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"/>
    </mc:Choice>
  </mc:AlternateContent>
  <bookViews>
    <workbookView xWindow="0" yWindow="0" windowWidth="28800" windowHeight="13725"/>
  </bookViews>
  <sheets>
    <sheet name="V" sheetId="1" r:id="rId1"/>
    <sheet name="V2" sheetId="2" r:id="rId2"/>
    <sheet name="EA" sheetId="3" r:id="rId3"/>
  </sheets>
  <definedNames>
    <definedName name="_xlnm.Print_Titles" localSheetId="2">EA!$A:$A,EA!$1:$4</definedName>
    <definedName name="solver_adj" localSheetId="2" hidden="1">EA!$M$12</definedName>
    <definedName name="solver_lin" localSheetId="2" hidden="1">0</definedName>
    <definedName name="solver_num" localSheetId="2" hidden="1">0</definedName>
    <definedName name="solver_opt" localSheetId="2" hidden="1">EA!#REF!</definedName>
    <definedName name="solver_typ" localSheetId="2" hidden="1">2</definedName>
    <definedName name="solver_val" localSheetId="2" hidden="1">0</definedName>
  </definedNames>
  <calcPr calcId="152511"/>
</workbook>
</file>

<file path=xl/calcChain.xml><?xml version="1.0" encoding="utf-8"?>
<calcChain xmlns="http://schemas.openxmlformats.org/spreadsheetml/2006/main">
  <c r="BF2121" i="3" l="1"/>
  <c r="AC2121" i="3"/>
  <c r="AA2121" i="3"/>
  <c r="Z2121" i="3"/>
  <c r="X2121" i="3"/>
  <c r="W2121" i="3"/>
  <c r="M2121" i="3"/>
  <c r="L2121" i="3"/>
  <c r="K2121" i="3"/>
  <c r="I2121" i="3"/>
  <c r="H2121" i="3"/>
  <c r="AU2119" i="3"/>
  <c r="AD2119" i="3"/>
  <c r="AQ2119" i="3" s="1"/>
  <c r="AR2119" i="3" s="1"/>
  <c r="AB2119" i="3"/>
  <c r="U2119" i="3"/>
  <c r="R2119" i="3"/>
  <c r="T2119" i="3" s="1"/>
  <c r="Q2119" i="3"/>
  <c r="J2119" i="3"/>
  <c r="E2119" i="3"/>
  <c r="D2119" i="3"/>
  <c r="S2119" i="3" s="1"/>
  <c r="AD2118" i="3"/>
  <c r="AB2118" i="3"/>
  <c r="U2118" i="3"/>
  <c r="R2118" i="3"/>
  <c r="T2118" i="3" s="1"/>
  <c r="Q2118" i="3"/>
  <c r="N2118" i="3"/>
  <c r="J2118" i="3"/>
  <c r="E2118" i="3"/>
  <c r="D2118" i="3"/>
  <c r="AD2117" i="3"/>
  <c r="BC2117" i="3" s="1"/>
  <c r="AB2117" i="3"/>
  <c r="U2117" i="3"/>
  <c r="R2117" i="3"/>
  <c r="T2117" i="3" s="1"/>
  <c r="Q2117" i="3"/>
  <c r="N2117" i="3"/>
  <c r="J2117" i="3"/>
  <c r="E2117" i="3"/>
  <c r="D2117" i="3"/>
  <c r="AD2116" i="3"/>
  <c r="AB2116" i="3"/>
  <c r="U2116" i="3"/>
  <c r="R2116" i="3"/>
  <c r="T2116" i="3" s="1"/>
  <c r="Q2116" i="3"/>
  <c r="N2116" i="3"/>
  <c r="J2116" i="3"/>
  <c r="E2116" i="3"/>
  <c r="D2116" i="3"/>
  <c r="AD2115" i="3"/>
  <c r="BC2115" i="3" s="1"/>
  <c r="AB2115" i="3"/>
  <c r="U2115" i="3"/>
  <c r="R2115" i="3"/>
  <c r="T2115" i="3" s="1"/>
  <c r="Q2115" i="3"/>
  <c r="N2115" i="3"/>
  <c r="J2115" i="3"/>
  <c r="E2115" i="3"/>
  <c r="D2115" i="3"/>
  <c r="AD2114" i="3"/>
  <c r="AB2114" i="3"/>
  <c r="U2114" i="3"/>
  <c r="R2114" i="3"/>
  <c r="T2114" i="3" s="1"/>
  <c r="Q2114" i="3"/>
  <c r="N2114" i="3"/>
  <c r="J2114" i="3"/>
  <c r="E2114" i="3"/>
  <c r="D2114" i="3"/>
  <c r="AD2113" i="3"/>
  <c r="BB2113" i="3" s="1"/>
  <c r="AB2113" i="3"/>
  <c r="U2113" i="3"/>
  <c r="R2113" i="3"/>
  <c r="T2113" i="3" s="1"/>
  <c r="Q2113" i="3"/>
  <c r="N2113" i="3"/>
  <c r="J2113" i="3"/>
  <c r="E2113" i="3"/>
  <c r="D2113" i="3"/>
  <c r="AD2112" i="3"/>
  <c r="BC2112" i="3" s="1"/>
  <c r="AB2112" i="3"/>
  <c r="U2112" i="3"/>
  <c r="R2112" i="3"/>
  <c r="T2112" i="3" s="1"/>
  <c r="Q2112" i="3"/>
  <c r="N2112" i="3"/>
  <c r="J2112" i="3"/>
  <c r="E2112" i="3"/>
  <c r="D2112" i="3"/>
  <c r="AD2111" i="3"/>
  <c r="AB2111" i="3"/>
  <c r="U2111" i="3"/>
  <c r="R2111" i="3"/>
  <c r="T2111" i="3" s="1"/>
  <c r="Q2111" i="3"/>
  <c r="N2111" i="3"/>
  <c r="J2111" i="3"/>
  <c r="E2111" i="3"/>
  <c r="F2111" i="3" s="1"/>
  <c r="D2111" i="3"/>
  <c r="AD2110" i="3"/>
  <c r="AB2110" i="3"/>
  <c r="U2110" i="3"/>
  <c r="R2110" i="3"/>
  <c r="T2110" i="3" s="1"/>
  <c r="Q2110" i="3"/>
  <c r="N2110" i="3"/>
  <c r="J2110" i="3"/>
  <c r="E2110" i="3"/>
  <c r="D2110" i="3"/>
  <c r="AD2109" i="3"/>
  <c r="AB2109" i="3"/>
  <c r="U2109" i="3"/>
  <c r="R2109" i="3"/>
  <c r="T2109" i="3" s="1"/>
  <c r="Q2109" i="3"/>
  <c r="N2109" i="3"/>
  <c r="J2109" i="3"/>
  <c r="E2109" i="3"/>
  <c r="D2109" i="3"/>
  <c r="AD2108" i="3"/>
  <c r="AB2108" i="3"/>
  <c r="U2108" i="3"/>
  <c r="R2108" i="3"/>
  <c r="T2108" i="3" s="1"/>
  <c r="Q2108" i="3"/>
  <c r="N2108" i="3"/>
  <c r="J2108" i="3"/>
  <c r="E2108" i="3"/>
  <c r="D2108" i="3"/>
  <c r="AD2107" i="3"/>
  <c r="BC2107" i="3" s="1"/>
  <c r="AB2107" i="3"/>
  <c r="U2107" i="3"/>
  <c r="R2107" i="3"/>
  <c r="T2107" i="3" s="1"/>
  <c r="Q2107" i="3"/>
  <c r="N2107" i="3"/>
  <c r="J2107" i="3"/>
  <c r="AG2107" i="3" s="1"/>
  <c r="E2107" i="3"/>
  <c r="D2107" i="3"/>
  <c r="AD2106" i="3"/>
  <c r="AB2106" i="3"/>
  <c r="U2106" i="3"/>
  <c r="R2106" i="3"/>
  <c r="T2106" i="3" s="1"/>
  <c r="Q2106" i="3"/>
  <c r="N2106" i="3"/>
  <c r="J2106" i="3"/>
  <c r="E2106" i="3"/>
  <c r="D2106" i="3"/>
  <c r="AD2105" i="3"/>
  <c r="AQ2105" i="3" s="1"/>
  <c r="AR2105" i="3" s="1"/>
  <c r="AB2105" i="3"/>
  <c r="U2105" i="3"/>
  <c r="R2105" i="3"/>
  <c r="T2105" i="3" s="1"/>
  <c r="Q2105" i="3"/>
  <c r="N2105" i="3"/>
  <c r="J2105" i="3"/>
  <c r="E2105" i="3"/>
  <c r="D2105" i="3"/>
  <c r="F2105" i="3" s="1"/>
  <c r="AD2104" i="3"/>
  <c r="BB2104" i="3" s="1"/>
  <c r="AB2104" i="3"/>
  <c r="U2104" i="3"/>
  <c r="R2104" i="3"/>
  <c r="T2104" i="3" s="1"/>
  <c r="Q2104" i="3"/>
  <c r="N2104" i="3"/>
  <c r="J2104" i="3"/>
  <c r="E2104" i="3"/>
  <c r="D2104" i="3"/>
  <c r="AD2103" i="3"/>
  <c r="AQ2103" i="3" s="1"/>
  <c r="AR2103" i="3" s="1"/>
  <c r="AB2103" i="3"/>
  <c r="U2103" i="3"/>
  <c r="R2103" i="3"/>
  <c r="T2103" i="3" s="1"/>
  <c r="Q2103" i="3"/>
  <c r="N2103" i="3"/>
  <c r="J2103" i="3"/>
  <c r="E2103" i="3"/>
  <c r="D2103" i="3"/>
  <c r="AD2102" i="3"/>
  <c r="AB2102" i="3"/>
  <c r="U2102" i="3"/>
  <c r="R2102" i="3"/>
  <c r="T2102" i="3" s="1"/>
  <c r="Q2102" i="3"/>
  <c r="N2102" i="3"/>
  <c r="J2102" i="3"/>
  <c r="E2102" i="3"/>
  <c r="D2102" i="3"/>
  <c r="F2102" i="3" s="1"/>
  <c r="AD2101" i="3"/>
  <c r="BB2101" i="3" s="1"/>
  <c r="AB2101" i="3"/>
  <c r="U2101" i="3"/>
  <c r="R2101" i="3"/>
  <c r="T2101" i="3" s="1"/>
  <c r="Q2101" i="3"/>
  <c r="N2101" i="3"/>
  <c r="J2101" i="3"/>
  <c r="AG2101" i="3" s="1"/>
  <c r="E2101" i="3"/>
  <c r="D2101" i="3"/>
  <c r="AD2100" i="3"/>
  <c r="AB2100" i="3"/>
  <c r="U2100" i="3"/>
  <c r="R2100" i="3"/>
  <c r="T2100" i="3" s="1"/>
  <c r="Q2100" i="3"/>
  <c r="N2100" i="3"/>
  <c r="J2100" i="3"/>
  <c r="E2100" i="3"/>
  <c r="D2100" i="3"/>
  <c r="AD2099" i="3"/>
  <c r="BB2099" i="3" s="1"/>
  <c r="AB2099" i="3"/>
  <c r="U2099" i="3"/>
  <c r="R2099" i="3"/>
  <c r="T2099" i="3" s="1"/>
  <c r="Q2099" i="3"/>
  <c r="N2099" i="3"/>
  <c r="J2099" i="3"/>
  <c r="E2099" i="3"/>
  <c r="D2099" i="3"/>
  <c r="AD2098" i="3"/>
  <c r="AB2098" i="3"/>
  <c r="U2098" i="3"/>
  <c r="R2098" i="3"/>
  <c r="T2098" i="3" s="1"/>
  <c r="Q2098" i="3"/>
  <c r="N2098" i="3"/>
  <c r="J2098" i="3"/>
  <c r="E2098" i="3"/>
  <c r="D2098" i="3"/>
  <c r="AD2097" i="3"/>
  <c r="BB2097" i="3" s="1"/>
  <c r="AB2097" i="3"/>
  <c r="U2097" i="3"/>
  <c r="R2097" i="3"/>
  <c r="T2097" i="3" s="1"/>
  <c r="Q2097" i="3"/>
  <c r="N2097" i="3"/>
  <c r="J2097" i="3"/>
  <c r="AG2097" i="3" s="1"/>
  <c r="E2097" i="3"/>
  <c r="D2097" i="3"/>
  <c r="AD2096" i="3"/>
  <c r="AB2096" i="3"/>
  <c r="U2096" i="3"/>
  <c r="R2096" i="3"/>
  <c r="T2096" i="3" s="1"/>
  <c r="Q2096" i="3"/>
  <c r="N2096" i="3"/>
  <c r="J2096" i="3"/>
  <c r="E2096" i="3"/>
  <c r="D2096" i="3"/>
  <c r="AD2095" i="3"/>
  <c r="AB2095" i="3"/>
  <c r="U2095" i="3"/>
  <c r="R2095" i="3"/>
  <c r="T2095" i="3" s="1"/>
  <c r="Q2095" i="3"/>
  <c r="N2095" i="3"/>
  <c r="J2095" i="3"/>
  <c r="E2095" i="3"/>
  <c r="D2095" i="3"/>
  <c r="AD2094" i="3"/>
  <c r="AB2094" i="3"/>
  <c r="U2094" i="3"/>
  <c r="R2094" i="3"/>
  <c r="T2094" i="3" s="1"/>
  <c r="Q2094" i="3"/>
  <c r="N2094" i="3"/>
  <c r="J2094" i="3"/>
  <c r="E2094" i="3"/>
  <c r="D2094" i="3"/>
  <c r="AD2093" i="3"/>
  <c r="AX2093" i="3" s="1"/>
  <c r="AB2093" i="3"/>
  <c r="U2093" i="3"/>
  <c r="R2093" i="3"/>
  <c r="T2093" i="3" s="1"/>
  <c r="Q2093" i="3"/>
  <c r="N2093" i="3"/>
  <c r="J2093" i="3"/>
  <c r="E2093" i="3"/>
  <c r="D2093" i="3"/>
  <c r="AD2092" i="3"/>
  <c r="AX2092" i="3" s="1"/>
  <c r="AB2092" i="3"/>
  <c r="U2092" i="3"/>
  <c r="R2092" i="3"/>
  <c r="Q2092" i="3"/>
  <c r="N2092" i="3"/>
  <c r="J2092" i="3"/>
  <c r="E2092" i="3"/>
  <c r="D2092" i="3"/>
  <c r="AD2091" i="3"/>
  <c r="AB2091" i="3"/>
  <c r="U2091" i="3"/>
  <c r="R2091" i="3"/>
  <c r="T2091" i="3" s="1"/>
  <c r="Q2091" i="3"/>
  <c r="N2091" i="3"/>
  <c r="J2091" i="3"/>
  <c r="E2091" i="3"/>
  <c r="D2091" i="3"/>
  <c r="AD2090" i="3"/>
  <c r="BB2090" i="3" s="1"/>
  <c r="AB2090" i="3"/>
  <c r="U2090" i="3"/>
  <c r="R2090" i="3"/>
  <c r="T2090" i="3" s="1"/>
  <c r="Q2090" i="3"/>
  <c r="N2090" i="3"/>
  <c r="J2090" i="3"/>
  <c r="E2090" i="3"/>
  <c r="D2090" i="3"/>
  <c r="AD2089" i="3"/>
  <c r="AB2089" i="3"/>
  <c r="U2089" i="3"/>
  <c r="R2089" i="3"/>
  <c r="T2089" i="3" s="1"/>
  <c r="Q2089" i="3"/>
  <c r="N2089" i="3"/>
  <c r="J2089" i="3"/>
  <c r="E2089" i="3"/>
  <c r="D2089" i="3"/>
  <c r="AD2088" i="3"/>
  <c r="AB2088" i="3"/>
  <c r="U2088" i="3"/>
  <c r="R2088" i="3"/>
  <c r="T2088" i="3" s="1"/>
  <c r="Q2088" i="3"/>
  <c r="N2088" i="3"/>
  <c r="J2088" i="3"/>
  <c r="E2088" i="3"/>
  <c r="D2088" i="3"/>
  <c r="AD2087" i="3"/>
  <c r="BB2087" i="3" s="1"/>
  <c r="AB2087" i="3"/>
  <c r="U2087" i="3"/>
  <c r="R2087" i="3"/>
  <c r="T2087" i="3" s="1"/>
  <c r="Q2087" i="3"/>
  <c r="N2087" i="3"/>
  <c r="J2087" i="3"/>
  <c r="E2087" i="3"/>
  <c r="D2087" i="3"/>
  <c r="AD2086" i="3"/>
  <c r="AB2086" i="3"/>
  <c r="U2086" i="3"/>
  <c r="T2086" i="3"/>
  <c r="R2086" i="3"/>
  <c r="Q2086" i="3"/>
  <c r="N2086" i="3"/>
  <c r="J2086" i="3"/>
  <c r="E2086" i="3"/>
  <c r="D2086" i="3"/>
  <c r="F2086" i="3" s="1"/>
  <c r="AD2085" i="3"/>
  <c r="AQ2085" i="3" s="1"/>
  <c r="AR2085" i="3" s="1"/>
  <c r="AB2085" i="3"/>
  <c r="U2085" i="3"/>
  <c r="R2085" i="3"/>
  <c r="T2085" i="3" s="1"/>
  <c r="Q2085" i="3"/>
  <c r="N2085" i="3"/>
  <c r="J2085" i="3"/>
  <c r="E2085" i="3"/>
  <c r="D2085" i="3"/>
  <c r="AD2084" i="3"/>
  <c r="BB2084" i="3" s="1"/>
  <c r="AB2084" i="3"/>
  <c r="U2084" i="3"/>
  <c r="R2084" i="3"/>
  <c r="T2084" i="3" s="1"/>
  <c r="Q2084" i="3"/>
  <c r="N2084" i="3"/>
  <c r="J2084" i="3"/>
  <c r="E2084" i="3"/>
  <c r="D2084" i="3"/>
  <c r="AD2083" i="3"/>
  <c r="BC2083" i="3" s="1"/>
  <c r="AB2083" i="3"/>
  <c r="U2083" i="3"/>
  <c r="R2083" i="3"/>
  <c r="T2083" i="3" s="1"/>
  <c r="Q2083" i="3"/>
  <c r="N2083" i="3"/>
  <c r="J2083" i="3"/>
  <c r="AG2083" i="3" s="1"/>
  <c r="E2083" i="3"/>
  <c r="D2083" i="3"/>
  <c r="AD2082" i="3"/>
  <c r="AB2082" i="3"/>
  <c r="U2082" i="3"/>
  <c r="R2082" i="3"/>
  <c r="T2082" i="3" s="1"/>
  <c r="Q2082" i="3"/>
  <c r="N2082" i="3"/>
  <c r="J2082" i="3"/>
  <c r="E2082" i="3"/>
  <c r="D2082" i="3"/>
  <c r="AQ2081" i="3"/>
  <c r="AR2081" i="3" s="1"/>
  <c r="AD2081" i="3"/>
  <c r="BB2081" i="3" s="1"/>
  <c r="AB2081" i="3"/>
  <c r="U2081" i="3"/>
  <c r="R2081" i="3"/>
  <c r="T2081" i="3" s="1"/>
  <c r="Q2081" i="3"/>
  <c r="N2081" i="3"/>
  <c r="J2081" i="3"/>
  <c r="E2081" i="3"/>
  <c r="D2081" i="3"/>
  <c r="AD2080" i="3"/>
  <c r="AE2080" i="3" s="1"/>
  <c r="AF2080" i="3" s="1"/>
  <c r="AB2080" i="3"/>
  <c r="U2080" i="3"/>
  <c r="R2080" i="3"/>
  <c r="T2080" i="3" s="1"/>
  <c r="Q2080" i="3"/>
  <c r="N2080" i="3"/>
  <c r="J2080" i="3"/>
  <c r="E2080" i="3"/>
  <c r="D2080" i="3"/>
  <c r="AD2079" i="3"/>
  <c r="AB2079" i="3"/>
  <c r="U2079" i="3"/>
  <c r="R2079" i="3"/>
  <c r="T2079" i="3" s="1"/>
  <c r="Q2079" i="3"/>
  <c r="N2079" i="3"/>
  <c r="J2079" i="3"/>
  <c r="E2079" i="3"/>
  <c r="D2079" i="3"/>
  <c r="AD2078" i="3"/>
  <c r="AB2078" i="3"/>
  <c r="U2078" i="3"/>
  <c r="R2078" i="3"/>
  <c r="T2078" i="3" s="1"/>
  <c r="Q2078" i="3"/>
  <c r="N2078" i="3"/>
  <c r="J2078" i="3"/>
  <c r="E2078" i="3"/>
  <c r="D2078" i="3"/>
  <c r="AD2077" i="3"/>
  <c r="BB2077" i="3" s="1"/>
  <c r="AB2077" i="3"/>
  <c r="U2077" i="3"/>
  <c r="R2077" i="3"/>
  <c r="T2077" i="3" s="1"/>
  <c r="Q2077" i="3"/>
  <c r="N2077" i="3"/>
  <c r="J2077" i="3"/>
  <c r="E2077" i="3"/>
  <c r="D2077" i="3"/>
  <c r="AD2076" i="3"/>
  <c r="BB2076" i="3" s="1"/>
  <c r="AB2076" i="3"/>
  <c r="U2076" i="3"/>
  <c r="R2076" i="3"/>
  <c r="T2076" i="3" s="1"/>
  <c r="Q2076" i="3"/>
  <c r="N2076" i="3"/>
  <c r="J2076" i="3"/>
  <c r="E2076" i="3"/>
  <c r="D2076" i="3"/>
  <c r="AD2075" i="3"/>
  <c r="BC2075" i="3" s="1"/>
  <c r="AB2075" i="3"/>
  <c r="U2075" i="3"/>
  <c r="R2075" i="3"/>
  <c r="Q2075" i="3"/>
  <c r="N2075" i="3"/>
  <c r="J2075" i="3"/>
  <c r="E2075" i="3"/>
  <c r="D2075" i="3"/>
  <c r="AD2074" i="3"/>
  <c r="AB2074" i="3"/>
  <c r="U2074" i="3"/>
  <c r="T2074" i="3"/>
  <c r="R2074" i="3"/>
  <c r="Q2074" i="3"/>
  <c r="N2074" i="3"/>
  <c r="J2074" i="3"/>
  <c r="E2074" i="3"/>
  <c r="D2074" i="3"/>
  <c r="AD2073" i="3"/>
  <c r="AB2073" i="3"/>
  <c r="U2073" i="3"/>
  <c r="R2073" i="3"/>
  <c r="T2073" i="3" s="1"/>
  <c r="Q2073" i="3"/>
  <c r="N2073" i="3"/>
  <c r="J2073" i="3"/>
  <c r="E2073" i="3"/>
  <c r="D2073" i="3"/>
  <c r="AD2072" i="3"/>
  <c r="BC2072" i="3" s="1"/>
  <c r="AB2072" i="3"/>
  <c r="U2072" i="3"/>
  <c r="R2072" i="3"/>
  <c r="T2072" i="3" s="1"/>
  <c r="Q2072" i="3"/>
  <c r="N2072" i="3"/>
  <c r="J2072" i="3"/>
  <c r="E2072" i="3"/>
  <c r="D2072" i="3"/>
  <c r="AD2071" i="3"/>
  <c r="AB2071" i="3"/>
  <c r="U2071" i="3"/>
  <c r="R2071" i="3"/>
  <c r="T2071" i="3" s="1"/>
  <c r="Q2071" i="3"/>
  <c r="N2071" i="3"/>
  <c r="J2071" i="3"/>
  <c r="E2071" i="3"/>
  <c r="D2071" i="3"/>
  <c r="AD2070" i="3"/>
  <c r="AB2070" i="3"/>
  <c r="U2070" i="3"/>
  <c r="R2070" i="3"/>
  <c r="T2070" i="3" s="1"/>
  <c r="Q2070" i="3"/>
  <c r="N2070" i="3"/>
  <c r="J2070" i="3"/>
  <c r="E2070" i="3"/>
  <c r="D2070" i="3"/>
  <c r="AD2069" i="3"/>
  <c r="BB2069" i="3" s="1"/>
  <c r="AB2069" i="3"/>
  <c r="U2069" i="3"/>
  <c r="R2069" i="3"/>
  <c r="T2069" i="3" s="1"/>
  <c r="Q2069" i="3"/>
  <c r="N2069" i="3"/>
  <c r="J2069" i="3"/>
  <c r="E2069" i="3"/>
  <c r="D2069" i="3"/>
  <c r="AD2068" i="3"/>
  <c r="BB2068" i="3" s="1"/>
  <c r="AB2068" i="3"/>
  <c r="U2068" i="3"/>
  <c r="R2068" i="3"/>
  <c r="T2068" i="3" s="1"/>
  <c r="Q2068" i="3"/>
  <c r="N2068" i="3"/>
  <c r="J2068" i="3"/>
  <c r="E2068" i="3"/>
  <c r="D2068" i="3"/>
  <c r="AD2067" i="3"/>
  <c r="BC2067" i="3" s="1"/>
  <c r="AB2067" i="3"/>
  <c r="U2067" i="3"/>
  <c r="R2067" i="3"/>
  <c r="T2067" i="3" s="1"/>
  <c r="Q2067" i="3"/>
  <c r="N2067" i="3"/>
  <c r="J2067" i="3"/>
  <c r="AG2067" i="3" s="1"/>
  <c r="E2067" i="3"/>
  <c r="D2067" i="3"/>
  <c r="AD2066" i="3"/>
  <c r="AB2066" i="3"/>
  <c r="U2066" i="3"/>
  <c r="R2066" i="3"/>
  <c r="T2066" i="3" s="1"/>
  <c r="Q2066" i="3"/>
  <c r="N2066" i="3"/>
  <c r="J2066" i="3"/>
  <c r="E2066" i="3"/>
  <c r="D2066" i="3"/>
  <c r="AD2065" i="3"/>
  <c r="BB2065" i="3" s="1"/>
  <c r="AB2065" i="3"/>
  <c r="U2065" i="3"/>
  <c r="R2065" i="3"/>
  <c r="T2065" i="3" s="1"/>
  <c r="Q2065" i="3"/>
  <c r="N2065" i="3"/>
  <c r="J2065" i="3"/>
  <c r="E2065" i="3"/>
  <c r="D2065" i="3"/>
  <c r="BB2064" i="3"/>
  <c r="AD2064" i="3"/>
  <c r="AB2064" i="3"/>
  <c r="U2064" i="3"/>
  <c r="R2064" i="3"/>
  <c r="T2064" i="3" s="1"/>
  <c r="Q2064" i="3"/>
  <c r="N2064" i="3"/>
  <c r="J2064" i="3"/>
  <c r="F2064" i="3"/>
  <c r="E2064" i="3"/>
  <c r="D2064" i="3"/>
  <c r="AD2063" i="3"/>
  <c r="AB2063" i="3"/>
  <c r="U2063" i="3"/>
  <c r="R2063" i="3"/>
  <c r="T2063" i="3" s="1"/>
  <c r="Q2063" i="3"/>
  <c r="N2063" i="3"/>
  <c r="J2063" i="3"/>
  <c r="E2063" i="3"/>
  <c r="D2063" i="3"/>
  <c r="AD2062" i="3"/>
  <c r="AB2062" i="3"/>
  <c r="U2062" i="3"/>
  <c r="R2062" i="3"/>
  <c r="T2062" i="3" s="1"/>
  <c r="Q2062" i="3"/>
  <c r="N2062" i="3"/>
  <c r="J2062" i="3"/>
  <c r="E2062" i="3"/>
  <c r="D2062" i="3"/>
  <c r="AD2061" i="3"/>
  <c r="AB2061" i="3"/>
  <c r="U2061" i="3"/>
  <c r="R2061" i="3"/>
  <c r="T2061" i="3" s="1"/>
  <c r="Q2061" i="3"/>
  <c r="N2061" i="3"/>
  <c r="J2061" i="3"/>
  <c r="E2061" i="3"/>
  <c r="D2061" i="3"/>
  <c r="AD2060" i="3"/>
  <c r="BB2060" i="3" s="1"/>
  <c r="AB2060" i="3"/>
  <c r="U2060" i="3"/>
  <c r="R2060" i="3"/>
  <c r="T2060" i="3" s="1"/>
  <c r="Q2060" i="3"/>
  <c r="N2060" i="3"/>
  <c r="J2060" i="3"/>
  <c r="AG2060" i="3" s="1"/>
  <c r="E2060" i="3"/>
  <c r="D2060" i="3"/>
  <c r="AD2059" i="3"/>
  <c r="AB2059" i="3"/>
  <c r="U2059" i="3"/>
  <c r="R2059" i="3"/>
  <c r="T2059" i="3" s="1"/>
  <c r="Q2059" i="3"/>
  <c r="N2059" i="3"/>
  <c r="J2059" i="3"/>
  <c r="E2059" i="3"/>
  <c r="D2059" i="3"/>
  <c r="AD2058" i="3"/>
  <c r="AB2058" i="3"/>
  <c r="U2058" i="3"/>
  <c r="R2058" i="3"/>
  <c r="T2058" i="3" s="1"/>
  <c r="Q2058" i="3"/>
  <c r="N2058" i="3"/>
  <c r="J2058" i="3"/>
  <c r="E2058" i="3"/>
  <c r="D2058" i="3"/>
  <c r="AD2057" i="3"/>
  <c r="BB2057" i="3" s="1"/>
  <c r="AB2057" i="3"/>
  <c r="U2057" i="3"/>
  <c r="R2057" i="3"/>
  <c r="T2057" i="3" s="1"/>
  <c r="Q2057" i="3"/>
  <c r="N2057" i="3"/>
  <c r="J2057" i="3"/>
  <c r="AG2057" i="3" s="1"/>
  <c r="E2057" i="3"/>
  <c r="D2057" i="3"/>
  <c r="AD2056" i="3"/>
  <c r="BB2056" i="3" s="1"/>
  <c r="AB2056" i="3"/>
  <c r="U2056" i="3"/>
  <c r="R2056" i="3"/>
  <c r="T2056" i="3" s="1"/>
  <c r="Q2056" i="3"/>
  <c r="N2056" i="3"/>
  <c r="J2056" i="3"/>
  <c r="E2056" i="3"/>
  <c r="D2056" i="3"/>
  <c r="AD2055" i="3"/>
  <c r="AQ2055" i="3" s="1"/>
  <c r="AR2055" i="3" s="1"/>
  <c r="AB2055" i="3"/>
  <c r="U2055" i="3"/>
  <c r="R2055" i="3"/>
  <c r="T2055" i="3" s="1"/>
  <c r="Q2055" i="3"/>
  <c r="N2055" i="3"/>
  <c r="J2055" i="3"/>
  <c r="E2055" i="3"/>
  <c r="D2055" i="3"/>
  <c r="AD2054" i="3"/>
  <c r="AB2054" i="3"/>
  <c r="U2054" i="3"/>
  <c r="T2054" i="3"/>
  <c r="R2054" i="3"/>
  <c r="Q2054" i="3"/>
  <c r="N2054" i="3"/>
  <c r="J2054" i="3"/>
  <c r="E2054" i="3"/>
  <c r="D2054" i="3"/>
  <c r="AD2053" i="3"/>
  <c r="AB2053" i="3"/>
  <c r="U2053" i="3"/>
  <c r="R2053" i="3"/>
  <c r="T2053" i="3" s="1"/>
  <c r="Q2053" i="3"/>
  <c r="N2053" i="3"/>
  <c r="J2053" i="3"/>
  <c r="E2053" i="3"/>
  <c r="D2053" i="3"/>
  <c r="AD2052" i="3"/>
  <c r="BB2052" i="3" s="1"/>
  <c r="AB2052" i="3"/>
  <c r="U2052" i="3"/>
  <c r="R2052" i="3"/>
  <c r="T2052" i="3" s="1"/>
  <c r="Q2052" i="3"/>
  <c r="N2052" i="3"/>
  <c r="J2052" i="3"/>
  <c r="E2052" i="3"/>
  <c r="D2052" i="3"/>
  <c r="AD2051" i="3"/>
  <c r="AQ2051" i="3" s="1"/>
  <c r="AR2051" i="3" s="1"/>
  <c r="AB2051" i="3"/>
  <c r="U2051" i="3"/>
  <c r="R2051" i="3"/>
  <c r="T2051" i="3" s="1"/>
  <c r="Q2051" i="3"/>
  <c r="N2051" i="3"/>
  <c r="J2051" i="3"/>
  <c r="E2051" i="3"/>
  <c r="D2051" i="3"/>
  <c r="AD2050" i="3"/>
  <c r="AB2050" i="3"/>
  <c r="U2050" i="3"/>
  <c r="T2050" i="3"/>
  <c r="R2050" i="3"/>
  <c r="Q2050" i="3"/>
  <c r="N2050" i="3"/>
  <c r="J2050" i="3"/>
  <c r="E2050" i="3"/>
  <c r="D2050" i="3"/>
  <c r="F2050" i="3" s="1"/>
  <c r="AD2049" i="3"/>
  <c r="BB2049" i="3" s="1"/>
  <c r="AB2049" i="3"/>
  <c r="U2049" i="3"/>
  <c r="R2049" i="3"/>
  <c r="T2049" i="3" s="1"/>
  <c r="Q2049" i="3"/>
  <c r="N2049" i="3"/>
  <c r="J2049" i="3"/>
  <c r="E2049" i="3"/>
  <c r="D2049" i="3"/>
  <c r="AD2048" i="3"/>
  <c r="AQ2048" i="3" s="1"/>
  <c r="AR2048" i="3" s="1"/>
  <c r="AB2048" i="3"/>
  <c r="U2048" i="3"/>
  <c r="R2048" i="3"/>
  <c r="T2048" i="3" s="1"/>
  <c r="Q2048" i="3"/>
  <c r="N2048" i="3"/>
  <c r="J2048" i="3"/>
  <c r="E2048" i="3"/>
  <c r="D2048" i="3"/>
  <c r="AD2047" i="3"/>
  <c r="AB2047" i="3"/>
  <c r="U2047" i="3"/>
  <c r="R2047" i="3"/>
  <c r="T2047" i="3" s="1"/>
  <c r="Q2047" i="3"/>
  <c r="N2047" i="3"/>
  <c r="J2047" i="3"/>
  <c r="E2047" i="3"/>
  <c r="D2047" i="3"/>
  <c r="AD2046" i="3"/>
  <c r="AB2046" i="3"/>
  <c r="U2046" i="3"/>
  <c r="R2046" i="3"/>
  <c r="T2046" i="3" s="1"/>
  <c r="Q2046" i="3"/>
  <c r="N2046" i="3"/>
  <c r="J2046" i="3"/>
  <c r="E2046" i="3"/>
  <c r="D2046" i="3"/>
  <c r="AD2045" i="3"/>
  <c r="BC2045" i="3" s="1"/>
  <c r="AB2045" i="3"/>
  <c r="U2045" i="3"/>
  <c r="R2045" i="3"/>
  <c r="T2045" i="3" s="1"/>
  <c r="Q2045" i="3"/>
  <c r="N2045" i="3"/>
  <c r="J2045" i="3"/>
  <c r="E2045" i="3"/>
  <c r="D2045" i="3"/>
  <c r="AD2044" i="3"/>
  <c r="AQ2044" i="3" s="1"/>
  <c r="AR2044" i="3" s="1"/>
  <c r="AB2044" i="3"/>
  <c r="U2044" i="3"/>
  <c r="R2044" i="3"/>
  <c r="T2044" i="3" s="1"/>
  <c r="Q2044" i="3"/>
  <c r="N2044" i="3"/>
  <c r="J2044" i="3"/>
  <c r="E2044" i="3"/>
  <c r="D2044" i="3"/>
  <c r="AD2043" i="3"/>
  <c r="AB2043" i="3"/>
  <c r="U2043" i="3"/>
  <c r="R2043" i="3"/>
  <c r="T2043" i="3" s="1"/>
  <c r="Q2043" i="3"/>
  <c r="N2043" i="3"/>
  <c r="J2043" i="3"/>
  <c r="E2043" i="3"/>
  <c r="D2043" i="3"/>
  <c r="AD2042" i="3"/>
  <c r="AB2042" i="3"/>
  <c r="U2042" i="3"/>
  <c r="R2042" i="3"/>
  <c r="T2042" i="3" s="1"/>
  <c r="Q2042" i="3"/>
  <c r="N2042" i="3"/>
  <c r="J2042" i="3"/>
  <c r="E2042" i="3"/>
  <c r="D2042" i="3"/>
  <c r="AD2041" i="3"/>
  <c r="BC2041" i="3" s="1"/>
  <c r="AB2041" i="3"/>
  <c r="U2041" i="3"/>
  <c r="R2041" i="3"/>
  <c r="T2041" i="3" s="1"/>
  <c r="Q2041" i="3"/>
  <c r="N2041" i="3"/>
  <c r="J2041" i="3"/>
  <c r="E2041" i="3"/>
  <c r="D2041" i="3"/>
  <c r="AE2040" i="3"/>
  <c r="AD2040" i="3"/>
  <c r="AQ2040" i="3" s="1"/>
  <c r="AR2040" i="3" s="1"/>
  <c r="AB2040" i="3"/>
  <c r="U2040" i="3"/>
  <c r="R2040" i="3"/>
  <c r="T2040" i="3" s="1"/>
  <c r="Q2040" i="3"/>
  <c r="N2040" i="3"/>
  <c r="J2040" i="3"/>
  <c r="E2040" i="3"/>
  <c r="D2040" i="3"/>
  <c r="AD2039" i="3"/>
  <c r="BB2039" i="3" s="1"/>
  <c r="AB2039" i="3"/>
  <c r="U2039" i="3"/>
  <c r="R2039" i="3"/>
  <c r="T2039" i="3" s="1"/>
  <c r="Q2039" i="3"/>
  <c r="N2039" i="3"/>
  <c r="J2039" i="3"/>
  <c r="E2039" i="3"/>
  <c r="D2039" i="3"/>
  <c r="AD2038" i="3"/>
  <c r="AB2038" i="3"/>
  <c r="U2038" i="3"/>
  <c r="R2038" i="3"/>
  <c r="T2038" i="3" s="1"/>
  <c r="Q2038" i="3"/>
  <c r="N2038" i="3"/>
  <c r="J2038" i="3"/>
  <c r="E2038" i="3"/>
  <c r="D2038" i="3"/>
  <c r="AD2037" i="3"/>
  <c r="AB2037" i="3"/>
  <c r="U2037" i="3"/>
  <c r="R2037" i="3"/>
  <c r="T2037" i="3" s="1"/>
  <c r="Q2037" i="3"/>
  <c r="N2037" i="3"/>
  <c r="J2037" i="3"/>
  <c r="E2037" i="3"/>
  <c r="D2037" i="3"/>
  <c r="AD2036" i="3"/>
  <c r="AB2036" i="3"/>
  <c r="U2036" i="3"/>
  <c r="R2036" i="3"/>
  <c r="T2036" i="3" s="1"/>
  <c r="Q2036" i="3"/>
  <c r="N2036" i="3"/>
  <c r="J2036" i="3"/>
  <c r="E2036" i="3"/>
  <c r="D2036" i="3"/>
  <c r="AD2035" i="3"/>
  <c r="BB2035" i="3" s="1"/>
  <c r="AB2035" i="3"/>
  <c r="U2035" i="3"/>
  <c r="R2035" i="3"/>
  <c r="T2035" i="3" s="1"/>
  <c r="Q2035" i="3"/>
  <c r="N2035" i="3"/>
  <c r="J2035" i="3"/>
  <c r="E2035" i="3"/>
  <c r="D2035" i="3"/>
  <c r="AD2034" i="3"/>
  <c r="BB2034" i="3" s="1"/>
  <c r="AB2034" i="3"/>
  <c r="U2034" i="3"/>
  <c r="R2034" i="3"/>
  <c r="T2034" i="3" s="1"/>
  <c r="Q2034" i="3"/>
  <c r="N2034" i="3"/>
  <c r="J2034" i="3"/>
  <c r="E2034" i="3"/>
  <c r="D2034" i="3"/>
  <c r="AD2033" i="3"/>
  <c r="AB2033" i="3"/>
  <c r="U2033" i="3"/>
  <c r="R2033" i="3"/>
  <c r="T2033" i="3" s="1"/>
  <c r="Q2033" i="3"/>
  <c r="N2033" i="3"/>
  <c r="J2033" i="3"/>
  <c r="F2033" i="3"/>
  <c r="E2033" i="3"/>
  <c r="D2033" i="3"/>
  <c r="AD2032" i="3"/>
  <c r="AQ2032" i="3" s="1"/>
  <c r="AR2032" i="3" s="1"/>
  <c r="AB2032" i="3"/>
  <c r="U2032" i="3"/>
  <c r="R2032" i="3"/>
  <c r="T2032" i="3" s="1"/>
  <c r="Q2032" i="3"/>
  <c r="N2032" i="3"/>
  <c r="J2032" i="3"/>
  <c r="E2032" i="3"/>
  <c r="D2032" i="3"/>
  <c r="BB2031" i="3"/>
  <c r="AD2031" i="3"/>
  <c r="AB2031" i="3"/>
  <c r="U2031" i="3"/>
  <c r="R2031" i="3"/>
  <c r="T2031" i="3" s="1"/>
  <c r="Q2031" i="3"/>
  <c r="N2031" i="3"/>
  <c r="J2031" i="3"/>
  <c r="E2031" i="3"/>
  <c r="D2031" i="3"/>
  <c r="AD2030" i="3"/>
  <c r="AB2030" i="3"/>
  <c r="U2030" i="3"/>
  <c r="R2030" i="3"/>
  <c r="T2030" i="3" s="1"/>
  <c r="Q2030" i="3"/>
  <c r="N2030" i="3"/>
  <c r="J2030" i="3"/>
  <c r="E2030" i="3"/>
  <c r="F2030" i="3" s="1"/>
  <c r="D2030" i="3"/>
  <c r="AD2029" i="3"/>
  <c r="AB2029" i="3"/>
  <c r="U2029" i="3"/>
  <c r="R2029" i="3"/>
  <c r="T2029" i="3" s="1"/>
  <c r="Q2029" i="3"/>
  <c r="N2029" i="3"/>
  <c r="J2029" i="3"/>
  <c r="E2029" i="3"/>
  <c r="D2029" i="3"/>
  <c r="AD2028" i="3"/>
  <c r="AB2028" i="3"/>
  <c r="U2028" i="3"/>
  <c r="R2028" i="3"/>
  <c r="T2028" i="3" s="1"/>
  <c r="Q2028" i="3"/>
  <c r="N2028" i="3"/>
  <c r="J2028" i="3"/>
  <c r="E2028" i="3"/>
  <c r="D2028" i="3"/>
  <c r="AD2027" i="3"/>
  <c r="BB2027" i="3" s="1"/>
  <c r="AB2027" i="3"/>
  <c r="U2027" i="3"/>
  <c r="R2027" i="3"/>
  <c r="T2027" i="3" s="1"/>
  <c r="Q2027" i="3"/>
  <c r="N2027" i="3"/>
  <c r="J2027" i="3"/>
  <c r="E2027" i="3"/>
  <c r="D2027" i="3"/>
  <c r="AD2026" i="3"/>
  <c r="AB2026" i="3"/>
  <c r="U2026" i="3"/>
  <c r="R2026" i="3"/>
  <c r="T2026" i="3" s="1"/>
  <c r="Q2026" i="3"/>
  <c r="N2026" i="3"/>
  <c r="J2026" i="3"/>
  <c r="E2026" i="3"/>
  <c r="D2026" i="3"/>
  <c r="AD2025" i="3"/>
  <c r="AB2025" i="3"/>
  <c r="U2025" i="3"/>
  <c r="R2025" i="3"/>
  <c r="T2025" i="3" s="1"/>
  <c r="Q2025" i="3"/>
  <c r="N2025" i="3"/>
  <c r="J2025" i="3"/>
  <c r="E2025" i="3"/>
  <c r="D2025" i="3"/>
  <c r="AD2024" i="3"/>
  <c r="AB2024" i="3"/>
  <c r="U2024" i="3"/>
  <c r="R2024" i="3"/>
  <c r="T2024" i="3" s="1"/>
  <c r="Q2024" i="3"/>
  <c r="N2024" i="3"/>
  <c r="J2024" i="3"/>
  <c r="E2024" i="3"/>
  <c r="D2024" i="3"/>
  <c r="AD2023" i="3"/>
  <c r="BB2023" i="3" s="1"/>
  <c r="AB2023" i="3"/>
  <c r="U2023" i="3"/>
  <c r="R2023" i="3"/>
  <c r="T2023" i="3" s="1"/>
  <c r="Q2023" i="3"/>
  <c r="N2023" i="3"/>
  <c r="J2023" i="3"/>
  <c r="E2023" i="3"/>
  <c r="D2023" i="3"/>
  <c r="AD2022" i="3"/>
  <c r="BC2022" i="3" s="1"/>
  <c r="AB2022" i="3"/>
  <c r="U2022" i="3"/>
  <c r="R2022" i="3"/>
  <c r="T2022" i="3" s="1"/>
  <c r="Q2022" i="3"/>
  <c r="N2022" i="3"/>
  <c r="J2022" i="3"/>
  <c r="AG2022" i="3" s="1"/>
  <c r="E2022" i="3"/>
  <c r="D2022" i="3"/>
  <c r="AD2021" i="3"/>
  <c r="AB2021" i="3"/>
  <c r="U2021" i="3"/>
  <c r="R2021" i="3"/>
  <c r="T2021" i="3" s="1"/>
  <c r="Q2021" i="3"/>
  <c r="N2021" i="3"/>
  <c r="J2021" i="3"/>
  <c r="E2021" i="3"/>
  <c r="D2021" i="3"/>
  <c r="AD2020" i="3"/>
  <c r="AB2020" i="3"/>
  <c r="U2020" i="3"/>
  <c r="R2020" i="3"/>
  <c r="T2020" i="3" s="1"/>
  <c r="Q2020" i="3"/>
  <c r="N2020" i="3"/>
  <c r="J2020" i="3"/>
  <c r="E2020" i="3"/>
  <c r="D2020" i="3"/>
  <c r="AD2019" i="3"/>
  <c r="AB2019" i="3"/>
  <c r="U2019" i="3"/>
  <c r="R2019" i="3"/>
  <c r="T2019" i="3" s="1"/>
  <c r="Q2019" i="3"/>
  <c r="N2019" i="3"/>
  <c r="J2019" i="3"/>
  <c r="E2019" i="3"/>
  <c r="D2019" i="3"/>
  <c r="AD2018" i="3"/>
  <c r="BC2018" i="3" s="1"/>
  <c r="AB2018" i="3"/>
  <c r="U2018" i="3"/>
  <c r="R2018" i="3"/>
  <c r="T2018" i="3" s="1"/>
  <c r="Q2018" i="3"/>
  <c r="N2018" i="3"/>
  <c r="J2018" i="3"/>
  <c r="E2018" i="3"/>
  <c r="F2018" i="3" s="1"/>
  <c r="D2018" i="3"/>
  <c r="AD2017" i="3"/>
  <c r="BB2017" i="3" s="1"/>
  <c r="AB2017" i="3"/>
  <c r="U2017" i="3"/>
  <c r="R2017" i="3"/>
  <c r="T2017" i="3" s="1"/>
  <c r="Q2017" i="3"/>
  <c r="N2017" i="3"/>
  <c r="J2017" i="3"/>
  <c r="E2017" i="3"/>
  <c r="D2017" i="3"/>
  <c r="AD2016" i="3"/>
  <c r="AB2016" i="3"/>
  <c r="U2016" i="3"/>
  <c r="R2016" i="3"/>
  <c r="T2016" i="3" s="1"/>
  <c r="Q2016" i="3"/>
  <c r="N2016" i="3"/>
  <c r="J2016" i="3"/>
  <c r="E2016" i="3"/>
  <c r="D2016" i="3"/>
  <c r="AE2015" i="3"/>
  <c r="AD2015" i="3"/>
  <c r="AQ2015" i="3" s="1"/>
  <c r="AR2015" i="3" s="1"/>
  <c r="AB2015" i="3"/>
  <c r="U2015" i="3"/>
  <c r="R2015" i="3"/>
  <c r="T2015" i="3" s="1"/>
  <c r="Q2015" i="3"/>
  <c r="N2015" i="3"/>
  <c r="J2015" i="3"/>
  <c r="E2015" i="3"/>
  <c r="D2015" i="3"/>
  <c r="AD2014" i="3"/>
  <c r="AB2014" i="3"/>
  <c r="U2014" i="3"/>
  <c r="R2014" i="3"/>
  <c r="T2014" i="3" s="1"/>
  <c r="Q2014" i="3"/>
  <c r="N2014" i="3"/>
  <c r="J2014" i="3"/>
  <c r="E2014" i="3"/>
  <c r="D2014" i="3"/>
  <c r="AD2013" i="3"/>
  <c r="BC2013" i="3" s="1"/>
  <c r="AB2013" i="3"/>
  <c r="U2013" i="3"/>
  <c r="R2013" i="3"/>
  <c r="T2013" i="3" s="1"/>
  <c r="Q2013" i="3"/>
  <c r="N2013" i="3"/>
  <c r="J2013" i="3"/>
  <c r="E2013" i="3"/>
  <c r="D2013" i="3"/>
  <c r="AD2012" i="3"/>
  <c r="BB2012" i="3" s="1"/>
  <c r="AB2012" i="3"/>
  <c r="U2012" i="3"/>
  <c r="R2012" i="3"/>
  <c r="T2012" i="3" s="1"/>
  <c r="Q2012" i="3"/>
  <c r="N2012" i="3"/>
  <c r="J2012" i="3"/>
  <c r="E2012" i="3"/>
  <c r="D2012" i="3"/>
  <c r="AD2011" i="3"/>
  <c r="AB2011" i="3"/>
  <c r="U2011" i="3"/>
  <c r="R2011" i="3"/>
  <c r="T2011" i="3" s="1"/>
  <c r="Q2011" i="3"/>
  <c r="N2011" i="3"/>
  <c r="J2011" i="3"/>
  <c r="E2011" i="3"/>
  <c r="D2011" i="3"/>
  <c r="AD2010" i="3"/>
  <c r="AB2010" i="3"/>
  <c r="U2010" i="3"/>
  <c r="R2010" i="3"/>
  <c r="T2010" i="3" s="1"/>
  <c r="Q2010" i="3"/>
  <c r="N2010" i="3"/>
  <c r="J2010" i="3"/>
  <c r="E2010" i="3"/>
  <c r="D2010" i="3"/>
  <c r="AD2009" i="3"/>
  <c r="BC2009" i="3" s="1"/>
  <c r="AB2009" i="3"/>
  <c r="U2009" i="3"/>
  <c r="R2009" i="3"/>
  <c r="T2009" i="3" s="1"/>
  <c r="Q2009" i="3"/>
  <c r="N2009" i="3"/>
  <c r="J2009" i="3"/>
  <c r="E2009" i="3"/>
  <c r="D2009" i="3"/>
  <c r="AD2008" i="3"/>
  <c r="BB2008" i="3" s="1"/>
  <c r="AB2008" i="3"/>
  <c r="U2008" i="3"/>
  <c r="R2008" i="3"/>
  <c r="T2008" i="3" s="1"/>
  <c r="Q2008" i="3"/>
  <c r="N2008" i="3"/>
  <c r="J2008" i="3"/>
  <c r="E2008" i="3"/>
  <c r="D2008" i="3"/>
  <c r="AD2007" i="3"/>
  <c r="AB2007" i="3"/>
  <c r="U2007" i="3"/>
  <c r="R2007" i="3"/>
  <c r="T2007" i="3" s="1"/>
  <c r="Q2007" i="3"/>
  <c r="N2007" i="3"/>
  <c r="J2007" i="3"/>
  <c r="E2007" i="3"/>
  <c r="D2007" i="3"/>
  <c r="AD2006" i="3"/>
  <c r="AB2006" i="3"/>
  <c r="U2006" i="3"/>
  <c r="R2006" i="3"/>
  <c r="T2006" i="3" s="1"/>
  <c r="Q2006" i="3"/>
  <c r="N2006" i="3"/>
  <c r="J2006" i="3"/>
  <c r="E2006" i="3"/>
  <c r="D2006" i="3"/>
  <c r="AD2005" i="3"/>
  <c r="AB2005" i="3"/>
  <c r="U2005" i="3"/>
  <c r="R2005" i="3"/>
  <c r="T2005" i="3" s="1"/>
  <c r="Q2005" i="3"/>
  <c r="N2005" i="3"/>
  <c r="J2005" i="3"/>
  <c r="E2005" i="3"/>
  <c r="D2005" i="3"/>
  <c r="AD2004" i="3"/>
  <c r="BB2004" i="3" s="1"/>
  <c r="AB2004" i="3"/>
  <c r="U2004" i="3"/>
  <c r="R2004" i="3"/>
  <c r="T2004" i="3" s="1"/>
  <c r="Q2004" i="3"/>
  <c r="N2004" i="3"/>
  <c r="J2004" i="3"/>
  <c r="E2004" i="3"/>
  <c r="D2004" i="3"/>
  <c r="AD2003" i="3"/>
  <c r="AB2003" i="3"/>
  <c r="U2003" i="3"/>
  <c r="R2003" i="3"/>
  <c r="T2003" i="3" s="1"/>
  <c r="Q2003" i="3"/>
  <c r="N2003" i="3"/>
  <c r="J2003" i="3"/>
  <c r="E2003" i="3"/>
  <c r="D2003" i="3"/>
  <c r="AD2002" i="3"/>
  <c r="AB2002" i="3"/>
  <c r="U2002" i="3"/>
  <c r="R2002" i="3"/>
  <c r="T2002" i="3" s="1"/>
  <c r="Q2002" i="3"/>
  <c r="N2002" i="3"/>
  <c r="J2002" i="3"/>
  <c r="E2002" i="3"/>
  <c r="D2002" i="3"/>
  <c r="AD2001" i="3"/>
  <c r="AE2001" i="3" s="1"/>
  <c r="AF2001" i="3" s="1"/>
  <c r="AB2001" i="3"/>
  <c r="U2001" i="3"/>
  <c r="R2001" i="3"/>
  <c r="T2001" i="3" s="1"/>
  <c r="Q2001" i="3"/>
  <c r="N2001" i="3"/>
  <c r="J2001" i="3"/>
  <c r="AG2001" i="3" s="1"/>
  <c r="E2001" i="3"/>
  <c r="D2001" i="3"/>
  <c r="AD2000" i="3"/>
  <c r="BB2000" i="3" s="1"/>
  <c r="AB2000" i="3"/>
  <c r="U2000" i="3"/>
  <c r="R2000" i="3"/>
  <c r="T2000" i="3" s="1"/>
  <c r="Q2000" i="3"/>
  <c r="N2000" i="3"/>
  <c r="J2000" i="3"/>
  <c r="E2000" i="3"/>
  <c r="D2000" i="3"/>
  <c r="F2000" i="3" s="1"/>
  <c r="AD1999" i="3"/>
  <c r="AB1999" i="3"/>
  <c r="U1999" i="3"/>
  <c r="R1999" i="3"/>
  <c r="T1999" i="3" s="1"/>
  <c r="Q1999" i="3"/>
  <c r="N1999" i="3"/>
  <c r="J1999" i="3"/>
  <c r="E1999" i="3"/>
  <c r="D1999" i="3"/>
  <c r="AD1998" i="3"/>
  <c r="AB1998" i="3"/>
  <c r="U1998" i="3"/>
  <c r="R1998" i="3"/>
  <c r="T1998" i="3" s="1"/>
  <c r="Q1998" i="3"/>
  <c r="N1998" i="3"/>
  <c r="J1998" i="3"/>
  <c r="E1998" i="3"/>
  <c r="D1998" i="3"/>
  <c r="AD1997" i="3"/>
  <c r="BC1997" i="3" s="1"/>
  <c r="AB1997" i="3"/>
  <c r="U1997" i="3"/>
  <c r="R1997" i="3"/>
  <c r="T1997" i="3" s="1"/>
  <c r="Q1997" i="3"/>
  <c r="N1997" i="3"/>
  <c r="J1997" i="3"/>
  <c r="E1997" i="3"/>
  <c r="D1997" i="3"/>
  <c r="AD1996" i="3"/>
  <c r="BB1996" i="3" s="1"/>
  <c r="AB1996" i="3"/>
  <c r="U1996" i="3"/>
  <c r="R1996" i="3"/>
  <c r="T1996" i="3" s="1"/>
  <c r="Q1996" i="3"/>
  <c r="N1996" i="3"/>
  <c r="J1996" i="3"/>
  <c r="E1996" i="3"/>
  <c r="D1996" i="3"/>
  <c r="AD1995" i="3"/>
  <c r="AB1995" i="3"/>
  <c r="U1995" i="3"/>
  <c r="R1995" i="3"/>
  <c r="T1995" i="3" s="1"/>
  <c r="Q1995" i="3"/>
  <c r="N1995" i="3"/>
  <c r="J1995" i="3"/>
  <c r="E1995" i="3"/>
  <c r="D1995" i="3"/>
  <c r="AD1994" i="3"/>
  <c r="AB1994" i="3"/>
  <c r="U1994" i="3"/>
  <c r="R1994" i="3"/>
  <c r="T1994" i="3" s="1"/>
  <c r="Q1994" i="3"/>
  <c r="N1994" i="3"/>
  <c r="J1994" i="3"/>
  <c r="E1994" i="3"/>
  <c r="D1994" i="3"/>
  <c r="AD1993" i="3"/>
  <c r="BC1993" i="3" s="1"/>
  <c r="AB1993" i="3"/>
  <c r="U1993" i="3"/>
  <c r="R1993" i="3"/>
  <c r="T1993" i="3" s="1"/>
  <c r="Q1993" i="3"/>
  <c r="N1993" i="3"/>
  <c r="J1993" i="3"/>
  <c r="E1993" i="3"/>
  <c r="D1993" i="3"/>
  <c r="AD1992" i="3"/>
  <c r="BB1992" i="3" s="1"/>
  <c r="AB1992" i="3"/>
  <c r="U1992" i="3"/>
  <c r="R1992" i="3"/>
  <c r="T1992" i="3" s="1"/>
  <c r="Q1992" i="3"/>
  <c r="N1992" i="3"/>
  <c r="J1992" i="3"/>
  <c r="E1992" i="3"/>
  <c r="D1992" i="3"/>
  <c r="F1992" i="3" s="1"/>
  <c r="AD1991" i="3"/>
  <c r="AB1991" i="3"/>
  <c r="U1991" i="3"/>
  <c r="R1991" i="3"/>
  <c r="T1991" i="3" s="1"/>
  <c r="Q1991" i="3"/>
  <c r="N1991" i="3"/>
  <c r="J1991" i="3"/>
  <c r="E1991" i="3"/>
  <c r="D1991" i="3"/>
  <c r="AD1990" i="3"/>
  <c r="AB1990" i="3"/>
  <c r="U1990" i="3"/>
  <c r="R1990" i="3"/>
  <c r="T1990" i="3" s="1"/>
  <c r="Q1990" i="3"/>
  <c r="N1990" i="3"/>
  <c r="J1990" i="3"/>
  <c r="E1990" i="3"/>
  <c r="D1990" i="3"/>
  <c r="AD1989" i="3"/>
  <c r="BC1989" i="3" s="1"/>
  <c r="AB1989" i="3"/>
  <c r="U1989" i="3"/>
  <c r="R1989" i="3"/>
  <c r="T1989" i="3" s="1"/>
  <c r="Q1989" i="3"/>
  <c r="N1989" i="3"/>
  <c r="J1989" i="3"/>
  <c r="E1989" i="3"/>
  <c r="D1989" i="3"/>
  <c r="AD1988" i="3"/>
  <c r="BB1988" i="3" s="1"/>
  <c r="AB1988" i="3"/>
  <c r="U1988" i="3"/>
  <c r="R1988" i="3"/>
  <c r="T1988" i="3" s="1"/>
  <c r="Q1988" i="3"/>
  <c r="N1988" i="3"/>
  <c r="J1988" i="3"/>
  <c r="E1988" i="3"/>
  <c r="D1988" i="3"/>
  <c r="AD1987" i="3"/>
  <c r="AB1987" i="3"/>
  <c r="U1987" i="3"/>
  <c r="R1987" i="3"/>
  <c r="T1987" i="3" s="1"/>
  <c r="Q1987" i="3"/>
  <c r="N1987" i="3"/>
  <c r="J1987" i="3"/>
  <c r="E1987" i="3"/>
  <c r="D1987" i="3"/>
  <c r="AD1986" i="3"/>
  <c r="AB1986" i="3"/>
  <c r="U1986" i="3"/>
  <c r="R1986" i="3"/>
  <c r="T1986" i="3" s="1"/>
  <c r="Q1986" i="3"/>
  <c r="N1986" i="3"/>
  <c r="J1986" i="3"/>
  <c r="E1986" i="3"/>
  <c r="D1986" i="3"/>
  <c r="AD1985" i="3"/>
  <c r="AB1985" i="3"/>
  <c r="U1985" i="3"/>
  <c r="R1985" i="3"/>
  <c r="T1985" i="3" s="1"/>
  <c r="Q1985" i="3"/>
  <c r="N1985" i="3"/>
  <c r="J1985" i="3"/>
  <c r="AG1985" i="3" s="1"/>
  <c r="E1985" i="3"/>
  <c r="D1985" i="3"/>
  <c r="AD1984" i="3"/>
  <c r="BB1984" i="3" s="1"/>
  <c r="AB1984" i="3"/>
  <c r="U1984" i="3"/>
  <c r="R1984" i="3"/>
  <c r="T1984" i="3" s="1"/>
  <c r="Q1984" i="3"/>
  <c r="N1984" i="3"/>
  <c r="J1984" i="3"/>
  <c r="E1984" i="3"/>
  <c r="D1984" i="3"/>
  <c r="AD1983" i="3"/>
  <c r="AB1983" i="3"/>
  <c r="U1983" i="3"/>
  <c r="R1983" i="3"/>
  <c r="T1983" i="3" s="1"/>
  <c r="Q1983" i="3"/>
  <c r="N1983" i="3"/>
  <c r="J1983" i="3"/>
  <c r="E1983" i="3"/>
  <c r="D1983" i="3"/>
  <c r="AD1982" i="3"/>
  <c r="AB1982" i="3"/>
  <c r="U1982" i="3"/>
  <c r="R1982" i="3"/>
  <c r="T1982" i="3" s="1"/>
  <c r="Q1982" i="3"/>
  <c r="N1982" i="3"/>
  <c r="J1982" i="3"/>
  <c r="E1982" i="3"/>
  <c r="D1982" i="3"/>
  <c r="AD1981" i="3"/>
  <c r="BB1981" i="3" s="1"/>
  <c r="AB1981" i="3"/>
  <c r="U1981" i="3"/>
  <c r="R1981" i="3"/>
  <c r="T1981" i="3" s="1"/>
  <c r="Q1981" i="3"/>
  <c r="N1981" i="3"/>
  <c r="J1981" i="3"/>
  <c r="E1981" i="3"/>
  <c r="D1981" i="3"/>
  <c r="AD1980" i="3"/>
  <c r="BB1980" i="3" s="1"/>
  <c r="AB1980" i="3"/>
  <c r="U1980" i="3"/>
  <c r="R1980" i="3"/>
  <c r="T1980" i="3" s="1"/>
  <c r="Q1980" i="3"/>
  <c r="N1980" i="3"/>
  <c r="J1980" i="3"/>
  <c r="E1980" i="3"/>
  <c r="D1980" i="3"/>
  <c r="AD1979" i="3"/>
  <c r="AB1979" i="3"/>
  <c r="U1979" i="3"/>
  <c r="T1979" i="3"/>
  <c r="R1979" i="3"/>
  <c r="Q1979" i="3"/>
  <c r="N1979" i="3"/>
  <c r="J1979" i="3"/>
  <c r="E1979" i="3"/>
  <c r="D1979" i="3"/>
  <c r="AD1978" i="3"/>
  <c r="AB1978" i="3"/>
  <c r="U1978" i="3"/>
  <c r="R1978" i="3"/>
  <c r="T1978" i="3" s="1"/>
  <c r="Q1978" i="3"/>
  <c r="N1978" i="3"/>
  <c r="J1978" i="3"/>
  <c r="E1978" i="3"/>
  <c r="D1978" i="3"/>
  <c r="F1978" i="3" s="1"/>
  <c r="AD1977" i="3"/>
  <c r="AB1977" i="3"/>
  <c r="U1977" i="3"/>
  <c r="R1977" i="3"/>
  <c r="T1977" i="3" s="1"/>
  <c r="Q1977" i="3"/>
  <c r="N1977" i="3"/>
  <c r="J1977" i="3"/>
  <c r="AG1977" i="3" s="1"/>
  <c r="E1977" i="3"/>
  <c r="D1977" i="3"/>
  <c r="AD1976" i="3"/>
  <c r="BB1976" i="3" s="1"/>
  <c r="AB1976" i="3"/>
  <c r="U1976" i="3"/>
  <c r="R1976" i="3"/>
  <c r="T1976" i="3" s="1"/>
  <c r="Q1976" i="3"/>
  <c r="N1976" i="3"/>
  <c r="J1976" i="3"/>
  <c r="E1976" i="3"/>
  <c r="D1976" i="3"/>
  <c r="F1976" i="3" s="1"/>
  <c r="AD1975" i="3"/>
  <c r="BB1975" i="3" s="1"/>
  <c r="AB1975" i="3"/>
  <c r="U1975" i="3"/>
  <c r="R1975" i="3"/>
  <c r="T1975" i="3" s="1"/>
  <c r="Q1975" i="3"/>
  <c r="N1975" i="3"/>
  <c r="J1975" i="3"/>
  <c r="E1975" i="3"/>
  <c r="D1975" i="3"/>
  <c r="AD1974" i="3"/>
  <c r="AB1974" i="3"/>
  <c r="U1974" i="3"/>
  <c r="R1974" i="3"/>
  <c r="T1974" i="3" s="1"/>
  <c r="Q1974" i="3"/>
  <c r="N1974" i="3"/>
  <c r="J1974" i="3"/>
  <c r="E1974" i="3"/>
  <c r="D1974" i="3"/>
  <c r="AD1973" i="3"/>
  <c r="BB1973" i="3" s="1"/>
  <c r="AB1973" i="3"/>
  <c r="U1973" i="3"/>
  <c r="R1973" i="3"/>
  <c r="T1973" i="3" s="1"/>
  <c r="Q1973" i="3"/>
  <c r="N1973" i="3"/>
  <c r="J1973" i="3"/>
  <c r="E1973" i="3"/>
  <c r="D1973" i="3"/>
  <c r="AD1972" i="3"/>
  <c r="BB1972" i="3" s="1"/>
  <c r="AB1972" i="3"/>
  <c r="U1972" i="3"/>
  <c r="R1972" i="3"/>
  <c r="T1972" i="3" s="1"/>
  <c r="Q1972" i="3"/>
  <c r="N1972" i="3"/>
  <c r="J1972" i="3"/>
  <c r="E1972" i="3"/>
  <c r="D1972" i="3"/>
  <c r="AD1971" i="3"/>
  <c r="BB1971" i="3" s="1"/>
  <c r="AB1971" i="3"/>
  <c r="U1971" i="3"/>
  <c r="R1971" i="3"/>
  <c r="T1971" i="3" s="1"/>
  <c r="Q1971" i="3"/>
  <c r="N1971" i="3"/>
  <c r="J1971" i="3"/>
  <c r="E1971" i="3"/>
  <c r="D1971" i="3"/>
  <c r="AD1970" i="3"/>
  <c r="AB1970" i="3"/>
  <c r="U1970" i="3"/>
  <c r="R1970" i="3"/>
  <c r="T1970" i="3" s="1"/>
  <c r="Q1970" i="3"/>
  <c r="N1970" i="3"/>
  <c r="J1970" i="3"/>
  <c r="E1970" i="3"/>
  <c r="D1970" i="3"/>
  <c r="AD1969" i="3"/>
  <c r="AE1969" i="3" s="1"/>
  <c r="AF1969" i="3" s="1"/>
  <c r="AB1969" i="3"/>
  <c r="U1969" i="3"/>
  <c r="R1969" i="3"/>
  <c r="T1969" i="3" s="1"/>
  <c r="Q1969" i="3"/>
  <c r="N1969" i="3"/>
  <c r="J1969" i="3"/>
  <c r="E1969" i="3"/>
  <c r="D1969" i="3"/>
  <c r="AD1968" i="3"/>
  <c r="BB1968" i="3" s="1"/>
  <c r="AB1968" i="3"/>
  <c r="U1968" i="3"/>
  <c r="R1968" i="3"/>
  <c r="T1968" i="3" s="1"/>
  <c r="Q1968" i="3"/>
  <c r="N1968" i="3"/>
  <c r="J1968" i="3"/>
  <c r="E1968" i="3"/>
  <c r="D1968" i="3"/>
  <c r="AD1967" i="3"/>
  <c r="AB1967" i="3"/>
  <c r="U1967" i="3"/>
  <c r="R1967" i="3"/>
  <c r="T1967" i="3" s="1"/>
  <c r="Q1967" i="3"/>
  <c r="N1967" i="3"/>
  <c r="J1967" i="3"/>
  <c r="E1967" i="3"/>
  <c r="D1967" i="3"/>
  <c r="AD1966" i="3"/>
  <c r="AB1966" i="3"/>
  <c r="U1966" i="3"/>
  <c r="R1966" i="3"/>
  <c r="T1966" i="3" s="1"/>
  <c r="Q1966" i="3"/>
  <c r="N1966" i="3"/>
  <c r="J1966" i="3"/>
  <c r="E1966" i="3"/>
  <c r="D1966" i="3"/>
  <c r="AD1965" i="3"/>
  <c r="BC1965" i="3" s="1"/>
  <c r="AB1965" i="3"/>
  <c r="U1965" i="3"/>
  <c r="R1965" i="3"/>
  <c r="T1965" i="3" s="1"/>
  <c r="Q1965" i="3"/>
  <c r="N1965" i="3"/>
  <c r="J1965" i="3"/>
  <c r="E1965" i="3"/>
  <c r="D1965" i="3"/>
  <c r="AD1964" i="3"/>
  <c r="BB1964" i="3" s="1"/>
  <c r="AB1964" i="3"/>
  <c r="U1964" i="3"/>
  <c r="R1964" i="3"/>
  <c r="T1964" i="3" s="1"/>
  <c r="Q1964" i="3"/>
  <c r="N1964" i="3"/>
  <c r="J1964" i="3"/>
  <c r="E1964" i="3"/>
  <c r="D1964" i="3"/>
  <c r="AD1963" i="3"/>
  <c r="AB1963" i="3"/>
  <c r="U1963" i="3"/>
  <c r="R1963" i="3"/>
  <c r="T1963" i="3" s="1"/>
  <c r="Q1963" i="3"/>
  <c r="N1963" i="3"/>
  <c r="J1963" i="3"/>
  <c r="E1963" i="3"/>
  <c r="D1963" i="3"/>
  <c r="AD1962" i="3"/>
  <c r="AB1962" i="3"/>
  <c r="U1962" i="3"/>
  <c r="R1962" i="3"/>
  <c r="T1962" i="3" s="1"/>
  <c r="Q1962" i="3"/>
  <c r="N1962" i="3"/>
  <c r="J1962" i="3"/>
  <c r="E1962" i="3"/>
  <c r="D1962" i="3"/>
  <c r="AD1961" i="3"/>
  <c r="BC1961" i="3" s="1"/>
  <c r="AB1961" i="3"/>
  <c r="U1961" i="3"/>
  <c r="R1961" i="3"/>
  <c r="T1961" i="3" s="1"/>
  <c r="Q1961" i="3"/>
  <c r="N1961" i="3"/>
  <c r="J1961" i="3"/>
  <c r="E1961" i="3"/>
  <c r="D1961" i="3"/>
  <c r="AD1960" i="3"/>
  <c r="BB1960" i="3" s="1"/>
  <c r="AB1960" i="3"/>
  <c r="U1960" i="3"/>
  <c r="R1960" i="3"/>
  <c r="T1960" i="3" s="1"/>
  <c r="Q1960" i="3"/>
  <c r="N1960" i="3"/>
  <c r="J1960" i="3"/>
  <c r="E1960" i="3"/>
  <c r="D1960" i="3"/>
  <c r="BC1959" i="3"/>
  <c r="AD1959" i="3"/>
  <c r="BB1959" i="3" s="1"/>
  <c r="AB1959" i="3"/>
  <c r="U1959" i="3"/>
  <c r="T1959" i="3"/>
  <c r="R1959" i="3"/>
  <c r="Q1959" i="3"/>
  <c r="N1959" i="3"/>
  <c r="J1959" i="3"/>
  <c r="E1959" i="3"/>
  <c r="D1959" i="3"/>
  <c r="AD1958" i="3"/>
  <c r="AB1958" i="3"/>
  <c r="U1958" i="3"/>
  <c r="R1958" i="3"/>
  <c r="T1958" i="3" s="1"/>
  <c r="Q1958" i="3"/>
  <c r="N1958" i="3"/>
  <c r="J1958" i="3"/>
  <c r="E1958" i="3"/>
  <c r="D1958" i="3"/>
  <c r="F1958" i="3" s="1"/>
  <c r="AD1957" i="3"/>
  <c r="AB1957" i="3"/>
  <c r="U1957" i="3"/>
  <c r="R1957" i="3"/>
  <c r="T1957" i="3" s="1"/>
  <c r="Q1957" i="3"/>
  <c r="N1957" i="3"/>
  <c r="J1957" i="3"/>
  <c r="E1957" i="3"/>
  <c r="D1957" i="3"/>
  <c r="AD1956" i="3"/>
  <c r="BB1956" i="3" s="1"/>
  <c r="AB1956" i="3"/>
  <c r="U1956" i="3"/>
  <c r="R1956" i="3"/>
  <c r="T1956" i="3" s="1"/>
  <c r="Q1956" i="3"/>
  <c r="N1956" i="3"/>
  <c r="J1956" i="3"/>
  <c r="E1956" i="3"/>
  <c r="D1956" i="3"/>
  <c r="AD1955" i="3"/>
  <c r="AB1955" i="3"/>
  <c r="U1955" i="3"/>
  <c r="R1955" i="3"/>
  <c r="T1955" i="3" s="1"/>
  <c r="Q1955" i="3"/>
  <c r="N1955" i="3"/>
  <c r="J1955" i="3"/>
  <c r="E1955" i="3"/>
  <c r="D1955" i="3"/>
  <c r="AD1954" i="3"/>
  <c r="AB1954" i="3"/>
  <c r="U1954" i="3"/>
  <c r="R1954" i="3"/>
  <c r="T1954" i="3" s="1"/>
  <c r="Q1954" i="3"/>
  <c r="N1954" i="3"/>
  <c r="J1954" i="3"/>
  <c r="E1954" i="3"/>
  <c r="D1954" i="3"/>
  <c r="F1954" i="3" s="1"/>
  <c r="AD1953" i="3"/>
  <c r="AB1953" i="3"/>
  <c r="U1953" i="3"/>
  <c r="R1953" i="3"/>
  <c r="T1953" i="3" s="1"/>
  <c r="Q1953" i="3"/>
  <c r="N1953" i="3"/>
  <c r="J1953" i="3"/>
  <c r="E1953" i="3"/>
  <c r="D1953" i="3"/>
  <c r="AD1952" i="3"/>
  <c r="AB1952" i="3"/>
  <c r="U1952" i="3"/>
  <c r="R1952" i="3"/>
  <c r="T1952" i="3" s="1"/>
  <c r="Q1952" i="3"/>
  <c r="N1952" i="3"/>
  <c r="J1952" i="3"/>
  <c r="E1952" i="3"/>
  <c r="D1952" i="3"/>
  <c r="AD1951" i="3"/>
  <c r="AQ1951" i="3" s="1"/>
  <c r="AR1951" i="3" s="1"/>
  <c r="AB1951" i="3"/>
  <c r="U1951" i="3"/>
  <c r="R1951" i="3"/>
  <c r="T1951" i="3" s="1"/>
  <c r="Q1951" i="3"/>
  <c r="N1951" i="3"/>
  <c r="J1951" i="3"/>
  <c r="E1951" i="3"/>
  <c r="D1951" i="3"/>
  <c r="AD1950" i="3"/>
  <c r="AB1950" i="3"/>
  <c r="U1950" i="3"/>
  <c r="R1950" i="3"/>
  <c r="T1950" i="3" s="1"/>
  <c r="Q1950" i="3"/>
  <c r="N1950" i="3"/>
  <c r="J1950" i="3"/>
  <c r="E1950" i="3"/>
  <c r="D1950" i="3"/>
  <c r="F1950" i="3" s="1"/>
  <c r="AD1949" i="3"/>
  <c r="AB1949" i="3"/>
  <c r="U1949" i="3"/>
  <c r="R1949" i="3"/>
  <c r="T1949" i="3" s="1"/>
  <c r="Q1949" i="3"/>
  <c r="N1949" i="3"/>
  <c r="J1949" i="3"/>
  <c r="E1949" i="3"/>
  <c r="D1949" i="3"/>
  <c r="AD1948" i="3"/>
  <c r="AB1948" i="3"/>
  <c r="U1948" i="3"/>
  <c r="R1948" i="3"/>
  <c r="T1948" i="3" s="1"/>
  <c r="Q1948" i="3"/>
  <c r="N1948" i="3"/>
  <c r="J1948" i="3"/>
  <c r="E1948" i="3"/>
  <c r="D1948" i="3"/>
  <c r="AD1947" i="3"/>
  <c r="AQ1947" i="3" s="1"/>
  <c r="AR1947" i="3" s="1"/>
  <c r="AB1947" i="3"/>
  <c r="U1947" i="3"/>
  <c r="R1947" i="3"/>
  <c r="T1947" i="3" s="1"/>
  <c r="Q1947" i="3"/>
  <c r="N1947" i="3"/>
  <c r="J1947" i="3"/>
  <c r="E1947" i="3"/>
  <c r="D1947" i="3"/>
  <c r="AD1946" i="3"/>
  <c r="AB1946" i="3"/>
  <c r="U1946" i="3"/>
  <c r="R1946" i="3"/>
  <c r="T1946" i="3" s="1"/>
  <c r="Q1946" i="3"/>
  <c r="N1946" i="3"/>
  <c r="J1946" i="3"/>
  <c r="E1946" i="3"/>
  <c r="D1946" i="3"/>
  <c r="AD1945" i="3"/>
  <c r="AB1945" i="3"/>
  <c r="U1945" i="3"/>
  <c r="R1945" i="3"/>
  <c r="T1945" i="3" s="1"/>
  <c r="Q1945" i="3"/>
  <c r="N1945" i="3"/>
  <c r="J1945" i="3"/>
  <c r="E1945" i="3"/>
  <c r="D1945" i="3"/>
  <c r="AD1944" i="3"/>
  <c r="AB1944" i="3"/>
  <c r="U1944" i="3"/>
  <c r="R1944" i="3"/>
  <c r="T1944" i="3" s="1"/>
  <c r="Q1944" i="3"/>
  <c r="N1944" i="3"/>
  <c r="J1944" i="3"/>
  <c r="E1944" i="3"/>
  <c r="D1944" i="3"/>
  <c r="AD1943" i="3"/>
  <c r="BC1943" i="3" s="1"/>
  <c r="AB1943" i="3"/>
  <c r="U1943" i="3"/>
  <c r="R1943" i="3"/>
  <c r="T1943" i="3" s="1"/>
  <c r="Q1943" i="3"/>
  <c r="N1943" i="3"/>
  <c r="J1943" i="3"/>
  <c r="E1943" i="3"/>
  <c r="D1943" i="3"/>
  <c r="AD1942" i="3"/>
  <c r="BB1942" i="3" s="1"/>
  <c r="AB1942" i="3"/>
  <c r="U1942" i="3"/>
  <c r="R1942" i="3"/>
  <c r="T1942" i="3" s="1"/>
  <c r="Q1942" i="3"/>
  <c r="N1942" i="3"/>
  <c r="J1942" i="3"/>
  <c r="E1942" i="3"/>
  <c r="D1942" i="3"/>
  <c r="AD1941" i="3"/>
  <c r="BB1941" i="3" s="1"/>
  <c r="AB1941" i="3"/>
  <c r="U1941" i="3"/>
  <c r="R1941" i="3"/>
  <c r="T1941" i="3" s="1"/>
  <c r="Q1941" i="3"/>
  <c r="N1941" i="3"/>
  <c r="J1941" i="3"/>
  <c r="E1941" i="3"/>
  <c r="D1941" i="3"/>
  <c r="AD1940" i="3"/>
  <c r="AB1940" i="3"/>
  <c r="U1940" i="3"/>
  <c r="R1940" i="3"/>
  <c r="T1940" i="3" s="1"/>
  <c r="Q1940" i="3"/>
  <c r="N1940" i="3"/>
  <c r="J1940" i="3"/>
  <c r="E1940" i="3"/>
  <c r="D1940" i="3"/>
  <c r="AQ1939" i="3"/>
  <c r="AR1939" i="3" s="1"/>
  <c r="AD1939" i="3"/>
  <c r="BB1939" i="3" s="1"/>
  <c r="AB1939" i="3"/>
  <c r="U1939" i="3"/>
  <c r="R1939" i="3"/>
  <c r="T1939" i="3" s="1"/>
  <c r="Q1939" i="3"/>
  <c r="N1939" i="3"/>
  <c r="J1939" i="3"/>
  <c r="AG1939" i="3" s="1"/>
  <c r="E1939" i="3"/>
  <c r="D1939" i="3"/>
  <c r="AD1938" i="3"/>
  <c r="BB1938" i="3" s="1"/>
  <c r="AB1938" i="3"/>
  <c r="U1938" i="3"/>
  <c r="R1938" i="3"/>
  <c r="T1938" i="3" s="1"/>
  <c r="Q1938" i="3"/>
  <c r="N1938" i="3"/>
  <c r="J1938" i="3"/>
  <c r="E1938" i="3"/>
  <c r="D1938" i="3"/>
  <c r="AD1937" i="3"/>
  <c r="BB1937" i="3" s="1"/>
  <c r="AB1937" i="3"/>
  <c r="U1937" i="3"/>
  <c r="R1937" i="3"/>
  <c r="T1937" i="3" s="1"/>
  <c r="Q1937" i="3"/>
  <c r="N1937" i="3"/>
  <c r="J1937" i="3"/>
  <c r="E1937" i="3"/>
  <c r="D1937" i="3"/>
  <c r="AD1936" i="3"/>
  <c r="AB1936" i="3"/>
  <c r="U1936" i="3"/>
  <c r="T1936" i="3"/>
  <c r="R1936" i="3"/>
  <c r="Q1936" i="3"/>
  <c r="N1936" i="3"/>
  <c r="J1936" i="3"/>
  <c r="E1936" i="3"/>
  <c r="D1936" i="3"/>
  <c r="F1936" i="3" s="1"/>
  <c r="AD1935" i="3"/>
  <c r="BC1935" i="3" s="1"/>
  <c r="AB1935" i="3"/>
  <c r="U1935" i="3"/>
  <c r="R1935" i="3"/>
  <c r="T1935" i="3" s="1"/>
  <c r="Q1935" i="3"/>
  <c r="N1935" i="3"/>
  <c r="J1935" i="3"/>
  <c r="E1935" i="3"/>
  <c r="D1935" i="3"/>
  <c r="AD1934" i="3"/>
  <c r="BB1934" i="3" s="1"/>
  <c r="AB1934" i="3"/>
  <c r="U1934" i="3"/>
  <c r="R1934" i="3"/>
  <c r="T1934" i="3" s="1"/>
  <c r="Q1934" i="3"/>
  <c r="N1934" i="3"/>
  <c r="J1934" i="3"/>
  <c r="E1934" i="3"/>
  <c r="D1934" i="3"/>
  <c r="F1934" i="3" s="1"/>
  <c r="AD1933" i="3"/>
  <c r="AB1933" i="3"/>
  <c r="U1933" i="3"/>
  <c r="T1933" i="3"/>
  <c r="R1933" i="3"/>
  <c r="Q1933" i="3"/>
  <c r="N1933" i="3"/>
  <c r="J1933" i="3"/>
  <c r="E1933" i="3"/>
  <c r="D1933" i="3"/>
  <c r="AD1932" i="3"/>
  <c r="AB1932" i="3"/>
  <c r="U1932" i="3"/>
  <c r="R1932" i="3"/>
  <c r="T1932" i="3" s="1"/>
  <c r="Q1932" i="3"/>
  <c r="N1932" i="3"/>
  <c r="J1932" i="3"/>
  <c r="E1932" i="3"/>
  <c r="D1932" i="3"/>
  <c r="F1932" i="3" s="1"/>
  <c r="AD1931" i="3"/>
  <c r="BB1931" i="3" s="1"/>
  <c r="AB1931" i="3"/>
  <c r="U1931" i="3"/>
  <c r="R1931" i="3"/>
  <c r="T1931" i="3" s="1"/>
  <c r="Q1931" i="3"/>
  <c r="N1931" i="3"/>
  <c r="J1931" i="3"/>
  <c r="AG1931" i="3" s="1"/>
  <c r="E1931" i="3"/>
  <c r="D1931" i="3"/>
  <c r="AD1930" i="3"/>
  <c r="BB1930" i="3" s="1"/>
  <c r="AB1930" i="3"/>
  <c r="U1930" i="3"/>
  <c r="R1930" i="3"/>
  <c r="T1930" i="3" s="1"/>
  <c r="Q1930" i="3"/>
  <c r="N1930" i="3"/>
  <c r="J1930" i="3"/>
  <c r="E1930" i="3"/>
  <c r="D1930" i="3"/>
  <c r="AD1929" i="3"/>
  <c r="AB1929" i="3"/>
  <c r="U1929" i="3"/>
  <c r="R1929" i="3"/>
  <c r="T1929" i="3" s="1"/>
  <c r="Q1929" i="3"/>
  <c r="N1929" i="3"/>
  <c r="J1929" i="3"/>
  <c r="E1929" i="3"/>
  <c r="D1929" i="3"/>
  <c r="AD1928" i="3"/>
  <c r="AB1928" i="3"/>
  <c r="U1928" i="3"/>
  <c r="R1928" i="3"/>
  <c r="T1928" i="3" s="1"/>
  <c r="Q1928" i="3"/>
  <c r="N1928" i="3"/>
  <c r="J1928" i="3"/>
  <c r="E1928" i="3"/>
  <c r="D1928" i="3"/>
  <c r="BB1927" i="3"/>
  <c r="AD1927" i="3"/>
  <c r="AQ1927" i="3" s="1"/>
  <c r="AR1927" i="3" s="1"/>
  <c r="AB1927" i="3"/>
  <c r="U1927" i="3"/>
  <c r="R1927" i="3"/>
  <c r="T1927" i="3" s="1"/>
  <c r="Q1927" i="3"/>
  <c r="N1927" i="3"/>
  <c r="J1927" i="3"/>
  <c r="AG1927" i="3" s="1"/>
  <c r="E1927" i="3"/>
  <c r="D1927" i="3"/>
  <c r="AD1926" i="3"/>
  <c r="BB1926" i="3" s="1"/>
  <c r="AB1926" i="3"/>
  <c r="U1926" i="3"/>
  <c r="R1926" i="3"/>
  <c r="T1926" i="3" s="1"/>
  <c r="Q1926" i="3"/>
  <c r="N1926" i="3"/>
  <c r="J1926" i="3"/>
  <c r="E1926" i="3"/>
  <c r="F1926" i="3" s="1"/>
  <c r="D1926" i="3"/>
  <c r="AD1925" i="3"/>
  <c r="AB1925" i="3"/>
  <c r="U1925" i="3"/>
  <c r="R1925" i="3"/>
  <c r="T1925" i="3" s="1"/>
  <c r="Q1925" i="3"/>
  <c r="N1925" i="3"/>
  <c r="J1925" i="3"/>
  <c r="E1925" i="3"/>
  <c r="D1925" i="3"/>
  <c r="AD1924" i="3"/>
  <c r="AB1924" i="3"/>
  <c r="U1924" i="3"/>
  <c r="R1924" i="3"/>
  <c r="T1924" i="3" s="1"/>
  <c r="Q1924" i="3"/>
  <c r="N1924" i="3"/>
  <c r="J1924" i="3"/>
  <c r="E1924" i="3"/>
  <c r="D1924" i="3"/>
  <c r="F1924" i="3" s="1"/>
  <c r="AD1923" i="3"/>
  <c r="BB1923" i="3" s="1"/>
  <c r="AB1923" i="3"/>
  <c r="U1923" i="3"/>
  <c r="R1923" i="3"/>
  <c r="T1923" i="3" s="1"/>
  <c r="Q1923" i="3"/>
  <c r="N1923" i="3"/>
  <c r="J1923" i="3"/>
  <c r="E1923" i="3"/>
  <c r="D1923" i="3"/>
  <c r="AD1922" i="3"/>
  <c r="BB1922" i="3" s="1"/>
  <c r="AB1922" i="3"/>
  <c r="U1922" i="3"/>
  <c r="R1922" i="3"/>
  <c r="T1922" i="3" s="1"/>
  <c r="Q1922" i="3"/>
  <c r="N1922" i="3"/>
  <c r="J1922" i="3"/>
  <c r="E1922" i="3"/>
  <c r="D1922" i="3"/>
  <c r="AD1921" i="3"/>
  <c r="AQ1921" i="3" s="1"/>
  <c r="AR1921" i="3" s="1"/>
  <c r="AB1921" i="3"/>
  <c r="U1921" i="3"/>
  <c r="R1921" i="3"/>
  <c r="T1921" i="3" s="1"/>
  <c r="Q1921" i="3"/>
  <c r="N1921" i="3"/>
  <c r="J1921" i="3"/>
  <c r="E1921" i="3"/>
  <c r="D1921" i="3"/>
  <c r="AD1920" i="3"/>
  <c r="AB1920" i="3"/>
  <c r="U1920" i="3"/>
  <c r="R1920" i="3"/>
  <c r="T1920" i="3" s="1"/>
  <c r="Q1920" i="3"/>
  <c r="N1920" i="3"/>
  <c r="J1920" i="3"/>
  <c r="E1920" i="3"/>
  <c r="D1920" i="3"/>
  <c r="F1920" i="3" s="1"/>
  <c r="AD1919" i="3"/>
  <c r="AB1919" i="3"/>
  <c r="U1919" i="3"/>
  <c r="R1919" i="3"/>
  <c r="T1919" i="3" s="1"/>
  <c r="Q1919" i="3"/>
  <c r="N1919" i="3"/>
  <c r="J1919" i="3"/>
  <c r="E1919" i="3"/>
  <c r="D1919" i="3"/>
  <c r="AD1918" i="3"/>
  <c r="BB1918" i="3" s="1"/>
  <c r="AB1918" i="3"/>
  <c r="U1918" i="3"/>
  <c r="R1918" i="3"/>
  <c r="T1918" i="3" s="1"/>
  <c r="Q1918" i="3"/>
  <c r="N1918" i="3"/>
  <c r="J1918" i="3"/>
  <c r="E1918" i="3"/>
  <c r="D1918" i="3"/>
  <c r="AD1917" i="3"/>
  <c r="AQ1917" i="3" s="1"/>
  <c r="AR1917" i="3" s="1"/>
  <c r="AB1917" i="3"/>
  <c r="U1917" i="3"/>
  <c r="R1917" i="3"/>
  <c r="T1917" i="3" s="1"/>
  <c r="Q1917" i="3"/>
  <c r="N1917" i="3"/>
  <c r="J1917" i="3"/>
  <c r="E1917" i="3"/>
  <c r="D1917" i="3"/>
  <c r="AD1916" i="3"/>
  <c r="AB1916" i="3"/>
  <c r="U1916" i="3"/>
  <c r="R1916" i="3"/>
  <c r="T1916" i="3" s="1"/>
  <c r="Q1916" i="3"/>
  <c r="N1916" i="3"/>
  <c r="J1916" i="3"/>
  <c r="E1916" i="3"/>
  <c r="D1916" i="3"/>
  <c r="AD1915" i="3"/>
  <c r="BB1915" i="3" s="1"/>
  <c r="AB1915" i="3"/>
  <c r="U1915" i="3"/>
  <c r="R1915" i="3"/>
  <c r="T1915" i="3" s="1"/>
  <c r="Q1915" i="3"/>
  <c r="N1915" i="3"/>
  <c r="J1915" i="3"/>
  <c r="E1915" i="3"/>
  <c r="D1915" i="3"/>
  <c r="AD1914" i="3"/>
  <c r="BB1914" i="3" s="1"/>
  <c r="AB1914" i="3"/>
  <c r="U1914" i="3"/>
  <c r="R1914" i="3"/>
  <c r="T1914" i="3" s="1"/>
  <c r="Q1914" i="3"/>
  <c r="N1914" i="3"/>
  <c r="J1914" i="3"/>
  <c r="E1914" i="3"/>
  <c r="D1914" i="3"/>
  <c r="AD1913" i="3"/>
  <c r="AQ1913" i="3" s="1"/>
  <c r="AR1913" i="3" s="1"/>
  <c r="AB1913" i="3"/>
  <c r="U1913" i="3"/>
  <c r="R1913" i="3"/>
  <c r="T1913" i="3" s="1"/>
  <c r="Q1913" i="3"/>
  <c r="N1913" i="3"/>
  <c r="J1913" i="3"/>
  <c r="E1913" i="3"/>
  <c r="D1913" i="3"/>
  <c r="AE1912" i="3"/>
  <c r="AF1912" i="3" s="1"/>
  <c r="AD1912" i="3"/>
  <c r="BB1912" i="3" s="1"/>
  <c r="AB1912" i="3"/>
  <c r="U1912" i="3"/>
  <c r="R1912" i="3"/>
  <c r="T1912" i="3" s="1"/>
  <c r="Q1912" i="3"/>
  <c r="N1912" i="3"/>
  <c r="J1912" i="3"/>
  <c r="E1912" i="3"/>
  <c r="D1912" i="3"/>
  <c r="AD1911" i="3"/>
  <c r="BB1911" i="3" s="1"/>
  <c r="AB1911" i="3"/>
  <c r="U1911" i="3"/>
  <c r="R1911" i="3"/>
  <c r="T1911" i="3" s="1"/>
  <c r="Q1911" i="3"/>
  <c r="N1911" i="3"/>
  <c r="J1911" i="3"/>
  <c r="E1911" i="3"/>
  <c r="D1911" i="3"/>
  <c r="AD1910" i="3"/>
  <c r="AB1910" i="3"/>
  <c r="U1910" i="3"/>
  <c r="R1910" i="3"/>
  <c r="T1910" i="3" s="1"/>
  <c r="Q1910" i="3"/>
  <c r="N1910" i="3"/>
  <c r="J1910" i="3"/>
  <c r="E1910" i="3"/>
  <c r="D1910" i="3"/>
  <c r="BC1909" i="3"/>
  <c r="AD1909" i="3"/>
  <c r="AB1909" i="3"/>
  <c r="U1909" i="3"/>
  <c r="T1909" i="3"/>
  <c r="R1909" i="3"/>
  <c r="Q1909" i="3"/>
  <c r="N1909" i="3"/>
  <c r="J1909" i="3"/>
  <c r="E1909" i="3"/>
  <c r="D1909" i="3"/>
  <c r="AD1908" i="3"/>
  <c r="AB1908" i="3"/>
  <c r="U1908" i="3"/>
  <c r="R1908" i="3"/>
  <c r="T1908" i="3" s="1"/>
  <c r="Q1908" i="3"/>
  <c r="N1908" i="3"/>
  <c r="J1908" i="3"/>
  <c r="E1908" i="3"/>
  <c r="D1908" i="3"/>
  <c r="AD1907" i="3"/>
  <c r="AB1907" i="3"/>
  <c r="U1907" i="3"/>
  <c r="R1907" i="3"/>
  <c r="T1907" i="3" s="1"/>
  <c r="Q1907" i="3"/>
  <c r="N1907" i="3"/>
  <c r="J1907" i="3"/>
  <c r="E1907" i="3"/>
  <c r="D1907" i="3"/>
  <c r="AD1906" i="3"/>
  <c r="AB1906" i="3"/>
  <c r="U1906" i="3"/>
  <c r="R1906" i="3"/>
  <c r="T1906" i="3" s="1"/>
  <c r="Q1906" i="3"/>
  <c r="N1906" i="3"/>
  <c r="J1906" i="3"/>
  <c r="E1906" i="3"/>
  <c r="D1906" i="3"/>
  <c r="AD1905" i="3"/>
  <c r="BC1905" i="3" s="1"/>
  <c r="AB1905" i="3"/>
  <c r="U1905" i="3"/>
  <c r="R1905" i="3"/>
  <c r="T1905" i="3" s="1"/>
  <c r="Q1905" i="3"/>
  <c r="N1905" i="3"/>
  <c r="J1905" i="3"/>
  <c r="E1905" i="3"/>
  <c r="D1905" i="3"/>
  <c r="AD1904" i="3"/>
  <c r="BB1904" i="3" s="1"/>
  <c r="AB1904" i="3"/>
  <c r="U1904" i="3"/>
  <c r="R1904" i="3"/>
  <c r="T1904" i="3" s="1"/>
  <c r="Q1904" i="3"/>
  <c r="N1904" i="3"/>
  <c r="J1904" i="3"/>
  <c r="E1904" i="3"/>
  <c r="D1904" i="3"/>
  <c r="AD1903" i="3"/>
  <c r="AQ1903" i="3" s="1"/>
  <c r="AR1903" i="3" s="1"/>
  <c r="AB1903" i="3"/>
  <c r="U1903" i="3"/>
  <c r="R1903" i="3"/>
  <c r="T1903" i="3" s="1"/>
  <c r="Q1903" i="3"/>
  <c r="N1903" i="3"/>
  <c r="J1903" i="3"/>
  <c r="AG1903" i="3" s="1"/>
  <c r="E1903" i="3"/>
  <c r="D1903" i="3"/>
  <c r="AD1902" i="3"/>
  <c r="AB1902" i="3"/>
  <c r="U1902" i="3"/>
  <c r="R1902" i="3"/>
  <c r="T1902" i="3" s="1"/>
  <c r="Q1902" i="3"/>
  <c r="N1902" i="3"/>
  <c r="J1902" i="3"/>
  <c r="E1902" i="3"/>
  <c r="D1902" i="3"/>
  <c r="AD1901" i="3"/>
  <c r="BC1901" i="3" s="1"/>
  <c r="AB1901" i="3"/>
  <c r="U1901" i="3"/>
  <c r="R1901" i="3"/>
  <c r="T1901" i="3" s="1"/>
  <c r="Q1901" i="3"/>
  <c r="N1901" i="3"/>
  <c r="J1901" i="3"/>
  <c r="E1901" i="3"/>
  <c r="D1901" i="3"/>
  <c r="AD1900" i="3"/>
  <c r="AB1900" i="3"/>
  <c r="U1900" i="3"/>
  <c r="R1900" i="3"/>
  <c r="T1900" i="3" s="1"/>
  <c r="Q1900" i="3"/>
  <c r="N1900" i="3"/>
  <c r="J1900" i="3"/>
  <c r="E1900" i="3"/>
  <c r="D1900" i="3"/>
  <c r="AD1899" i="3"/>
  <c r="AB1899" i="3"/>
  <c r="U1899" i="3"/>
  <c r="R1899" i="3"/>
  <c r="T1899" i="3" s="1"/>
  <c r="Q1899" i="3"/>
  <c r="N1899" i="3"/>
  <c r="J1899" i="3"/>
  <c r="E1899" i="3"/>
  <c r="D1899" i="3"/>
  <c r="AD1898" i="3"/>
  <c r="AB1898" i="3"/>
  <c r="U1898" i="3"/>
  <c r="R1898" i="3"/>
  <c r="T1898" i="3" s="1"/>
  <c r="Q1898" i="3"/>
  <c r="N1898" i="3"/>
  <c r="J1898" i="3"/>
  <c r="E1898" i="3"/>
  <c r="D1898" i="3"/>
  <c r="AD1897" i="3"/>
  <c r="AB1897" i="3"/>
  <c r="U1897" i="3"/>
  <c r="R1897" i="3"/>
  <c r="T1897" i="3" s="1"/>
  <c r="Q1897" i="3"/>
  <c r="N1897" i="3"/>
  <c r="J1897" i="3"/>
  <c r="E1897" i="3"/>
  <c r="D1897" i="3"/>
  <c r="AD1896" i="3"/>
  <c r="BB1896" i="3" s="1"/>
  <c r="AB1896" i="3"/>
  <c r="U1896" i="3"/>
  <c r="R1896" i="3"/>
  <c r="T1896" i="3" s="1"/>
  <c r="Q1896" i="3"/>
  <c r="N1896" i="3"/>
  <c r="J1896" i="3"/>
  <c r="E1896" i="3"/>
  <c r="D1896" i="3"/>
  <c r="AD1895" i="3"/>
  <c r="AB1895" i="3"/>
  <c r="U1895" i="3"/>
  <c r="R1895" i="3"/>
  <c r="T1895" i="3" s="1"/>
  <c r="Q1895" i="3"/>
  <c r="N1895" i="3"/>
  <c r="J1895" i="3"/>
  <c r="E1895" i="3"/>
  <c r="D1895" i="3"/>
  <c r="AD1894" i="3"/>
  <c r="AB1894" i="3"/>
  <c r="U1894" i="3"/>
  <c r="T1894" i="3"/>
  <c r="R1894" i="3"/>
  <c r="Q1894" i="3"/>
  <c r="N1894" i="3"/>
  <c r="J1894" i="3"/>
  <c r="E1894" i="3"/>
  <c r="D1894" i="3"/>
  <c r="F1894" i="3" s="1"/>
  <c r="AD1893" i="3"/>
  <c r="AB1893" i="3"/>
  <c r="U1893" i="3"/>
  <c r="R1893" i="3"/>
  <c r="T1893" i="3" s="1"/>
  <c r="Q1893" i="3"/>
  <c r="N1893" i="3"/>
  <c r="J1893" i="3"/>
  <c r="E1893" i="3"/>
  <c r="D1893" i="3"/>
  <c r="AD1892" i="3"/>
  <c r="BB1892" i="3" s="1"/>
  <c r="AB1892" i="3"/>
  <c r="U1892" i="3"/>
  <c r="R1892" i="3"/>
  <c r="T1892" i="3" s="1"/>
  <c r="Q1892" i="3"/>
  <c r="N1892" i="3"/>
  <c r="J1892" i="3"/>
  <c r="E1892" i="3"/>
  <c r="D1892" i="3"/>
  <c r="F1892" i="3" s="1"/>
  <c r="AD1891" i="3"/>
  <c r="AB1891" i="3"/>
  <c r="U1891" i="3"/>
  <c r="R1891" i="3"/>
  <c r="T1891" i="3" s="1"/>
  <c r="Q1891" i="3"/>
  <c r="N1891" i="3"/>
  <c r="J1891" i="3"/>
  <c r="E1891" i="3"/>
  <c r="D1891" i="3"/>
  <c r="AD1890" i="3"/>
  <c r="AB1890" i="3"/>
  <c r="U1890" i="3"/>
  <c r="R1890" i="3"/>
  <c r="T1890" i="3" s="1"/>
  <c r="Q1890" i="3"/>
  <c r="N1890" i="3"/>
  <c r="J1890" i="3"/>
  <c r="E1890" i="3"/>
  <c r="D1890" i="3"/>
  <c r="F1890" i="3" s="1"/>
  <c r="AD1889" i="3"/>
  <c r="BB1889" i="3" s="1"/>
  <c r="AB1889" i="3"/>
  <c r="U1889" i="3"/>
  <c r="R1889" i="3"/>
  <c r="T1889" i="3" s="1"/>
  <c r="Q1889" i="3"/>
  <c r="N1889" i="3"/>
  <c r="J1889" i="3"/>
  <c r="E1889" i="3"/>
  <c r="D1889" i="3"/>
  <c r="AD1888" i="3"/>
  <c r="BB1888" i="3" s="1"/>
  <c r="AB1888" i="3"/>
  <c r="U1888" i="3"/>
  <c r="R1888" i="3"/>
  <c r="T1888" i="3" s="1"/>
  <c r="Q1888" i="3"/>
  <c r="N1888" i="3"/>
  <c r="J1888" i="3"/>
  <c r="E1888" i="3"/>
  <c r="D1888" i="3"/>
  <c r="AD1887" i="3"/>
  <c r="AB1887" i="3"/>
  <c r="U1887" i="3"/>
  <c r="R1887" i="3"/>
  <c r="T1887" i="3" s="1"/>
  <c r="Q1887" i="3"/>
  <c r="N1887" i="3"/>
  <c r="J1887" i="3"/>
  <c r="E1887" i="3"/>
  <c r="D1887" i="3"/>
  <c r="AD1886" i="3"/>
  <c r="AB1886" i="3"/>
  <c r="U1886" i="3"/>
  <c r="R1886" i="3"/>
  <c r="T1886" i="3" s="1"/>
  <c r="Q1886" i="3"/>
  <c r="N1886" i="3"/>
  <c r="J1886" i="3"/>
  <c r="E1886" i="3"/>
  <c r="D1886" i="3"/>
  <c r="AD1885" i="3"/>
  <c r="BB1885" i="3" s="1"/>
  <c r="AB1885" i="3"/>
  <c r="U1885" i="3"/>
  <c r="R1885" i="3"/>
  <c r="T1885" i="3" s="1"/>
  <c r="Q1885" i="3"/>
  <c r="N1885" i="3"/>
  <c r="J1885" i="3"/>
  <c r="E1885" i="3"/>
  <c r="D1885" i="3"/>
  <c r="AD1884" i="3"/>
  <c r="BB1884" i="3" s="1"/>
  <c r="AB1884" i="3"/>
  <c r="U1884" i="3"/>
  <c r="R1884" i="3"/>
  <c r="T1884" i="3" s="1"/>
  <c r="Q1884" i="3"/>
  <c r="N1884" i="3"/>
  <c r="J1884" i="3"/>
  <c r="E1884" i="3"/>
  <c r="D1884" i="3"/>
  <c r="AD1883" i="3"/>
  <c r="AU1883" i="3" s="1"/>
  <c r="AB1883" i="3"/>
  <c r="U1883" i="3"/>
  <c r="R1883" i="3"/>
  <c r="T1883" i="3" s="1"/>
  <c r="Q1883" i="3"/>
  <c r="N1883" i="3"/>
  <c r="J1883" i="3"/>
  <c r="E1883" i="3"/>
  <c r="D1883" i="3"/>
  <c r="AD1882" i="3"/>
  <c r="AB1882" i="3"/>
  <c r="U1882" i="3"/>
  <c r="R1882" i="3"/>
  <c r="T1882" i="3" s="1"/>
  <c r="Q1882" i="3"/>
  <c r="N1882" i="3"/>
  <c r="J1882" i="3"/>
  <c r="E1882" i="3"/>
  <c r="D1882" i="3"/>
  <c r="F1882" i="3" s="1"/>
  <c r="AD1881" i="3"/>
  <c r="BC1881" i="3" s="1"/>
  <c r="AB1881" i="3"/>
  <c r="U1881" i="3"/>
  <c r="R1881" i="3"/>
  <c r="T1881" i="3" s="1"/>
  <c r="Q1881" i="3"/>
  <c r="N1881" i="3"/>
  <c r="J1881" i="3"/>
  <c r="E1881" i="3"/>
  <c r="F1881" i="3" s="1"/>
  <c r="D1881" i="3"/>
  <c r="AD1880" i="3"/>
  <c r="BB1880" i="3" s="1"/>
  <c r="AB1880" i="3"/>
  <c r="U1880" i="3"/>
  <c r="R1880" i="3"/>
  <c r="T1880" i="3" s="1"/>
  <c r="Q1880" i="3"/>
  <c r="N1880" i="3"/>
  <c r="J1880" i="3"/>
  <c r="E1880" i="3"/>
  <c r="D1880" i="3"/>
  <c r="AD1879" i="3"/>
  <c r="AB1879" i="3"/>
  <c r="U1879" i="3"/>
  <c r="R1879" i="3"/>
  <c r="T1879" i="3" s="1"/>
  <c r="Q1879" i="3"/>
  <c r="N1879" i="3"/>
  <c r="J1879" i="3"/>
  <c r="E1879" i="3"/>
  <c r="D1879" i="3"/>
  <c r="AD1878" i="3"/>
  <c r="AB1878" i="3"/>
  <c r="U1878" i="3"/>
  <c r="R1878" i="3"/>
  <c r="T1878" i="3" s="1"/>
  <c r="Q1878" i="3"/>
  <c r="N1878" i="3"/>
  <c r="J1878" i="3"/>
  <c r="E1878" i="3"/>
  <c r="D1878" i="3"/>
  <c r="AD1877" i="3"/>
  <c r="AB1877" i="3"/>
  <c r="U1877" i="3"/>
  <c r="R1877" i="3"/>
  <c r="T1877" i="3" s="1"/>
  <c r="Q1877" i="3"/>
  <c r="N1877" i="3"/>
  <c r="J1877" i="3"/>
  <c r="E1877" i="3"/>
  <c r="D1877" i="3"/>
  <c r="AD1876" i="3"/>
  <c r="BB1876" i="3" s="1"/>
  <c r="AB1876" i="3"/>
  <c r="U1876" i="3"/>
  <c r="R1876" i="3"/>
  <c r="T1876" i="3" s="1"/>
  <c r="Q1876" i="3"/>
  <c r="N1876" i="3"/>
  <c r="J1876" i="3"/>
  <c r="E1876" i="3"/>
  <c r="D1876" i="3"/>
  <c r="AD1875" i="3"/>
  <c r="BB1875" i="3" s="1"/>
  <c r="AB1875" i="3"/>
  <c r="U1875" i="3"/>
  <c r="R1875" i="3"/>
  <c r="T1875" i="3" s="1"/>
  <c r="Q1875" i="3"/>
  <c r="N1875" i="3"/>
  <c r="J1875" i="3"/>
  <c r="E1875" i="3"/>
  <c r="D1875" i="3"/>
  <c r="AD1874" i="3"/>
  <c r="AB1874" i="3"/>
  <c r="U1874" i="3"/>
  <c r="T1874" i="3"/>
  <c r="R1874" i="3"/>
  <c r="Q1874" i="3"/>
  <c r="N1874" i="3"/>
  <c r="J1874" i="3"/>
  <c r="E1874" i="3"/>
  <c r="D1874" i="3"/>
  <c r="AD1873" i="3"/>
  <c r="AB1873" i="3"/>
  <c r="U1873" i="3"/>
  <c r="R1873" i="3"/>
  <c r="T1873" i="3" s="1"/>
  <c r="Q1873" i="3"/>
  <c r="N1873" i="3"/>
  <c r="J1873" i="3"/>
  <c r="E1873" i="3"/>
  <c r="D1873" i="3"/>
  <c r="AD1872" i="3"/>
  <c r="BB1872" i="3" s="1"/>
  <c r="AB1872" i="3"/>
  <c r="U1872" i="3"/>
  <c r="R1872" i="3"/>
  <c r="T1872" i="3" s="1"/>
  <c r="Q1872" i="3"/>
  <c r="N1872" i="3"/>
  <c r="J1872" i="3"/>
  <c r="E1872" i="3"/>
  <c r="D1872" i="3"/>
  <c r="AD1871" i="3"/>
  <c r="AB1871" i="3"/>
  <c r="U1871" i="3"/>
  <c r="R1871" i="3"/>
  <c r="T1871" i="3" s="1"/>
  <c r="Q1871" i="3"/>
  <c r="N1871" i="3"/>
  <c r="J1871" i="3"/>
  <c r="E1871" i="3"/>
  <c r="D1871" i="3"/>
  <c r="AD1870" i="3"/>
  <c r="AB1870" i="3"/>
  <c r="U1870" i="3"/>
  <c r="R1870" i="3"/>
  <c r="T1870" i="3" s="1"/>
  <c r="Q1870" i="3"/>
  <c r="N1870" i="3"/>
  <c r="J1870" i="3"/>
  <c r="E1870" i="3"/>
  <c r="D1870" i="3"/>
  <c r="F1870" i="3" s="1"/>
  <c r="AD1869" i="3"/>
  <c r="AB1869" i="3"/>
  <c r="U1869" i="3"/>
  <c r="R1869" i="3"/>
  <c r="T1869" i="3" s="1"/>
  <c r="Q1869" i="3"/>
  <c r="N1869" i="3"/>
  <c r="J1869" i="3"/>
  <c r="E1869" i="3"/>
  <c r="D1869" i="3"/>
  <c r="AD1868" i="3"/>
  <c r="BB1868" i="3" s="1"/>
  <c r="AB1868" i="3"/>
  <c r="U1868" i="3"/>
  <c r="R1868" i="3"/>
  <c r="T1868" i="3" s="1"/>
  <c r="Q1868" i="3"/>
  <c r="N1868" i="3"/>
  <c r="J1868" i="3"/>
  <c r="E1868" i="3"/>
  <c r="D1868" i="3"/>
  <c r="AD1867" i="3"/>
  <c r="AB1867" i="3"/>
  <c r="U1867" i="3"/>
  <c r="R1867" i="3"/>
  <c r="T1867" i="3" s="1"/>
  <c r="Q1867" i="3"/>
  <c r="N1867" i="3"/>
  <c r="J1867" i="3"/>
  <c r="E1867" i="3"/>
  <c r="D1867" i="3"/>
  <c r="AD1866" i="3"/>
  <c r="AB1866" i="3"/>
  <c r="U1866" i="3"/>
  <c r="R1866" i="3"/>
  <c r="T1866" i="3" s="1"/>
  <c r="Q1866" i="3"/>
  <c r="N1866" i="3"/>
  <c r="J1866" i="3"/>
  <c r="E1866" i="3"/>
  <c r="D1866" i="3"/>
  <c r="F1866" i="3" s="1"/>
  <c r="AD1865" i="3"/>
  <c r="AB1865" i="3"/>
  <c r="U1865" i="3"/>
  <c r="R1865" i="3"/>
  <c r="Q1865" i="3"/>
  <c r="N1865" i="3"/>
  <c r="J1865" i="3"/>
  <c r="E1865" i="3"/>
  <c r="D1865" i="3"/>
  <c r="AD1864" i="3"/>
  <c r="AB1864" i="3"/>
  <c r="U1864" i="3"/>
  <c r="R1864" i="3"/>
  <c r="T1864" i="3" s="1"/>
  <c r="Q1864" i="3"/>
  <c r="N1864" i="3"/>
  <c r="J1864" i="3"/>
  <c r="E1864" i="3"/>
  <c r="D1864" i="3"/>
  <c r="AD1863" i="3"/>
  <c r="AB1863" i="3"/>
  <c r="U1863" i="3"/>
  <c r="R1863" i="3"/>
  <c r="T1863" i="3" s="1"/>
  <c r="Q1863" i="3"/>
  <c r="N1863" i="3"/>
  <c r="J1863" i="3"/>
  <c r="E1863" i="3"/>
  <c r="D1863" i="3"/>
  <c r="AD1862" i="3"/>
  <c r="BB1862" i="3" s="1"/>
  <c r="AB1862" i="3"/>
  <c r="U1862" i="3"/>
  <c r="R1862" i="3"/>
  <c r="T1862" i="3" s="1"/>
  <c r="Q1862" i="3"/>
  <c r="N1862" i="3"/>
  <c r="J1862" i="3"/>
  <c r="E1862" i="3"/>
  <c r="D1862" i="3"/>
  <c r="AD1861" i="3"/>
  <c r="AB1861" i="3"/>
  <c r="U1861" i="3"/>
  <c r="R1861" i="3"/>
  <c r="T1861" i="3" s="1"/>
  <c r="Q1861" i="3"/>
  <c r="N1861" i="3"/>
  <c r="J1861" i="3"/>
  <c r="E1861" i="3"/>
  <c r="D1861" i="3"/>
  <c r="AD1860" i="3"/>
  <c r="AB1860" i="3"/>
  <c r="U1860" i="3"/>
  <c r="T1860" i="3"/>
  <c r="R1860" i="3"/>
  <c r="Q1860" i="3"/>
  <c r="N1860" i="3"/>
  <c r="J1860" i="3"/>
  <c r="E1860" i="3"/>
  <c r="D1860" i="3"/>
  <c r="AD1859" i="3"/>
  <c r="AQ1859" i="3" s="1"/>
  <c r="AR1859" i="3" s="1"/>
  <c r="AB1859" i="3"/>
  <c r="U1859" i="3"/>
  <c r="R1859" i="3"/>
  <c r="T1859" i="3" s="1"/>
  <c r="Q1859" i="3"/>
  <c r="N1859" i="3"/>
  <c r="J1859" i="3"/>
  <c r="E1859" i="3"/>
  <c r="D1859" i="3"/>
  <c r="AD1858" i="3"/>
  <c r="BB1858" i="3" s="1"/>
  <c r="AB1858" i="3"/>
  <c r="U1858" i="3"/>
  <c r="R1858" i="3"/>
  <c r="T1858" i="3" s="1"/>
  <c r="Q1858" i="3"/>
  <c r="N1858" i="3"/>
  <c r="J1858" i="3"/>
  <c r="E1858" i="3"/>
  <c r="D1858" i="3"/>
  <c r="AD1857" i="3"/>
  <c r="BB1857" i="3" s="1"/>
  <c r="AB1857" i="3"/>
  <c r="U1857" i="3"/>
  <c r="R1857" i="3"/>
  <c r="T1857" i="3" s="1"/>
  <c r="Q1857" i="3"/>
  <c r="N1857" i="3"/>
  <c r="J1857" i="3"/>
  <c r="E1857" i="3"/>
  <c r="D1857" i="3"/>
  <c r="AD1856" i="3"/>
  <c r="AB1856" i="3"/>
  <c r="U1856" i="3"/>
  <c r="R1856" i="3"/>
  <c r="T1856" i="3" s="1"/>
  <c r="Q1856" i="3"/>
  <c r="N1856" i="3"/>
  <c r="J1856" i="3"/>
  <c r="E1856" i="3"/>
  <c r="D1856" i="3"/>
  <c r="F1856" i="3" s="1"/>
  <c r="AD1855" i="3"/>
  <c r="BC1855" i="3" s="1"/>
  <c r="AB1855" i="3"/>
  <c r="U1855" i="3"/>
  <c r="R1855" i="3"/>
  <c r="T1855" i="3" s="1"/>
  <c r="Q1855" i="3"/>
  <c r="N1855" i="3"/>
  <c r="J1855" i="3"/>
  <c r="E1855" i="3"/>
  <c r="D1855" i="3"/>
  <c r="AD1854" i="3"/>
  <c r="BB1854" i="3" s="1"/>
  <c r="AB1854" i="3"/>
  <c r="U1854" i="3"/>
  <c r="R1854" i="3"/>
  <c r="T1854" i="3" s="1"/>
  <c r="Q1854" i="3"/>
  <c r="N1854" i="3"/>
  <c r="J1854" i="3"/>
  <c r="E1854" i="3"/>
  <c r="D1854" i="3"/>
  <c r="AD1853" i="3"/>
  <c r="BB1853" i="3" s="1"/>
  <c r="AB1853" i="3"/>
  <c r="U1853" i="3"/>
  <c r="R1853" i="3"/>
  <c r="T1853" i="3" s="1"/>
  <c r="Q1853" i="3"/>
  <c r="N1853" i="3"/>
  <c r="J1853" i="3"/>
  <c r="E1853" i="3"/>
  <c r="D1853" i="3"/>
  <c r="AD1852" i="3"/>
  <c r="AB1852" i="3"/>
  <c r="U1852" i="3"/>
  <c r="R1852" i="3"/>
  <c r="T1852" i="3" s="1"/>
  <c r="Q1852" i="3"/>
  <c r="N1852" i="3"/>
  <c r="J1852" i="3"/>
  <c r="E1852" i="3"/>
  <c r="D1852" i="3"/>
  <c r="AD1851" i="3"/>
  <c r="AQ1851" i="3" s="1"/>
  <c r="AR1851" i="3" s="1"/>
  <c r="AB1851" i="3"/>
  <c r="U1851" i="3"/>
  <c r="R1851" i="3"/>
  <c r="T1851" i="3" s="1"/>
  <c r="Q1851" i="3"/>
  <c r="N1851" i="3"/>
  <c r="J1851" i="3"/>
  <c r="AG1851" i="3" s="1"/>
  <c r="E1851" i="3"/>
  <c r="D1851" i="3"/>
  <c r="AD1850" i="3"/>
  <c r="BB1850" i="3" s="1"/>
  <c r="AB1850" i="3"/>
  <c r="U1850" i="3"/>
  <c r="R1850" i="3"/>
  <c r="T1850" i="3" s="1"/>
  <c r="Q1850" i="3"/>
  <c r="N1850" i="3"/>
  <c r="J1850" i="3"/>
  <c r="E1850" i="3"/>
  <c r="D1850" i="3"/>
  <c r="AD1849" i="3"/>
  <c r="BB1849" i="3" s="1"/>
  <c r="AB1849" i="3"/>
  <c r="U1849" i="3"/>
  <c r="R1849" i="3"/>
  <c r="T1849" i="3" s="1"/>
  <c r="Q1849" i="3"/>
  <c r="N1849" i="3"/>
  <c r="J1849" i="3"/>
  <c r="E1849" i="3"/>
  <c r="D1849" i="3"/>
  <c r="AD1848" i="3"/>
  <c r="AB1848" i="3"/>
  <c r="U1848" i="3"/>
  <c r="R1848" i="3"/>
  <c r="T1848" i="3" s="1"/>
  <c r="Q1848" i="3"/>
  <c r="N1848" i="3"/>
  <c r="J1848" i="3"/>
  <c r="E1848" i="3"/>
  <c r="D1848" i="3"/>
  <c r="AD1847" i="3"/>
  <c r="AE1847" i="3" s="1"/>
  <c r="AF1847" i="3" s="1"/>
  <c r="AB1847" i="3"/>
  <c r="U1847" i="3"/>
  <c r="R1847" i="3"/>
  <c r="T1847" i="3" s="1"/>
  <c r="Q1847" i="3"/>
  <c r="N1847" i="3"/>
  <c r="J1847" i="3"/>
  <c r="AG1847" i="3" s="1"/>
  <c r="E1847" i="3"/>
  <c r="D1847" i="3"/>
  <c r="AD1846" i="3"/>
  <c r="BB1846" i="3" s="1"/>
  <c r="AB1846" i="3"/>
  <c r="U1846" i="3"/>
  <c r="R1846" i="3"/>
  <c r="T1846" i="3" s="1"/>
  <c r="Q1846" i="3"/>
  <c r="N1846" i="3"/>
  <c r="J1846" i="3"/>
  <c r="E1846" i="3"/>
  <c r="D1846" i="3"/>
  <c r="F1846" i="3" s="1"/>
  <c r="BC1845" i="3"/>
  <c r="AD1845" i="3"/>
  <c r="BB1845" i="3" s="1"/>
  <c r="AB1845" i="3"/>
  <c r="U1845" i="3"/>
  <c r="R1845" i="3"/>
  <c r="T1845" i="3" s="1"/>
  <c r="Q1845" i="3"/>
  <c r="N1845" i="3"/>
  <c r="J1845" i="3"/>
  <c r="E1845" i="3"/>
  <c r="D1845" i="3"/>
  <c r="AD1844" i="3"/>
  <c r="AB1844" i="3"/>
  <c r="U1844" i="3"/>
  <c r="R1844" i="3"/>
  <c r="T1844" i="3" s="1"/>
  <c r="Q1844" i="3"/>
  <c r="N1844" i="3"/>
  <c r="J1844" i="3"/>
  <c r="E1844" i="3"/>
  <c r="D1844" i="3"/>
  <c r="AD1843" i="3"/>
  <c r="BB1843" i="3" s="1"/>
  <c r="AB1843" i="3"/>
  <c r="U1843" i="3"/>
  <c r="R1843" i="3"/>
  <c r="T1843" i="3" s="1"/>
  <c r="Q1843" i="3"/>
  <c r="N1843" i="3"/>
  <c r="J1843" i="3"/>
  <c r="E1843" i="3"/>
  <c r="D1843" i="3"/>
  <c r="AD1842" i="3"/>
  <c r="BB1842" i="3" s="1"/>
  <c r="AB1842" i="3"/>
  <c r="U1842" i="3"/>
  <c r="R1842" i="3"/>
  <c r="T1842" i="3" s="1"/>
  <c r="Q1842" i="3"/>
  <c r="N1842" i="3"/>
  <c r="J1842" i="3"/>
  <c r="E1842" i="3"/>
  <c r="D1842" i="3"/>
  <c r="AD1841" i="3"/>
  <c r="AB1841" i="3"/>
  <c r="U1841" i="3"/>
  <c r="R1841" i="3"/>
  <c r="T1841" i="3" s="1"/>
  <c r="Q1841" i="3"/>
  <c r="N1841" i="3"/>
  <c r="J1841" i="3"/>
  <c r="E1841" i="3"/>
  <c r="D1841" i="3"/>
  <c r="AD1840" i="3"/>
  <c r="AB1840" i="3"/>
  <c r="U1840" i="3"/>
  <c r="R1840" i="3"/>
  <c r="T1840" i="3" s="1"/>
  <c r="Q1840" i="3"/>
  <c r="N1840" i="3"/>
  <c r="J1840" i="3"/>
  <c r="E1840" i="3"/>
  <c r="D1840" i="3"/>
  <c r="F1840" i="3" s="1"/>
  <c r="AD1839" i="3"/>
  <c r="AB1839" i="3"/>
  <c r="U1839" i="3"/>
  <c r="R1839" i="3"/>
  <c r="T1839" i="3" s="1"/>
  <c r="Q1839" i="3"/>
  <c r="N1839" i="3"/>
  <c r="J1839" i="3"/>
  <c r="E1839" i="3"/>
  <c r="D1839" i="3"/>
  <c r="AD1838" i="3"/>
  <c r="BB1838" i="3" s="1"/>
  <c r="AB1838" i="3"/>
  <c r="U1838" i="3"/>
  <c r="R1838" i="3"/>
  <c r="T1838" i="3" s="1"/>
  <c r="Q1838" i="3"/>
  <c r="N1838" i="3"/>
  <c r="J1838" i="3"/>
  <c r="E1838" i="3"/>
  <c r="D1838" i="3"/>
  <c r="AD1837" i="3"/>
  <c r="BB1837" i="3" s="1"/>
  <c r="AB1837" i="3"/>
  <c r="U1837" i="3"/>
  <c r="R1837" i="3"/>
  <c r="T1837" i="3" s="1"/>
  <c r="Q1837" i="3"/>
  <c r="N1837" i="3"/>
  <c r="J1837" i="3"/>
  <c r="E1837" i="3"/>
  <c r="D1837" i="3"/>
  <c r="AD1836" i="3"/>
  <c r="AB1836" i="3"/>
  <c r="U1836" i="3"/>
  <c r="R1836" i="3"/>
  <c r="T1836" i="3" s="1"/>
  <c r="Q1836" i="3"/>
  <c r="N1836" i="3"/>
  <c r="J1836" i="3"/>
  <c r="E1836" i="3"/>
  <c r="D1836" i="3"/>
  <c r="AD1835" i="3"/>
  <c r="AB1835" i="3"/>
  <c r="U1835" i="3"/>
  <c r="R1835" i="3"/>
  <c r="T1835" i="3" s="1"/>
  <c r="Q1835" i="3"/>
  <c r="N1835" i="3"/>
  <c r="J1835" i="3"/>
  <c r="E1835" i="3"/>
  <c r="D1835" i="3"/>
  <c r="AD1834" i="3"/>
  <c r="BB1834" i="3" s="1"/>
  <c r="AB1834" i="3"/>
  <c r="U1834" i="3"/>
  <c r="R1834" i="3"/>
  <c r="T1834" i="3" s="1"/>
  <c r="Q1834" i="3"/>
  <c r="N1834" i="3"/>
  <c r="J1834" i="3"/>
  <c r="E1834" i="3"/>
  <c r="D1834" i="3"/>
  <c r="AD1833" i="3"/>
  <c r="AB1833" i="3"/>
  <c r="U1833" i="3"/>
  <c r="R1833" i="3"/>
  <c r="T1833" i="3" s="1"/>
  <c r="Q1833" i="3"/>
  <c r="N1833" i="3"/>
  <c r="J1833" i="3"/>
  <c r="E1833" i="3"/>
  <c r="D1833" i="3"/>
  <c r="AD1832" i="3"/>
  <c r="AB1832" i="3"/>
  <c r="U1832" i="3"/>
  <c r="R1832" i="3"/>
  <c r="T1832" i="3" s="1"/>
  <c r="Q1832" i="3"/>
  <c r="N1832" i="3"/>
  <c r="J1832" i="3"/>
  <c r="E1832" i="3"/>
  <c r="D1832" i="3"/>
  <c r="AD1831" i="3"/>
  <c r="AB1831" i="3"/>
  <c r="U1831" i="3"/>
  <c r="R1831" i="3"/>
  <c r="T1831" i="3" s="1"/>
  <c r="Q1831" i="3"/>
  <c r="N1831" i="3"/>
  <c r="J1831" i="3"/>
  <c r="E1831" i="3"/>
  <c r="D1831" i="3"/>
  <c r="AD1830" i="3"/>
  <c r="BB1830" i="3" s="1"/>
  <c r="AB1830" i="3"/>
  <c r="U1830" i="3"/>
  <c r="R1830" i="3"/>
  <c r="T1830" i="3" s="1"/>
  <c r="Q1830" i="3"/>
  <c r="N1830" i="3"/>
  <c r="J1830" i="3"/>
  <c r="E1830" i="3"/>
  <c r="D1830" i="3"/>
  <c r="AD1829" i="3"/>
  <c r="AB1829" i="3"/>
  <c r="U1829" i="3"/>
  <c r="R1829" i="3"/>
  <c r="T1829" i="3" s="1"/>
  <c r="Q1829" i="3"/>
  <c r="N1829" i="3"/>
  <c r="J1829" i="3"/>
  <c r="E1829" i="3"/>
  <c r="D1829" i="3"/>
  <c r="AD1828" i="3"/>
  <c r="AB1828" i="3"/>
  <c r="U1828" i="3"/>
  <c r="R1828" i="3"/>
  <c r="T1828" i="3" s="1"/>
  <c r="Q1828" i="3"/>
  <c r="N1828" i="3"/>
  <c r="J1828" i="3"/>
  <c r="E1828" i="3"/>
  <c r="D1828" i="3"/>
  <c r="F1828" i="3" s="1"/>
  <c r="AD1827" i="3"/>
  <c r="AB1827" i="3"/>
  <c r="U1827" i="3"/>
  <c r="R1827" i="3"/>
  <c r="T1827" i="3" s="1"/>
  <c r="Q1827" i="3"/>
  <c r="N1827" i="3"/>
  <c r="J1827" i="3"/>
  <c r="E1827" i="3"/>
  <c r="D1827" i="3"/>
  <c r="AD1826" i="3"/>
  <c r="BB1826" i="3" s="1"/>
  <c r="AB1826" i="3"/>
  <c r="U1826" i="3"/>
  <c r="R1826" i="3"/>
  <c r="T1826" i="3" s="1"/>
  <c r="Q1826" i="3"/>
  <c r="N1826" i="3"/>
  <c r="J1826" i="3"/>
  <c r="E1826" i="3"/>
  <c r="D1826" i="3"/>
  <c r="AD1825" i="3"/>
  <c r="AB1825" i="3"/>
  <c r="U1825" i="3"/>
  <c r="R1825" i="3"/>
  <c r="T1825" i="3" s="1"/>
  <c r="Q1825" i="3"/>
  <c r="N1825" i="3"/>
  <c r="J1825" i="3"/>
  <c r="E1825" i="3"/>
  <c r="D1825" i="3"/>
  <c r="AD1824" i="3"/>
  <c r="AB1824" i="3"/>
  <c r="U1824" i="3"/>
  <c r="R1824" i="3"/>
  <c r="T1824" i="3" s="1"/>
  <c r="Q1824" i="3"/>
  <c r="N1824" i="3"/>
  <c r="J1824" i="3"/>
  <c r="E1824" i="3"/>
  <c r="D1824" i="3"/>
  <c r="F1824" i="3" s="1"/>
  <c r="AD1823" i="3"/>
  <c r="AB1823" i="3"/>
  <c r="U1823" i="3"/>
  <c r="R1823" i="3"/>
  <c r="T1823" i="3" s="1"/>
  <c r="Q1823" i="3"/>
  <c r="N1823" i="3"/>
  <c r="J1823" i="3"/>
  <c r="E1823" i="3"/>
  <c r="D1823" i="3"/>
  <c r="AD1822" i="3"/>
  <c r="AX1822" i="3" s="1"/>
  <c r="AB1822" i="3"/>
  <c r="U1822" i="3"/>
  <c r="R1822" i="3"/>
  <c r="T1822" i="3" s="1"/>
  <c r="Q1822" i="3"/>
  <c r="N1822" i="3"/>
  <c r="J1822" i="3"/>
  <c r="E1822" i="3"/>
  <c r="D1822" i="3"/>
  <c r="AD1821" i="3"/>
  <c r="AB1821" i="3"/>
  <c r="U1821" i="3"/>
  <c r="R1821" i="3"/>
  <c r="T1821" i="3" s="1"/>
  <c r="Q1821" i="3"/>
  <c r="N1821" i="3"/>
  <c r="J1821" i="3"/>
  <c r="E1821" i="3"/>
  <c r="D1821" i="3"/>
  <c r="AD1820" i="3"/>
  <c r="AB1820" i="3"/>
  <c r="U1820" i="3"/>
  <c r="R1820" i="3"/>
  <c r="T1820" i="3" s="1"/>
  <c r="Q1820" i="3"/>
  <c r="N1820" i="3"/>
  <c r="J1820" i="3"/>
  <c r="E1820" i="3"/>
  <c r="D1820" i="3"/>
  <c r="AD1819" i="3"/>
  <c r="AB1819" i="3"/>
  <c r="U1819" i="3"/>
  <c r="R1819" i="3"/>
  <c r="T1819" i="3" s="1"/>
  <c r="Q1819" i="3"/>
  <c r="N1819" i="3"/>
  <c r="J1819" i="3"/>
  <c r="E1819" i="3"/>
  <c r="D1819" i="3"/>
  <c r="AD1818" i="3"/>
  <c r="BB1818" i="3" s="1"/>
  <c r="AB1818" i="3"/>
  <c r="U1818" i="3"/>
  <c r="R1818" i="3"/>
  <c r="T1818" i="3" s="1"/>
  <c r="Q1818" i="3"/>
  <c r="N1818" i="3"/>
  <c r="J1818" i="3"/>
  <c r="E1818" i="3"/>
  <c r="D1818" i="3"/>
  <c r="AD1817" i="3"/>
  <c r="AB1817" i="3"/>
  <c r="U1817" i="3"/>
  <c r="R1817" i="3"/>
  <c r="T1817" i="3" s="1"/>
  <c r="Q1817" i="3"/>
  <c r="N1817" i="3"/>
  <c r="J1817" i="3"/>
  <c r="E1817" i="3"/>
  <c r="D1817" i="3"/>
  <c r="AD1816" i="3"/>
  <c r="AB1816" i="3"/>
  <c r="U1816" i="3"/>
  <c r="R1816" i="3"/>
  <c r="T1816" i="3" s="1"/>
  <c r="Q1816" i="3"/>
  <c r="N1816" i="3"/>
  <c r="J1816" i="3"/>
  <c r="E1816" i="3"/>
  <c r="D1816" i="3"/>
  <c r="BB1815" i="3"/>
  <c r="AD1815" i="3"/>
  <c r="AQ1815" i="3" s="1"/>
  <c r="AR1815" i="3" s="1"/>
  <c r="AB1815" i="3"/>
  <c r="U1815" i="3"/>
  <c r="R1815" i="3"/>
  <c r="T1815" i="3" s="1"/>
  <c r="Q1815" i="3"/>
  <c r="N1815" i="3"/>
  <c r="J1815" i="3"/>
  <c r="AG1815" i="3" s="1"/>
  <c r="E1815" i="3"/>
  <c r="D1815" i="3"/>
  <c r="AD1814" i="3"/>
  <c r="BB1814" i="3" s="1"/>
  <c r="AB1814" i="3"/>
  <c r="U1814" i="3"/>
  <c r="R1814" i="3"/>
  <c r="T1814" i="3" s="1"/>
  <c r="Q1814" i="3"/>
  <c r="N1814" i="3"/>
  <c r="J1814" i="3"/>
  <c r="E1814" i="3"/>
  <c r="D1814" i="3"/>
  <c r="F1814" i="3" s="1"/>
  <c r="AD1813" i="3"/>
  <c r="AB1813" i="3"/>
  <c r="U1813" i="3"/>
  <c r="R1813" i="3"/>
  <c r="T1813" i="3" s="1"/>
  <c r="Q1813" i="3"/>
  <c r="N1813" i="3"/>
  <c r="J1813" i="3"/>
  <c r="E1813" i="3"/>
  <c r="D1813" i="3"/>
  <c r="AD1812" i="3"/>
  <c r="AB1812" i="3"/>
  <c r="U1812" i="3"/>
  <c r="R1812" i="3"/>
  <c r="T1812" i="3" s="1"/>
  <c r="Q1812" i="3"/>
  <c r="N1812" i="3"/>
  <c r="J1812" i="3"/>
  <c r="E1812" i="3"/>
  <c r="D1812" i="3"/>
  <c r="F1812" i="3" s="1"/>
  <c r="AD1811" i="3"/>
  <c r="BB1811" i="3" s="1"/>
  <c r="AB1811" i="3"/>
  <c r="U1811" i="3"/>
  <c r="R1811" i="3"/>
  <c r="T1811" i="3" s="1"/>
  <c r="Q1811" i="3"/>
  <c r="N1811" i="3"/>
  <c r="J1811" i="3"/>
  <c r="AG1811" i="3" s="1"/>
  <c r="E1811" i="3"/>
  <c r="D1811" i="3"/>
  <c r="AD1810" i="3"/>
  <c r="BB1810" i="3" s="1"/>
  <c r="AB1810" i="3"/>
  <c r="U1810" i="3"/>
  <c r="R1810" i="3"/>
  <c r="T1810" i="3" s="1"/>
  <c r="Q1810" i="3"/>
  <c r="N1810" i="3"/>
  <c r="J1810" i="3"/>
  <c r="E1810" i="3"/>
  <c r="D1810" i="3"/>
  <c r="AD1809" i="3"/>
  <c r="AB1809" i="3"/>
  <c r="U1809" i="3"/>
  <c r="R1809" i="3"/>
  <c r="T1809" i="3" s="1"/>
  <c r="Q1809" i="3"/>
  <c r="N1809" i="3"/>
  <c r="J1809" i="3"/>
  <c r="E1809" i="3"/>
  <c r="D1809" i="3"/>
  <c r="AD1808" i="3"/>
  <c r="AB1808" i="3"/>
  <c r="U1808" i="3"/>
  <c r="R1808" i="3"/>
  <c r="T1808" i="3" s="1"/>
  <c r="Q1808" i="3"/>
  <c r="N1808" i="3"/>
  <c r="J1808" i="3"/>
  <c r="E1808" i="3"/>
  <c r="D1808" i="3"/>
  <c r="F1808" i="3" s="1"/>
  <c r="AD1807" i="3"/>
  <c r="AB1807" i="3"/>
  <c r="U1807" i="3"/>
  <c r="R1807" i="3"/>
  <c r="T1807" i="3" s="1"/>
  <c r="Q1807" i="3"/>
  <c r="N1807" i="3"/>
  <c r="J1807" i="3"/>
  <c r="AG1807" i="3" s="1"/>
  <c r="E1807" i="3"/>
  <c r="D1807" i="3"/>
  <c r="AD1806" i="3"/>
  <c r="BB1806" i="3" s="1"/>
  <c r="AB1806" i="3"/>
  <c r="U1806" i="3"/>
  <c r="R1806" i="3"/>
  <c r="T1806" i="3" s="1"/>
  <c r="Q1806" i="3"/>
  <c r="N1806" i="3"/>
  <c r="J1806" i="3"/>
  <c r="E1806" i="3"/>
  <c r="D1806" i="3"/>
  <c r="AD1805" i="3"/>
  <c r="AB1805" i="3"/>
  <c r="U1805" i="3"/>
  <c r="R1805" i="3"/>
  <c r="T1805" i="3" s="1"/>
  <c r="Q1805" i="3"/>
  <c r="N1805" i="3"/>
  <c r="J1805" i="3"/>
  <c r="E1805" i="3"/>
  <c r="D1805" i="3"/>
  <c r="AD1804" i="3"/>
  <c r="AB1804" i="3"/>
  <c r="U1804" i="3"/>
  <c r="R1804" i="3"/>
  <c r="T1804" i="3" s="1"/>
  <c r="Q1804" i="3"/>
  <c r="N1804" i="3"/>
  <c r="J1804" i="3"/>
  <c r="E1804" i="3"/>
  <c r="D1804" i="3"/>
  <c r="AD1803" i="3"/>
  <c r="AQ1803" i="3" s="1"/>
  <c r="AR1803" i="3" s="1"/>
  <c r="AB1803" i="3"/>
  <c r="U1803" i="3"/>
  <c r="R1803" i="3"/>
  <c r="T1803" i="3" s="1"/>
  <c r="Q1803" i="3"/>
  <c r="N1803" i="3"/>
  <c r="J1803" i="3"/>
  <c r="AG1803" i="3" s="1"/>
  <c r="E1803" i="3"/>
  <c r="D1803" i="3"/>
  <c r="AD1802" i="3"/>
  <c r="BB1802" i="3" s="1"/>
  <c r="AB1802" i="3"/>
  <c r="U1802" i="3"/>
  <c r="R1802" i="3"/>
  <c r="T1802" i="3" s="1"/>
  <c r="Q1802" i="3"/>
  <c r="N1802" i="3"/>
  <c r="J1802" i="3"/>
  <c r="E1802" i="3"/>
  <c r="D1802" i="3"/>
  <c r="AD1801" i="3"/>
  <c r="AB1801" i="3"/>
  <c r="U1801" i="3"/>
  <c r="R1801" i="3"/>
  <c r="T1801" i="3" s="1"/>
  <c r="Q1801" i="3"/>
  <c r="N1801" i="3"/>
  <c r="J1801" i="3"/>
  <c r="E1801" i="3"/>
  <c r="D1801" i="3"/>
  <c r="AD1800" i="3"/>
  <c r="AB1800" i="3"/>
  <c r="U1800" i="3"/>
  <c r="R1800" i="3"/>
  <c r="T1800" i="3" s="1"/>
  <c r="Q1800" i="3"/>
  <c r="N1800" i="3"/>
  <c r="J1800" i="3"/>
  <c r="E1800" i="3"/>
  <c r="D1800" i="3"/>
  <c r="AD1799" i="3"/>
  <c r="AB1799" i="3"/>
  <c r="U1799" i="3"/>
  <c r="R1799" i="3"/>
  <c r="T1799" i="3" s="1"/>
  <c r="Q1799" i="3"/>
  <c r="N1799" i="3"/>
  <c r="J1799" i="3"/>
  <c r="E1799" i="3"/>
  <c r="D1799" i="3"/>
  <c r="AD1798" i="3"/>
  <c r="BB1798" i="3" s="1"/>
  <c r="AB1798" i="3"/>
  <c r="U1798" i="3"/>
  <c r="R1798" i="3"/>
  <c r="T1798" i="3" s="1"/>
  <c r="Q1798" i="3"/>
  <c r="N1798" i="3"/>
  <c r="J1798" i="3"/>
  <c r="E1798" i="3"/>
  <c r="D1798" i="3"/>
  <c r="AD1797" i="3"/>
  <c r="BB1797" i="3" s="1"/>
  <c r="AB1797" i="3"/>
  <c r="U1797" i="3"/>
  <c r="R1797" i="3"/>
  <c r="T1797" i="3" s="1"/>
  <c r="Q1797" i="3"/>
  <c r="N1797" i="3"/>
  <c r="J1797" i="3"/>
  <c r="E1797" i="3"/>
  <c r="D1797" i="3"/>
  <c r="AD1796" i="3"/>
  <c r="AB1796" i="3"/>
  <c r="U1796" i="3"/>
  <c r="T1796" i="3"/>
  <c r="R1796" i="3"/>
  <c r="Q1796" i="3"/>
  <c r="N1796" i="3"/>
  <c r="J1796" i="3"/>
  <c r="E1796" i="3"/>
  <c r="D1796" i="3"/>
  <c r="F1796" i="3" s="1"/>
  <c r="AD1795" i="3"/>
  <c r="AB1795" i="3"/>
  <c r="U1795" i="3"/>
  <c r="R1795" i="3"/>
  <c r="T1795" i="3" s="1"/>
  <c r="Q1795" i="3"/>
  <c r="N1795" i="3"/>
  <c r="J1795" i="3"/>
  <c r="E1795" i="3"/>
  <c r="D1795" i="3"/>
  <c r="AD1794" i="3"/>
  <c r="BB1794" i="3" s="1"/>
  <c r="AB1794" i="3"/>
  <c r="U1794" i="3"/>
  <c r="R1794" i="3"/>
  <c r="T1794" i="3" s="1"/>
  <c r="Q1794" i="3"/>
  <c r="N1794" i="3"/>
  <c r="J1794" i="3"/>
  <c r="E1794" i="3"/>
  <c r="D1794" i="3"/>
  <c r="AD1793" i="3"/>
  <c r="BB1793" i="3" s="1"/>
  <c r="AB1793" i="3"/>
  <c r="U1793" i="3"/>
  <c r="R1793" i="3"/>
  <c r="T1793" i="3" s="1"/>
  <c r="Q1793" i="3"/>
  <c r="N1793" i="3"/>
  <c r="J1793" i="3"/>
  <c r="E1793" i="3"/>
  <c r="D1793" i="3"/>
  <c r="AD1792" i="3"/>
  <c r="AB1792" i="3"/>
  <c r="U1792" i="3"/>
  <c r="R1792" i="3"/>
  <c r="T1792" i="3" s="1"/>
  <c r="Q1792" i="3"/>
  <c r="N1792" i="3"/>
  <c r="J1792" i="3"/>
  <c r="E1792" i="3"/>
  <c r="D1792" i="3"/>
  <c r="AD1791" i="3"/>
  <c r="AB1791" i="3"/>
  <c r="U1791" i="3"/>
  <c r="R1791" i="3"/>
  <c r="T1791" i="3" s="1"/>
  <c r="Q1791" i="3"/>
  <c r="N1791" i="3"/>
  <c r="J1791" i="3"/>
  <c r="E1791" i="3"/>
  <c r="D1791" i="3"/>
  <c r="AD1790" i="3"/>
  <c r="BB1790" i="3" s="1"/>
  <c r="AB1790" i="3"/>
  <c r="U1790" i="3"/>
  <c r="R1790" i="3"/>
  <c r="T1790" i="3" s="1"/>
  <c r="Q1790" i="3"/>
  <c r="N1790" i="3"/>
  <c r="J1790" i="3"/>
  <c r="E1790" i="3"/>
  <c r="D1790" i="3"/>
  <c r="AD1789" i="3"/>
  <c r="BB1789" i="3" s="1"/>
  <c r="AB1789" i="3"/>
  <c r="U1789" i="3"/>
  <c r="R1789" i="3"/>
  <c r="T1789" i="3" s="1"/>
  <c r="Q1789" i="3"/>
  <c r="N1789" i="3"/>
  <c r="J1789" i="3"/>
  <c r="E1789" i="3"/>
  <c r="D1789" i="3"/>
  <c r="AD1788" i="3"/>
  <c r="AB1788" i="3"/>
  <c r="U1788" i="3"/>
  <c r="R1788" i="3"/>
  <c r="T1788" i="3" s="1"/>
  <c r="Q1788" i="3"/>
  <c r="N1788" i="3"/>
  <c r="J1788" i="3"/>
  <c r="E1788" i="3"/>
  <c r="D1788" i="3"/>
  <c r="AD1787" i="3"/>
  <c r="AB1787" i="3"/>
  <c r="U1787" i="3"/>
  <c r="R1787" i="3"/>
  <c r="T1787" i="3" s="1"/>
  <c r="Q1787" i="3"/>
  <c r="N1787" i="3"/>
  <c r="J1787" i="3"/>
  <c r="E1787" i="3"/>
  <c r="D1787" i="3"/>
  <c r="AD1786" i="3"/>
  <c r="BB1786" i="3" s="1"/>
  <c r="AB1786" i="3"/>
  <c r="U1786" i="3"/>
  <c r="R1786" i="3"/>
  <c r="T1786" i="3" s="1"/>
  <c r="Q1786" i="3"/>
  <c r="N1786" i="3"/>
  <c r="J1786" i="3"/>
  <c r="E1786" i="3"/>
  <c r="D1786" i="3"/>
  <c r="AD1785" i="3"/>
  <c r="AB1785" i="3"/>
  <c r="U1785" i="3"/>
  <c r="R1785" i="3"/>
  <c r="T1785" i="3" s="1"/>
  <c r="Q1785" i="3"/>
  <c r="N1785" i="3"/>
  <c r="J1785" i="3"/>
  <c r="E1785" i="3"/>
  <c r="D1785" i="3"/>
  <c r="AD1784" i="3"/>
  <c r="BB1784" i="3" s="1"/>
  <c r="AB1784" i="3"/>
  <c r="U1784" i="3"/>
  <c r="R1784" i="3"/>
  <c r="T1784" i="3" s="1"/>
  <c r="Q1784" i="3"/>
  <c r="N1784" i="3"/>
  <c r="J1784" i="3"/>
  <c r="E1784" i="3"/>
  <c r="D1784" i="3"/>
  <c r="BC1783" i="3"/>
  <c r="AD1783" i="3"/>
  <c r="AE1783" i="3" s="1"/>
  <c r="AF1783" i="3" s="1"/>
  <c r="AB1783" i="3"/>
  <c r="U1783" i="3"/>
  <c r="R1783" i="3"/>
  <c r="T1783" i="3" s="1"/>
  <c r="Q1783" i="3"/>
  <c r="N1783" i="3"/>
  <c r="J1783" i="3"/>
  <c r="AG1783" i="3" s="1"/>
  <c r="E1783" i="3"/>
  <c r="D1783" i="3"/>
  <c r="AD1782" i="3"/>
  <c r="AB1782" i="3"/>
  <c r="U1782" i="3"/>
  <c r="R1782" i="3"/>
  <c r="T1782" i="3" s="1"/>
  <c r="Q1782" i="3"/>
  <c r="N1782" i="3"/>
  <c r="J1782" i="3"/>
  <c r="E1782" i="3"/>
  <c r="D1782" i="3"/>
  <c r="AD1781" i="3"/>
  <c r="AB1781" i="3"/>
  <c r="U1781" i="3"/>
  <c r="R1781" i="3"/>
  <c r="T1781" i="3" s="1"/>
  <c r="Q1781" i="3"/>
  <c r="N1781" i="3"/>
  <c r="J1781" i="3"/>
  <c r="E1781" i="3"/>
  <c r="D1781" i="3"/>
  <c r="AD1780" i="3"/>
  <c r="AB1780" i="3"/>
  <c r="U1780" i="3"/>
  <c r="R1780" i="3"/>
  <c r="T1780" i="3" s="1"/>
  <c r="Q1780" i="3"/>
  <c r="N1780" i="3"/>
  <c r="J1780" i="3"/>
  <c r="E1780" i="3"/>
  <c r="D1780" i="3"/>
  <c r="AD1779" i="3"/>
  <c r="AB1779" i="3"/>
  <c r="U1779" i="3"/>
  <c r="R1779" i="3"/>
  <c r="T1779" i="3" s="1"/>
  <c r="Q1779" i="3"/>
  <c r="N1779" i="3"/>
  <c r="J1779" i="3"/>
  <c r="E1779" i="3"/>
  <c r="D1779" i="3"/>
  <c r="AD1778" i="3"/>
  <c r="AB1778" i="3"/>
  <c r="U1778" i="3"/>
  <c r="R1778" i="3"/>
  <c r="T1778" i="3" s="1"/>
  <c r="Q1778" i="3"/>
  <c r="N1778" i="3"/>
  <c r="J1778" i="3"/>
  <c r="E1778" i="3"/>
  <c r="D1778" i="3"/>
  <c r="AD1777" i="3"/>
  <c r="AB1777" i="3"/>
  <c r="U1777" i="3"/>
  <c r="R1777" i="3"/>
  <c r="T1777" i="3" s="1"/>
  <c r="Q1777" i="3"/>
  <c r="N1777" i="3"/>
  <c r="J1777" i="3"/>
  <c r="E1777" i="3"/>
  <c r="D1777" i="3"/>
  <c r="AD1776" i="3"/>
  <c r="BB1776" i="3" s="1"/>
  <c r="AB1776" i="3"/>
  <c r="U1776" i="3"/>
  <c r="R1776" i="3"/>
  <c r="T1776" i="3" s="1"/>
  <c r="Q1776" i="3"/>
  <c r="N1776" i="3"/>
  <c r="J1776" i="3"/>
  <c r="E1776" i="3"/>
  <c r="D1776" i="3"/>
  <c r="AD1775" i="3"/>
  <c r="BC1775" i="3" s="1"/>
  <c r="AB1775" i="3"/>
  <c r="U1775" i="3"/>
  <c r="R1775" i="3"/>
  <c r="T1775" i="3" s="1"/>
  <c r="Q1775" i="3"/>
  <c r="N1775" i="3"/>
  <c r="J1775" i="3"/>
  <c r="E1775" i="3"/>
  <c r="D1775" i="3"/>
  <c r="AD1774" i="3"/>
  <c r="AB1774" i="3"/>
  <c r="U1774" i="3"/>
  <c r="R1774" i="3"/>
  <c r="T1774" i="3" s="1"/>
  <c r="Q1774" i="3"/>
  <c r="N1774" i="3"/>
  <c r="J1774" i="3"/>
  <c r="E1774" i="3"/>
  <c r="D1774" i="3"/>
  <c r="AD1773" i="3"/>
  <c r="AB1773" i="3"/>
  <c r="U1773" i="3"/>
  <c r="R1773" i="3"/>
  <c r="T1773" i="3" s="1"/>
  <c r="Q1773" i="3"/>
  <c r="N1773" i="3"/>
  <c r="J1773" i="3"/>
  <c r="E1773" i="3"/>
  <c r="D1773" i="3"/>
  <c r="AD1772" i="3"/>
  <c r="BB1772" i="3" s="1"/>
  <c r="AB1772" i="3"/>
  <c r="U1772" i="3"/>
  <c r="R1772" i="3"/>
  <c r="T1772" i="3" s="1"/>
  <c r="Q1772" i="3"/>
  <c r="N1772" i="3"/>
  <c r="J1772" i="3"/>
  <c r="E1772" i="3"/>
  <c r="D1772" i="3"/>
  <c r="AD1771" i="3"/>
  <c r="BC1771" i="3" s="1"/>
  <c r="AB1771" i="3"/>
  <c r="U1771" i="3"/>
  <c r="R1771" i="3"/>
  <c r="T1771" i="3" s="1"/>
  <c r="Q1771" i="3"/>
  <c r="N1771" i="3"/>
  <c r="J1771" i="3"/>
  <c r="AG1771" i="3" s="1"/>
  <c r="E1771" i="3"/>
  <c r="D1771" i="3"/>
  <c r="AD1770" i="3"/>
  <c r="AB1770" i="3"/>
  <c r="U1770" i="3"/>
  <c r="R1770" i="3"/>
  <c r="T1770" i="3" s="1"/>
  <c r="Q1770" i="3"/>
  <c r="N1770" i="3"/>
  <c r="J1770" i="3"/>
  <c r="E1770" i="3"/>
  <c r="D1770" i="3"/>
  <c r="AD1769" i="3"/>
  <c r="AB1769" i="3"/>
  <c r="U1769" i="3"/>
  <c r="R1769" i="3"/>
  <c r="T1769" i="3" s="1"/>
  <c r="Q1769" i="3"/>
  <c r="N1769" i="3"/>
  <c r="J1769" i="3"/>
  <c r="E1769" i="3"/>
  <c r="D1769" i="3"/>
  <c r="AD1768" i="3"/>
  <c r="BB1768" i="3" s="1"/>
  <c r="AB1768" i="3"/>
  <c r="U1768" i="3"/>
  <c r="R1768" i="3"/>
  <c r="T1768" i="3" s="1"/>
  <c r="Q1768" i="3"/>
  <c r="N1768" i="3"/>
  <c r="J1768" i="3"/>
  <c r="E1768" i="3"/>
  <c r="D1768" i="3"/>
  <c r="AD1767" i="3"/>
  <c r="BC1767" i="3" s="1"/>
  <c r="AB1767" i="3"/>
  <c r="U1767" i="3"/>
  <c r="R1767" i="3"/>
  <c r="T1767" i="3" s="1"/>
  <c r="Q1767" i="3"/>
  <c r="N1767" i="3"/>
  <c r="J1767" i="3"/>
  <c r="E1767" i="3"/>
  <c r="D1767" i="3"/>
  <c r="AD1766" i="3"/>
  <c r="AB1766" i="3"/>
  <c r="U1766" i="3"/>
  <c r="R1766" i="3"/>
  <c r="T1766" i="3" s="1"/>
  <c r="Q1766" i="3"/>
  <c r="N1766" i="3"/>
  <c r="J1766" i="3"/>
  <c r="E1766" i="3"/>
  <c r="D1766" i="3"/>
  <c r="AD1765" i="3"/>
  <c r="AB1765" i="3"/>
  <c r="U1765" i="3"/>
  <c r="R1765" i="3"/>
  <c r="T1765" i="3" s="1"/>
  <c r="Q1765" i="3"/>
  <c r="N1765" i="3"/>
  <c r="J1765" i="3"/>
  <c r="E1765" i="3"/>
  <c r="D1765" i="3"/>
  <c r="AD1764" i="3"/>
  <c r="BB1764" i="3" s="1"/>
  <c r="AB1764" i="3"/>
  <c r="U1764" i="3"/>
  <c r="R1764" i="3"/>
  <c r="T1764" i="3" s="1"/>
  <c r="Q1764" i="3"/>
  <c r="N1764" i="3"/>
  <c r="J1764" i="3"/>
  <c r="E1764" i="3"/>
  <c r="D1764" i="3"/>
  <c r="AD1763" i="3"/>
  <c r="BC1763" i="3" s="1"/>
  <c r="AB1763" i="3"/>
  <c r="U1763" i="3"/>
  <c r="R1763" i="3"/>
  <c r="T1763" i="3" s="1"/>
  <c r="Q1763" i="3"/>
  <c r="N1763" i="3"/>
  <c r="J1763" i="3"/>
  <c r="AG1763" i="3" s="1"/>
  <c r="E1763" i="3"/>
  <c r="D1763" i="3"/>
  <c r="AD1762" i="3"/>
  <c r="AB1762" i="3"/>
  <c r="U1762" i="3"/>
  <c r="R1762" i="3"/>
  <c r="T1762" i="3" s="1"/>
  <c r="Q1762" i="3"/>
  <c r="N1762" i="3"/>
  <c r="J1762" i="3"/>
  <c r="E1762" i="3"/>
  <c r="D1762" i="3"/>
  <c r="AD1761" i="3"/>
  <c r="AB1761" i="3"/>
  <c r="U1761" i="3"/>
  <c r="R1761" i="3"/>
  <c r="T1761" i="3" s="1"/>
  <c r="Q1761" i="3"/>
  <c r="N1761" i="3"/>
  <c r="J1761" i="3"/>
  <c r="E1761" i="3"/>
  <c r="D1761" i="3"/>
  <c r="AD1760" i="3"/>
  <c r="BB1760" i="3" s="1"/>
  <c r="AB1760" i="3"/>
  <c r="U1760" i="3"/>
  <c r="R1760" i="3"/>
  <c r="T1760" i="3" s="1"/>
  <c r="Q1760" i="3"/>
  <c r="N1760" i="3"/>
  <c r="J1760" i="3"/>
  <c r="E1760" i="3"/>
  <c r="D1760" i="3"/>
  <c r="AD1759" i="3"/>
  <c r="BC1759" i="3" s="1"/>
  <c r="AB1759" i="3"/>
  <c r="U1759" i="3"/>
  <c r="R1759" i="3"/>
  <c r="T1759" i="3" s="1"/>
  <c r="Q1759" i="3"/>
  <c r="N1759" i="3"/>
  <c r="J1759" i="3"/>
  <c r="E1759" i="3"/>
  <c r="D1759" i="3"/>
  <c r="AD1758" i="3"/>
  <c r="AB1758" i="3"/>
  <c r="U1758" i="3"/>
  <c r="R1758" i="3"/>
  <c r="T1758" i="3" s="1"/>
  <c r="Q1758" i="3"/>
  <c r="N1758" i="3"/>
  <c r="J1758" i="3"/>
  <c r="E1758" i="3"/>
  <c r="D1758" i="3"/>
  <c r="AD1757" i="3"/>
  <c r="BB1757" i="3" s="1"/>
  <c r="AB1757" i="3"/>
  <c r="U1757" i="3"/>
  <c r="R1757" i="3"/>
  <c r="T1757" i="3" s="1"/>
  <c r="Q1757" i="3"/>
  <c r="N1757" i="3"/>
  <c r="J1757" i="3"/>
  <c r="E1757" i="3"/>
  <c r="D1757" i="3"/>
  <c r="AD1756" i="3"/>
  <c r="AB1756" i="3"/>
  <c r="U1756" i="3"/>
  <c r="R1756" i="3"/>
  <c r="T1756" i="3" s="1"/>
  <c r="Q1756" i="3"/>
  <c r="N1756" i="3"/>
  <c r="J1756" i="3"/>
  <c r="E1756" i="3"/>
  <c r="D1756" i="3"/>
  <c r="AD1755" i="3"/>
  <c r="AB1755" i="3"/>
  <c r="U1755" i="3"/>
  <c r="R1755" i="3"/>
  <c r="T1755" i="3" s="1"/>
  <c r="Q1755" i="3"/>
  <c r="N1755" i="3"/>
  <c r="J1755" i="3"/>
  <c r="E1755" i="3"/>
  <c r="D1755" i="3"/>
  <c r="AD1754" i="3"/>
  <c r="BB1754" i="3" s="1"/>
  <c r="AB1754" i="3"/>
  <c r="U1754" i="3"/>
  <c r="R1754" i="3"/>
  <c r="T1754" i="3" s="1"/>
  <c r="Q1754" i="3"/>
  <c r="N1754" i="3"/>
  <c r="J1754" i="3"/>
  <c r="E1754" i="3"/>
  <c r="D1754" i="3"/>
  <c r="AD1753" i="3"/>
  <c r="BB1753" i="3" s="1"/>
  <c r="AB1753" i="3"/>
  <c r="U1753" i="3"/>
  <c r="R1753" i="3"/>
  <c r="T1753" i="3" s="1"/>
  <c r="Q1753" i="3"/>
  <c r="N1753" i="3"/>
  <c r="J1753" i="3"/>
  <c r="E1753" i="3"/>
  <c r="D1753" i="3"/>
  <c r="AD1752" i="3"/>
  <c r="BB1752" i="3" s="1"/>
  <c r="AB1752" i="3"/>
  <c r="U1752" i="3"/>
  <c r="R1752" i="3"/>
  <c r="T1752" i="3" s="1"/>
  <c r="Q1752" i="3"/>
  <c r="N1752" i="3"/>
  <c r="J1752" i="3"/>
  <c r="E1752" i="3"/>
  <c r="D1752" i="3"/>
  <c r="AD1751" i="3"/>
  <c r="AB1751" i="3"/>
  <c r="U1751" i="3"/>
  <c r="R1751" i="3"/>
  <c r="T1751" i="3" s="1"/>
  <c r="Q1751" i="3"/>
  <c r="N1751" i="3"/>
  <c r="J1751" i="3"/>
  <c r="E1751" i="3"/>
  <c r="D1751" i="3"/>
  <c r="AD1750" i="3"/>
  <c r="BB1750" i="3" s="1"/>
  <c r="AB1750" i="3"/>
  <c r="U1750" i="3"/>
  <c r="R1750" i="3"/>
  <c r="T1750" i="3" s="1"/>
  <c r="Q1750" i="3"/>
  <c r="N1750" i="3"/>
  <c r="J1750" i="3"/>
  <c r="E1750" i="3"/>
  <c r="D1750" i="3"/>
  <c r="AD1749" i="3"/>
  <c r="BB1749" i="3" s="1"/>
  <c r="AB1749" i="3"/>
  <c r="U1749" i="3"/>
  <c r="R1749" i="3"/>
  <c r="T1749" i="3" s="1"/>
  <c r="Q1749" i="3"/>
  <c r="N1749" i="3"/>
  <c r="J1749" i="3"/>
  <c r="E1749" i="3"/>
  <c r="D1749" i="3"/>
  <c r="AD1748" i="3"/>
  <c r="AB1748" i="3"/>
  <c r="U1748" i="3"/>
  <c r="R1748" i="3"/>
  <c r="T1748" i="3" s="1"/>
  <c r="Q1748" i="3"/>
  <c r="N1748" i="3"/>
  <c r="J1748" i="3"/>
  <c r="E1748" i="3"/>
  <c r="D1748" i="3"/>
  <c r="AD1747" i="3"/>
  <c r="AB1747" i="3"/>
  <c r="U1747" i="3"/>
  <c r="R1747" i="3"/>
  <c r="Q1747" i="3"/>
  <c r="N1747" i="3"/>
  <c r="J1747" i="3"/>
  <c r="E1747" i="3"/>
  <c r="D1747" i="3"/>
  <c r="AD1746" i="3"/>
  <c r="BB1746" i="3" s="1"/>
  <c r="AB1746" i="3"/>
  <c r="U1746" i="3"/>
  <c r="R1746" i="3"/>
  <c r="T1746" i="3" s="1"/>
  <c r="Q1746" i="3"/>
  <c r="N1746" i="3"/>
  <c r="J1746" i="3"/>
  <c r="E1746" i="3"/>
  <c r="D1746" i="3"/>
  <c r="AD1745" i="3"/>
  <c r="BB1745" i="3" s="1"/>
  <c r="AB1745" i="3"/>
  <c r="U1745" i="3"/>
  <c r="R1745" i="3"/>
  <c r="T1745" i="3" s="1"/>
  <c r="Q1745" i="3"/>
  <c r="N1745" i="3"/>
  <c r="J1745" i="3"/>
  <c r="E1745" i="3"/>
  <c r="D1745" i="3"/>
  <c r="AD1744" i="3"/>
  <c r="AW1744" i="3" s="1"/>
  <c r="AB1744" i="3"/>
  <c r="U1744" i="3"/>
  <c r="R1744" i="3"/>
  <c r="T1744" i="3" s="1"/>
  <c r="Q1744" i="3"/>
  <c r="N1744" i="3"/>
  <c r="J1744" i="3"/>
  <c r="AG1744" i="3" s="1"/>
  <c r="E1744" i="3"/>
  <c r="D1744" i="3"/>
  <c r="AD1743" i="3"/>
  <c r="AB1743" i="3"/>
  <c r="U1743" i="3"/>
  <c r="R1743" i="3"/>
  <c r="T1743" i="3" s="1"/>
  <c r="Q1743" i="3"/>
  <c r="N1743" i="3"/>
  <c r="J1743" i="3"/>
  <c r="E1743" i="3"/>
  <c r="D1743" i="3"/>
  <c r="AD1742" i="3"/>
  <c r="AB1742" i="3"/>
  <c r="U1742" i="3"/>
  <c r="R1742" i="3"/>
  <c r="T1742" i="3" s="1"/>
  <c r="Q1742" i="3"/>
  <c r="N1742" i="3"/>
  <c r="J1742" i="3"/>
  <c r="E1742" i="3"/>
  <c r="D1742" i="3"/>
  <c r="AD1741" i="3"/>
  <c r="BB1741" i="3" s="1"/>
  <c r="AB1741" i="3"/>
  <c r="U1741" i="3"/>
  <c r="R1741" i="3"/>
  <c r="T1741" i="3" s="1"/>
  <c r="Q1741" i="3"/>
  <c r="N1741" i="3"/>
  <c r="J1741" i="3"/>
  <c r="E1741" i="3"/>
  <c r="D1741" i="3"/>
  <c r="AD1740" i="3"/>
  <c r="BB1740" i="3" s="1"/>
  <c r="AB1740" i="3"/>
  <c r="U1740" i="3"/>
  <c r="R1740" i="3"/>
  <c r="T1740" i="3" s="1"/>
  <c r="Q1740" i="3"/>
  <c r="N1740" i="3"/>
  <c r="J1740" i="3"/>
  <c r="E1740" i="3"/>
  <c r="D1740" i="3"/>
  <c r="AD1739" i="3"/>
  <c r="AB1739" i="3"/>
  <c r="U1739" i="3"/>
  <c r="R1739" i="3"/>
  <c r="T1739" i="3" s="1"/>
  <c r="Q1739" i="3"/>
  <c r="N1739" i="3"/>
  <c r="J1739" i="3"/>
  <c r="E1739" i="3"/>
  <c r="D1739" i="3"/>
  <c r="AD1738" i="3"/>
  <c r="AB1738" i="3"/>
  <c r="U1738" i="3"/>
  <c r="R1738" i="3"/>
  <c r="T1738" i="3" s="1"/>
  <c r="Q1738" i="3"/>
  <c r="N1738" i="3"/>
  <c r="J1738" i="3"/>
  <c r="E1738" i="3"/>
  <c r="D1738" i="3"/>
  <c r="AD1737" i="3"/>
  <c r="BB1737" i="3" s="1"/>
  <c r="AB1737" i="3"/>
  <c r="U1737" i="3"/>
  <c r="R1737" i="3"/>
  <c r="T1737" i="3" s="1"/>
  <c r="Q1737" i="3"/>
  <c r="N1737" i="3"/>
  <c r="J1737" i="3"/>
  <c r="AG1737" i="3" s="1"/>
  <c r="E1737" i="3"/>
  <c r="D1737" i="3"/>
  <c r="AD1736" i="3"/>
  <c r="AE1736" i="3" s="1"/>
  <c r="AF1736" i="3" s="1"/>
  <c r="AB1736" i="3"/>
  <c r="U1736" i="3"/>
  <c r="R1736" i="3"/>
  <c r="T1736" i="3" s="1"/>
  <c r="Q1736" i="3"/>
  <c r="N1736" i="3"/>
  <c r="J1736" i="3"/>
  <c r="E1736" i="3"/>
  <c r="D1736" i="3"/>
  <c r="AD1735" i="3"/>
  <c r="AB1735" i="3"/>
  <c r="U1735" i="3"/>
  <c r="R1735" i="3"/>
  <c r="T1735" i="3" s="1"/>
  <c r="Q1735" i="3"/>
  <c r="N1735" i="3"/>
  <c r="J1735" i="3"/>
  <c r="E1735" i="3"/>
  <c r="D1735" i="3"/>
  <c r="AD1734" i="3"/>
  <c r="BB1734" i="3" s="1"/>
  <c r="AB1734" i="3"/>
  <c r="U1734" i="3"/>
  <c r="R1734" i="3"/>
  <c r="T1734" i="3" s="1"/>
  <c r="Q1734" i="3"/>
  <c r="N1734" i="3"/>
  <c r="J1734" i="3"/>
  <c r="E1734" i="3"/>
  <c r="D1734" i="3"/>
  <c r="AD1733" i="3"/>
  <c r="BB1733" i="3" s="1"/>
  <c r="AB1733" i="3"/>
  <c r="U1733" i="3"/>
  <c r="R1733" i="3"/>
  <c r="T1733" i="3" s="1"/>
  <c r="Q1733" i="3"/>
  <c r="N1733" i="3"/>
  <c r="J1733" i="3"/>
  <c r="E1733" i="3"/>
  <c r="D1733" i="3"/>
  <c r="AD1732" i="3"/>
  <c r="AU1732" i="3" s="1"/>
  <c r="AB1732" i="3"/>
  <c r="U1732" i="3"/>
  <c r="R1732" i="3"/>
  <c r="T1732" i="3" s="1"/>
  <c r="Q1732" i="3"/>
  <c r="N1732" i="3"/>
  <c r="J1732" i="3"/>
  <c r="E1732" i="3"/>
  <c r="D1732" i="3"/>
  <c r="AD1731" i="3"/>
  <c r="AB1731" i="3"/>
  <c r="U1731" i="3"/>
  <c r="R1731" i="3"/>
  <c r="T1731" i="3" s="1"/>
  <c r="Q1731" i="3"/>
  <c r="N1731" i="3"/>
  <c r="J1731" i="3"/>
  <c r="E1731" i="3"/>
  <c r="D1731" i="3"/>
  <c r="AD1730" i="3"/>
  <c r="BB1730" i="3" s="1"/>
  <c r="AB1730" i="3"/>
  <c r="U1730" i="3"/>
  <c r="R1730" i="3"/>
  <c r="T1730" i="3" s="1"/>
  <c r="Q1730" i="3"/>
  <c r="N1730" i="3"/>
  <c r="J1730" i="3"/>
  <c r="E1730" i="3"/>
  <c r="D1730" i="3"/>
  <c r="AD1729" i="3"/>
  <c r="BB1729" i="3" s="1"/>
  <c r="AB1729" i="3"/>
  <c r="U1729" i="3"/>
  <c r="R1729" i="3"/>
  <c r="T1729" i="3" s="1"/>
  <c r="Q1729" i="3"/>
  <c r="N1729" i="3"/>
  <c r="J1729" i="3"/>
  <c r="E1729" i="3"/>
  <c r="D1729" i="3"/>
  <c r="AD1728" i="3"/>
  <c r="AB1728" i="3"/>
  <c r="U1728" i="3"/>
  <c r="R1728" i="3"/>
  <c r="T1728" i="3" s="1"/>
  <c r="Q1728" i="3"/>
  <c r="N1728" i="3"/>
  <c r="J1728" i="3"/>
  <c r="E1728" i="3"/>
  <c r="D1728" i="3"/>
  <c r="AD1727" i="3"/>
  <c r="AB1727" i="3"/>
  <c r="U1727" i="3"/>
  <c r="R1727" i="3"/>
  <c r="T1727" i="3" s="1"/>
  <c r="Q1727" i="3"/>
  <c r="N1727" i="3"/>
  <c r="J1727" i="3"/>
  <c r="E1727" i="3"/>
  <c r="D1727" i="3"/>
  <c r="F1727" i="3" s="1"/>
  <c r="AD1726" i="3"/>
  <c r="BB1726" i="3" s="1"/>
  <c r="AB1726" i="3"/>
  <c r="U1726" i="3"/>
  <c r="R1726" i="3"/>
  <c r="T1726" i="3" s="1"/>
  <c r="Q1726" i="3"/>
  <c r="N1726" i="3"/>
  <c r="J1726" i="3"/>
  <c r="E1726" i="3"/>
  <c r="D1726" i="3"/>
  <c r="AD1725" i="3"/>
  <c r="BB1725" i="3" s="1"/>
  <c r="AB1725" i="3"/>
  <c r="U1725" i="3"/>
  <c r="R1725" i="3"/>
  <c r="T1725" i="3" s="1"/>
  <c r="Q1725" i="3"/>
  <c r="N1725" i="3"/>
  <c r="J1725" i="3"/>
  <c r="E1725" i="3"/>
  <c r="D1725" i="3"/>
  <c r="AD1724" i="3"/>
  <c r="AB1724" i="3"/>
  <c r="U1724" i="3"/>
  <c r="R1724" i="3"/>
  <c r="T1724" i="3" s="1"/>
  <c r="Q1724" i="3"/>
  <c r="N1724" i="3"/>
  <c r="J1724" i="3"/>
  <c r="E1724" i="3"/>
  <c r="D1724" i="3"/>
  <c r="AD1723" i="3"/>
  <c r="AB1723" i="3"/>
  <c r="U1723" i="3"/>
  <c r="R1723" i="3"/>
  <c r="T1723" i="3" s="1"/>
  <c r="Q1723" i="3"/>
  <c r="N1723" i="3"/>
  <c r="J1723" i="3"/>
  <c r="E1723" i="3"/>
  <c r="D1723" i="3"/>
  <c r="AD1722" i="3"/>
  <c r="BB1722" i="3" s="1"/>
  <c r="AB1722" i="3"/>
  <c r="U1722" i="3"/>
  <c r="R1722" i="3"/>
  <c r="T1722" i="3" s="1"/>
  <c r="Q1722" i="3"/>
  <c r="N1722" i="3"/>
  <c r="J1722" i="3"/>
  <c r="E1722" i="3"/>
  <c r="D1722" i="3"/>
  <c r="AD1721" i="3"/>
  <c r="BB1721" i="3" s="1"/>
  <c r="AB1721" i="3"/>
  <c r="U1721" i="3"/>
  <c r="R1721" i="3"/>
  <c r="T1721" i="3" s="1"/>
  <c r="Q1721" i="3"/>
  <c r="N1721" i="3"/>
  <c r="J1721" i="3"/>
  <c r="E1721" i="3"/>
  <c r="D1721" i="3"/>
  <c r="AD1720" i="3"/>
  <c r="AB1720" i="3"/>
  <c r="U1720" i="3"/>
  <c r="R1720" i="3"/>
  <c r="T1720" i="3" s="1"/>
  <c r="Q1720" i="3"/>
  <c r="N1720" i="3"/>
  <c r="J1720" i="3"/>
  <c r="E1720" i="3"/>
  <c r="D1720" i="3"/>
  <c r="AD1719" i="3"/>
  <c r="AB1719" i="3"/>
  <c r="U1719" i="3"/>
  <c r="R1719" i="3"/>
  <c r="T1719" i="3" s="1"/>
  <c r="Q1719" i="3"/>
  <c r="N1719" i="3"/>
  <c r="J1719" i="3"/>
  <c r="E1719" i="3"/>
  <c r="D1719" i="3"/>
  <c r="AD1718" i="3"/>
  <c r="BB1718" i="3" s="1"/>
  <c r="AB1718" i="3"/>
  <c r="U1718" i="3"/>
  <c r="R1718" i="3"/>
  <c r="T1718" i="3" s="1"/>
  <c r="Q1718" i="3"/>
  <c r="N1718" i="3"/>
  <c r="J1718" i="3"/>
  <c r="E1718" i="3"/>
  <c r="D1718" i="3"/>
  <c r="AD1717" i="3"/>
  <c r="BB1717" i="3" s="1"/>
  <c r="AB1717" i="3"/>
  <c r="U1717" i="3"/>
  <c r="R1717" i="3"/>
  <c r="T1717" i="3" s="1"/>
  <c r="Q1717" i="3"/>
  <c r="N1717" i="3"/>
  <c r="J1717" i="3"/>
  <c r="E1717" i="3"/>
  <c r="D1717" i="3"/>
  <c r="AD1716" i="3"/>
  <c r="AB1716" i="3"/>
  <c r="U1716" i="3"/>
  <c r="R1716" i="3"/>
  <c r="T1716" i="3" s="1"/>
  <c r="Q1716" i="3"/>
  <c r="N1716" i="3"/>
  <c r="J1716" i="3"/>
  <c r="E1716" i="3"/>
  <c r="D1716" i="3"/>
  <c r="AD1715" i="3"/>
  <c r="AB1715" i="3"/>
  <c r="U1715" i="3"/>
  <c r="R1715" i="3"/>
  <c r="T1715" i="3" s="1"/>
  <c r="Q1715" i="3"/>
  <c r="N1715" i="3"/>
  <c r="J1715" i="3"/>
  <c r="E1715" i="3"/>
  <c r="D1715" i="3"/>
  <c r="AD1714" i="3"/>
  <c r="BB1714" i="3" s="1"/>
  <c r="AB1714" i="3"/>
  <c r="U1714" i="3"/>
  <c r="R1714" i="3"/>
  <c r="T1714" i="3" s="1"/>
  <c r="Q1714" i="3"/>
  <c r="N1714" i="3"/>
  <c r="J1714" i="3"/>
  <c r="E1714" i="3"/>
  <c r="D1714" i="3"/>
  <c r="AD1713" i="3"/>
  <c r="BB1713" i="3" s="1"/>
  <c r="AB1713" i="3"/>
  <c r="U1713" i="3"/>
  <c r="R1713" i="3"/>
  <c r="T1713" i="3" s="1"/>
  <c r="Q1713" i="3"/>
  <c r="N1713" i="3"/>
  <c r="J1713" i="3"/>
  <c r="E1713" i="3"/>
  <c r="D1713" i="3"/>
  <c r="AD1712" i="3"/>
  <c r="BC1712" i="3" s="1"/>
  <c r="AB1712" i="3"/>
  <c r="U1712" i="3"/>
  <c r="R1712" i="3"/>
  <c r="T1712" i="3" s="1"/>
  <c r="Q1712" i="3"/>
  <c r="N1712" i="3"/>
  <c r="J1712" i="3"/>
  <c r="AG1712" i="3" s="1"/>
  <c r="E1712" i="3"/>
  <c r="D1712" i="3"/>
  <c r="AD1711" i="3"/>
  <c r="AB1711" i="3"/>
  <c r="U1711" i="3"/>
  <c r="R1711" i="3"/>
  <c r="T1711" i="3" s="1"/>
  <c r="Q1711" i="3"/>
  <c r="N1711" i="3"/>
  <c r="J1711" i="3"/>
  <c r="E1711" i="3"/>
  <c r="D1711" i="3"/>
  <c r="AD1710" i="3"/>
  <c r="AB1710" i="3"/>
  <c r="U1710" i="3"/>
  <c r="R1710" i="3"/>
  <c r="T1710" i="3" s="1"/>
  <c r="Q1710" i="3"/>
  <c r="N1710" i="3"/>
  <c r="J1710" i="3"/>
  <c r="E1710" i="3"/>
  <c r="D1710" i="3"/>
  <c r="AD1709" i="3"/>
  <c r="BB1709" i="3" s="1"/>
  <c r="AB1709" i="3"/>
  <c r="U1709" i="3"/>
  <c r="R1709" i="3"/>
  <c r="T1709" i="3" s="1"/>
  <c r="Q1709" i="3"/>
  <c r="N1709" i="3"/>
  <c r="J1709" i="3"/>
  <c r="E1709" i="3"/>
  <c r="D1709" i="3"/>
  <c r="F1709" i="3" s="1"/>
  <c r="AD1708" i="3"/>
  <c r="AE1708" i="3" s="1"/>
  <c r="AF1708" i="3" s="1"/>
  <c r="AB1708" i="3"/>
  <c r="U1708" i="3"/>
  <c r="R1708" i="3"/>
  <c r="T1708" i="3" s="1"/>
  <c r="Q1708" i="3"/>
  <c r="N1708" i="3"/>
  <c r="J1708" i="3"/>
  <c r="E1708" i="3"/>
  <c r="D1708" i="3"/>
  <c r="AD1707" i="3"/>
  <c r="AB1707" i="3"/>
  <c r="U1707" i="3"/>
  <c r="R1707" i="3"/>
  <c r="T1707" i="3" s="1"/>
  <c r="Q1707" i="3"/>
  <c r="N1707" i="3"/>
  <c r="J1707" i="3"/>
  <c r="E1707" i="3"/>
  <c r="D1707" i="3"/>
  <c r="AD1706" i="3"/>
  <c r="BB1706" i="3" s="1"/>
  <c r="AB1706" i="3"/>
  <c r="U1706" i="3"/>
  <c r="R1706" i="3"/>
  <c r="T1706" i="3" s="1"/>
  <c r="Q1706" i="3"/>
  <c r="N1706" i="3"/>
  <c r="J1706" i="3"/>
  <c r="E1706" i="3"/>
  <c r="D1706" i="3"/>
  <c r="AD1705" i="3"/>
  <c r="BB1705" i="3" s="1"/>
  <c r="AB1705" i="3"/>
  <c r="U1705" i="3"/>
  <c r="R1705" i="3"/>
  <c r="T1705" i="3" s="1"/>
  <c r="Q1705" i="3"/>
  <c r="N1705" i="3"/>
  <c r="J1705" i="3"/>
  <c r="AG1705" i="3" s="1"/>
  <c r="E1705" i="3"/>
  <c r="D1705" i="3"/>
  <c r="AD1704" i="3"/>
  <c r="BC1704" i="3" s="1"/>
  <c r="AB1704" i="3"/>
  <c r="U1704" i="3"/>
  <c r="R1704" i="3"/>
  <c r="T1704" i="3" s="1"/>
  <c r="Q1704" i="3"/>
  <c r="N1704" i="3"/>
  <c r="J1704" i="3"/>
  <c r="E1704" i="3"/>
  <c r="D1704" i="3"/>
  <c r="AD1703" i="3"/>
  <c r="AB1703" i="3"/>
  <c r="U1703" i="3"/>
  <c r="R1703" i="3"/>
  <c r="T1703" i="3" s="1"/>
  <c r="Q1703" i="3"/>
  <c r="N1703" i="3"/>
  <c r="J1703" i="3"/>
  <c r="E1703" i="3"/>
  <c r="D1703" i="3"/>
  <c r="AD1702" i="3"/>
  <c r="BB1702" i="3" s="1"/>
  <c r="AB1702" i="3"/>
  <c r="U1702" i="3"/>
  <c r="R1702" i="3"/>
  <c r="T1702" i="3" s="1"/>
  <c r="Q1702" i="3"/>
  <c r="N1702" i="3"/>
  <c r="J1702" i="3"/>
  <c r="E1702" i="3"/>
  <c r="D1702" i="3"/>
  <c r="AD1701" i="3"/>
  <c r="BB1701" i="3" s="1"/>
  <c r="AB1701" i="3"/>
  <c r="U1701" i="3"/>
  <c r="R1701" i="3"/>
  <c r="T1701" i="3" s="1"/>
  <c r="Q1701" i="3"/>
  <c r="N1701" i="3"/>
  <c r="J1701" i="3"/>
  <c r="E1701" i="3"/>
  <c r="D1701" i="3"/>
  <c r="F1701" i="3" s="1"/>
  <c r="AD1700" i="3"/>
  <c r="BB1700" i="3" s="1"/>
  <c r="AB1700" i="3"/>
  <c r="U1700" i="3"/>
  <c r="R1700" i="3"/>
  <c r="T1700" i="3" s="1"/>
  <c r="Q1700" i="3"/>
  <c r="N1700" i="3"/>
  <c r="J1700" i="3"/>
  <c r="E1700" i="3"/>
  <c r="D1700" i="3"/>
  <c r="AD1699" i="3"/>
  <c r="AB1699" i="3"/>
  <c r="U1699" i="3"/>
  <c r="R1699" i="3"/>
  <c r="T1699" i="3" s="1"/>
  <c r="Q1699" i="3"/>
  <c r="N1699" i="3"/>
  <c r="J1699" i="3"/>
  <c r="E1699" i="3"/>
  <c r="D1699" i="3"/>
  <c r="AD1698" i="3"/>
  <c r="AB1698" i="3"/>
  <c r="U1698" i="3"/>
  <c r="R1698" i="3"/>
  <c r="T1698" i="3" s="1"/>
  <c r="Q1698" i="3"/>
  <c r="N1698" i="3"/>
  <c r="J1698" i="3"/>
  <c r="E1698" i="3"/>
  <c r="D1698" i="3"/>
  <c r="AD1697" i="3"/>
  <c r="BB1697" i="3" s="1"/>
  <c r="AB1697" i="3"/>
  <c r="U1697" i="3"/>
  <c r="R1697" i="3"/>
  <c r="T1697" i="3" s="1"/>
  <c r="Q1697" i="3"/>
  <c r="N1697" i="3"/>
  <c r="J1697" i="3"/>
  <c r="E1697" i="3"/>
  <c r="D1697" i="3"/>
  <c r="AD1696" i="3"/>
  <c r="AE1696" i="3" s="1"/>
  <c r="AF1696" i="3" s="1"/>
  <c r="AB1696" i="3"/>
  <c r="U1696" i="3"/>
  <c r="R1696" i="3"/>
  <c r="T1696" i="3" s="1"/>
  <c r="Q1696" i="3"/>
  <c r="N1696" i="3"/>
  <c r="J1696" i="3"/>
  <c r="E1696" i="3"/>
  <c r="D1696" i="3"/>
  <c r="AD1695" i="3"/>
  <c r="AB1695" i="3"/>
  <c r="U1695" i="3"/>
  <c r="R1695" i="3"/>
  <c r="T1695" i="3" s="1"/>
  <c r="Q1695" i="3"/>
  <c r="N1695" i="3"/>
  <c r="J1695" i="3"/>
  <c r="E1695" i="3"/>
  <c r="D1695" i="3"/>
  <c r="AD1694" i="3"/>
  <c r="BB1694" i="3" s="1"/>
  <c r="AB1694" i="3"/>
  <c r="U1694" i="3"/>
  <c r="R1694" i="3"/>
  <c r="T1694" i="3" s="1"/>
  <c r="Q1694" i="3"/>
  <c r="N1694" i="3"/>
  <c r="J1694" i="3"/>
  <c r="E1694" i="3"/>
  <c r="D1694" i="3"/>
  <c r="AD1693" i="3"/>
  <c r="BB1693" i="3" s="1"/>
  <c r="AB1693" i="3"/>
  <c r="U1693" i="3"/>
  <c r="R1693" i="3"/>
  <c r="T1693" i="3" s="1"/>
  <c r="Q1693" i="3"/>
  <c r="N1693" i="3"/>
  <c r="J1693" i="3"/>
  <c r="E1693" i="3"/>
  <c r="D1693" i="3"/>
  <c r="F1693" i="3" s="1"/>
  <c r="AD1692" i="3"/>
  <c r="BC1692" i="3" s="1"/>
  <c r="AB1692" i="3"/>
  <c r="U1692" i="3"/>
  <c r="R1692" i="3"/>
  <c r="T1692" i="3" s="1"/>
  <c r="Q1692" i="3"/>
  <c r="N1692" i="3"/>
  <c r="J1692" i="3"/>
  <c r="E1692" i="3"/>
  <c r="D1692" i="3"/>
  <c r="AD1691" i="3"/>
  <c r="AB1691" i="3"/>
  <c r="U1691" i="3"/>
  <c r="T1691" i="3"/>
  <c r="R1691" i="3"/>
  <c r="Q1691" i="3"/>
  <c r="N1691" i="3"/>
  <c r="J1691" i="3"/>
  <c r="E1691" i="3"/>
  <c r="D1691" i="3"/>
  <c r="F1691" i="3" s="1"/>
  <c r="AD1690" i="3"/>
  <c r="BC1690" i="3" s="1"/>
  <c r="AB1690" i="3"/>
  <c r="U1690" i="3"/>
  <c r="R1690" i="3"/>
  <c r="T1690" i="3" s="1"/>
  <c r="Q1690" i="3"/>
  <c r="N1690" i="3"/>
  <c r="J1690" i="3"/>
  <c r="E1690" i="3"/>
  <c r="D1690" i="3"/>
  <c r="AD1689" i="3"/>
  <c r="BB1689" i="3" s="1"/>
  <c r="AB1689" i="3"/>
  <c r="U1689" i="3"/>
  <c r="R1689" i="3"/>
  <c r="T1689" i="3" s="1"/>
  <c r="Q1689" i="3"/>
  <c r="N1689" i="3"/>
  <c r="J1689" i="3"/>
  <c r="E1689" i="3"/>
  <c r="D1689" i="3"/>
  <c r="AD1688" i="3"/>
  <c r="AB1688" i="3"/>
  <c r="U1688" i="3"/>
  <c r="R1688" i="3"/>
  <c r="T1688" i="3" s="1"/>
  <c r="Q1688" i="3"/>
  <c r="N1688" i="3"/>
  <c r="J1688" i="3"/>
  <c r="E1688" i="3"/>
  <c r="D1688" i="3"/>
  <c r="AD1687" i="3"/>
  <c r="AB1687" i="3"/>
  <c r="U1687" i="3"/>
  <c r="R1687" i="3"/>
  <c r="T1687" i="3" s="1"/>
  <c r="Q1687" i="3"/>
  <c r="N1687" i="3"/>
  <c r="J1687" i="3"/>
  <c r="E1687" i="3"/>
  <c r="D1687" i="3"/>
  <c r="AD1686" i="3"/>
  <c r="BB1686" i="3" s="1"/>
  <c r="AB1686" i="3"/>
  <c r="U1686" i="3"/>
  <c r="R1686" i="3"/>
  <c r="T1686" i="3" s="1"/>
  <c r="Q1686" i="3"/>
  <c r="N1686" i="3"/>
  <c r="J1686" i="3"/>
  <c r="E1686" i="3"/>
  <c r="D1686" i="3"/>
  <c r="AD1685" i="3"/>
  <c r="BB1685" i="3" s="1"/>
  <c r="AB1685" i="3"/>
  <c r="U1685" i="3"/>
  <c r="R1685" i="3"/>
  <c r="T1685" i="3" s="1"/>
  <c r="Q1685" i="3"/>
  <c r="N1685" i="3"/>
  <c r="J1685" i="3"/>
  <c r="AG1685" i="3" s="1"/>
  <c r="E1685" i="3"/>
  <c r="D1685" i="3"/>
  <c r="AD1684" i="3"/>
  <c r="AB1684" i="3"/>
  <c r="U1684" i="3"/>
  <c r="R1684" i="3"/>
  <c r="T1684" i="3" s="1"/>
  <c r="Q1684" i="3"/>
  <c r="N1684" i="3"/>
  <c r="J1684" i="3"/>
  <c r="E1684" i="3"/>
  <c r="D1684" i="3"/>
  <c r="AD1683" i="3"/>
  <c r="AB1683" i="3"/>
  <c r="U1683" i="3"/>
  <c r="R1683" i="3"/>
  <c r="T1683" i="3" s="1"/>
  <c r="Q1683" i="3"/>
  <c r="N1683" i="3"/>
  <c r="J1683" i="3"/>
  <c r="E1683" i="3"/>
  <c r="D1683" i="3"/>
  <c r="AD1682" i="3"/>
  <c r="AB1682" i="3"/>
  <c r="U1682" i="3"/>
  <c r="R1682" i="3"/>
  <c r="T1682" i="3" s="1"/>
  <c r="Q1682" i="3"/>
  <c r="N1682" i="3"/>
  <c r="J1682" i="3"/>
  <c r="E1682" i="3"/>
  <c r="D1682" i="3"/>
  <c r="AD1681" i="3"/>
  <c r="BB1681" i="3" s="1"/>
  <c r="AB1681" i="3"/>
  <c r="U1681" i="3"/>
  <c r="R1681" i="3"/>
  <c r="T1681" i="3" s="1"/>
  <c r="Q1681" i="3"/>
  <c r="N1681" i="3"/>
  <c r="J1681" i="3"/>
  <c r="E1681" i="3"/>
  <c r="D1681" i="3"/>
  <c r="AD1680" i="3"/>
  <c r="AB1680" i="3"/>
  <c r="U1680" i="3"/>
  <c r="R1680" i="3"/>
  <c r="T1680" i="3" s="1"/>
  <c r="Q1680" i="3"/>
  <c r="N1680" i="3"/>
  <c r="J1680" i="3"/>
  <c r="E1680" i="3"/>
  <c r="D1680" i="3"/>
  <c r="AD1679" i="3"/>
  <c r="AB1679" i="3"/>
  <c r="U1679" i="3"/>
  <c r="T1679" i="3"/>
  <c r="R1679" i="3"/>
  <c r="Q1679" i="3"/>
  <c r="N1679" i="3"/>
  <c r="J1679" i="3"/>
  <c r="E1679" i="3"/>
  <c r="D1679" i="3"/>
  <c r="AD1678" i="3"/>
  <c r="AB1678" i="3"/>
  <c r="U1678" i="3"/>
  <c r="R1678" i="3"/>
  <c r="T1678" i="3" s="1"/>
  <c r="Q1678" i="3"/>
  <c r="N1678" i="3"/>
  <c r="J1678" i="3"/>
  <c r="E1678" i="3"/>
  <c r="D1678" i="3"/>
  <c r="AD1677" i="3"/>
  <c r="BB1677" i="3" s="1"/>
  <c r="AB1677" i="3"/>
  <c r="U1677" i="3"/>
  <c r="R1677" i="3"/>
  <c r="T1677" i="3" s="1"/>
  <c r="Q1677" i="3"/>
  <c r="N1677" i="3"/>
  <c r="J1677" i="3"/>
  <c r="E1677" i="3"/>
  <c r="D1677" i="3"/>
  <c r="F1677" i="3" s="1"/>
  <c r="AD1676" i="3"/>
  <c r="AB1676" i="3"/>
  <c r="U1676" i="3"/>
  <c r="R1676" i="3"/>
  <c r="T1676" i="3" s="1"/>
  <c r="Q1676" i="3"/>
  <c r="N1676" i="3"/>
  <c r="J1676" i="3"/>
  <c r="E1676" i="3"/>
  <c r="D1676" i="3"/>
  <c r="AD1675" i="3"/>
  <c r="AB1675" i="3"/>
  <c r="U1675" i="3"/>
  <c r="R1675" i="3"/>
  <c r="T1675" i="3" s="1"/>
  <c r="Q1675" i="3"/>
  <c r="N1675" i="3"/>
  <c r="J1675" i="3"/>
  <c r="E1675" i="3"/>
  <c r="D1675" i="3"/>
  <c r="AD1674" i="3"/>
  <c r="AB1674" i="3"/>
  <c r="U1674" i="3"/>
  <c r="R1674" i="3"/>
  <c r="T1674" i="3" s="1"/>
  <c r="Q1674" i="3"/>
  <c r="N1674" i="3"/>
  <c r="J1674" i="3"/>
  <c r="E1674" i="3"/>
  <c r="D1674" i="3"/>
  <c r="AD1673" i="3"/>
  <c r="AX1673" i="3" s="1"/>
  <c r="AB1673" i="3"/>
  <c r="U1673" i="3"/>
  <c r="R1673" i="3"/>
  <c r="T1673" i="3" s="1"/>
  <c r="Q1673" i="3"/>
  <c r="N1673" i="3"/>
  <c r="J1673" i="3"/>
  <c r="E1673" i="3"/>
  <c r="D1673" i="3"/>
  <c r="AD1672" i="3"/>
  <c r="AB1672" i="3"/>
  <c r="U1672" i="3"/>
  <c r="R1672" i="3"/>
  <c r="T1672" i="3" s="1"/>
  <c r="Q1672" i="3"/>
  <c r="N1672" i="3"/>
  <c r="J1672" i="3"/>
  <c r="E1672" i="3"/>
  <c r="D1672" i="3"/>
  <c r="AD1671" i="3"/>
  <c r="AB1671" i="3"/>
  <c r="U1671" i="3"/>
  <c r="R1671" i="3"/>
  <c r="T1671" i="3" s="1"/>
  <c r="Q1671" i="3"/>
  <c r="N1671" i="3"/>
  <c r="J1671" i="3"/>
  <c r="E1671" i="3"/>
  <c r="D1671" i="3"/>
  <c r="F1671" i="3" s="1"/>
  <c r="AD1670" i="3"/>
  <c r="AB1670" i="3"/>
  <c r="U1670" i="3"/>
  <c r="R1670" i="3"/>
  <c r="T1670" i="3" s="1"/>
  <c r="Q1670" i="3"/>
  <c r="N1670" i="3"/>
  <c r="J1670" i="3"/>
  <c r="E1670" i="3"/>
  <c r="D1670" i="3"/>
  <c r="AD1669" i="3"/>
  <c r="BB1669" i="3" s="1"/>
  <c r="AB1669" i="3"/>
  <c r="U1669" i="3"/>
  <c r="R1669" i="3"/>
  <c r="T1669" i="3" s="1"/>
  <c r="Q1669" i="3"/>
  <c r="N1669" i="3"/>
  <c r="J1669" i="3"/>
  <c r="E1669" i="3"/>
  <c r="D1669" i="3"/>
  <c r="AD1668" i="3"/>
  <c r="AB1668" i="3"/>
  <c r="U1668" i="3"/>
  <c r="R1668" i="3"/>
  <c r="T1668" i="3" s="1"/>
  <c r="Q1668" i="3"/>
  <c r="N1668" i="3"/>
  <c r="J1668" i="3"/>
  <c r="E1668" i="3"/>
  <c r="D1668" i="3"/>
  <c r="AD1667" i="3"/>
  <c r="AB1667" i="3"/>
  <c r="U1667" i="3"/>
  <c r="R1667" i="3"/>
  <c r="T1667" i="3" s="1"/>
  <c r="Q1667" i="3"/>
  <c r="N1667" i="3"/>
  <c r="J1667" i="3"/>
  <c r="E1667" i="3"/>
  <c r="D1667" i="3"/>
  <c r="AD1666" i="3"/>
  <c r="BB1666" i="3" s="1"/>
  <c r="AB1666" i="3"/>
  <c r="U1666" i="3"/>
  <c r="R1666" i="3"/>
  <c r="T1666" i="3" s="1"/>
  <c r="Q1666" i="3"/>
  <c r="N1666" i="3"/>
  <c r="J1666" i="3"/>
  <c r="E1666" i="3"/>
  <c r="D1666" i="3"/>
  <c r="AD1665" i="3"/>
  <c r="BB1665" i="3" s="1"/>
  <c r="AB1665" i="3"/>
  <c r="U1665" i="3"/>
  <c r="R1665" i="3"/>
  <c r="T1665" i="3" s="1"/>
  <c r="Q1665" i="3"/>
  <c r="N1665" i="3"/>
  <c r="J1665" i="3"/>
  <c r="E1665" i="3"/>
  <c r="D1665" i="3"/>
  <c r="AD1664" i="3"/>
  <c r="AB1664" i="3"/>
  <c r="U1664" i="3"/>
  <c r="R1664" i="3"/>
  <c r="T1664" i="3" s="1"/>
  <c r="Q1664" i="3"/>
  <c r="N1664" i="3"/>
  <c r="J1664" i="3"/>
  <c r="E1664" i="3"/>
  <c r="D1664" i="3"/>
  <c r="AD1663" i="3"/>
  <c r="AB1663" i="3"/>
  <c r="U1663" i="3"/>
  <c r="R1663" i="3"/>
  <c r="T1663" i="3" s="1"/>
  <c r="Q1663" i="3"/>
  <c r="N1663" i="3"/>
  <c r="J1663" i="3"/>
  <c r="E1663" i="3"/>
  <c r="D1663" i="3"/>
  <c r="AD1662" i="3"/>
  <c r="AB1662" i="3"/>
  <c r="U1662" i="3"/>
  <c r="R1662" i="3"/>
  <c r="T1662" i="3" s="1"/>
  <c r="Q1662" i="3"/>
  <c r="N1662" i="3"/>
  <c r="J1662" i="3"/>
  <c r="E1662" i="3"/>
  <c r="D1662" i="3"/>
  <c r="AD1661" i="3"/>
  <c r="BB1661" i="3" s="1"/>
  <c r="AB1661" i="3"/>
  <c r="U1661" i="3"/>
  <c r="R1661" i="3"/>
  <c r="T1661" i="3" s="1"/>
  <c r="Q1661" i="3"/>
  <c r="N1661" i="3"/>
  <c r="J1661" i="3"/>
  <c r="E1661" i="3"/>
  <c r="D1661" i="3"/>
  <c r="F1661" i="3" s="1"/>
  <c r="AD1660" i="3"/>
  <c r="AE1660" i="3" s="1"/>
  <c r="AF1660" i="3" s="1"/>
  <c r="AB1660" i="3"/>
  <c r="U1660" i="3"/>
  <c r="R1660" i="3"/>
  <c r="T1660" i="3" s="1"/>
  <c r="Q1660" i="3"/>
  <c r="N1660" i="3"/>
  <c r="J1660" i="3"/>
  <c r="E1660" i="3"/>
  <c r="D1660" i="3"/>
  <c r="AD1659" i="3"/>
  <c r="AB1659" i="3"/>
  <c r="U1659" i="3"/>
  <c r="R1659" i="3"/>
  <c r="T1659" i="3" s="1"/>
  <c r="Q1659" i="3"/>
  <c r="N1659" i="3"/>
  <c r="J1659" i="3"/>
  <c r="E1659" i="3"/>
  <c r="F1659" i="3" s="1"/>
  <c r="D1659" i="3"/>
  <c r="AD1658" i="3"/>
  <c r="BB1658" i="3" s="1"/>
  <c r="AB1658" i="3"/>
  <c r="U1658" i="3"/>
  <c r="R1658" i="3"/>
  <c r="T1658" i="3" s="1"/>
  <c r="Q1658" i="3"/>
  <c r="N1658" i="3"/>
  <c r="J1658" i="3"/>
  <c r="E1658" i="3"/>
  <c r="D1658" i="3"/>
  <c r="AD1657" i="3"/>
  <c r="BB1657" i="3" s="1"/>
  <c r="AB1657" i="3"/>
  <c r="U1657" i="3"/>
  <c r="R1657" i="3"/>
  <c r="T1657" i="3" s="1"/>
  <c r="Q1657" i="3"/>
  <c r="N1657" i="3"/>
  <c r="J1657" i="3"/>
  <c r="E1657" i="3"/>
  <c r="D1657" i="3"/>
  <c r="AD1656" i="3"/>
  <c r="AB1656" i="3"/>
  <c r="U1656" i="3"/>
  <c r="R1656" i="3"/>
  <c r="T1656" i="3" s="1"/>
  <c r="Q1656" i="3"/>
  <c r="N1656" i="3"/>
  <c r="J1656" i="3"/>
  <c r="E1656" i="3"/>
  <c r="D1656" i="3"/>
  <c r="AD1655" i="3"/>
  <c r="AB1655" i="3"/>
  <c r="U1655" i="3"/>
  <c r="R1655" i="3"/>
  <c r="T1655" i="3" s="1"/>
  <c r="Q1655" i="3"/>
  <c r="N1655" i="3"/>
  <c r="J1655" i="3"/>
  <c r="E1655" i="3"/>
  <c r="D1655" i="3"/>
  <c r="AD1654" i="3"/>
  <c r="AB1654" i="3"/>
  <c r="U1654" i="3"/>
  <c r="R1654" i="3"/>
  <c r="T1654" i="3" s="1"/>
  <c r="Q1654" i="3"/>
  <c r="N1654" i="3"/>
  <c r="J1654" i="3"/>
  <c r="E1654" i="3"/>
  <c r="D1654" i="3"/>
  <c r="AD1653" i="3"/>
  <c r="BB1653" i="3" s="1"/>
  <c r="AB1653" i="3"/>
  <c r="U1653" i="3"/>
  <c r="R1653" i="3"/>
  <c r="T1653" i="3" s="1"/>
  <c r="Q1653" i="3"/>
  <c r="N1653" i="3"/>
  <c r="J1653" i="3"/>
  <c r="E1653" i="3"/>
  <c r="D1653" i="3"/>
  <c r="F1653" i="3" s="1"/>
  <c r="BC1652" i="3"/>
  <c r="AD1652" i="3"/>
  <c r="AB1652" i="3"/>
  <c r="U1652" i="3"/>
  <c r="R1652" i="3"/>
  <c r="T1652" i="3" s="1"/>
  <c r="Q1652" i="3"/>
  <c r="N1652" i="3"/>
  <c r="J1652" i="3"/>
  <c r="E1652" i="3"/>
  <c r="D1652" i="3"/>
  <c r="AD1651" i="3"/>
  <c r="BC1651" i="3" s="1"/>
  <c r="AB1651" i="3"/>
  <c r="U1651" i="3"/>
  <c r="R1651" i="3"/>
  <c r="T1651" i="3" s="1"/>
  <c r="Q1651" i="3"/>
  <c r="N1651" i="3"/>
  <c r="J1651" i="3"/>
  <c r="E1651" i="3"/>
  <c r="D1651" i="3"/>
  <c r="AD1650" i="3"/>
  <c r="AB1650" i="3"/>
  <c r="U1650" i="3"/>
  <c r="R1650" i="3"/>
  <c r="T1650" i="3" s="1"/>
  <c r="Q1650" i="3"/>
  <c r="N1650" i="3"/>
  <c r="J1650" i="3"/>
  <c r="E1650" i="3"/>
  <c r="D1650" i="3"/>
  <c r="AD1649" i="3"/>
  <c r="AB1649" i="3"/>
  <c r="U1649" i="3"/>
  <c r="R1649" i="3"/>
  <c r="T1649" i="3" s="1"/>
  <c r="Q1649" i="3"/>
  <c r="N1649" i="3"/>
  <c r="J1649" i="3"/>
  <c r="E1649" i="3"/>
  <c r="D1649" i="3"/>
  <c r="AD1648" i="3"/>
  <c r="AB1648" i="3"/>
  <c r="U1648" i="3"/>
  <c r="R1648" i="3"/>
  <c r="T1648" i="3" s="1"/>
  <c r="Q1648" i="3"/>
  <c r="N1648" i="3"/>
  <c r="J1648" i="3"/>
  <c r="E1648" i="3"/>
  <c r="D1648" i="3"/>
  <c r="AD1647" i="3"/>
  <c r="BC1647" i="3" s="1"/>
  <c r="AB1647" i="3"/>
  <c r="U1647" i="3"/>
  <c r="R1647" i="3"/>
  <c r="T1647" i="3" s="1"/>
  <c r="Q1647" i="3"/>
  <c r="N1647" i="3"/>
  <c r="J1647" i="3"/>
  <c r="E1647" i="3"/>
  <c r="D1647" i="3"/>
  <c r="F1647" i="3" s="1"/>
  <c r="AD1646" i="3"/>
  <c r="AE1646" i="3" s="1"/>
  <c r="AF1646" i="3" s="1"/>
  <c r="AB1646" i="3"/>
  <c r="U1646" i="3"/>
  <c r="R1646" i="3"/>
  <c r="T1646" i="3" s="1"/>
  <c r="Q1646" i="3"/>
  <c r="N1646" i="3"/>
  <c r="J1646" i="3"/>
  <c r="E1646" i="3"/>
  <c r="D1646" i="3"/>
  <c r="F1646" i="3" s="1"/>
  <c r="AD1645" i="3"/>
  <c r="AB1645" i="3"/>
  <c r="U1645" i="3"/>
  <c r="R1645" i="3"/>
  <c r="T1645" i="3" s="1"/>
  <c r="Q1645" i="3"/>
  <c r="N1645" i="3"/>
  <c r="J1645" i="3"/>
  <c r="E1645" i="3"/>
  <c r="D1645" i="3"/>
  <c r="AD1644" i="3"/>
  <c r="BC1644" i="3" s="1"/>
  <c r="AB1644" i="3"/>
  <c r="U1644" i="3"/>
  <c r="R1644" i="3"/>
  <c r="T1644" i="3" s="1"/>
  <c r="Q1644" i="3"/>
  <c r="N1644" i="3"/>
  <c r="J1644" i="3"/>
  <c r="AG1644" i="3" s="1"/>
  <c r="E1644" i="3"/>
  <c r="D1644" i="3"/>
  <c r="AD1643" i="3"/>
  <c r="BC1643" i="3" s="1"/>
  <c r="AB1643" i="3"/>
  <c r="U1643" i="3"/>
  <c r="R1643" i="3"/>
  <c r="T1643" i="3" s="1"/>
  <c r="Q1643" i="3"/>
  <c r="N1643" i="3"/>
  <c r="J1643" i="3"/>
  <c r="E1643" i="3"/>
  <c r="D1643" i="3"/>
  <c r="AD1642" i="3"/>
  <c r="AB1642" i="3"/>
  <c r="U1642" i="3"/>
  <c r="R1642" i="3"/>
  <c r="T1642" i="3" s="1"/>
  <c r="Q1642" i="3"/>
  <c r="N1642" i="3"/>
  <c r="J1642" i="3"/>
  <c r="E1642" i="3"/>
  <c r="D1642" i="3"/>
  <c r="F1642" i="3" s="1"/>
  <c r="AD1641" i="3"/>
  <c r="AB1641" i="3"/>
  <c r="U1641" i="3"/>
  <c r="R1641" i="3"/>
  <c r="T1641" i="3" s="1"/>
  <c r="Q1641" i="3"/>
  <c r="N1641" i="3"/>
  <c r="J1641" i="3"/>
  <c r="E1641" i="3"/>
  <c r="D1641" i="3"/>
  <c r="AD1640" i="3"/>
  <c r="AB1640" i="3"/>
  <c r="U1640" i="3"/>
  <c r="R1640" i="3"/>
  <c r="T1640" i="3" s="1"/>
  <c r="Q1640" i="3"/>
  <c r="N1640" i="3"/>
  <c r="J1640" i="3"/>
  <c r="E1640" i="3"/>
  <c r="D1640" i="3"/>
  <c r="AD1639" i="3"/>
  <c r="BC1639" i="3" s="1"/>
  <c r="AB1639" i="3"/>
  <c r="U1639" i="3"/>
  <c r="R1639" i="3"/>
  <c r="T1639" i="3" s="1"/>
  <c r="Q1639" i="3"/>
  <c r="N1639" i="3"/>
  <c r="J1639" i="3"/>
  <c r="E1639" i="3"/>
  <c r="D1639" i="3"/>
  <c r="F1639" i="3" s="1"/>
  <c r="AD1638" i="3"/>
  <c r="AE1638" i="3" s="1"/>
  <c r="AF1638" i="3" s="1"/>
  <c r="AB1638" i="3"/>
  <c r="U1638" i="3"/>
  <c r="R1638" i="3"/>
  <c r="T1638" i="3" s="1"/>
  <c r="Q1638" i="3"/>
  <c r="N1638" i="3"/>
  <c r="J1638" i="3"/>
  <c r="E1638" i="3"/>
  <c r="D1638" i="3"/>
  <c r="AD1637" i="3"/>
  <c r="AB1637" i="3"/>
  <c r="U1637" i="3"/>
  <c r="R1637" i="3"/>
  <c r="T1637" i="3" s="1"/>
  <c r="Q1637" i="3"/>
  <c r="N1637" i="3"/>
  <c r="J1637" i="3"/>
  <c r="E1637" i="3"/>
  <c r="D1637" i="3"/>
  <c r="AD1636" i="3"/>
  <c r="AQ1636" i="3" s="1"/>
  <c r="AR1636" i="3" s="1"/>
  <c r="AB1636" i="3"/>
  <c r="U1636" i="3"/>
  <c r="R1636" i="3"/>
  <c r="T1636" i="3" s="1"/>
  <c r="Q1636" i="3"/>
  <c r="N1636" i="3"/>
  <c r="J1636" i="3"/>
  <c r="E1636" i="3"/>
  <c r="D1636" i="3"/>
  <c r="AD1635" i="3"/>
  <c r="AB1635" i="3"/>
  <c r="U1635" i="3"/>
  <c r="R1635" i="3"/>
  <c r="T1635" i="3" s="1"/>
  <c r="Q1635" i="3"/>
  <c r="N1635" i="3"/>
  <c r="J1635" i="3"/>
  <c r="E1635" i="3"/>
  <c r="D1635" i="3"/>
  <c r="AD1634" i="3"/>
  <c r="AB1634" i="3"/>
  <c r="U1634" i="3"/>
  <c r="R1634" i="3"/>
  <c r="T1634" i="3" s="1"/>
  <c r="Q1634" i="3"/>
  <c r="N1634" i="3"/>
  <c r="J1634" i="3"/>
  <c r="E1634" i="3"/>
  <c r="D1634" i="3"/>
  <c r="F1634" i="3" s="1"/>
  <c r="AD1633" i="3"/>
  <c r="BB1633" i="3" s="1"/>
  <c r="AB1633" i="3"/>
  <c r="U1633" i="3"/>
  <c r="R1633" i="3"/>
  <c r="T1633" i="3" s="1"/>
  <c r="Q1633" i="3"/>
  <c r="N1633" i="3"/>
  <c r="J1633" i="3"/>
  <c r="E1633" i="3"/>
  <c r="D1633" i="3"/>
  <c r="AD1632" i="3"/>
  <c r="AB1632" i="3"/>
  <c r="U1632" i="3"/>
  <c r="R1632" i="3"/>
  <c r="T1632" i="3" s="1"/>
  <c r="Q1632" i="3"/>
  <c r="N1632" i="3"/>
  <c r="J1632" i="3"/>
  <c r="E1632" i="3"/>
  <c r="D1632" i="3"/>
  <c r="AD1631" i="3"/>
  <c r="BC1631" i="3" s="1"/>
  <c r="AB1631" i="3"/>
  <c r="U1631" i="3"/>
  <c r="R1631" i="3"/>
  <c r="T1631" i="3" s="1"/>
  <c r="Q1631" i="3"/>
  <c r="N1631" i="3"/>
  <c r="J1631" i="3"/>
  <c r="E1631" i="3"/>
  <c r="D1631" i="3"/>
  <c r="AD1630" i="3"/>
  <c r="AB1630" i="3"/>
  <c r="U1630" i="3"/>
  <c r="R1630" i="3"/>
  <c r="T1630" i="3" s="1"/>
  <c r="Q1630" i="3"/>
  <c r="N1630" i="3"/>
  <c r="J1630" i="3"/>
  <c r="E1630" i="3"/>
  <c r="D1630" i="3"/>
  <c r="AD1629" i="3"/>
  <c r="BB1629" i="3" s="1"/>
  <c r="AB1629" i="3"/>
  <c r="U1629" i="3"/>
  <c r="R1629" i="3"/>
  <c r="T1629" i="3" s="1"/>
  <c r="Q1629" i="3"/>
  <c r="N1629" i="3"/>
  <c r="J1629" i="3"/>
  <c r="E1629" i="3"/>
  <c r="D1629" i="3"/>
  <c r="AD1628" i="3"/>
  <c r="BC1628" i="3" s="1"/>
  <c r="AB1628" i="3"/>
  <c r="U1628" i="3"/>
  <c r="R1628" i="3"/>
  <c r="T1628" i="3" s="1"/>
  <c r="Q1628" i="3"/>
  <c r="N1628" i="3"/>
  <c r="J1628" i="3"/>
  <c r="E1628" i="3"/>
  <c r="D1628" i="3"/>
  <c r="AD1627" i="3"/>
  <c r="BC1627" i="3" s="1"/>
  <c r="AB1627" i="3"/>
  <c r="U1627" i="3"/>
  <c r="R1627" i="3"/>
  <c r="T1627" i="3" s="1"/>
  <c r="Q1627" i="3"/>
  <c r="N1627" i="3"/>
  <c r="J1627" i="3"/>
  <c r="E1627" i="3"/>
  <c r="D1627" i="3"/>
  <c r="AD1626" i="3"/>
  <c r="AB1626" i="3"/>
  <c r="U1626" i="3"/>
  <c r="R1626" i="3"/>
  <c r="T1626" i="3" s="1"/>
  <c r="Q1626" i="3"/>
  <c r="N1626" i="3"/>
  <c r="J1626" i="3"/>
  <c r="E1626" i="3"/>
  <c r="F1626" i="3" s="1"/>
  <c r="D1626" i="3"/>
  <c r="AD1625" i="3"/>
  <c r="BB1625" i="3" s="1"/>
  <c r="AB1625" i="3"/>
  <c r="U1625" i="3"/>
  <c r="R1625" i="3"/>
  <c r="T1625" i="3" s="1"/>
  <c r="Q1625" i="3"/>
  <c r="N1625" i="3"/>
  <c r="J1625" i="3"/>
  <c r="E1625" i="3"/>
  <c r="D1625" i="3"/>
  <c r="AD1624" i="3"/>
  <c r="AQ1624" i="3" s="1"/>
  <c r="AR1624" i="3" s="1"/>
  <c r="AB1624" i="3"/>
  <c r="U1624" i="3"/>
  <c r="R1624" i="3"/>
  <c r="T1624" i="3" s="1"/>
  <c r="Q1624" i="3"/>
  <c r="N1624" i="3"/>
  <c r="J1624" i="3"/>
  <c r="E1624" i="3"/>
  <c r="D1624" i="3"/>
  <c r="AD1623" i="3"/>
  <c r="AB1623" i="3"/>
  <c r="U1623" i="3"/>
  <c r="R1623" i="3"/>
  <c r="T1623" i="3" s="1"/>
  <c r="Q1623" i="3"/>
  <c r="N1623" i="3"/>
  <c r="J1623" i="3"/>
  <c r="E1623" i="3"/>
  <c r="D1623" i="3"/>
  <c r="AD1622" i="3"/>
  <c r="AB1622" i="3"/>
  <c r="U1622" i="3"/>
  <c r="R1622" i="3"/>
  <c r="T1622" i="3" s="1"/>
  <c r="Q1622" i="3"/>
  <c r="N1622" i="3"/>
  <c r="J1622" i="3"/>
  <c r="E1622" i="3"/>
  <c r="D1622" i="3"/>
  <c r="AD1621" i="3"/>
  <c r="BB1621" i="3" s="1"/>
  <c r="AB1621" i="3"/>
  <c r="U1621" i="3"/>
  <c r="R1621" i="3"/>
  <c r="T1621" i="3" s="1"/>
  <c r="Q1621" i="3"/>
  <c r="N1621" i="3"/>
  <c r="J1621" i="3"/>
  <c r="E1621" i="3"/>
  <c r="D1621" i="3"/>
  <c r="AD1620" i="3"/>
  <c r="BB1620" i="3" s="1"/>
  <c r="AB1620" i="3"/>
  <c r="U1620" i="3"/>
  <c r="R1620" i="3"/>
  <c r="T1620" i="3" s="1"/>
  <c r="Q1620" i="3"/>
  <c r="N1620" i="3"/>
  <c r="J1620" i="3"/>
  <c r="E1620" i="3"/>
  <c r="D1620" i="3"/>
  <c r="AD1619" i="3"/>
  <c r="AB1619" i="3"/>
  <c r="U1619" i="3"/>
  <c r="R1619" i="3"/>
  <c r="T1619" i="3" s="1"/>
  <c r="Q1619" i="3"/>
  <c r="N1619" i="3"/>
  <c r="J1619" i="3"/>
  <c r="E1619" i="3"/>
  <c r="D1619" i="3"/>
  <c r="F1619" i="3" s="1"/>
  <c r="AD1618" i="3"/>
  <c r="BC1618" i="3" s="1"/>
  <c r="AB1618" i="3"/>
  <c r="U1618" i="3"/>
  <c r="R1618" i="3"/>
  <c r="T1618" i="3" s="1"/>
  <c r="Q1618" i="3"/>
  <c r="N1618" i="3"/>
  <c r="J1618" i="3"/>
  <c r="E1618" i="3"/>
  <c r="D1618" i="3"/>
  <c r="AD1617" i="3"/>
  <c r="BB1617" i="3" s="1"/>
  <c r="AB1617" i="3"/>
  <c r="U1617" i="3"/>
  <c r="R1617" i="3"/>
  <c r="T1617" i="3" s="1"/>
  <c r="Q1617" i="3"/>
  <c r="N1617" i="3"/>
  <c r="J1617" i="3"/>
  <c r="E1617" i="3"/>
  <c r="D1617" i="3"/>
  <c r="F1617" i="3" s="1"/>
  <c r="AD1616" i="3"/>
  <c r="BB1616" i="3" s="1"/>
  <c r="AB1616" i="3"/>
  <c r="U1616" i="3"/>
  <c r="R1616" i="3"/>
  <c r="T1616" i="3" s="1"/>
  <c r="Q1616" i="3"/>
  <c r="N1616" i="3"/>
  <c r="J1616" i="3"/>
  <c r="E1616" i="3"/>
  <c r="D1616" i="3"/>
  <c r="AD1615" i="3"/>
  <c r="AB1615" i="3"/>
  <c r="U1615" i="3"/>
  <c r="R1615" i="3"/>
  <c r="T1615" i="3" s="1"/>
  <c r="Q1615" i="3"/>
  <c r="N1615" i="3"/>
  <c r="J1615" i="3"/>
  <c r="E1615" i="3"/>
  <c r="D1615" i="3"/>
  <c r="AD1614" i="3"/>
  <c r="AB1614" i="3"/>
  <c r="U1614" i="3"/>
  <c r="R1614" i="3"/>
  <c r="T1614" i="3" s="1"/>
  <c r="Q1614" i="3"/>
  <c r="N1614" i="3"/>
  <c r="J1614" i="3"/>
  <c r="E1614" i="3"/>
  <c r="D1614" i="3"/>
  <c r="AD1613" i="3"/>
  <c r="AB1613" i="3"/>
  <c r="U1613" i="3"/>
  <c r="R1613" i="3"/>
  <c r="T1613" i="3" s="1"/>
  <c r="Q1613" i="3"/>
  <c r="N1613" i="3"/>
  <c r="J1613" i="3"/>
  <c r="E1613" i="3"/>
  <c r="D1613" i="3"/>
  <c r="AD1612" i="3"/>
  <c r="AB1612" i="3"/>
  <c r="U1612" i="3"/>
  <c r="R1612" i="3"/>
  <c r="T1612" i="3" s="1"/>
  <c r="Q1612" i="3"/>
  <c r="N1612" i="3"/>
  <c r="J1612" i="3"/>
  <c r="E1612" i="3"/>
  <c r="D1612" i="3"/>
  <c r="AD1611" i="3"/>
  <c r="AB1611" i="3"/>
  <c r="U1611" i="3"/>
  <c r="R1611" i="3"/>
  <c r="T1611" i="3" s="1"/>
  <c r="Q1611" i="3"/>
  <c r="N1611" i="3"/>
  <c r="J1611" i="3"/>
  <c r="AG1611" i="3" s="1"/>
  <c r="E1611" i="3"/>
  <c r="D1611" i="3"/>
  <c r="AD1610" i="3"/>
  <c r="BC1610" i="3" s="1"/>
  <c r="AB1610" i="3"/>
  <c r="U1610" i="3"/>
  <c r="R1610" i="3"/>
  <c r="T1610" i="3" s="1"/>
  <c r="Q1610" i="3"/>
  <c r="N1610" i="3"/>
  <c r="J1610" i="3"/>
  <c r="E1610" i="3"/>
  <c r="D1610" i="3"/>
  <c r="AD1609" i="3"/>
  <c r="AX1609" i="3" s="1"/>
  <c r="AB1609" i="3"/>
  <c r="U1609" i="3"/>
  <c r="R1609" i="3"/>
  <c r="T1609" i="3" s="1"/>
  <c r="Q1609" i="3"/>
  <c r="N1609" i="3"/>
  <c r="J1609" i="3"/>
  <c r="E1609" i="3"/>
  <c r="D1609" i="3"/>
  <c r="F1609" i="3" s="1"/>
  <c r="AD1608" i="3"/>
  <c r="BB1608" i="3" s="1"/>
  <c r="AB1608" i="3"/>
  <c r="U1608" i="3"/>
  <c r="R1608" i="3"/>
  <c r="T1608" i="3" s="1"/>
  <c r="Q1608" i="3"/>
  <c r="N1608" i="3"/>
  <c r="J1608" i="3"/>
  <c r="E1608" i="3"/>
  <c r="D1608" i="3"/>
  <c r="AD1607" i="3"/>
  <c r="AB1607" i="3"/>
  <c r="U1607" i="3"/>
  <c r="R1607" i="3"/>
  <c r="T1607" i="3" s="1"/>
  <c r="Q1607" i="3"/>
  <c r="N1607" i="3"/>
  <c r="J1607" i="3"/>
  <c r="E1607" i="3"/>
  <c r="D1607" i="3"/>
  <c r="AD1606" i="3"/>
  <c r="BB1606" i="3" s="1"/>
  <c r="AB1606" i="3"/>
  <c r="U1606" i="3"/>
  <c r="R1606" i="3"/>
  <c r="T1606" i="3" s="1"/>
  <c r="Q1606" i="3"/>
  <c r="N1606" i="3"/>
  <c r="J1606" i="3"/>
  <c r="E1606" i="3"/>
  <c r="D1606" i="3"/>
  <c r="AD1605" i="3"/>
  <c r="AB1605" i="3"/>
  <c r="U1605" i="3"/>
  <c r="R1605" i="3"/>
  <c r="T1605" i="3" s="1"/>
  <c r="Q1605" i="3"/>
  <c r="N1605" i="3"/>
  <c r="J1605" i="3"/>
  <c r="E1605" i="3"/>
  <c r="D1605" i="3"/>
  <c r="AD1604" i="3"/>
  <c r="AB1604" i="3"/>
  <c r="U1604" i="3"/>
  <c r="R1604" i="3"/>
  <c r="T1604" i="3" s="1"/>
  <c r="Q1604" i="3"/>
  <c r="N1604" i="3"/>
  <c r="J1604" i="3"/>
  <c r="E1604" i="3"/>
  <c r="D1604" i="3"/>
  <c r="AD1603" i="3"/>
  <c r="AB1603" i="3"/>
  <c r="U1603" i="3"/>
  <c r="R1603" i="3"/>
  <c r="Q1603" i="3"/>
  <c r="N1603" i="3"/>
  <c r="J1603" i="3"/>
  <c r="E1603" i="3"/>
  <c r="D1603" i="3"/>
  <c r="AD1602" i="3"/>
  <c r="BC1602" i="3" s="1"/>
  <c r="AB1602" i="3"/>
  <c r="U1602" i="3"/>
  <c r="R1602" i="3"/>
  <c r="T1602" i="3" s="1"/>
  <c r="Q1602" i="3"/>
  <c r="N1602" i="3"/>
  <c r="J1602" i="3"/>
  <c r="E1602" i="3"/>
  <c r="D1602" i="3"/>
  <c r="AD1601" i="3"/>
  <c r="BB1601" i="3" s="1"/>
  <c r="AB1601" i="3"/>
  <c r="U1601" i="3"/>
  <c r="R1601" i="3"/>
  <c r="T1601" i="3" s="1"/>
  <c r="Q1601" i="3"/>
  <c r="N1601" i="3"/>
  <c r="J1601" i="3"/>
  <c r="E1601" i="3"/>
  <c r="D1601" i="3"/>
  <c r="F1601" i="3" s="1"/>
  <c r="AD1600" i="3"/>
  <c r="BC1600" i="3" s="1"/>
  <c r="AB1600" i="3"/>
  <c r="U1600" i="3"/>
  <c r="R1600" i="3"/>
  <c r="T1600" i="3" s="1"/>
  <c r="Q1600" i="3"/>
  <c r="N1600" i="3"/>
  <c r="J1600" i="3"/>
  <c r="E1600" i="3"/>
  <c r="D1600" i="3"/>
  <c r="AD1599" i="3"/>
  <c r="AB1599" i="3"/>
  <c r="U1599" i="3"/>
  <c r="R1599" i="3"/>
  <c r="T1599" i="3" s="1"/>
  <c r="Q1599" i="3"/>
  <c r="N1599" i="3"/>
  <c r="J1599" i="3"/>
  <c r="E1599" i="3"/>
  <c r="D1599" i="3"/>
  <c r="AD1598" i="3"/>
  <c r="BC1598" i="3" s="1"/>
  <c r="AB1598" i="3"/>
  <c r="U1598" i="3"/>
  <c r="R1598" i="3"/>
  <c r="T1598" i="3" s="1"/>
  <c r="Q1598" i="3"/>
  <c r="N1598" i="3"/>
  <c r="J1598" i="3"/>
  <c r="E1598" i="3"/>
  <c r="D1598" i="3"/>
  <c r="AD1597" i="3"/>
  <c r="AB1597" i="3"/>
  <c r="U1597" i="3"/>
  <c r="R1597" i="3"/>
  <c r="T1597" i="3" s="1"/>
  <c r="Q1597" i="3"/>
  <c r="N1597" i="3"/>
  <c r="J1597" i="3"/>
  <c r="E1597" i="3"/>
  <c r="D1597" i="3"/>
  <c r="F1597" i="3" s="1"/>
  <c r="AD1596" i="3"/>
  <c r="AB1596" i="3"/>
  <c r="U1596" i="3"/>
  <c r="R1596" i="3"/>
  <c r="T1596" i="3" s="1"/>
  <c r="Q1596" i="3"/>
  <c r="N1596" i="3"/>
  <c r="J1596" i="3"/>
  <c r="E1596" i="3"/>
  <c r="D1596" i="3"/>
  <c r="AD1595" i="3"/>
  <c r="BB1595" i="3" s="1"/>
  <c r="AB1595" i="3"/>
  <c r="U1595" i="3"/>
  <c r="R1595" i="3"/>
  <c r="T1595" i="3" s="1"/>
  <c r="Q1595" i="3"/>
  <c r="N1595" i="3"/>
  <c r="J1595" i="3"/>
  <c r="E1595" i="3"/>
  <c r="D1595" i="3"/>
  <c r="AD1594" i="3"/>
  <c r="AQ1594" i="3" s="1"/>
  <c r="AR1594" i="3" s="1"/>
  <c r="AB1594" i="3"/>
  <c r="U1594" i="3"/>
  <c r="R1594" i="3"/>
  <c r="T1594" i="3" s="1"/>
  <c r="Q1594" i="3"/>
  <c r="N1594" i="3"/>
  <c r="J1594" i="3"/>
  <c r="AG1594" i="3" s="1"/>
  <c r="E1594" i="3"/>
  <c r="D1594" i="3"/>
  <c r="AD1593" i="3"/>
  <c r="BB1593" i="3" s="1"/>
  <c r="AB1593" i="3"/>
  <c r="U1593" i="3"/>
  <c r="R1593" i="3"/>
  <c r="T1593" i="3" s="1"/>
  <c r="Q1593" i="3"/>
  <c r="N1593" i="3"/>
  <c r="J1593" i="3"/>
  <c r="E1593" i="3"/>
  <c r="D1593" i="3"/>
  <c r="AD1592" i="3"/>
  <c r="BB1592" i="3" s="1"/>
  <c r="AB1592" i="3"/>
  <c r="U1592" i="3"/>
  <c r="T1592" i="3"/>
  <c r="R1592" i="3"/>
  <c r="Q1592" i="3"/>
  <c r="N1592" i="3"/>
  <c r="J1592" i="3"/>
  <c r="AG1592" i="3" s="1"/>
  <c r="E1592" i="3"/>
  <c r="D1592" i="3"/>
  <c r="AD1591" i="3"/>
  <c r="AB1591" i="3"/>
  <c r="U1591" i="3"/>
  <c r="R1591" i="3"/>
  <c r="T1591" i="3" s="1"/>
  <c r="Q1591" i="3"/>
  <c r="N1591" i="3"/>
  <c r="J1591" i="3"/>
  <c r="E1591" i="3"/>
  <c r="D1591" i="3"/>
  <c r="AD1590" i="3"/>
  <c r="BB1590" i="3" s="1"/>
  <c r="AB1590" i="3"/>
  <c r="U1590" i="3"/>
  <c r="R1590" i="3"/>
  <c r="T1590" i="3" s="1"/>
  <c r="Q1590" i="3"/>
  <c r="N1590" i="3"/>
  <c r="J1590" i="3"/>
  <c r="E1590" i="3"/>
  <c r="D1590" i="3"/>
  <c r="AD1589" i="3"/>
  <c r="AB1589" i="3"/>
  <c r="U1589" i="3"/>
  <c r="R1589" i="3"/>
  <c r="T1589" i="3" s="1"/>
  <c r="Q1589" i="3"/>
  <c r="N1589" i="3"/>
  <c r="J1589" i="3"/>
  <c r="F1589" i="3"/>
  <c r="E1589" i="3"/>
  <c r="D1589" i="3"/>
  <c r="AD1588" i="3"/>
  <c r="AB1588" i="3"/>
  <c r="U1588" i="3"/>
  <c r="R1588" i="3"/>
  <c r="T1588" i="3" s="1"/>
  <c r="Q1588" i="3"/>
  <c r="N1588" i="3"/>
  <c r="J1588" i="3"/>
  <c r="E1588" i="3"/>
  <c r="D1588" i="3"/>
  <c r="AD1587" i="3"/>
  <c r="BB1587" i="3" s="1"/>
  <c r="AB1587" i="3"/>
  <c r="U1587" i="3"/>
  <c r="R1587" i="3"/>
  <c r="T1587" i="3" s="1"/>
  <c r="Q1587" i="3"/>
  <c r="N1587" i="3"/>
  <c r="J1587" i="3"/>
  <c r="E1587" i="3"/>
  <c r="D1587" i="3"/>
  <c r="F1587" i="3" s="1"/>
  <c r="AD1586" i="3"/>
  <c r="AQ1586" i="3" s="1"/>
  <c r="AR1586" i="3" s="1"/>
  <c r="AB1586" i="3"/>
  <c r="U1586" i="3"/>
  <c r="R1586" i="3"/>
  <c r="T1586" i="3" s="1"/>
  <c r="Q1586" i="3"/>
  <c r="N1586" i="3"/>
  <c r="J1586" i="3"/>
  <c r="E1586" i="3"/>
  <c r="D1586" i="3"/>
  <c r="AD1585" i="3"/>
  <c r="AB1585" i="3"/>
  <c r="U1585" i="3"/>
  <c r="R1585" i="3"/>
  <c r="T1585" i="3" s="1"/>
  <c r="Q1585" i="3"/>
  <c r="N1585" i="3"/>
  <c r="J1585" i="3"/>
  <c r="E1585" i="3"/>
  <c r="D1585" i="3"/>
  <c r="AD1584" i="3"/>
  <c r="BC1584" i="3" s="1"/>
  <c r="AB1584" i="3"/>
  <c r="U1584" i="3"/>
  <c r="R1584" i="3"/>
  <c r="T1584" i="3" s="1"/>
  <c r="Q1584" i="3"/>
  <c r="N1584" i="3"/>
  <c r="J1584" i="3"/>
  <c r="E1584" i="3"/>
  <c r="D1584" i="3"/>
  <c r="AD1583" i="3"/>
  <c r="AB1583" i="3"/>
  <c r="U1583" i="3"/>
  <c r="R1583" i="3"/>
  <c r="T1583" i="3" s="1"/>
  <c r="Q1583" i="3"/>
  <c r="N1583" i="3"/>
  <c r="J1583" i="3"/>
  <c r="E1583" i="3"/>
  <c r="D1583" i="3"/>
  <c r="AD1582" i="3"/>
  <c r="BC1582" i="3" s="1"/>
  <c r="AB1582" i="3"/>
  <c r="U1582" i="3"/>
  <c r="R1582" i="3"/>
  <c r="T1582" i="3" s="1"/>
  <c r="Q1582" i="3"/>
  <c r="N1582" i="3"/>
  <c r="J1582" i="3"/>
  <c r="E1582" i="3"/>
  <c r="D1582" i="3"/>
  <c r="AD1581" i="3"/>
  <c r="AB1581" i="3"/>
  <c r="U1581" i="3"/>
  <c r="R1581" i="3"/>
  <c r="T1581" i="3" s="1"/>
  <c r="Q1581" i="3"/>
  <c r="N1581" i="3"/>
  <c r="J1581" i="3"/>
  <c r="E1581" i="3"/>
  <c r="D1581" i="3"/>
  <c r="F1581" i="3" s="1"/>
  <c r="AD1580" i="3"/>
  <c r="AQ1580" i="3" s="1"/>
  <c r="AR1580" i="3" s="1"/>
  <c r="AB1580" i="3"/>
  <c r="U1580" i="3"/>
  <c r="R1580" i="3"/>
  <c r="T1580" i="3" s="1"/>
  <c r="Q1580" i="3"/>
  <c r="N1580" i="3"/>
  <c r="J1580" i="3"/>
  <c r="E1580" i="3"/>
  <c r="D1580" i="3"/>
  <c r="AD1579" i="3"/>
  <c r="BB1579" i="3" s="1"/>
  <c r="AB1579" i="3"/>
  <c r="U1579" i="3"/>
  <c r="R1579" i="3"/>
  <c r="T1579" i="3" s="1"/>
  <c r="Q1579" i="3"/>
  <c r="N1579" i="3"/>
  <c r="J1579" i="3"/>
  <c r="F1579" i="3"/>
  <c r="E1579" i="3"/>
  <c r="D1579" i="3"/>
  <c r="AD1578" i="3"/>
  <c r="AB1578" i="3"/>
  <c r="U1578" i="3"/>
  <c r="R1578" i="3"/>
  <c r="T1578" i="3" s="1"/>
  <c r="Q1578" i="3"/>
  <c r="N1578" i="3"/>
  <c r="J1578" i="3"/>
  <c r="E1578" i="3"/>
  <c r="D1578" i="3"/>
  <c r="AD1577" i="3"/>
  <c r="BB1577" i="3" s="1"/>
  <c r="AB1577" i="3"/>
  <c r="U1577" i="3"/>
  <c r="R1577" i="3"/>
  <c r="T1577" i="3" s="1"/>
  <c r="Q1577" i="3"/>
  <c r="N1577" i="3"/>
  <c r="J1577" i="3"/>
  <c r="E1577" i="3"/>
  <c r="D1577" i="3"/>
  <c r="AD1576" i="3"/>
  <c r="AB1576" i="3"/>
  <c r="U1576" i="3"/>
  <c r="R1576" i="3"/>
  <c r="T1576" i="3" s="1"/>
  <c r="Q1576" i="3"/>
  <c r="N1576" i="3"/>
  <c r="J1576" i="3"/>
  <c r="E1576" i="3"/>
  <c r="D1576" i="3"/>
  <c r="AD1575" i="3"/>
  <c r="AB1575" i="3"/>
  <c r="U1575" i="3"/>
  <c r="R1575" i="3"/>
  <c r="T1575" i="3" s="1"/>
  <c r="Q1575" i="3"/>
  <c r="N1575" i="3"/>
  <c r="J1575" i="3"/>
  <c r="E1575" i="3"/>
  <c r="D1575" i="3"/>
  <c r="AD1574" i="3"/>
  <c r="BC1574" i="3" s="1"/>
  <c r="AB1574" i="3"/>
  <c r="U1574" i="3"/>
  <c r="R1574" i="3"/>
  <c r="T1574" i="3" s="1"/>
  <c r="Q1574" i="3"/>
  <c r="N1574" i="3"/>
  <c r="J1574" i="3"/>
  <c r="E1574" i="3"/>
  <c r="D1574" i="3"/>
  <c r="AD1573" i="3"/>
  <c r="AB1573" i="3"/>
  <c r="U1573" i="3"/>
  <c r="R1573" i="3"/>
  <c r="T1573" i="3" s="1"/>
  <c r="Q1573" i="3"/>
  <c r="N1573" i="3"/>
  <c r="J1573" i="3"/>
  <c r="E1573" i="3"/>
  <c r="F1573" i="3" s="1"/>
  <c r="D1573" i="3"/>
  <c r="AD1572" i="3"/>
  <c r="AB1572" i="3"/>
  <c r="U1572" i="3"/>
  <c r="R1572" i="3"/>
  <c r="T1572" i="3" s="1"/>
  <c r="Q1572" i="3"/>
  <c r="N1572" i="3"/>
  <c r="J1572" i="3"/>
  <c r="E1572" i="3"/>
  <c r="D1572" i="3"/>
  <c r="AD1571" i="3"/>
  <c r="BB1571" i="3" s="1"/>
  <c r="AB1571" i="3"/>
  <c r="U1571" i="3"/>
  <c r="R1571" i="3"/>
  <c r="T1571" i="3" s="1"/>
  <c r="Q1571" i="3"/>
  <c r="N1571" i="3"/>
  <c r="J1571" i="3"/>
  <c r="E1571" i="3"/>
  <c r="D1571" i="3"/>
  <c r="F1571" i="3" s="1"/>
  <c r="AD1570" i="3"/>
  <c r="BB1570" i="3" s="1"/>
  <c r="AB1570" i="3"/>
  <c r="U1570" i="3"/>
  <c r="R1570" i="3"/>
  <c r="T1570" i="3" s="1"/>
  <c r="Q1570" i="3"/>
  <c r="N1570" i="3"/>
  <c r="J1570" i="3"/>
  <c r="E1570" i="3"/>
  <c r="D1570" i="3"/>
  <c r="AD1569" i="3"/>
  <c r="AB1569" i="3"/>
  <c r="U1569" i="3"/>
  <c r="T1569" i="3"/>
  <c r="R1569" i="3"/>
  <c r="Q1569" i="3"/>
  <c r="N1569" i="3"/>
  <c r="J1569" i="3"/>
  <c r="E1569" i="3"/>
  <c r="D1569" i="3"/>
  <c r="AD1568" i="3"/>
  <c r="AB1568" i="3"/>
  <c r="U1568" i="3"/>
  <c r="R1568" i="3"/>
  <c r="T1568" i="3" s="1"/>
  <c r="Q1568" i="3"/>
  <c r="N1568" i="3"/>
  <c r="J1568" i="3"/>
  <c r="E1568" i="3"/>
  <c r="D1568" i="3"/>
  <c r="AD1567" i="3"/>
  <c r="AB1567" i="3"/>
  <c r="U1567" i="3"/>
  <c r="R1567" i="3"/>
  <c r="T1567" i="3" s="1"/>
  <c r="Q1567" i="3"/>
  <c r="N1567" i="3"/>
  <c r="J1567" i="3"/>
  <c r="E1567" i="3"/>
  <c r="D1567" i="3"/>
  <c r="AD1566" i="3"/>
  <c r="AB1566" i="3"/>
  <c r="U1566" i="3"/>
  <c r="R1566" i="3"/>
  <c r="T1566" i="3" s="1"/>
  <c r="Q1566" i="3"/>
  <c r="N1566" i="3"/>
  <c r="J1566" i="3"/>
  <c r="E1566" i="3"/>
  <c r="D1566" i="3"/>
  <c r="S1566" i="3" s="1"/>
  <c r="AD1565" i="3"/>
  <c r="AB1565" i="3"/>
  <c r="U1565" i="3"/>
  <c r="R1565" i="3"/>
  <c r="T1565" i="3" s="1"/>
  <c r="Q1565" i="3"/>
  <c r="N1565" i="3"/>
  <c r="J1565" i="3"/>
  <c r="F1565" i="3"/>
  <c r="E1565" i="3"/>
  <c r="D1565" i="3"/>
  <c r="AD1564" i="3"/>
  <c r="AB1564" i="3"/>
  <c r="U1564" i="3"/>
  <c r="R1564" i="3"/>
  <c r="T1564" i="3" s="1"/>
  <c r="Q1564" i="3"/>
  <c r="N1564" i="3"/>
  <c r="J1564" i="3"/>
  <c r="E1564" i="3"/>
  <c r="D1564" i="3"/>
  <c r="AD1563" i="3"/>
  <c r="BB1563" i="3" s="1"/>
  <c r="AB1563" i="3"/>
  <c r="U1563" i="3"/>
  <c r="R1563" i="3"/>
  <c r="T1563" i="3" s="1"/>
  <c r="Q1563" i="3"/>
  <c r="N1563" i="3"/>
  <c r="J1563" i="3"/>
  <c r="E1563" i="3"/>
  <c r="D1563" i="3"/>
  <c r="AD1562" i="3"/>
  <c r="AQ1562" i="3" s="1"/>
  <c r="AR1562" i="3" s="1"/>
  <c r="AB1562" i="3"/>
  <c r="U1562" i="3"/>
  <c r="R1562" i="3"/>
  <c r="T1562" i="3" s="1"/>
  <c r="Q1562" i="3"/>
  <c r="N1562" i="3"/>
  <c r="J1562" i="3"/>
  <c r="E1562" i="3"/>
  <c r="D1562" i="3"/>
  <c r="AD1561" i="3"/>
  <c r="BB1561" i="3" s="1"/>
  <c r="AB1561" i="3"/>
  <c r="U1561" i="3"/>
  <c r="R1561" i="3"/>
  <c r="T1561" i="3" s="1"/>
  <c r="Q1561" i="3"/>
  <c r="N1561" i="3"/>
  <c r="J1561" i="3"/>
  <c r="E1561" i="3"/>
  <c r="D1561" i="3"/>
  <c r="AD1560" i="3"/>
  <c r="BB1560" i="3" s="1"/>
  <c r="AB1560" i="3"/>
  <c r="U1560" i="3"/>
  <c r="R1560" i="3"/>
  <c r="T1560" i="3" s="1"/>
  <c r="Q1560" i="3"/>
  <c r="N1560" i="3"/>
  <c r="J1560" i="3"/>
  <c r="E1560" i="3"/>
  <c r="D1560" i="3"/>
  <c r="AD1559" i="3"/>
  <c r="AB1559" i="3"/>
  <c r="U1559" i="3"/>
  <c r="R1559" i="3"/>
  <c r="T1559" i="3" s="1"/>
  <c r="Q1559" i="3"/>
  <c r="N1559" i="3"/>
  <c r="J1559" i="3"/>
  <c r="E1559" i="3"/>
  <c r="D1559" i="3"/>
  <c r="AD1558" i="3"/>
  <c r="BC1558" i="3" s="1"/>
  <c r="AB1558" i="3"/>
  <c r="U1558" i="3"/>
  <c r="R1558" i="3"/>
  <c r="T1558" i="3" s="1"/>
  <c r="Q1558" i="3"/>
  <c r="N1558" i="3"/>
  <c r="J1558" i="3"/>
  <c r="E1558" i="3"/>
  <c r="D1558" i="3"/>
  <c r="AD1557" i="3"/>
  <c r="AB1557" i="3"/>
  <c r="U1557" i="3"/>
  <c r="R1557" i="3"/>
  <c r="T1557" i="3" s="1"/>
  <c r="Q1557" i="3"/>
  <c r="N1557" i="3"/>
  <c r="J1557" i="3"/>
  <c r="E1557" i="3"/>
  <c r="D1557" i="3"/>
  <c r="F1557" i="3" s="1"/>
  <c r="AD1556" i="3"/>
  <c r="AB1556" i="3"/>
  <c r="U1556" i="3"/>
  <c r="R1556" i="3"/>
  <c r="T1556" i="3" s="1"/>
  <c r="Q1556" i="3"/>
  <c r="N1556" i="3"/>
  <c r="J1556" i="3"/>
  <c r="E1556" i="3"/>
  <c r="D1556" i="3"/>
  <c r="AD1555" i="3"/>
  <c r="BB1555" i="3" s="1"/>
  <c r="AB1555" i="3"/>
  <c r="U1555" i="3"/>
  <c r="R1555" i="3"/>
  <c r="T1555" i="3" s="1"/>
  <c r="Q1555" i="3"/>
  <c r="N1555" i="3"/>
  <c r="J1555" i="3"/>
  <c r="AG1555" i="3" s="1"/>
  <c r="F1555" i="3"/>
  <c r="E1555" i="3"/>
  <c r="D1555" i="3"/>
  <c r="AD1554" i="3"/>
  <c r="AB1554" i="3"/>
  <c r="U1554" i="3"/>
  <c r="R1554" i="3"/>
  <c r="T1554" i="3" s="1"/>
  <c r="Q1554" i="3"/>
  <c r="N1554" i="3"/>
  <c r="J1554" i="3"/>
  <c r="E1554" i="3"/>
  <c r="D1554" i="3"/>
  <c r="AD1553" i="3"/>
  <c r="AB1553" i="3"/>
  <c r="U1553" i="3"/>
  <c r="R1553" i="3"/>
  <c r="T1553" i="3" s="1"/>
  <c r="Q1553" i="3"/>
  <c r="N1553" i="3"/>
  <c r="J1553" i="3"/>
  <c r="E1553" i="3"/>
  <c r="D1553" i="3"/>
  <c r="AD1552" i="3"/>
  <c r="AB1552" i="3"/>
  <c r="U1552" i="3"/>
  <c r="R1552" i="3"/>
  <c r="T1552" i="3" s="1"/>
  <c r="Q1552" i="3"/>
  <c r="N1552" i="3"/>
  <c r="J1552" i="3"/>
  <c r="E1552" i="3"/>
  <c r="D1552" i="3"/>
  <c r="AD1551" i="3"/>
  <c r="AB1551" i="3"/>
  <c r="U1551" i="3"/>
  <c r="R1551" i="3"/>
  <c r="T1551" i="3" s="1"/>
  <c r="Q1551" i="3"/>
  <c r="N1551" i="3"/>
  <c r="J1551" i="3"/>
  <c r="E1551" i="3"/>
  <c r="D1551" i="3"/>
  <c r="AD1550" i="3"/>
  <c r="AB1550" i="3"/>
  <c r="U1550" i="3"/>
  <c r="R1550" i="3"/>
  <c r="T1550" i="3" s="1"/>
  <c r="Q1550" i="3"/>
  <c r="N1550" i="3"/>
  <c r="J1550" i="3"/>
  <c r="E1550" i="3"/>
  <c r="D1550" i="3"/>
  <c r="AD1549" i="3"/>
  <c r="AB1549" i="3"/>
  <c r="U1549" i="3"/>
  <c r="R1549" i="3"/>
  <c r="T1549" i="3" s="1"/>
  <c r="Q1549" i="3"/>
  <c r="N1549" i="3"/>
  <c r="J1549" i="3"/>
  <c r="E1549" i="3"/>
  <c r="D1549" i="3"/>
  <c r="AD1548" i="3"/>
  <c r="BB1548" i="3" s="1"/>
  <c r="AB1548" i="3"/>
  <c r="U1548" i="3"/>
  <c r="R1548" i="3"/>
  <c r="T1548" i="3" s="1"/>
  <c r="Q1548" i="3"/>
  <c r="N1548" i="3"/>
  <c r="J1548" i="3"/>
  <c r="E1548" i="3"/>
  <c r="D1548" i="3"/>
  <c r="AD1547" i="3"/>
  <c r="BB1547" i="3" s="1"/>
  <c r="AB1547" i="3"/>
  <c r="U1547" i="3"/>
  <c r="R1547" i="3"/>
  <c r="T1547" i="3" s="1"/>
  <c r="Q1547" i="3"/>
  <c r="N1547" i="3"/>
  <c r="J1547" i="3"/>
  <c r="AG1547" i="3" s="1"/>
  <c r="E1547" i="3"/>
  <c r="D1547" i="3"/>
  <c r="AD1546" i="3"/>
  <c r="AB1546" i="3"/>
  <c r="U1546" i="3"/>
  <c r="R1546" i="3"/>
  <c r="T1546" i="3" s="1"/>
  <c r="Q1546" i="3"/>
  <c r="N1546" i="3"/>
  <c r="J1546" i="3"/>
  <c r="E1546" i="3"/>
  <c r="D1546" i="3"/>
  <c r="AD1545" i="3"/>
  <c r="BB1545" i="3" s="1"/>
  <c r="AB1545" i="3"/>
  <c r="U1545" i="3"/>
  <c r="R1545" i="3"/>
  <c r="T1545" i="3" s="1"/>
  <c r="Q1545" i="3"/>
  <c r="N1545" i="3"/>
  <c r="J1545" i="3"/>
  <c r="E1545" i="3"/>
  <c r="D1545" i="3"/>
  <c r="AD1544" i="3"/>
  <c r="BC1544" i="3" s="1"/>
  <c r="AB1544" i="3"/>
  <c r="U1544" i="3"/>
  <c r="R1544" i="3"/>
  <c r="T1544" i="3" s="1"/>
  <c r="Q1544" i="3"/>
  <c r="N1544" i="3"/>
  <c r="J1544" i="3"/>
  <c r="E1544" i="3"/>
  <c r="D1544" i="3"/>
  <c r="AD1543" i="3"/>
  <c r="AB1543" i="3"/>
  <c r="U1543" i="3"/>
  <c r="R1543" i="3"/>
  <c r="T1543" i="3" s="1"/>
  <c r="Q1543" i="3"/>
  <c r="N1543" i="3"/>
  <c r="J1543" i="3"/>
  <c r="E1543" i="3"/>
  <c r="D1543" i="3"/>
  <c r="AD1542" i="3"/>
  <c r="AW1542" i="3" s="1"/>
  <c r="AB1542" i="3"/>
  <c r="U1542" i="3"/>
  <c r="R1542" i="3"/>
  <c r="T1542" i="3" s="1"/>
  <c r="Q1542" i="3"/>
  <c r="N1542" i="3"/>
  <c r="J1542" i="3"/>
  <c r="E1542" i="3"/>
  <c r="D1542" i="3"/>
  <c r="AD1541" i="3"/>
  <c r="AB1541" i="3"/>
  <c r="U1541" i="3"/>
  <c r="R1541" i="3"/>
  <c r="T1541" i="3" s="1"/>
  <c r="Q1541" i="3"/>
  <c r="N1541" i="3"/>
  <c r="J1541" i="3"/>
  <c r="E1541" i="3"/>
  <c r="D1541" i="3"/>
  <c r="F1541" i="3" s="1"/>
  <c r="AD1540" i="3"/>
  <c r="AB1540" i="3"/>
  <c r="U1540" i="3"/>
  <c r="R1540" i="3"/>
  <c r="T1540" i="3" s="1"/>
  <c r="Q1540" i="3"/>
  <c r="N1540" i="3"/>
  <c r="J1540" i="3"/>
  <c r="E1540" i="3"/>
  <c r="D1540" i="3"/>
  <c r="AD1539" i="3"/>
  <c r="BB1539" i="3" s="1"/>
  <c r="AB1539" i="3"/>
  <c r="U1539" i="3"/>
  <c r="R1539" i="3"/>
  <c r="T1539" i="3" s="1"/>
  <c r="Q1539" i="3"/>
  <c r="N1539" i="3"/>
  <c r="J1539" i="3"/>
  <c r="E1539" i="3"/>
  <c r="D1539" i="3"/>
  <c r="F1539" i="3" s="1"/>
  <c r="AD1538" i="3"/>
  <c r="BB1538" i="3" s="1"/>
  <c r="AB1538" i="3"/>
  <c r="U1538" i="3"/>
  <c r="R1538" i="3"/>
  <c r="T1538" i="3" s="1"/>
  <c r="Q1538" i="3"/>
  <c r="N1538" i="3"/>
  <c r="J1538" i="3"/>
  <c r="E1538" i="3"/>
  <c r="D1538" i="3"/>
  <c r="AD1537" i="3"/>
  <c r="AB1537" i="3"/>
  <c r="U1537" i="3"/>
  <c r="R1537" i="3"/>
  <c r="T1537" i="3" s="1"/>
  <c r="Q1537" i="3"/>
  <c r="N1537" i="3"/>
  <c r="J1537" i="3"/>
  <c r="E1537" i="3"/>
  <c r="D1537" i="3"/>
  <c r="AD1536" i="3"/>
  <c r="BB1536" i="3" s="1"/>
  <c r="AB1536" i="3"/>
  <c r="U1536" i="3"/>
  <c r="R1536" i="3"/>
  <c r="T1536" i="3" s="1"/>
  <c r="Q1536" i="3"/>
  <c r="N1536" i="3"/>
  <c r="J1536" i="3"/>
  <c r="AG1536" i="3" s="1"/>
  <c r="E1536" i="3"/>
  <c r="D1536" i="3"/>
  <c r="AD1535" i="3"/>
  <c r="AB1535" i="3"/>
  <c r="U1535" i="3"/>
  <c r="R1535" i="3"/>
  <c r="T1535" i="3" s="1"/>
  <c r="Q1535" i="3"/>
  <c r="N1535" i="3"/>
  <c r="J1535" i="3"/>
  <c r="E1535" i="3"/>
  <c r="D1535" i="3"/>
  <c r="AD1534" i="3"/>
  <c r="AE1534" i="3" s="1"/>
  <c r="AF1534" i="3" s="1"/>
  <c r="AB1534" i="3"/>
  <c r="U1534" i="3"/>
  <c r="R1534" i="3"/>
  <c r="T1534" i="3" s="1"/>
  <c r="Q1534" i="3"/>
  <c r="N1534" i="3"/>
  <c r="J1534" i="3"/>
  <c r="E1534" i="3"/>
  <c r="D1534" i="3"/>
  <c r="AD1533" i="3"/>
  <c r="AB1533" i="3"/>
  <c r="U1533" i="3"/>
  <c r="R1533" i="3"/>
  <c r="T1533" i="3" s="1"/>
  <c r="Q1533" i="3"/>
  <c r="N1533" i="3"/>
  <c r="J1533" i="3"/>
  <c r="E1533" i="3"/>
  <c r="D1533" i="3"/>
  <c r="AD1532" i="3"/>
  <c r="AB1532" i="3"/>
  <c r="U1532" i="3"/>
  <c r="R1532" i="3"/>
  <c r="T1532" i="3" s="1"/>
  <c r="Q1532" i="3"/>
  <c r="N1532" i="3"/>
  <c r="J1532" i="3"/>
  <c r="E1532" i="3"/>
  <c r="D1532" i="3"/>
  <c r="AD1531" i="3"/>
  <c r="AX1531" i="3" s="1"/>
  <c r="AB1531" i="3"/>
  <c r="U1531" i="3"/>
  <c r="R1531" i="3"/>
  <c r="T1531" i="3" s="1"/>
  <c r="Q1531" i="3"/>
  <c r="N1531" i="3"/>
  <c r="J1531" i="3"/>
  <c r="E1531" i="3"/>
  <c r="D1531" i="3"/>
  <c r="F1531" i="3" s="1"/>
  <c r="AD1530" i="3"/>
  <c r="AB1530" i="3"/>
  <c r="U1530" i="3"/>
  <c r="R1530" i="3"/>
  <c r="T1530" i="3" s="1"/>
  <c r="Q1530" i="3"/>
  <c r="N1530" i="3"/>
  <c r="J1530" i="3"/>
  <c r="E1530" i="3"/>
  <c r="D1530" i="3"/>
  <c r="AD1529" i="3"/>
  <c r="AB1529" i="3"/>
  <c r="U1529" i="3"/>
  <c r="R1529" i="3"/>
  <c r="T1529" i="3" s="1"/>
  <c r="Q1529" i="3"/>
  <c r="N1529" i="3"/>
  <c r="J1529" i="3"/>
  <c r="E1529" i="3"/>
  <c r="D1529" i="3"/>
  <c r="AD1528" i="3"/>
  <c r="AB1528" i="3"/>
  <c r="U1528" i="3"/>
  <c r="R1528" i="3"/>
  <c r="T1528" i="3" s="1"/>
  <c r="Q1528" i="3"/>
  <c r="N1528" i="3"/>
  <c r="J1528" i="3"/>
  <c r="E1528" i="3"/>
  <c r="D1528" i="3"/>
  <c r="AD1527" i="3"/>
  <c r="AB1527" i="3"/>
  <c r="U1527" i="3"/>
  <c r="T1527" i="3"/>
  <c r="R1527" i="3"/>
  <c r="Q1527" i="3"/>
  <c r="N1527" i="3"/>
  <c r="J1527" i="3"/>
  <c r="E1527" i="3"/>
  <c r="D1527" i="3"/>
  <c r="AD1526" i="3"/>
  <c r="AB1526" i="3"/>
  <c r="U1526" i="3"/>
  <c r="R1526" i="3"/>
  <c r="T1526" i="3" s="1"/>
  <c r="Q1526" i="3"/>
  <c r="N1526" i="3"/>
  <c r="J1526" i="3"/>
  <c r="E1526" i="3"/>
  <c r="D1526" i="3"/>
  <c r="AD1525" i="3"/>
  <c r="AB1525" i="3"/>
  <c r="U1525" i="3"/>
  <c r="R1525" i="3"/>
  <c r="T1525" i="3" s="1"/>
  <c r="Q1525" i="3"/>
  <c r="N1525" i="3"/>
  <c r="J1525" i="3"/>
  <c r="E1525" i="3"/>
  <c r="D1525" i="3"/>
  <c r="AD1524" i="3"/>
  <c r="AB1524" i="3"/>
  <c r="U1524" i="3"/>
  <c r="R1524" i="3"/>
  <c r="T1524" i="3" s="1"/>
  <c r="Q1524" i="3"/>
  <c r="N1524" i="3"/>
  <c r="J1524" i="3"/>
  <c r="E1524" i="3"/>
  <c r="D1524" i="3"/>
  <c r="AD1523" i="3"/>
  <c r="BB1523" i="3" s="1"/>
  <c r="AB1523" i="3"/>
  <c r="U1523" i="3"/>
  <c r="R1523" i="3"/>
  <c r="T1523" i="3" s="1"/>
  <c r="Q1523" i="3"/>
  <c r="N1523" i="3"/>
  <c r="J1523" i="3"/>
  <c r="E1523" i="3"/>
  <c r="D1523" i="3"/>
  <c r="AD1522" i="3"/>
  <c r="AB1522" i="3"/>
  <c r="U1522" i="3"/>
  <c r="R1522" i="3"/>
  <c r="T1522" i="3" s="1"/>
  <c r="Q1522" i="3"/>
  <c r="N1522" i="3"/>
  <c r="J1522" i="3"/>
  <c r="E1522" i="3"/>
  <c r="D1522" i="3"/>
  <c r="AD1521" i="3"/>
  <c r="BB1521" i="3" s="1"/>
  <c r="AB1521" i="3"/>
  <c r="U1521" i="3"/>
  <c r="R1521" i="3"/>
  <c r="T1521" i="3" s="1"/>
  <c r="Q1521" i="3"/>
  <c r="N1521" i="3"/>
  <c r="J1521" i="3"/>
  <c r="E1521" i="3"/>
  <c r="D1521" i="3"/>
  <c r="AD1520" i="3"/>
  <c r="BC1520" i="3" s="1"/>
  <c r="AB1520" i="3"/>
  <c r="U1520" i="3"/>
  <c r="R1520" i="3"/>
  <c r="T1520" i="3" s="1"/>
  <c r="Q1520" i="3"/>
  <c r="N1520" i="3"/>
  <c r="J1520" i="3"/>
  <c r="E1520" i="3"/>
  <c r="D1520" i="3"/>
  <c r="AD1519" i="3"/>
  <c r="AB1519" i="3"/>
  <c r="U1519" i="3"/>
  <c r="R1519" i="3"/>
  <c r="T1519" i="3" s="1"/>
  <c r="Q1519" i="3"/>
  <c r="N1519" i="3"/>
  <c r="J1519" i="3"/>
  <c r="E1519" i="3"/>
  <c r="D1519" i="3"/>
  <c r="AD1518" i="3"/>
  <c r="BC1518" i="3" s="1"/>
  <c r="AB1518" i="3"/>
  <c r="U1518" i="3"/>
  <c r="R1518" i="3"/>
  <c r="T1518" i="3" s="1"/>
  <c r="Q1518" i="3"/>
  <c r="N1518" i="3"/>
  <c r="J1518" i="3"/>
  <c r="E1518" i="3"/>
  <c r="D1518" i="3"/>
  <c r="AD1517" i="3"/>
  <c r="AB1517" i="3"/>
  <c r="U1517" i="3"/>
  <c r="R1517" i="3"/>
  <c r="T1517" i="3" s="1"/>
  <c r="Q1517" i="3"/>
  <c r="N1517" i="3"/>
  <c r="J1517" i="3"/>
  <c r="E1517" i="3"/>
  <c r="D1517" i="3"/>
  <c r="F1517" i="3" s="1"/>
  <c r="AD1516" i="3"/>
  <c r="BB1516" i="3" s="1"/>
  <c r="AB1516" i="3"/>
  <c r="U1516" i="3"/>
  <c r="R1516" i="3"/>
  <c r="T1516" i="3" s="1"/>
  <c r="Q1516" i="3"/>
  <c r="N1516" i="3"/>
  <c r="J1516" i="3"/>
  <c r="E1516" i="3"/>
  <c r="D1516" i="3"/>
  <c r="AD1515" i="3"/>
  <c r="BB1515" i="3" s="1"/>
  <c r="AB1515" i="3"/>
  <c r="U1515" i="3"/>
  <c r="R1515" i="3"/>
  <c r="T1515" i="3" s="1"/>
  <c r="Q1515" i="3"/>
  <c r="N1515" i="3"/>
  <c r="J1515" i="3"/>
  <c r="E1515" i="3"/>
  <c r="D1515" i="3"/>
  <c r="AD1514" i="3"/>
  <c r="BB1514" i="3" s="1"/>
  <c r="AB1514" i="3"/>
  <c r="U1514" i="3"/>
  <c r="R1514" i="3"/>
  <c r="T1514" i="3" s="1"/>
  <c r="Q1514" i="3"/>
  <c r="N1514" i="3"/>
  <c r="J1514" i="3"/>
  <c r="E1514" i="3"/>
  <c r="D1514" i="3"/>
  <c r="AD1513" i="3"/>
  <c r="AB1513" i="3"/>
  <c r="U1513" i="3"/>
  <c r="R1513" i="3"/>
  <c r="T1513" i="3" s="1"/>
  <c r="Q1513" i="3"/>
  <c r="N1513" i="3"/>
  <c r="J1513" i="3"/>
  <c r="E1513" i="3"/>
  <c r="D1513" i="3"/>
  <c r="AD1512" i="3"/>
  <c r="AB1512" i="3"/>
  <c r="U1512" i="3"/>
  <c r="R1512" i="3"/>
  <c r="T1512" i="3" s="1"/>
  <c r="Q1512" i="3"/>
  <c r="N1512" i="3"/>
  <c r="J1512" i="3"/>
  <c r="E1512" i="3"/>
  <c r="D1512" i="3"/>
  <c r="AD1511" i="3"/>
  <c r="AB1511" i="3"/>
  <c r="U1511" i="3"/>
  <c r="R1511" i="3"/>
  <c r="T1511" i="3" s="1"/>
  <c r="Q1511" i="3"/>
  <c r="N1511" i="3"/>
  <c r="J1511" i="3"/>
  <c r="E1511" i="3"/>
  <c r="D1511" i="3"/>
  <c r="AD1510" i="3"/>
  <c r="BC1510" i="3" s="1"/>
  <c r="AB1510" i="3"/>
  <c r="U1510" i="3"/>
  <c r="R1510" i="3"/>
  <c r="T1510" i="3" s="1"/>
  <c r="Q1510" i="3"/>
  <c r="N1510" i="3"/>
  <c r="J1510" i="3"/>
  <c r="E1510" i="3"/>
  <c r="D1510" i="3"/>
  <c r="AD1509" i="3"/>
  <c r="AB1509" i="3"/>
  <c r="U1509" i="3"/>
  <c r="R1509" i="3"/>
  <c r="T1509" i="3" s="1"/>
  <c r="Q1509" i="3"/>
  <c r="N1509" i="3"/>
  <c r="J1509" i="3"/>
  <c r="E1509" i="3"/>
  <c r="D1509" i="3"/>
  <c r="AD1508" i="3"/>
  <c r="BB1508" i="3" s="1"/>
  <c r="AB1508" i="3"/>
  <c r="U1508" i="3"/>
  <c r="R1508" i="3"/>
  <c r="T1508" i="3" s="1"/>
  <c r="Q1508" i="3"/>
  <c r="N1508" i="3"/>
  <c r="J1508" i="3"/>
  <c r="E1508" i="3"/>
  <c r="D1508" i="3"/>
  <c r="AD1507" i="3"/>
  <c r="AX1507" i="3" s="1"/>
  <c r="AB1507" i="3"/>
  <c r="U1507" i="3"/>
  <c r="R1507" i="3"/>
  <c r="T1507" i="3" s="1"/>
  <c r="Q1507" i="3"/>
  <c r="N1507" i="3"/>
  <c r="J1507" i="3"/>
  <c r="E1507" i="3"/>
  <c r="D1507" i="3"/>
  <c r="AD1506" i="3"/>
  <c r="BB1506" i="3" s="1"/>
  <c r="AB1506" i="3"/>
  <c r="U1506" i="3"/>
  <c r="R1506" i="3"/>
  <c r="T1506" i="3" s="1"/>
  <c r="Q1506" i="3"/>
  <c r="N1506" i="3"/>
  <c r="J1506" i="3"/>
  <c r="E1506" i="3"/>
  <c r="D1506" i="3"/>
  <c r="AD1505" i="3"/>
  <c r="AB1505" i="3"/>
  <c r="U1505" i="3"/>
  <c r="R1505" i="3"/>
  <c r="T1505" i="3" s="1"/>
  <c r="Q1505" i="3"/>
  <c r="N1505" i="3"/>
  <c r="J1505" i="3"/>
  <c r="E1505" i="3"/>
  <c r="D1505" i="3"/>
  <c r="AD1504" i="3"/>
  <c r="AB1504" i="3"/>
  <c r="U1504" i="3"/>
  <c r="R1504" i="3"/>
  <c r="T1504" i="3" s="1"/>
  <c r="Q1504" i="3"/>
  <c r="N1504" i="3"/>
  <c r="J1504" i="3"/>
  <c r="E1504" i="3"/>
  <c r="D1504" i="3"/>
  <c r="AD1503" i="3"/>
  <c r="AB1503" i="3"/>
  <c r="U1503" i="3"/>
  <c r="R1503" i="3"/>
  <c r="T1503" i="3" s="1"/>
  <c r="Q1503" i="3"/>
  <c r="N1503" i="3"/>
  <c r="J1503" i="3"/>
  <c r="E1503" i="3"/>
  <c r="D1503" i="3"/>
  <c r="AD1502" i="3"/>
  <c r="AB1502" i="3"/>
  <c r="U1502" i="3"/>
  <c r="R1502" i="3"/>
  <c r="T1502" i="3" s="1"/>
  <c r="Q1502" i="3"/>
  <c r="N1502" i="3"/>
  <c r="J1502" i="3"/>
  <c r="E1502" i="3"/>
  <c r="D1502" i="3"/>
  <c r="AD1501" i="3"/>
  <c r="AB1501" i="3"/>
  <c r="U1501" i="3"/>
  <c r="R1501" i="3"/>
  <c r="T1501" i="3" s="1"/>
  <c r="Q1501" i="3"/>
  <c r="N1501" i="3"/>
  <c r="J1501" i="3"/>
  <c r="E1501" i="3"/>
  <c r="D1501" i="3"/>
  <c r="AD1500" i="3"/>
  <c r="AB1500" i="3"/>
  <c r="U1500" i="3"/>
  <c r="R1500" i="3"/>
  <c r="T1500" i="3" s="1"/>
  <c r="Q1500" i="3"/>
  <c r="N1500" i="3"/>
  <c r="J1500" i="3"/>
  <c r="E1500" i="3"/>
  <c r="D1500" i="3"/>
  <c r="AD1499" i="3"/>
  <c r="BB1499" i="3" s="1"/>
  <c r="AB1499" i="3"/>
  <c r="U1499" i="3"/>
  <c r="R1499" i="3"/>
  <c r="T1499" i="3" s="1"/>
  <c r="Q1499" i="3"/>
  <c r="N1499" i="3"/>
  <c r="J1499" i="3"/>
  <c r="E1499" i="3"/>
  <c r="D1499" i="3"/>
  <c r="BB1498" i="3"/>
  <c r="AD1498" i="3"/>
  <c r="AB1498" i="3"/>
  <c r="U1498" i="3"/>
  <c r="R1498" i="3"/>
  <c r="T1498" i="3" s="1"/>
  <c r="Q1498" i="3"/>
  <c r="N1498" i="3"/>
  <c r="J1498" i="3"/>
  <c r="E1498" i="3"/>
  <c r="D1498" i="3"/>
  <c r="AD1497" i="3"/>
  <c r="BB1497" i="3" s="1"/>
  <c r="AB1497" i="3"/>
  <c r="U1497" i="3"/>
  <c r="R1497" i="3"/>
  <c r="T1497" i="3" s="1"/>
  <c r="Q1497" i="3"/>
  <c r="N1497" i="3"/>
  <c r="J1497" i="3"/>
  <c r="E1497" i="3"/>
  <c r="D1497" i="3"/>
  <c r="AD1496" i="3"/>
  <c r="AB1496" i="3"/>
  <c r="U1496" i="3"/>
  <c r="R1496" i="3"/>
  <c r="T1496" i="3" s="1"/>
  <c r="Q1496" i="3"/>
  <c r="N1496" i="3"/>
  <c r="J1496" i="3"/>
  <c r="E1496" i="3"/>
  <c r="D1496" i="3"/>
  <c r="AD1495" i="3"/>
  <c r="AB1495" i="3"/>
  <c r="U1495" i="3"/>
  <c r="R1495" i="3"/>
  <c r="T1495" i="3" s="1"/>
  <c r="Q1495" i="3"/>
  <c r="N1495" i="3"/>
  <c r="J1495" i="3"/>
  <c r="E1495" i="3"/>
  <c r="D1495" i="3"/>
  <c r="AD1494" i="3"/>
  <c r="AB1494" i="3"/>
  <c r="U1494" i="3"/>
  <c r="R1494" i="3"/>
  <c r="T1494" i="3" s="1"/>
  <c r="Q1494" i="3"/>
  <c r="N1494" i="3"/>
  <c r="J1494" i="3"/>
  <c r="E1494" i="3"/>
  <c r="D1494" i="3"/>
  <c r="AD1493" i="3"/>
  <c r="AB1493" i="3"/>
  <c r="U1493" i="3"/>
  <c r="R1493" i="3"/>
  <c r="T1493" i="3" s="1"/>
  <c r="Q1493" i="3"/>
  <c r="N1493" i="3"/>
  <c r="J1493" i="3"/>
  <c r="E1493" i="3"/>
  <c r="D1493" i="3"/>
  <c r="AD1492" i="3"/>
  <c r="AB1492" i="3"/>
  <c r="U1492" i="3"/>
  <c r="R1492" i="3"/>
  <c r="T1492" i="3" s="1"/>
  <c r="Q1492" i="3"/>
  <c r="N1492" i="3"/>
  <c r="J1492" i="3"/>
  <c r="E1492" i="3"/>
  <c r="D1492" i="3"/>
  <c r="AD1491" i="3"/>
  <c r="BB1491" i="3" s="1"/>
  <c r="AB1491" i="3"/>
  <c r="U1491" i="3"/>
  <c r="R1491" i="3"/>
  <c r="T1491" i="3" s="1"/>
  <c r="Q1491" i="3"/>
  <c r="N1491" i="3"/>
  <c r="J1491" i="3"/>
  <c r="E1491" i="3"/>
  <c r="D1491" i="3"/>
  <c r="AD1490" i="3"/>
  <c r="AB1490" i="3"/>
  <c r="U1490" i="3"/>
  <c r="R1490" i="3"/>
  <c r="T1490" i="3" s="1"/>
  <c r="Q1490" i="3"/>
  <c r="N1490" i="3"/>
  <c r="J1490" i="3"/>
  <c r="AG1490" i="3" s="1"/>
  <c r="E1490" i="3"/>
  <c r="D1490" i="3"/>
  <c r="AD1489" i="3"/>
  <c r="AB1489" i="3"/>
  <c r="U1489" i="3"/>
  <c r="R1489" i="3"/>
  <c r="T1489" i="3" s="1"/>
  <c r="Q1489" i="3"/>
  <c r="N1489" i="3"/>
  <c r="J1489" i="3"/>
  <c r="E1489" i="3"/>
  <c r="D1489" i="3"/>
  <c r="AD1488" i="3"/>
  <c r="BB1488" i="3" s="1"/>
  <c r="AB1488" i="3"/>
  <c r="U1488" i="3"/>
  <c r="R1488" i="3"/>
  <c r="T1488" i="3" s="1"/>
  <c r="Q1488" i="3"/>
  <c r="N1488" i="3"/>
  <c r="J1488" i="3"/>
  <c r="E1488" i="3"/>
  <c r="F1488" i="3" s="1"/>
  <c r="D1488" i="3"/>
  <c r="AD1487" i="3"/>
  <c r="AB1487" i="3"/>
  <c r="U1487" i="3"/>
  <c r="R1487" i="3"/>
  <c r="T1487" i="3" s="1"/>
  <c r="Q1487" i="3"/>
  <c r="N1487" i="3"/>
  <c r="J1487" i="3"/>
  <c r="E1487" i="3"/>
  <c r="D1487" i="3"/>
  <c r="AD1486" i="3"/>
  <c r="AB1486" i="3"/>
  <c r="U1486" i="3"/>
  <c r="R1486" i="3"/>
  <c r="T1486" i="3" s="1"/>
  <c r="Q1486" i="3"/>
  <c r="N1486" i="3"/>
  <c r="J1486" i="3"/>
  <c r="E1486" i="3"/>
  <c r="D1486" i="3"/>
  <c r="AD1485" i="3"/>
  <c r="AB1485" i="3"/>
  <c r="U1485" i="3"/>
  <c r="R1485" i="3"/>
  <c r="T1485" i="3" s="1"/>
  <c r="Q1485" i="3"/>
  <c r="N1485" i="3"/>
  <c r="J1485" i="3"/>
  <c r="E1485" i="3"/>
  <c r="D1485" i="3"/>
  <c r="AD1484" i="3"/>
  <c r="AB1484" i="3"/>
  <c r="U1484" i="3"/>
  <c r="T1484" i="3"/>
  <c r="R1484" i="3"/>
  <c r="Q1484" i="3"/>
  <c r="N1484" i="3"/>
  <c r="J1484" i="3"/>
  <c r="E1484" i="3"/>
  <c r="D1484" i="3"/>
  <c r="AD1483" i="3"/>
  <c r="BB1483" i="3" s="1"/>
  <c r="AB1483" i="3"/>
  <c r="U1483" i="3"/>
  <c r="R1483" i="3"/>
  <c r="T1483" i="3" s="1"/>
  <c r="Q1483" i="3"/>
  <c r="N1483" i="3"/>
  <c r="J1483" i="3"/>
  <c r="E1483" i="3"/>
  <c r="D1483" i="3"/>
  <c r="AQ1482" i="3"/>
  <c r="AR1482" i="3" s="1"/>
  <c r="AD1482" i="3"/>
  <c r="BB1482" i="3" s="1"/>
  <c r="AB1482" i="3"/>
  <c r="U1482" i="3"/>
  <c r="R1482" i="3"/>
  <c r="T1482" i="3" s="1"/>
  <c r="Q1482" i="3"/>
  <c r="N1482" i="3"/>
  <c r="J1482" i="3"/>
  <c r="E1482" i="3"/>
  <c r="D1482" i="3"/>
  <c r="AD1481" i="3"/>
  <c r="BB1481" i="3" s="1"/>
  <c r="AB1481" i="3"/>
  <c r="U1481" i="3"/>
  <c r="R1481" i="3"/>
  <c r="T1481" i="3" s="1"/>
  <c r="Q1481" i="3"/>
  <c r="N1481" i="3"/>
  <c r="J1481" i="3"/>
  <c r="E1481" i="3"/>
  <c r="D1481" i="3"/>
  <c r="AD1480" i="3"/>
  <c r="AB1480" i="3"/>
  <c r="U1480" i="3"/>
  <c r="R1480" i="3"/>
  <c r="T1480" i="3" s="1"/>
  <c r="Q1480" i="3"/>
  <c r="N1480" i="3"/>
  <c r="J1480" i="3"/>
  <c r="E1480" i="3"/>
  <c r="D1480" i="3"/>
  <c r="AD1479" i="3"/>
  <c r="AB1479" i="3"/>
  <c r="U1479" i="3"/>
  <c r="R1479" i="3"/>
  <c r="T1479" i="3" s="1"/>
  <c r="Q1479" i="3"/>
  <c r="N1479" i="3"/>
  <c r="J1479" i="3"/>
  <c r="E1479" i="3"/>
  <c r="D1479" i="3"/>
  <c r="AD1478" i="3"/>
  <c r="AB1478" i="3"/>
  <c r="U1478" i="3"/>
  <c r="R1478" i="3"/>
  <c r="T1478" i="3" s="1"/>
  <c r="Q1478" i="3"/>
  <c r="N1478" i="3"/>
  <c r="J1478" i="3"/>
  <c r="E1478" i="3"/>
  <c r="D1478" i="3"/>
  <c r="AD1477" i="3"/>
  <c r="AB1477" i="3"/>
  <c r="U1477" i="3"/>
  <c r="R1477" i="3"/>
  <c r="T1477" i="3" s="1"/>
  <c r="Q1477" i="3"/>
  <c r="N1477" i="3"/>
  <c r="J1477" i="3"/>
  <c r="E1477" i="3"/>
  <c r="D1477" i="3"/>
  <c r="F1477" i="3" s="1"/>
  <c r="AD1476" i="3"/>
  <c r="AB1476" i="3"/>
  <c r="U1476" i="3"/>
  <c r="R1476" i="3"/>
  <c r="T1476" i="3" s="1"/>
  <c r="Q1476" i="3"/>
  <c r="N1476" i="3"/>
  <c r="J1476" i="3"/>
  <c r="E1476" i="3"/>
  <c r="F1476" i="3" s="1"/>
  <c r="D1476" i="3"/>
  <c r="AD1475" i="3"/>
  <c r="BB1475" i="3" s="1"/>
  <c r="AB1475" i="3"/>
  <c r="U1475" i="3"/>
  <c r="R1475" i="3"/>
  <c r="T1475" i="3" s="1"/>
  <c r="Q1475" i="3"/>
  <c r="N1475" i="3"/>
  <c r="J1475" i="3"/>
  <c r="E1475" i="3"/>
  <c r="D1475" i="3"/>
  <c r="F1475" i="3" s="1"/>
  <c r="AD1474" i="3"/>
  <c r="BB1474" i="3" s="1"/>
  <c r="AB1474" i="3"/>
  <c r="U1474" i="3"/>
  <c r="R1474" i="3"/>
  <c r="T1474" i="3" s="1"/>
  <c r="Q1474" i="3"/>
  <c r="N1474" i="3"/>
  <c r="J1474" i="3"/>
  <c r="E1474" i="3"/>
  <c r="D1474" i="3"/>
  <c r="AD1473" i="3"/>
  <c r="AB1473" i="3"/>
  <c r="U1473" i="3"/>
  <c r="R1473" i="3"/>
  <c r="T1473" i="3" s="1"/>
  <c r="Q1473" i="3"/>
  <c r="N1473" i="3"/>
  <c r="J1473" i="3"/>
  <c r="E1473" i="3"/>
  <c r="D1473" i="3"/>
  <c r="AD1472" i="3"/>
  <c r="BB1472" i="3" s="1"/>
  <c r="AB1472" i="3"/>
  <c r="U1472" i="3"/>
  <c r="R1472" i="3"/>
  <c r="T1472" i="3" s="1"/>
  <c r="Q1472" i="3"/>
  <c r="N1472" i="3"/>
  <c r="J1472" i="3"/>
  <c r="E1472" i="3"/>
  <c r="D1472" i="3"/>
  <c r="AD1471" i="3"/>
  <c r="AB1471" i="3"/>
  <c r="U1471" i="3"/>
  <c r="R1471" i="3"/>
  <c r="T1471" i="3" s="1"/>
  <c r="Q1471" i="3"/>
  <c r="N1471" i="3"/>
  <c r="J1471" i="3"/>
  <c r="E1471" i="3"/>
  <c r="D1471" i="3"/>
  <c r="AD1470" i="3"/>
  <c r="BB1470" i="3" s="1"/>
  <c r="AB1470" i="3"/>
  <c r="U1470" i="3"/>
  <c r="R1470" i="3"/>
  <c r="T1470" i="3" s="1"/>
  <c r="Q1470" i="3"/>
  <c r="N1470" i="3"/>
  <c r="J1470" i="3"/>
  <c r="E1470" i="3"/>
  <c r="D1470" i="3"/>
  <c r="AD1469" i="3"/>
  <c r="AB1469" i="3"/>
  <c r="U1469" i="3"/>
  <c r="R1469" i="3"/>
  <c r="T1469" i="3" s="1"/>
  <c r="Q1469" i="3"/>
  <c r="N1469" i="3"/>
  <c r="J1469" i="3"/>
  <c r="E1469" i="3"/>
  <c r="D1469" i="3"/>
  <c r="AD1468" i="3"/>
  <c r="BC1468" i="3" s="1"/>
  <c r="AB1468" i="3"/>
  <c r="U1468" i="3"/>
  <c r="R1468" i="3"/>
  <c r="T1468" i="3" s="1"/>
  <c r="Q1468" i="3"/>
  <c r="N1468" i="3"/>
  <c r="J1468" i="3"/>
  <c r="E1468" i="3"/>
  <c r="D1468" i="3"/>
  <c r="AD1467" i="3"/>
  <c r="BB1467" i="3" s="1"/>
  <c r="AB1467" i="3"/>
  <c r="U1467" i="3"/>
  <c r="R1467" i="3"/>
  <c r="T1467" i="3" s="1"/>
  <c r="Q1467" i="3"/>
  <c r="N1467" i="3"/>
  <c r="J1467" i="3"/>
  <c r="E1467" i="3"/>
  <c r="D1467" i="3"/>
  <c r="AD1466" i="3"/>
  <c r="AB1466" i="3"/>
  <c r="U1466" i="3"/>
  <c r="R1466" i="3"/>
  <c r="T1466" i="3" s="1"/>
  <c r="Q1466" i="3"/>
  <c r="N1466" i="3"/>
  <c r="J1466" i="3"/>
  <c r="E1466" i="3"/>
  <c r="D1466" i="3"/>
  <c r="AD1465" i="3"/>
  <c r="AB1465" i="3"/>
  <c r="U1465" i="3"/>
  <c r="R1465" i="3"/>
  <c r="T1465" i="3" s="1"/>
  <c r="Q1465" i="3"/>
  <c r="N1465" i="3"/>
  <c r="J1465" i="3"/>
  <c r="E1465" i="3"/>
  <c r="D1465" i="3"/>
  <c r="AD1464" i="3"/>
  <c r="AB1464" i="3"/>
  <c r="U1464" i="3"/>
  <c r="R1464" i="3"/>
  <c r="T1464" i="3" s="1"/>
  <c r="Q1464" i="3"/>
  <c r="N1464" i="3"/>
  <c r="J1464" i="3"/>
  <c r="E1464" i="3"/>
  <c r="D1464" i="3"/>
  <c r="AD1463" i="3"/>
  <c r="AB1463" i="3"/>
  <c r="U1463" i="3"/>
  <c r="R1463" i="3"/>
  <c r="T1463" i="3" s="1"/>
  <c r="Q1463" i="3"/>
  <c r="N1463" i="3"/>
  <c r="J1463" i="3"/>
  <c r="E1463" i="3"/>
  <c r="D1463" i="3"/>
  <c r="AD1462" i="3"/>
  <c r="BC1462" i="3" s="1"/>
  <c r="AB1462" i="3"/>
  <c r="U1462" i="3"/>
  <c r="R1462" i="3"/>
  <c r="T1462" i="3" s="1"/>
  <c r="Q1462" i="3"/>
  <c r="N1462" i="3"/>
  <c r="J1462" i="3"/>
  <c r="E1462" i="3"/>
  <c r="D1462" i="3"/>
  <c r="AD1461" i="3"/>
  <c r="AB1461" i="3"/>
  <c r="U1461" i="3"/>
  <c r="R1461" i="3"/>
  <c r="T1461" i="3" s="1"/>
  <c r="Q1461" i="3"/>
  <c r="N1461" i="3"/>
  <c r="J1461" i="3"/>
  <c r="E1461" i="3"/>
  <c r="D1461" i="3"/>
  <c r="AD1460" i="3"/>
  <c r="BB1460" i="3" s="1"/>
  <c r="AB1460" i="3"/>
  <c r="U1460" i="3"/>
  <c r="R1460" i="3"/>
  <c r="T1460" i="3" s="1"/>
  <c r="Q1460" i="3"/>
  <c r="N1460" i="3"/>
  <c r="J1460" i="3"/>
  <c r="E1460" i="3"/>
  <c r="D1460" i="3"/>
  <c r="AD1459" i="3"/>
  <c r="BB1459" i="3" s="1"/>
  <c r="AB1459" i="3"/>
  <c r="U1459" i="3"/>
  <c r="R1459" i="3"/>
  <c r="T1459" i="3" s="1"/>
  <c r="Q1459" i="3"/>
  <c r="N1459" i="3"/>
  <c r="J1459" i="3"/>
  <c r="F1459" i="3"/>
  <c r="E1459" i="3"/>
  <c r="D1459" i="3"/>
  <c r="AD1458" i="3"/>
  <c r="AB1458" i="3"/>
  <c r="U1458" i="3"/>
  <c r="R1458" i="3"/>
  <c r="T1458" i="3" s="1"/>
  <c r="Q1458" i="3"/>
  <c r="N1458" i="3"/>
  <c r="J1458" i="3"/>
  <c r="E1458" i="3"/>
  <c r="D1458" i="3"/>
  <c r="AD1457" i="3"/>
  <c r="AB1457" i="3"/>
  <c r="U1457" i="3"/>
  <c r="R1457" i="3"/>
  <c r="T1457" i="3" s="1"/>
  <c r="Q1457" i="3"/>
  <c r="N1457" i="3"/>
  <c r="J1457" i="3"/>
  <c r="E1457" i="3"/>
  <c r="D1457" i="3"/>
  <c r="AD1456" i="3"/>
  <c r="AB1456" i="3"/>
  <c r="U1456" i="3"/>
  <c r="R1456" i="3"/>
  <c r="Q1456" i="3"/>
  <c r="N1456" i="3"/>
  <c r="J1456" i="3"/>
  <c r="E1456" i="3"/>
  <c r="D1456" i="3"/>
  <c r="AD1455" i="3"/>
  <c r="AB1455" i="3"/>
  <c r="U1455" i="3"/>
  <c r="R1455" i="3"/>
  <c r="T1455" i="3" s="1"/>
  <c r="Q1455" i="3"/>
  <c r="N1455" i="3"/>
  <c r="J1455" i="3"/>
  <c r="E1455" i="3"/>
  <c r="D1455" i="3"/>
  <c r="AD1454" i="3"/>
  <c r="BC1454" i="3" s="1"/>
  <c r="AB1454" i="3"/>
  <c r="U1454" i="3"/>
  <c r="R1454" i="3"/>
  <c r="T1454" i="3" s="1"/>
  <c r="Q1454" i="3"/>
  <c r="N1454" i="3"/>
  <c r="J1454" i="3"/>
  <c r="E1454" i="3"/>
  <c r="D1454" i="3"/>
  <c r="AD1453" i="3"/>
  <c r="BB1453" i="3" s="1"/>
  <c r="AB1453" i="3"/>
  <c r="U1453" i="3"/>
  <c r="R1453" i="3"/>
  <c r="T1453" i="3" s="1"/>
  <c r="Q1453" i="3"/>
  <c r="N1453" i="3"/>
  <c r="J1453" i="3"/>
  <c r="E1453" i="3"/>
  <c r="D1453" i="3"/>
  <c r="AD1452" i="3"/>
  <c r="BC1452" i="3" s="1"/>
  <c r="AB1452" i="3"/>
  <c r="U1452" i="3"/>
  <c r="R1452" i="3"/>
  <c r="T1452" i="3" s="1"/>
  <c r="Q1452" i="3"/>
  <c r="N1452" i="3"/>
  <c r="J1452" i="3"/>
  <c r="E1452" i="3"/>
  <c r="D1452" i="3"/>
  <c r="AD1451" i="3"/>
  <c r="BB1451" i="3" s="1"/>
  <c r="AB1451" i="3"/>
  <c r="U1451" i="3"/>
  <c r="R1451" i="3"/>
  <c r="T1451" i="3" s="1"/>
  <c r="Q1451" i="3"/>
  <c r="N1451" i="3"/>
  <c r="J1451" i="3"/>
  <c r="E1451" i="3"/>
  <c r="D1451" i="3"/>
  <c r="AD1450" i="3"/>
  <c r="AB1450" i="3"/>
  <c r="U1450" i="3"/>
  <c r="R1450" i="3"/>
  <c r="T1450" i="3" s="1"/>
  <c r="Q1450" i="3"/>
  <c r="N1450" i="3"/>
  <c r="J1450" i="3"/>
  <c r="E1450" i="3"/>
  <c r="D1450" i="3"/>
  <c r="AD1449" i="3"/>
  <c r="AB1449" i="3"/>
  <c r="U1449" i="3"/>
  <c r="R1449" i="3"/>
  <c r="T1449" i="3" s="1"/>
  <c r="Q1449" i="3"/>
  <c r="N1449" i="3"/>
  <c r="J1449" i="3"/>
  <c r="E1449" i="3"/>
  <c r="D1449" i="3"/>
  <c r="AD1448" i="3"/>
  <c r="AB1448" i="3"/>
  <c r="U1448" i="3"/>
  <c r="R1448" i="3"/>
  <c r="T1448" i="3" s="1"/>
  <c r="Q1448" i="3"/>
  <c r="N1448" i="3"/>
  <c r="J1448" i="3"/>
  <c r="E1448" i="3"/>
  <c r="D1448" i="3"/>
  <c r="AD1447" i="3"/>
  <c r="AB1447" i="3"/>
  <c r="U1447" i="3"/>
  <c r="R1447" i="3"/>
  <c r="T1447" i="3" s="1"/>
  <c r="Q1447" i="3"/>
  <c r="N1447" i="3"/>
  <c r="J1447" i="3"/>
  <c r="E1447" i="3"/>
  <c r="D1447" i="3"/>
  <c r="AD1446" i="3"/>
  <c r="AB1446" i="3"/>
  <c r="U1446" i="3"/>
  <c r="R1446" i="3"/>
  <c r="T1446" i="3" s="1"/>
  <c r="Q1446" i="3"/>
  <c r="N1446" i="3"/>
  <c r="J1446" i="3"/>
  <c r="E1446" i="3"/>
  <c r="D1446" i="3"/>
  <c r="AD1445" i="3"/>
  <c r="BB1445" i="3" s="1"/>
  <c r="AB1445" i="3"/>
  <c r="U1445" i="3"/>
  <c r="R1445" i="3"/>
  <c r="T1445" i="3" s="1"/>
  <c r="Q1445" i="3"/>
  <c r="N1445" i="3"/>
  <c r="J1445" i="3"/>
  <c r="E1445" i="3"/>
  <c r="D1445" i="3"/>
  <c r="F1445" i="3" s="1"/>
  <c r="AD1444" i="3"/>
  <c r="AB1444" i="3"/>
  <c r="U1444" i="3"/>
  <c r="R1444" i="3"/>
  <c r="T1444" i="3" s="1"/>
  <c r="Q1444" i="3"/>
  <c r="N1444" i="3"/>
  <c r="J1444" i="3"/>
  <c r="E1444" i="3"/>
  <c r="D1444" i="3"/>
  <c r="AD1443" i="3"/>
  <c r="BB1443" i="3" s="1"/>
  <c r="AB1443" i="3"/>
  <c r="U1443" i="3"/>
  <c r="T1443" i="3"/>
  <c r="R1443" i="3"/>
  <c r="Q1443" i="3"/>
  <c r="N1443" i="3"/>
  <c r="J1443" i="3"/>
  <c r="E1443" i="3"/>
  <c r="D1443" i="3"/>
  <c r="F1443" i="3" s="1"/>
  <c r="AE1442" i="3"/>
  <c r="AF1442" i="3" s="1"/>
  <c r="AD1442" i="3"/>
  <c r="AQ1442" i="3" s="1"/>
  <c r="AR1442" i="3" s="1"/>
  <c r="AB1442" i="3"/>
  <c r="U1442" i="3"/>
  <c r="R1442" i="3"/>
  <c r="T1442" i="3" s="1"/>
  <c r="Q1442" i="3"/>
  <c r="N1442" i="3"/>
  <c r="J1442" i="3"/>
  <c r="E1442" i="3"/>
  <c r="D1442" i="3"/>
  <c r="AD1441" i="3"/>
  <c r="AB1441" i="3"/>
  <c r="U1441" i="3"/>
  <c r="R1441" i="3"/>
  <c r="T1441" i="3" s="1"/>
  <c r="Q1441" i="3"/>
  <c r="N1441" i="3"/>
  <c r="J1441" i="3"/>
  <c r="E1441" i="3"/>
  <c r="D1441" i="3"/>
  <c r="AD1440" i="3"/>
  <c r="AB1440" i="3"/>
  <c r="U1440" i="3"/>
  <c r="R1440" i="3"/>
  <c r="T1440" i="3" s="1"/>
  <c r="Q1440" i="3"/>
  <c r="N1440" i="3"/>
  <c r="J1440" i="3"/>
  <c r="E1440" i="3"/>
  <c r="D1440" i="3"/>
  <c r="AD1439" i="3"/>
  <c r="AB1439" i="3"/>
  <c r="U1439" i="3"/>
  <c r="R1439" i="3"/>
  <c r="T1439" i="3" s="1"/>
  <c r="Q1439" i="3"/>
  <c r="N1439" i="3"/>
  <c r="J1439" i="3"/>
  <c r="E1439" i="3"/>
  <c r="D1439" i="3"/>
  <c r="F1439" i="3" s="1"/>
  <c r="AD1438" i="3"/>
  <c r="AB1438" i="3"/>
  <c r="U1438" i="3"/>
  <c r="R1438" i="3"/>
  <c r="T1438" i="3" s="1"/>
  <c r="Q1438" i="3"/>
  <c r="N1438" i="3"/>
  <c r="J1438" i="3"/>
  <c r="E1438" i="3"/>
  <c r="D1438" i="3"/>
  <c r="AD1437" i="3"/>
  <c r="BB1437" i="3" s="1"/>
  <c r="AB1437" i="3"/>
  <c r="U1437" i="3"/>
  <c r="R1437" i="3"/>
  <c r="T1437" i="3" s="1"/>
  <c r="Q1437" i="3"/>
  <c r="N1437" i="3"/>
  <c r="J1437" i="3"/>
  <c r="E1437" i="3"/>
  <c r="D1437" i="3"/>
  <c r="AD1436" i="3"/>
  <c r="BB1436" i="3" s="1"/>
  <c r="AB1436" i="3"/>
  <c r="U1436" i="3"/>
  <c r="R1436" i="3"/>
  <c r="T1436" i="3" s="1"/>
  <c r="Q1436" i="3"/>
  <c r="N1436" i="3"/>
  <c r="J1436" i="3"/>
  <c r="E1436" i="3"/>
  <c r="D1436" i="3"/>
  <c r="AD1435" i="3"/>
  <c r="BB1435" i="3" s="1"/>
  <c r="AB1435" i="3"/>
  <c r="U1435" i="3"/>
  <c r="R1435" i="3"/>
  <c r="T1435" i="3" s="1"/>
  <c r="Q1435" i="3"/>
  <c r="N1435" i="3"/>
  <c r="J1435" i="3"/>
  <c r="E1435" i="3"/>
  <c r="D1435" i="3"/>
  <c r="AD1434" i="3"/>
  <c r="AB1434" i="3"/>
  <c r="U1434" i="3"/>
  <c r="R1434" i="3"/>
  <c r="T1434" i="3" s="1"/>
  <c r="Q1434" i="3"/>
  <c r="N1434" i="3"/>
  <c r="J1434" i="3"/>
  <c r="AG1434" i="3" s="1"/>
  <c r="E1434" i="3"/>
  <c r="D1434" i="3"/>
  <c r="AD1433" i="3"/>
  <c r="AB1433" i="3"/>
  <c r="U1433" i="3"/>
  <c r="R1433" i="3"/>
  <c r="T1433" i="3" s="1"/>
  <c r="Q1433" i="3"/>
  <c r="N1433" i="3"/>
  <c r="J1433" i="3"/>
  <c r="E1433" i="3"/>
  <c r="D1433" i="3"/>
  <c r="AD1432" i="3"/>
  <c r="AB1432" i="3"/>
  <c r="U1432" i="3"/>
  <c r="R1432" i="3"/>
  <c r="T1432" i="3" s="1"/>
  <c r="Q1432" i="3"/>
  <c r="N1432" i="3"/>
  <c r="J1432" i="3"/>
  <c r="E1432" i="3"/>
  <c r="D1432" i="3"/>
  <c r="AD1431" i="3"/>
  <c r="AB1431" i="3"/>
  <c r="U1431" i="3"/>
  <c r="R1431" i="3"/>
  <c r="T1431" i="3" s="1"/>
  <c r="Q1431" i="3"/>
  <c r="N1431" i="3"/>
  <c r="J1431" i="3"/>
  <c r="E1431" i="3"/>
  <c r="D1431" i="3"/>
  <c r="AD1430" i="3"/>
  <c r="BC1430" i="3" s="1"/>
  <c r="AB1430" i="3"/>
  <c r="U1430" i="3"/>
  <c r="R1430" i="3"/>
  <c r="T1430" i="3" s="1"/>
  <c r="Q1430" i="3"/>
  <c r="N1430" i="3"/>
  <c r="J1430" i="3"/>
  <c r="E1430" i="3"/>
  <c r="D1430" i="3"/>
  <c r="AD1429" i="3"/>
  <c r="BB1429" i="3" s="1"/>
  <c r="AB1429" i="3"/>
  <c r="U1429" i="3"/>
  <c r="R1429" i="3"/>
  <c r="T1429" i="3" s="1"/>
  <c r="Q1429" i="3"/>
  <c r="N1429" i="3"/>
  <c r="J1429" i="3"/>
  <c r="E1429" i="3"/>
  <c r="D1429" i="3"/>
  <c r="BC1428" i="3"/>
  <c r="AD1428" i="3"/>
  <c r="BB1428" i="3" s="1"/>
  <c r="AB1428" i="3"/>
  <c r="U1428" i="3"/>
  <c r="T1428" i="3"/>
  <c r="R1428" i="3"/>
  <c r="Q1428" i="3"/>
  <c r="N1428" i="3"/>
  <c r="J1428" i="3"/>
  <c r="E1428" i="3"/>
  <c r="D1428" i="3"/>
  <c r="AD1427" i="3"/>
  <c r="BB1427" i="3" s="1"/>
  <c r="AB1427" i="3"/>
  <c r="U1427" i="3"/>
  <c r="R1427" i="3"/>
  <c r="T1427" i="3" s="1"/>
  <c r="Q1427" i="3"/>
  <c r="N1427" i="3"/>
  <c r="J1427" i="3"/>
  <c r="E1427" i="3"/>
  <c r="D1427" i="3"/>
  <c r="F1427" i="3" s="1"/>
  <c r="AD1426" i="3"/>
  <c r="AB1426" i="3"/>
  <c r="U1426" i="3"/>
  <c r="R1426" i="3"/>
  <c r="T1426" i="3" s="1"/>
  <c r="Q1426" i="3"/>
  <c r="N1426" i="3"/>
  <c r="J1426" i="3"/>
  <c r="E1426" i="3"/>
  <c r="D1426" i="3"/>
  <c r="AD1425" i="3"/>
  <c r="AB1425" i="3"/>
  <c r="U1425" i="3"/>
  <c r="R1425" i="3"/>
  <c r="T1425" i="3" s="1"/>
  <c r="Q1425" i="3"/>
  <c r="N1425" i="3"/>
  <c r="J1425" i="3"/>
  <c r="E1425" i="3"/>
  <c r="D1425" i="3"/>
  <c r="BC1424" i="3"/>
  <c r="AE1424" i="3"/>
  <c r="AD1424" i="3"/>
  <c r="BB1424" i="3" s="1"/>
  <c r="AB1424" i="3"/>
  <c r="U1424" i="3"/>
  <c r="T1424" i="3"/>
  <c r="R1424" i="3"/>
  <c r="Q1424" i="3"/>
  <c r="N1424" i="3"/>
  <c r="J1424" i="3"/>
  <c r="E1424" i="3"/>
  <c r="D1424" i="3"/>
  <c r="AD1423" i="3"/>
  <c r="AB1423" i="3"/>
  <c r="U1423" i="3"/>
  <c r="R1423" i="3"/>
  <c r="T1423" i="3" s="1"/>
  <c r="Q1423" i="3"/>
  <c r="N1423" i="3"/>
  <c r="J1423" i="3"/>
  <c r="E1423" i="3"/>
  <c r="F1423" i="3" s="1"/>
  <c r="D1423" i="3"/>
  <c r="AD1422" i="3"/>
  <c r="AB1422" i="3"/>
  <c r="U1422" i="3"/>
  <c r="R1422" i="3"/>
  <c r="T1422" i="3" s="1"/>
  <c r="Q1422" i="3"/>
  <c r="N1422" i="3"/>
  <c r="J1422" i="3"/>
  <c r="E1422" i="3"/>
  <c r="D1422" i="3"/>
  <c r="AD1421" i="3"/>
  <c r="BB1421" i="3" s="1"/>
  <c r="AB1421" i="3"/>
  <c r="U1421" i="3"/>
  <c r="R1421" i="3"/>
  <c r="T1421" i="3" s="1"/>
  <c r="Q1421" i="3"/>
  <c r="N1421" i="3"/>
  <c r="J1421" i="3"/>
  <c r="E1421" i="3"/>
  <c r="F1421" i="3" s="1"/>
  <c r="D1421" i="3"/>
  <c r="AD1420" i="3"/>
  <c r="BB1420" i="3" s="1"/>
  <c r="AB1420" i="3"/>
  <c r="U1420" i="3"/>
  <c r="R1420" i="3"/>
  <c r="T1420" i="3" s="1"/>
  <c r="Q1420" i="3"/>
  <c r="N1420" i="3"/>
  <c r="J1420" i="3"/>
  <c r="E1420" i="3"/>
  <c r="D1420" i="3"/>
  <c r="AD1419" i="3"/>
  <c r="BB1419" i="3" s="1"/>
  <c r="AB1419" i="3"/>
  <c r="U1419" i="3"/>
  <c r="R1419" i="3"/>
  <c r="T1419" i="3" s="1"/>
  <c r="Q1419" i="3"/>
  <c r="N1419" i="3"/>
  <c r="J1419" i="3"/>
  <c r="E1419" i="3"/>
  <c r="D1419" i="3"/>
  <c r="AD1418" i="3"/>
  <c r="BB1418" i="3" s="1"/>
  <c r="AB1418" i="3"/>
  <c r="U1418" i="3"/>
  <c r="R1418" i="3"/>
  <c r="T1418" i="3" s="1"/>
  <c r="Q1418" i="3"/>
  <c r="N1418" i="3"/>
  <c r="J1418" i="3"/>
  <c r="E1418" i="3"/>
  <c r="D1418" i="3"/>
  <c r="AD1417" i="3"/>
  <c r="AB1417" i="3"/>
  <c r="U1417" i="3"/>
  <c r="R1417" i="3"/>
  <c r="T1417" i="3" s="1"/>
  <c r="Q1417" i="3"/>
  <c r="N1417" i="3"/>
  <c r="J1417" i="3"/>
  <c r="E1417" i="3"/>
  <c r="D1417" i="3"/>
  <c r="AD1416" i="3"/>
  <c r="AB1416" i="3"/>
  <c r="U1416" i="3"/>
  <c r="R1416" i="3"/>
  <c r="T1416" i="3" s="1"/>
  <c r="Q1416" i="3"/>
  <c r="N1416" i="3"/>
  <c r="J1416" i="3"/>
  <c r="E1416" i="3"/>
  <c r="D1416" i="3"/>
  <c r="AD1415" i="3"/>
  <c r="AB1415" i="3"/>
  <c r="U1415" i="3"/>
  <c r="R1415" i="3"/>
  <c r="T1415" i="3" s="1"/>
  <c r="Q1415" i="3"/>
  <c r="N1415" i="3"/>
  <c r="J1415" i="3"/>
  <c r="E1415" i="3"/>
  <c r="D1415" i="3"/>
  <c r="AD1414" i="3"/>
  <c r="AB1414" i="3"/>
  <c r="U1414" i="3"/>
  <c r="R1414" i="3"/>
  <c r="T1414" i="3" s="1"/>
  <c r="Q1414" i="3"/>
  <c r="N1414" i="3"/>
  <c r="J1414" i="3"/>
  <c r="E1414" i="3"/>
  <c r="D1414" i="3"/>
  <c r="AD1413" i="3"/>
  <c r="BB1413" i="3" s="1"/>
  <c r="AB1413" i="3"/>
  <c r="U1413" i="3"/>
  <c r="R1413" i="3"/>
  <c r="T1413" i="3" s="1"/>
  <c r="Q1413" i="3"/>
  <c r="N1413" i="3"/>
  <c r="J1413" i="3"/>
  <c r="E1413" i="3"/>
  <c r="D1413" i="3"/>
  <c r="AD1412" i="3"/>
  <c r="AB1412" i="3"/>
  <c r="U1412" i="3"/>
  <c r="R1412" i="3"/>
  <c r="T1412" i="3" s="1"/>
  <c r="Q1412" i="3"/>
  <c r="N1412" i="3"/>
  <c r="J1412" i="3"/>
  <c r="E1412" i="3"/>
  <c r="D1412" i="3"/>
  <c r="AD1411" i="3"/>
  <c r="BB1411" i="3" s="1"/>
  <c r="AB1411" i="3"/>
  <c r="U1411" i="3"/>
  <c r="R1411" i="3"/>
  <c r="T1411" i="3" s="1"/>
  <c r="Q1411" i="3"/>
  <c r="N1411" i="3"/>
  <c r="J1411" i="3"/>
  <c r="E1411" i="3"/>
  <c r="F1411" i="3" s="1"/>
  <c r="D1411" i="3"/>
  <c r="AD1410" i="3"/>
  <c r="BC1410" i="3" s="1"/>
  <c r="AB1410" i="3"/>
  <c r="U1410" i="3"/>
  <c r="R1410" i="3"/>
  <c r="T1410" i="3" s="1"/>
  <c r="Q1410" i="3"/>
  <c r="N1410" i="3"/>
  <c r="J1410" i="3"/>
  <c r="E1410" i="3"/>
  <c r="D1410" i="3"/>
  <c r="AD1409" i="3"/>
  <c r="AB1409" i="3"/>
  <c r="U1409" i="3"/>
  <c r="R1409" i="3"/>
  <c r="T1409" i="3" s="1"/>
  <c r="Q1409" i="3"/>
  <c r="N1409" i="3"/>
  <c r="J1409" i="3"/>
  <c r="E1409" i="3"/>
  <c r="D1409" i="3"/>
  <c r="AD1408" i="3"/>
  <c r="AB1408" i="3"/>
  <c r="U1408" i="3"/>
  <c r="R1408" i="3"/>
  <c r="T1408" i="3" s="1"/>
  <c r="Q1408" i="3"/>
  <c r="N1408" i="3"/>
  <c r="J1408" i="3"/>
  <c r="E1408" i="3"/>
  <c r="D1408" i="3"/>
  <c r="AD1407" i="3"/>
  <c r="AB1407" i="3"/>
  <c r="U1407" i="3"/>
  <c r="R1407" i="3"/>
  <c r="T1407" i="3" s="1"/>
  <c r="Q1407" i="3"/>
  <c r="N1407" i="3"/>
  <c r="J1407" i="3"/>
  <c r="E1407" i="3"/>
  <c r="D1407" i="3"/>
  <c r="AD1406" i="3"/>
  <c r="AB1406" i="3"/>
  <c r="U1406" i="3"/>
  <c r="R1406" i="3"/>
  <c r="T1406" i="3" s="1"/>
  <c r="Q1406" i="3"/>
  <c r="N1406" i="3"/>
  <c r="J1406" i="3"/>
  <c r="E1406" i="3"/>
  <c r="D1406" i="3"/>
  <c r="AD1405" i="3"/>
  <c r="BB1405" i="3" s="1"/>
  <c r="AB1405" i="3"/>
  <c r="U1405" i="3"/>
  <c r="R1405" i="3"/>
  <c r="T1405" i="3" s="1"/>
  <c r="Q1405" i="3"/>
  <c r="N1405" i="3"/>
  <c r="J1405" i="3"/>
  <c r="E1405" i="3"/>
  <c r="F1405" i="3" s="1"/>
  <c r="D1405" i="3"/>
  <c r="AD1404" i="3"/>
  <c r="AB1404" i="3"/>
  <c r="U1404" i="3"/>
  <c r="R1404" i="3"/>
  <c r="T1404" i="3" s="1"/>
  <c r="Q1404" i="3"/>
  <c r="N1404" i="3"/>
  <c r="J1404" i="3"/>
  <c r="E1404" i="3"/>
  <c r="D1404" i="3"/>
  <c r="AD1403" i="3"/>
  <c r="BB1403" i="3" s="1"/>
  <c r="AB1403" i="3"/>
  <c r="U1403" i="3"/>
  <c r="R1403" i="3"/>
  <c r="T1403" i="3" s="1"/>
  <c r="Q1403" i="3"/>
  <c r="N1403" i="3"/>
  <c r="J1403" i="3"/>
  <c r="E1403" i="3"/>
  <c r="D1403" i="3"/>
  <c r="AD1402" i="3"/>
  <c r="AB1402" i="3"/>
  <c r="U1402" i="3"/>
  <c r="R1402" i="3"/>
  <c r="T1402" i="3" s="1"/>
  <c r="Q1402" i="3"/>
  <c r="N1402" i="3"/>
  <c r="J1402" i="3"/>
  <c r="E1402" i="3"/>
  <c r="D1402" i="3"/>
  <c r="AD1401" i="3"/>
  <c r="BC1401" i="3" s="1"/>
  <c r="AB1401" i="3"/>
  <c r="U1401" i="3"/>
  <c r="R1401" i="3"/>
  <c r="T1401" i="3" s="1"/>
  <c r="Q1401" i="3"/>
  <c r="N1401" i="3"/>
  <c r="J1401" i="3"/>
  <c r="E1401" i="3"/>
  <c r="D1401" i="3"/>
  <c r="AD1400" i="3"/>
  <c r="AB1400" i="3"/>
  <c r="U1400" i="3"/>
  <c r="R1400" i="3"/>
  <c r="T1400" i="3" s="1"/>
  <c r="Q1400" i="3"/>
  <c r="N1400" i="3"/>
  <c r="J1400" i="3"/>
  <c r="E1400" i="3"/>
  <c r="D1400" i="3"/>
  <c r="F1400" i="3" s="1"/>
  <c r="AD1399" i="3"/>
  <c r="AB1399" i="3"/>
  <c r="U1399" i="3"/>
  <c r="R1399" i="3"/>
  <c r="T1399" i="3" s="1"/>
  <c r="Q1399" i="3"/>
  <c r="N1399" i="3"/>
  <c r="J1399" i="3"/>
  <c r="E1399" i="3"/>
  <c r="D1399" i="3"/>
  <c r="F1399" i="3" s="1"/>
  <c r="AD1398" i="3"/>
  <c r="BB1398" i="3" s="1"/>
  <c r="AB1398" i="3"/>
  <c r="U1398" i="3"/>
  <c r="R1398" i="3"/>
  <c r="T1398" i="3" s="1"/>
  <c r="Q1398" i="3"/>
  <c r="N1398" i="3"/>
  <c r="J1398" i="3"/>
  <c r="E1398" i="3"/>
  <c r="D1398" i="3"/>
  <c r="AD1397" i="3"/>
  <c r="AB1397" i="3"/>
  <c r="U1397" i="3"/>
  <c r="R1397" i="3"/>
  <c r="T1397" i="3" s="1"/>
  <c r="Q1397" i="3"/>
  <c r="N1397" i="3"/>
  <c r="J1397" i="3"/>
  <c r="E1397" i="3"/>
  <c r="D1397" i="3"/>
  <c r="AD1396" i="3"/>
  <c r="AQ1396" i="3" s="1"/>
  <c r="AR1396" i="3" s="1"/>
  <c r="AB1396" i="3"/>
  <c r="U1396" i="3"/>
  <c r="T1396" i="3"/>
  <c r="R1396" i="3"/>
  <c r="Q1396" i="3"/>
  <c r="N1396" i="3"/>
  <c r="J1396" i="3"/>
  <c r="E1396" i="3"/>
  <c r="D1396" i="3"/>
  <c r="AD1395" i="3"/>
  <c r="AB1395" i="3"/>
  <c r="U1395" i="3"/>
  <c r="R1395" i="3"/>
  <c r="T1395" i="3" s="1"/>
  <c r="Q1395" i="3"/>
  <c r="N1395" i="3"/>
  <c r="J1395" i="3"/>
  <c r="E1395" i="3"/>
  <c r="D1395" i="3"/>
  <c r="AD1394" i="3"/>
  <c r="AB1394" i="3"/>
  <c r="U1394" i="3"/>
  <c r="R1394" i="3"/>
  <c r="T1394" i="3" s="1"/>
  <c r="Q1394" i="3"/>
  <c r="N1394" i="3"/>
  <c r="J1394" i="3"/>
  <c r="E1394" i="3"/>
  <c r="D1394" i="3"/>
  <c r="AD1393" i="3"/>
  <c r="BC1393" i="3" s="1"/>
  <c r="AB1393" i="3"/>
  <c r="U1393" i="3"/>
  <c r="R1393" i="3"/>
  <c r="T1393" i="3" s="1"/>
  <c r="Q1393" i="3"/>
  <c r="N1393" i="3"/>
  <c r="J1393" i="3"/>
  <c r="E1393" i="3"/>
  <c r="D1393" i="3"/>
  <c r="AD1392" i="3"/>
  <c r="AB1392" i="3"/>
  <c r="U1392" i="3"/>
  <c r="R1392" i="3"/>
  <c r="T1392" i="3" s="1"/>
  <c r="Q1392" i="3"/>
  <c r="N1392" i="3"/>
  <c r="J1392" i="3"/>
  <c r="E1392" i="3"/>
  <c r="D1392" i="3"/>
  <c r="F1392" i="3" s="1"/>
  <c r="AD1391" i="3"/>
  <c r="AB1391" i="3"/>
  <c r="U1391" i="3"/>
  <c r="R1391" i="3"/>
  <c r="T1391" i="3" s="1"/>
  <c r="Q1391" i="3"/>
  <c r="N1391" i="3"/>
  <c r="J1391" i="3"/>
  <c r="F1391" i="3"/>
  <c r="E1391" i="3"/>
  <c r="D1391" i="3"/>
  <c r="AD1390" i="3"/>
  <c r="BB1390" i="3" s="1"/>
  <c r="AB1390" i="3"/>
  <c r="U1390" i="3"/>
  <c r="R1390" i="3"/>
  <c r="T1390" i="3" s="1"/>
  <c r="Q1390" i="3"/>
  <c r="N1390" i="3"/>
  <c r="J1390" i="3"/>
  <c r="E1390" i="3"/>
  <c r="D1390" i="3"/>
  <c r="AD1389" i="3"/>
  <c r="BC1389" i="3" s="1"/>
  <c r="AB1389" i="3"/>
  <c r="U1389" i="3"/>
  <c r="R1389" i="3"/>
  <c r="T1389" i="3" s="1"/>
  <c r="Q1389" i="3"/>
  <c r="N1389" i="3"/>
  <c r="J1389" i="3"/>
  <c r="E1389" i="3"/>
  <c r="D1389" i="3"/>
  <c r="AD1388" i="3"/>
  <c r="AB1388" i="3"/>
  <c r="U1388" i="3"/>
  <c r="R1388" i="3"/>
  <c r="T1388" i="3" s="1"/>
  <c r="Q1388" i="3"/>
  <c r="N1388" i="3"/>
  <c r="J1388" i="3"/>
  <c r="E1388" i="3"/>
  <c r="D1388" i="3"/>
  <c r="AD1387" i="3"/>
  <c r="AE1387" i="3" s="1"/>
  <c r="AF1387" i="3" s="1"/>
  <c r="AB1387" i="3"/>
  <c r="U1387" i="3"/>
  <c r="R1387" i="3"/>
  <c r="T1387" i="3" s="1"/>
  <c r="Q1387" i="3"/>
  <c r="N1387" i="3"/>
  <c r="J1387" i="3"/>
  <c r="E1387" i="3"/>
  <c r="D1387" i="3"/>
  <c r="AD1386" i="3"/>
  <c r="AQ1386" i="3" s="1"/>
  <c r="AR1386" i="3" s="1"/>
  <c r="AB1386" i="3"/>
  <c r="U1386" i="3"/>
  <c r="R1386" i="3"/>
  <c r="T1386" i="3" s="1"/>
  <c r="Q1386" i="3"/>
  <c r="N1386" i="3"/>
  <c r="J1386" i="3"/>
  <c r="E1386" i="3"/>
  <c r="D1386" i="3"/>
  <c r="AD1385" i="3"/>
  <c r="BC1385" i="3" s="1"/>
  <c r="AB1385" i="3"/>
  <c r="U1385" i="3"/>
  <c r="R1385" i="3"/>
  <c r="T1385" i="3" s="1"/>
  <c r="Q1385" i="3"/>
  <c r="N1385" i="3"/>
  <c r="J1385" i="3"/>
  <c r="AG1385" i="3" s="1"/>
  <c r="E1385" i="3"/>
  <c r="D1385" i="3"/>
  <c r="AD1384" i="3"/>
  <c r="BC1384" i="3" s="1"/>
  <c r="AB1384" i="3"/>
  <c r="U1384" i="3"/>
  <c r="R1384" i="3"/>
  <c r="T1384" i="3" s="1"/>
  <c r="Q1384" i="3"/>
  <c r="N1384" i="3"/>
  <c r="J1384" i="3"/>
  <c r="E1384" i="3"/>
  <c r="D1384" i="3"/>
  <c r="AD1383" i="3"/>
  <c r="BB1383" i="3" s="1"/>
  <c r="AB1383" i="3"/>
  <c r="U1383" i="3"/>
  <c r="R1383" i="3"/>
  <c r="T1383" i="3" s="1"/>
  <c r="Q1383" i="3"/>
  <c r="N1383" i="3"/>
  <c r="J1383" i="3"/>
  <c r="E1383" i="3"/>
  <c r="D1383" i="3"/>
  <c r="AD1382" i="3"/>
  <c r="AE1382" i="3" s="1"/>
  <c r="AF1382" i="3" s="1"/>
  <c r="AB1382" i="3"/>
  <c r="U1382" i="3"/>
  <c r="R1382" i="3"/>
  <c r="T1382" i="3" s="1"/>
  <c r="Q1382" i="3"/>
  <c r="N1382" i="3"/>
  <c r="J1382" i="3"/>
  <c r="AG1382" i="3" s="1"/>
  <c r="E1382" i="3"/>
  <c r="D1382" i="3"/>
  <c r="AD1381" i="3"/>
  <c r="AB1381" i="3"/>
  <c r="U1381" i="3"/>
  <c r="R1381" i="3"/>
  <c r="T1381" i="3" s="1"/>
  <c r="Q1381" i="3"/>
  <c r="N1381" i="3"/>
  <c r="J1381" i="3"/>
  <c r="E1381" i="3"/>
  <c r="D1381" i="3"/>
  <c r="AD1380" i="3"/>
  <c r="AB1380" i="3"/>
  <c r="U1380" i="3"/>
  <c r="R1380" i="3"/>
  <c r="T1380" i="3" s="1"/>
  <c r="Q1380" i="3"/>
  <c r="N1380" i="3"/>
  <c r="J1380" i="3"/>
  <c r="E1380" i="3"/>
  <c r="D1380" i="3"/>
  <c r="F1380" i="3" s="1"/>
  <c r="AD1379" i="3"/>
  <c r="BB1379" i="3" s="1"/>
  <c r="AB1379" i="3"/>
  <c r="U1379" i="3"/>
  <c r="R1379" i="3"/>
  <c r="T1379" i="3" s="1"/>
  <c r="Q1379" i="3"/>
  <c r="N1379" i="3"/>
  <c r="J1379" i="3"/>
  <c r="E1379" i="3"/>
  <c r="D1379" i="3"/>
  <c r="AD1378" i="3"/>
  <c r="AB1378" i="3"/>
  <c r="U1378" i="3"/>
  <c r="R1378" i="3"/>
  <c r="T1378" i="3" s="1"/>
  <c r="Q1378" i="3"/>
  <c r="N1378" i="3"/>
  <c r="J1378" i="3"/>
  <c r="E1378" i="3"/>
  <c r="D1378" i="3"/>
  <c r="AD1377" i="3"/>
  <c r="BC1377" i="3" s="1"/>
  <c r="AB1377" i="3"/>
  <c r="U1377" i="3"/>
  <c r="R1377" i="3"/>
  <c r="T1377" i="3" s="1"/>
  <c r="Q1377" i="3"/>
  <c r="N1377" i="3"/>
  <c r="J1377" i="3"/>
  <c r="E1377" i="3"/>
  <c r="D1377" i="3"/>
  <c r="F1377" i="3" s="1"/>
  <c r="AD1376" i="3"/>
  <c r="AB1376" i="3"/>
  <c r="U1376" i="3"/>
  <c r="R1376" i="3"/>
  <c r="T1376" i="3" s="1"/>
  <c r="Q1376" i="3"/>
  <c r="N1376" i="3"/>
  <c r="J1376" i="3"/>
  <c r="E1376" i="3"/>
  <c r="F1376" i="3" s="1"/>
  <c r="D1376" i="3"/>
  <c r="AD1375" i="3"/>
  <c r="AB1375" i="3"/>
  <c r="U1375" i="3"/>
  <c r="R1375" i="3"/>
  <c r="T1375" i="3" s="1"/>
  <c r="Q1375" i="3"/>
  <c r="N1375" i="3"/>
  <c r="J1375" i="3"/>
  <c r="E1375" i="3"/>
  <c r="D1375" i="3"/>
  <c r="AD1374" i="3"/>
  <c r="AB1374" i="3"/>
  <c r="U1374" i="3"/>
  <c r="R1374" i="3"/>
  <c r="T1374" i="3" s="1"/>
  <c r="Q1374" i="3"/>
  <c r="N1374" i="3"/>
  <c r="J1374" i="3"/>
  <c r="E1374" i="3"/>
  <c r="D1374" i="3"/>
  <c r="AD1373" i="3"/>
  <c r="BC1373" i="3" s="1"/>
  <c r="AB1373" i="3"/>
  <c r="U1373" i="3"/>
  <c r="R1373" i="3"/>
  <c r="T1373" i="3" s="1"/>
  <c r="Q1373" i="3"/>
  <c r="N1373" i="3"/>
  <c r="J1373" i="3"/>
  <c r="E1373" i="3"/>
  <c r="D1373" i="3"/>
  <c r="AD1372" i="3"/>
  <c r="BC1372" i="3" s="1"/>
  <c r="AB1372" i="3"/>
  <c r="U1372" i="3"/>
  <c r="R1372" i="3"/>
  <c r="T1372" i="3" s="1"/>
  <c r="Q1372" i="3"/>
  <c r="N1372" i="3"/>
  <c r="J1372" i="3"/>
  <c r="E1372" i="3"/>
  <c r="F1372" i="3" s="1"/>
  <c r="D1372" i="3"/>
  <c r="AD1371" i="3"/>
  <c r="BB1371" i="3" s="1"/>
  <c r="AB1371" i="3"/>
  <c r="U1371" i="3"/>
  <c r="R1371" i="3"/>
  <c r="T1371" i="3" s="1"/>
  <c r="Q1371" i="3"/>
  <c r="N1371" i="3"/>
  <c r="J1371" i="3"/>
  <c r="E1371" i="3"/>
  <c r="D1371" i="3"/>
  <c r="AD1370" i="3"/>
  <c r="AB1370" i="3"/>
  <c r="U1370" i="3"/>
  <c r="R1370" i="3"/>
  <c r="T1370" i="3" s="1"/>
  <c r="Q1370" i="3"/>
  <c r="N1370" i="3"/>
  <c r="J1370" i="3"/>
  <c r="E1370" i="3"/>
  <c r="D1370" i="3"/>
  <c r="AD1369" i="3"/>
  <c r="BC1369" i="3" s="1"/>
  <c r="AB1369" i="3"/>
  <c r="U1369" i="3"/>
  <c r="R1369" i="3"/>
  <c r="T1369" i="3" s="1"/>
  <c r="Q1369" i="3"/>
  <c r="N1369" i="3"/>
  <c r="J1369" i="3"/>
  <c r="E1369" i="3"/>
  <c r="D1369" i="3"/>
  <c r="AD1368" i="3"/>
  <c r="AB1368" i="3"/>
  <c r="U1368" i="3"/>
  <c r="R1368" i="3"/>
  <c r="T1368" i="3" s="1"/>
  <c r="Q1368" i="3"/>
  <c r="N1368" i="3"/>
  <c r="J1368" i="3"/>
  <c r="E1368" i="3"/>
  <c r="D1368" i="3"/>
  <c r="AD1367" i="3"/>
  <c r="BB1367" i="3" s="1"/>
  <c r="AB1367" i="3"/>
  <c r="U1367" i="3"/>
  <c r="R1367" i="3"/>
  <c r="T1367" i="3" s="1"/>
  <c r="Q1367" i="3"/>
  <c r="N1367" i="3"/>
  <c r="J1367" i="3"/>
  <c r="E1367" i="3"/>
  <c r="D1367" i="3"/>
  <c r="AD1366" i="3"/>
  <c r="AB1366" i="3"/>
  <c r="U1366" i="3"/>
  <c r="R1366" i="3"/>
  <c r="T1366" i="3" s="1"/>
  <c r="Q1366" i="3"/>
  <c r="N1366" i="3"/>
  <c r="J1366" i="3"/>
  <c r="E1366" i="3"/>
  <c r="D1366" i="3"/>
  <c r="AD1365" i="3"/>
  <c r="AB1365" i="3"/>
  <c r="U1365" i="3"/>
  <c r="R1365" i="3"/>
  <c r="T1365" i="3" s="1"/>
  <c r="Q1365" i="3"/>
  <c r="N1365" i="3"/>
  <c r="J1365" i="3"/>
  <c r="E1365" i="3"/>
  <c r="D1365" i="3"/>
  <c r="AD1364" i="3"/>
  <c r="BC1364" i="3" s="1"/>
  <c r="AB1364" i="3"/>
  <c r="U1364" i="3"/>
  <c r="R1364" i="3"/>
  <c r="T1364" i="3" s="1"/>
  <c r="Q1364" i="3"/>
  <c r="N1364" i="3"/>
  <c r="J1364" i="3"/>
  <c r="E1364" i="3"/>
  <c r="D1364" i="3"/>
  <c r="AD1363" i="3"/>
  <c r="BB1363" i="3" s="1"/>
  <c r="AB1363" i="3"/>
  <c r="U1363" i="3"/>
  <c r="R1363" i="3"/>
  <c r="T1363" i="3" s="1"/>
  <c r="Q1363" i="3"/>
  <c r="N1363" i="3"/>
  <c r="J1363" i="3"/>
  <c r="E1363" i="3"/>
  <c r="D1363" i="3"/>
  <c r="AD1362" i="3"/>
  <c r="AB1362" i="3"/>
  <c r="U1362" i="3"/>
  <c r="R1362" i="3"/>
  <c r="T1362" i="3" s="1"/>
  <c r="Q1362" i="3"/>
  <c r="N1362" i="3"/>
  <c r="J1362" i="3"/>
  <c r="E1362" i="3"/>
  <c r="D1362" i="3"/>
  <c r="AD1361" i="3"/>
  <c r="BC1361" i="3" s="1"/>
  <c r="AB1361" i="3"/>
  <c r="U1361" i="3"/>
  <c r="R1361" i="3"/>
  <c r="T1361" i="3" s="1"/>
  <c r="Q1361" i="3"/>
  <c r="N1361" i="3"/>
  <c r="J1361" i="3"/>
  <c r="E1361" i="3"/>
  <c r="F1361" i="3" s="1"/>
  <c r="D1361" i="3"/>
  <c r="AE1360" i="3"/>
  <c r="AF1360" i="3" s="1"/>
  <c r="AD1360" i="3"/>
  <c r="BC1360" i="3" s="1"/>
  <c r="AB1360" i="3"/>
  <c r="U1360" i="3"/>
  <c r="T1360" i="3"/>
  <c r="R1360" i="3"/>
  <c r="Q1360" i="3"/>
  <c r="N1360" i="3"/>
  <c r="J1360" i="3"/>
  <c r="AG1360" i="3" s="1"/>
  <c r="E1360" i="3"/>
  <c r="D1360" i="3"/>
  <c r="AD1359" i="3"/>
  <c r="AB1359" i="3"/>
  <c r="U1359" i="3"/>
  <c r="R1359" i="3"/>
  <c r="T1359" i="3" s="1"/>
  <c r="Q1359" i="3"/>
  <c r="N1359" i="3"/>
  <c r="J1359" i="3"/>
  <c r="E1359" i="3"/>
  <c r="D1359" i="3"/>
  <c r="AD1358" i="3"/>
  <c r="AB1358" i="3"/>
  <c r="U1358" i="3"/>
  <c r="R1358" i="3"/>
  <c r="T1358" i="3" s="1"/>
  <c r="Q1358" i="3"/>
  <c r="N1358" i="3"/>
  <c r="J1358" i="3"/>
  <c r="E1358" i="3"/>
  <c r="D1358" i="3"/>
  <c r="AD1357" i="3"/>
  <c r="BC1357" i="3" s="1"/>
  <c r="AB1357" i="3"/>
  <c r="U1357" i="3"/>
  <c r="R1357" i="3"/>
  <c r="T1357" i="3" s="1"/>
  <c r="Q1357" i="3"/>
  <c r="N1357" i="3"/>
  <c r="J1357" i="3"/>
  <c r="E1357" i="3"/>
  <c r="D1357" i="3"/>
  <c r="AD1356" i="3"/>
  <c r="BC1356" i="3" s="1"/>
  <c r="AB1356" i="3"/>
  <c r="U1356" i="3"/>
  <c r="R1356" i="3"/>
  <c r="T1356" i="3" s="1"/>
  <c r="Q1356" i="3"/>
  <c r="N1356" i="3"/>
  <c r="J1356" i="3"/>
  <c r="E1356" i="3"/>
  <c r="D1356" i="3"/>
  <c r="AD1355" i="3"/>
  <c r="BB1355" i="3" s="1"/>
  <c r="AB1355" i="3"/>
  <c r="U1355" i="3"/>
  <c r="R1355" i="3"/>
  <c r="T1355" i="3" s="1"/>
  <c r="Q1355" i="3"/>
  <c r="N1355" i="3"/>
  <c r="J1355" i="3"/>
  <c r="E1355" i="3"/>
  <c r="D1355" i="3"/>
  <c r="AD1354" i="3"/>
  <c r="AB1354" i="3"/>
  <c r="U1354" i="3"/>
  <c r="R1354" i="3"/>
  <c r="T1354" i="3" s="1"/>
  <c r="Q1354" i="3"/>
  <c r="N1354" i="3"/>
  <c r="J1354" i="3"/>
  <c r="E1354" i="3"/>
  <c r="D1354" i="3"/>
  <c r="AD1353" i="3"/>
  <c r="BC1353" i="3" s="1"/>
  <c r="AB1353" i="3"/>
  <c r="U1353" i="3"/>
  <c r="R1353" i="3"/>
  <c r="T1353" i="3" s="1"/>
  <c r="Q1353" i="3"/>
  <c r="N1353" i="3"/>
  <c r="J1353" i="3"/>
  <c r="E1353" i="3"/>
  <c r="D1353" i="3"/>
  <c r="AD1352" i="3"/>
  <c r="BB1352" i="3" s="1"/>
  <c r="AB1352" i="3"/>
  <c r="U1352" i="3"/>
  <c r="R1352" i="3"/>
  <c r="T1352" i="3" s="1"/>
  <c r="Q1352" i="3"/>
  <c r="N1352" i="3"/>
  <c r="J1352" i="3"/>
  <c r="E1352" i="3"/>
  <c r="D1352" i="3"/>
  <c r="AD1351" i="3"/>
  <c r="AQ1351" i="3" s="1"/>
  <c r="AR1351" i="3" s="1"/>
  <c r="AB1351" i="3"/>
  <c r="U1351" i="3"/>
  <c r="R1351" i="3"/>
  <c r="T1351" i="3" s="1"/>
  <c r="Q1351" i="3"/>
  <c r="N1351" i="3"/>
  <c r="J1351" i="3"/>
  <c r="E1351" i="3"/>
  <c r="D1351" i="3"/>
  <c r="AD1350" i="3"/>
  <c r="AB1350" i="3"/>
  <c r="U1350" i="3"/>
  <c r="R1350" i="3"/>
  <c r="T1350" i="3" s="1"/>
  <c r="Q1350" i="3"/>
  <c r="N1350" i="3"/>
  <c r="J1350" i="3"/>
  <c r="E1350" i="3"/>
  <c r="D1350" i="3"/>
  <c r="AD1349" i="3"/>
  <c r="BB1349" i="3" s="1"/>
  <c r="AB1349" i="3"/>
  <c r="U1349" i="3"/>
  <c r="R1349" i="3"/>
  <c r="T1349" i="3" s="1"/>
  <c r="Q1349" i="3"/>
  <c r="N1349" i="3"/>
  <c r="J1349" i="3"/>
  <c r="E1349" i="3"/>
  <c r="D1349" i="3"/>
  <c r="AD1348" i="3"/>
  <c r="BB1348" i="3" s="1"/>
  <c r="AB1348" i="3"/>
  <c r="U1348" i="3"/>
  <c r="R1348" i="3"/>
  <c r="T1348" i="3" s="1"/>
  <c r="Q1348" i="3"/>
  <c r="N1348" i="3"/>
  <c r="J1348" i="3"/>
  <c r="E1348" i="3"/>
  <c r="D1348" i="3"/>
  <c r="AD1347" i="3"/>
  <c r="BB1347" i="3" s="1"/>
  <c r="AB1347" i="3"/>
  <c r="U1347" i="3"/>
  <c r="R1347" i="3"/>
  <c r="T1347" i="3" s="1"/>
  <c r="Q1347" i="3"/>
  <c r="N1347" i="3"/>
  <c r="J1347" i="3"/>
  <c r="E1347" i="3"/>
  <c r="D1347" i="3"/>
  <c r="AD1346" i="3"/>
  <c r="AB1346" i="3"/>
  <c r="U1346" i="3"/>
  <c r="R1346" i="3"/>
  <c r="T1346" i="3" s="1"/>
  <c r="Q1346" i="3"/>
  <c r="N1346" i="3"/>
  <c r="J1346" i="3"/>
  <c r="E1346" i="3"/>
  <c r="D1346" i="3"/>
  <c r="AD1345" i="3"/>
  <c r="BB1345" i="3" s="1"/>
  <c r="AB1345" i="3"/>
  <c r="U1345" i="3"/>
  <c r="R1345" i="3"/>
  <c r="T1345" i="3" s="1"/>
  <c r="Q1345" i="3"/>
  <c r="N1345" i="3"/>
  <c r="J1345" i="3"/>
  <c r="E1345" i="3"/>
  <c r="D1345" i="3"/>
  <c r="AD1344" i="3"/>
  <c r="BB1344" i="3" s="1"/>
  <c r="AB1344" i="3"/>
  <c r="U1344" i="3"/>
  <c r="R1344" i="3"/>
  <c r="T1344" i="3" s="1"/>
  <c r="Q1344" i="3"/>
  <c r="N1344" i="3"/>
  <c r="J1344" i="3"/>
  <c r="E1344" i="3"/>
  <c r="D1344" i="3"/>
  <c r="AD1343" i="3"/>
  <c r="AW1343" i="3" s="1"/>
  <c r="AB1343" i="3"/>
  <c r="U1343" i="3"/>
  <c r="R1343" i="3"/>
  <c r="T1343" i="3" s="1"/>
  <c r="Q1343" i="3"/>
  <c r="N1343" i="3"/>
  <c r="J1343" i="3"/>
  <c r="E1343" i="3"/>
  <c r="D1343" i="3"/>
  <c r="AD1342" i="3"/>
  <c r="AB1342" i="3"/>
  <c r="U1342" i="3"/>
  <c r="R1342" i="3"/>
  <c r="T1342" i="3" s="1"/>
  <c r="Q1342" i="3"/>
  <c r="N1342" i="3"/>
  <c r="J1342" i="3"/>
  <c r="E1342" i="3"/>
  <c r="F1342" i="3" s="1"/>
  <c r="D1342" i="3"/>
  <c r="AQ1341" i="3"/>
  <c r="AR1341" i="3" s="1"/>
  <c r="AD1341" i="3"/>
  <c r="BB1341" i="3" s="1"/>
  <c r="AB1341" i="3"/>
  <c r="U1341" i="3"/>
  <c r="T1341" i="3"/>
  <c r="R1341" i="3"/>
  <c r="Q1341" i="3"/>
  <c r="N1341" i="3"/>
  <c r="J1341" i="3"/>
  <c r="E1341" i="3"/>
  <c r="D1341" i="3"/>
  <c r="AD1340" i="3"/>
  <c r="BB1340" i="3" s="1"/>
  <c r="AB1340" i="3"/>
  <c r="U1340" i="3"/>
  <c r="R1340" i="3"/>
  <c r="T1340" i="3" s="1"/>
  <c r="Q1340" i="3"/>
  <c r="N1340" i="3"/>
  <c r="J1340" i="3"/>
  <c r="E1340" i="3"/>
  <c r="D1340" i="3"/>
  <c r="AD1339" i="3"/>
  <c r="BB1339" i="3" s="1"/>
  <c r="AB1339" i="3"/>
  <c r="U1339" i="3"/>
  <c r="R1339" i="3"/>
  <c r="T1339" i="3" s="1"/>
  <c r="Q1339" i="3"/>
  <c r="N1339" i="3"/>
  <c r="J1339" i="3"/>
  <c r="E1339" i="3"/>
  <c r="D1339" i="3"/>
  <c r="AD1338" i="3"/>
  <c r="AB1338" i="3"/>
  <c r="U1338" i="3"/>
  <c r="T1338" i="3"/>
  <c r="R1338" i="3"/>
  <c r="Q1338" i="3"/>
  <c r="N1338" i="3"/>
  <c r="J1338" i="3"/>
  <c r="E1338" i="3"/>
  <c r="D1338" i="3"/>
  <c r="AD1337" i="3"/>
  <c r="AB1337" i="3"/>
  <c r="U1337" i="3"/>
  <c r="R1337" i="3"/>
  <c r="T1337" i="3" s="1"/>
  <c r="Q1337" i="3"/>
  <c r="N1337" i="3"/>
  <c r="J1337" i="3"/>
  <c r="E1337" i="3"/>
  <c r="D1337" i="3"/>
  <c r="AD1336" i="3"/>
  <c r="BB1336" i="3" s="1"/>
  <c r="AB1336" i="3"/>
  <c r="U1336" i="3"/>
  <c r="R1336" i="3"/>
  <c r="T1336" i="3" s="1"/>
  <c r="Q1336" i="3"/>
  <c r="N1336" i="3"/>
  <c r="J1336" i="3"/>
  <c r="E1336" i="3"/>
  <c r="D1336" i="3"/>
  <c r="F1336" i="3" s="1"/>
  <c r="AD1335" i="3"/>
  <c r="BC1335" i="3" s="1"/>
  <c r="AB1335" i="3"/>
  <c r="U1335" i="3"/>
  <c r="R1335" i="3"/>
  <c r="T1335" i="3" s="1"/>
  <c r="Q1335" i="3"/>
  <c r="N1335" i="3"/>
  <c r="J1335" i="3"/>
  <c r="E1335" i="3"/>
  <c r="D1335" i="3"/>
  <c r="AD1334" i="3"/>
  <c r="AB1334" i="3"/>
  <c r="U1334" i="3"/>
  <c r="R1334" i="3"/>
  <c r="T1334" i="3" s="1"/>
  <c r="Q1334" i="3"/>
  <c r="N1334" i="3"/>
  <c r="J1334" i="3"/>
  <c r="E1334" i="3"/>
  <c r="D1334" i="3"/>
  <c r="AD1333" i="3"/>
  <c r="BC1333" i="3" s="1"/>
  <c r="AB1333" i="3"/>
  <c r="U1333" i="3"/>
  <c r="R1333" i="3"/>
  <c r="T1333" i="3" s="1"/>
  <c r="Q1333" i="3"/>
  <c r="N1333" i="3"/>
  <c r="J1333" i="3"/>
  <c r="E1333" i="3"/>
  <c r="D1333" i="3"/>
  <c r="AD1332" i="3"/>
  <c r="BB1332" i="3" s="1"/>
  <c r="AB1332" i="3"/>
  <c r="U1332" i="3"/>
  <c r="R1332" i="3"/>
  <c r="T1332" i="3" s="1"/>
  <c r="Q1332" i="3"/>
  <c r="N1332" i="3"/>
  <c r="J1332" i="3"/>
  <c r="E1332" i="3"/>
  <c r="D1332" i="3"/>
  <c r="AD1331" i="3"/>
  <c r="AB1331" i="3"/>
  <c r="U1331" i="3"/>
  <c r="R1331" i="3"/>
  <c r="T1331" i="3" s="1"/>
  <c r="Q1331" i="3"/>
  <c r="N1331" i="3"/>
  <c r="J1331" i="3"/>
  <c r="E1331" i="3"/>
  <c r="D1331" i="3"/>
  <c r="AD1330" i="3"/>
  <c r="AB1330" i="3"/>
  <c r="U1330" i="3"/>
  <c r="R1330" i="3"/>
  <c r="T1330" i="3" s="1"/>
  <c r="Q1330" i="3"/>
  <c r="N1330" i="3"/>
  <c r="J1330" i="3"/>
  <c r="E1330" i="3"/>
  <c r="D1330" i="3"/>
  <c r="AD1329" i="3"/>
  <c r="AB1329" i="3"/>
  <c r="U1329" i="3"/>
  <c r="R1329" i="3"/>
  <c r="T1329" i="3" s="1"/>
  <c r="Q1329" i="3"/>
  <c r="N1329" i="3"/>
  <c r="J1329" i="3"/>
  <c r="E1329" i="3"/>
  <c r="D1329" i="3"/>
  <c r="AD1328" i="3"/>
  <c r="BB1328" i="3" s="1"/>
  <c r="AB1328" i="3"/>
  <c r="U1328" i="3"/>
  <c r="R1328" i="3"/>
  <c r="T1328" i="3" s="1"/>
  <c r="Q1328" i="3"/>
  <c r="N1328" i="3"/>
  <c r="J1328" i="3"/>
  <c r="E1328" i="3"/>
  <c r="D1328" i="3"/>
  <c r="AD1327" i="3"/>
  <c r="AQ1327" i="3" s="1"/>
  <c r="AR1327" i="3" s="1"/>
  <c r="AB1327" i="3"/>
  <c r="U1327" i="3"/>
  <c r="R1327" i="3"/>
  <c r="T1327" i="3" s="1"/>
  <c r="Q1327" i="3"/>
  <c r="N1327" i="3"/>
  <c r="J1327" i="3"/>
  <c r="E1327" i="3"/>
  <c r="D1327" i="3"/>
  <c r="AD1326" i="3"/>
  <c r="AB1326" i="3"/>
  <c r="U1326" i="3"/>
  <c r="R1326" i="3"/>
  <c r="T1326" i="3" s="1"/>
  <c r="Q1326" i="3"/>
  <c r="N1326" i="3"/>
  <c r="J1326" i="3"/>
  <c r="E1326" i="3"/>
  <c r="D1326" i="3"/>
  <c r="AD1325" i="3"/>
  <c r="AU1325" i="3" s="1"/>
  <c r="AB1325" i="3"/>
  <c r="U1325" i="3"/>
  <c r="R1325" i="3"/>
  <c r="T1325" i="3" s="1"/>
  <c r="Q1325" i="3"/>
  <c r="N1325" i="3"/>
  <c r="J1325" i="3"/>
  <c r="E1325" i="3"/>
  <c r="D1325" i="3"/>
  <c r="AD1324" i="3"/>
  <c r="BB1324" i="3" s="1"/>
  <c r="AB1324" i="3"/>
  <c r="U1324" i="3"/>
  <c r="R1324" i="3"/>
  <c r="T1324" i="3" s="1"/>
  <c r="Q1324" i="3"/>
  <c r="N1324" i="3"/>
  <c r="J1324" i="3"/>
  <c r="E1324" i="3"/>
  <c r="D1324" i="3"/>
  <c r="AD1323" i="3"/>
  <c r="AB1323" i="3"/>
  <c r="U1323" i="3"/>
  <c r="R1323" i="3"/>
  <c r="T1323" i="3" s="1"/>
  <c r="Q1323" i="3"/>
  <c r="N1323" i="3"/>
  <c r="J1323" i="3"/>
  <c r="E1323" i="3"/>
  <c r="D1323" i="3"/>
  <c r="AD1322" i="3"/>
  <c r="AB1322" i="3"/>
  <c r="U1322" i="3"/>
  <c r="R1322" i="3"/>
  <c r="T1322" i="3" s="1"/>
  <c r="Q1322" i="3"/>
  <c r="N1322" i="3"/>
  <c r="J1322" i="3"/>
  <c r="E1322" i="3"/>
  <c r="D1322" i="3"/>
  <c r="AD1321" i="3"/>
  <c r="BB1321" i="3" s="1"/>
  <c r="AB1321" i="3"/>
  <c r="U1321" i="3"/>
  <c r="R1321" i="3"/>
  <c r="T1321" i="3" s="1"/>
  <c r="Q1321" i="3"/>
  <c r="N1321" i="3"/>
  <c r="J1321" i="3"/>
  <c r="E1321" i="3"/>
  <c r="D1321" i="3"/>
  <c r="AD1320" i="3"/>
  <c r="BB1320" i="3" s="1"/>
  <c r="AB1320" i="3"/>
  <c r="U1320" i="3"/>
  <c r="R1320" i="3"/>
  <c r="T1320" i="3" s="1"/>
  <c r="Q1320" i="3"/>
  <c r="N1320" i="3"/>
  <c r="J1320" i="3"/>
  <c r="E1320" i="3"/>
  <c r="D1320" i="3"/>
  <c r="AD1319" i="3"/>
  <c r="BC1319" i="3" s="1"/>
  <c r="AB1319" i="3"/>
  <c r="U1319" i="3"/>
  <c r="R1319" i="3"/>
  <c r="T1319" i="3" s="1"/>
  <c r="Q1319" i="3"/>
  <c r="N1319" i="3"/>
  <c r="J1319" i="3"/>
  <c r="E1319" i="3"/>
  <c r="D1319" i="3"/>
  <c r="AD1318" i="3"/>
  <c r="AB1318" i="3"/>
  <c r="U1318" i="3"/>
  <c r="R1318" i="3"/>
  <c r="T1318" i="3" s="1"/>
  <c r="Q1318" i="3"/>
  <c r="N1318" i="3"/>
  <c r="J1318" i="3"/>
  <c r="E1318" i="3"/>
  <c r="D1318" i="3"/>
  <c r="AQ1317" i="3"/>
  <c r="AR1317" i="3" s="1"/>
  <c r="AD1317" i="3"/>
  <c r="BB1317" i="3" s="1"/>
  <c r="AB1317" i="3"/>
  <c r="U1317" i="3"/>
  <c r="T1317" i="3"/>
  <c r="R1317" i="3"/>
  <c r="Q1317" i="3"/>
  <c r="N1317" i="3"/>
  <c r="J1317" i="3"/>
  <c r="AG1317" i="3" s="1"/>
  <c r="E1317" i="3"/>
  <c r="D1317" i="3"/>
  <c r="AD1316" i="3"/>
  <c r="BB1316" i="3" s="1"/>
  <c r="AB1316" i="3"/>
  <c r="U1316" i="3"/>
  <c r="R1316" i="3"/>
  <c r="T1316" i="3" s="1"/>
  <c r="Q1316" i="3"/>
  <c r="N1316" i="3"/>
  <c r="J1316" i="3"/>
  <c r="E1316" i="3"/>
  <c r="D1316" i="3"/>
  <c r="AD1315" i="3"/>
  <c r="AB1315" i="3"/>
  <c r="U1315" i="3"/>
  <c r="R1315" i="3"/>
  <c r="T1315" i="3" s="1"/>
  <c r="Q1315" i="3"/>
  <c r="N1315" i="3"/>
  <c r="J1315" i="3"/>
  <c r="E1315" i="3"/>
  <c r="D1315" i="3"/>
  <c r="AD1314" i="3"/>
  <c r="AB1314" i="3"/>
  <c r="U1314" i="3"/>
  <c r="T1314" i="3"/>
  <c r="R1314" i="3"/>
  <c r="Q1314" i="3"/>
  <c r="N1314" i="3"/>
  <c r="J1314" i="3"/>
  <c r="E1314" i="3"/>
  <c r="D1314" i="3"/>
  <c r="AD1313" i="3"/>
  <c r="BB1313" i="3" s="1"/>
  <c r="AB1313" i="3"/>
  <c r="U1313" i="3"/>
  <c r="R1313" i="3"/>
  <c r="T1313" i="3" s="1"/>
  <c r="Q1313" i="3"/>
  <c r="N1313" i="3"/>
  <c r="J1313" i="3"/>
  <c r="E1313" i="3"/>
  <c r="D1313" i="3"/>
  <c r="AD1312" i="3"/>
  <c r="BB1312" i="3" s="1"/>
  <c r="AB1312" i="3"/>
  <c r="U1312" i="3"/>
  <c r="R1312" i="3"/>
  <c r="T1312" i="3" s="1"/>
  <c r="Q1312" i="3"/>
  <c r="N1312" i="3"/>
  <c r="J1312" i="3"/>
  <c r="E1312" i="3"/>
  <c r="D1312" i="3"/>
  <c r="AD1311" i="3"/>
  <c r="BC1311" i="3" s="1"/>
  <c r="AB1311" i="3"/>
  <c r="U1311" i="3"/>
  <c r="R1311" i="3"/>
  <c r="T1311" i="3" s="1"/>
  <c r="Q1311" i="3"/>
  <c r="N1311" i="3"/>
  <c r="J1311" i="3"/>
  <c r="E1311" i="3"/>
  <c r="D1311" i="3"/>
  <c r="AD1310" i="3"/>
  <c r="AB1310" i="3"/>
  <c r="U1310" i="3"/>
  <c r="R1310" i="3"/>
  <c r="T1310" i="3" s="1"/>
  <c r="Q1310" i="3"/>
  <c r="N1310" i="3"/>
  <c r="J1310" i="3"/>
  <c r="E1310" i="3"/>
  <c r="D1310" i="3"/>
  <c r="AD1309" i="3"/>
  <c r="BC1309" i="3" s="1"/>
  <c r="AB1309" i="3"/>
  <c r="U1309" i="3"/>
  <c r="R1309" i="3"/>
  <c r="T1309" i="3" s="1"/>
  <c r="Q1309" i="3"/>
  <c r="N1309" i="3"/>
  <c r="J1309" i="3"/>
  <c r="E1309" i="3"/>
  <c r="D1309" i="3"/>
  <c r="AD1308" i="3"/>
  <c r="BB1308" i="3" s="1"/>
  <c r="AB1308" i="3"/>
  <c r="U1308" i="3"/>
  <c r="R1308" i="3"/>
  <c r="T1308" i="3" s="1"/>
  <c r="Q1308" i="3"/>
  <c r="N1308" i="3"/>
  <c r="J1308" i="3"/>
  <c r="E1308" i="3"/>
  <c r="D1308" i="3"/>
  <c r="AD1307" i="3"/>
  <c r="AU1307" i="3" s="1"/>
  <c r="AB1307" i="3"/>
  <c r="U1307" i="3"/>
  <c r="R1307" i="3"/>
  <c r="T1307" i="3" s="1"/>
  <c r="Q1307" i="3"/>
  <c r="N1307" i="3"/>
  <c r="J1307" i="3"/>
  <c r="E1307" i="3"/>
  <c r="D1307" i="3"/>
  <c r="AD1306" i="3"/>
  <c r="AB1306" i="3"/>
  <c r="U1306" i="3"/>
  <c r="R1306" i="3"/>
  <c r="T1306" i="3" s="1"/>
  <c r="Q1306" i="3"/>
  <c r="N1306" i="3"/>
  <c r="J1306" i="3"/>
  <c r="E1306" i="3"/>
  <c r="D1306" i="3"/>
  <c r="AE1305" i="3"/>
  <c r="AD1305" i="3"/>
  <c r="BB1305" i="3" s="1"/>
  <c r="AB1305" i="3"/>
  <c r="U1305" i="3"/>
  <c r="T1305" i="3"/>
  <c r="R1305" i="3"/>
  <c r="Q1305" i="3"/>
  <c r="N1305" i="3"/>
  <c r="J1305" i="3"/>
  <c r="AG1305" i="3" s="1"/>
  <c r="E1305" i="3"/>
  <c r="D1305" i="3"/>
  <c r="AD1304" i="3"/>
  <c r="BB1304" i="3" s="1"/>
  <c r="AB1304" i="3"/>
  <c r="U1304" i="3"/>
  <c r="R1304" i="3"/>
  <c r="T1304" i="3" s="1"/>
  <c r="Q1304" i="3"/>
  <c r="N1304" i="3"/>
  <c r="J1304" i="3"/>
  <c r="E1304" i="3"/>
  <c r="D1304" i="3"/>
  <c r="AQ1303" i="3"/>
  <c r="AR1303" i="3" s="1"/>
  <c r="AD1303" i="3"/>
  <c r="BC1303" i="3" s="1"/>
  <c r="AB1303" i="3"/>
  <c r="U1303" i="3"/>
  <c r="R1303" i="3"/>
  <c r="T1303" i="3" s="1"/>
  <c r="Q1303" i="3"/>
  <c r="N1303" i="3"/>
  <c r="J1303" i="3"/>
  <c r="E1303" i="3"/>
  <c r="D1303" i="3"/>
  <c r="AD1302" i="3"/>
  <c r="AB1302" i="3"/>
  <c r="U1302" i="3"/>
  <c r="R1302" i="3"/>
  <c r="T1302" i="3" s="1"/>
  <c r="Q1302" i="3"/>
  <c r="N1302" i="3"/>
  <c r="J1302" i="3"/>
  <c r="E1302" i="3"/>
  <c r="D1302" i="3"/>
  <c r="AD1301" i="3"/>
  <c r="BB1301" i="3" s="1"/>
  <c r="AB1301" i="3"/>
  <c r="U1301" i="3"/>
  <c r="R1301" i="3"/>
  <c r="T1301" i="3" s="1"/>
  <c r="Q1301" i="3"/>
  <c r="N1301" i="3"/>
  <c r="J1301" i="3"/>
  <c r="AG1301" i="3" s="1"/>
  <c r="E1301" i="3"/>
  <c r="D1301" i="3"/>
  <c r="AD1300" i="3"/>
  <c r="BB1300" i="3" s="1"/>
  <c r="AB1300" i="3"/>
  <c r="U1300" i="3"/>
  <c r="R1300" i="3"/>
  <c r="T1300" i="3" s="1"/>
  <c r="Q1300" i="3"/>
  <c r="N1300" i="3"/>
  <c r="J1300" i="3"/>
  <c r="E1300" i="3"/>
  <c r="D1300" i="3"/>
  <c r="AD1299" i="3"/>
  <c r="BB1299" i="3" s="1"/>
  <c r="AB1299" i="3"/>
  <c r="U1299" i="3"/>
  <c r="R1299" i="3"/>
  <c r="T1299" i="3" s="1"/>
  <c r="Q1299" i="3"/>
  <c r="N1299" i="3"/>
  <c r="J1299" i="3"/>
  <c r="AG1299" i="3" s="1"/>
  <c r="E1299" i="3"/>
  <c r="D1299" i="3"/>
  <c r="AD1298" i="3"/>
  <c r="AB1298" i="3"/>
  <c r="U1298" i="3"/>
  <c r="R1298" i="3"/>
  <c r="T1298" i="3" s="1"/>
  <c r="Q1298" i="3"/>
  <c r="N1298" i="3"/>
  <c r="J1298" i="3"/>
  <c r="E1298" i="3"/>
  <c r="D1298" i="3"/>
  <c r="AD1297" i="3"/>
  <c r="AB1297" i="3"/>
  <c r="U1297" i="3"/>
  <c r="R1297" i="3"/>
  <c r="T1297" i="3" s="1"/>
  <c r="Q1297" i="3"/>
  <c r="N1297" i="3"/>
  <c r="J1297" i="3"/>
  <c r="E1297" i="3"/>
  <c r="D1297" i="3"/>
  <c r="AD1296" i="3"/>
  <c r="BB1296" i="3" s="1"/>
  <c r="AB1296" i="3"/>
  <c r="U1296" i="3"/>
  <c r="R1296" i="3"/>
  <c r="T1296" i="3" s="1"/>
  <c r="Q1296" i="3"/>
  <c r="N1296" i="3"/>
  <c r="J1296" i="3"/>
  <c r="E1296" i="3"/>
  <c r="D1296" i="3"/>
  <c r="BB1295" i="3"/>
  <c r="AD1295" i="3"/>
  <c r="BC1295" i="3" s="1"/>
  <c r="AB1295" i="3"/>
  <c r="U1295" i="3"/>
  <c r="R1295" i="3"/>
  <c r="T1295" i="3" s="1"/>
  <c r="Q1295" i="3"/>
  <c r="N1295" i="3"/>
  <c r="J1295" i="3"/>
  <c r="E1295" i="3"/>
  <c r="D1295" i="3"/>
  <c r="AD1294" i="3"/>
  <c r="AB1294" i="3"/>
  <c r="U1294" i="3"/>
  <c r="R1294" i="3"/>
  <c r="T1294" i="3" s="1"/>
  <c r="Q1294" i="3"/>
  <c r="N1294" i="3"/>
  <c r="J1294" i="3"/>
  <c r="E1294" i="3"/>
  <c r="D1294" i="3"/>
  <c r="AD1293" i="3"/>
  <c r="BB1293" i="3" s="1"/>
  <c r="AB1293" i="3"/>
  <c r="U1293" i="3"/>
  <c r="R1293" i="3"/>
  <c r="T1293" i="3" s="1"/>
  <c r="Q1293" i="3"/>
  <c r="N1293" i="3"/>
  <c r="J1293" i="3"/>
  <c r="E1293" i="3"/>
  <c r="D1293" i="3"/>
  <c r="AD1292" i="3"/>
  <c r="BB1292" i="3" s="1"/>
  <c r="AB1292" i="3"/>
  <c r="U1292" i="3"/>
  <c r="R1292" i="3"/>
  <c r="T1292" i="3" s="1"/>
  <c r="Q1292" i="3"/>
  <c r="N1292" i="3"/>
  <c r="J1292" i="3"/>
  <c r="E1292" i="3"/>
  <c r="D1292" i="3"/>
  <c r="AD1291" i="3"/>
  <c r="BB1291" i="3" s="1"/>
  <c r="AB1291" i="3"/>
  <c r="U1291" i="3"/>
  <c r="R1291" i="3"/>
  <c r="T1291" i="3" s="1"/>
  <c r="Q1291" i="3"/>
  <c r="N1291" i="3"/>
  <c r="J1291" i="3"/>
  <c r="E1291" i="3"/>
  <c r="D1291" i="3"/>
  <c r="AD1290" i="3"/>
  <c r="AB1290" i="3"/>
  <c r="U1290" i="3"/>
  <c r="R1290" i="3"/>
  <c r="T1290" i="3" s="1"/>
  <c r="Q1290" i="3"/>
  <c r="N1290" i="3"/>
  <c r="J1290" i="3"/>
  <c r="E1290" i="3"/>
  <c r="D1290" i="3"/>
  <c r="AD1289" i="3"/>
  <c r="AB1289" i="3"/>
  <c r="U1289" i="3"/>
  <c r="R1289" i="3"/>
  <c r="T1289" i="3" s="1"/>
  <c r="Q1289" i="3"/>
  <c r="N1289" i="3"/>
  <c r="J1289" i="3"/>
  <c r="E1289" i="3"/>
  <c r="D1289" i="3"/>
  <c r="AD1288" i="3"/>
  <c r="BB1288" i="3" s="1"/>
  <c r="AB1288" i="3"/>
  <c r="U1288" i="3"/>
  <c r="R1288" i="3"/>
  <c r="T1288" i="3" s="1"/>
  <c r="Q1288" i="3"/>
  <c r="N1288" i="3"/>
  <c r="J1288" i="3"/>
  <c r="E1288" i="3"/>
  <c r="D1288" i="3"/>
  <c r="F1288" i="3" s="1"/>
  <c r="AD1287" i="3"/>
  <c r="AB1287" i="3"/>
  <c r="U1287" i="3"/>
  <c r="R1287" i="3"/>
  <c r="T1287" i="3" s="1"/>
  <c r="Q1287" i="3"/>
  <c r="N1287" i="3"/>
  <c r="J1287" i="3"/>
  <c r="E1287" i="3"/>
  <c r="D1287" i="3"/>
  <c r="AD1286" i="3"/>
  <c r="AB1286" i="3"/>
  <c r="U1286" i="3"/>
  <c r="R1286" i="3"/>
  <c r="T1286" i="3" s="1"/>
  <c r="Q1286" i="3"/>
  <c r="N1286" i="3"/>
  <c r="J1286" i="3"/>
  <c r="E1286" i="3"/>
  <c r="D1286" i="3"/>
  <c r="AD1285" i="3"/>
  <c r="AB1285" i="3"/>
  <c r="U1285" i="3"/>
  <c r="R1285" i="3"/>
  <c r="T1285" i="3" s="1"/>
  <c r="Q1285" i="3"/>
  <c r="N1285" i="3"/>
  <c r="J1285" i="3"/>
  <c r="E1285" i="3"/>
  <c r="D1285" i="3"/>
  <c r="AD1284" i="3"/>
  <c r="BB1284" i="3" s="1"/>
  <c r="AB1284" i="3"/>
  <c r="U1284" i="3"/>
  <c r="R1284" i="3"/>
  <c r="T1284" i="3" s="1"/>
  <c r="Q1284" i="3"/>
  <c r="N1284" i="3"/>
  <c r="J1284" i="3"/>
  <c r="E1284" i="3"/>
  <c r="D1284" i="3"/>
  <c r="AD1283" i="3"/>
  <c r="AB1283" i="3"/>
  <c r="U1283" i="3"/>
  <c r="R1283" i="3"/>
  <c r="T1283" i="3" s="1"/>
  <c r="Q1283" i="3"/>
  <c r="N1283" i="3"/>
  <c r="J1283" i="3"/>
  <c r="E1283" i="3"/>
  <c r="D1283" i="3"/>
  <c r="AD1282" i="3"/>
  <c r="AB1282" i="3"/>
  <c r="U1282" i="3"/>
  <c r="R1282" i="3"/>
  <c r="T1282" i="3" s="1"/>
  <c r="Q1282" i="3"/>
  <c r="N1282" i="3"/>
  <c r="J1282" i="3"/>
  <c r="E1282" i="3"/>
  <c r="D1282" i="3"/>
  <c r="AD1281" i="3"/>
  <c r="BC1281" i="3" s="1"/>
  <c r="AB1281" i="3"/>
  <c r="U1281" i="3"/>
  <c r="R1281" i="3"/>
  <c r="T1281" i="3" s="1"/>
  <c r="Q1281" i="3"/>
  <c r="N1281" i="3"/>
  <c r="J1281" i="3"/>
  <c r="E1281" i="3"/>
  <c r="D1281" i="3"/>
  <c r="AD1280" i="3"/>
  <c r="BB1280" i="3" s="1"/>
  <c r="AB1280" i="3"/>
  <c r="U1280" i="3"/>
  <c r="R1280" i="3"/>
  <c r="T1280" i="3" s="1"/>
  <c r="Q1280" i="3"/>
  <c r="N1280" i="3"/>
  <c r="J1280" i="3"/>
  <c r="E1280" i="3"/>
  <c r="D1280" i="3"/>
  <c r="F1280" i="3" s="1"/>
  <c r="AD1279" i="3"/>
  <c r="AB1279" i="3"/>
  <c r="U1279" i="3"/>
  <c r="R1279" i="3"/>
  <c r="T1279" i="3" s="1"/>
  <c r="Q1279" i="3"/>
  <c r="N1279" i="3"/>
  <c r="J1279" i="3"/>
  <c r="E1279" i="3"/>
  <c r="D1279" i="3"/>
  <c r="AD1278" i="3"/>
  <c r="AB1278" i="3"/>
  <c r="U1278" i="3"/>
  <c r="R1278" i="3"/>
  <c r="T1278" i="3" s="1"/>
  <c r="Q1278" i="3"/>
  <c r="N1278" i="3"/>
  <c r="J1278" i="3"/>
  <c r="E1278" i="3"/>
  <c r="D1278" i="3"/>
  <c r="F1278" i="3" s="1"/>
  <c r="AD1277" i="3"/>
  <c r="AB1277" i="3"/>
  <c r="U1277" i="3"/>
  <c r="T1277" i="3"/>
  <c r="R1277" i="3"/>
  <c r="Q1277" i="3"/>
  <c r="N1277" i="3"/>
  <c r="J1277" i="3"/>
  <c r="E1277" i="3"/>
  <c r="D1277" i="3"/>
  <c r="AD1276" i="3"/>
  <c r="BB1276" i="3" s="1"/>
  <c r="AB1276" i="3"/>
  <c r="U1276" i="3"/>
  <c r="R1276" i="3"/>
  <c r="T1276" i="3" s="1"/>
  <c r="Q1276" i="3"/>
  <c r="N1276" i="3"/>
  <c r="J1276" i="3"/>
  <c r="E1276" i="3"/>
  <c r="D1276" i="3"/>
  <c r="AD1275" i="3"/>
  <c r="BB1275" i="3" s="1"/>
  <c r="AB1275" i="3"/>
  <c r="U1275" i="3"/>
  <c r="R1275" i="3"/>
  <c r="T1275" i="3" s="1"/>
  <c r="Q1275" i="3"/>
  <c r="N1275" i="3"/>
  <c r="J1275" i="3"/>
  <c r="E1275" i="3"/>
  <c r="D1275" i="3"/>
  <c r="AD1274" i="3"/>
  <c r="AB1274" i="3"/>
  <c r="U1274" i="3"/>
  <c r="T1274" i="3"/>
  <c r="R1274" i="3"/>
  <c r="Q1274" i="3"/>
  <c r="N1274" i="3"/>
  <c r="J1274" i="3"/>
  <c r="E1274" i="3"/>
  <c r="D1274" i="3"/>
  <c r="AD1273" i="3"/>
  <c r="AB1273" i="3"/>
  <c r="U1273" i="3"/>
  <c r="T1273" i="3"/>
  <c r="R1273" i="3"/>
  <c r="Q1273" i="3"/>
  <c r="N1273" i="3"/>
  <c r="J1273" i="3"/>
  <c r="E1273" i="3"/>
  <c r="D1273" i="3"/>
  <c r="AD1272" i="3"/>
  <c r="BB1272" i="3" s="1"/>
  <c r="AB1272" i="3"/>
  <c r="U1272" i="3"/>
  <c r="R1272" i="3"/>
  <c r="T1272" i="3" s="1"/>
  <c r="Q1272" i="3"/>
  <c r="N1272" i="3"/>
  <c r="J1272" i="3"/>
  <c r="E1272" i="3"/>
  <c r="D1272" i="3"/>
  <c r="AD1271" i="3"/>
  <c r="AB1271" i="3"/>
  <c r="U1271" i="3"/>
  <c r="R1271" i="3"/>
  <c r="T1271" i="3" s="1"/>
  <c r="Q1271" i="3"/>
  <c r="N1271" i="3"/>
  <c r="J1271" i="3"/>
  <c r="E1271" i="3"/>
  <c r="D1271" i="3"/>
  <c r="AD1270" i="3"/>
  <c r="AB1270" i="3"/>
  <c r="U1270" i="3"/>
  <c r="T1270" i="3"/>
  <c r="R1270" i="3"/>
  <c r="Q1270" i="3"/>
  <c r="N1270" i="3"/>
  <c r="J1270" i="3"/>
  <c r="E1270" i="3"/>
  <c r="D1270" i="3"/>
  <c r="AD1269" i="3"/>
  <c r="AB1269" i="3"/>
  <c r="U1269" i="3"/>
  <c r="R1269" i="3"/>
  <c r="T1269" i="3" s="1"/>
  <c r="Q1269" i="3"/>
  <c r="N1269" i="3"/>
  <c r="J1269" i="3"/>
  <c r="E1269" i="3"/>
  <c r="F1269" i="3" s="1"/>
  <c r="D1269" i="3"/>
  <c r="AD1268" i="3"/>
  <c r="BB1268" i="3" s="1"/>
  <c r="AB1268" i="3"/>
  <c r="U1268" i="3"/>
  <c r="R1268" i="3"/>
  <c r="T1268" i="3" s="1"/>
  <c r="Q1268" i="3"/>
  <c r="N1268" i="3"/>
  <c r="J1268" i="3"/>
  <c r="E1268" i="3"/>
  <c r="D1268" i="3"/>
  <c r="AD1267" i="3"/>
  <c r="AB1267" i="3"/>
  <c r="U1267" i="3"/>
  <c r="R1267" i="3"/>
  <c r="T1267" i="3" s="1"/>
  <c r="Q1267" i="3"/>
  <c r="N1267" i="3"/>
  <c r="J1267" i="3"/>
  <c r="E1267" i="3"/>
  <c r="D1267" i="3"/>
  <c r="AD1266" i="3"/>
  <c r="AB1266" i="3"/>
  <c r="U1266" i="3"/>
  <c r="R1266" i="3"/>
  <c r="T1266" i="3" s="1"/>
  <c r="Q1266" i="3"/>
  <c r="N1266" i="3"/>
  <c r="J1266" i="3"/>
  <c r="E1266" i="3"/>
  <c r="D1266" i="3"/>
  <c r="AD1265" i="3"/>
  <c r="BB1265" i="3" s="1"/>
  <c r="AB1265" i="3"/>
  <c r="U1265" i="3"/>
  <c r="R1265" i="3"/>
  <c r="T1265" i="3" s="1"/>
  <c r="Q1265" i="3"/>
  <c r="N1265" i="3"/>
  <c r="J1265" i="3"/>
  <c r="AG1265" i="3" s="1"/>
  <c r="E1265" i="3"/>
  <c r="D1265" i="3"/>
  <c r="AD1264" i="3"/>
  <c r="BB1264" i="3" s="1"/>
  <c r="AB1264" i="3"/>
  <c r="U1264" i="3"/>
  <c r="R1264" i="3"/>
  <c r="T1264" i="3" s="1"/>
  <c r="Q1264" i="3"/>
  <c r="N1264" i="3"/>
  <c r="J1264" i="3"/>
  <c r="E1264" i="3"/>
  <c r="F1264" i="3" s="1"/>
  <c r="D1264" i="3"/>
  <c r="AD1263" i="3"/>
  <c r="BC1263" i="3" s="1"/>
  <c r="AB1263" i="3"/>
  <c r="U1263" i="3"/>
  <c r="R1263" i="3"/>
  <c r="T1263" i="3" s="1"/>
  <c r="Q1263" i="3"/>
  <c r="N1263" i="3"/>
  <c r="J1263" i="3"/>
  <c r="E1263" i="3"/>
  <c r="D1263" i="3"/>
  <c r="AD1262" i="3"/>
  <c r="AB1262" i="3"/>
  <c r="U1262" i="3"/>
  <c r="R1262" i="3"/>
  <c r="T1262" i="3" s="1"/>
  <c r="Q1262" i="3"/>
  <c r="N1262" i="3"/>
  <c r="J1262" i="3"/>
  <c r="E1262" i="3"/>
  <c r="D1262" i="3"/>
  <c r="AD1261" i="3"/>
  <c r="AB1261" i="3"/>
  <c r="U1261" i="3"/>
  <c r="R1261" i="3"/>
  <c r="T1261" i="3" s="1"/>
  <c r="Q1261" i="3"/>
  <c r="N1261" i="3"/>
  <c r="J1261" i="3"/>
  <c r="E1261" i="3"/>
  <c r="D1261" i="3"/>
  <c r="AD1260" i="3"/>
  <c r="BB1260" i="3" s="1"/>
  <c r="AB1260" i="3"/>
  <c r="U1260" i="3"/>
  <c r="R1260" i="3"/>
  <c r="T1260" i="3" s="1"/>
  <c r="Q1260" i="3"/>
  <c r="N1260" i="3"/>
  <c r="J1260" i="3"/>
  <c r="E1260" i="3"/>
  <c r="D1260" i="3"/>
  <c r="AD1259" i="3"/>
  <c r="BB1259" i="3" s="1"/>
  <c r="AB1259" i="3"/>
  <c r="U1259" i="3"/>
  <c r="R1259" i="3"/>
  <c r="T1259" i="3" s="1"/>
  <c r="Q1259" i="3"/>
  <c r="N1259" i="3"/>
  <c r="J1259" i="3"/>
  <c r="E1259" i="3"/>
  <c r="D1259" i="3"/>
  <c r="AD1258" i="3"/>
  <c r="AB1258" i="3"/>
  <c r="U1258" i="3"/>
  <c r="R1258" i="3"/>
  <c r="T1258" i="3" s="1"/>
  <c r="Q1258" i="3"/>
  <c r="N1258" i="3"/>
  <c r="J1258" i="3"/>
  <c r="E1258" i="3"/>
  <c r="D1258" i="3"/>
  <c r="AE1257" i="3"/>
  <c r="AD1257" i="3"/>
  <c r="BB1257" i="3" s="1"/>
  <c r="AB1257" i="3"/>
  <c r="U1257" i="3"/>
  <c r="T1257" i="3"/>
  <c r="R1257" i="3"/>
  <c r="Q1257" i="3"/>
  <c r="N1257" i="3"/>
  <c r="J1257" i="3"/>
  <c r="AG1257" i="3" s="1"/>
  <c r="E1257" i="3"/>
  <c r="D1257" i="3"/>
  <c r="AD1256" i="3"/>
  <c r="BB1256" i="3" s="1"/>
  <c r="AB1256" i="3"/>
  <c r="U1256" i="3"/>
  <c r="R1256" i="3"/>
  <c r="T1256" i="3" s="1"/>
  <c r="Q1256" i="3"/>
  <c r="N1256" i="3"/>
  <c r="J1256" i="3"/>
  <c r="E1256" i="3"/>
  <c r="F1256" i="3" s="1"/>
  <c r="D1256" i="3"/>
  <c r="AD1255" i="3"/>
  <c r="AB1255" i="3"/>
  <c r="U1255" i="3"/>
  <c r="R1255" i="3"/>
  <c r="T1255" i="3" s="1"/>
  <c r="Q1255" i="3"/>
  <c r="N1255" i="3"/>
  <c r="J1255" i="3"/>
  <c r="E1255" i="3"/>
  <c r="D1255" i="3"/>
  <c r="AD1254" i="3"/>
  <c r="AB1254" i="3"/>
  <c r="U1254" i="3"/>
  <c r="T1254" i="3"/>
  <c r="R1254" i="3"/>
  <c r="Q1254" i="3"/>
  <c r="N1254" i="3"/>
  <c r="J1254" i="3"/>
  <c r="E1254" i="3"/>
  <c r="D1254" i="3"/>
  <c r="F1254" i="3" s="1"/>
  <c r="AD1253" i="3"/>
  <c r="AB1253" i="3"/>
  <c r="U1253" i="3"/>
  <c r="R1253" i="3"/>
  <c r="T1253" i="3" s="1"/>
  <c r="Q1253" i="3"/>
  <c r="N1253" i="3"/>
  <c r="J1253" i="3"/>
  <c r="E1253" i="3"/>
  <c r="F1253" i="3" s="1"/>
  <c r="D1253" i="3"/>
  <c r="BB1252" i="3"/>
  <c r="AD1252" i="3"/>
  <c r="AB1252" i="3"/>
  <c r="U1252" i="3"/>
  <c r="R1252" i="3"/>
  <c r="T1252" i="3" s="1"/>
  <c r="Q1252" i="3"/>
  <c r="N1252" i="3"/>
  <c r="J1252" i="3"/>
  <c r="AG1252" i="3" s="1"/>
  <c r="E1252" i="3"/>
  <c r="D1252" i="3"/>
  <c r="AE1251" i="3"/>
  <c r="AF1251" i="3" s="1"/>
  <c r="AD1251" i="3"/>
  <c r="BB1251" i="3" s="1"/>
  <c r="AB1251" i="3"/>
  <c r="U1251" i="3"/>
  <c r="R1251" i="3"/>
  <c r="T1251" i="3" s="1"/>
  <c r="Q1251" i="3"/>
  <c r="N1251" i="3"/>
  <c r="J1251" i="3"/>
  <c r="E1251" i="3"/>
  <c r="D1251" i="3"/>
  <c r="AD1250" i="3"/>
  <c r="AB1250" i="3"/>
  <c r="U1250" i="3"/>
  <c r="R1250" i="3"/>
  <c r="T1250" i="3" s="1"/>
  <c r="Q1250" i="3"/>
  <c r="N1250" i="3"/>
  <c r="J1250" i="3"/>
  <c r="E1250" i="3"/>
  <c r="D1250" i="3"/>
  <c r="AD1249" i="3"/>
  <c r="BC1249" i="3" s="1"/>
  <c r="AB1249" i="3"/>
  <c r="U1249" i="3"/>
  <c r="R1249" i="3"/>
  <c r="T1249" i="3" s="1"/>
  <c r="Q1249" i="3"/>
  <c r="N1249" i="3"/>
  <c r="J1249" i="3"/>
  <c r="E1249" i="3"/>
  <c r="F1249" i="3" s="1"/>
  <c r="D1249" i="3"/>
  <c r="AD1248" i="3"/>
  <c r="BB1248" i="3" s="1"/>
  <c r="AB1248" i="3"/>
  <c r="U1248" i="3"/>
  <c r="R1248" i="3"/>
  <c r="T1248" i="3" s="1"/>
  <c r="Q1248" i="3"/>
  <c r="N1248" i="3"/>
  <c r="J1248" i="3"/>
  <c r="AG1248" i="3" s="1"/>
  <c r="E1248" i="3"/>
  <c r="D1248" i="3"/>
  <c r="F1248" i="3" s="1"/>
  <c r="AD1247" i="3"/>
  <c r="AB1247" i="3"/>
  <c r="U1247" i="3"/>
  <c r="R1247" i="3"/>
  <c r="T1247" i="3" s="1"/>
  <c r="Q1247" i="3"/>
  <c r="N1247" i="3"/>
  <c r="J1247" i="3"/>
  <c r="E1247" i="3"/>
  <c r="D1247" i="3"/>
  <c r="AD1246" i="3"/>
  <c r="AB1246" i="3"/>
  <c r="U1246" i="3"/>
  <c r="R1246" i="3"/>
  <c r="T1246" i="3" s="1"/>
  <c r="Q1246" i="3"/>
  <c r="N1246" i="3"/>
  <c r="J1246" i="3"/>
  <c r="E1246" i="3"/>
  <c r="D1246" i="3"/>
  <c r="AD1245" i="3"/>
  <c r="BB1245" i="3" s="1"/>
  <c r="AB1245" i="3"/>
  <c r="U1245" i="3"/>
  <c r="R1245" i="3"/>
  <c r="T1245" i="3" s="1"/>
  <c r="Q1245" i="3"/>
  <c r="N1245" i="3"/>
  <c r="J1245" i="3"/>
  <c r="E1245" i="3"/>
  <c r="D1245" i="3"/>
  <c r="AD1244" i="3"/>
  <c r="BB1244" i="3" s="1"/>
  <c r="AB1244" i="3"/>
  <c r="U1244" i="3"/>
  <c r="R1244" i="3"/>
  <c r="T1244" i="3" s="1"/>
  <c r="Q1244" i="3"/>
  <c r="N1244" i="3"/>
  <c r="J1244" i="3"/>
  <c r="E1244" i="3"/>
  <c r="D1244" i="3"/>
  <c r="AD1243" i="3"/>
  <c r="BB1243" i="3" s="1"/>
  <c r="AB1243" i="3"/>
  <c r="U1243" i="3"/>
  <c r="R1243" i="3"/>
  <c r="T1243" i="3" s="1"/>
  <c r="Q1243" i="3"/>
  <c r="N1243" i="3"/>
  <c r="J1243" i="3"/>
  <c r="E1243" i="3"/>
  <c r="D1243" i="3"/>
  <c r="AD1242" i="3"/>
  <c r="AB1242" i="3"/>
  <c r="U1242" i="3"/>
  <c r="R1242" i="3"/>
  <c r="T1242" i="3" s="1"/>
  <c r="Q1242" i="3"/>
  <c r="N1242" i="3"/>
  <c r="J1242" i="3"/>
  <c r="E1242" i="3"/>
  <c r="D1242" i="3"/>
  <c r="AD1241" i="3"/>
  <c r="AB1241" i="3"/>
  <c r="U1241" i="3"/>
  <c r="R1241" i="3"/>
  <c r="T1241" i="3" s="1"/>
  <c r="Q1241" i="3"/>
  <c r="N1241" i="3"/>
  <c r="J1241" i="3"/>
  <c r="E1241" i="3"/>
  <c r="D1241" i="3"/>
  <c r="AD1240" i="3"/>
  <c r="BB1240" i="3" s="1"/>
  <c r="AB1240" i="3"/>
  <c r="U1240" i="3"/>
  <c r="R1240" i="3"/>
  <c r="T1240" i="3" s="1"/>
  <c r="Q1240" i="3"/>
  <c r="N1240" i="3"/>
  <c r="J1240" i="3"/>
  <c r="E1240" i="3"/>
  <c r="D1240" i="3"/>
  <c r="AD1239" i="3"/>
  <c r="AB1239" i="3"/>
  <c r="U1239" i="3"/>
  <c r="R1239" i="3"/>
  <c r="T1239" i="3" s="1"/>
  <c r="Q1239" i="3"/>
  <c r="N1239" i="3"/>
  <c r="J1239" i="3"/>
  <c r="E1239" i="3"/>
  <c r="D1239" i="3"/>
  <c r="AD1238" i="3"/>
  <c r="AB1238" i="3"/>
  <c r="U1238" i="3"/>
  <c r="T1238" i="3"/>
  <c r="R1238" i="3"/>
  <c r="Q1238" i="3"/>
  <c r="N1238" i="3"/>
  <c r="J1238" i="3"/>
  <c r="E1238" i="3"/>
  <c r="D1238" i="3"/>
  <c r="AD1237" i="3"/>
  <c r="BB1237" i="3" s="1"/>
  <c r="AB1237" i="3"/>
  <c r="U1237" i="3"/>
  <c r="R1237" i="3"/>
  <c r="T1237" i="3" s="1"/>
  <c r="Q1237" i="3"/>
  <c r="N1237" i="3"/>
  <c r="J1237" i="3"/>
  <c r="E1237" i="3"/>
  <c r="D1237" i="3"/>
  <c r="AD1236" i="3"/>
  <c r="BB1236" i="3" s="1"/>
  <c r="AB1236" i="3"/>
  <c r="U1236" i="3"/>
  <c r="R1236" i="3"/>
  <c r="T1236" i="3" s="1"/>
  <c r="Q1236" i="3"/>
  <c r="N1236" i="3"/>
  <c r="J1236" i="3"/>
  <c r="AG1236" i="3" s="1"/>
  <c r="E1236" i="3"/>
  <c r="D1236" i="3"/>
  <c r="AD1235" i="3"/>
  <c r="AB1235" i="3"/>
  <c r="U1235" i="3"/>
  <c r="R1235" i="3"/>
  <c r="T1235" i="3" s="1"/>
  <c r="Q1235" i="3"/>
  <c r="N1235" i="3"/>
  <c r="J1235" i="3"/>
  <c r="E1235" i="3"/>
  <c r="D1235" i="3"/>
  <c r="AD1234" i="3"/>
  <c r="AB1234" i="3"/>
  <c r="U1234" i="3"/>
  <c r="R1234" i="3"/>
  <c r="T1234" i="3" s="1"/>
  <c r="Q1234" i="3"/>
  <c r="N1234" i="3"/>
  <c r="J1234" i="3"/>
  <c r="E1234" i="3"/>
  <c r="D1234" i="3"/>
  <c r="AD1233" i="3"/>
  <c r="AB1233" i="3"/>
  <c r="U1233" i="3"/>
  <c r="R1233" i="3"/>
  <c r="T1233" i="3" s="1"/>
  <c r="Q1233" i="3"/>
  <c r="N1233" i="3"/>
  <c r="J1233" i="3"/>
  <c r="E1233" i="3"/>
  <c r="D1233" i="3"/>
  <c r="AD1232" i="3"/>
  <c r="BB1232" i="3" s="1"/>
  <c r="AB1232" i="3"/>
  <c r="U1232" i="3"/>
  <c r="R1232" i="3"/>
  <c r="T1232" i="3" s="1"/>
  <c r="Q1232" i="3"/>
  <c r="N1232" i="3"/>
  <c r="J1232" i="3"/>
  <c r="E1232" i="3"/>
  <c r="D1232" i="3"/>
  <c r="F1232" i="3" s="1"/>
  <c r="AD1231" i="3"/>
  <c r="AB1231" i="3"/>
  <c r="U1231" i="3"/>
  <c r="R1231" i="3"/>
  <c r="T1231" i="3" s="1"/>
  <c r="Q1231" i="3"/>
  <c r="N1231" i="3"/>
  <c r="J1231" i="3"/>
  <c r="E1231" i="3"/>
  <c r="D1231" i="3"/>
  <c r="AD1230" i="3"/>
  <c r="AB1230" i="3"/>
  <c r="U1230" i="3"/>
  <c r="R1230" i="3"/>
  <c r="T1230" i="3" s="1"/>
  <c r="Q1230" i="3"/>
  <c r="N1230" i="3"/>
  <c r="J1230" i="3"/>
  <c r="E1230" i="3"/>
  <c r="D1230" i="3"/>
  <c r="AD1229" i="3"/>
  <c r="AB1229" i="3"/>
  <c r="U1229" i="3"/>
  <c r="R1229" i="3"/>
  <c r="T1229" i="3" s="1"/>
  <c r="Q1229" i="3"/>
  <c r="N1229" i="3"/>
  <c r="J1229" i="3"/>
  <c r="E1229" i="3"/>
  <c r="D1229" i="3"/>
  <c r="AD1228" i="3"/>
  <c r="BB1228" i="3" s="1"/>
  <c r="AB1228" i="3"/>
  <c r="U1228" i="3"/>
  <c r="R1228" i="3"/>
  <c r="T1228" i="3" s="1"/>
  <c r="Q1228" i="3"/>
  <c r="N1228" i="3"/>
  <c r="J1228" i="3"/>
  <c r="E1228" i="3"/>
  <c r="D1228" i="3"/>
  <c r="AD1227" i="3"/>
  <c r="BC1227" i="3" s="1"/>
  <c r="AB1227" i="3"/>
  <c r="U1227" i="3"/>
  <c r="R1227" i="3"/>
  <c r="T1227" i="3" s="1"/>
  <c r="Q1227" i="3"/>
  <c r="N1227" i="3"/>
  <c r="J1227" i="3"/>
  <c r="E1227" i="3"/>
  <c r="D1227" i="3"/>
  <c r="AD1226" i="3"/>
  <c r="AB1226" i="3"/>
  <c r="U1226" i="3"/>
  <c r="R1226" i="3"/>
  <c r="T1226" i="3" s="1"/>
  <c r="Q1226" i="3"/>
  <c r="N1226" i="3"/>
  <c r="J1226" i="3"/>
  <c r="E1226" i="3"/>
  <c r="D1226" i="3"/>
  <c r="AD1225" i="3"/>
  <c r="AB1225" i="3"/>
  <c r="U1225" i="3"/>
  <c r="R1225" i="3"/>
  <c r="T1225" i="3" s="1"/>
  <c r="Q1225" i="3"/>
  <c r="N1225" i="3"/>
  <c r="J1225" i="3"/>
  <c r="E1225" i="3"/>
  <c r="D1225" i="3"/>
  <c r="AD1224" i="3"/>
  <c r="BB1224" i="3" s="1"/>
  <c r="AB1224" i="3"/>
  <c r="U1224" i="3"/>
  <c r="R1224" i="3"/>
  <c r="T1224" i="3" s="1"/>
  <c r="Q1224" i="3"/>
  <c r="N1224" i="3"/>
  <c r="J1224" i="3"/>
  <c r="E1224" i="3"/>
  <c r="D1224" i="3"/>
  <c r="AD1223" i="3"/>
  <c r="AB1223" i="3"/>
  <c r="U1223" i="3"/>
  <c r="R1223" i="3"/>
  <c r="T1223" i="3" s="1"/>
  <c r="Q1223" i="3"/>
  <c r="N1223" i="3"/>
  <c r="J1223" i="3"/>
  <c r="E1223" i="3"/>
  <c r="D1223" i="3"/>
  <c r="AD1222" i="3"/>
  <c r="AB1222" i="3"/>
  <c r="U1222" i="3"/>
  <c r="R1222" i="3"/>
  <c r="T1222" i="3" s="1"/>
  <c r="Q1222" i="3"/>
  <c r="N1222" i="3"/>
  <c r="J1222" i="3"/>
  <c r="E1222" i="3"/>
  <c r="D1222" i="3"/>
  <c r="AD1221" i="3"/>
  <c r="AB1221" i="3"/>
  <c r="U1221" i="3"/>
  <c r="R1221" i="3"/>
  <c r="T1221" i="3" s="1"/>
  <c r="Q1221" i="3"/>
  <c r="N1221" i="3"/>
  <c r="J1221" i="3"/>
  <c r="E1221" i="3"/>
  <c r="D1221" i="3"/>
  <c r="AD1220" i="3"/>
  <c r="BB1220" i="3" s="1"/>
  <c r="AB1220" i="3"/>
  <c r="U1220" i="3"/>
  <c r="R1220" i="3"/>
  <c r="T1220" i="3" s="1"/>
  <c r="Q1220" i="3"/>
  <c r="N1220" i="3"/>
  <c r="J1220" i="3"/>
  <c r="E1220" i="3"/>
  <c r="D1220" i="3"/>
  <c r="AD1219" i="3"/>
  <c r="AB1219" i="3"/>
  <c r="U1219" i="3"/>
  <c r="R1219" i="3"/>
  <c r="T1219" i="3" s="1"/>
  <c r="Q1219" i="3"/>
  <c r="N1219" i="3"/>
  <c r="J1219" i="3"/>
  <c r="E1219" i="3"/>
  <c r="D1219" i="3"/>
  <c r="AD1218" i="3"/>
  <c r="AB1218" i="3"/>
  <c r="U1218" i="3"/>
  <c r="R1218" i="3"/>
  <c r="T1218" i="3" s="1"/>
  <c r="Q1218" i="3"/>
  <c r="N1218" i="3"/>
  <c r="J1218" i="3"/>
  <c r="E1218" i="3"/>
  <c r="D1218" i="3"/>
  <c r="AG1217" i="3"/>
  <c r="AD1217" i="3"/>
  <c r="BB1217" i="3" s="1"/>
  <c r="AB1217" i="3"/>
  <c r="U1217" i="3"/>
  <c r="R1217" i="3"/>
  <c r="T1217" i="3" s="1"/>
  <c r="Q1217" i="3"/>
  <c r="N1217" i="3"/>
  <c r="J1217" i="3"/>
  <c r="E1217" i="3"/>
  <c r="F1217" i="3" s="1"/>
  <c r="D1217" i="3"/>
  <c r="AD1216" i="3"/>
  <c r="BB1216" i="3" s="1"/>
  <c r="AB1216" i="3"/>
  <c r="U1216" i="3"/>
  <c r="R1216" i="3"/>
  <c r="T1216" i="3" s="1"/>
  <c r="Q1216" i="3"/>
  <c r="N1216" i="3"/>
  <c r="J1216" i="3"/>
  <c r="E1216" i="3"/>
  <c r="D1216" i="3"/>
  <c r="AD1215" i="3"/>
  <c r="AQ1215" i="3" s="1"/>
  <c r="AR1215" i="3" s="1"/>
  <c r="AB1215" i="3"/>
  <c r="U1215" i="3"/>
  <c r="R1215" i="3"/>
  <c r="T1215" i="3" s="1"/>
  <c r="Q1215" i="3"/>
  <c r="N1215" i="3"/>
  <c r="J1215" i="3"/>
  <c r="E1215" i="3"/>
  <c r="D1215" i="3"/>
  <c r="AD1214" i="3"/>
  <c r="AB1214" i="3"/>
  <c r="U1214" i="3"/>
  <c r="R1214" i="3"/>
  <c r="T1214" i="3" s="1"/>
  <c r="Q1214" i="3"/>
  <c r="N1214" i="3"/>
  <c r="J1214" i="3"/>
  <c r="E1214" i="3"/>
  <c r="D1214" i="3"/>
  <c r="F1214" i="3" s="1"/>
  <c r="AD1213" i="3"/>
  <c r="AB1213" i="3"/>
  <c r="U1213" i="3"/>
  <c r="R1213" i="3"/>
  <c r="T1213" i="3" s="1"/>
  <c r="Q1213" i="3"/>
  <c r="N1213" i="3"/>
  <c r="J1213" i="3"/>
  <c r="E1213" i="3"/>
  <c r="D1213" i="3"/>
  <c r="AD1212" i="3"/>
  <c r="BB1212" i="3" s="1"/>
  <c r="AB1212" i="3"/>
  <c r="U1212" i="3"/>
  <c r="R1212" i="3"/>
  <c r="T1212" i="3" s="1"/>
  <c r="Q1212" i="3"/>
  <c r="N1212" i="3"/>
  <c r="J1212" i="3"/>
  <c r="AG1212" i="3" s="1"/>
  <c r="E1212" i="3"/>
  <c r="D1212" i="3"/>
  <c r="AD1211" i="3"/>
  <c r="BB1211" i="3" s="1"/>
  <c r="AB1211" i="3"/>
  <c r="U1211" i="3"/>
  <c r="R1211" i="3"/>
  <c r="T1211" i="3" s="1"/>
  <c r="Q1211" i="3"/>
  <c r="N1211" i="3"/>
  <c r="J1211" i="3"/>
  <c r="E1211" i="3"/>
  <c r="D1211" i="3"/>
  <c r="AD1210" i="3"/>
  <c r="AB1210" i="3"/>
  <c r="U1210" i="3"/>
  <c r="R1210" i="3"/>
  <c r="T1210" i="3" s="1"/>
  <c r="Q1210" i="3"/>
  <c r="N1210" i="3"/>
  <c r="J1210" i="3"/>
  <c r="E1210" i="3"/>
  <c r="D1210" i="3"/>
  <c r="AD1209" i="3"/>
  <c r="AB1209" i="3"/>
  <c r="U1209" i="3"/>
  <c r="R1209" i="3"/>
  <c r="T1209" i="3" s="1"/>
  <c r="Q1209" i="3"/>
  <c r="N1209" i="3"/>
  <c r="J1209" i="3"/>
  <c r="E1209" i="3"/>
  <c r="D1209" i="3"/>
  <c r="AD1208" i="3"/>
  <c r="BB1208" i="3" s="1"/>
  <c r="AB1208" i="3"/>
  <c r="U1208" i="3"/>
  <c r="R1208" i="3"/>
  <c r="T1208" i="3" s="1"/>
  <c r="Q1208" i="3"/>
  <c r="N1208" i="3"/>
  <c r="J1208" i="3"/>
  <c r="E1208" i="3"/>
  <c r="D1208" i="3"/>
  <c r="AD1207" i="3"/>
  <c r="AB1207" i="3"/>
  <c r="U1207" i="3"/>
  <c r="R1207" i="3"/>
  <c r="T1207" i="3" s="1"/>
  <c r="Q1207" i="3"/>
  <c r="N1207" i="3"/>
  <c r="J1207" i="3"/>
  <c r="E1207" i="3"/>
  <c r="D1207" i="3"/>
  <c r="AD1206" i="3"/>
  <c r="AB1206" i="3"/>
  <c r="U1206" i="3"/>
  <c r="R1206" i="3"/>
  <c r="T1206" i="3" s="1"/>
  <c r="Q1206" i="3"/>
  <c r="N1206" i="3"/>
  <c r="J1206" i="3"/>
  <c r="E1206" i="3"/>
  <c r="D1206" i="3"/>
  <c r="AD1205" i="3"/>
  <c r="AB1205" i="3"/>
  <c r="U1205" i="3"/>
  <c r="R1205" i="3"/>
  <c r="T1205" i="3" s="1"/>
  <c r="Q1205" i="3"/>
  <c r="N1205" i="3"/>
  <c r="J1205" i="3"/>
  <c r="E1205" i="3"/>
  <c r="D1205" i="3"/>
  <c r="AD1204" i="3"/>
  <c r="BB1204" i="3" s="1"/>
  <c r="AB1204" i="3"/>
  <c r="U1204" i="3"/>
  <c r="R1204" i="3"/>
  <c r="T1204" i="3" s="1"/>
  <c r="Q1204" i="3"/>
  <c r="N1204" i="3"/>
  <c r="J1204" i="3"/>
  <c r="E1204" i="3"/>
  <c r="D1204" i="3"/>
  <c r="AD1203" i="3"/>
  <c r="AB1203" i="3"/>
  <c r="U1203" i="3"/>
  <c r="R1203" i="3"/>
  <c r="T1203" i="3" s="1"/>
  <c r="Q1203" i="3"/>
  <c r="N1203" i="3"/>
  <c r="J1203" i="3"/>
  <c r="E1203" i="3"/>
  <c r="D1203" i="3"/>
  <c r="AD1202" i="3"/>
  <c r="AB1202" i="3"/>
  <c r="U1202" i="3"/>
  <c r="R1202" i="3"/>
  <c r="T1202" i="3" s="1"/>
  <c r="Q1202" i="3"/>
  <c r="N1202" i="3"/>
  <c r="J1202" i="3"/>
  <c r="E1202" i="3"/>
  <c r="D1202" i="3"/>
  <c r="AD1201" i="3"/>
  <c r="BC1201" i="3" s="1"/>
  <c r="AB1201" i="3"/>
  <c r="U1201" i="3"/>
  <c r="R1201" i="3"/>
  <c r="T1201" i="3" s="1"/>
  <c r="Q1201" i="3"/>
  <c r="N1201" i="3"/>
  <c r="J1201" i="3"/>
  <c r="E1201" i="3"/>
  <c r="D1201" i="3"/>
  <c r="AD1200" i="3"/>
  <c r="BB1200" i="3" s="1"/>
  <c r="AB1200" i="3"/>
  <c r="U1200" i="3"/>
  <c r="R1200" i="3"/>
  <c r="T1200" i="3" s="1"/>
  <c r="Q1200" i="3"/>
  <c r="N1200" i="3"/>
  <c r="J1200" i="3"/>
  <c r="E1200" i="3"/>
  <c r="D1200" i="3"/>
  <c r="AQ1199" i="3"/>
  <c r="AR1199" i="3" s="1"/>
  <c r="AD1199" i="3"/>
  <c r="BC1199" i="3" s="1"/>
  <c r="AB1199" i="3"/>
  <c r="U1199" i="3"/>
  <c r="R1199" i="3"/>
  <c r="T1199" i="3" s="1"/>
  <c r="Q1199" i="3"/>
  <c r="N1199" i="3"/>
  <c r="J1199" i="3"/>
  <c r="E1199" i="3"/>
  <c r="D1199" i="3"/>
  <c r="AD1198" i="3"/>
  <c r="AB1198" i="3"/>
  <c r="U1198" i="3"/>
  <c r="R1198" i="3"/>
  <c r="T1198" i="3" s="1"/>
  <c r="Q1198" i="3"/>
  <c r="N1198" i="3"/>
  <c r="J1198" i="3"/>
  <c r="E1198" i="3"/>
  <c r="D1198" i="3"/>
  <c r="F1198" i="3" s="1"/>
  <c r="AD1197" i="3"/>
  <c r="AB1197" i="3"/>
  <c r="U1197" i="3"/>
  <c r="R1197" i="3"/>
  <c r="T1197" i="3" s="1"/>
  <c r="Q1197" i="3"/>
  <c r="N1197" i="3"/>
  <c r="J1197" i="3"/>
  <c r="E1197" i="3"/>
  <c r="D1197" i="3"/>
  <c r="AD1196" i="3"/>
  <c r="BB1196" i="3" s="1"/>
  <c r="AB1196" i="3"/>
  <c r="U1196" i="3"/>
  <c r="R1196" i="3"/>
  <c r="T1196" i="3" s="1"/>
  <c r="Q1196" i="3"/>
  <c r="N1196" i="3"/>
  <c r="J1196" i="3"/>
  <c r="E1196" i="3"/>
  <c r="D1196" i="3"/>
  <c r="AD1195" i="3"/>
  <c r="BC1195" i="3" s="1"/>
  <c r="AB1195" i="3"/>
  <c r="U1195" i="3"/>
  <c r="R1195" i="3"/>
  <c r="T1195" i="3" s="1"/>
  <c r="Q1195" i="3"/>
  <c r="N1195" i="3"/>
  <c r="J1195" i="3"/>
  <c r="AG1195" i="3" s="1"/>
  <c r="E1195" i="3"/>
  <c r="D1195" i="3"/>
  <c r="AD1194" i="3"/>
  <c r="AB1194" i="3"/>
  <c r="U1194" i="3"/>
  <c r="R1194" i="3"/>
  <c r="T1194" i="3" s="1"/>
  <c r="Q1194" i="3"/>
  <c r="N1194" i="3"/>
  <c r="J1194" i="3"/>
  <c r="E1194" i="3"/>
  <c r="D1194" i="3"/>
  <c r="AD1193" i="3"/>
  <c r="BB1193" i="3" s="1"/>
  <c r="AB1193" i="3"/>
  <c r="U1193" i="3"/>
  <c r="R1193" i="3"/>
  <c r="T1193" i="3" s="1"/>
  <c r="Q1193" i="3"/>
  <c r="N1193" i="3"/>
  <c r="J1193" i="3"/>
  <c r="E1193" i="3"/>
  <c r="D1193" i="3"/>
  <c r="AD1192" i="3"/>
  <c r="BB1192" i="3" s="1"/>
  <c r="AB1192" i="3"/>
  <c r="U1192" i="3"/>
  <c r="R1192" i="3"/>
  <c r="T1192" i="3" s="1"/>
  <c r="Q1192" i="3"/>
  <c r="N1192" i="3"/>
  <c r="J1192" i="3"/>
  <c r="E1192" i="3"/>
  <c r="D1192" i="3"/>
  <c r="AD1191" i="3"/>
  <c r="AE1191" i="3" s="1"/>
  <c r="AF1191" i="3" s="1"/>
  <c r="AB1191" i="3"/>
  <c r="U1191" i="3"/>
  <c r="R1191" i="3"/>
  <c r="T1191" i="3" s="1"/>
  <c r="Q1191" i="3"/>
  <c r="N1191" i="3"/>
  <c r="J1191" i="3"/>
  <c r="E1191" i="3"/>
  <c r="D1191" i="3"/>
  <c r="AD1190" i="3"/>
  <c r="AB1190" i="3"/>
  <c r="U1190" i="3"/>
  <c r="R1190" i="3"/>
  <c r="T1190" i="3" s="1"/>
  <c r="Q1190" i="3"/>
  <c r="N1190" i="3"/>
  <c r="J1190" i="3"/>
  <c r="E1190" i="3"/>
  <c r="D1190" i="3"/>
  <c r="AD1189" i="3"/>
  <c r="BB1189" i="3" s="1"/>
  <c r="AB1189" i="3"/>
  <c r="U1189" i="3"/>
  <c r="R1189" i="3"/>
  <c r="T1189" i="3" s="1"/>
  <c r="Q1189" i="3"/>
  <c r="N1189" i="3"/>
  <c r="J1189" i="3"/>
  <c r="E1189" i="3"/>
  <c r="D1189" i="3"/>
  <c r="AD1188" i="3"/>
  <c r="BB1188" i="3" s="1"/>
  <c r="AB1188" i="3"/>
  <c r="U1188" i="3"/>
  <c r="R1188" i="3"/>
  <c r="T1188" i="3" s="1"/>
  <c r="Q1188" i="3"/>
  <c r="N1188" i="3"/>
  <c r="J1188" i="3"/>
  <c r="E1188" i="3"/>
  <c r="D1188" i="3"/>
  <c r="AD1187" i="3"/>
  <c r="AB1187" i="3"/>
  <c r="U1187" i="3"/>
  <c r="R1187" i="3"/>
  <c r="T1187" i="3" s="1"/>
  <c r="Q1187" i="3"/>
  <c r="N1187" i="3"/>
  <c r="J1187" i="3"/>
  <c r="E1187" i="3"/>
  <c r="D1187" i="3"/>
  <c r="AD1186" i="3"/>
  <c r="AB1186" i="3"/>
  <c r="U1186" i="3"/>
  <c r="R1186" i="3"/>
  <c r="T1186" i="3" s="1"/>
  <c r="Q1186" i="3"/>
  <c r="N1186" i="3"/>
  <c r="J1186" i="3"/>
  <c r="E1186" i="3"/>
  <c r="D1186" i="3"/>
  <c r="AD1185" i="3"/>
  <c r="BB1185" i="3" s="1"/>
  <c r="AB1185" i="3"/>
  <c r="U1185" i="3"/>
  <c r="R1185" i="3"/>
  <c r="T1185" i="3" s="1"/>
  <c r="Q1185" i="3"/>
  <c r="N1185" i="3"/>
  <c r="J1185" i="3"/>
  <c r="E1185" i="3"/>
  <c r="D1185" i="3"/>
  <c r="AD1184" i="3"/>
  <c r="BB1184" i="3" s="1"/>
  <c r="AB1184" i="3"/>
  <c r="U1184" i="3"/>
  <c r="R1184" i="3"/>
  <c r="T1184" i="3" s="1"/>
  <c r="Q1184" i="3"/>
  <c r="N1184" i="3"/>
  <c r="J1184" i="3"/>
  <c r="E1184" i="3"/>
  <c r="D1184" i="3"/>
  <c r="F1184" i="3" s="1"/>
  <c r="AD1183" i="3"/>
  <c r="AB1183" i="3"/>
  <c r="U1183" i="3"/>
  <c r="R1183" i="3"/>
  <c r="T1183" i="3" s="1"/>
  <c r="Q1183" i="3"/>
  <c r="N1183" i="3"/>
  <c r="J1183" i="3"/>
  <c r="E1183" i="3"/>
  <c r="D1183" i="3"/>
  <c r="AD1182" i="3"/>
  <c r="AB1182" i="3"/>
  <c r="U1182" i="3"/>
  <c r="R1182" i="3"/>
  <c r="T1182" i="3" s="1"/>
  <c r="Q1182" i="3"/>
  <c r="N1182" i="3"/>
  <c r="J1182" i="3"/>
  <c r="E1182" i="3"/>
  <c r="D1182" i="3"/>
  <c r="F1182" i="3" s="1"/>
  <c r="AQ1181" i="3"/>
  <c r="AR1181" i="3" s="1"/>
  <c r="AE1181" i="3"/>
  <c r="AD1181" i="3"/>
  <c r="BB1181" i="3" s="1"/>
  <c r="AB1181" i="3"/>
  <c r="U1181" i="3"/>
  <c r="T1181" i="3"/>
  <c r="R1181" i="3"/>
  <c r="Q1181" i="3"/>
  <c r="N1181" i="3"/>
  <c r="J1181" i="3"/>
  <c r="AG1181" i="3" s="1"/>
  <c r="E1181" i="3"/>
  <c r="D1181" i="3"/>
  <c r="AD1180" i="3"/>
  <c r="BB1180" i="3" s="1"/>
  <c r="AB1180" i="3"/>
  <c r="U1180" i="3"/>
  <c r="R1180" i="3"/>
  <c r="T1180" i="3" s="1"/>
  <c r="Q1180" i="3"/>
  <c r="N1180" i="3"/>
  <c r="J1180" i="3"/>
  <c r="E1180" i="3"/>
  <c r="D1180" i="3"/>
  <c r="AD1179" i="3"/>
  <c r="AB1179" i="3"/>
  <c r="U1179" i="3"/>
  <c r="R1179" i="3"/>
  <c r="T1179" i="3" s="1"/>
  <c r="Q1179" i="3"/>
  <c r="N1179" i="3"/>
  <c r="J1179" i="3"/>
  <c r="E1179" i="3"/>
  <c r="D1179" i="3"/>
  <c r="AD1178" i="3"/>
  <c r="AB1178" i="3"/>
  <c r="U1178" i="3"/>
  <c r="T1178" i="3"/>
  <c r="R1178" i="3"/>
  <c r="Q1178" i="3"/>
  <c r="N1178" i="3"/>
  <c r="J1178" i="3"/>
  <c r="E1178" i="3"/>
  <c r="D1178" i="3"/>
  <c r="AD1177" i="3"/>
  <c r="BB1177" i="3" s="1"/>
  <c r="AB1177" i="3"/>
  <c r="U1177" i="3"/>
  <c r="R1177" i="3"/>
  <c r="T1177" i="3" s="1"/>
  <c r="Q1177" i="3"/>
  <c r="N1177" i="3"/>
  <c r="J1177" i="3"/>
  <c r="E1177" i="3"/>
  <c r="D1177" i="3"/>
  <c r="AD1176" i="3"/>
  <c r="BB1176" i="3" s="1"/>
  <c r="AB1176" i="3"/>
  <c r="U1176" i="3"/>
  <c r="R1176" i="3"/>
  <c r="T1176" i="3" s="1"/>
  <c r="Q1176" i="3"/>
  <c r="N1176" i="3"/>
  <c r="J1176" i="3"/>
  <c r="E1176" i="3"/>
  <c r="D1176" i="3"/>
  <c r="AD1175" i="3"/>
  <c r="BC1175" i="3" s="1"/>
  <c r="AB1175" i="3"/>
  <c r="U1175" i="3"/>
  <c r="R1175" i="3"/>
  <c r="T1175" i="3" s="1"/>
  <c r="Q1175" i="3"/>
  <c r="N1175" i="3"/>
  <c r="J1175" i="3"/>
  <c r="E1175" i="3"/>
  <c r="D1175" i="3"/>
  <c r="AD1174" i="3"/>
  <c r="AB1174" i="3"/>
  <c r="U1174" i="3"/>
  <c r="R1174" i="3"/>
  <c r="T1174" i="3" s="1"/>
  <c r="Q1174" i="3"/>
  <c r="N1174" i="3"/>
  <c r="J1174" i="3"/>
  <c r="E1174" i="3"/>
  <c r="D1174" i="3"/>
  <c r="AD1173" i="3"/>
  <c r="BC1173" i="3" s="1"/>
  <c r="AB1173" i="3"/>
  <c r="U1173" i="3"/>
  <c r="R1173" i="3"/>
  <c r="T1173" i="3" s="1"/>
  <c r="Q1173" i="3"/>
  <c r="N1173" i="3"/>
  <c r="J1173" i="3"/>
  <c r="E1173" i="3"/>
  <c r="D1173" i="3"/>
  <c r="AD1172" i="3"/>
  <c r="BB1172" i="3" s="1"/>
  <c r="AB1172" i="3"/>
  <c r="U1172" i="3"/>
  <c r="R1172" i="3"/>
  <c r="T1172" i="3" s="1"/>
  <c r="Q1172" i="3"/>
  <c r="N1172" i="3"/>
  <c r="J1172" i="3"/>
  <c r="E1172" i="3"/>
  <c r="D1172" i="3"/>
  <c r="AQ1171" i="3"/>
  <c r="AR1171" i="3" s="1"/>
  <c r="AD1171" i="3"/>
  <c r="AB1171" i="3"/>
  <c r="U1171" i="3"/>
  <c r="R1171" i="3"/>
  <c r="T1171" i="3" s="1"/>
  <c r="Q1171" i="3"/>
  <c r="N1171" i="3"/>
  <c r="J1171" i="3"/>
  <c r="AG1171" i="3" s="1"/>
  <c r="E1171" i="3"/>
  <c r="D1171" i="3"/>
  <c r="AD1170" i="3"/>
  <c r="AB1170" i="3"/>
  <c r="U1170" i="3"/>
  <c r="R1170" i="3"/>
  <c r="T1170" i="3" s="1"/>
  <c r="Q1170" i="3"/>
  <c r="N1170" i="3"/>
  <c r="J1170" i="3"/>
  <c r="E1170" i="3"/>
  <c r="D1170" i="3"/>
  <c r="AD1169" i="3"/>
  <c r="BC1169" i="3" s="1"/>
  <c r="AB1169" i="3"/>
  <c r="U1169" i="3"/>
  <c r="R1169" i="3"/>
  <c r="T1169" i="3" s="1"/>
  <c r="Q1169" i="3"/>
  <c r="N1169" i="3"/>
  <c r="J1169" i="3"/>
  <c r="E1169" i="3"/>
  <c r="D1169" i="3"/>
  <c r="AD1168" i="3"/>
  <c r="BB1168" i="3" s="1"/>
  <c r="AB1168" i="3"/>
  <c r="U1168" i="3"/>
  <c r="R1168" i="3"/>
  <c r="T1168" i="3" s="1"/>
  <c r="Q1168" i="3"/>
  <c r="N1168" i="3"/>
  <c r="J1168" i="3"/>
  <c r="E1168" i="3"/>
  <c r="D1168" i="3"/>
  <c r="AD1167" i="3"/>
  <c r="AB1167" i="3"/>
  <c r="U1167" i="3"/>
  <c r="R1167" i="3"/>
  <c r="T1167" i="3" s="1"/>
  <c r="Q1167" i="3"/>
  <c r="N1167" i="3"/>
  <c r="J1167" i="3"/>
  <c r="E1167" i="3"/>
  <c r="D1167" i="3"/>
  <c r="AD1166" i="3"/>
  <c r="AB1166" i="3"/>
  <c r="U1166" i="3"/>
  <c r="R1166" i="3"/>
  <c r="T1166" i="3" s="1"/>
  <c r="Q1166" i="3"/>
  <c r="N1166" i="3"/>
  <c r="J1166" i="3"/>
  <c r="E1166" i="3"/>
  <c r="D1166" i="3"/>
  <c r="AD1165" i="3"/>
  <c r="AQ1165" i="3" s="1"/>
  <c r="AR1165" i="3" s="1"/>
  <c r="AB1165" i="3"/>
  <c r="U1165" i="3"/>
  <c r="R1165" i="3"/>
  <c r="T1165" i="3" s="1"/>
  <c r="Q1165" i="3"/>
  <c r="N1165" i="3"/>
  <c r="J1165" i="3"/>
  <c r="E1165" i="3"/>
  <c r="D1165" i="3"/>
  <c r="AD1164" i="3"/>
  <c r="BB1164" i="3" s="1"/>
  <c r="AB1164" i="3"/>
  <c r="U1164" i="3"/>
  <c r="R1164" i="3"/>
  <c r="T1164" i="3" s="1"/>
  <c r="Q1164" i="3"/>
  <c r="N1164" i="3"/>
  <c r="J1164" i="3"/>
  <c r="E1164" i="3"/>
  <c r="D1164" i="3"/>
  <c r="AD1163" i="3"/>
  <c r="BC1163" i="3" s="1"/>
  <c r="AB1163" i="3"/>
  <c r="U1163" i="3"/>
  <c r="R1163" i="3"/>
  <c r="T1163" i="3" s="1"/>
  <c r="Q1163" i="3"/>
  <c r="N1163" i="3"/>
  <c r="J1163" i="3"/>
  <c r="E1163" i="3"/>
  <c r="D1163" i="3"/>
  <c r="AD1162" i="3"/>
  <c r="AB1162" i="3"/>
  <c r="U1162" i="3"/>
  <c r="R1162" i="3"/>
  <c r="T1162" i="3" s="1"/>
  <c r="Q1162" i="3"/>
  <c r="N1162" i="3"/>
  <c r="J1162" i="3"/>
  <c r="E1162" i="3"/>
  <c r="D1162" i="3"/>
  <c r="AD1161" i="3"/>
  <c r="AB1161" i="3"/>
  <c r="U1161" i="3"/>
  <c r="R1161" i="3"/>
  <c r="T1161" i="3" s="1"/>
  <c r="Q1161" i="3"/>
  <c r="N1161" i="3"/>
  <c r="J1161" i="3"/>
  <c r="E1161" i="3"/>
  <c r="D1161" i="3"/>
  <c r="AD1160" i="3"/>
  <c r="BB1160" i="3" s="1"/>
  <c r="AB1160" i="3"/>
  <c r="U1160" i="3"/>
  <c r="R1160" i="3"/>
  <c r="T1160" i="3" s="1"/>
  <c r="Q1160" i="3"/>
  <c r="N1160" i="3"/>
  <c r="J1160" i="3"/>
  <c r="E1160" i="3"/>
  <c r="D1160" i="3"/>
  <c r="AD1159" i="3"/>
  <c r="AB1159" i="3"/>
  <c r="U1159" i="3"/>
  <c r="R1159" i="3"/>
  <c r="T1159" i="3" s="1"/>
  <c r="Q1159" i="3"/>
  <c r="N1159" i="3"/>
  <c r="J1159" i="3"/>
  <c r="E1159" i="3"/>
  <c r="D1159" i="3"/>
  <c r="AD1158" i="3"/>
  <c r="AB1158" i="3"/>
  <c r="U1158" i="3"/>
  <c r="T1158" i="3"/>
  <c r="R1158" i="3"/>
  <c r="Q1158" i="3"/>
  <c r="N1158" i="3"/>
  <c r="J1158" i="3"/>
  <c r="E1158" i="3"/>
  <c r="D1158" i="3"/>
  <c r="AD1157" i="3"/>
  <c r="BB1157" i="3" s="1"/>
  <c r="AB1157" i="3"/>
  <c r="U1157" i="3"/>
  <c r="R1157" i="3"/>
  <c r="T1157" i="3" s="1"/>
  <c r="Q1157" i="3"/>
  <c r="N1157" i="3"/>
  <c r="J1157" i="3"/>
  <c r="E1157" i="3"/>
  <c r="D1157" i="3"/>
  <c r="AD1156" i="3"/>
  <c r="BB1156" i="3" s="1"/>
  <c r="AB1156" i="3"/>
  <c r="U1156" i="3"/>
  <c r="R1156" i="3"/>
  <c r="T1156" i="3" s="1"/>
  <c r="Q1156" i="3"/>
  <c r="N1156" i="3"/>
  <c r="J1156" i="3"/>
  <c r="E1156" i="3"/>
  <c r="D1156" i="3"/>
  <c r="AD1155" i="3"/>
  <c r="BB1155" i="3" s="1"/>
  <c r="AB1155" i="3"/>
  <c r="U1155" i="3"/>
  <c r="R1155" i="3"/>
  <c r="T1155" i="3" s="1"/>
  <c r="Q1155" i="3"/>
  <c r="N1155" i="3"/>
  <c r="J1155" i="3"/>
  <c r="E1155" i="3"/>
  <c r="D1155" i="3"/>
  <c r="AD1154" i="3"/>
  <c r="AB1154" i="3"/>
  <c r="U1154" i="3"/>
  <c r="R1154" i="3"/>
  <c r="T1154" i="3" s="1"/>
  <c r="Q1154" i="3"/>
  <c r="N1154" i="3"/>
  <c r="J1154" i="3"/>
  <c r="E1154" i="3"/>
  <c r="D1154" i="3"/>
  <c r="AD1153" i="3"/>
  <c r="BB1153" i="3" s="1"/>
  <c r="AB1153" i="3"/>
  <c r="U1153" i="3"/>
  <c r="R1153" i="3"/>
  <c r="T1153" i="3" s="1"/>
  <c r="Q1153" i="3"/>
  <c r="N1153" i="3"/>
  <c r="J1153" i="3"/>
  <c r="E1153" i="3"/>
  <c r="D1153" i="3"/>
  <c r="AD1152" i="3"/>
  <c r="BB1152" i="3" s="1"/>
  <c r="AB1152" i="3"/>
  <c r="U1152" i="3"/>
  <c r="R1152" i="3"/>
  <c r="T1152" i="3" s="1"/>
  <c r="Q1152" i="3"/>
  <c r="N1152" i="3"/>
  <c r="J1152" i="3"/>
  <c r="E1152" i="3"/>
  <c r="D1152" i="3"/>
  <c r="AD1151" i="3"/>
  <c r="AB1151" i="3"/>
  <c r="U1151" i="3"/>
  <c r="R1151" i="3"/>
  <c r="T1151" i="3" s="1"/>
  <c r="Q1151" i="3"/>
  <c r="N1151" i="3"/>
  <c r="J1151" i="3"/>
  <c r="E1151" i="3"/>
  <c r="D1151" i="3"/>
  <c r="AD1150" i="3"/>
  <c r="AB1150" i="3"/>
  <c r="U1150" i="3"/>
  <c r="R1150" i="3"/>
  <c r="T1150" i="3" s="1"/>
  <c r="Q1150" i="3"/>
  <c r="N1150" i="3"/>
  <c r="J1150" i="3"/>
  <c r="F1150" i="3"/>
  <c r="E1150" i="3"/>
  <c r="D1150" i="3"/>
  <c r="AQ1149" i="3"/>
  <c r="AR1149" i="3" s="1"/>
  <c r="AE1149" i="3"/>
  <c r="AD1149" i="3"/>
  <c r="BB1149" i="3" s="1"/>
  <c r="AB1149" i="3"/>
  <c r="U1149" i="3"/>
  <c r="T1149" i="3"/>
  <c r="R1149" i="3"/>
  <c r="Q1149" i="3"/>
  <c r="N1149" i="3"/>
  <c r="J1149" i="3"/>
  <c r="AG1149" i="3" s="1"/>
  <c r="E1149" i="3"/>
  <c r="D1149" i="3"/>
  <c r="AD1148" i="3"/>
  <c r="BB1148" i="3" s="1"/>
  <c r="AB1148" i="3"/>
  <c r="U1148" i="3"/>
  <c r="R1148" i="3"/>
  <c r="T1148" i="3" s="1"/>
  <c r="Q1148" i="3"/>
  <c r="N1148" i="3"/>
  <c r="J1148" i="3"/>
  <c r="E1148" i="3"/>
  <c r="D1148" i="3"/>
  <c r="AD1147" i="3"/>
  <c r="AB1147" i="3"/>
  <c r="U1147" i="3"/>
  <c r="R1147" i="3"/>
  <c r="T1147" i="3" s="1"/>
  <c r="Q1147" i="3"/>
  <c r="N1147" i="3"/>
  <c r="J1147" i="3"/>
  <c r="E1147" i="3"/>
  <c r="D1147" i="3"/>
  <c r="AD1146" i="3"/>
  <c r="AB1146" i="3"/>
  <c r="U1146" i="3"/>
  <c r="T1146" i="3"/>
  <c r="R1146" i="3"/>
  <c r="Q1146" i="3"/>
  <c r="N1146" i="3"/>
  <c r="J1146" i="3"/>
  <c r="E1146" i="3"/>
  <c r="D1146" i="3"/>
  <c r="AQ1145" i="3"/>
  <c r="AR1145" i="3" s="1"/>
  <c r="AE1145" i="3"/>
  <c r="AD1145" i="3"/>
  <c r="BB1145" i="3" s="1"/>
  <c r="AB1145" i="3"/>
  <c r="U1145" i="3"/>
  <c r="T1145" i="3"/>
  <c r="R1145" i="3"/>
  <c r="Q1145" i="3"/>
  <c r="N1145" i="3"/>
  <c r="J1145" i="3"/>
  <c r="AG1145" i="3" s="1"/>
  <c r="E1145" i="3"/>
  <c r="D1145" i="3"/>
  <c r="AD1144" i="3"/>
  <c r="BB1144" i="3" s="1"/>
  <c r="AB1144" i="3"/>
  <c r="U1144" i="3"/>
  <c r="R1144" i="3"/>
  <c r="T1144" i="3" s="1"/>
  <c r="Q1144" i="3"/>
  <c r="N1144" i="3"/>
  <c r="J1144" i="3"/>
  <c r="E1144" i="3"/>
  <c r="D1144" i="3"/>
  <c r="BC1143" i="3"/>
  <c r="AD1143" i="3"/>
  <c r="AB1143" i="3"/>
  <c r="U1143" i="3"/>
  <c r="R1143" i="3"/>
  <c r="T1143" i="3" s="1"/>
  <c r="Q1143" i="3"/>
  <c r="N1143" i="3"/>
  <c r="J1143" i="3"/>
  <c r="E1143" i="3"/>
  <c r="D1143" i="3"/>
  <c r="AD1142" i="3"/>
  <c r="AB1142" i="3"/>
  <c r="U1142" i="3"/>
  <c r="R1142" i="3"/>
  <c r="T1142" i="3" s="1"/>
  <c r="Q1142" i="3"/>
  <c r="N1142" i="3"/>
  <c r="J1142" i="3"/>
  <c r="E1142" i="3"/>
  <c r="D1142" i="3"/>
  <c r="AD1141" i="3"/>
  <c r="BC1141" i="3" s="1"/>
  <c r="AB1141" i="3"/>
  <c r="U1141" i="3"/>
  <c r="R1141" i="3"/>
  <c r="T1141" i="3" s="1"/>
  <c r="Q1141" i="3"/>
  <c r="N1141" i="3"/>
  <c r="J1141" i="3"/>
  <c r="E1141" i="3"/>
  <c r="D1141" i="3"/>
  <c r="AD1140" i="3"/>
  <c r="BB1140" i="3" s="1"/>
  <c r="AB1140" i="3"/>
  <c r="U1140" i="3"/>
  <c r="R1140" i="3"/>
  <c r="T1140" i="3" s="1"/>
  <c r="Q1140" i="3"/>
  <c r="N1140" i="3"/>
  <c r="J1140" i="3"/>
  <c r="E1140" i="3"/>
  <c r="D1140" i="3"/>
  <c r="AD1139" i="3"/>
  <c r="AB1139" i="3"/>
  <c r="U1139" i="3"/>
  <c r="R1139" i="3"/>
  <c r="T1139" i="3" s="1"/>
  <c r="Q1139" i="3"/>
  <c r="N1139" i="3"/>
  <c r="J1139" i="3"/>
  <c r="E1139" i="3"/>
  <c r="D1139" i="3"/>
  <c r="AD1138" i="3"/>
  <c r="AB1138" i="3"/>
  <c r="U1138" i="3"/>
  <c r="R1138" i="3"/>
  <c r="T1138" i="3" s="1"/>
  <c r="Q1138" i="3"/>
  <c r="N1138" i="3"/>
  <c r="J1138" i="3"/>
  <c r="E1138" i="3"/>
  <c r="D1138" i="3"/>
  <c r="AD1137" i="3"/>
  <c r="BC1137" i="3" s="1"/>
  <c r="AB1137" i="3"/>
  <c r="U1137" i="3"/>
  <c r="R1137" i="3"/>
  <c r="T1137" i="3" s="1"/>
  <c r="Q1137" i="3"/>
  <c r="N1137" i="3"/>
  <c r="J1137" i="3"/>
  <c r="E1137" i="3"/>
  <c r="D1137" i="3"/>
  <c r="AD1136" i="3"/>
  <c r="BB1136" i="3" s="1"/>
  <c r="AB1136" i="3"/>
  <c r="U1136" i="3"/>
  <c r="R1136" i="3"/>
  <c r="T1136" i="3" s="1"/>
  <c r="Q1136" i="3"/>
  <c r="N1136" i="3"/>
  <c r="J1136" i="3"/>
  <c r="E1136" i="3"/>
  <c r="D1136" i="3"/>
  <c r="AD1135" i="3"/>
  <c r="BC1135" i="3" s="1"/>
  <c r="AB1135" i="3"/>
  <c r="U1135" i="3"/>
  <c r="R1135" i="3"/>
  <c r="T1135" i="3" s="1"/>
  <c r="Q1135" i="3"/>
  <c r="N1135" i="3"/>
  <c r="J1135" i="3"/>
  <c r="E1135" i="3"/>
  <c r="D1135" i="3"/>
  <c r="AD1134" i="3"/>
  <c r="AB1134" i="3"/>
  <c r="U1134" i="3"/>
  <c r="R1134" i="3"/>
  <c r="T1134" i="3" s="1"/>
  <c r="Q1134" i="3"/>
  <c r="N1134" i="3"/>
  <c r="J1134" i="3"/>
  <c r="E1134" i="3"/>
  <c r="D1134" i="3"/>
  <c r="AD1133" i="3"/>
  <c r="AW1133" i="3" s="1"/>
  <c r="AB1133" i="3"/>
  <c r="U1133" i="3"/>
  <c r="R1133" i="3"/>
  <c r="T1133" i="3" s="1"/>
  <c r="Q1133" i="3"/>
  <c r="N1133" i="3"/>
  <c r="J1133" i="3"/>
  <c r="E1133" i="3"/>
  <c r="D1133" i="3"/>
  <c r="AD1132" i="3"/>
  <c r="BB1132" i="3" s="1"/>
  <c r="AB1132" i="3"/>
  <c r="U1132" i="3"/>
  <c r="R1132" i="3"/>
  <c r="T1132" i="3" s="1"/>
  <c r="Q1132" i="3"/>
  <c r="N1132" i="3"/>
  <c r="J1132" i="3"/>
  <c r="E1132" i="3"/>
  <c r="D1132" i="3"/>
  <c r="AD1131" i="3"/>
  <c r="AB1131" i="3"/>
  <c r="U1131" i="3"/>
  <c r="R1131" i="3"/>
  <c r="T1131" i="3" s="1"/>
  <c r="Q1131" i="3"/>
  <c r="N1131" i="3"/>
  <c r="J1131" i="3"/>
  <c r="E1131" i="3"/>
  <c r="D1131" i="3"/>
  <c r="AD1130" i="3"/>
  <c r="AB1130" i="3"/>
  <c r="U1130" i="3"/>
  <c r="R1130" i="3"/>
  <c r="T1130" i="3" s="1"/>
  <c r="Q1130" i="3"/>
  <c r="N1130" i="3"/>
  <c r="J1130" i="3"/>
  <c r="E1130" i="3"/>
  <c r="D1130" i="3"/>
  <c r="AD1129" i="3"/>
  <c r="BB1129" i="3" s="1"/>
  <c r="AB1129" i="3"/>
  <c r="U1129" i="3"/>
  <c r="R1129" i="3"/>
  <c r="T1129" i="3" s="1"/>
  <c r="Q1129" i="3"/>
  <c r="N1129" i="3"/>
  <c r="J1129" i="3"/>
  <c r="E1129" i="3"/>
  <c r="D1129" i="3"/>
  <c r="AD1128" i="3"/>
  <c r="BB1128" i="3" s="1"/>
  <c r="AB1128" i="3"/>
  <c r="U1128" i="3"/>
  <c r="R1128" i="3"/>
  <c r="T1128" i="3" s="1"/>
  <c r="Q1128" i="3"/>
  <c r="N1128" i="3"/>
  <c r="J1128" i="3"/>
  <c r="E1128" i="3"/>
  <c r="F1128" i="3" s="1"/>
  <c r="D1128" i="3"/>
  <c r="BB1127" i="3"/>
  <c r="AD1127" i="3"/>
  <c r="AB1127" i="3"/>
  <c r="U1127" i="3"/>
  <c r="R1127" i="3"/>
  <c r="T1127" i="3" s="1"/>
  <c r="Q1127" i="3"/>
  <c r="N1127" i="3"/>
  <c r="J1127" i="3"/>
  <c r="E1127" i="3"/>
  <c r="D1127" i="3"/>
  <c r="AD1126" i="3"/>
  <c r="AB1126" i="3"/>
  <c r="U1126" i="3"/>
  <c r="R1126" i="3"/>
  <c r="T1126" i="3" s="1"/>
  <c r="Q1126" i="3"/>
  <c r="N1126" i="3"/>
  <c r="J1126" i="3"/>
  <c r="E1126" i="3"/>
  <c r="D1126" i="3"/>
  <c r="F1126" i="3" s="1"/>
  <c r="AD1125" i="3"/>
  <c r="AB1125" i="3"/>
  <c r="U1125" i="3"/>
  <c r="R1125" i="3"/>
  <c r="T1125" i="3" s="1"/>
  <c r="Q1125" i="3"/>
  <c r="N1125" i="3"/>
  <c r="J1125" i="3"/>
  <c r="E1125" i="3"/>
  <c r="D1125" i="3"/>
  <c r="AD1124" i="3"/>
  <c r="BB1124" i="3" s="1"/>
  <c r="AB1124" i="3"/>
  <c r="U1124" i="3"/>
  <c r="R1124" i="3"/>
  <c r="T1124" i="3" s="1"/>
  <c r="Q1124" i="3"/>
  <c r="N1124" i="3"/>
  <c r="J1124" i="3"/>
  <c r="E1124" i="3"/>
  <c r="D1124" i="3"/>
  <c r="AD1123" i="3"/>
  <c r="BB1123" i="3" s="1"/>
  <c r="AB1123" i="3"/>
  <c r="U1123" i="3"/>
  <c r="R1123" i="3"/>
  <c r="T1123" i="3" s="1"/>
  <c r="Q1123" i="3"/>
  <c r="N1123" i="3"/>
  <c r="J1123" i="3"/>
  <c r="E1123" i="3"/>
  <c r="D1123" i="3"/>
  <c r="AD1122" i="3"/>
  <c r="AB1122" i="3"/>
  <c r="U1122" i="3"/>
  <c r="R1122" i="3"/>
  <c r="T1122" i="3" s="1"/>
  <c r="Q1122" i="3"/>
  <c r="N1122" i="3"/>
  <c r="J1122" i="3"/>
  <c r="E1122" i="3"/>
  <c r="D1122" i="3"/>
  <c r="AD1121" i="3"/>
  <c r="BB1121" i="3" s="1"/>
  <c r="AB1121" i="3"/>
  <c r="U1121" i="3"/>
  <c r="R1121" i="3"/>
  <c r="T1121" i="3" s="1"/>
  <c r="Q1121" i="3"/>
  <c r="N1121" i="3"/>
  <c r="J1121" i="3"/>
  <c r="E1121" i="3"/>
  <c r="D1121" i="3"/>
  <c r="AD1120" i="3"/>
  <c r="BB1120" i="3" s="1"/>
  <c r="AB1120" i="3"/>
  <c r="U1120" i="3"/>
  <c r="R1120" i="3"/>
  <c r="T1120" i="3" s="1"/>
  <c r="Q1120" i="3"/>
  <c r="N1120" i="3"/>
  <c r="J1120" i="3"/>
  <c r="E1120" i="3"/>
  <c r="D1120" i="3"/>
  <c r="AD1119" i="3"/>
  <c r="BC1119" i="3" s="1"/>
  <c r="AB1119" i="3"/>
  <c r="U1119" i="3"/>
  <c r="R1119" i="3"/>
  <c r="T1119" i="3" s="1"/>
  <c r="Q1119" i="3"/>
  <c r="N1119" i="3"/>
  <c r="J1119" i="3"/>
  <c r="E1119" i="3"/>
  <c r="D1119" i="3"/>
  <c r="AD1118" i="3"/>
  <c r="AB1118" i="3"/>
  <c r="U1118" i="3"/>
  <c r="R1118" i="3"/>
  <c r="T1118" i="3" s="1"/>
  <c r="Q1118" i="3"/>
  <c r="N1118" i="3"/>
  <c r="J1118" i="3"/>
  <c r="E1118" i="3"/>
  <c r="D1118" i="3"/>
  <c r="AD1117" i="3"/>
  <c r="BC1117" i="3" s="1"/>
  <c r="AB1117" i="3"/>
  <c r="U1117" i="3"/>
  <c r="R1117" i="3"/>
  <c r="T1117" i="3" s="1"/>
  <c r="Q1117" i="3"/>
  <c r="N1117" i="3"/>
  <c r="J1117" i="3"/>
  <c r="E1117" i="3"/>
  <c r="D1117" i="3"/>
  <c r="AD1116" i="3"/>
  <c r="BB1116" i="3" s="1"/>
  <c r="AB1116" i="3"/>
  <c r="U1116" i="3"/>
  <c r="R1116" i="3"/>
  <c r="T1116" i="3" s="1"/>
  <c r="Q1116" i="3"/>
  <c r="N1116" i="3"/>
  <c r="J1116" i="3"/>
  <c r="AG1116" i="3" s="1"/>
  <c r="E1116" i="3"/>
  <c r="D1116" i="3"/>
  <c r="AD1115" i="3"/>
  <c r="AB1115" i="3"/>
  <c r="U1115" i="3"/>
  <c r="R1115" i="3"/>
  <c r="T1115" i="3" s="1"/>
  <c r="Q1115" i="3"/>
  <c r="N1115" i="3"/>
  <c r="J1115" i="3"/>
  <c r="E1115" i="3"/>
  <c r="D1115" i="3"/>
  <c r="AD1114" i="3"/>
  <c r="AB1114" i="3"/>
  <c r="U1114" i="3"/>
  <c r="R1114" i="3"/>
  <c r="T1114" i="3" s="1"/>
  <c r="Q1114" i="3"/>
  <c r="N1114" i="3"/>
  <c r="J1114" i="3"/>
  <c r="E1114" i="3"/>
  <c r="D1114" i="3"/>
  <c r="AD1113" i="3"/>
  <c r="AB1113" i="3"/>
  <c r="U1113" i="3"/>
  <c r="R1113" i="3"/>
  <c r="T1113" i="3" s="1"/>
  <c r="Q1113" i="3"/>
  <c r="N1113" i="3"/>
  <c r="J1113" i="3"/>
  <c r="E1113" i="3"/>
  <c r="D1113" i="3"/>
  <c r="AD1112" i="3"/>
  <c r="BB1112" i="3" s="1"/>
  <c r="AB1112" i="3"/>
  <c r="U1112" i="3"/>
  <c r="R1112" i="3"/>
  <c r="T1112" i="3" s="1"/>
  <c r="Q1112" i="3"/>
  <c r="N1112" i="3"/>
  <c r="J1112" i="3"/>
  <c r="AG1112" i="3" s="1"/>
  <c r="E1112" i="3"/>
  <c r="D1112" i="3"/>
  <c r="AD1111" i="3"/>
  <c r="AB1111" i="3"/>
  <c r="U1111" i="3"/>
  <c r="R1111" i="3"/>
  <c r="T1111" i="3" s="1"/>
  <c r="Q1111" i="3"/>
  <c r="N1111" i="3"/>
  <c r="J1111" i="3"/>
  <c r="E1111" i="3"/>
  <c r="D1111" i="3"/>
  <c r="AD1110" i="3"/>
  <c r="AB1110" i="3"/>
  <c r="U1110" i="3"/>
  <c r="R1110" i="3"/>
  <c r="T1110" i="3" s="1"/>
  <c r="Q1110" i="3"/>
  <c r="N1110" i="3"/>
  <c r="J1110" i="3"/>
  <c r="E1110" i="3"/>
  <c r="D1110" i="3"/>
  <c r="AD1109" i="3"/>
  <c r="AB1109" i="3"/>
  <c r="U1109" i="3"/>
  <c r="R1109" i="3"/>
  <c r="T1109" i="3" s="1"/>
  <c r="Q1109" i="3"/>
  <c r="N1109" i="3"/>
  <c r="J1109" i="3"/>
  <c r="E1109" i="3"/>
  <c r="D1109" i="3"/>
  <c r="AD1108" i="3"/>
  <c r="BB1108" i="3" s="1"/>
  <c r="AB1108" i="3"/>
  <c r="U1108" i="3"/>
  <c r="R1108" i="3"/>
  <c r="T1108" i="3" s="1"/>
  <c r="Q1108" i="3"/>
  <c r="N1108" i="3"/>
  <c r="J1108" i="3"/>
  <c r="E1108" i="3"/>
  <c r="D1108" i="3"/>
  <c r="AD1107" i="3"/>
  <c r="AB1107" i="3"/>
  <c r="U1107" i="3"/>
  <c r="R1107" i="3"/>
  <c r="T1107" i="3" s="1"/>
  <c r="Q1107" i="3"/>
  <c r="N1107" i="3"/>
  <c r="J1107" i="3"/>
  <c r="E1107" i="3"/>
  <c r="D1107" i="3"/>
  <c r="AD1106" i="3"/>
  <c r="AB1106" i="3"/>
  <c r="U1106" i="3"/>
  <c r="R1106" i="3"/>
  <c r="T1106" i="3" s="1"/>
  <c r="Q1106" i="3"/>
  <c r="N1106" i="3"/>
  <c r="J1106" i="3"/>
  <c r="E1106" i="3"/>
  <c r="D1106" i="3"/>
  <c r="AE1105" i="3"/>
  <c r="AD1105" i="3"/>
  <c r="BB1105" i="3" s="1"/>
  <c r="AB1105" i="3"/>
  <c r="U1105" i="3"/>
  <c r="T1105" i="3"/>
  <c r="R1105" i="3"/>
  <c r="Q1105" i="3"/>
  <c r="N1105" i="3"/>
  <c r="J1105" i="3"/>
  <c r="AG1105" i="3" s="1"/>
  <c r="E1105" i="3"/>
  <c r="D1105" i="3"/>
  <c r="AD1104" i="3"/>
  <c r="BB1104" i="3" s="1"/>
  <c r="AB1104" i="3"/>
  <c r="U1104" i="3"/>
  <c r="R1104" i="3"/>
  <c r="T1104" i="3" s="1"/>
  <c r="Q1104" i="3"/>
  <c r="N1104" i="3"/>
  <c r="J1104" i="3"/>
  <c r="E1104" i="3"/>
  <c r="F1104" i="3" s="1"/>
  <c r="D1104" i="3"/>
  <c r="AQ1103" i="3"/>
  <c r="AR1103" i="3" s="1"/>
  <c r="AD1103" i="3"/>
  <c r="AE1103" i="3" s="1"/>
  <c r="AF1103" i="3" s="1"/>
  <c r="AB1103" i="3"/>
  <c r="U1103" i="3"/>
  <c r="R1103" i="3"/>
  <c r="T1103" i="3" s="1"/>
  <c r="Q1103" i="3"/>
  <c r="N1103" i="3"/>
  <c r="J1103" i="3"/>
  <c r="E1103" i="3"/>
  <c r="D1103" i="3"/>
  <c r="AD1102" i="3"/>
  <c r="AB1102" i="3"/>
  <c r="U1102" i="3"/>
  <c r="R1102" i="3"/>
  <c r="T1102" i="3" s="1"/>
  <c r="Q1102" i="3"/>
  <c r="N1102" i="3"/>
  <c r="J1102" i="3"/>
  <c r="E1102" i="3"/>
  <c r="D1102" i="3"/>
  <c r="AD1101" i="3"/>
  <c r="BB1101" i="3" s="1"/>
  <c r="AB1101" i="3"/>
  <c r="U1101" i="3"/>
  <c r="R1101" i="3"/>
  <c r="T1101" i="3" s="1"/>
  <c r="Q1101" i="3"/>
  <c r="N1101" i="3"/>
  <c r="J1101" i="3"/>
  <c r="AG1101" i="3" s="1"/>
  <c r="E1101" i="3"/>
  <c r="D1101" i="3"/>
  <c r="AD1100" i="3"/>
  <c r="BB1100" i="3" s="1"/>
  <c r="AB1100" i="3"/>
  <c r="U1100" i="3"/>
  <c r="R1100" i="3"/>
  <c r="T1100" i="3" s="1"/>
  <c r="Q1100" i="3"/>
  <c r="N1100" i="3"/>
  <c r="J1100" i="3"/>
  <c r="E1100" i="3"/>
  <c r="D1100" i="3"/>
  <c r="AD1099" i="3"/>
  <c r="AB1099" i="3"/>
  <c r="U1099" i="3"/>
  <c r="R1099" i="3"/>
  <c r="T1099" i="3" s="1"/>
  <c r="Q1099" i="3"/>
  <c r="N1099" i="3"/>
  <c r="J1099" i="3"/>
  <c r="E1099" i="3"/>
  <c r="D1099" i="3"/>
  <c r="AD1098" i="3"/>
  <c r="AB1098" i="3"/>
  <c r="U1098" i="3"/>
  <c r="R1098" i="3"/>
  <c r="T1098" i="3" s="1"/>
  <c r="Q1098" i="3"/>
  <c r="N1098" i="3"/>
  <c r="J1098" i="3"/>
  <c r="E1098" i="3"/>
  <c r="D1098" i="3"/>
  <c r="AD1097" i="3"/>
  <c r="BB1097" i="3" s="1"/>
  <c r="AB1097" i="3"/>
  <c r="U1097" i="3"/>
  <c r="R1097" i="3"/>
  <c r="T1097" i="3" s="1"/>
  <c r="Q1097" i="3"/>
  <c r="N1097" i="3"/>
  <c r="J1097" i="3"/>
  <c r="E1097" i="3"/>
  <c r="D1097" i="3"/>
  <c r="AD1096" i="3"/>
  <c r="BB1096" i="3" s="1"/>
  <c r="AB1096" i="3"/>
  <c r="U1096" i="3"/>
  <c r="R1096" i="3"/>
  <c r="T1096" i="3" s="1"/>
  <c r="Q1096" i="3"/>
  <c r="N1096" i="3"/>
  <c r="J1096" i="3"/>
  <c r="E1096" i="3"/>
  <c r="D1096" i="3"/>
  <c r="F1096" i="3" s="1"/>
  <c r="AD1095" i="3"/>
  <c r="AB1095" i="3"/>
  <c r="U1095" i="3"/>
  <c r="R1095" i="3"/>
  <c r="T1095" i="3" s="1"/>
  <c r="Q1095" i="3"/>
  <c r="N1095" i="3"/>
  <c r="J1095" i="3"/>
  <c r="E1095" i="3"/>
  <c r="D1095" i="3"/>
  <c r="AD1094" i="3"/>
  <c r="AB1094" i="3"/>
  <c r="U1094" i="3"/>
  <c r="R1094" i="3"/>
  <c r="T1094" i="3" s="1"/>
  <c r="Q1094" i="3"/>
  <c r="N1094" i="3"/>
  <c r="J1094" i="3"/>
  <c r="E1094" i="3"/>
  <c r="D1094" i="3"/>
  <c r="F1094" i="3" s="1"/>
  <c r="AD1093" i="3"/>
  <c r="AB1093" i="3"/>
  <c r="U1093" i="3"/>
  <c r="R1093" i="3"/>
  <c r="T1093" i="3" s="1"/>
  <c r="Q1093" i="3"/>
  <c r="N1093" i="3"/>
  <c r="J1093" i="3"/>
  <c r="E1093" i="3"/>
  <c r="D1093" i="3"/>
  <c r="AD1092" i="3"/>
  <c r="BB1092" i="3" s="1"/>
  <c r="AB1092" i="3"/>
  <c r="U1092" i="3"/>
  <c r="R1092" i="3"/>
  <c r="T1092" i="3" s="1"/>
  <c r="Q1092" i="3"/>
  <c r="N1092" i="3"/>
  <c r="J1092" i="3"/>
  <c r="E1092" i="3"/>
  <c r="D1092" i="3"/>
  <c r="AD1091" i="3"/>
  <c r="BB1091" i="3" s="1"/>
  <c r="AB1091" i="3"/>
  <c r="U1091" i="3"/>
  <c r="R1091" i="3"/>
  <c r="T1091" i="3" s="1"/>
  <c r="Q1091" i="3"/>
  <c r="N1091" i="3"/>
  <c r="J1091" i="3"/>
  <c r="E1091" i="3"/>
  <c r="D1091" i="3"/>
  <c r="AD1090" i="3"/>
  <c r="AB1090" i="3"/>
  <c r="U1090" i="3"/>
  <c r="R1090" i="3"/>
  <c r="T1090" i="3" s="1"/>
  <c r="Q1090" i="3"/>
  <c r="N1090" i="3"/>
  <c r="J1090" i="3"/>
  <c r="E1090" i="3"/>
  <c r="D1090" i="3"/>
  <c r="AD1089" i="3"/>
  <c r="AB1089" i="3"/>
  <c r="U1089" i="3"/>
  <c r="R1089" i="3"/>
  <c r="T1089" i="3" s="1"/>
  <c r="Q1089" i="3"/>
  <c r="N1089" i="3"/>
  <c r="J1089" i="3"/>
  <c r="E1089" i="3"/>
  <c r="D1089" i="3"/>
  <c r="AD1088" i="3"/>
  <c r="BB1088" i="3" s="1"/>
  <c r="AB1088" i="3"/>
  <c r="U1088" i="3"/>
  <c r="R1088" i="3"/>
  <c r="T1088" i="3" s="1"/>
  <c r="Q1088" i="3"/>
  <c r="N1088" i="3"/>
  <c r="J1088" i="3"/>
  <c r="E1088" i="3"/>
  <c r="D1088" i="3"/>
  <c r="AD1087" i="3"/>
  <c r="BC1087" i="3" s="1"/>
  <c r="AB1087" i="3"/>
  <c r="U1087" i="3"/>
  <c r="R1087" i="3"/>
  <c r="T1087" i="3" s="1"/>
  <c r="Q1087" i="3"/>
  <c r="N1087" i="3"/>
  <c r="J1087" i="3"/>
  <c r="E1087" i="3"/>
  <c r="D1087" i="3"/>
  <c r="AD1086" i="3"/>
  <c r="AB1086" i="3"/>
  <c r="U1086" i="3"/>
  <c r="R1086" i="3"/>
  <c r="T1086" i="3" s="1"/>
  <c r="Q1086" i="3"/>
  <c r="N1086" i="3"/>
  <c r="J1086" i="3"/>
  <c r="E1086" i="3"/>
  <c r="D1086" i="3"/>
  <c r="AD1085" i="3"/>
  <c r="BC1085" i="3" s="1"/>
  <c r="AB1085" i="3"/>
  <c r="U1085" i="3"/>
  <c r="R1085" i="3"/>
  <c r="T1085" i="3" s="1"/>
  <c r="Q1085" i="3"/>
  <c r="N1085" i="3"/>
  <c r="J1085" i="3"/>
  <c r="E1085" i="3"/>
  <c r="D1085" i="3"/>
  <c r="AD1084" i="3"/>
  <c r="BB1084" i="3" s="1"/>
  <c r="AB1084" i="3"/>
  <c r="U1084" i="3"/>
  <c r="R1084" i="3"/>
  <c r="T1084" i="3" s="1"/>
  <c r="Q1084" i="3"/>
  <c r="N1084" i="3"/>
  <c r="J1084" i="3"/>
  <c r="E1084" i="3"/>
  <c r="D1084" i="3"/>
  <c r="AD1083" i="3"/>
  <c r="AB1083" i="3"/>
  <c r="U1083" i="3"/>
  <c r="R1083" i="3"/>
  <c r="T1083" i="3" s="1"/>
  <c r="Q1083" i="3"/>
  <c r="N1083" i="3"/>
  <c r="J1083" i="3"/>
  <c r="E1083" i="3"/>
  <c r="D1083" i="3"/>
  <c r="AD1082" i="3"/>
  <c r="AB1082" i="3"/>
  <c r="U1082" i="3"/>
  <c r="R1082" i="3"/>
  <c r="T1082" i="3" s="1"/>
  <c r="Q1082" i="3"/>
  <c r="N1082" i="3"/>
  <c r="J1082" i="3"/>
  <c r="E1082" i="3"/>
  <c r="D1082" i="3"/>
  <c r="AE1081" i="3"/>
  <c r="AD1081" i="3"/>
  <c r="AU1081" i="3" s="1"/>
  <c r="AB1081" i="3"/>
  <c r="U1081" i="3"/>
  <c r="T1081" i="3"/>
  <c r="R1081" i="3"/>
  <c r="Q1081" i="3"/>
  <c r="N1081" i="3"/>
  <c r="J1081" i="3"/>
  <c r="AG1081" i="3" s="1"/>
  <c r="E1081" i="3"/>
  <c r="D1081" i="3"/>
  <c r="S1081" i="3" s="1"/>
  <c r="AD1080" i="3"/>
  <c r="BB1080" i="3" s="1"/>
  <c r="AB1080" i="3"/>
  <c r="U1080" i="3"/>
  <c r="R1080" i="3"/>
  <c r="T1080" i="3" s="1"/>
  <c r="Q1080" i="3"/>
  <c r="N1080" i="3"/>
  <c r="J1080" i="3"/>
  <c r="E1080" i="3"/>
  <c r="D1080" i="3"/>
  <c r="F1080" i="3" s="1"/>
  <c r="AD1079" i="3"/>
  <c r="AB1079" i="3"/>
  <c r="U1079" i="3"/>
  <c r="R1079" i="3"/>
  <c r="T1079" i="3" s="1"/>
  <c r="Q1079" i="3"/>
  <c r="N1079" i="3"/>
  <c r="J1079" i="3"/>
  <c r="E1079" i="3"/>
  <c r="D1079" i="3"/>
  <c r="AD1078" i="3"/>
  <c r="AB1078" i="3"/>
  <c r="U1078" i="3"/>
  <c r="R1078" i="3"/>
  <c r="T1078" i="3" s="1"/>
  <c r="Q1078" i="3"/>
  <c r="N1078" i="3"/>
  <c r="J1078" i="3"/>
  <c r="E1078" i="3"/>
  <c r="D1078" i="3"/>
  <c r="AD1077" i="3"/>
  <c r="BB1077" i="3" s="1"/>
  <c r="AB1077" i="3"/>
  <c r="U1077" i="3"/>
  <c r="R1077" i="3"/>
  <c r="T1077" i="3" s="1"/>
  <c r="Q1077" i="3"/>
  <c r="N1077" i="3"/>
  <c r="J1077" i="3"/>
  <c r="E1077" i="3"/>
  <c r="D1077" i="3"/>
  <c r="AD1076" i="3"/>
  <c r="BB1076" i="3" s="1"/>
  <c r="AB1076" i="3"/>
  <c r="U1076" i="3"/>
  <c r="R1076" i="3"/>
  <c r="T1076" i="3" s="1"/>
  <c r="Q1076" i="3"/>
  <c r="N1076" i="3"/>
  <c r="J1076" i="3"/>
  <c r="E1076" i="3"/>
  <c r="D1076" i="3"/>
  <c r="AD1075" i="3"/>
  <c r="AB1075" i="3"/>
  <c r="U1075" i="3"/>
  <c r="R1075" i="3"/>
  <c r="T1075" i="3" s="1"/>
  <c r="Q1075" i="3"/>
  <c r="N1075" i="3"/>
  <c r="J1075" i="3"/>
  <c r="E1075" i="3"/>
  <c r="D1075" i="3"/>
  <c r="AD1074" i="3"/>
  <c r="AB1074" i="3"/>
  <c r="U1074" i="3"/>
  <c r="R1074" i="3"/>
  <c r="T1074" i="3" s="1"/>
  <c r="Q1074" i="3"/>
  <c r="N1074" i="3"/>
  <c r="J1074" i="3"/>
  <c r="E1074" i="3"/>
  <c r="D1074" i="3"/>
  <c r="AD1073" i="3"/>
  <c r="AB1073" i="3"/>
  <c r="U1073" i="3"/>
  <c r="R1073" i="3"/>
  <c r="T1073" i="3" s="1"/>
  <c r="Q1073" i="3"/>
  <c r="N1073" i="3"/>
  <c r="J1073" i="3"/>
  <c r="E1073" i="3"/>
  <c r="D1073" i="3"/>
  <c r="AD1072" i="3"/>
  <c r="AX1072" i="3" s="1"/>
  <c r="AB1072" i="3"/>
  <c r="U1072" i="3"/>
  <c r="R1072" i="3"/>
  <c r="T1072" i="3" s="1"/>
  <c r="Q1072" i="3"/>
  <c r="N1072" i="3"/>
  <c r="J1072" i="3"/>
  <c r="E1072" i="3"/>
  <c r="D1072" i="3"/>
  <c r="AD1071" i="3"/>
  <c r="BC1071" i="3" s="1"/>
  <c r="AB1071" i="3"/>
  <c r="U1071" i="3"/>
  <c r="R1071" i="3"/>
  <c r="T1071" i="3" s="1"/>
  <c r="Q1071" i="3"/>
  <c r="N1071" i="3"/>
  <c r="J1071" i="3"/>
  <c r="E1071" i="3"/>
  <c r="D1071" i="3"/>
  <c r="AD1070" i="3"/>
  <c r="AB1070" i="3"/>
  <c r="U1070" i="3"/>
  <c r="T1070" i="3"/>
  <c r="R1070" i="3"/>
  <c r="Q1070" i="3"/>
  <c r="N1070" i="3"/>
  <c r="J1070" i="3"/>
  <c r="E1070" i="3"/>
  <c r="D1070" i="3"/>
  <c r="F1070" i="3" s="1"/>
  <c r="AD1069" i="3"/>
  <c r="BC1069" i="3" s="1"/>
  <c r="AB1069" i="3"/>
  <c r="U1069" i="3"/>
  <c r="R1069" i="3"/>
  <c r="T1069" i="3" s="1"/>
  <c r="Q1069" i="3"/>
  <c r="N1069" i="3"/>
  <c r="J1069" i="3"/>
  <c r="E1069" i="3"/>
  <c r="D1069" i="3"/>
  <c r="AD1068" i="3"/>
  <c r="BB1068" i="3" s="1"/>
  <c r="AB1068" i="3"/>
  <c r="U1068" i="3"/>
  <c r="R1068" i="3"/>
  <c r="T1068" i="3" s="1"/>
  <c r="Q1068" i="3"/>
  <c r="N1068" i="3"/>
  <c r="J1068" i="3"/>
  <c r="E1068" i="3"/>
  <c r="D1068" i="3"/>
  <c r="AD1067" i="3"/>
  <c r="BB1067" i="3" s="1"/>
  <c r="AB1067" i="3"/>
  <c r="U1067" i="3"/>
  <c r="R1067" i="3"/>
  <c r="T1067" i="3" s="1"/>
  <c r="Q1067" i="3"/>
  <c r="N1067" i="3"/>
  <c r="J1067" i="3"/>
  <c r="E1067" i="3"/>
  <c r="D1067" i="3"/>
  <c r="AD1066" i="3"/>
  <c r="AB1066" i="3"/>
  <c r="U1066" i="3"/>
  <c r="R1066" i="3"/>
  <c r="T1066" i="3" s="1"/>
  <c r="Q1066" i="3"/>
  <c r="N1066" i="3"/>
  <c r="J1066" i="3"/>
  <c r="E1066" i="3"/>
  <c r="D1066" i="3"/>
  <c r="AD1065" i="3"/>
  <c r="AB1065" i="3"/>
  <c r="U1065" i="3"/>
  <c r="R1065" i="3"/>
  <c r="T1065" i="3" s="1"/>
  <c r="Q1065" i="3"/>
  <c r="N1065" i="3"/>
  <c r="J1065" i="3"/>
  <c r="E1065" i="3"/>
  <c r="D1065" i="3"/>
  <c r="AD1064" i="3"/>
  <c r="BB1064" i="3" s="1"/>
  <c r="AB1064" i="3"/>
  <c r="U1064" i="3"/>
  <c r="R1064" i="3"/>
  <c r="T1064" i="3" s="1"/>
  <c r="Q1064" i="3"/>
  <c r="N1064" i="3"/>
  <c r="J1064" i="3"/>
  <c r="E1064" i="3"/>
  <c r="D1064" i="3"/>
  <c r="AD1063" i="3"/>
  <c r="AB1063" i="3"/>
  <c r="U1063" i="3"/>
  <c r="R1063" i="3"/>
  <c r="T1063" i="3" s="1"/>
  <c r="Q1063" i="3"/>
  <c r="N1063" i="3"/>
  <c r="J1063" i="3"/>
  <c r="E1063" i="3"/>
  <c r="D1063" i="3"/>
  <c r="AD1062" i="3"/>
  <c r="AX1062" i="3" s="1"/>
  <c r="AB1062" i="3"/>
  <c r="U1062" i="3"/>
  <c r="R1062" i="3"/>
  <c r="T1062" i="3" s="1"/>
  <c r="Q1062" i="3"/>
  <c r="N1062" i="3"/>
  <c r="J1062" i="3"/>
  <c r="E1062" i="3"/>
  <c r="D1062" i="3"/>
  <c r="AD1061" i="3"/>
  <c r="AB1061" i="3"/>
  <c r="U1061" i="3"/>
  <c r="R1061" i="3"/>
  <c r="T1061" i="3" s="1"/>
  <c r="Q1061" i="3"/>
  <c r="N1061" i="3"/>
  <c r="J1061" i="3"/>
  <c r="E1061" i="3"/>
  <c r="D1061" i="3"/>
  <c r="AD1060" i="3"/>
  <c r="BB1060" i="3" s="1"/>
  <c r="AB1060" i="3"/>
  <c r="U1060" i="3"/>
  <c r="R1060" i="3"/>
  <c r="T1060" i="3" s="1"/>
  <c r="Q1060" i="3"/>
  <c r="N1060" i="3"/>
  <c r="J1060" i="3"/>
  <c r="E1060" i="3"/>
  <c r="D1060" i="3"/>
  <c r="AD1059" i="3"/>
  <c r="AB1059" i="3"/>
  <c r="U1059" i="3"/>
  <c r="R1059" i="3"/>
  <c r="T1059" i="3" s="1"/>
  <c r="Q1059" i="3"/>
  <c r="N1059" i="3"/>
  <c r="J1059" i="3"/>
  <c r="E1059" i="3"/>
  <c r="D1059" i="3"/>
  <c r="AD1058" i="3"/>
  <c r="AB1058" i="3"/>
  <c r="U1058" i="3"/>
  <c r="R1058" i="3"/>
  <c r="T1058" i="3" s="1"/>
  <c r="Q1058" i="3"/>
  <c r="N1058" i="3"/>
  <c r="J1058" i="3"/>
  <c r="E1058" i="3"/>
  <c r="D1058" i="3"/>
  <c r="AG1057" i="3"/>
  <c r="AD1057" i="3"/>
  <c r="BB1057" i="3" s="1"/>
  <c r="AB1057" i="3"/>
  <c r="U1057" i="3"/>
  <c r="R1057" i="3"/>
  <c r="T1057" i="3" s="1"/>
  <c r="Q1057" i="3"/>
  <c r="N1057" i="3"/>
  <c r="J1057" i="3"/>
  <c r="E1057" i="3"/>
  <c r="F1057" i="3" s="1"/>
  <c r="D1057" i="3"/>
  <c r="AD1056" i="3"/>
  <c r="BB1056" i="3" s="1"/>
  <c r="AB1056" i="3"/>
  <c r="U1056" i="3"/>
  <c r="R1056" i="3"/>
  <c r="T1056" i="3" s="1"/>
  <c r="Q1056" i="3"/>
  <c r="N1056" i="3"/>
  <c r="J1056" i="3"/>
  <c r="E1056" i="3"/>
  <c r="D1056" i="3"/>
  <c r="AD1055" i="3"/>
  <c r="AQ1055" i="3" s="1"/>
  <c r="AR1055" i="3" s="1"/>
  <c r="AB1055" i="3"/>
  <c r="U1055" i="3"/>
  <c r="R1055" i="3"/>
  <c r="T1055" i="3" s="1"/>
  <c r="Q1055" i="3"/>
  <c r="N1055" i="3"/>
  <c r="J1055" i="3"/>
  <c r="E1055" i="3"/>
  <c r="D1055" i="3"/>
  <c r="AD1054" i="3"/>
  <c r="AB1054" i="3"/>
  <c r="U1054" i="3"/>
  <c r="R1054" i="3"/>
  <c r="T1054" i="3" s="1"/>
  <c r="Q1054" i="3"/>
  <c r="N1054" i="3"/>
  <c r="J1054" i="3"/>
  <c r="E1054" i="3"/>
  <c r="D1054" i="3"/>
  <c r="F1054" i="3" s="1"/>
  <c r="AD1053" i="3"/>
  <c r="AB1053" i="3"/>
  <c r="U1053" i="3"/>
  <c r="R1053" i="3"/>
  <c r="T1053" i="3" s="1"/>
  <c r="Q1053" i="3"/>
  <c r="N1053" i="3"/>
  <c r="J1053" i="3"/>
  <c r="E1053" i="3"/>
  <c r="D1053" i="3"/>
  <c r="AD1052" i="3"/>
  <c r="BB1052" i="3" s="1"/>
  <c r="AB1052" i="3"/>
  <c r="U1052" i="3"/>
  <c r="R1052" i="3"/>
  <c r="T1052" i="3" s="1"/>
  <c r="Q1052" i="3"/>
  <c r="N1052" i="3"/>
  <c r="J1052" i="3"/>
  <c r="AG1052" i="3" s="1"/>
  <c r="E1052" i="3"/>
  <c r="D1052" i="3"/>
  <c r="AD1051" i="3"/>
  <c r="AB1051" i="3"/>
  <c r="U1051" i="3"/>
  <c r="R1051" i="3"/>
  <c r="T1051" i="3" s="1"/>
  <c r="Q1051" i="3"/>
  <c r="N1051" i="3"/>
  <c r="J1051" i="3"/>
  <c r="E1051" i="3"/>
  <c r="D1051" i="3"/>
  <c r="AD1050" i="3"/>
  <c r="AB1050" i="3"/>
  <c r="U1050" i="3"/>
  <c r="R1050" i="3"/>
  <c r="T1050" i="3" s="1"/>
  <c r="Q1050" i="3"/>
  <c r="N1050" i="3"/>
  <c r="J1050" i="3"/>
  <c r="E1050" i="3"/>
  <c r="D1050" i="3"/>
  <c r="AD1049" i="3"/>
  <c r="AB1049" i="3"/>
  <c r="U1049" i="3"/>
  <c r="R1049" i="3"/>
  <c r="T1049" i="3" s="1"/>
  <c r="Q1049" i="3"/>
  <c r="N1049" i="3"/>
  <c r="J1049" i="3"/>
  <c r="E1049" i="3"/>
  <c r="D1049" i="3"/>
  <c r="AD1048" i="3"/>
  <c r="BB1048" i="3" s="1"/>
  <c r="AB1048" i="3"/>
  <c r="U1048" i="3"/>
  <c r="R1048" i="3"/>
  <c r="T1048" i="3" s="1"/>
  <c r="Q1048" i="3"/>
  <c r="N1048" i="3"/>
  <c r="J1048" i="3"/>
  <c r="E1048" i="3"/>
  <c r="D1048" i="3"/>
  <c r="AD1047" i="3"/>
  <c r="BC1047" i="3" s="1"/>
  <c r="AB1047" i="3"/>
  <c r="U1047" i="3"/>
  <c r="R1047" i="3"/>
  <c r="T1047" i="3" s="1"/>
  <c r="Q1047" i="3"/>
  <c r="N1047" i="3"/>
  <c r="J1047" i="3"/>
  <c r="E1047" i="3"/>
  <c r="D1047" i="3"/>
  <c r="AD1046" i="3"/>
  <c r="AB1046" i="3"/>
  <c r="U1046" i="3"/>
  <c r="R1046" i="3"/>
  <c r="T1046" i="3" s="1"/>
  <c r="Q1046" i="3"/>
  <c r="N1046" i="3"/>
  <c r="J1046" i="3"/>
  <c r="E1046" i="3"/>
  <c r="D1046" i="3"/>
  <c r="AD1045" i="3"/>
  <c r="BC1045" i="3" s="1"/>
  <c r="AB1045" i="3"/>
  <c r="U1045" i="3"/>
  <c r="R1045" i="3"/>
  <c r="T1045" i="3" s="1"/>
  <c r="Q1045" i="3"/>
  <c r="N1045" i="3"/>
  <c r="J1045" i="3"/>
  <c r="E1045" i="3"/>
  <c r="D1045" i="3"/>
  <c r="AD1044" i="3"/>
  <c r="BB1044" i="3" s="1"/>
  <c r="AB1044" i="3"/>
  <c r="U1044" i="3"/>
  <c r="R1044" i="3"/>
  <c r="T1044" i="3" s="1"/>
  <c r="Q1044" i="3"/>
  <c r="N1044" i="3"/>
  <c r="J1044" i="3"/>
  <c r="E1044" i="3"/>
  <c r="D1044" i="3"/>
  <c r="AD1043" i="3"/>
  <c r="AB1043" i="3"/>
  <c r="U1043" i="3"/>
  <c r="R1043" i="3"/>
  <c r="T1043" i="3" s="1"/>
  <c r="Q1043" i="3"/>
  <c r="N1043" i="3"/>
  <c r="J1043" i="3"/>
  <c r="E1043" i="3"/>
  <c r="D1043" i="3"/>
  <c r="AD1042" i="3"/>
  <c r="AB1042" i="3"/>
  <c r="U1042" i="3"/>
  <c r="R1042" i="3"/>
  <c r="T1042" i="3" s="1"/>
  <c r="Q1042" i="3"/>
  <c r="N1042" i="3"/>
  <c r="J1042" i="3"/>
  <c r="E1042" i="3"/>
  <c r="D1042" i="3"/>
  <c r="AQ1041" i="3"/>
  <c r="AR1041" i="3" s="1"/>
  <c r="AD1041" i="3"/>
  <c r="BC1041" i="3" s="1"/>
  <c r="AB1041" i="3"/>
  <c r="U1041" i="3"/>
  <c r="R1041" i="3"/>
  <c r="T1041" i="3" s="1"/>
  <c r="Q1041" i="3"/>
  <c r="N1041" i="3"/>
  <c r="J1041" i="3"/>
  <c r="E1041" i="3"/>
  <c r="D1041" i="3"/>
  <c r="AD1040" i="3"/>
  <c r="AB1040" i="3"/>
  <c r="U1040" i="3"/>
  <c r="R1040" i="3"/>
  <c r="T1040" i="3" s="1"/>
  <c r="Q1040" i="3"/>
  <c r="N1040" i="3"/>
  <c r="J1040" i="3"/>
  <c r="E1040" i="3"/>
  <c r="D1040" i="3"/>
  <c r="AD1039" i="3"/>
  <c r="BC1039" i="3" s="1"/>
  <c r="AB1039" i="3"/>
  <c r="U1039" i="3"/>
  <c r="R1039" i="3"/>
  <c r="T1039" i="3" s="1"/>
  <c r="Q1039" i="3"/>
  <c r="N1039" i="3"/>
  <c r="J1039" i="3"/>
  <c r="E1039" i="3"/>
  <c r="D1039" i="3"/>
  <c r="AD1038" i="3"/>
  <c r="BC1038" i="3" s="1"/>
  <c r="AB1038" i="3"/>
  <c r="U1038" i="3"/>
  <c r="R1038" i="3"/>
  <c r="T1038" i="3" s="1"/>
  <c r="Q1038" i="3"/>
  <c r="N1038" i="3"/>
  <c r="J1038" i="3"/>
  <c r="E1038" i="3"/>
  <c r="D1038" i="3"/>
  <c r="AD1037" i="3"/>
  <c r="BC1037" i="3" s="1"/>
  <c r="AB1037" i="3"/>
  <c r="U1037" i="3"/>
  <c r="R1037" i="3"/>
  <c r="T1037" i="3" s="1"/>
  <c r="Q1037" i="3"/>
  <c r="N1037" i="3"/>
  <c r="J1037" i="3"/>
  <c r="E1037" i="3"/>
  <c r="D1037" i="3"/>
  <c r="AD1036" i="3"/>
  <c r="AB1036" i="3"/>
  <c r="U1036" i="3"/>
  <c r="R1036" i="3"/>
  <c r="T1036" i="3" s="1"/>
  <c r="Q1036" i="3"/>
  <c r="N1036" i="3"/>
  <c r="J1036" i="3"/>
  <c r="E1036" i="3"/>
  <c r="D1036" i="3"/>
  <c r="AD1035" i="3"/>
  <c r="BB1035" i="3" s="1"/>
  <c r="AB1035" i="3"/>
  <c r="U1035" i="3"/>
  <c r="R1035" i="3"/>
  <c r="T1035" i="3" s="1"/>
  <c r="Q1035" i="3"/>
  <c r="N1035" i="3"/>
  <c r="J1035" i="3"/>
  <c r="E1035" i="3"/>
  <c r="D1035" i="3"/>
  <c r="AD1034" i="3"/>
  <c r="BC1034" i="3" s="1"/>
  <c r="AB1034" i="3"/>
  <c r="U1034" i="3"/>
  <c r="R1034" i="3"/>
  <c r="T1034" i="3" s="1"/>
  <c r="Q1034" i="3"/>
  <c r="N1034" i="3"/>
  <c r="J1034" i="3"/>
  <c r="E1034" i="3"/>
  <c r="D1034" i="3"/>
  <c r="AD1033" i="3"/>
  <c r="AB1033" i="3"/>
  <c r="U1033" i="3"/>
  <c r="R1033" i="3"/>
  <c r="T1033" i="3" s="1"/>
  <c r="Q1033" i="3"/>
  <c r="N1033" i="3"/>
  <c r="J1033" i="3"/>
  <c r="E1033" i="3"/>
  <c r="D1033" i="3"/>
  <c r="F1033" i="3" s="1"/>
  <c r="AD1032" i="3"/>
  <c r="BB1032" i="3" s="1"/>
  <c r="AB1032" i="3"/>
  <c r="U1032" i="3"/>
  <c r="R1032" i="3"/>
  <c r="T1032" i="3" s="1"/>
  <c r="Q1032" i="3"/>
  <c r="N1032" i="3"/>
  <c r="J1032" i="3"/>
  <c r="F1032" i="3"/>
  <c r="E1032" i="3"/>
  <c r="D1032" i="3"/>
  <c r="AD1031" i="3"/>
  <c r="AB1031" i="3"/>
  <c r="U1031" i="3"/>
  <c r="R1031" i="3"/>
  <c r="T1031" i="3" s="1"/>
  <c r="Q1031" i="3"/>
  <c r="N1031" i="3"/>
  <c r="J1031" i="3"/>
  <c r="E1031" i="3"/>
  <c r="D1031" i="3"/>
  <c r="AD1030" i="3"/>
  <c r="BC1030" i="3" s="1"/>
  <c r="AB1030" i="3"/>
  <c r="U1030" i="3"/>
  <c r="R1030" i="3"/>
  <c r="T1030" i="3" s="1"/>
  <c r="Q1030" i="3"/>
  <c r="N1030" i="3"/>
  <c r="J1030" i="3"/>
  <c r="E1030" i="3"/>
  <c r="D1030" i="3"/>
  <c r="AD1029" i="3"/>
  <c r="BC1029" i="3" s="1"/>
  <c r="AB1029" i="3"/>
  <c r="U1029" i="3"/>
  <c r="T1029" i="3"/>
  <c r="R1029" i="3"/>
  <c r="Q1029" i="3"/>
  <c r="N1029" i="3"/>
  <c r="J1029" i="3"/>
  <c r="AG1029" i="3" s="1"/>
  <c r="E1029" i="3"/>
  <c r="D1029" i="3"/>
  <c r="AD1028" i="3"/>
  <c r="BB1028" i="3" s="1"/>
  <c r="AB1028" i="3"/>
  <c r="U1028" i="3"/>
  <c r="R1028" i="3"/>
  <c r="T1028" i="3" s="1"/>
  <c r="Q1028" i="3"/>
  <c r="N1028" i="3"/>
  <c r="J1028" i="3"/>
  <c r="E1028" i="3"/>
  <c r="D1028" i="3"/>
  <c r="AD1027" i="3"/>
  <c r="BB1027" i="3" s="1"/>
  <c r="AB1027" i="3"/>
  <c r="U1027" i="3"/>
  <c r="R1027" i="3"/>
  <c r="T1027" i="3" s="1"/>
  <c r="Q1027" i="3"/>
  <c r="N1027" i="3"/>
  <c r="J1027" i="3"/>
  <c r="E1027" i="3"/>
  <c r="D1027" i="3"/>
  <c r="AD1026" i="3"/>
  <c r="AB1026" i="3"/>
  <c r="U1026" i="3"/>
  <c r="T1026" i="3"/>
  <c r="R1026" i="3"/>
  <c r="Q1026" i="3"/>
  <c r="N1026" i="3"/>
  <c r="J1026" i="3"/>
  <c r="E1026" i="3"/>
  <c r="D1026" i="3"/>
  <c r="AD1025" i="3"/>
  <c r="BC1025" i="3" s="1"/>
  <c r="AB1025" i="3"/>
  <c r="U1025" i="3"/>
  <c r="T1025" i="3"/>
  <c r="R1025" i="3"/>
  <c r="Q1025" i="3"/>
  <c r="N1025" i="3"/>
  <c r="J1025" i="3"/>
  <c r="E1025" i="3"/>
  <c r="D1025" i="3"/>
  <c r="AD1024" i="3"/>
  <c r="BB1024" i="3" s="1"/>
  <c r="AB1024" i="3"/>
  <c r="U1024" i="3"/>
  <c r="T1024" i="3"/>
  <c r="R1024" i="3"/>
  <c r="Q1024" i="3"/>
  <c r="N1024" i="3"/>
  <c r="J1024" i="3"/>
  <c r="E1024" i="3"/>
  <c r="D1024" i="3"/>
  <c r="AD1023" i="3"/>
  <c r="AB1023" i="3"/>
  <c r="U1023" i="3"/>
  <c r="R1023" i="3"/>
  <c r="T1023" i="3" s="1"/>
  <c r="Q1023" i="3"/>
  <c r="N1023" i="3"/>
  <c r="J1023" i="3"/>
  <c r="E1023" i="3"/>
  <c r="D1023" i="3"/>
  <c r="AD1022" i="3"/>
  <c r="BC1022" i="3" s="1"/>
  <c r="AB1022" i="3"/>
  <c r="U1022" i="3"/>
  <c r="R1022" i="3"/>
  <c r="T1022" i="3" s="1"/>
  <c r="Q1022" i="3"/>
  <c r="N1022" i="3"/>
  <c r="J1022" i="3"/>
  <c r="E1022" i="3"/>
  <c r="D1022" i="3"/>
  <c r="AD1021" i="3"/>
  <c r="BC1021" i="3" s="1"/>
  <c r="AB1021" i="3"/>
  <c r="U1021" i="3"/>
  <c r="R1021" i="3"/>
  <c r="T1021" i="3" s="1"/>
  <c r="Q1021" i="3"/>
  <c r="N1021" i="3"/>
  <c r="J1021" i="3"/>
  <c r="E1021" i="3"/>
  <c r="D1021" i="3"/>
  <c r="AD1020" i="3"/>
  <c r="AB1020" i="3"/>
  <c r="U1020" i="3"/>
  <c r="R1020" i="3"/>
  <c r="T1020" i="3" s="1"/>
  <c r="Q1020" i="3"/>
  <c r="N1020" i="3"/>
  <c r="J1020" i="3"/>
  <c r="E1020" i="3"/>
  <c r="D1020" i="3"/>
  <c r="AD1019" i="3"/>
  <c r="BB1019" i="3" s="1"/>
  <c r="AB1019" i="3"/>
  <c r="U1019" i="3"/>
  <c r="R1019" i="3"/>
  <c r="T1019" i="3" s="1"/>
  <c r="Q1019" i="3"/>
  <c r="N1019" i="3"/>
  <c r="J1019" i="3"/>
  <c r="E1019" i="3"/>
  <c r="D1019" i="3"/>
  <c r="AD1018" i="3"/>
  <c r="BC1018" i="3" s="1"/>
  <c r="AB1018" i="3"/>
  <c r="U1018" i="3"/>
  <c r="R1018" i="3"/>
  <c r="T1018" i="3" s="1"/>
  <c r="Q1018" i="3"/>
  <c r="N1018" i="3"/>
  <c r="J1018" i="3"/>
  <c r="E1018" i="3"/>
  <c r="D1018" i="3"/>
  <c r="AD1017" i="3"/>
  <c r="AB1017" i="3"/>
  <c r="U1017" i="3"/>
  <c r="R1017" i="3"/>
  <c r="T1017" i="3" s="1"/>
  <c r="Q1017" i="3"/>
  <c r="N1017" i="3"/>
  <c r="J1017" i="3"/>
  <c r="E1017" i="3"/>
  <c r="D1017" i="3"/>
  <c r="F1017" i="3" s="1"/>
  <c r="AD1016" i="3"/>
  <c r="BB1016" i="3" s="1"/>
  <c r="AB1016" i="3"/>
  <c r="U1016" i="3"/>
  <c r="R1016" i="3"/>
  <c r="T1016" i="3" s="1"/>
  <c r="Q1016" i="3"/>
  <c r="N1016" i="3"/>
  <c r="J1016" i="3"/>
  <c r="E1016" i="3"/>
  <c r="D1016" i="3"/>
  <c r="F1016" i="3" s="1"/>
  <c r="AD1015" i="3"/>
  <c r="AB1015" i="3"/>
  <c r="U1015" i="3"/>
  <c r="R1015" i="3"/>
  <c r="T1015" i="3" s="1"/>
  <c r="Q1015" i="3"/>
  <c r="N1015" i="3"/>
  <c r="J1015" i="3"/>
  <c r="AG1015" i="3" s="1"/>
  <c r="E1015" i="3"/>
  <c r="D1015" i="3"/>
  <c r="AD1014" i="3"/>
  <c r="BC1014" i="3" s="1"/>
  <c r="AB1014" i="3"/>
  <c r="U1014" i="3"/>
  <c r="R1014" i="3"/>
  <c r="T1014" i="3" s="1"/>
  <c r="Q1014" i="3"/>
  <c r="N1014" i="3"/>
  <c r="J1014" i="3"/>
  <c r="E1014" i="3"/>
  <c r="D1014" i="3"/>
  <c r="AD1013" i="3"/>
  <c r="AB1013" i="3"/>
  <c r="U1013" i="3"/>
  <c r="R1013" i="3"/>
  <c r="T1013" i="3" s="1"/>
  <c r="Q1013" i="3"/>
  <c r="N1013" i="3"/>
  <c r="J1013" i="3"/>
  <c r="E1013" i="3"/>
  <c r="F1013" i="3" s="1"/>
  <c r="D1013" i="3"/>
  <c r="AD1012" i="3"/>
  <c r="BB1012" i="3" s="1"/>
  <c r="AB1012" i="3"/>
  <c r="U1012" i="3"/>
  <c r="R1012" i="3"/>
  <c r="T1012" i="3" s="1"/>
  <c r="Q1012" i="3"/>
  <c r="N1012" i="3"/>
  <c r="J1012" i="3"/>
  <c r="E1012" i="3"/>
  <c r="D1012" i="3"/>
  <c r="AD1011" i="3"/>
  <c r="AB1011" i="3"/>
  <c r="U1011" i="3"/>
  <c r="R1011" i="3"/>
  <c r="T1011" i="3" s="1"/>
  <c r="Q1011" i="3"/>
  <c r="N1011" i="3"/>
  <c r="J1011" i="3"/>
  <c r="E1011" i="3"/>
  <c r="D1011" i="3"/>
  <c r="AD1010" i="3"/>
  <c r="AB1010" i="3"/>
  <c r="U1010" i="3"/>
  <c r="R1010" i="3"/>
  <c r="T1010" i="3" s="1"/>
  <c r="Q1010" i="3"/>
  <c r="N1010" i="3"/>
  <c r="J1010" i="3"/>
  <c r="E1010" i="3"/>
  <c r="D1010" i="3"/>
  <c r="AD1009" i="3"/>
  <c r="AB1009" i="3"/>
  <c r="U1009" i="3"/>
  <c r="R1009" i="3"/>
  <c r="T1009" i="3" s="1"/>
  <c r="Q1009" i="3"/>
  <c r="N1009" i="3"/>
  <c r="J1009" i="3"/>
  <c r="E1009" i="3"/>
  <c r="F1009" i="3" s="1"/>
  <c r="D1009" i="3"/>
  <c r="AD1008" i="3"/>
  <c r="BB1008" i="3" s="1"/>
  <c r="AB1008" i="3"/>
  <c r="U1008" i="3"/>
  <c r="R1008" i="3"/>
  <c r="T1008" i="3" s="1"/>
  <c r="Q1008" i="3"/>
  <c r="N1008" i="3"/>
  <c r="J1008" i="3"/>
  <c r="E1008" i="3"/>
  <c r="D1008" i="3"/>
  <c r="AD1007" i="3"/>
  <c r="AB1007" i="3"/>
  <c r="U1007" i="3"/>
  <c r="R1007" i="3"/>
  <c r="T1007" i="3" s="1"/>
  <c r="Q1007" i="3"/>
  <c r="N1007" i="3"/>
  <c r="J1007" i="3"/>
  <c r="E1007" i="3"/>
  <c r="D1007" i="3"/>
  <c r="AD1006" i="3"/>
  <c r="BC1006" i="3" s="1"/>
  <c r="AB1006" i="3"/>
  <c r="U1006" i="3"/>
  <c r="R1006" i="3"/>
  <c r="T1006" i="3" s="1"/>
  <c r="Q1006" i="3"/>
  <c r="N1006" i="3"/>
  <c r="J1006" i="3"/>
  <c r="AG1006" i="3" s="1"/>
  <c r="E1006" i="3"/>
  <c r="D1006" i="3"/>
  <c r="AD1005" i="3"/>
  <c r="AB1005" i="3"/>
  <c r="U1005" i="3"/>
  <c r="R1005" i="3"/>
  <c r="T1005" i="3" s="1"/>
  <c r="Q1005" i="3"/>
  <c r="N1005" i="3"/>
  <c r="J1005" i="3"/>
  <c r="E1005" i="3"/>
  <c r="D1005" i="3"/>
  <c r="AD1004" i="3"/>
  <c r="AB1004" i="3"/>
  <c r="U1004" i="3"/>
  <c r="R1004" i="3"/>
  <c r="T1004" i="3" s="1"/>
  <c r="Q1004" i="3"/>
  <c r="N1004" i="3"/>
  <c r="J1004" i="3"/>
  <c r="E1004" i="3"/>
  <c r="D1004" i="3"/>
  <c r="AD1003" i="3"/>
  <c r="AB1003" i="3"/>
  <c r="U1003" i="3"/>
  <c r="R1003" i="3"/>
  <c r="T1003" i="3" s="1"/>
  <c r="Q1003" i="3"/>
  <c r="N1003" i="3"/>
  <c r="J1003" i="3"/>
  <c r="E1003" i="3"/>
  <c r="D1003" i="3"/>
  <c r="AD1002" i="3"/>
  <c r="BC1002" i="3" s="1"/>
  <c r="AB1002" i="3"/>
  <c r="U1002" i="3"/>
  <c r="R1002" i="3"/>
  <c r="T1002" i="3" s="1"/>
  <c r="Q1002" i="3"/>
  <c r="N1002" i="3"/>
  <c r="J1002" i="3"/>
  <c r="E1002" i="3"/>
  <c r="D1002" i="3"/>
  <c r="AD1001" i="3"/>
  <c r="AB1001" i="3"/>
  <c r="U1001" i="3"/>
  <c r="R1001" i="3"/>
  <c r="T1001" i="3" s="1"/>
  <c r="Q1001" i="3"/>
  <c r="N1001" i="3"/>
  <c r="J1001" i="3"/>
  <c r="E1001" i="3"/>
  <c r="D1001" i="3"/>
  <c r="AD1000" i="3"/>
  <c r="BB1000" i="3" s="1"/>
  <c r="AB1000" i="3"/>
  <c r="U1000" i="3"/>
  <c r="R1000" i="3"/>
  <c r="T1000" i="3" s="1"/>
  <c r="Q1000" i="3"/>
  <c r="N1000" i="3"/>
  <c r="J1000" i="3"/>
  <c r="E1000" i="3"/>
  <c r="D1000" i="3"/>
  <c r="AQ999" i="3"/>
  <c r="AR999" i="3" s="1"/>
  <c r="AD999" i="3"/>
  <c r="BC999" i="3" s="1"/>
  <c r="AB999" i="3"/>
  <c r="U999" i="3"/>
  <c r="R999" i="3"/>
  <c r="T999" i="3" s="1"/>
  <c r="Q999" i="3"/>
  <c r="N999" i="3"/>
  <c r="J999" i="3"/>
  <c r="E999" i="3"/>
  <c r="D999" i="3"/>
  <c r="AD998" i="3"/>
  <c r="BC998" i="3" s="1"/>
  <c r="AB998" i="3"/>
  <c r="U998" i="3"/>
  <c r="R998" i="3"/>
  <c r="T998" i="3" s="1"/>
  <c r="Q998" i="3"/>
  <c r="N998" i="3"/>
  <c r="J998" i="3"/>
  <c r="E998" i="3"/>
  <c r="D998" i="3"/>
  <c r="AD997" i="3"/>
  <c r="AB997" i="3"/>
  <c r="U997" i="3"/>
  <c r="R997" i="3"/>
  <c r="T997" i="3" s="1"/>
  <c r="Q997" i="3"/>
  <c r="N997" i="3"/>
  <c r="J997" i="3"/>
  <c r="E997" i="3"/>
  <c r="F997" i="3" s="1"/>
  <c r="D997" i="3"/>
  <c r="AD996" i="3"/>
  <c r="BB996" i="3" s="1"/>
  <c r="AB996" i="3"/>
  <c r="U996" i="3"/>
  <c r="R996" i="3"/>
  <c r="T996" i="3" s="1"/>
  <c r="Q996" i="3"/>
  <c r="N996" i="3"/>
  <c r="J996" i="3"/>
  <c r="E996" i="3"/>
  <c r="D996" i="3"/>
  <c r="AD995" i="3"/>
  <c r="BC995" i="3" s="1"/>
  <c r="AB995" i="3"/>
  <c r="U995" i="3"/>
  <c r="R995" i="3"/>
  <c r="T995" i="3" s="1"/>
  <c r="Q995" i="3"/>
  <c r="N995" i="3"/>
  <c r="J995" i="3"/>
  <c r="E995" i="3"/>
  <c r="D995" i="3"/>
  <c r="AD994" i="3"/>
  <c r="AB994" i="3"/>
  <c r="U994" i="3"/>
  <c r="R994" i="3"/>
  <c r="Q994" i="3"/>
  <c r="N994" i="3"/>
  <c r="J994" i="3"/>
  <c r="E994" i="3"/>
  <c r="D994" i="3"/>
  <c r="AD993" i="3"/>
  <c r="AB993" i="3"/>
  <c r="U993" i="3"/>
  <c r="R993" i="3"/>
  <c r="T993" i="3" s="1"/>
  <c r="Q993" i="3"/>
  <c r="N993" i="3"/>
  <c r="J993" i="3"/>
  <c r="E993" i="3"/>
  <c r="F993" i="3" s="1"/>
  <c r="D993" i="3"/>
  <c r="AD992" i="3"/>
  <c r="BB992" i="3" s="1"/>
  <c r="AB992" i="3"/>
  <c r="U992" i="3"/>
  <c r="R992" i="3"/>
  <c r="T992" i="3" s="1"/>
  <c r="Q992" i="3"/>
  <c r="N992" i="3"/>
  <c r="J992" i="3"/>
  <c r="E992" i="3"/>
  <c r="D992" i="3"/>
  <c r="AD991" i="3"/>
  <c r="AB991" i="3"/>
  <c r="U991" i="3"/>
  <c r="R991" i="3"/>
  <c r="T991" i="3" s="1"/>
  <c r="Q991" i="3"/>
  <c r="N991" i="3"/>
  <c r="J991" i="3"/>
  <c r="E991" i="3"/>
  <c r="D991" i="3"/>
  <c r="AG990" i="3"/>
  <c r="AD990" i="3"/>
  <c r="BC990" i="3" s="1"/>
  <c r="AB990" i="3"/>
  <c r="U990" i="3"/>
  <c r="R990" i="3"/>
  <c r="T990" i="3" s="1"/>
  <c r="Q990" i="3"/>
  <c r="N990" i="3"/>
  <c r="J990" i="3"/>
  <c r="E990" i="3"/>
  <c r="D990" i="3"/>
  <c r="AD989" i="3"/>
  <c r="AB989" i="3"/>
  <c r="U989" i="3"/>
  <c r="R989" i="3"/>
  <c r="T989" i="3" s="1"/>
  <c r="Q989" i="3"/>
  <c r="N989" i="3"/>
  <c r="J989" i="3"/>
  <c r="E989" i="3"/>
  <c r="D989" i="3"/>
  <c r="AD988" i="3"/>
  <c r="AB988" i="3"/>
  <c r="U988" i="3"/>
  <c r="R988" i="3"/>
  <c r="T988" i="3" s="1"/>
  <c r="Q988" i="3"/>
  <c r="N988" i="3"/>
  <c r="J988" i="3"/>
  <c r="E988" i="3"/>
  <c r="D988" i="3"/>
  <c r="AD987" i="3"/>
  <c r="BC987" i="3" s="1"/>
  <c r="AB987" i="3"/>
  <c r="U987" i="3"/>
  <c r="R987" i="3"/>
  <c r="T987" i="3" s="1"/>
  <c r="Q987" i="3"/>
  <c r="N987" i="3"/>
  <c r="J987" i="3"/>
  <c r="AG987" i="3" s="1"/>
  <c r="E987" i="3"/>
  <c r="D987" i="3"/>
  <c r="AD986" i="3"/>
  <c r="AX986" i="3" s="1"/>
  <c r="AB986" i="3"/>
  <c r="U986" i="3"/>
  <c r="R986" i="3"/>
  <c r="T986" i="3" s="1"/>
  <c r="Q986" i="3"/>
  <c r="N986" i="3"/>
  <c r="J986" i="3"/>
  <c r="E986" i="3"/>
  <c r="D986" i="3"/>
  <c r="AD985" i="3"/>
  <c r="BC985" i="3" s="1"/>
  <c r="AB985" i="3"/>
  <c r="U985" i="3"/>
  <c r="R985" i="3"/>
  <c r="T985" i="3" s="1"/>
  <c r="Q985" i="3"/>
  <c r="N985" i="3"/>
  <c r="J985" i="3"/>
  <c r="E985" i="3"/>
  <c r="D985" i="3"/>
  <c r="AD984" i="3"/>
  <c r="BB984" i="3" s="1"/>
  <c r="AB984" i="3"/>
  <c r="U984" i="3"/>
  <c r="R984" i="3"/>
  <c r="Q984" i="3"/>
  <c r="N984" i="3"/>
  <c r="J984" i="3"/>
  <c r="E984" i="3"/>
  <c r="D984" i="3"/>
  <c r="BB983" i="3"/>
  <c r="AD983" i="3"/>
  <c r="BC983" i="3" s="1"/>
  <c r="AB983" i="3"/>
  <c r="U983" i="3"/>
  <c r="R983" i="3"/>
  <c r="T983" i="3" s="1"/>
  <c r="Q983" i="3"/>
  <c r="N983" i="3"/>
  <c r="J983" i="3"/>
  <c r="E983" i="3"/>
  <c r="D983" i="3"/>
  <c r="AD982" i="3"/>
  <c r="BC982" i="3" s="1"/>
  <c r="AB982" i="3"/>
  <c r="U982" i="3"/>
  <c r="R982" i="3"/>
  <c r="T982" i="3" s="1"/>
  <c r="Q982" i="3"/>
  <c r="N982" i="3"/>
  <c r="J982" i="3"/>
  <c r="E982" i="3"/>
  <c r="D982" i="3"/>
  <c r="AD981" i="3"/>
  <c r="BC981" i="3" s="1"/>
  <c r="AB981" i="3"/>
  <c r="U981" i="3"/>
  <c r="T981" i="3"/>
  <c r="R981" i="3"/>
  <c r="Q981" i="3"/>
  <c r="N981" i="3"/>
  <c r="J981" i="3"/>
  <c r="E981" i="3"/>
  <c r="D981" i="3"/>
  <c r="AD980" i="3"/>
  <c r="BB980" i="3" s="1"/>
  <c r="AB980" i="3"/>
  <c r="U980" i="3"/>
  <c r="R980" i="3"/>
  <c r="T980" i="3" s="1"/>
  <c r="Q980" i="3"/>
  <c r="N980" i="3"/>
  <c r="J980" i="3"/>
  <c r="E980" i="3"/>
  <c r="D980" i="3"/>
  <c r="AD979" i="3"/>
  <c r="BB979" i="3" s="1"/>
  <c r="AB979" i="3"/>
  <c r="U979" i="3"/>
  <c r="R979" i="3"/>
  <c r="T979" i="3" s="1"/>
  <c r="Q979" i="3"/>
  <c r="N979" i="3"/>
  <c r="J979" i="3"/>
  <c r="E979" i="3"/>
  <c r="D979" i="3"/>
  <c r="AD978" i="3"/>
  <c r="AB978" i="3"/>
  <c r="U978" i="3"/>
  <c r="T978" i="3"/>
  <c r="R978" i="3"/>
  <c r="Q978" i="3"/>
  <c r="N978" i="3"/>
  <c r="J978" i="3"/>
  <c r="E978" i="3"/>
  <c r="D978" i="3"/>
  <c r="AD977" i="3"/>
  <c r="BC977" i="3" s="1"/>
  <c r="AB977" i="3"/>
  <c r="U977" i="3"/>
  <c r="T977" i="3"/>
  <c r="R977" i="3"/>
  <c r="Q977" i="3"/>
  <c r="N977" i="3"/>
  <c r="J977" i="3"/>
  <c r="E977" i="3"/>
  <c r="D977" i="3"/>
  <c r="AD976" i="3"/>
  <c r="BB976" i="3" s="1"/>
  <c r="AB976" i="3"/>
  <c r="U976" i="3"/>
  <c r="R976" i="3"/>
  <c r="T976" i="3" s="1"/>
  <c r="Q976" i="3"/>
  <c r="N976" i="3"/>
  <c r="J976" i="3"/>
  <c r="E976" i="3"/>
  <c r="D976" i="3"/>
  <c r="AD975" i="3"/>
  <c r="BB975" i="3" s="1"/>
  <c r="AB975" i="3"/>
  <c r="U975" i="3"/>
  <c r="R975" i="3"/>
  <c r="T975" i="3" s="1"/>
  <c r="Q975" i="3"/>
  <c r="N975" i="3"/>
  <c r="J975" i="3"/>
  <c r="AG975" i="3" s="1"/>
  <c r="E975" i="3"/>
  <c r="D975" i="3"/>
  <c r="AD974" i="3"/>
  <c r="AB974" i="3"/>
  <c r="U974" i="3"/>
  <c r="R974" i="3"/>
  <c r="T974" i="3" s="1"/>
  <c r="Q974" i="3"/>
  <c r="N974" i="3"/>
  <c r="J974" i="3"/>
  <c r="E974" i="3"/>
  <c r="D974" i="3"/>
  <c r="AD973" i="3"/>
  <c r="BC973" i="3" s="1"/>
  <c r="AB973" i="3"/>
  <c r="U973" i="3"/>
  <c r="R973" i="3"/>
  <c r="T973" i="3" s="1"/>
  <c r="Q973" i="3"/>
  <c r="N973" i="3"/>
  <c r="J973" i="3"/>
  <c r="E973" i="3"/>
  <c r="D973" i="3"/>
  <c r="AD972" i="3"/>
  <c r="AB972" i="3"/>
  <c r="U972" i="3"/>
  <c r="R972" i="3"/>
  <c r="T972" i="3" s="1"/>
  <c r="Q972" i="3"/>
  <c r="N972" i="3"/>
  <c r="J972" i="3"/>
  <c r="E972" i="3"/>
  <c r="D972" i="3"/>
  <c r="F972" i="3" s="1"/>
  <c r="AD971" i="3"/>
  <c r="AB971" i="3"/>
  <c r="U971" i="3"/>
  <c r="R971" i="3"/>
  <c r="T971" i="3" s="1"/>
  <c r="Q971" i="3"/>
  <c r="N971" i="3"/>
  <c r="J971" i="3"/>
  <c r="E971" i="3"/>
  <c r="D971" i="3"/>
  <c r="AD970" i="3"/>
  <c r="BC970" i="3" s="1"/>
  <c r="AB970" i="3"/>
  <c r="U970" i="3"/>
  <c r="R970" i="3"/>
  <c r="T970" i="3" s="1"/>
  <c r="Q970" i="3"/>
  <c r="N970" i="3"/>
  <c r="J970" i="3"/>
  <c r="E970" i="3"/>
  <c r="D970" i="3"/>
  <c r="AD969" i="3"/>
  <c r="AB969" i="3"/>
  <c r="U969" i="3"/>
  <c r="R969" i="3"/>
  <c r="T969" i="3" s="1"/>
  <c r="Q969" i="3"/>
  <c r="N969" i="3"/>
  <c r="J969" i="3"/>
  <c r="E969" i="3"/>
  <c r="D969" i="3"/>
  <c r="AD968" i="3"/>
  <c r="BB968" i="3" s="1"/>
  <c r="AB968" i="3"/>
  <c r="U968" i="3"/>
  <c r="R968" i="3"/>
  <c r="T968" i="3" s="1"/>
  <c r="Q968" i="3"/>
  <c r="N968" i="3"/>
  <c r="J968" i="3"/>
  <c r="E968" i="3"/>
  <c r="D968" i="3"/>
  <c r="AD967" i="3"/>
  <c r="AB967" i="3"/>
  <c r="U967" i="3"/>
  <c r="R967" i="3"/>
  <c r="T967" i="3" s="1"/>
  <c r="Q967" i="3"/>
  <c r="N967" i="3"/>
  <c r="J967" i="3"/>
  <c r="E967" i="3"/>
  <c r="D967" i="3"/>
  <c r="AD966" i="3"/>
  <c r="AB966" i="3"/>
  <c r="U966" i="3"/>
  <c r="R966" i="3"/>
  <c r="T966" i="3" s="1"/>
  <c r="Q966" i="3"/>
  <c r="N966" i="3"/>
  <c r="J966" i="3"/>
  <c r="E966" i="3"/>
  <c r="D966" i="3"/>
  <c r="AD965" i="3"/>
  <c r="BC965" i="3" s="1"/>
  <c r="AB965" i="3"/>
  <c r="U965" i="3"/>
  <c r="R965" i="3"/>
  <c r="T965" i="3" s="1"/>
  <c r="Q965" i="3"/>
  <c r="N965" i="3"/>
  <c r="J965" i="3"/>
  <c r="E965" i="3"/>
  <c r="D965" i="3"/>
  <c r="AD964" i="3"/>
  <c r="BB964" i="3" s="1"/>
  <c r="AB964" i="3"/>
  <c r="U964" i="3"/>
  <c r="R964" i="3"/>
  <c r="T964" i="3" s="1"/>
  <c r="Q964" i="3"/>
  <c r="N964" i="3"/>
  <c r="J964" i="3"/>
  <c r="E964" i="3"/>
  <c r="D964" i="3"/>
  <c r="AD963" i="3"/>
  <c r="BB963" i="3" s="1"/>
  <c r="AB963" i="3"/>
  <c r="U963" i="3"/>
  <c r="R963" i="3"/>
  <c r="T963" i="3" s="1"/>
  <c r="Q963" i="3"/>
  <c r="N963" i="3"/>
  <c r="J963" i="3"/>
  <c r="E963" i="3"/>
  <c r="D963" i="3"/>
  <c r="AD962" i="3"/>
  <c r="AB962" i="3"/>
  <c r="U962" i="3"/>
  <c r="R962" i="3"/>
  <c r="T962" i="3" s="1"/>
  <c r="Q962" i="3"/>
  <c r="N962" i="3"/>
  <c r="J962" i="3"/>
  <c r="E962" i="3"/>
  <c r="D962" i="3"/>
  <c r="AD961" i="3"/>
  <c r="BC961" i="3" s="1"/>
  <c r="AB961" i="3"/>
  <c r="U961" i="3"/>
  <c r="R961" i="3"/>
  <c r="T961" i="3" s="1"/>
  <c r="Q961" i="3"/>
  <c r="N961" i="3"/>
  <c r="J961" i="3"/>
  <c r="E961" i="3"/>
  <c r="D961" i="3"/>
  <c r="AD960" i="3"/>
  <c r="BB960" i="3" s="1"/>
  <c r="AB960" i="3"/>
  <c r="U960" i="3"/>
  <c r="R960" i="3"/>
  <c r="T960" i="3" s="1"/>
  <c r="Q960" i="3"/>
  <c r="N960" i="3"/>
  <c r="J960" i="3"/>
  <c r="E960" i="3"/>
  <c r="D960" i="3"/>
  <c r="AD959" i="3"/>
  <c r="BB959" i="3" s="1"/>
  <c r="AB959" i="3"/>
  <c r="U959" i="3"/>
  <c r="R959" i="3"/>
  <c r="T959" i="3" s="1"/>
  <c r="Q959" i="3"/>
  <c r="N959" i="3"/>
  <c r="J959" i="3"/>
  <c r="E959" i="3"/>
  <c r="D959" i="3"/>
  <c r="AD958" i="3"/>
  <c r="BC958" i="3" s="1"/>
  <c r="AB958" i="3"/>
  <c r="U958" i="3"/>
  <c r="R958" i="3"/>
  <c r="T958" i="3" s="1"/>
  <c r="Q958" i="3"/>
  <c r="N958" i="3"/>
  <c r="J958" i="3"/>
  <c r="AG958" i="3" s="1"/>
  <c r="E958" i="3"/>
  <c r="D958" i="3"/>
  <c r="F958" i="3" s="1"/>
  <c r="AD957" i="3"/>
  <c r="AB957" i="3"/>
  <c r="U957" i="3"/>
  <c r="R957" i="3"/>
  <c r="T957" i="3" s="1"/>
  <c r="Q957" i="3"/>
  <c r="N957" i="3"/>
  <c r="J957" i="3"/>
  <c r="E957" i="3"/>
  <c r="D957" i="3"/>
  <c r="AD956" i="3"/>
  <c r="AB956" i="3"/>
  <c r="U956" i="3"/>
  <c r="R956" i="3"/>
  <c r="T956" i="3" s="1"/>
  <c r="Q956" i="3"/>
  <c r="N956" i="3"/>
  <c r="J956" i="3"/>
  <c r="E956" i="3"/>
  <c r="D956" i="3"/>
  <c r="F956" i="3" s="1"/>
  <c r="AD955" i="3"/>
  <c r="AB955" i="3"/>
  <c r="U955" i="3"/>
  <c r="R955" i="3"/>
  <c r="T955" i="3" s="1"/>
  <c r="Q955" i="3"/>
  <c r="N955" i="3"/>
  <c r="J955" i="3"/>
  <c r="E955" i="3"/>
  <c r="D955" i="3"/>
  <c r="AD954" i="3"/>
  <c r="BC954" i="3" s="1"/>
  <c r="AB954" i="3"/>
  <c r="U954" i="3"/>
  <c r="R954" i="3"/>
  <c r="T954" i="3" s="1"/>
  <c r="Q954" i="3"/>
  <c r="N954" i="3"/>
  <c r="J954" i="3"/>
  <c r="AG954" i="3" s="1"/>
  <c r="E954" i="3"/>
  <c r="F954" i="3" s="1"/>
  <c r="D954" i="3"/>
  <c r="AD953" i="3"/>
  <c r="AB953" i="3"/>
  <c r="U953" i="3"/>
  <c r="R953" i="3"/>
  <c r="T953" i="3" s="1"/>
  <c r="Q953" i="3"/>
  <c r="N953" i="3"/>
  <c r="J953" i="3"/>
  <c r="E953" i="3"/>
  <c r="D953" i="3"/>
  <c r="AD952" i="3"/>
  <c r="BB952" i="3" s="1"/>
  <c r="AB952" i="3"/>
  <c r="U952" i="3"/>
  <c r="R952" i="3"/>
  <c r="T952" i="3" s="1"/>
  <c r="Q952" i="3"/>
  <c r="N952" i="3"/>
  <c r="J952" i="3"/>
  <c r="E952" i="3"/>
  <c r="F952" i="3" s="1"/>
  <c r="D952" i="3"/>
  <c r="AD951" i="3"/>
  <c r="AB951" i="3"/>
  <c r="U951" i="3"/>
  <c r="R951" i="3"/>
  <c r="T951" i="3" s="1"/>
  <c r="Q951" i="3"/>
  <c r="N951" i="3"/>
  <c r="J951" i="3"/>
  <c r="E951" i="3"/>
  <c r="D951" i="3"/>
  <c r="AD950" i="3"/>
  <c r="AB950" i="3"/>
  <c r="U950" i="3"/>
  <c r="R950" i="3"/>
  <c r="T950" i="3" s="1"/>
  <c r="Q950" i="3"/>
  <c r="N950" i="3"/>
  <c r="J950" i="3"/>
  <c r="E950" i="3"/>
  <c r="D950" i="3"/>
  <c r="AD949" i="3"/>
  <c r="BC949" i="3" s="1"/>
  <c r="AB949" i="3"/>
  <c r="U949" i="3"/>
  <c r="R949" i="3"/>
  <c r="T949" i="3" s="1"/>
  <c r="Q949" i="3"/>
  <c r="N949" i="3"/>
  <c r="J949" i="3"/>
  <c r="E949" i="3"/>
  <c r="D949" i="3"/>
  <c r="AD948" i="3"/>
  <c r="BB948" i="3" s="1"/>
  <c r="AB948" i="3"/>
  <c r="U948" i="3"/>
  <c r="R948" i="3"/>
  <c r="T948" i="3" s="1"/>
  <c r="Q948" i="3"/>
  <c r="N948" i="3"/>
  <c r="J948" i="3"/>
  <c r="E948" i="3"/>
  <c r="D948" i="3"/>
  <c r="AQ947" i="3"/>
  <c r="AR947" i="3" s="1"/>
  <c r="AD947" i="3"/>
  <c r="BB947" i="3" s="1"/>
  <c r="AB947" i="3"/>
  <c r="U947" i="3"/>
  <c r="R947" i="3"/>
  <c r="T947" i="3" s="1"/>
  <c r="Q947" i="3"/>
  <c r="N947" i="3"/>
  <c r="J947" i="3"/>
  <c r="E947" i="3"/>
  <c r="D947" i="3"/>
  <c r="AD946" i="3"/>
  <c r="AB946" i="3"/>
  <c r="U946" i="3"/>
  <c r="R946" i="3"/>
  <c r="T946" i="3" s="1"/>
  <c r="Q946" i="3"/>
  <c r="N946" i="3"/>
  <c r="J946" i="3"/>
  <c r="E946" i="3"/>
  <c r="D946" i="3"/>
  <c r="AD945" i="3"/>
  <c r="BC945" i="3" s="1"/>
  <c r="AB945" i="3"/>
  <c r="U945" i="3"/>
  <c r="R945" i="3"/>
  <c r="T945" i="3" s="1"/>
  <c r="Q945" i="3"/>
  <c r="N945" i="3"/>
  <c r="J945" i="3"/>
  <c r="E945" i="3"/>
  <c r="F945" i="3" s="1"/>
  <c r="D945" i="3"/>
  <c r="AD944" i="3"/>
  <c r="BB944" i="3" s="1"/>
  <c r="AB944" i="3"/>
  <c r="U944" i="3"/>
  <c r="R944" i="3"/>
  <c r="T944" i="3" s="1"/>
  <c r="Q944" i="3"/>
  <c r="N944" i="3"/>
  <c r="J944" i="3"/>
  <c r="E944" i="3"/>
  <c r="D944" i="3"/>
  <c r="AD943" i="3"/>
  <c r="BB943" i="3" s="1"/>
  <c r="AB943" i="3"/>
  <c r="U943" i="3"/>
  <c r="R943" i="3"/>
  <c r="T943" i="3" s="1"/>
  <c r="Q943" i="3"/>
  <c r="N943" i="3"/>
  <c r="J943" i="3"/>
  <c r="AG943" i="3" s="1"/>
  <c r="E943" i="3"/>
  <c r="D943" i="3"/>
  <c r="AG942" i="3"/>
  <c r="AD942" i="3"/>
  <c r="BC942" i="3" s="1"/>
  <c r="AB942" i="3"/>
  <c r="U942" i="3"/>
  <c r="R942" i="3"/>
  <c r="T942" i="3" s="1"/>
  <c r="Q942" i="3"/>
  <c r="N942" i="3"/>
  <c r="J942" i="3"/>
  <c r="E942" i="3"/>
  <c r="D942" i="3"/>
  <c r="F942" i="3" s="1"/>
  <c r="AD941" i="3"/>
  <c r="AB941" i="3"/>
  <c r="U941" i="3"/>
  <c r="R941" i="3"/>
  <c r="T941" i="3" s="1"/>
  <c r="Q941" i="3"/>
  <c r="N941" i="3"/>
  <c r="J941" i="3"/>
  <c r="E941" i="3"/>
  <c r="D941" i="3"/>
  <c r="AD940" i="3"/>
  <c r="AB940" i="3"/>
  <c r="U940" i="3"/>
  <c r="R940" i="3"/>
  <c r="T940" i="3" s="1"/>
  <c r="Q940" i="3"/>
  <c r="N940" i="3"/>
  <c r="J940" i="3"/>
  <c r="E940" i="3"/>
  <c r="D940" i="3"/>
  <c r="F940" i="3" s="1"/>
  <c r="AD939" i="3"/>
  <c r="AB939" i="3"/>
  <c r="U939" i="3"/>
  <c r="R939" i="3"/>
  <c r="T939" i="3" s="1"/>
  <c r="Q939" i="3"/>
  <c r="N939" i="3"/>
  <c r="J939" i="3"/>
  <c r="E939" i="3"/>
  <c r="D939" i="3"/>
  <c r="AD938" i="3"/>
  <c r="BC938" i="3" s="1"/>
  <c r="AB938" i="3"/>
  <c r="U938" i="3"/>
  <c r="R938" i="3"/>
  <c r="T938" i="3" s="1"/>
  <c r="Q938" i="3"/>
  <c r="N938" i="3"/>
  <c r="J938" i="3"/>
  <c r="E938" i="3"/>
  <c r="D938" i="3"/>
  <c r="AD937" i="3"/>
  <c r="AB937" i="3"/>
  <c r="U937" i="3"/>
  <c r="R937" i="3"/>
  <c r="T937" i="3" s="1"/>
  <c r="Q937" i="3"/>
  <c r="N937" i="3"/>
  <c r="J937" i="3"/>
  <c r="E937" i="3"/>
  <c r="D937" i="3"/>
  <c r="AD936" i="3"/>
  <c r="BB936" i="3" s="1"/>
  <c r="AB936" i="3"/>
  <c r="U936" i="3"/>
  <c r="R936" i="3"/>
  <c r="T936" i="3" s="1"/>
  <c r="Q936" i="3"/>
  <c r="N936" i="3"/>
  <c r="J936" i="3"/>
  <c r="E936" i="3"/>
  <c r="D936" i="3"/>
  <c r="AD935" i="3"/>
  <c r="AB935" i="3"/>
  <c r="U935" i="3"/>
  <c r="R935" i="3"/>
  <c r="T935" i="3" s="1"/>
  <c r="Q935" i="3"/>
  <c r="N935" i="3"/>
  <c r="J935" i="3"/>
  <c r="E935" i="3"/>
  <c r="D935" i="3"/>
  <c r="AD934" i="3"/>
  <c r="AB934" i="3"/>
  <c r="U934" i="3"/>
  <c r="R934" i="3"/>
  <c r="T934" i="3" s="1"/>
  <c r="Q934" i="3"/>
  <c r="N934" i="3"/>
  <c r="J934" i="3"/>
  <c r="E934" i="3"/>
  <c r="D934" i="3"/>
  <c r="AD933" i="3"/>
  <c r="BC933" i="3" s="1"/>
  <c r="AB933" i="3"/>
  <c r="U933" i="3"/>
  <c r="R933" i="3"/>
  <c r="T933" i="3" s="1"/>
  <c r="Q933" i="3"/>
  <c r="N933" i="3"/>
  <c r="J933" i="3"/>
  <c r="E933" i="3"/>
  <c r="D933" i="3"/>
  <c r="AD932" i="3"/>
  <c r="BB932" i="3" s="1"/>
  <c r="AB932" i="3"/>
  <c r="U932" i="3"/>
  <c r="R932" i="3"/>
  <c r="T932" i="3" s="1"/>
  <c r="Q932" i="3"/>
  <c r="N932" i="3"/>
  <c r="J932" i="3"/>
  <c r="E932" i="3"/>
  <c r="D932" i="3"/>
  <c r="AD931" i="3"/>
  <c r="BB931" i="3" s="1"/>
  <c r="AB931" i="3"/>
  <c r="U931" i="3"/>
  <c r="R931" i="3"/>
  <c r="T931" i="3" s="1"/>
  <c r="Q931" i="3"/>
  <c r="N931" i="3"/>
  <c r="J931" i="3"/>
  <c r="E931" i="3"/>
  <c r="D931" i="3"/>
  <c r="AD930" i="3"/>
  <c r="AB930" i="3"/>
  <c r="U930" i="3"/>
  <c r="R930" i="3"/>
  <c r="T930" i="3" s="1"/>
  <c r="Q930" i="3"/>
  <c r="N930" i="3"/>
  <c r="J930" i="3"/>
  <c r="E930" i="3"/>
  <c r="D930" i="3"/>
  <c r="AD929" i="3"/>
  <c r="BC929" i="3" s="1"/>
  <c r="AB929" i="3"/>
  <c r="U929" i="3"/>
  <c r="R929" i="3"/>
  <c r="T929" i="3" s="1"/>
  <c r="Q929" i="3"/>
  <c r="N929" i="3"/>
  <c r="J929" i="3"/>
  <c r="E929" i="3"/>
  <c r="D929" i="3"/>
  <c r="AD928" i="3"/>
  <c r="BB928" i="3" s="1"/>
  <c r="AB928" i="3"/>
  <c r="U928" i="3"/>
  <c r="R928" i="3"/>
  <c r="T928" i="3" s="1"/>
  <c r="Q928" i="3"/>
  <c r="N928" i="3"/>
  <c r="J928" i="3"/>
  <c r="E928" i="3"/>
  <c r="D928" i="3"/>
  <c r="AD927" i="3"/>
  <c r="AB927" i="3"/>
  <c r="U927" i="3"/>
  <c r="R927" i="3"/>
  <c r="T927" i="3" s="1"/>
  <c r="Q927" i="3"/>
  <c r="N927" i="3"/>
  <c r="J927" i="3"/>
  <c r="E927" i="3"/>
  <c r="D927" i="3"/>
  <c r="AD926" i="3"/>
  <c r="AB926" i="3"/>
  <c r="U926" i="3"/>
  <c r="R926" i="3"/>
  <c r="T926" i="3" s="1"/>
  <c r="Q926" i="3"/>
  <c r="N926" i="3"/>
  <c r="J926" i="3"/>
  <c r="E926" i="3"/>
  <c r="D926" i="3"/>
  <c r="AD925" i="3"/>
  <c r="AB925" i="3"/>
  <c r="U925" i="3"/>
  <c r="R925" i="3"/>
  <c r="T925" i="3" s="1"/>
  <c r="Q925" i="3"/>
  <c r="N925" i="3"/>
  <c r="J925" i="3"/>
  <c r="E925" i="3"/>
  <c r="D925" i="3"/>
  <c r="AD924" i="3"/>
  <c r="AB924" i="3"/>
  <c r="U924" i="3"/>
  <c r="R924" i="3"/>
  <c r="T924" i="3" s="1"/>
  <c r="Q924" i="3"/>
  <c r="N924" i="3"/>
  <c r="J924" i="3"/>
  <c r="E924" i="3"/>
  <c r="D924" i="3"/>
  <c r="F924" i="3" s="1"/>
  <c r="AD923" i="3"/>
  <c r="AB923" i="3"/>
  <c r="U923" i="3"/>
  <c r="R923" i="3"/>
  <c r="T923" i="3" s="1"/>
  <c r="Q923" i="3"/>
  <c r="N923" i="3"/>
  <c r="J923" i="3"/>
  <c r="E923" i="3"/>
  <c r="D923" i="3"/>
  <c r="AD922" i="3"/>
  <c r="BC922" i="3" s="1"/>
  <c r="AB922" i="3"/>
  <c r="U922" i="3"/>
  <c r="R922" i="3"/>
  <c r="T922" i="3" s="1"/>
  <c r="Q922" i="3"/>
  <c r="N922" i="3"/>
  <c r="J922" i="3"/>
  <c r="E922" i="3"/>
  <c r="D922" i="3"/>
  <c r="AD921" i="3"/>
  <c r="AB921" i="3"/>
  <c r="U921" i="3"/>
  <c r="R921" i="3"/>
  <c r="T921" i="3" s="1"/>
  <c r="Q921" i="3"/>
  <c r="N921" i="3"/>
  <c r="J921" i="3"/>
  <c r="E921" i="3"/>
  <c r="D921" i="3"/>
  <c r="AD920" i="3"/>
  <c r="BB920" i="3" s="1"/>
  <c r="AB920" i="3"/>
  <c r="U920" i="3"/>
  <c r="R920" i="3"/>
  <c r="T920" i="3" s="1"/>
  <c r="Q920" i="3"/>
  <c r="N920" i="3"/>
  <c r="J920" i="3"/>
  <c r="E920" i="3"/>
  <c r="D920" i="3"/>
  <c r="AD919" i="3"/>
  <c r="AB919" i="3"/>
  <c r="U919" i="3"/>
  <c r="R919" i="3"/>
  <c r="T919" i="3" s="1"/>
  <c r="Q919" i="3"/>
  <c r="N919" i="3"/>
  <c r="J919" i="3"/>
  <c r="E919" i="3"/>
  <c r="D919" i="3"/>
  <c r="AD918" i="3"/>
  <c r="AB918" i="3"/>
  <c r="U918" i="3"/>
  <c r="R918" i="3"/>
  <c r="T918" i="3" s="1"/>
  <c r="Q918" i="3"/>
  <c r="N918" i="3"/>
  <c r="J918" i="3"/>
  <c r="E918" i="3"/>
  <c r="D918" i="3"/>
  <c r="AD917" i="3"/>
  <c r="BC917" i="3" s="1"/>
  <c r="AB917" i="3"/>
  <c r="U917" i="3"/>
  <c r="R917" i="3"/>
  <c r="T917" i="3" s="1"/>
  <c r="Q917" i="3"/>
  <c r="N917" i="3"/>
  <c r="J917" i="3"/>
  <c r="E917" i="3"/>
  <c r="D917" i="3"/>
  <c r="AD916" i="3"/>
  <c r="BB916" i="3" s="1"/>
  <c r="AB916" i="3"/>
  <c r="U916" i="3"/>
  <c r="R916" i="3"/>
  <c r="T916" i="3" s="1"/>
  <c r="Q916" i="3"/>
  <c r="N916" i="3"/>
  <c r="J916" i="3"/>
  <c r="E916" i="3"/>
  <c r="D916" i="3"/>
  <c r="AD915" i="3"/>
  <c r="BB915" i="3" s="1"/>
  <c r="AB915" i="3"/>
  <c r="U915" i="3"/>
  <c r="R915" i="3"/>
  <c r="T915" i="3" s="1"/>
  <c r="Q915" i="3"/>
  <c r="N915" i="3"/>
  <c r="J915" i="3"/>
  <c r="AG915" i="3" s="1"/>
  <c r="E915" i="3"/>
  <c r="D915" i="3"/>
  <c r="AD914" i="3"/>
  <c r="AB914" i="3"/>
  <c r="U914" i="3"/>
  <c r="R914" i="3"/>
  <c r="T914" i="3" s="1"/>
  <c r="Q914" i="3"/>
  <c r="N914" i="3"/>
  <c r="J914" i="3"/>
  <c r="E914" i="3"/>
  <c r="D914" i="3"/>
  <c r="AD913" i="3"/>
  <c r="BC913" i="3" s="1"/>
  <c r="AB913" i="3"/>
  <c r="U913" i="3"/>
  <c r="R913" i="3"/>
  <c r="T913" i="3" s="1"/>
  <c r="Q913" i="3"/>
  <c r="N913" i="3"/>
  <c r="J913" i="3"/>
  <c r="E913" i="3"/>
  <c r="D913" i="3"/>
  <c r="AD912" i="3"/>
  <c r="BB912" i="3" s="1"/>
  <c r="AB912" i="3"/>
  <c r="U912" i="3"/>
  <c r="R912" i="3"/>
  <c r="T912" i="3" s="1"/>
  <c r="Q912" i="3"/>
  <c r="N912" i="3"/>
  <c r="J912" i="3"/>
  <c r="E912" i="3"/>
  <c r="D912" i="3"/>
  <c r="AD911" i="3"/>
  <c r="AB911" i="3"/>
  <c r="U911" i="3"/>
  <c r="R911" i="3"/>
  <c r="T911" i="3" s="1"/>
  <c r="Q911" i="3"/>
  <c r="N911" i="3"/>
  <c r="J911" i="3"/>
  <c r="E911" i="3"/>
  <c r="D911" i="3"/>
  <c r="AD910" i="3"/>
  <c r="BC910" i="3" s="1"/>
  <c r="AB910" i="3"/>
  <c r="U910" i="3"/>
  <c r="R910" i="3"/>
  <c r="T910" i="3" s="1"/>
  <c r="Q910" i="3"/>
  <c r="N910" i="3"/>
  <c r="J910" i="3"/>
  <c r="E910" i="3"/>
  <c r="D910" i="3"/>
  <c r="AE909" i="3"/>
  <c r="AF909" i="3" s="1"/>
  <c r="AD909" i="3"/>
  <c r="BC909" i="3" s="1"/>
  <c r="AB909" i="3"/>
  <c r="U909" i="3"/>
  <c r="T909" i="3"/>
  <c r="R909" i="3"/>
  <c r="Q909" i="3"/>
  <c r="N909" i="3"/>
  <c r="J909" i="3"/>
  <c r="AG909" i="3" s="1"/>
  <c r="E909" i="3"/>
  <c r="D909" i="3"/>
  <c r="F909" i="3" s="1"/>
  <c r="AD908" i="3"/>
  <c r="AB908" i="3"/>
  <c r="U908" i="3"/>
  <c r="R908" i="3"/>
  <c r="T908" i="3" s="1"/>
  <c r="Q908" i="3"/>
  <c r="N908" i="3"/>
  <c r="J908" i="3"/>
  <c r="E908" i="3"/>
  <c r="D908" i="3"/>
  <c r="AD907" i="3"/>
  <c r="AB907" i="3"/>
  <c r="U907" i="3"/>
  <c r="R907" i="3"/>
  <c r="T907" i="3" s="1"/>
  <c r="Q907" i="3"/>
  <c r="N907" i="3"/>
  <c r="J907" i="3"/>
  <c r="E907" i="3"/>
  <c r="D907" i="3"/>
  <c r="AD906" i="3"/>
  <c r="BC906" i="3" s="1"/>
  <c r="AB906" i="3"/>
  <c r="U906" i="3"/>
  <c r="R906" i="3"/>
  <c r="T906" i="3" s="1"/>
  <c r="Q906" i="3"/>
  <c r="N906" i="3"/>
  <c r="J906" i="3"/>
  <c r="AG906" i="3" s="1"/>
  <c r="E906" i="3"/>
  <c r="F906" i="3" s="1"/>
  <c r="D906" i="3"/>
  <c r="AD905" i="3"/>
  <c r="AB905" i="3"/>
  <c r="U905" i="3"/>
  <c r="R905" i="3"/>
  <c r="T905" i="3" s="1"/>
  <c r="Q905" i="3"/>
  <c r="N905" i="3"/>
  <c r="J905" i="3"/>
  <c r="E905" i="3"/>
  <c r="D905" i="3"/>
  <c r="AD904" i="3"/>
  <c r="BB904" i="3" s="1"/>
  <c r="AB904" i="3"/>
  <c r="U904" i="3"/>
  <c r="R904" i="3"/>
  <c r="T904" i="3" s="1"/>
  <c r="Q904" i="3"/>
  <c r="N904" i="3"/>
  <c r="J904" i="3"/>
  <c r="E904" i="3"/>
  <c r="F904" i="3" s="1"/>
  <c r="D904" i="3"/>
  <c r="AD903" i="3"/>
  <c r="AB903" i="3"/>
  <c r="U903" i="3"/>
  <c r="R903" i="3"/>
  <c r="T903" i="3" s="1"/>
  <c r="Q903" i="3"/>
  <c r="N903" i="3"/>
  <c r="J903" i="3"/>
  <c r="E903" i="3"/>
  <c r="D903" i="3"/>
  <c r="AD902" i="3"/>
  <c r="AB902" i="3"/>
  <c r="U902" i="3"/>
  <c r="R902" i="3"/>
  <c r="T902" i="3" s="1"/>
  <c r="Q902" i="3"/>
  <c r="N902" i="3"/>
  <c r="J902" i="3"/>
  <c r="E902" i="3"/>
  <c r="D902" i="3"/>
  <c r="AD901" i="3"/>
  <c r="BC901" i="3" s="1"/>
  <c r="AB901" i="3"/>
  <c r="U901" i="3"/>
  <c r="R901" i="3"/>
  <c r="T901" i="3" s="1"/>
  <c r="Q901" i="3"/>
  <c r="N901" i="3"/>
  <c r="J901" i="3"/>
  <c r="E901" i="3"/>
  <c r="D901" i="3"/>
  <c r="AD900" i="3"/>
  <c r="BB900" i="3" s="1"/>
  <c r="AB900" i="3"/>
  <c r="U900" i="3"/>
  <c r="R900" i="3"/>
  <c r="T900" i="3" s="1"/>
  <c r="Q900" i="3"/>
  <c r="N900" i="3"/>
  <c r="J900" i="3"/>
  <c r="E900" i="3"/>
  <c r="D900" i="3"/>
  <c r="AQ899" i="3"/>
  <c r="AR899" i="3" s="1"/>
  <c r="AD899" i="3"/>
  <c r="BB899" i="3" s="1"/>
  <c r="AB899" i="3"/>
  <c r="U899" i="3"/>
  <c r="R899" i="3"/>
  <c r="T899" i="3" s="1"/>
  <c r="Q899" i="3"/>
  <c r="N899" i="3"/>
  <c r="J899" i="3"/>
  <c r="E899" i="3"/>
  <c r="D899" i="3"/>
  <c r="AD898" i="3"/>
  <c r="AB898" i="3"/>
  <c r="U898" i="3"/>
  <c r="R898" i="3"/>
  <c r="T898" i="3" s="1"/>
  <c r="Q898" i="3"/>
  <c r="N898" i="3"/>
  <c r="J898" i="3"/>
  <c r="E898" i="3"/>
  <c r="D898" i="3"/>
  <c r="AD897" i="3"/>
  <c r="AQ897" i="3" s="1"/>
  <c r="AR897" i="3" s="1"/>
  <c r="AB897" i="3"/>
  <c r="R897" i="3"/>
  <c r="T897" i="3" s="1"/>
  <c r="Q897" i="3"/>
  <c r="N897" i="3"/>
  <c r="J897" i="3"/>
  <c r="E897" i="3"/>
  <c r="D897" i="3"/>
  <c r="AD896" i="3"/>
  <c r="AB896" i="3"/>
  <c r="U896" i="3"/>
  <c r="T896" i="3"/>
  <c r="R896" i="3"/>
  <c r="Q896" i="3"/>
  <c r="N896" i="3"/>
  <c r="J896" i="3"/>
  <c r="E896" i="3"/>
  <c r="D896" i="3"/>
  <c r="F896" i="3" s="1"/>
  <c r="AD895" i="3"/>
  <c r="AW895" i="3" s="1"/>
  <c r="AB895" i="3"/>
  <c r="U895" i="3"/>
  <c r="R895" i="3"/>
  <c r="T895" i="3" s="1"/>
  <c r="Q895" i="3"/>
  <c r="N895" i="3"/>
  <c r="J895" i="3"/>
  <c r="E895" i="3"/>
  <c r="D895" i="3"/>
  <c r="S895" i="3" s="1"/>
  <c r="AD894" i="3"/>
  <c r="BC894" i="3" s="1"/>
  <c r="AB894" i="3"/>
  <c r="U894" i="3"/>
  <c r="R894" i="3"/>
  <c r="T894" i="3" s="1"/>
  <c r="Q894" i="3"/>
  <c r="N894" i="3"/>
  <c r="J894" i="3"/>
  <c r="E894" i="3"/>
  <c r="D894" i="3"/>
  <c r="F894" i="3" s="1"/>
  <c r="AD893" i="3"/>
  <c r="BC893" i="3" s="1"/>
  <c r="AB893" i="3"/>
  <c r="U893" i="3"/>
  <c r="R893" i="3"/>
  <c r="T893" i="3" s="1"/>
  <c r="Q893" i="3"/>
  <c r="N893" i="3"/>
  <c r="J893" i="3"/>
  <c r="E893" i="3"/>
  <c r="F893" i="3" s="1"/>
  <c r="D893" i="3"/>
  <c r="AD892" i="3"/>
  <c r="AB892" i="3"/>
  <c r="U892" i="3"/>
  <c r="R892" i="3"/>
  <c r="T892" i="3" s="1"/>
  <c r="Q892" i="3"/>
  <c r="N892" i="3"/>
  <c r="J892" i="3"/>
  <c r="E892" i="3"/>
  <c r="D892" i="3"/>
  <c r="AD891" i="3"/>
  <c r="BC891" i="3" s="1"/>
  <c r="AB891" i="3"/>
  <c r="U891" i="3"/>
  <c r="R891" i="3"/>
  <c r="T891" i="3" s="1"/>
  <c r="Q891" i="3"/>
  <c r="N891" i="3"/>
  <c r="J891" i="3"/>
  <c r="E891" i="3"/>
  <c r="D891" i="3"/>
  <c r="AD890" i="3"/>
  <c r="BC890" i="3" s="1"/>
  <c r="AB890" i="3"/>
  <c r="U890" i="3"/>
  <c r="R890" i="3"/>
  <c r="T890" i="3" s="1"/>
  <c r="Q890" i="3"/>
  <c r="N890" i="3"/>
  <c r="J890" i="3"/>
  <c r="E890" i="3"/>
  <c r="D890" i="3"/>
  <c r="AQ889" i="3"/>
  <c r="AR889" i="3" s="1"/>
  <c r="AD889" i="3"/>
  <c r="BC889" i="3" s="1"/>
  <c r="AB889" i="3"/>
  <c r="U889" i="3"/>
  <c r="T889" i="3"/>
  <c r="R889" i="3"/>
  <c r="Q889" i="3"/>
  <c r="N889" i="3"/>
  <c r="J889" i="3"/>
  <c r="AG889" i="3" s="1"/>
  <c r="E889" i="3"/>
  <c r="D889" i="3"/>
  <c r="F889" i="3" s="1"/>
  <c r="AD888" i="3"/>
  <c r="BB888" i="3" s="1"/>
  <c r="AB888" i="3"/>
  <c r="U888" i="3"/>
  <c r="R888" i="3"/>
  <c r="T888" i="3" s="1"/>
  <c r="Q888" i="3"/>
  <c r="N888" i="3"/>
  <c r="J888" i="3"/>
  <c r="E888" i="3"/>
  <c r="D888" i="3"/>
  <c r="AD887" i="3"/>
  <c r="AB887" i="3"/>
  <c r="U887" i="3"/>
  <c r="R887" i="3"/>
  <c r="T887" i="3" s="1"/>
  <c r="Q887" i="3"/>
  <c r="N887" i="3"/>
  <c r="J887" i="3"/>
  <c r="E887" i="3"/>
  <c r="D887" i="3"/>
  <c r="AD886" i="3"/>
  <c r="BC886" i="3" s="1"/>
  <c r="AB886" i="3"/>
  <c r="U886" i="3"/>
  <c r="R886" i="3"/>
  <c r="T886" i="3" s="1"/>
  <c r="Q886" i="3"/>
  <c r="N886" i="3"/>
  <c r="J886" i="3"/>
  <c r="AG886" i="3" s="1"/>
  <c r="E886" i="3"/>
  <c r="D886" i="3"/>
  <c r="AD885" i="3"/>
  <c r="AB885" i="3"/>
  <c r="U885" i="3"/>
  <c r="R885" i="3"/>
  <c r="T885" i="3" s="1"/>
  <c r="Q885" i="3"/>
  <c r="N885" i="3"/>
  <c r="J885" i="3"/>
  <c r="E885" i="3"/>
  <c r="D885" i="3"/>
  <c r="F885" i="3" s="1"/>
  <c r="AD884" i="3"/>
  <c r="BB884" i="3" s="1"/>
  <c r="AB884" i="3"/>
  <c r="U884" i="3"/>
  <c r="R884" i="3"/>
  <c r="T884" i="3" s="1"/>
  <c r="Q884" i="3"/>
  <c r="N884" i="3"/>
  <c r="J884" i="3"/>
  <c r="E884" i="3"/>
  <c r="D884" i="3"/>
  <c r="AD883" i="3"/>
  <c r="AB883" i="3"/>
  <c r="U883" i="3"/>
  <c r="R883" i="3"/>
  <c r="T883" i="3" s="1"/>
  <c r="Q883" i="3"/>
  <c r="N883" i="3"/>
  <c r="J883" i="3"/>
  <c r="E883" i="3"/>
  <c r="D883" i="3"/>
  <c r="AD882" i="3"/>
  <c r="AB882" i="3"/>
  <c r="U882" i="3"/>
  <c r="R882" i="3"/>
  <c r="T882" i="3" s="1"/>
  <c r="Q882" i="3"/>
  <c r="N882" i="3"/>
  <c r="J882" i="3"/>
  <c r="E882" i="3"/>
  <c r="D882" i="3"/>
  <c r="AD881" i="3"/>
  <c r="AB881" i="3"/>
  <c r="U881" i="3"/>
  <c r="R881" i="3"/>
  <c r="T881" i="3" s="1"/>
  <c r="Q881" i="3"/>
  <c r="N881" i="3"/>
  <c r="J881" i="3"/>
  <c r="E881" i="3"/>
  <c r="D881" i="3"/>
  <c r="AD880" i="3"/>
  <c r="BB880" i="3" s="1"/>
  <c r="AB880" i="3"/>
  <c r="U880" i="3"/>
  <c r="R880" i="3"/>
  <c r="T880" i="3" s="1"/>
  <c r="Q880" i="3"/>
  <c r="N880" i="3"/>
  <c r="J880" i="3"/>
  <c r="E880" i="3"/>
  <c r="D880" i="3"/>
  <c r="AD879" i="3"/>
  <c r="AB879" i="3"/>
  <c r="U879" i="3"/>
  <c r="R879" i="3"/>
  <c r="T879" i="3" s="1"/>
  <c r="Q879" i="3"/>
  <c r="N879" i="3"/>
  <c r="J879" i="3"/>
  <c r="E879" i="3"/>
  <c r="D879" i="3"/>
  <c r="AD878" i="3"/>
  <c r="BC878" i="3" s="1"/>
  <c r="AB878" i="3"/>
  <c r="U878" i="3"/>
  <c r="R878" i="3"/>
  <c r="T878" i="3" s="1"/>
  <c r="Q878" i="3"/>
  <c r="N878" i="3"/>
  <c r="J878" i="3"/>
  <c r="E878" i="3"/>
  <c r="D878" i="3"/>
  <c r="F878" i="3" s="1"/>
  <c r="AD877" i="3"/>
  <c r="BC877" i="3" s="1"/>
  <c r="AB877" i="3"/>
  <c r="U877" i="3"/>
  <c r="R877" i="3"/>
  <c r="T877" i="3" s="1"/>
  <c r="Q877" i="3"/>
  <c r="N877" i="3"/>
  <c r="J877" i="3"/>
  <c r="E877" i="3"/>
  <c r="D877" i="3"/>
  <c r="AD876" i="3"/>
  <c r="AB876" i="3"/>
  <c r="U876" i="3"/>
  <c r="R876" i="3"/>
  <c r="T876" i="3" s="1"/>
  <c r="Q876" i="3"/>
  <c r="N876" i="3"/>
  <c r="J876" i="3"/>
  <c r="E876" i="3"/>
  <c r="D876" i="3"/>
  <c r="AD875" i="3"/>
  <c r="BC875" i="3" s="1"/>
  <c r="AB875" i="3"/>
  <c r="U875" i="3"/>
  <c r="R875" i="3"/>
  <c r="T875" i="3" s="1"/>
  <c r="Q875" i="3"/>
  <c r="N875" i="3"/>
  <c r="J875" i="3"/>
  <c r="E875" i="3"/>
  <c r="D875" i="3"/>
  <c r="AD874" i="3"/>
  <c r="BC874" i="3" s="1"/>
  <c r="AB874" i="3"/>
  <c r="U874" i="3"/>
  <c r="R874" i="3"/>
  <c r="T874" i="3" s="1"/>
  <c r="Q874" i="3"/>
  <c r="N874" i="3"/>
  <c r="J874" i="3"/>
  <c r="E874" i="3"/>
  <c r="D874" i="3"/>
  <c r="AD873" i="3"/>
  <c r="AB873" i="3"/>
  <c r="U873" i="3"/>
  <c r="R873" i="3"/>
  <c r="T873" i="3" s="1"/>
  <c r="Q873" i="3"/>
  <c r="N873" i="3"/>
  <c r="J873" i="3"/>
  <c r="E873" i="3"/>
  <c r="D873" i="3"/>
  <c r="AD872" i="3"/>
  <c r="BB872" i="3" s="1"/>
  <c r="AB872" i="3"/>
  <c r="U872" i="3"/>
  <c r="R872" i="3"/>
  <c r="T872" i="3" s="1"/>
  <c r="Q872" i="3"/>
  <c r="N872" i="3"/>
  <c r="J872" i="3"/>
  <c r="E872" i="3"/>
  <c r="D872" i="3"/>
  <c r="AD871" i="3"/>
  <c r="BB871" i="3" s="1"/>
  <c r="AB871" i="3"/>
  <c r="U871" i="3"/>
  <c r="R871" i="3"/>
  <c r="T871" i="3" s="1"/>
  <c r="Q871" i="3"/>
  <c r="N871" i="3"/>
  <c r="J871" i="3"/>
  <c r="E871" i="3"/>
  <c r="D871" i="3"/>
  <c r="AD870" i="3"/>
  <c r="BC870" i="3" s="1"/>
  <c r="AB870" i="3"/>
  <c r="U870" i="3"/>
  <c r="R870" i="3"/>
  <c r="T870" i="3" s="1"/>
  <c r="Q870" i="3"/>
  <c r="N870" i="3"/>
  <c r="J870" i="3"/>
  <c r="E870" i="3"/>
  <c r="D870" i="3"/>
  <c r="AD869" i="3"/>
  <c r="BC869" i="3" s="1"/>
  <c r="AB869" i="3"/>
  <c r="U869" i="3"/>
  <c r="R869" i="3"/>
  <c r="T869" i="3" s="1"/>
  <c r="Q869" i="3"/>
  <c r="N869" i="3"/>
  <c r="J869" i="3"/>
  <c r="E869" i="3"/>
  <c r="D869" i="3"/>
  <c r="AD868" i="3"/>
  <c r="AB868" i="3"/>
  <c r="U868" i="3"/>
  <c r="R868" i="3"/>
  <c r="T868" i="3" s="1"/>
  <c r="Q868" i="3"/>
  <c r="N868" i="3"/>
  <c r="J868" i="3"/>
  <c r="E868" i="3"/>
  <c r="D868" i="3"/>
  <c r="AD867" i="3"/>
  <c r="AB867" i="3"/>
  <c r="U867" i="3"/>
  <c r="R867" i="3"/>
  <c r="T867" i="3" s="1"/>
  <c r="Q867" i="3"/>
  <c r="N867" i="3"/>
  <c r="J867" i="3"/>
  <c r="E867" i="3"/>
  <c r="D867" i="3"/>
  <c r="AD866" i="3"/>
  <c r="AB866" i="3"/>
  <c r="U866" i="3"/>
  <c r="R866" i="3"/>
  <c r="T866" i="3" s="1"/>
  <c r="Q866" i="3"/>
  <c r="N866" i="3"/>
  <c r="J866" i="3"/>
  <c r="E866" i="3"/>
  <c r="D866" i="3"/>
  <c r="AD865" i="3"/>
  <c r="BC865" i="3" s="1"/>
  <c r="AB865" i="3"/>
  <c r="U865" i="3"/>
  <c r="R865" i="3"/>
  <c r="Q865" i="3"/>
  <c r="N865" i="3"/>
  <c r="J865" i="3"/>
  <c r="E865" i="3"/>
  <c r="F865" i="3" s="1"/>
  <c r="D865" i="3"/>
  <c r="AD864" i="3"/>
  <c r="BB864" i="3" s="1"/>
  <c r="AB864" i="3"/>
  <c r="U864" i="3"/>
  <c r="R864" i="3"/>
  <c r="T864" i="3" s="1"/>
  <c r="Q864" i="3"/>
  <c r="N864" i="3"/>
  <c r="J864" i="3"/>
  <c r="E864" i="3"/>
  <c r="D864" i="3"/>
  <c r="AD863" i="3"/>
  <c r="BC863" i="3" s="1"/>
  <c r="AB863" i="3"/>
  <c r="U863" i="3"/>
  <c r="R863" i="3"/>
  <c r="T863" i="3" s="1"/>
  <c r="Q863" i="3"/>
  <c r="N863" i="3"/>
  <c r="J863" i="3"/>
  <c r="E863" i="3"/>
  <c r="D863" i="3"/>
  <c r="S863" i="3" s="1"/>
  <c r="AD862" i="3"/>
  <c r="BC862" i="3" s="1"/>
  <c r="AB862" i="3"/>
  <c r="U862" i="3"/>
  <c r="R862" i="3"/>
  <c r="T862" i="3" s="1"/>
  <c r="Q862" i="3"/>
  <c r="N862" i="3"/>
  <c r="J862" i="3"/>
  <c r="E862" i="3"/>
  <c r="D862" i="3"/>
  <c r="F862" i="3" s="1"/>
  <c r="AD861" i="3"/>
  <c r="BC861" i="3" s="1"/>
  <c r="AB861" i="3"/>
  <c r="U861" i="3"/>
  <c r="R861" i="3"/>
  <c r="T861" i="3" s="1"/>
  <c r="Q861" i="3"/>
  <c r="N861" i="3"/>
  <c r="J861" i="3"/>
  <c r="E861" i="3"/>
  <c r="F861" i="3" s="1"/>
  <c r="D861" i="3"/>
  <c r="AD860" i="3"/>
  <c r="AB860" i="3"/>
  <c r="U860" i="3"/>
  <c r="R860" i="3"/>
  <c r="T860" i="3" s="1"/>
  <c r="Q860" i="3"/>
  <c r="N860" i="3"/>
  <c r="J860" i="3"/>
  <c r="E860" i="3"/>
  <c r="D860" i="3"/>
  <c r="AD859" i="3"/>
  <c r="AB859" i="3"/>
  <c r="U859" i="3"/>
  <c r="R859" i="3"/>
  <c r="T859" i="3" s="1"/>
  <c r="Q859" i="3"/>
  <c r="N859" i="3"/>
  <c r="J859" i="3"/>
  <c r="E859" i="3"/>
  <c r="D859" i="3"/>
  <c r="AD858" i="3"/>
  <c r="AX858" i="3" s="1"/>
  <c r="AB858" i="3"/>
  <c r="U858" i="3"/>
  <c r="R858" i="3"/>
  <c r="T858" i="3" s="1"/>
  <c r="Q858" i="3"/>
  <c r="N858" i="3"/>
  <c r="J858" i="3"/>
  <c r="E858" i="3"/>
  <c r="D858" i="3"/>
  <c r="AD857" i="3"/>
  <c r="BC857" i="3" s="1"/>
  <c r="AB857" i="3"/>
  <c r="U857" i="3"/>
  <c r="R857" i="3"/>
  <c r="T857" i="3" s="1"/>
  <c r="Q857" i="3"/>
  <c r="N857" i="3"/>
  <c r="J857" i="3"/>
  <c r="E857" i="3"/>
  <c r="D857" i="3"/>
  <c r="F857" i="3" s="1"/>
  <c r="AD856" i="3"/>
  <c r="BB856" i="3" s="1"/>
  <c r="AB856" i="3"/>
  <c r="U856" i="3"/>
  <c r="R856" i="3"/>
  <c r="T856" i="3" s="1"/>
  <c r="Q856" i="3"/>
  <c r="N856" i="3"/>
  <c r="J856" i="3"/>
  <c r="E856" i="3"/>
  <c r="D856" i="3"/>
  <c r="AQ855" i="3"/>
  <c r="AR855" i="3" s="1"/>
  <c r="AD855" i="3"/>
  <c r="BC855" i="3" s="1"/>
  <c r="AB855" i="3"/>
  <c r="U855" i="3"/>
  <c r="R855" i="3"/>
  <c r="T855" i="3" s="1"/>
  <c r="Q855" i="3"/>
  <c r="N855" i="3"/>
  <c r="J855" i="3"/>
  <c r="E855" i="3"/>
  <c r="D855" i="3"/>
  <c r="AD854" i="3"/>
  <c r="AX854" i="3" s="1"/>
  <c r="AB854" i="3"/>
  <c r="U854" i="3"/>
  <c r="R854" i="3"/>
  <c r="T854" i="3" s="1"/>
  <c r="Q854" i="3"/>
  <c r="N854" i="3"/>
  <c r="J854" i="3"/>
  <c r="E854" i="3"/>
  <c r="D854" i="3"/>
  <c r="AD853" i="3"/>
  <c r="AB853" i="3"/>
  <c r="U853" i="3"/>
  <c r="R853" i="3"/>
  <c r="T853" i="3" s="1"/>
  <c r="Q853" i="3"/>
  <c r="N853" i="3"/>
  <c r="J853" i="3"/>
  <c r="E853" i="3"/>
  <c r="F853" i="3" s="1"/>
  <c r="D853" i="3"/>
  <c r="AD852" i="3"/>
  <c r="AB852" i="3"/>
  <c r="U852" i="3"/>
  <c r="R852" i="3"/>
  <c r="T852" i="3" s="1"/>
  <c r="Q852" i="3"/>
  <c r="N852" i="3"/>
  <c r="J852" i="3"/>
  <c r="E852" i="3"/>
  <c r="D852" i="3"/>
  <c r="AD851" i="3"/>
  <c r="AB851" i="3"/>
  <c r="U851" i="3"/>
  <c r="R851" i="3"/>
  <c r="T851" i="3" s="1"/>
  <c r="Q851" i="3"/>
  <c r="N851" i="3"/>
  <c r="J851" i="3"/>
  <c r="E851" i="3"/>
  <c r="D851" i="3"/>
  <c r="AD850" i="3"/>
  <c r="BB850" i="3" s="1"/>
  <c r="AB850" i="3"/>
  <c r="U850" i="3"/>
  <c r="R850" i="3"/>
  <c r="T850" i="3" s="1"/>
  <c r="Q850" i="3"/>
  <c r="N850" i="3"/>
  <c r="J850" i="3"/>
  <c r="E850" i="3"/>
  <c r="D850" i="3"/>
  <c r="F850" i="3" s="1"/>
  <c r="AD849" i="3"/>
  <c r="AB849" i="3"/>
  <c r="U849" i="3"/>
  <c r="R849" i="3"/>
  <c r="T849" i="3" s="1"/>
  <c r="Q849" i="3"/>
  <c r="N849" i="3"/>
  <c r="J849" i="3"/>
  <c r="E849" i="3"/>
  <c r="D849" i="3"/>
  <c r="AD848" i="3"/>
  <c r="BB848" i="3" s="1"/>
  <c r="AB848" i="3"/>
  <c r="U848" i="3"/>
  <c r="R848" i="3"/>
  <c r="T848" i="3" s="1"/>
  <c r="Q848" i="3"/>
  <c r="N848" i="3"/>
  <c r="J848" i="3"/>
  <c r="E848" i="3"/>
  <c r="D848" i="3"/>
  <c r="F848" i="3" s="1"/>
  <c r="AD847" i="3"/>
  <c r="BC847" i="3" s="1"/>
  <c r="AB847" i="3"/>
  <c r="U847" i="3"/>
  <c r="R847" i="3"/>
  <c r="T847" i="3" s="1"/>
  <c r="Q847" i="3"/>
  <c r="N847" i="3"/>
  <c r="J847" i="3"/>
  <c r="E847" i="3"/>
  <c r="D847" i="3"/>
  <c r="AD846" i="3"/>
  <c r="BB846" i="3" s="1"/>
  <c r="AB846" i="3"/>
  <c r="U846" i="3"/>
  <c r="R846" i="3"/>
  <c r="T846" i="3" s="1"/>
  <c r="Q846" i="3"/>
  <c r="N846" i="3"/>
  <c r="J846" i="3"/>
  <c r="E846" i="3"/>
  <c r="D846" i="3"/>
  <c r="AD845" i="3"/>
  <c r="AB845" i="3"/>
  <c r="U845" i="3"/>
  <c r="R845" i="3"/>
  <c r="T845" i="3" s="1"/>
  <c r="Q845" i="3"/>
  <c r="N845" i="3"/>
  <c r="J845" i="3"/>
  <c r="E845" i="3"/>
  <c r="F845" i="3" s="1"/>
  <c r="D845" i="3"/>
  <c r="AD844" i="3"/>
  <c r="AB844" i="3"/>
  <c r="U844" i="3"/>
  <c r="R844" i="3"/>
  <c r="T844" i="3" s="1"/>
  <c r="Q844" i="3"/>
  <c r="N844" i="3"/>
  <c r="J844" i="3"/>
  <c r="E844" i="3"/>
  <c r="D844" i="3"/>
  <c r="AD843" i="3"/>
  <c r="BC843" i="3" s="1"/>
  <c r="AB843" i="3"/>
  <c r="U843" i="3"/>
  <c r="R843" i="3"/>
  <c r="T843" i="3" s="1"/>
  <c r="Q843" i="3"/>
  <c r="N843" i="3"/>
  <c r="J843" i="3"/>
  <c r="E843" i="3"/>
  <c r="D843" i="3"/>
  <c r="AD842" i="3"/>
  <c r="BB842" i="3" s="1"/>
  <c r="AB842" i="3"/>
  <c r="U842" i="3"/>
  <c r="R842" i="3"/>
  <c r="T842" i="3" s="1"/>
  <c r="Q842" i="3"/>
  <c r="N842" i="3"/>
  <c r="J842" i="3"/>
  <c r="E842" i="3"/>
  <c r="D842" i="3"/>
  <c r="F842" i="3" s="1"/>
  <c r="AD841" i="3"/>
  <c r="AB841" i="3"/>
  <c r="U841" i="3"/>
  <c r="R841" i="3"/>
  <c r="T841" i="3" s="1"/>
  <c r="Q841" i="3"/>
  <c r="N841" i="3"/>
  <c r="J841" i="3"/>
  <c r="E841" i="3"/>
  <c r="F841" i="3" s="1"/>
  <c r="D841" i="3"/>
  <c r="AD840" i="3"/>
  <c r="BB840" i="3" s="1"/>
  <c r="AB840" i="3"/>
  <c r="U840" i="3"/>
  <c r="R840" i="3"/>
  <c r="T840" i="3" s="1"/>
  <c r="Q840" i="3"/>
  <c r="N840" i="3"/>
  <c r="J840" i="3"/>
  <c r="E840" i="3"/>
  <c r="D840" i="3"/>
  <c r="AD839" i="3"/>
  <c r="BC839" i="3" s="1"/>
  <c r="AB839" i="3"/>
  <c r="U839" i="3"/>
  <c r="R839" i="3"/>
  <c r="T839" i="3" s="1"/>
  <c r="Q839" i="3"/>
  <c r="N839" i="3"/>
  <c r="J839" i="3"/>
  <c r="E839" i="3"/>
  <c r="D839" i="3"/>
  <c r="BB838" i="3"/>
  <c r="AD838" i="3"/>
  <c r="AB838" i="3"/>
  <c r="U838" i="3"/>
  <c r="T838" i="3"/>
  <c r="R838" i="3"/>
  <c r="Q838" i="3"/>
  <c r="N838" i="3"/>
  <c r="J838" i="3"/>
  <c r="E838" i="3"/>
  <c r="D838" i="3"/>
  <c r="AD837" i="3"/>
  <c r="AB837" i="3"/>
  <c r="U837" i="3"/>
  <c r="R837" i="3"/>
  <c r="T837" i="3" s="1"/>
  <c r="Q837" i="3"/>
  <c r="N837" i="3"/>
  <c r="J837" i="3"/>
  <c r="E837" i="3"/>
  <c r="D837" i="3"/>
  <c r="AD836" i="3"/>
  <c r="AB836" i="3"/>
  <c r="U836" i="3"/>
  <c r="R836" i="3"/>
  <c r="T836" i="3" s="1"/>
  <c r="Q836" i="3"/>
  <c r="N836" i="3"/>
  <c r="J836" i="3"/>
  <c r="E836" i="3"/>
  <c r="D836" i="3"/>
  <c r="AD835" i="3"/>
  <c r="BC835" i="3" s="1"/>
  <c r="AB835" i="3"/>
  <c r="U835" i="3"/>
  <c r="R835" i="3"/>
  <c r="T835" i="3" s="1"/>
  <c r="Q835" i="3"/>
  <c r="N835" i="3"/>
  <c r="J835" i="3"/>
  <c r="AG835" i="3" s="1"/>
  <c r="E835" i="3"/>
  <c r="D835" i="3"/>
  <c r="AD834" i="3"/>
  <c r="BB834" i="3" s="1"/>
  <c r="AB834" i="3"/>
  <c r="U834" i="3"/>
  <c r="R834" i="3"/>
  <c r="T834" i="3" s="1"/>
  <c r="Q834" i="3"/>
  <c r="N834" i="3"/>
  <c r="J834" i="3"/>
  <c r="E834" i="3"/>
  <c r="D834" i="3"/>
  <c r="F834" i="3" s="1"/>
  <c r="AD833" i="3"/>
  <c r="BB833" i="3" s="1"/>
  <c r="AB833" i="3"/>
  <c r="U833" i="3"/>
  <c r="T833" i="3"/>
  <c r="R833" i="3"/>
  <c r="Q833" i="3"/>
  <c r="N833" i="3"/>
  <c r="J833" i="3"/>
  <c r="E833" i="3"/>
  <c r="D833" i="3"/>
  <c r="AD832" i="3"/>
  <c r="BB832" i="3" s="1"/>
  <c r="AB832" i="3"/>
  <c r="U832" i="3"/>
  <c r="R832" i="3"/>
  <c r="T832" i="3" s="1"/>
  <c r="Q832" i="3"/>
  <c r="N832" i="3"/>
  <c r="J832" i="3"/>
  <c r="E832" i="3"/>
  <c r="D832" i="3"/>
  <c r="AD831" i="3"/>
  <c r="AB831" i="3"/>
  <c r="U831" i="3"/>
  <c r="R831" i="3"/>
  <c r="T831" i="3" s="1"/>
  <c r="Q831" i="3"/>
  <c r="N831" i="3"/>
  <c r="J831" i="3"/>
  <c r="E831" i="3"/>
  <c r="D831" i="3"/>
  <c r="AD830" i="3"/>
  <c r="BB830" i="3" s="1"/>
  <c r="AB830" i="3"/>
  <c r="U830" i="3"/>
  <c r="R830" i="3"/>
  <c r="T830" i="3" s="1"/>
  <c r="Q830" i="3"/>
  <c r="N830" i="3"/>
  <c r="J830" i="3"/>
  <c r="E830" i="3"/>
  <c r="D830" i="3"/>
  <c r="AD829" i="3"/>
  <c r="AB829" i="3"/>
  <c r="U829" i="3"/>
  <c r="R829" i="3"/>
  <c r="T829" i="3" s="1"/>
  <c r="Q829" i="3"/>
  <c r="N829" i="3"/>
  <c r="J829" i="3"/>
  <c r="E829" i="3"/>
  <c r="D829" i="3"/>
  <c r="AD828" i="3"/>
  <c r="AB828" i="3"/>
  <c r="U828" i="3"/>
  <c r="R828" i="3"/>
  <c r="T828" i="3" s="1"/>
  <c r="Q828" i="3"/>
  <c r="N828" i="3"/>
  <c r="J828" i="3"/>
  <c r="E828" i="3"/>
  <c r="D828" i="3"/>
  <c r="AQ827" i="3"/>
  <c r="AR827" i="3" s="1"/>
  <c r="AD827" i="3"/>
  <c r="AE827" i="3" s="1"/>
  <c r="AF827" i="3" s="1"/>
  <c r="AB827" i="3"/>
  <c r="U827" i="3"/>
  <c r="R827" i="3"/>
  <c r="T827" i="3" s="1"/>
  <c r="Q827" i="3"/>
  <c r="N827" i="3"/>
  <c r="J827" i="3"/>
  <c r="E827" i="3"/>
  <c r="D827" i="3"/>
  <c r="AD826" i="3"/>
  <c r="BB826" i="3" s="1"/>
  <c r="AB826" i="3"/>
  <c r="U826" i="3"/>
  <c r="R826" i="3"/>
  <c r="T826" i="3" s="1"/>
  <c r="Q826" i="3"/>
  <c r="N826" i="3"/>
  <c r="J826" i="3"/>
  <c r="E826" i="3"/>
  <c r="D826" i="3"/>
  <c r="AD825" i="3"/>
  <c r="AB825" i="3"/>
  <c r="U825" i="3"/>
  <c r="R825" i="3"/>
  <c r="T825" i="3" s="1"/>
  <c r="Q825" i="3"/>
  <c r="N825" i="3"/>
  <c r="J825" i="3"/>
  <c r="E825" i="3"/>
  <c r="F825" i="3" s="1"/>
  <c r="D825" i="3"/>
  <c r="AD824" i="3"/>
  <c r="BB824" i="3" s="1"/>
  <c r="AB824" i="3"/>
  <c r="U824" i="3"/>
  <c r="R824" i="3"/>
  <c r="T824" i="3" s="1"/>
  <c r="Q824" i="3"/>
  <c r="N824" i="3"/>
  <c r="J824" i="3"/>
  <c r="E824" i="3"/>
  <c r="D824" i="3"/>
  <c r="F824" i="3" s="1"/>
  <c r="AD823" i="3"/>
  <c r="AB823" i="3"/>
  <c r="U823" i="3"/>
  <c r="R823" i="3"/>
  <c r="T823" i="3" s="1"/>
  <c r="Q823" i="3"/>
  <c r="N823" i="3"/>
  <c r="J823" i="3"/>
  <c r="E823" i="3"/>
  <c r="D823" i="3"/>
  <c r="AD822" i="3"/>
  <c r="BB822" i="3" s="1"/>
  <c r="AB822" i="3"/>
  <c r="U822" i="3"/>
  <c r="R822" i="3"/>
  <c r="T822" i="3" s="1"/>
  <c r="Q822" i="3"/>
  <c r="N822" i="3"/>
  <c r="J822" i="3"/>
  <c r="E822" i="3"/>
  <c r="D822" i="3"/>
  <c r="AD821" i="3"/>
  <c r="AB821" i="3"/>
  <c r="U821" i="3"/>
  <c r="R821" i="3"/>
  <c r="T821" i="3" s="1"/>
  <c r="Q821" i="3"/>
  <c r="N821" i="3"/>
  <c r="J821" i="3"/>
  <c r="E821" i="3"/>
  <c r="D821" i="3"/>
  <c r="AD820" i="3"/>
  <c r="AB820" i="3"/>
  <c r="U820" i="3"/>
  <c r="R820" i="3"/>
  <c r="T820" i="3" s="1"/>
  <c r="Q820" i="3"/>
  <c r="N820" i="3"/>
  <c r="J820" i="3"/>
  <c r="E820" i="3"/>
  <c r="D820" i="3"/>
  <c r="AD819" i="3"/>
  <c r="BC819" i="3" s="1"/>
  <c r="AB819" i="3"/>
  <c r="U819" i="3"/>
  <c r="R819" i="3"/>
  <c r="T819" i="3" s="1"/>
  <c r="Q819" i="3"/>
  <c r="N819" i="3"/>
  <c r="J819" i="3"/>
  <c r="E819" i="3"/>
  <c r="D819" i="3"/>
  <c r="AD818" i="3"/>
  <c r="BB818" i="3" s="1"/>
  <c r="AB818" i="3"/>
  <c r="U818" i="3"/>
  <c r="R818" i="3"/>
  <c r="T818" i="3" s="1"/>
  <c r="Q818" i="3"/>
  <c r="N818" i="3"/>
  <c r="J818" i="3"/>
  <c r="E818" i="3"/>
  <c r="D818" i="3"/>
  <c r="AD817" i="3"/>
  <c r="AB817" i="3"/>
  <c r="U817" i="3"/>
  <c r="R817" i="3"/>
  <c r="T817" i="3" s="1"/>
  <c r="Q817" i="3"/>
  <c r="N817" i="3"/>
  <c r="J817" i="3"/>
  <c r="E817" i="3"/>
  <c r="D817" i="3"/>
  <c r="AD816" i="3"/>
  <c r="BB816" i="3" s="1"/>
  <c r="AB816" i="3"/>
  <c r="U816" i="3"/>
  <c r="R816" i="3"/>
  <c r="T816" i="3" s="1"/>
  <c r="Q816" i="3"/>
  <c r="N816" i="3"/>
  <c r="J816" i="3"/>
  <c r="E816" i="3"/>
  <c r="D816" i="3"/>
  <c r="AD815" i="3"/>
  <c r="AB815" i="3"/>
  <c r="U815" i="3"/>
  <c r="R815" i="3"/>
  <c r="T815" i="3" s="1"/>
  <c r="Q815" i="3"/>
  <c r="N815" i="3"/>
  <c r="J815" i="3"/>
  <c r="E815" i="3"/>
  <c r="D815" i="3"/>
  <c r="AD814" i="3"/>
  <c r="BB814" i="3" s="1"/>
  <c r="AB814" i="3"/>
  <c r="U814" i="3"/>
  <c r="R814" i="3"/>
  <c r="T814" i="3" s="1"/>
  <c r="Q814" i="3"/>
  <c r="N814" i="3"/>
  <c r="J814" i="3"/>
  <c r="E814" i="3"/>
  <c r="D814" i="3"/>
  <c r="AD813" i="3"/>
  <c r="AB813" i="3"/>
  <c r="U813" i="3"/>
  <c r="R813" i="3"/>
  <c r="T813" i="3" s="1"/>
  <c r="Q813" i="3"/>
  <c r="N813" i="3"/>
  <c r="J813" i="3"/>
  <c r="E813" i="3"/>
  <c r="D813" i="3"/>
  <c r="AD812" i="3"/>
  <c r="AB812" i="3"/>
  <c r="U812" i="3"/>
  <c r="R812" i="3"/>
  <c r="T812" i="3" s="1"/>
  <c r="Q812" i="3"/>
  <c r="N812" i="3"/>
  <c r="J812" i="3"/>
  <c r="E812" i="3"/>
  <c r="D812" i="3"/>
  <c r="AD811" i="3"/>
  <c r="AB811" i="3"/>
  <c r="U811" i="3"/>
  <c r="R811" i="3"/>
  <c r="T811" i="3" s="1"/>
  <c r="Q811" i="3"/>
  <c r="N811" i="3"/>
  <c r="J811" i="3"/>
  <c r="E811" i="3"/>
  <c r="D811" i="3"/>
  <c r="AD810" i="3"/>
  <c r="BB810" i="3" s="1"/>
  <c r="AB810" i="3"/>
  <c r="U810" i="3"/>
  <c r="R810" i="3"/>
  <c r="T810" i="3" s="1"/>
  <c r="Q810" i="3"/>
  <c r="N810" i="3"/>
  <c r="J810" i="3"/>
  <c r="E810" i="3"/>
  <c r="D810" i="3"/>
  <c r="AD809" i="3"/>
  <c r="AB809" i="3"/>
  <c r="U809" i="3"/>
  <c r="R809" i="3"/>
  <c r="T809" i="3" s="1"/>
  <c r="Q809" i="3"/>
  <c r="N809" i="3"/>
  <c r="J809" i="3"/>
  <c r="E809" i="3"/>
  <c r="D809" i="3"/>
  <c r="AD808" i="3"/>
  <c r="BB808" i="3" s="1"/>
  <c r="AB808" i="3"/>
  <c r="U808" i="3"/>
  <c r="R808" i="3"/>
  <c r="T808" i="3" s="1"/>
  <c r="Q808" i="3"/>
  <c r="N808" i="3"/>
  <c r="J808" i="3"/>
  <c r="E808" i="3"/>
  <c r="D808" i="3"/>
  <c r="AD807" i="3"/>
  <c r="AB807" i="3"/>
  <c r="U807" i="3"/>
  <c r="R807" i="3"/>
  <c r="T807" i="3" s="1"/>
  <c r="Q807" i="3"/>
  <c r="N807" i="3"/>
  <c r="J807" i="3"/>
  <c r="E807" i="3"/>
  <c r="D807" i="3"/>
  <c r="AD806" i="3"/>
  <c r="BB806" i="3" s="1"/>
  <c r="AB806" i="3"/>
  <c r="U806" i="3"/>
  <c r="T806" i="3"/>
  <c r="R806" i="3"/>
  <c r="Q806" i="3"/>
  <c r="N806" i="3"/>
  <c r="J806" i="3"/>
  <c r="E806" i="3"/>
  <c r="D806" i="3"/>
  <c r="AD805" i="3"/>
  <c r="AB805" i="3"/>
  <c r="U805" i="3"/>
  <c r="R805" i="3"/>
  <c r="T805" i="3" s="1"/>
  <c r="Q805" i="3"/>
  <c r="N805" i="3"/>
  <c r="J805" i="3"/>
  <c r="E805" i="3"/>
  <c r="F805" i="3" s="1"/>
  <c r="D805" i="3"/>
  <c r="AD804" i="3"/>
  <c r="AB804" i="3"/>
  <c r="U804" i="3"/>
  <c r="R804" i="3"/>
  <c r="T804" i="3" s="1"/>
  <c r="Q804" i="3"/>
  <c r="N804" i="3"/>
  <c r="J804" i="3"/>
  <c r="E804" i="3"/>
  <c r="D804" i="3"/>
  <c r="AD803" i="3"/>
  <c r="AE803" i="3" s="1"/>
  <c r="AF803" i="3" s="1"/>
  <c r="AB803" i="3"/>
  <c r="U803" i="3"/>
  <c r="R803" i="3"/>
  <c r="T803" i="3" s="1"/>
  <c r="Q803" i="3"/>
  <c r="N803" i="3"/>
  <c r="J803" i="3"/>
  <c r="E803" i="3"/>
  <c r="D803" i="3"/>
  <c r="AD802" i="3"/>
  <c r="BB802" i="3" s="1"/>
  <c r="AB802" i="3"/>
  <c r="U802" i="3"/>
  <c r="R802" i="3"/>
  <c r="T802" i="3" s="1"/>
  <c r="Q802" i="3"/>
  <c r="N802" i="3"/>
  <c r="J802" i="3"/>
  <c r="E802" i="3"/>
  <c r="D802" i="3"/>
  <c r="AD801" i="3"/>
  <c r="BB801" i="3" s="1"/>
  <c r="AB801" i="3"/>
  <c r="U801" i="3"/>
  <c r="T801" i="3"/>
  <c r="R801" i="3"/>
  <c r="Q801" i="3"/>
  <c r="N801" i="3"/>
  <c r="J801" i="3"/>
  <c r="E801" i="3"/>
  <c r="D801" i="3"/>
  <c r="AD800" i="3"/>
  <c r="BB800" i="3" s="1"/>
  <c r="AB800" i="3"/>
  <c r="U800" i="3"/>
  <c r="R800" i="3"/>
  <c r="T800" i="3" s="1"/>
  <c r="Q800" i="3"/>
  <c r="N800" i="3"/>
  <c r="J800" i="3"/>
  <c r="E800" i="3"/>
  <c r="D800" i="3"/>
  <c r="AD799" i="3"/>
  <c r="AB799" i="3"/>
  <c r="U799" i="3"/>
  <c r="R799" i="3"/>
  <c r="T799" i="3" s="1"/>
  <c r="Q799" i="3"/>
  <c r="N799" i="3"/>
  <c r="J799" i="3"/>
  <c r="E799" i="3"/>
  <c r="D799" i="3"/>
  <c r="AD798" i="3"/>
  <c r="BB798" i="3" s="1"/>
  <c r="AB798" i="3"/>
  <c r="U798" i="3"/>
  <c r="R798" i="3"/>
  <c r="T798" i="3" s="1"/>
  <c r="Q798" i="3"/>
  <c r="N798" i="3"/>
  <c r="J798" i="3"/>
  <c r="E798" i="3"/>
  <c r="D798" i="3"/>
  <c r="AD797" i="3"/>
  <c r="AB797" i="3"/>
  <c r="U797" i="3"/>
  <c r="R797" i="3"/>
  <c r="T797" i="3" s="1"/>
  <c r="Q797" i="3"/>
  <c r="N797" i="3"/>
  <c r="J797" i="3"/>
  <c r="E797" i="3"/>
  <c r="D797" i="3"/>
  <c r="AD796" i="3"/>
  <c r="AB796" i="3"/>
  <c r="U796" i="3"/>
  <c r="R796" i="3"/>
  <c r="T796" i="3" s="1"/>
  <c r="Q796" i="3"/>
  <c r="N796" i="3"/>
  <c r="J796" i="3"/>
  <c r="E796" i="3"/>
  <c r="D796" i="3"/>
  <c r="AD795" i="3"/>
  <c r="AW795" i="3" s="1"/>
  <c r="AB795" i="3"/>
  <c r="U795" i="3"/>
  <c r="R795" i="3"/>
  <c r="T795" i="3" s="1"/>
  <c r="Q795" i="3"/>
  <c r="N795" i="3"/>
  <c r="J795" i="3"/>
  <c r="E795" i="3"/>
  <c r="D795" i="3"/>
  <c r="S795" i="3" s="1"/>
  <c r="AD794" i="3"/>
  <c r="BB794" i="3" s="1"/>
  <c r="AB794" i="3"/>
  <c r="U794" i="3"/>
  <c r="R794" i="3"/>
  <c r="T794" i="3" s="1"/>
  <c r="Q794" i="3"/>
  <c r="N794" i="3"/>
  <c r="J794" i="3"/>
  <c r="E794" i="3"/>
  <c r="D794" i="3"/>
  <c r="AD793" i="3"/>
  <c r="AQ793" i="3" s="1"/>
  <c r="AR793" i="3" s="1"/>
  <c r="AB793" i="3"/>
  <c r="U793" i="3"/>
  <c r="R793" i="3"/>
  <c r="T793" i="3" s="1"/>
  <c r="Q793" i="3"/>
  <c r="N793" i="3"/>
  <c r="J793" i="3"/>
  <c r="E793" i="3"/>
  <c r="D793" i="3"/>
  <c r="AD792" i="3"/>
  <c r="BB792" i="3" s="1"/>
  <c r="AB792" i="3"/>
  <c r="U792" i="3"/>
  <c r="R792" i="3"/>
  <c r="T792" i="3" s="1"/>
  <c r="Q792" i="3"/>
  <c r="N792" i="3"/>
  <c r="J792" i="3"/>
  <c r="E792" i="3"/>
  <c r="D792" i="3"/>
  <c r="AD791" i="3"/>
  <c r="BB791" i="3" s="1"/>
  <c r="AB791" i="3"/>
  <c r="U791" i="3"/>
  <c r="R791" i="3"/>
  <c r="T791" i="3" s="1"/>
  <c r="Q791" i="3"/>
  <c r="N791" i="3"/>
  <c r="J791" i="3"/>
  <c r="E791" i="3"/>
  <c r="D791" i="3"/>
  <c r="AD790" i="3"/>
  <c r="BB790" i="3" s="1"/>
  <c r="AB790" i="3"/>
  <c r="U790" i="3"/>
  <c r="R790" i="3"/>
  <c r="T790" i="3" s="1"/>
  <c r="Q790" i="3"/>
  <c r="N790" i="3"/>
  <c r="J790" i="3"/>
  <c r="E790" i="3"/>
  <c r="D790" i="3"/>
  <c r="AD789" i="3"/>
  <c r="AB789" i="3"/>
  <c r="U789" i="3"/>
  <c r="R789" i="3"/>
  <c r="T789" i="3" s="1"/>
  <c r="Q789" i="3"/>
  <c r="N789" i="3"/>
  <c r="J789" i="3"/>
  <c r="E789" i="3"/>
  <c r="D789" i="3"/>
  <c r="AD788" i="3"/>
  <c r="AB788" i="3"/>
  <c r="U788" i="3"/>
  <c r="T788" i="3"/>
  <c r="R788" i="3"/>
  <c r="Q788" i="3"/>
  <c r="N788" i="3"/>
  <c r="J788" i="3"/>
  <c r="E788" i="3"/>
  <c r="D788" i="3"/>
  <c r="AD787" i="3"/>
  <c r="BC787" i="3" s="1"/>
  <c r="AB787" i="3"/>
  <c r="U787" i="3"/>
  <c r="R787" i="3"/>
  <c r="T787" i="3" s="1"/>
  <c r="Q787" i="3"/>
  <c r="N787" i="3"/>
  <c r="J787" i="3"/>
  <c r="E787" i="3"/>
  <c r="D787" i="3"/>
  <c r="AD786" i="3"/>
  <c r="BB786" i="3" s="1"/>
  <c r="AB786" i="3"/>
  <c r="U786" i="3"/>
  <c r="R786" i="3"/>
  <c r="T786" i="3" s="1"/>
  <c r="Q786" i="3"/>
  <c r="N786" i="3"/>
  <c r="J786" i="3"/>
  <c r="E786" i="3"/>
  <c r="D786" i="3"/>
  <c r="AD785" i="3"/>
  <c r="AB785" i="3"/>
  <c r="U785" i="3"/>
  <c r="R785" i="3"/>
  <c r="T785" i="3" s="1"/>
  <c r="Q785" i="3"/>
  <c r="N785" i="3"/>
  <c r="J785" i="3"/>
  <c r="E785" i="3"/>
  <c r="D785" i="3"/>
  <c r="AD784" i="3"/>
  <c r="BB784" i="3" s="1"/>
  <c r="AB784" i="3"/>
  <c r="U784" i="3"/>
  <c r="R784" i="3"/>
  <c r="T784" i="3" s="1"/>
  <c r="Q784" i="3"/>
  <c r="N784" i="3"/>
  <c r="J784" i="3"/>
  <c r="E784" i="3"/>
  <c r="D784" i="3"/>
  <c r="AD783" i="3"/>
  <c r="BC783" i="3" s="1"/>
  <c r="AB783" i="3"/>
  <c r="U783" i="3"/>
  <c r="R783" i="3"/>
  <c r="T783" i="3" s="1"/>
  <c r="Q783" i="3"/>
  <c r="N783" i="3"/>
  <c r="J783" i="3"/>
  <c r="E783" i="3"/>
  <c r="D783" i="3"/>
  <c r="AD782" i="3"/>
  <c r="BB782" i="3" s="1"/>
  <c r="AB782" i="3"/>
  <c r="U782" i="3"/>
  <c r="R782" i="3"/>
  <c r="T782" i="3" s="1"/>
  <c r="Q782" i="3"/>
  <c r="N782" i="3"/>
  <c r="J782" i="3"/>
  <c r="E782" i="3"/>
  <c r="D782" i="3"/>
  <c r="AD781" i="3"/>
  <c r="BB781" i="3" s="1"/>
  <c r="AB781" i="3"/>
  <c r="U781" i="3"/>
  <c r="R781" i="3"/>
  <c r="T781" i="3" s="1"/>
  <c r="Q781" i="3"/>
  <c r="N781" i="3"/>
  <c r="J781" i="3"/>
  <c r="E781" i="3"/>
  <c r="F781" i="3" s="1"/>
  <c r="D781" i="3"/>
  <c r="AD780" i="3"/>
  <c r="AB780" i="3"/>
  <c r="U780" i="3"/>
  <c r="R780" i="3"/>
  <c r="T780" i="3" s="1"/>
  <c r="Q780" i="3"/>
  <c r="N780" i="3"/>
  <c r="J780" i="3"/>
  <c r="E780" i="3"/>
  <c r="D780" i="3"/>
  <c r="AD779" i="3"/>
  <c r="BC779" i="3" s="1"/>
  <c r="AB779" i="3"/>
  <c r="U779" i="3"/>
  <c r="R779" i="3"/>
  <c r="T779" i="3" s="1"/>
  <c r="Q779" i="3"/>
  <c r="N779" i="3"/>
  <c r="J779" i="3"/>
  <c r="AG779" i="3" s="1"/>
  <c r="E779" i="3"/>
  <c r="D779" i="3"/>
  <c r="S779" i="3" s="1"/>
  <c r="AD778" i="3"/>
  <c r="BB778" i="3" s="1"/>
  <c r="AB778" i="3"/>
  <c r="U778" i="3"/>
  <c r="R778" i="3"/>
  <c r="T778" i="3" s="1"/>
  <c r="Q778" i="3"/>
  <c r="N778" i="3"/>
  <c r="J778" i="3"/>
  <c r="E778" i="3"/>
  <c r="D778" i="3"/>
  <c r="AE777" i="3"/>
  <c r="AD777" i="3"/>
  <c r="BB777" i="3" s="1"/>
  <c r="AB777" i="3"/>
  <c r="U777" i="3"/>
  <c r="T777" i="3"/>
  <c r="R777" i="3"/>
  <c r="Q777" i="3"/>
  <c r="N777" i="3"/>
  <c r="J777" i="3"/>
  <c r="E777" i="3"/>
  <c r="D777" i="3"/>
  <c r="AD776" i="3"/>
  <c r="BB776" i="3" s="1"/>
  <c r="AB776" i="3"/>
  <c r="U776" i="3"/>
  <c r="R776" i="3"/>
  <c r="T776" i="3" s="1"/>
  <c r="Q776" i="3"/>
  <c r="N776" i="3"/>
  <c r="J776" i="3"/>
  <c r="E776" i="3"/>
  <c r="D776" i="3"/>
  <c r="AD775" i="3"/>
  <c r="BB775" i="3" s="1"/>
  <c r="AB775" i="3"/>
  <c r="U775" i="3"/>
  <c r="R775" i="3"/>
  <c r="T775" i="3" s="1"/>
  <c r="Q775" i="3"/>
  <c r="N775" i="3"/>
  <c r="J775" i="3"/>
  <c r="E775" i="3"/>
  <c r="D775" i="3"/>
  <c r="AD774" i="3"/>
  <c r="BB774" i="3" s="1"/>
  <c r="AB774" i="3"/>
  <c r="U774" i="3"/>
  <c r="R774" i="3"/>
  <c r="T774" i="3" s="1"/>
  <c r="Q774" i="3"/>
  <c r="N774" i="3"/>
  <c r="J774" i="3"/>
  <c r="E774" i="3"/>
  <c r="D774" i="3"/>
  <c r="AD773" i="3"/>
  <c r="AB773" i="3"/>
  <c r="U773" i="3"/>
  <c r="R773" i="3"/>
  <c r="T773" i="3" s="1"/>
  <c r="Q773" i="3"/>
  <c r="N773" i="3"/>
  <c r="J773" i="3"/>
  <c r="E773" i="3"/>
  <c r="D773" i="3"/>
  <c r="AD772" i="3"/>
  <c r="AB772" i="3"/>
  <c r="U772" i="3"/>
  <c r="R772" i="3"/>
  <c r="T772" i="3" s="1"/>
  <c r="Q772" i="3"/>
  <c r="N772" i="3"/>
  <c r="J772" i="3"/>
  <c r="E772" i="3"/>
  <c r="D772" i="3"/>
  <c r="AD771" i="3"/>
  <c r="AB771" i="3"/>
  <c r="U771" i="3"/>
  <c r="R771" i="3"/>
  <c r="T771" i="3" s="1"/>
  <c r="Q771" i="3"/>
  <c r="N771" i="3"/>
  <c r="J771" i="3"/>
  <c r="E771" i="3"/>
  <c r="D771" i="3"/>
  <c r="AD770" i="3"/>
  <c r="BB770" i="3" s="1"/>
  <c r="AB770" i="3"/>
  <c r="U770" i="3"/>
  <c r="R770" i="3"/>
  <c r="T770" i="3" s="1"/>
  <c r="Q770" i="3"/>
  <c r="N770" i="3"/>
  <c r="J770" i="3"/>
  <c r="E770" i="3"/>
  <c r="F770" i="3" s="1"/>
  <c r="D770" i="3"/>
  <c r="AE769" i="3"/>
  <c r="AD769" i="3"/>
  <c r="BB769" i="3" s="1"/>
  <c r="AB769" i="3"/>
  <c r="U769" i="3"/>
  <c r="R769" i="3"/>
  <c r="T769" i="3" s="1"/>
  <c r="Q769" i="3"/>
  <c r="N769" i="3"/>
  <c r="J769" i="3"/>
  <c r="E769" i="3"/>
  <c r="F769" i="3" s="1"/>
  <c r="D769" i="3"/>
  <c r="AD768" i="3"/>
  <c r="BB768" i="3" s="1"/>
  <c r="AB768" i="3"/>
  <c r="U768" i="3"/>
  <c r="R768" i="3"/>
  <c r="T768" i="3" s="1"/>
  <c r="Q768" i="3"/>
  <c r="N768" i="3"/>
  <c r="J768" i="3"/>
  <c r="E768" i="3"/>
  <c r="D768" i="3"/>
  <c r="F768" i="3" s="1"/>
  <c r="AD767" i="3"/>
  <c r="AB767" i="3"/>
  <c r="U767" i="3"/>
  <c r="R767" i="3"/>
  <c r="T767" i="3" s="1"/>
  <c r="Q767" i="3"/>
  <c r="N767" i="3"/>
  <c r="J767" i="3"/>
  <c r="E767" i="3"/>
  <c r="D767" i="3"/>
  <c r="AD766" i="3"/>
  <c r="BB766" i="3" s="1"/>
  <c r="AB766" i="3"/>
  <c r="U766" i="3"/>
  <c r="R766" i="3"/>
  <c r="T766" i="3" s="1"/>
  <c r="Q766" i="3"/>
  <c r="N766" i="3"/>
  <c r="J766" i="3"/>
  <c r="E766" i="3"/>
  <c r="D766" i="3"/>
  <c r="AD765" i="3"/>
  <c r="AB765" i="3"/>
  <c r="U765" i="3"/>
  <c r="R765" i="3"/>
  <c r="T765" i="3" s="1"/>
  <c r="Q765" i="3"/>
  <c r="N765" i="3"/>
  <c r="J765" i="3"/>
  <c r="E765" i="3"/>
  <c r="F765" i="3" s="1"/>
  <c r="D765" i="3"/>
  <c r="AD764" i="3"/>
  <c r="AB764" i="3"/>
  <c r="U764" i="3"/>
  <c r="R764" i="3"/>
  <c r="T764" i="3" s="1"/>
  <c r="Q764" i="3"/>
  <c r="N764" i="3"/>
  <c r="J764" i="3"/>
  <c r="E764" i="3"/>
  <c r="D764" i="3"/>
  <c r="AD763" i="3"/>
  <c r="AB763" i="3"/>
  <c r="U763" i="3"/>
  <c r="R763" i="3"/>
  <c r="T763" i="3" s="1"/>
  <c r="Q763" i="3"/>
  <c r="N763" i="3"/>
  <c r="J763" i="3"/>
  <c r="E763" i="3"/>
  <c r="D763" i="3"/>
  <c r="S763" i="3" s="1"/>
  <c r="AD762" i="3"/>
  <c r="BB762" i="3" s="1"/>
  <c r="AB762" i="3"/>
  <c r="U762" i="3"/>
  <c r="R762" i="3"/>
  <c r="T762" i="3" s="1"/>
  <c r="Q762" i="3"/>
  <c r="N762" i="3"/>
  <c r="J762" i="3"/>
  <c r="E762" i="3"/>
  <c r="D762" i="3"/>
  <c r="F762" i="3" s="1"/>
  <c r="AD761" i="3"/>
  <c r="AB761" i="3"/>
  <c r="U761" i="3"/>
  <c r="R761" i="3"/>
  <c r="T761" i="3" s="1"/>
  <c r="Q761" i="3"/>
  <c r="N761" i="3"/>
  <c r="J761" i="3"/>
  <c r="E761" i="3"/>
  <c r="F761" i="3" s="1"/>
  <c r="D761" i="3"/>
  <c r="AD760" i="3"/>
  <c r="BB760" i="3" s="1"/>
  <c r="AB760" i="3"/>
  <c r="U760" i="3"/>
  <c r="R760" i="3"/>
  <c r="T760" i="3" s="1"/>
  <c r="Q760" i="3"/>
  <c r="N760" i="3"/>
  <c r="J760" i="3"/>
  <c r="E760" i="3"/>
  <c r="D760" i="3"/>
  <c r="AD759" i="3"/>
  <c r="AB759" i="3"/>
  <c r="U759" i="3"/>
  <c r="R759" i="3"/>
  <c r="T759" i="3" s="1"/>
  <c r="Q759" i="3"/>
  <c r="N759" i="3"/>
  <c r="J759" i="3"/>
  <c r="E759" i="3"/>
  <c r="D759" i="3"/>
  <c r="AD758" i="3"/>
  <c r="AB758" i="3"/>
  <c r="U758" i="3"/>
  <c r="R758" i="3"/>
  <c r="T758" i="3" s="1"/>
  <c r="Q758" i="3"/>
  <c r="N758" i="3"/>
  <c r="J758" i="3"/>
  <c r="E758" i="3"/>
  <c r="D758" i="3"/>
  <c r="AD757" i="3"/>
  <c r="AQ757" i="3" s="1"/>
  <c r="AR757" i="3" s="1"/>
  <c r="AB757" i="3"/>
  <c r="U757" i="3"/>
  <c r="R757" i="3"/>
  <c r="T757" i="3" s="1"/>
  <c r="Q757" i="3"/>
  <c r="N757" i="3"/>
  <c r="J757" i="3"/>
  <c r="E757" i="3"/>
  <c r="D757" i="3"/>
  <c r="AD756" i="3"/>
  <c r="AB756" i="3"/>
  <c r="U756" i="3"/>
  <c r="R756" i="3"/>
  <c r="T756" i="3" s="1"/>
  <c r="Q756" i="3"/>
  <c r="N756" i="3"/>
  <c r="J756" i="3"/>
  <c r="E756" i="3"/>
  <c r="D756" i="3"/>
  <c r="AD755" i="3"/>
  <c r="AB755" i="3"/>
  <c r="U755" i="3"/>
  <c r="R755" i="3"/>
  <c r="T755" i="3" s="1"/>
  <c r="Q755" i="3"/>
  <c r="N755" i="3"/>
  <c r="J755" i="3"/>
  <c r="E755" i="3"/>
  <c r="D755" i="3"/>
  <c r="AD754" i="3"/>
  <c r="AB754" i="3"/>
  <c r="U754" i="3"/>
  <c r="R754" i="3"/>
  <c r="T754" i="3" s="1"/>
  <c r="Q754" i="3"/>
  <c r="N754" i="3"/>
  <c r="J754" i="3"/>
  <c r="E754" i="3"/>
  <c r="D754" i="3"/>
  <c r="AD753" i="3"/>
  <c r="AQ753" i="3" s="1"/>
  <c r="AR753" i="3" s="1"/>
  <c r="AB753" i="3"/>
  <c r="U753" i="3"/>
  <c r="R753" i="3"/>
  <c r="T753" i="3" s="1"/>
  <c r="Q753" i="3"/>
  <c r="N753" i="3"/>
  <c r="J753" i="3"/>
  <c r="E753" i="3"/>
  <c r="D753" i="3"/>
  <c r="AD752" i="3"/>
  <c r="AB752" i="3"/>
  <c r="U752" i="3"/>
  <c r="R752" i="3"/>
  <c r="T752" i="3" s="1"/>
  <c r="Q752" i="3"/>
  <c r="N752" i="3"/>
  <c r="J752" i="3"/>
  <c r="E752" i="3"/>
  <c r="D752" i="3"/>
  <c r="AD751" i="3"/>
  <c r="AB751" i="3"/>
  <c r="U751" i="3"/>
  <c r="R751" i="3"/>
  <c r="T751" i="3" s="1"/>
  <c r="Q751" i="3"/>
  <c r="N751" i="3"/>
  <c r="J751" i="3"/>
  <c r="E751" i="3"/>
  <c r="D751" i="3"/>
  <c r="AD750" i="3"/>
  <c r="AB750" i="3"/>
  <c r="U750" i="3"/>
  <c r="R750" i="3"/>
  <c r="T750" i="3" s="1"/>
  <c r="Q750" i="3"/>
  <c r="N750" i="3"/>
  <c r="J750" i="3"/>
  <c r="E750" i="3"/>
  <c r="D750" i="3"/>
  <c r="AD749" i="3"/>
  <c r="AQ749" i="3" s="1"/>
  <c r="AR749" i="3" s="1"/>
  <c r="AB749" i="3"/>
  <c r="U749" i="3"/>
  <c r="R749" i="3"/>
  <c r="T749" i="3" s="1"/>
  <c r="Q749" i="3"/>
  <c r="N749" i="3"/>
  <c r="J749" i="3"/>
  <c r="E749" i="3"/>
  <c r="D749" i="3"/>
  <c r="AD748" i="3"/>
  <c r="AB748" i="3"/>
  <c r="U748" i="3"/>
  <c r="R748" i="3"/>
  <c r="T748" i="3" s="1"/>
  <c r="Q748" i="3"/>
  <c r="N748" i="3"/>
  <c r="J748" i="3"/>
  <c r="E748" i="3"/>
  <c r="D748" i="3"/>
  <c r="AQ747" i="3"/>
  <c r="AR747" i="3" s="1"/>
  <c r="AD747" i="3"/>
  <c r="BB747" i="3" s="1"/>
  <c r="AB747" i="3"/>
  <c r="U747" i="3"/>
  <c r="R747" i="3"/>
  <c r="T747" i="3" s="1"/>
  <c r="Q747" i="3"/>
  <c r="N747" i="3"/>
  <c r="J747" i="3"/>
  <c r="E747" i="3"/>
  <c r="D747" i="3"/>
  <c r="AD746" i="3"/>
  <c r="AB746" i="3"/>
  <c r="U746" i="3"/>
  <c r="R746" i="3"/>
  <c r="T746" i="3" s="1"/>
  <c r="Q746" i="3"/>
  <c r="N746" i="3"/>
  <c r="J746" i="3"/>
  <c r="E746" i="3"/>
  <c r="D746" i="3"/>
  <c r="AD745" i="3"/>
  <c r="AB745" i="3"/>
  <c r="U745" i="3"/>
  <c r="R745" i="3"/>
  <c r="T745" i="3" s="1"/>
  <c r="Q745" i="3"/>
  <c r="N745" i="3"/>
  <c r="J745" i="3"/>
  <c r="E745" i="3"/>
  <c r="D745" i="3"/>
  <c r="F745" i="3" s="1"/>
  <c r="AD744" i="3"/>
  <c r="AB744" i="3"/>
  <c r="U744" i="3"/>
  <c r="R744" i="3"/>
  <c r="T744" i="3" s="1"/>
  <c r="Q744" i="3"/>
  <c r="N744" i="3"/>
  <c r="J744" i="3"/>
  <c r="E744" i="3"/>
  <c r="D744" i="3"/>
  <c r="AD743" i="3"/>
  <c r="AB743" i="3"/>
  <c r="U743" i="3"/>
  <c r="R743" i="3"/>
  <c r="T743" i="3" s="1"/>
  <c r="Q743" i="3"/>
  <c r="N743" i="3"/>
  <c r="J743" i="3"/>
  <c r="E743" i="3"/>
  <c r="D743" i="3"/>
  <c r="AD742" i="3"/>
  <c r="AB742" i="3"/>
  <c r="U742" i="3"/>
  <c r="R742" i="3"/>
  <c r="T742" i="3" s="1"/>
  <c r="Q742" i="3"/>
  <c r="N742" i="3"/>
  <c r="J742" i="3"/>
  <c r="E742" i="3"/>
  <c r="D742" i="3"/>
  <c r="AD741" i="3"/>
  <c r="AQ741" i="3" s="1"/>
  <c r="AR741" i="3" s="1"/>
  <c r="AB741" i="3"/>
  <c r="U741" i="3"/>
  <c r="R741" i="3"/>
  <c r="T741" i="3" s="1"/>
  <c r="Q741" i="3"/>
  <c r="N741" i="3"/>
  <c r="J741" i="3"/>
  <c r="E741" i="3"/>
  <c r="D741" i="3"/>
  <c r="AD740" i="3"/>
  <c r="AB740" i="3"/>
  <c r="U740" i="3"/>
  <c r="R740" i="3"/>
  <c r="T740" i="3" s="1"/>
  <c r="Q740" i="3"/>
  <c r="N740" i="3"/>
  <c r="J740" i="3"/>
  <c r="E740" i="3"/>
  <c r="D740" i="3"/>
  <c r="AD739" i="3"/>
  <c r="AB739" i="3"/>
  <c r="U739" i="3"/>
  <c r="R739" i="3"/>
  <c r="T739" i="3" s="1"/>
  <c r="Q739" i="3"/>
  <c r="N739" i="3"/>
  <c r="J739" i="3"/>
  <c r="E739" i="3"/>
  <c r="D739" i="3"/>
  <c r="AD738" i="3"/>
  <c r="AB738" i="3"/>
  <c r="U738" i="3"/>
  <c r="R738" i="3"/>
  <c r="T738" i="3" s="1"/>
  <c r="Q738" i="3"/>
  <c r="N738" i="3"/>
  <c r="J738" i="3"/>
  <c r="E738" i="3"/>
  <c r="D738" i="3"/>
  <c r="AD737" i="3"/>
  <c r="AQ737" i="3" s="1"/>
  <c r="AR737" i="3" s="1"/>
  <c r="AB737" i="3"/>
  <c r="U737" i="3"/>
  <c r="R737" i="3"/>
  <c r="T737" i="3" s="1"/>
  <c r="Q737" i="3"/>
  <c r="N737" i="3"/>
  <c r="J737" i="3"/>
  <c r="E737" i="3"/>
  <c r="D737" i="3"/>
  <c r="AD736" i="3"/>
  <c r="AB736" i="3"/>
  <c r="U736" i="3"/>
  <c r="R736" i="3"/>
  <c r="T736" i="3" s="1"/>
  <c r="Q736" i="3"/>
  <c r="N736" i="3"/>
  <c r="J736" i="3"/>
  <c r="E736" i="3"/>
  <c r="D736" i="3"/>
  <c r="AD735" i="3"/>
  <c r="AQ735" i="3" s="1"/>
  <c r="AR735" i="3" s="1"/>
  <c r="AB735" i="3"/>
  <c r="U735" i="3"/>
  <c r="R735" i="3"/>
  <c r="T735" i="3" s="1"/>
  <c r="Q735" i="3"/>
  <c r="N735" i="3"/>
  <c r="J735" i="3"/>
  <c r="E735" i="3"/>
  <c r="D735" i="3"/>
  <c r="AD734" i="3"/>
  <c r="AB734" i="3"/>
  <c r="U734" i="3"/>
  <c r="R734" i="3"/>
  <c r="T734" i="3" s="1"/>
  <c r="Q734" i="3"/>
  <c r="N734" i="3"/>
  <c r="J734" i="3"/>
  <c r="E734" i="3"/>
  <c r="D734" i="3"/>
  <c r="AD733" i="3"/>
  <c r="AQ733" i="3" s="1"/>
  <c r="AR733" i="3" s="1"/>
  <c r="AB733" i="3"/>
  <c r="U733" i="3"/>
  <c r="R733" i="3"/>
  <c r="T733" i="3" s="1"/>
  <c r="Q733" i="3"/>
  <c r="N733" i="3"/>
  <c r="J733" i="3"/>
  <c r="E733" i="3"/>
  <c r="D733" i="3"/>
  <c r="AD732" i="3"/>
  <c r="AB732" i="3"/>
  <c r="U732" i="3"/>
  <c r="R732" i="3"/>
  <c r="T732" i="3" s="1"/>
  <c r="Q732" i="3"/>
  <c r="N732" i="3"/>
  <c r="J732" i="3"/>
  <c r="E732" i="3"/>
  <c r="D732" i="3"/>
  <c r="AD731" i="3"/>
  <c r="AB731" i="3"/>
  <c r="U731" i="3"/>
  <c r="R731" i="3"/>
  <c r="T731" i="3" s="1"/>
  <c r="Q731" i="3"/>
  <c r="N731" i="3"/>
  <c r="J731" i="3"/>
  <c r="E731" i="3"/>
  <c r="D731" i="3"/>
  <c r="AD730" i="3"/>
  <c r="BC730" i="3" s="1"/>
  <c r="AB730" i="3"/>
  <c r="U730" i="3"/>
  <c r="R730" i="3"/>
  <c r="T730" i="3" s="1"/>
  <c r="Q730" i="3"/>
  <c r="N730" i="3"/>
  <c r="J730" i="3"/>
  <c r="E730" i="3"/>
  <c r="D730" i="3"/>
  <c r="AD729" i="3"/>
  <c r="AB729" i="3"/>
  <c r="U729" i="3"/>
  <c r="R729" i="3"/>
  <c r="T729" i="3" s="1"/>
  <c r="Q729" i="3"/>
  <c r="N729" i="3"/>
  <c r="J729" i="3"/>
  <c r="E729" i="3"/>
  <c r="D729" i="3"/>
  <c r="F729" i="3" s="1"/>
  <c r="AD728" i="3"/>
  <c r="AB728" i="3"/>
  <c r="U728" i="3"/>
  <c r="R728" i="3"/>
  <c r="T728" i="3" s="1"/>
  <c r="Q728" i="3"/>
  <c r="N728" i="3"/>
  <c r="J728" i="3"/>
  <c r="E728" i="3"/>
  <c r="D728" i="3"/>
  <c r="AD727" i="3"/>
  <c r="AB727" i="3"/>
  <c r="U727" i="3"/>
  <c r="R727" i="3"/>
  <c r="T727" i="3" s="1"/>
  <c r="Q727" i="3"/>
  <c r="N727" i="3"/>
  <c r="J727" i="3"/>
  <c r="E727" i="3"/>
  <c r="D727" i="3"/>
  <c r="AD726" i="3"/>
  <c r="BC726" i="3" s="1"/>
  <c r="AB726" i="3"/>
  <c r="U726" i="3"/>
  <c r="R726" i="3"/>
  <c r="T726" i="3" s="1"/>
  <c r="Q726" i="3"/>
  <c r="N726" i="3"/>
  <c r="J726" i="3"/>
  <c r="E726" i="3"/>
  <c r="D726" i="3"/>
  <c r="AD725" i="3"/>
  <c r="AB725" i="3"/>
  <c r="U725" i="3"/>
  <c r="R725" i="3"/>
  <c r="T725" i="3" s="1"/>
  <c r="Q725" i="3"/>
  <c r="N725" i="3"/>
  <c r="J725" i="3"/>
  <c r="E725" i="3"/>
  <c r="F725" i="3" s="1"/>
  <c r="D725" i="3"/>
  <c r="AD724" i="3"/>
  <c r="AB724" i="3"/>
  <c r="U724" i="3"/>
  <c r="R724" i="3"/>
  <c r="T724" i="3" s="1"/>
  <c r="Q724" i="3"/>
  <c r="N724" i="3"/>
  <c r="J724" i="3"/>
  <c r="E724" i="3"/>
  <c r="D724" i="3"/>
  <c r="AD723" i="3"/>
  <c r="AB723" i="3"/>
  <c r="U723" i="3"/>
  <c r="R723" i="3"/>
  <c r="T723" i="3" s="1"/>
  <c r="Q723" i="3"/>
  <c r="N723" i="3"/>
  <c r="J723" i="3"/>
  <c r="E723" i="3"/>
  <c r="D723" i="3"/>
  <c r="AD722" i="3"/>
  <c r="AB722" i="3"/>
  <c r="U722" i="3"/>
  <c r="R722" i="3"/>
  <c r="T722" i="3" s="1"/>
  <c r="Q722" i="3"/>
  <c r="N722" i="3"/>
  <c r="J722" i="3"/>
  <c r="E722" i="3"/>
  <c r="D722" i="3"/>
  <c r="AD721" i="3"/>
  <c r="AQ721" i="3" s="1"/>
  <c r="AR721" i="3" s="1"/>
  <c r="AB721" i="3"/>
  <c r="U721" i="3"/>
  <c r="R721" i="3"/>
  <c r="T721" i="3" s="1"/>
  <c r="Q721" i="3"/>
  <c r="N721" i="3"/>
  <c r="J721" i="3"/>
  <c r="E721" i="3"/>
  <c r="D721" i="3"/>
  <c r="AD720" i="3"/>
  <c r="AB720" i="3"/>
  <c r="U720" i="3"/>
  <c r="R720" i="3"/>
  <c r="T720" i="3" s="1"/>
  <c r="Q720" i="3"/>
  <c r="N720" i="3"/>
  <c r="J720" i="3"/>
  <c r="E720" i="3"/>
  <c r="D720" i="3"/>
  <c r="AE719" i="3"/>
  <c r="AF719" i="3" s="1"/>
  <c r="AD719" i="3"/>
  <c r="BC719" i="3" s="1"/>
  <c r="AB719" i="3"/>
  <c r="U719" i="3"/>
  <c r="R719" i="3"/>
  <c r="T719" i="3" s="1"/>
  <c r="Q719" i="3"/>
  <c r="N719" i="3"/>
  <c r="J719" i="3"/>
  <c r="E719" i="3"/>
  <c r="D719" i="3"/>
  <c r="BB718" i="3"/>
  <c r="AD718" i="3"/>
  <c r="BC718" i="3" s="1"/>
  <c r="AB718" i="3"/>
  <c r="U718" i="3"/>
  <c r="R718" i="3"/>
  <c r="T718" i="3" s="1"/>
  <c r="Q718" i="3"/>
  <c r="N718" i="3"/>
  <c r="J718" i="3"/>
  <c r="E718" i="3"/>
  <c r="D718" i="3"/>
  <c r="AD717" i="3"/>
  <c r="AQ717" i="3" s="1"/>
  <c r="AR717" i="3" s="1"/>
  <c r="AB717" i="3"/>
  <c r="U717" i="3"/>
  <c r="R717" i="3"/>
  <c r="T717" i="3" s="1"/>
  <c r="Q717" i="3"/>
  <c r="N717" i="3"/>
  <c r="J717" i="3"/>
  <c r="E717" i="3"/>
  <c r="D717" i="3"/>
  <c r="AD716" i="3"/>
  <c r="AB716" i="3"/>
  <c r="U716" i="3"/>
  <c r="R716" i="3"/>
  <c r="T716" i="3" s="1"/>
  <c r="Q716" i="3"/>
  <c r="N716" i="3"/>
  <c r="J716" i="3"/>
  <c r="E716" i="3"/>
  <c r="D716" i="3"/>
  <c r="AD715" i="3"/>
  <c r="AB715" i="3"/>
  <c r="U715" i="3"/>
  <c r="R715" i="3"/>
  <c r="T715" i="3" s="1"/>
  <c r="Q715" i="3"/>
  <c r="N715" i="3"/>
  <c r="J715" i="3"/>
  <c r="E715" i="3"/>
  <c r="D715" i="3"/>
  <c r="AD714" i="3"/>
  <c r="BC714" i="3" s="1"/>
  <c r="AB714" i="3"/>
  <c r="U714" i="3"/>
  <c r="R714" i="3"/>
  <c r="T714" i="3" s="1"/>
  <c r="Q714" i="3"/>
  <c r="N714" i="3"/>
  <c r="J714" i="3"/>
  <c r="E714" i="3"/>
  <c r="D714" i="3"/>
  <c r="AD713" i="3"/>
  <c r="AB713" i="3"/>
  <c r="U713" i="3"/>
  <c r="R713" i="3"/>
  <c r="T713" i="3" s="1"/>
  <c r="Q713" i="3"/>
  <c r="N713" i="3"/>
  <c r="J713" i="3"/>
  <c r="E713" i="3"/>
  <c r="D713" i="3"/>
  <c r="AD712" i="3"/>
  <c r="AB712" i="3"/>
  <c r="U712" i="3"/>
  <c r="R712" i="3"/>
  <c r="T712" i="3" s="1"/>
  <c r="Q712" i="3"/>
  <c r="N712" i="3"/>
  <c r="J712" i="3"/>
  <c r="E712" i="3"/>
  <c r="D712" i="3"/>
  <c r="AD711" i="3"/>
  <c r="AB711" i="3"/>
  <c r="U711" i="3"/>
  <c r="R711" i="3"/>
  <c r="T711" i="3" s="1"/>
  <c r="Q711" i="3"/>
  <c r="N711" i="3"/>
  <c r="J711" i="3"/>
  <c r="E711" i="3"/>
  <c r="D711" i="3"/>
  <c r="AD710" i="3"/>
  <c r="BC710" i="3" s="1"/>
  <c r="AB710" i="3"/>
  <c r="U710" i="3"/>
  <c r="R710" i="3"/>
  <c r="T710" i="3" s="1"/>
  <c r="Q710" i="3"/>
  <c r="N710" i="3"/>
  <c r="J710" i="3"/>
  <c r="E710" i="3"/>
  <c r="D710" i="3"/>
  <c r="AD709" i="3"/>
  <c r="AB709" i="3"/>
  <c r="U709" i="3"/>
  <c r="R709" i="3"/>
  <c r="T709" i="3" s="1"/>
  <c r="Q709" i="3"/>
  <c r="N709" i="3"/>
  <c r="J709" i="3"/>
  <c r="E709" i="3"/>
  <c r="F709" i="3" s="1"/>
  <c r="D709" i="3"/>
  <c r="AD708" i="3"/>
  <c r="AB708" i="3"/>
  <c r="U708" i="3"/>
  <c r="R708" i="3"/>
  <c r="T708" i="3" s="1"/>
  <c r="Q708" i="3"/>
  <c r="N708" i="3"/>
  <c r="J708" i="3"/>
  <c r="E708" i="3"/>
  <c r="D708" i="3"/>
  <c r="AD707" i="3"/>
  <c r="AB707" i="3"/>
  <c r="U707" i="3"/>
  <c r="R707" i="3"/>
  <c r="T707" i="3" s="1"/>
  <c r="Q707" i="3"/>
  <c r="N707" i="3"/>
  <c r="J707" i="3"/>
  <c r="E707" i="3"/>
  <c r="D707" i="3"/>
  <c r="AD706" i="3"/>
  <c r="AB706" i="3"/>
  <c r="U706" i="3"/>
  <c r="R706" i="3"/>
  <c r="T706" i="3" s="1"/>
  <c r="Q706" i="3"/>
  <c r="N706" i="3"/>
  <c r="J706" i="3"/>
  <c r="E706" i="3"/>
  <c r="D706" i="3"/>
  <c r="AD705" i="3"/>
  <c r="AQ705" i="3" s="1"/>
  <c r="AR705" i="3" s="1"/>
  <c r="AB705" i="3"/>
  <c r="U705" i="3"/>
  <c r="R705" i="3"/>
  <c r="T705" i="3" s="1"/>
  <c r="Q705" i="3"/>
  <c r="N705" i="3"/>
  <c r="J705" i="3"/>
  <c r="E705" i="3"/>
  <c r="D705" i="3"/>
  <c r="AD704" i="3"/>
  <c r="AB704" i="3"/>
  <c r="U704" i="3"/>
  <c r="R704" i="3"/>
  <c r="T704" i="3" s="1"/>
  <c r="Q704" i="3"/>
  <c r="N704" i="3"/>
  <c r="J704" i="3"/>
  <c r="E704" i="3"/>
  <c r="D704" i="3"/>
  <c r="AQ703" i="3"/>
  <c r="AR703" i="3" s="1"/>
  <c r="AD703" i="3"/>
  <c r="BC703" i="3" s="1"/>
  <c r="AB703" i="3"/>
  <c r="U703" i="3"/>
  <c r="R703" i="3"/>
  <c r="T703" i="3" s="1"/>
  <c r="Q703" i="3"/>
  <c r="N703" i="3"/>
  <c r="J703" i="3"/>
  <c r="AG703" i="3" s="1"/>
  <c r="E703" i="3"/>
  <c r="D703" i="3"/>
  <c r="AD702" i="3"/>
  <c r="BC702" i="3" s="1"/>
  <c r="AB702" i="3"/>
  <c r="U702" i="3"/>
  <c r="R702" i="3"/>
  <c r="T702" i="3" s="1"/>
  <c r="Q702" i="3"/>
  <c r="N702" i="3"/>
  <c r="J702" i="3"/>
  <c r="E702" i="3"/>
  <c r="D702" i="3"/>
  <c r="AD701" i="3"/>
  <c r="AQ701" i="3" s="1"/>
  <c r="AR701" i="3" s="1"/>
  <c r="AB701" i="3"/>
  <c r="U701" i="3"/>
  <c r="R701" i="3"/>
  <c r="T701" i="3" s="1"/>
  <c r="Q701" i="3"/>
  <c r="N701" i="3"/>
  <c r="J701" i="3"/>
  <c r="E701" i="3"/>
  <c r="D701" i="3"/>
  <c r="AD700" i="3"/>
  <c r="AB700" i="3"/>
  <c r="U700" i="3"/>
  <c r="R700" i="3"/>
  <c r="T700" i="3" s="1"/>
  <c r="Q700" i="3"/>
  <c r="N700" i="3"/>
  <c r="J700" i="3"/>
  <c r="E700" i="3"/>
  <c r="D700" i="3"/>
  <c r="AD699" i="3"/>
  <c r="AB699" i="3"/>
  <c r="U699" i="3"/>
  <c r="R699" i="3"/>
  <c r="T699" i="3" s="1"/>
  <c r="Q699" i="3"/>
  <c r="N699" i="3"/>
  <c r="J699" i="3"/>
  <c r="AG699" i="3" s="1"/>
  <c r="E699" i="3"/>
  <c r="D699" i="3"/>
  <c r="AD698" i="3"/>
  <c r="AB698" i="3"/>
  <c r="U698" i="3"/>
  <c r="R698" i="3"/>
  <c r="T698" i="3" s="1"/>
  <c r="Q698" i="3"/>
  <c r="N698" i="3"/>
  <c r="J698" i="3"/>
  <c r="E698" i="3"/>
  <c r="D698" i="3"/>
  <c r="AD697" i="3"/>
  <c r="AB697" i="3"/>
  <c r="U697" i="3"/>
  <c r="R697" i="3"/>
  <c r="T697" i="3" s="1"/>
  <c r="Q697" i="3"/>
  <c r="N697" i="3"/>
  <c r="J697" i="3"/>
  <c r="E697" i="3"/>
  <c r="D697" i="3"/>
  <c r="AD696" i="3"/>
  <c r="AB696" i="3"/>
  <c r="U696" i="3"/>
  <c r="R696" i="3"/>
  <c r="T696" i="3" s="1"/>
  <c r="Q696" i="3"/>
  <c r="N696" i="3"/>
  <c r="J696" i="3"/>
  <c r="E696" i="3"/>
  <c r="D696" i="3"/>
  <c r="AD695" i="3"/>
  <c r="AB695" i="3"/>
  <c r="U695" i="3"/>
  <c r="R695" i="3"/>
  <c r="T695" i="3" s="1"/>
  <c r="Q695" i="3"/>
  <c r="N695" i="3"/>
  <c r="J695" i="3"/>
  <c r="E695" i="3"/>
  <c r="D695" i="3"/>
  <c r="AD694" i="3"/>
  <c r="AB694" i="3"/>
  <c r="U694" i="3"/>
  <c r="R694" i="3"/>
  <c r="T694" i="3" s="1"/>
  <c r="Q694" i="3"/>
  <c r="N694" i="3"/>
  <c r="J694" i="3"/>
  <c r="E694" i="3"/>
  <c r="D694" i="3"/>
  <c r="AD693" i="3"/>
  <c r="AQ693" i="3" s="1"/>
  <c r="AR693" i="3" s="1"/>
  <c r="AB693" i="3"/>
  <c r="U693" i="3"/>
  <c r="R693" i="3"/>
  <c r="T693" i="3" s="1"/>
  <c r="Q693" i="3"/>
  <c r="N693" i="3"/>
  <c r="J693" i="3"/>
  <c r="E693" i="3"/>
  <c r="D693" i="3"/>
  <c r="AD692" i="3"/>
  <c r="AB692" i="3"/>
  <c r="U692" i="3"/>
  <c r="R692" i="3"/>
  <c r="T692" i="3" s="1"/>
  <c r="Q692" i="3"/>
  <c r="N692" i="3"/>
  <c r="J692" i="3"/>
  <c r="E692" i="3"/>
  <c r="D692" i="3"/>
  <c r="AD691" i="3"/>
  <c r="AB691" i="3"/>
  <c r="U691" i="3"/>
  <c r="R691" i="3"/>
  <c r="T691" i="3" s="1"/>
  <c r="Q691" i="3"/>
  <c r="N691" i="3"/>
  <c r="J691" i="3"/>
  <c r="E691" i="3"/>
  <c r="D691" i="3"/>
  <c r="AD690" i="3"/>
  <c r="AB690" i="3"/>
  <c r="U690" i="3"/>
  <c r="R690" i="3"/>
  <c r="T690" i="3" s="1"/>
  <c r="Q690" i="3"/>
  <c r="N690" i="3"/>
  <c r="J690" i="3"/>
  <c r="E690" i="3"/>
  <c r="D690" i="3"/>
  <c r="AD689" i="3"/>
  <c r="AQ689" i="3" s="1"/>
  <c r="AR689" i="3" s="1"/>
  <c r="AB689" i="3"/>
  <c r="U689" i="3"/>
  <c r="R689" i="3"/>
  <c r="T689" i="3" s="1"/>
  <c r="Q689" i="3"/>
  <c r="N689" i="3"/>
  <c r="J689" i="3"/>
  <c r="E689" i="3"/>
  <c r="D689" i="3"/>
  <c r="AD688" i="3"/>
  <c r="AB688" i="3"/>
  <c r="U688" i="3"/>
  <c r="R688" i="3"/>
  <c r="T688" i="3" s="1"/>
  <c r="Q688" i="3"/>
  <c r="N688" i="3"/>
  <c r="J688" i="3"/>
  <c r="E688" i="3"/>
  <c r="D688" i="3"/>
  <c r="AQ687" i="3"/>
  <c r="AR687" i="3" s="1"/>
  <c r="AD687" i="3"/>
  <c r="BB687" i="3" s="1"/>
  <c r="AB687" i="3"/>
  <c r="U687" i="3"/>
  <c r="R687" i="3"/>
  <c r="T687" i="3" s="1"/>
  <c r="Q687" i="3"/>
  <c r="N687" i="3"/>
  <c r="J687" i="3"/>
  <c r="E687" i="3"/>
  <c r="D687" i="3"/>
  <c r="AD686" i="3"/>
  <c r="AB686" i="3"/>
  <c r="U686" i="3"/>
  <c r="R686" i="3"/>
  <c r="T686" i="3" s="1"/>
  <c r="Q686" i="3"/>
  <c r="N686" i="3"/>
  <c r="J686" i="3"/>
  <c r="E686" i="3"/>
  <c r="D686" i="3"/>
  <c r="AD685" i="3"/>
  <c r="AB685" i="3"/>
  <c r="U685" i="3"/>
  <c r="R685" i="3"/>
  <c r="T685" i="3" s="1"/>
  <c r="Q685" i="3"/>
  <c r="N685" i="3"/>
  <c r="J685" i="3"/>
  <c r="E685" i="3"/>
  <c r="D685" i="3"/>
  <c r="AD684" i="3"/>
  <c r="AB684" i="3"/>
  <c r="U684" i="3"/>
  <c r="R684" i="3"/>
  <c r="T684" i="3" s="1"/>
  <c r="Q684" i="3"/>
  <c r="N684" i="3"/>
  <c r="J684" i="3"/>
  <c r="E684" i="3"/>
  <c r="D684" i="3"/>
  <c r="AD683" i="3"/>
  <c r="BC683" i="3" s="1"/>
  <c r="AB683" i="3"/>
  <c r="U683" i="3"/>
  <c r="R683" i="3"/>
  <c r="T683" i="3" s="1"/>
  <c r="Q683" i="3"/>
  <c r="N683" i="3"/>
  <c r="J683" i="3"/>
  <c r="E683" i="3"/>
  <c r="D683" i="3"/>
  <c r="AD682" i="3"/>
  <c r="BB682" i="3" s="1"/>
  <c r="AB682" i="3"/>
  <c r="U682" i="3"/>
  <c r="R682" i="3"/>
  <c r="T682" i="3" s="1"/>
  <c r="Q682" i="3"/>
  <c r="N682" i="3"/>
  <c r="J682" i="3"/>
  <c r="E682" i="3"/>
  <c r="D682" i="3"/>
  <c r="AD681" i="3"/>
  <c r="AB681" i="3"/>
  <c r="U681" i="3"/>
  <c r="R681" i="3"/>
  <c r="T681" i="3" s="1"/>
  <c r="Q681" i="3"/>
  <c r="N681" i="3"/>
  <c r="J681" i="3"/>
  <c r="E681" i="3"/>
  <c r="D681" i="3"/>
  <c r="F681" i="3" s="1"/>
  <c r="AD680" i="3"/>
  <c r="AB680" i="3"/>
  <c r="U680" i="3"/>
  <c r="R680" i="3"/>
  <c r="T680" i="3" s="1"/>
  <c r="Q680" i="3"/>
  <c r="N680" i="3"/>
  <c r="J680" i="3"/>
  <c r="E680" i="3"/>
  <c r="D680" i="3"/>
  <c r="AD679" i="3"/>
  <c r="AB679" i="3"/>
  <c r="U679" i="3"/>
  <c r="R679" i="3"/>
  <c r="T679" i="3" s="1"/>
  <c r="Q679" i="3"/>
  <c r="N679" i="3"/>
  <c r="J679" i="3"/>
  <c r="E679" i="3"/>
  <c r="D679" i="3"/>
  <c r="AD678" i="3"/>
  <c r="AB678" i="3"/>
  <c r="U678" i="3"/>
  <c r="R678" i="3"/>
  <c r="T678" i="3" s="1"/>
  <c r="Q678" i="3"/>
  <c r="N678" i="3"/>
  <c r="J678" i="3"/>
  <c r="E678" i="3"/>
  <c r="D678" i="3"/>
  <c r="AD677" i="3"/>
  <c r="AQ677" i="3" s="1"/>
  <c r="AR677" i="3" s="1"/>
  <c r="AB677" i="3"/>
  <c r="U677" i="3"/>
  <c r="R677" i="3"/>
  <c r="T677" i="3" s="1"/>
  <c r="Q677" i="3"/>
  <c r="N677" i="3"/>
  <c r="J677" i="3"/>
  <c r="E677" i="3"/>
  <c r="D677" i="3"/>
  <c r="AD676" i="3"/>
  <c r="AB676" i="3"/>
  <c r="U676" i="3"/>
  <c r="R676" i="3"/>
  <c r="T676" i="3" s="1"/>
  <c r="Q676" i="3"/>
  <c r="N676" i="3"/>
  <c r="J676" i="3"/>
  <c r="E676" i="3"/>
  <c r="D676" i="3"/>
  <c r="AD675" i="3"/>
  <c r="AU675" i="3" s="1"/>
  <c r="AB675" i="3"/>
  <c r="U675" i="3"/>
  <c r="R675" i="3"/>
  <c r="T675" i="3" s="1"/>
  <c r="Q675" i="3"/>
  <c r="N675" i="3"/>
  <c r="J675" i="3"/>
  <c r="E675" i="3"/>
  <c r="D675" i="3"/>
  <c r="AD674" i="3"/>
  <c r="BC674" i="3" s="1"/>
  <c r="AB674" i="3"/>
  <c r="U674" i="3"/>
  <c r="R674" i="3"/>
  <c r="T674" i="3" s="1"/>
  <c r="Q674" i="3"/>
  <c r="N674" i="3"/>
  <c r="J674" i="3"/>
  <c r="E674" i="3"/>
  <c r="D674" i="3"/>
  <c r="AD673" i="3"/>
  <c r="AB673" i="3"/>
  <c r="U673" i="3"/>
  <c r="R673" i="3"/>
  <c r="T673" i="3" s="1"/>
  <c r="Q673" i="3"/>
  <c r="N673" i="3"/>
  <c r="J673" i="3"/>
  <c r="E673" i="3"/>
  <c r="F673" i="3" s="1"/>
  <c r="D673" i="3"/>
  <c r="AD672" i="3"/>
  <c r="AB672" i="3"/>
  <c r="U672" i="3"/>
  <c r="R672" i="3"/>
  <c r="T672" i="3" s="1"/>
  <c r="Q672" i="3"/>
  <c r="N672" i="3"/>
  <c r="J672" i="3"/>
  <c r="E672" i="3"/>
  <c r="D672" i="3"/>
  <c r="AD671" i="3"/>
  <c r="AQ671" i="3" s="1"/>
  <c r="AR671" i="3" s="1"/>
  <c r="AB671" i="3"/>
  <c r="U671" i="3"/>
  <c r="R671" i="3"/>
  <c r="T671" i="3" s="1"/>
  <c r="Q671" i="3"/>
  <c r="N671" i="3"/>
  <c r="J671" i="3"/>
  <c r="E671" i="3"/>
  <c r="D671" i="3"/>
  <c r="AD670" i="3"/>
  <c r="AB670" i="3"/>
  <c r="U670" i="3"/>
  <c r="R670" i="3"/>
  <c r="T670" i="3" s="1"/>
  <c r="Q670" i="3"/>
  <c r="N670" i="3"/>
  <c r="J670" i="3"/>
  <c r="E670" i="3"/>
  <c r="D670" i="3"/>
  <c r="AD669" i="3"/>
  <c r="AQ669" i="3" s="1"/>
  <c r="AR669" i="3" s="1"/>
  <c r="AB669" i="3"/>
  <c r="U669" i="3"/>
  <c r="R669" i="3"/>
  <c r="T669" i="3" s="1"/>
  <c r="Q669" i="3"/>
  <c r="N669" i="3"/>
  <c r="J669" i="3"/>
  <c r="F669" i="3"/>
  <c r="E669" i="3"/>
  <c r="D669" i="3"/>
  <c r="AD668" i="3"/>
  <c r="AB668" i="3"/>
  <c r="U668" i="3"/>
  <c r="R668" i="3"/>
  <c r="T668" i="3" s="1"/>
  <c r="Q668" i="3"/>
  <c r="N668" i="3"/>
  <c r="J668" i="3"/>
  <c r="E668" i="3"/>
  <c r="D668" i="3"/>
  <c r="AD667" i="3"/>
  <c r="AB667" i="3"/>
  <c r="U667" i="3"/>
  <c r="R667" i="3"/>
  <c r="T667" i="3" s="1"/>
  <c r="Q667" i="3"/>
  <c r="N667" i="3"/>
  <c r="J667" i="3"/>
  <c r="E667" i="3"/>
  <c r="D667" i="3"/>
  <c r="AD666" i="3"/>
  <c r="AB666" i="3"/>
  <c r="U666" i="3"/>
  <c r="R666" i="3"/>
  <c r="T666" i="3" s="1"/>
  <c r="Q666" i="3"/>
  <c r="N666" i="3"/>
  <c r="J666" i="3"/>
  <c r="E666" i="3"/>
  <c r="D666" i="3"/>
  <c r="AD665" i="3"/>
  <c r="AQ665" i="3" s="1"/>
  <c r="AR665" i="3" s="1"/>
  <c r="AB665" i="3"/>
  <c r="U665" i="3"/>
  <c r="R665" i="3"/>
  <c r="T665" i="3" s="1"/>
  <c r="Q665" i="3"/>
  <c r="N665" i="3"/>
  <c r="J665" i="3"/>
  <c r="E665" i="3"/>
  <c r="D665" i="3"/>
  <c r="F665" i="3" s="1"/>
  <c r="AD664" i="3"/>
  <c r="AB664" i="3"/>
  <c r="U664" i="3"/>
  <c r="T664" i="3"/>
  <c r="R664" i="3"/>
  <c r="Q664" i="3"/>
  <c r="N664" i="3"/>
  <c r="J664" i="3"/>
  <c r="E664" i="3"/>
  <c r="D664" i="3"/>
  <c r="AD663" i="3"/>
  <c r="AB663" i="3"/>
  <c r="U663" i="3"/>
  <c r="R663" i="3"/>
  <c r="T663" i="3" s="1"/>
  <c r="Q663" i="3"/>
  <c r="N663" i="3"/>
  <c r="J663" i="3"/>
  <c r="AG663" i="3" s="1"/>
  <c r="E663" i="3"/>
  <c r="D663" i="3"/>
  <c r="AD662" i="3"/>
  <c r="AX662" i="3" s="1"/>
  <c r="AB662" i="3"/>
  <c r="U662" i="3"/>
  <c r="R662" i="3"/>
  <c r="T662" i="3" s="1"/>
  <c r="Q662" i="3"/>
  <c r="N662" i="3"/>
  <c r="J662" i="3"/>
  <c r="E662" i="3"/>
  <c r="D662" i="3"/>
  <c r="AD661" i="3"/>
  <c r="AQ661" i="3" s="1"/>
  <c r="AR661" i="3" s="1"/>
  <c r="AB661" i="3"/>
  <c r="U661" i="3"/>
  <c r="R661" i="3"/>
  <c r="T661" i="3" s="1"/>
  <c r="Q661" i="3"/>
  <c r="N661" i="3"/>
  <c r="J661" i="3"/>
  <c r="E661" i="3"/>
  <c r="D661" i="3"/>
  <c r="AD660" i="3"/>
  <c r="AB660" i="3"/>
  <c r="U660" i="3"/>
  <c r="R660" i="3"/>
  <c r="T660" i="3" s="1"/>
  <c r="Q660" i="3"/>
  <c r="N660" i="3"/>
  <c r="J660" i="3"/>
  <c r="E660" i="3"/>
  <c r="D660" i="3"/>
  <c r="AD659" i="3"/>
  <c r="AB659" i="3"/>
  <c r="U659" i="3"/>
  <c r="R659" i="3"/>
  <c r="T659" i="3" s="1"/>
  <c r="Q659" i="3"/>
  <c r="N659" i="3"/>
  <c r="J659" i="3"/>
  <c r="AG659" i="3" s="1"/>
  <c r="E659" i="3"/>
  <c r="D659" i="3"/>
  <c r="AD658" i="3"/>
  <c r="AB658" i="3"/>
  <c r="U658" i="3"/>
  <c r="R658" i="3"/>
  <c r="T658" i="3" s="1"/>
  <c r="Q658" i="3"/>
  <c r="N658" i="3"/>
  <c r="J658" i="3"/>
  <c r="E658" i="3"/>
  <c r="D658" i="3"/>
  <c r="AD657" i="3"/>
  <c r="AQ657" i="3" s="1"/>
  <c r="AR657" i="3" s="1"/>
  <c r="AB657" i="3"/>
  <c r="U657" i="3"/>
  <c r="R657" i="3"/>
  <c r="T657" i="3" s="1"/>
  <c r="Q657" i="3"/>
  <c r="N657" i="3"/>
  <c r="J657" i="3"/>
  <c r="E657" i="3"/>
  <c r="D657" i="3"/>
  <c r="AD656" i="3"/>
  <c r="AB656" i="3"/>
  <c r="U656" i="3"/>
  <c r="R656" i="3"/>
  <c r="T656" i="3" s="1"/>
  <c r="Q656" i="3"/>
  <c r="N656" i="3"/>
  <c r="J656" i="3"/>
  <c r="E656" i="3"/>
  <c r="D656" i="3"/>
  <c r="AD655" i="3"/>
  <c r="BB655" i="3" s="1"/>
  <c r="AB655" i="3"/>
  <c r="U655" i="3"/>
  <c r="R655" i="3"/>
  <c r="T655" i="3" s="1"/>
  <c r="Q655" i="3"/>
  <c r="N655" i="3"/>
  <c r="J655" i="3"/>
  <c r="E655" i="3"/>
  <c r="D655" i="3"/>
  <c r="AD654" i="3"/>
  <c r="BC654" i="3" s="1"/>
  <c r="AB654" i="3"/>
  <c r="U654" i="3"/>
  <c r="R654" i="3"/>
  <c r="T654" i="3" s="1"/>
  <c r="Q654" i="3"/>
  <c r="N654" i="3"/>
  <c r="J654" i="3"/>
  <c r="E654" i="3"/>
  <c r="D654" i="3"/>
  <c r="AD653" i="3"/>
  <c r="AB653" i="3"/>
  <c r="U653" i="3"/>
  <c r="R653" i="3"/>
  <c r="T653" i="3" s="1"/>
  <c r="Q653" i="3"/>
  <c r="N653" i="3"/>
  <c r="J653" i="3"/>
  <c r="E653" i="3"/>
  <c r="F653" i="3" s="1"/>
  <c r="D653" i="3"/>
  <c r="AD652" i="3"/>
  <c r="AB652" i="3"/>
  <c r="U652" i="3"/>
  <c r="R652" i="3"/>
  <c r="T652" i="3" s="1"/>
  <c r="Q652" i="3"/>
  <c r="N652" i="3"/>
  <c r="J652" i="3"/>
  <c r="E652" i="3"/>
  <c r="D652" i="3"/>
  <c r="AD651" i="3"/>
  <c r="BC651" i="3" s="1"/>
  <c r="AB651" i="3"/>
  <c r="U651" i="3"/>
  <c r="R651" i="3"/>
  <c r="T651" i="3" s="1"/>
  <c r="Q651" i="3"/>
  <c r="N651" i="3"/>
  <c r="J651" i="3"/>
  <c r="E651" i="3"/>
  <c r="D651" i="3"/>
  <c r="AD650" i="3"/>
  <c r="AB650" i="3"/>
  <c r="U650" i="3"/>
  <c r="R650" i="3"/>
  <c r="T650" i="3" s="1"/>
  <c r="Q650" i="3"/>
  <c r="N650" i="3"/>
  <c r="J650" i="3"/>
  <c r="E650" i="3"/>
  <c r="D650" i="3"/>
  <c r="AD649" i="3"/>
  <c r="AQ649" i="3" s="1"/>
  <c r="AR649" i="3" s="1"/>
  <c r="AB649" i="3"/>
  <c r="U649" i="3"/>
  <c r="R649" i="3"/>
  <c r="T649" i="3" s="1"/>
  <c r="Q649" i="3"/>
  <c r="N649" i="3"/>
  <c r="J649" i="3"/>
  <c r="E649" i="3"/>
  <c r="D649" i="3"/>
  <c r="AD648" i="3"/>
  <c r="AB648" i="3"/>
  <c r="U648" i="3"/>
  <c r="R648" i="3"/>
  <c r="T648" i="3" s="1"/>
  <c r="Q648" i="3"/>
  <c r="N648" i="3"/>
  <c r="J648" i="3"/>
  <c r="E648" i="3"/>
  <c r="D648" i="3"/>
  <c r="AD647" i="3"/>
  <c r="AB647" i="3"/>
  <c r="U647" i="3"/>
  <c r="R647" i="3"/>
  <c r="T647" i="3" s="1"/>
  <c r="Q647" i="3"/>
  <c r="N647" i="3"/>
  <c r="J647" i="3"/>
  <c r="E647" i="3"/>
  <c r="D647" i="3"/>
  <c r="AD646" i="3"/>
  <c r="AB646" i="3"/>
  <c r="U646" i="3"/>
  <c r="R646" i="3"/>
  <c r="T646" i="3" s="1"/>
  <c r="Q646" i="3"/>
  <c r="N646" i="3"/>
  <c r="J646" i="3"/>
  <c r="E646" i="3"/>
  <c r="D646" i="3"/>
  <c r="AD645" i="3"/>
  <c r="AQ645" i="3" s="1"/>
  <c r="AR645" i="3" s="1"/>
  <c r="AB645" i="3"/>
  <c r="U645" i="3"/>
  <c r="R645" i="3"/>
  <c r="T645" i="3" s="1"/>
  <c r="Q645" i="3"/>
  <c r="N645" i="3"/>
  <c r="J645" i="3"/>
  <c r="E645" i="3"/>
  <c r="D645" i="3"/>
  <c r="AD644" i="3"/>
  <c r="AB644" i="3"/>
  <c r="U644" i="3"/>
  <c r="R644" i="3"/>
  <c r="T644" i="3" s="1"/>
  <c r="Q644" i="3"/>
  <c r="N644" i="3"/>
  <c r="J644" i="3"/>
  <c r="E644" i="3"/>
  <c r="D644" i="3"/>
  <c r="AD643" i="3"/>
  <c r="AB643" i="3"/>
  <c r="U643" i="3"/>
  <c r="R643" i="3"/>
  <c r="T643" i="3" s="1"/>
  <c r="Q643" i="3"/>
  <c r="N643" i="3"/>
  <c r="J643" i="3"/>
  <c r="AG643" i="3" s="1"/>
  <c r="E643" i="3"/>
  <c r="D643" i="3"/>
  <c r="AD642" i="3"/>
  <c r="AB642" i="3"/>
  <c r="U642" i="3"/>
  <c r="R642" i="3"/>
  <c r="T642" i="3" s="1"/>
  <c r="Q642" i="3"/>
  <c r="N642" i="3"/>
  <c r="J642" i="3"/>
  <c r="E642" i="3"/>
  <c r="D642" i="3"/>
  <c r="AD641" i="3"/>
  <c r="AB641" i="3"/>
  <c r="U641" i="3"/>
  <c r="R641" i="3"/>
  <c r="T641" i="3" s="1"/>
  <c r="Q641" i="3"/>
  <c r="N641" i="3"/>
  <c r="J641" i="3"/>
  <c r="E641" i="3"/>
  <c r="D641" i="3"/>
  <c r="AD640" i="3"/>
  <c r="AB640" i="3"/>
  <c r="U640" i="3"/>
  <c r="R640" i="3"/>
  <c r="T640" i="3" s="1"/>
  <c r="Q640" i="3"/>
  <c r="N640" i="3"/>
  <c r="J640" i="3"/>
  <c r="E640" i="3"/>
  <c r="D640" i="3"/>
  <c r="AD639" i="3"/>
  <c r="AB639" i="3"/>
  <c r="U639" i="3"/>
  <c r="R639" i="3"/>
  <c r="T639" i="3" s="1"/>
  <c r="Q639" i="3"/>
  <c r="N639" i="3"/>
  <c r="J639" i="3"/>
  <c r="E639" i="3"/>
  <c r="D639" i="3"/>
  <c r="AD638" i="3"/>
  <c r="BC638" i="3" s="1"/>
  <c r="AB638" i="3"/>
  <c r="U638" i="3"/>
  <c r="R638" i="3"/>
  <c r="T638" i="3" s="1"/>
  <c r="Q638" i="3"/>
  <c r="N638" i="3"/>
  <c r="J638" i="3"/>
  <c r="E638" i="3"/>
  <c r="D638" i="3"/>
  <c r="AD637" i="3"/>
  <c r="AB637" i="3"/>
  <c r="U637" i="3"/>
  <c r="R637" i="3"/>
  <c r="T637" i="3" s="1"/>
  <c r="Q637" i="3"/>
  <c r="N637" i="3"/>
  <c r="J637" i="3"/>
  <c r="E637" i="3"/>
  <c r="F637" i="3" s="1"/>
  <c r="D637" i="3"/>
  <c r="AD636" i="3"/>
  <c r="AB636" i="3"/>
  <c r="U636" i="3"/>
  <c r="R636" i="3"/>
  <c r="T636" i="3" s="1"/>
  <c r="Q636" i="3"/>
  <c r="N636" i="3"/>
  <c r="J636" i="3"/>
  <c r="E636" i="3"/>
  <c r="D636" i="3"/>
  <c r="AD635" i="3"/>
  <c r="BC635" i="3" s="1"/>
  <c r="AB635" i="3"/>
  <c r="U635" i="3"/>
  <c r="R635" i="3"/>
  <c r="T635" i="3" s="1"/>
  <c r="Q635" i="3"/>
  <c r="N635" i="3"/>
  <c r="J635" i="3"/>
  <c r="E635" i="3"/>
  <c r="D635" i="3"/>
  <c r="AD634" i="3"/>
  <c r="BB634" i="3" s="1"/>
  <c r="AB634" i="3"/>
  <c r="U634" i="3"/>
  <c r="R634" i="3"/>
  <c r="T634" i="3" s="1"/>
  <c r="Q634" i="3"/>
  <c r="N634" i="3"/>
  <c r="J634" i="3"/>
  <c r="AG634" i="3" s="1"/>
  <c r="E634" i="3"/>
  <c r="D634" i="3"/>
  <c r="AD633" i="3"/>
  <c r="AQ633" i="3" s="1"/>
  <c r="AR633" i="3" s="1"/>
  <c r="AB633" i="3"/>
  <c r="U633" i="3"/>
  <c r="R633" i="3"/>
  <c r="T633" i="3" s="1"/>
  <c r="Q633" i="3"/>
  <c r="N633" i="3"/>
  <c r="J633" i="3"/>
  <c r="E633" i="3"/>
  <c r="F633" i="3" s="1"/>
  <c r="D633" i="3"/>
  <c r="AD632" i="3"/>
  <c r="AB632" i="3"/>
  <c r="U632" i="3"/>
  <c r="R632" i="3"/>
  <c r="T632" i="3" s="1"/>
  <c r="Q632" i="3"/>
  <c r="N632" i="3"/>
  <c r="J632" i="3"/>
  <c r="E632" i="3"/>
  <c r="D632" i="3"/>
  <c r="AD631" i="3"/>
  <c r="AB631" i="3"/>
  <c r="U631" i="3"/>
  <c r="R631" i="3"/>
  <c r="T631" i="3" s="1"/>
  <c r="Q631" i="3"/>
  <c r="N631" i="3"/>
  <c r="J631" i="3"/>
  <c r="E631" i="3"/>
  <c r="D631" i="3"/>
  <c r="AD630" i="3"/>
  <c r="AB630" i="3"/>
  <c r="U630" i="3"/>
  <c r="R630" i="3"/>
  <c r="T630" i="3" s="1"/>
  <c r="Q630" i="3"/>
  <c r="N630" i="3"/>
  <c r="J630" i="3"/>
  <c r="AG630" i="3" s="1"/>
  <c r="E630" i="3"/>
  <c r="D630" i="3"/>
  <c r="AD629" i="3"/>
  <c r="AQ629" i="3" s="1"/>
  <c r="AR629" i="3" s="1"/>
  <c r="AB629" i="3"/>
  <c r="U629" i="3"/>
  <c r="R629" i="3"/>
  <c r="T629" i="3" s="1"/>
  <c r="Q629" i="3"/>
  <c r="N629" i="3"/>
  <c r="J629" i="3"/>
  <c r="E629" i="3"/>
  <c r="D629" i="3"/>
  <c r="AD628" i="3"/>
  <c r="AB628" i="3"/>
  <c r="U628" i="3"/>
  <c r="R628" i="3"/>
  <c r="T628" i="3" s="1"/>
  <c r="Q628" i="3"/>
  <c r="N628" i="3"/>
  <c r="J628" i="3"/>
  <c r="E628" i="3"/>
  <c r="D628" i="3"/>
  <c r="AD627" i="3"/>
  <c r="BC627" i="3" s="1"/>
  <c r="AB627" i="3"/>
  <c r="U627" i="3"/>
  <c r="R627" i="3"/>
  <c r="T627" i="3" s="1"/>
  <c r="Q627" i="3"/>
  <c r="N627" i="3"/>
  <c r="J627" i="3"/>
  <c r="AG627" i="3" s="1"/>
  <c r="E627" i="3"/>
  <c r="D627" i="3"/>
  <c r="AD626" i="3"/>
  <c r="AG626" i="3" s="1"/>
  <c r="AB626" i="3"/>
  <c r="U626" i="3"/>
  <c r="R626" i="3"/>
  <c r="T626" i="3" s="1"/>
  <c r="Q626" i="3"/>
  <c r="N626" i="3"/>
  <c r="J626" i="3"/>
  <c r="E626" i="3"/>
  <c r="D626" i="3"/>
  <c r="AD625" i="3"/>
  <c r="AB625" i="3"/>
  <c r="U625" i="3"/>
  <c r="R625" i="3"/>
  <c r="T625" i="3" s="1"/>
  <c r="Q625" i="3"/>
  <c r="N625" i="3"/>
  <c r="J625" i="3"/>
  <c r="E625" i="3"/>
  <c r="F625" i="3" s="1"/>
  <c r="D625" i="3"/>
  <c r="AD624" i="3"/>
  <c r="AB624" i="3"/>
  <c r="U624" i="3"/>
  <c r="R624" i="3"/>
  <c r="T624" i="3" s="1"/>
  <c r="Q624" i="3"/>
  <c r="N624" i="3"/>
  <c r="J624" i="3"/>
  <c r="E624" i="3"/>
  <c r="D624" i="3"/>
  <c r="AD623" i="3"/>
  <c r="AB623" i="3"/>
  <c r="U623" i="3"/>
  <c r="R623" i="3"/>
  <c r="T623" i="3" s="1"/>
  <c r="Q623" i="3"/>
  <c r="N623" i="3"/>
  <c r="J623" i="3"/>
  <c r="E623" i="3"/>
  <c r="D623" i="3"/>
  <c r="AD622" i="3"/>
  <c r="BC622" i="3" s="1"/>
  <c r="AB622" i="3"/>
  <c r="U622" i="3"/>
  <c r="R622" i="3"/>
  <c r="T622" i="3" s="1"/>
  <c r="Q622" i="3"/>
  <c r="N622" i="3"/>
  <c r="J622" i="3"/>
  <c r="E622" i="3"/>
  <c r="D622" i="3"/>
  <c r="AD621" i="3"/>
  <c r="AB621" i="3"/>
  <c r="U621" i="3"/>
  <c r="R621" i="3"/>
  <c r="T621" i="3" s="1"/>
  <c r="Q621" i="3"/>
  <c r="N621" i="3"/>
  <c r="J621" i="3"/>
  <c r="F621" i="3"/>
  <c r="E621" i="3"/>
  <c r="D621" i="3"/>
  <c r="AD620" i="3"/>
  <c r="AB620" i="3"/>
  <c r="U620" i="3"/>
  <c r="T620" i="3"/>
  <c r="R620" i="3"/>
  <c r="Q620" i="3"/>
  <c r="N620" i="3"/>
  <c r="J620" i="3"/>
  <c r="E620" i="3"/>
  <c r="D620" i="3"/>
  <c r="AD619" i="3"/>
  <c r="AB619" i="3"/>
  <c r="U619" i="3"/>
  <c r="R619" i="3"/>
  <c r="T619" i="3" s="1"/>
  <c r="Q619" i="3"/>
  <c r="N619" i="3"/>
  <c r="J619" i="3"/>
  <c r="AG619" i="3" s="1"/>
  <c r="E619" i="3"/>
  <c r="D619" i="3"/>
  <c r="AD618" i="3"/>
  <c r="AB618" i="3"/>
  <c r="U618" i="3"/>
  <c r="R618" i="3"/>
  <c r="T618" i="3" s="1"/>
  <c r="Q618" i="3"/>
  <c r="N618" i="3"/>
  <c r="J618" i="3"/>
  <c r="E618" i="3"/>
  <c r="D618" i="3"/>
  <c r="AD617" i="3"/>
  <c r="AB617" i="3"/>
  <c r="U617" i="3"/>
  <c r="T617" i="3"/>
  <c r="R617" i="3"/>
  <c r="Q617" i="3"/>
  <c r="N617" i="3"/>
  <c r="J617" i="3"/>
  <c r="E617" i="3"/>
  <c r="D617" i="3"/>
  <c r="AD616" i="3"/>
  <c r="AB616" i="3"/>
  <c r="U616" i="3"/>
  <c r="R616" i="3"/>
  <c r="T616" i="3" s="1"/>
  <c r="Q616" i="3"/>
  <c r="N616" i="3"/>
  <c r="J616" i="3"/>
  <c r="E616" i="3"/>
  <c r="D616" i="3"/>
  <c r="AD615" i="3"/>
  <c r="AB615" i="3"/>
  <c r="U615" i="3"/>
  <c r="R615" i="3"/>
  <c r="T615" i="3" s="1"/>
  <c r="Q615" i="3"/>
  <c r="N615" i="3"/>
  <c r="J615" i="3"/>
  <c r="E615" i="3"/>
  <c r="D615" i="3"/>
  <c r="AD614" i="3"/>
  <c r="AB614" i="3"/>
  <c r="U614" i="3"/>
  <c r="R614" i="3"/>
  <c r="T614" i="3" s="1"/>
  <c r="Q614" i="3"/>
  <c r="N614" i="3"/>
  <c r="J614" i="3"/>
  <c r="E614" i="3"/>
  <c r="D614" i="3"/>
  <c r="AD613" i="3"/>
  <c r="AQ613" i="3" s="1"/>
  <c r="AR613" i="3" s="1"/>
  <c r="AB613" i="3"/>
  <c r="U613" i="3"/>
  <c r="R613" i="3"/>
  <c r="T613" i="3" s="1"/>
  <c r="Q613" i="3"/>
  <c r="N613" i="3"/>
  <c r="J613" i="3"/>
  <c r="E613" i="3"/>
  <c r="D613" i="3"/>
  <c r="F613" i="3" s="1"/>
  <c r="AD612" i="3"/>
  <c r="AB612" i="3"/>
  <c r="U612" i="3"/>
  <c r="T612" i="3"/>
  <c r="R612" i="3"/>
  <c r="Q612" i="3"/>
  <c r="N612" i="3"/>
  <c r="J612" i="3"/>
  <c r="E612" i="3"/>
  <c r="D612" i="3"/>
  <c r="AD611" i="3"/>
  <c r="BC611" i="3" s="1"/>
  <c r="AB611" i="3"/>
  <c r="U611" i="3"/>
  <c r="R611" i="3"/>
  <c r="T611" i="3" s="1"/>
  <c r="Q611" i="3"/>
  <c r="N611" i="3"/>
  <c r="J611" i="3"/>
  <c r="E611" i="3"/>
  <c r="D611" i="3"/>
  <c r="AG610" i="3"/>
  <c r="AD610" i="3"/>
  <c r="BB610" i="3" s="1"/>
  <c r="AB610" i="3"/>
  <c r="U610" i="3"/>
  <c r="R610" i="3"/>
  <c r="T610" i="3" s="1"/>
  <c r="Q610" i="3"/>
  <c r="N610" i="3"/>
  <c r="J610" i="3"/>
  <c r="E610" i="3"/>
  <c r="D610" i="3"/>
  <c r="AE609" i="3"/>
  <c r="AF609" i="3" s="1"/>
  <c r="AD609" i="3"/>
  <c r="AQ609" i="3" s="1"/>
  <c r="AR609" i="3" s="1"/>
  <c r="AB609" i="3"/>
  <c r="U609" i="3"/>
  <c r="T609" i="3"/>
  <c r="R609" i="3"/>
  <c r="Q609" i="3"/>
  <c r="N609" i="3"/>
  <c r="J609" i="3"/>
  <c r="AG609" i="3" s="1"/>
  <c r="E609" i="3"/>
  <c r="D609" i="3"/>
  <c r="AD608" i="3"/>
  <c r="AB608" i="3"/>
  <c r="U608" i="3"/>
  <c r="R608" i="3"/>
  <c r="T608" i="3" s="1"/>
  <c r="Q608" i="3"/>
  <c r="N608" i="3"/>
  <c r="J608" i="3"/>
  <c r="E608" i="3"/>
  <c r="D608" i="3"/>
  <c r="BC607" i="3"/>
  <c r="AD607" i="3"/>
  <c r="BB607" i="3" s="1"/>
  <c r="AB607" i="3"/>
  <c r="U607" i="3"/>
  <c r="R607" i="3"/>
  <c r="T607" i="3" s="1"/>
  <c r="Q607" i="3"/>
  <c r="N607" i="3"/>
  <c r="J607" i="3"/>
  <c r="E607" i="3"/>
  <c r="D607" i="3"/>
  <c r="AD606" i="3"/>
  <c r="BC606" i="3" s="1"/>
  <c r="AB606" i="3"/>
  <c r="U606" i="3"/>
  <c r="R606" i="3"/>
  <c r="T606" i="3" s="1"/>
  <c r="Q606" i="3"/>
  <c r="N606" i="3"/>
  <c r="J606" i="3"/>
  <c r="AG606" i="3" s="1"/>
  <c r="E606" i="3"/>
  <c r="D606" i="3"/>
  <c r="AD605" i="3"/>
  <c r="AB605" i="3"/>
  <c r="U605" i="3"/>
  <c r="R605" i="3"/>
  <c r="T605" i="3" s="1"/>
  <c r="Q605" i="3"/>
  <c r="N605" i="3"/>
  <c r="J605" i="3"/>
  <c r="E605" i="3"/>
  <c r="D605" i="3"/>
  <c r="AD604" i="3"/>
  <c r="AB604" i="3"/>
  <c r="U604" i="3"/>
  <c r="R604" i="3"/>
  <c r="T604" i="3" s="1"/>
  <c r="Q604" i="3"/>
  <c r="N604" i="3"/>
  <c r="J604" i="3"/>
  <c r="E604" i="3"/>
  <c r="D604" i="3"/>
  <c r="AD603" i="3"/>
  <c r="AB603" i="3"/>
  <c r="U603" i="3"/>
  <c r="R603" i="3"/>
  <c r="T603" i="3" s="1"/>
  <c r="Q603" i="3"/>
  <c r="N603" i="3"/>
  <c r="J603" i="3"/>
  <c r="E603" i="3"/>
  <c r="D603" i="3"/>
  <c r="AD602" i="3"/>
  <c r="AB602" i="3"/>
  <c r="U602" i="3"/>
  <c r="R602" i="3"/>
  <c r="T602" i="3" s="1"/>
  <c r="Q602" i="3"/>
  <c r="N602" i="3"/>
  <c r="J602" i="3"/>
  <c r="E602" i="3"/>
  <c r="D602" i="3"/>
  <c r="S602" i="3" s="1"/>
  <c r="AD601" i="3"/>
  <c r="AB601" i="3"/>
  <c r="U601" i="3"/>
  <c r="R601" i="3"/>
  <c r="T601" i="3" s="1"/>
  <c r="Q601" i="3"/>
  <c r="N601" i="3"/>
  <c r="J601" i="3"/>
  <c r="E601" i="3"/>
  <c r="D601" i="3"/>
  <c r="AD600" i="3"/>
  <c r="BC600" i="3" s="1"/>
  <c r="AB600" i="3"/>
  <c r="U600" i="3"/>
  <c r="R600" i="3"/>
  <c r="T600" i="3" s="1"/>
  <c r="Q600" i="3"/>
  <c r="N600" i="3"/>
  <c r="J600" i="3"/>
  <c r="E600" i="3"/>
  <c r="D600" i="3"/>
  <c r="AD599" i="3"/>
  <c r="BC599" i="3" s="1"/>
  <c r="AB599" i="3"/>
  <c r="U599" i="3"/>
  <c r="R599" i="3"/>
  <c r="T599" i="3" s="1"/>
  <c r="Q599" i="3"/>
  <c r="N599" i="3"/>
  <c r="J599" i="3"/>
  <c r="E599" i="3"/>
  <c r="D599" i="3"/>
  <c r="AD598" i="3"/>
  <c r="AE598" i="3" s="1"/>
  <c r="AF598" i="3" s="1"/>
  <c r="AB598" i="3"/>
  <c r="U598" i="3"/>
  <c r="R598" i="3"/>
  <c r="T598" i="3" s="1"/>
  <c r="Q598" i="3"/>
  <c r="N598" i="3"/>
  <c r="J598" i="3"/>
  <c r="E598" i="3"/>
  <c r="D598" i="3"/>
  <c r="AD597" i="3"/>
  <c r="AB597" i="3"/>
  <c r="U597" i="3"/>
  <c r="R597" i="3"/>
  <c r="T597" i="3" s="1"/>
  <c r="Q597" i="3"/>
  <c r="N597" i="3"/>
  <c r="J597" i="3"/>
  <c r="E597" i="3"/>
  <c r="D597" i="3"/>
  <c r="AD596" i="3"/>
  <c r="AB596" i="3"/>
  <c r="U596" i="3"/>
  <c r="R596" i="3"/>
  <c r="T596" i="3" s="1"/>
  <c r="Q596" i="3"/>
  <c r="N596" i="3"/>
  <c r="J596" i="3"/>
  <c r="E596" i="3"/>
  <c r="D596" i="3"/>
  <c r="F596" i="3" s="1"/>
  <c r="AD595" i="3"/>
  <c r="AB595" i="3"/>
  <c r="U595" i="3"/>
  <c r="R595" i="3"/>
  <c r="T595" i="3" s="1"/>
  <c r="Q595" i="3"/>
  <c r="N595" i="3"/>
  <c r="J595" i="3"/>
  <c r="E595" i="3"/>
  <c r="D595" i="3"/>
  <c r="AD594" i="3"/>
  <c r="AQ594" i="3" s="1"/>
  <c r="AR594" i="3" s="1"/>
  <c r="AB594" i="3"/>
  <c r="U594" i="3"/>
  <c r="R594" i="3"/>
  <c r="T594" i="3" s="1"/>
  <c r="Q594" i="3"/>
  <c r="N594" i="3"/>
  <c r="J594" i="3"/>
  <c r="E594" i="3"/>
  <c r="D594" i="3"/>
  <c r="AD593" i="3"/>
  <c r="AB593" i="3"/>
  <c r="U593" i="3"/>
  <c r="R593" i="3"/>
  <c r="T593" i="3" s="1"/>
  <c r="Q593" i="3"/>
  <c r="N593" i="3"/>
  <c r="J593" i="3"/>
  <c r="E593" i="3"/>
  <c r="D593" i="3"/>
  <c r="AD592" i="3"/>
  <c r="BC592" i="3" s="1"/>
  <c r="AB592" i="3"/>
  <c r="U592" i="3"/>
  <c r="R592" i="3"/>
  <c r="T592" i="3" s="1"/>
  <c r="Q592" i="3"/>
  <c r="N592" i="3"/>
  <c r="J592" i="3"/>
  <c r="E592" i="3"/>
  <c r="D592" i="3"/>
  <c r="F592" i="3" s="1"/>
  <c r="AD591" i="3"/>
  <c r="BC591" i="3" s="1"/>
  <c r="AB591" i="3"/>
  <c r="U591" i="3"/>
  <c r="R591" i="3"/>
  <c r="T591" i="3" s="1"/>
  <c r="Q591" i="3"/>
  <c r="N591" i="3"/>
  <c r="J591" i="3"/>
  <c r="AG591" i="3" s="1"/>
  <c r="E591" i="3"/>
  <c r="D591" i="3"/>
  <c r="BB590" i="3"/>
  <c r="AD590" i="3"/>
  <c r="AE590" i="3" s="1"/>
  <c r="AF590" i="3" s="1"/>
  <c r="AB590" i="3"/>
  <c r="U590" i="3"/>
  <c r="R590" i="3"/>
  <c r="T590" i="3" s="1"/>
  <c r="Q590" i="3"/>
  <c r="N590" i="3"/>
  <c r="J590" i="3"/>
  <c r="E590" i="3"/>
  <c r="D590" i="3"/>
  <c r="AD589" i="3"/>
  <c r="AB589" i="3"/>
  <c r="U589" i="3"/>
  <c r="R589" i="3"/>
  <c r="T589" i="3" s="1"/>
  <c r="Q589" i="3"/>
  <c r="N589" i="3"/>
  <c r="J589" i="3"/>
  <c r="E589" i="3"/>
  <c r="D589" i="3"/>
  <c r="AD588" i="3"/>
  <c r="AB588" i="3"/>
  <c r="U588" i="3"/>
  <c r="R588" i="3"/>
  <c r="T588" i="3" s="1"/>
  <c r="Q588" i="3"/>
  <c r="N588" i="3"/>
  <c r="J588" i="3"/>
  <c r="E588" i="3"/>
  <c r="D588" i="3"/>
  <c r="AD587" i="3"/>
  <c r="AB587" i="3"/>
  <c r="U587" i="3"/>
  <c r="R587" i="3"/>
  <c r="T587" i="3" s="1"/>
  <c r="Q587" i="3"/>
  <c r="N587" i="3"/>
  <c r="J587" i="3"/>
  <c r="E587" i="3"/>
  <c r="D587" i="3"/>
  <c r="AD586" i="3"/>
  <c r="AB586" i="3"/>
  <c r="U586" i="3"/>
  <c r="R586" i="3"/>
  <c r="T586" i="3" s="1"/>
  <c r="Q586" i="3"/>
  <c r="N586" i="3"/>
  <c r="J586" i="3"/>
  <c r="E586" i="3"/>
  <c r="D586" i="3"/>
  <c r="S586" i="3" s="1"/>
  <c r="AD585" i="3"/>
  <c r="AB585" i="3"/>
  <c r="U585" i="3"/>
  <c r="R585" i="3"/>
  <c r="T585" i="3" s="1"/>
  <c r="Q585" i="3"/>
  <c r="N585" i="3"/>
  <c r="J585" i="3"/>
  <c r="E585" i="3"/>
  <c r="D585" i="3"/>
  <c r="F585" i="3" s="1"/>
  <c r="AD584" i="3"/>
  <c r="BC584" i="3" s="1"/>
  <c r="AB584" i="3"/>
  <c r="U584" i="3"/>
  <c r="T584" i="3"/>
  <c r="R584" i="3"/>
  <c r="Q584" i="3"/>
  <c r="N584" i="3"/>
  <c r="J584" i="3"/>
  <c r="E584" i="3"/>
  <c r="D584" i="3"/>
  <c r="AD583" i="3"/>
  <c r="AB583" i="3"/>
  <c r="U583" i="3"/>
  <c r="R583" i="3"/>
  <c r="T583" i="3" s="1"/>
  <c r="Q583" i="3"/>
  <c r="N583" i="3"/>
  <c r="J583" i="3"/>
  <c r="E583" i="3"/>
  <c r="D583" i="3"/>
  <c r="AD582" i="3"/>
  <c r="AB582" i="3"/>
  <c r="U582" i="3"/>
  <c r="R582" i="3"/>
  <c r="T582" i="3" s="1"/>
  <c r="Q582" i="3"/>
  <c r="N582" i="3"/>
  <c r="J582" i="3"/>
  <c r="E582" i="3"/>
  <c r="D582" i="3"/>
  <c r="AD581" i="3"/>
  <c r="AB581" i="3"/>
  <c r="U581" i="3"/>
  <c r="R581" i="3"/>
  <c r="T581" i="3" s="1"/>
  <c r="Q581" i="3"/>
  <c r="N581" i="3"/>
  <c r="J581" i="3"/>
  <c r="E581" i="3"/>
  <c r="D581" i="3"/>
  <c r="F581" i="3" s="1"/>
  <c r="AD580" i="3"/>
  <c r="BC580" i="3" s="1"/>
  <c r="AB580" i="3"/>
  <c r="U580" i="3"/>
  <c r="T580" i="3"/>
  <c r="R580" i="3"/>
  <c r="Q580" i="3"/>
  <c r="N580" i="3"/>
  <c r="J580" i="3"/>
  <c r="E580" i="3"/>
  <c r="D580" i="3"/>
  <c r="AD579" i="3"/>
  <c r="AB579" i="3"/>
  <c r="U579" i="3"/>
  <c r="R579" i="3"/>
  <c r="T579" i="3" s="1"/>
  <c r="Q579" i="3"/>
  <c r="N579" i="3"/>
  <c r="J579" i="3"/>
  <c r="E579" i="3"/>
  <c r="D579" i="3"/>
  <c r="AD578" i="3"/>
  <c r="AE578" i="3" s="1"/>
  <c r="AF578" i="3" s="1"/>
  <c r="AB578" i="3"/>
  <c r="U578" i="3"/>
  <c r="R578" i="3"/>
  <c r="T578" i="3" s="1"/>
  <c r="Q578" i="3"/>
  <c r="N578" i="3"/>
  <c r="J578" i="3"/>
  <c r="E578" i="3"/>
  <c r="D578" i="3"/>
  <c r="AD577" i="3"/>
  <c r="AB577" i="3"/>
  <c r="U577" i="3"/>
  <c r="T577" i="3"/>
  <c r="R577" i="3"/>
  <c r="Q577" i="3"/>
  <c r="N577" i="3"/>
  <c r="J577" i="3"/>
  <c r="E577" i="3"/>
  <c r="D577" i="3"/>
  <c r="F577" i="3" s="1"/>
  <c r="AD576" i="3"/>
  <c r="AB576" i="3"/>
  <c r="U576" i="3"/>
  <c r="R576" i="3"/>
  <c r="T576" i="3" s="1"/>
  <c r="Q576" i="3"/>
  <c r="N576" i="3"/>
  <c r="J576" i="3"/>
  <c r="E576" i="3"/>
  <c r="D576" i="3"/>
  <c r="F576" i="3" s="1"/>
  <c r="AD575" i="3"/>
  <c r="AB575" i="3"/>
  <c r="U575" i="3"/>
  <c r="R575" i="3"/>
  <c r="T575" i="3" s="1"/>
  <c r="Q575" i="3"/>
  <c r="N575" i="3"/>
  <c r="J575" i="3"/>
  <c r="E575" i="3"/>
  <c r="D575" i="3"/>
  <c r="AD574" i="3"/>
  <c r="AB574" i="3"/>
  <c r="U574" i="3"/>
  <c r="R574" i="3"/>
  <c r="T574" i="3" s="1"/>
  <c r="Q574" i="3"/>
  <c r="N574" i="3"/>
  <c r="J574" i="3"/>
  <c r="E574" i="3"/>
  <c r="D574" i="3"/>
  <c r="AD573" i="3"/>
  <c r="AB573" i="3"/>
  <c r="U573" i="3"/>
  <c r="T573" i="3"/>
  <c r="R573" i="3"/>
  <c r="Q573" i="3"/>
  <c r="N573" i="3"/>
  <c r="J573" i="3"/>
  <c r="E573" i="3"/>
  <c r="D573" i="3"/>
  <c r="F573" i="3" s="1"/>
  <c r="AD572" i="3"/>
  <c r="BC572" i="3" s="1"/>
  <c r="AB572" i="3"/>
  <c r="U572" i="3"/>
  <c r="R572" i="3"/>
  <c r="T572" i="3" s="1"/>
  <c r="Q572" i="3"/>
  <c r="N572" i="3"/>
  <c r="J572" i="3"/>
  <c r="E572" i="3"/>
  <c r="D572" i="3"/>
  <c r="AD571" i="3"/>
  <c r="BC571" i="3" s="1"/>
  <c r="AB571" i="3"/>
  <c r="U571" i="3"/>
  <c r="R571" i="3"/>
  <c r="T571" i="3" s="1"/>
  <c r="Q571" i="3"/>
  <c r="N571" i="3"/>
  <c r="J571" i="3"/>
  <c r="E571" i="3"/>
  <c r="D571" i="3"/>
  <c r="AD570" i="3"/>
  <c r="AE570" i="3" s="1"/>
  <c r="AF570" i="3" s="1"/>
  <c r="AB570" i="3"/>
  <c r="U570" i="3"/>
  <c r="R570" i="3"/>
  <c r="T570" i="3" s="1"/>
  <c r="Q570" i="3"/>
  <c r="N570" i="3"/>
  <c r="J570" i="3"/>
  <c r="E570" i="3"/>
  <c r="D570" i="3"/>
  <c r="S570" i="3" s="1"/>
  <c r="AD569" i="3"/>
  <c r="AB569" i="3"/>
  <c r="U569" i="3"/>
  <c r="R569" i="3"/>
  <c r="T569" i="3" s="1"/>
  <c r="Q569" i="3"/>
  <c r="N569" i="3"/>
  <c r="J569" i="3"/>
  <c r="E569" i="3"/>
  <c r="D569" i="3"/>
  <c r="F569" i="3" s="1"/>
  <c r="AD568" i="3"/>
  <c r="BC568" i="3" s="1"/>
  <c r="AB568" i="3"/>
  <c r="U568" i="3"/>
  <c r="R568" i="3"/>
  <c r="T568" i="3" s="1"/>
  <c r="Q568" i="3"/>
  <c r="N568" i="3"/>
  <c r="J568" i="3"/>
  <c r="E568" i="3"/>
  <c r="F568" i="3" s="1"/>
  <c r="D568" i="3"/>
  <c r="AD567" i="3"/>
  <c r="AB567" i="3"/>
  <c r="U567" i="3"/>
  <c r="R567" i="3"/>
  <c r="T567" i="3" s="1"/>
  <c r="Q567" i="3"/>
  <c r="N567" i="3"/>
  <c r="J567" i="3"/>
  <c r="E567" i="3"/>
  <c r="D567" i="3"/>
  <c r="AD566" i="3"/>
  <c r="BB566" i="3" s="1"/>
  <c r="AB566" i="3"/>
  <c r="U566" i="3"/>
  <c r="R566" i="3"/>
  <c r="T566" i="3" s="1"/>
  <c r="Q566" i="3"/>
  <c r="N566" i="3"/>
  <c r="J566" i="3"/>
  <c r="E566" i="3"/>
  <c r="D566" i="3"/>
  <c r="AD565" i="3"/>
  <c r="AB565" i="3"/>
  <c r="U565" i="3"/>
  <c r="R565" i="3"/>
  <c r="T565" i="3" s="1"/>
  <c r="Q565" i="3"/>
  <c r="N565" i="3"/>
  <c r="J565" i="3"/>
  <c r="E565" i="3"/>
  <c r="D565" i="3"/>
  <c r="AD564" i="3"/>
  <c r="AB564" i="3"/>
  <c r="U564" i="3"/>
  <c r="R564" i="3"/>
  <c r="T564" i="3" s="1"/>
  <c r="Q564" i="3"/>
  <c r="N564" i="3"/>
  <c r="J564" i="3"/>
  <c r="E564" i="3"/>
  <c r="D564" i="3"/>
  <c r="AD563" i="3"/>
  <c r="AB563" i="3"/>
  <c r="U563" i="3"/>
  <c r="R563" i="3"/>
  <c r="T563" i="3" s="1"/>
  <c r="Q563" i="3"/>
  <c r="N563" i="3"/>
  <c r="J563" i="3"/>
  <c r="AG563" i="3" s="1"/>
  <c r="E563" i="3"/>
  <c r="D563" i="3"/>
  <c r="AE562" i="3"/>
  <c r="AF562" i="3" s="1"/>
  <c r="AD562" i="3"/>
  <c r="BB562" i="3" s="1"/>
  <c r="AB562" i="3"/>
  <c r="U562" i="3"/>
  <c r="R562" i="3"/>
  <c r="T562" i="3" s="1"/>
  <c r="Q562" i="3"/>
  <c r="N562" i="3"/>
  <c r="J562" i="3"/>
  <c r="E562" i="3"/>
  <c r="D562" i="3"/>
  <c r="AD561" i="3"/>
  <c r="AB561" i="3"/>
  <c r="U561" i="3"/>
  <c r="R561" i="3"/>
  <c r="T561" i="3" s="1"/>
  <c r="Q561" i="3"/>
  <c r="N561" i="3"/>
  <c r="J561" i="3"/>
  <c r="E561" i="3"/>
  <c r="D561" i="3"/>
  <c r="AD560" i="3"/>
  <c r="BC560" i="3" s="1"/>
  <c r="AB560" i="3"/>
  <c r="U560" i="3"/>
  <c r="R560" i="3"/>
  <c r="T560" i="3" s="1"/>
  <c r="Q560" i="3"/>
  <c r="N560" i="3"/>
  <c r="J560" i="3"/>
  <c r="E560" i="3"/>
  <c r="D560" i="3"/>
  <c r="AD559" i="3"/>
  <c r="AB559" i="3"/>
  <c r="U559" i="3"/>
  <c r="R559" i="3"/>
  <c r="T559" i="3" s="1"/>
  <c r="Q559" i="3"/>
  <c r="N559" i="3"/>
  <c r="J559" i="3"/>
  <c r="AG559" i="3" s="1"/>
  <c r="E559" i="3"/>
  <c r="D559" i="3"/>
  <c r="AD558" i="3"/>
  <c r="AB558" i="3"/>
  <c r="U558" i="3"/>
  <c r="R558" i="3"/>
  <c r="T558" i="3" s="1"/>
  <c r="Q558" i="3"/>
  <c r="N558" i="3"/>
  <c r="J558" i="3"/>
  <c r="AG558" i="3" s="1"/>
  <c r="E558" i="3"/>
  <c r="D558" i="3"/>
  <c r="AD557" i="3"/>
  <c r="AB557" i="3"/>
  <c r="U557" i="3"/>
  <c r="R557" i="3"/>
  <c r="T557" i="3" s="1"/>
  <c r="Q557" i="3"/>
  <c r="N557" i="3"/>
  <c r="J557" i="3"/>
  <c r="E557" i="3"/>
  <c r="D557" i="3"/>
  <c r="AD556" i="3"/>
  <c r="BC556" i="3" s="1"/>
  <c r="AB556" i="3"/>
  <c r="U556" i="3"/>
  <c r="R556" i="3"/>
  <c r="T556" i="3" s="1"/>
  <c r="Q556" i="3"/>
  <c r="N556" i="3"/>
  <c r="J556" i="3"/>
  <c r="E556" i="3"/>
  <c r="F556" i="3" s="1"/>
  <c r="D556" i="3"/>
  <c r="AD555" i="3"/>
  <c r="BC555" i="3" s="1"/>
  <c r="AB555" i="3"/>
  <c r="U555" i="3"/>
  <c r="R555" i="3"/>
  <c r="T555" i="3" s="1"/>
  <c r="Q555" i="3"/>
  <c r="N555" i="3"/>
  <c r="J555" i="3"/>
  <c r="E555" i="3"/>
  <c r="D555" i="3"/>
  <c r="AD554" i="3"/>
  <c r="AQ554" i="3" s="1"/>
  <c r="AR554" i="3" s="1"/>
  <c r="AB554" i="3"/>
  <c r="U554" i="3"/>
  <c r="R554" i="3"/>
  <c r="T554" i="3" s="1"/>
  <c r="Q554" i="3"/>
  <c r="N554" i="3"/>
  <c r="J554" i="3"/>
  <c r="E554" i="3"/>
  <c r="D554" i="3"/>
  <c r="S554" i="3" s="1"/>
  <c r="AD553" i="3"/>
  <c r="AB553" i="3"/>
  <c r="U553" i="3"/>
  <c r="R553" i="3"/>
  <c r="T553" i="3" s="1"/>
  <c r="Q553" i="3"/>
  <c r="N553" i="3"/>
  <c r="J553" i="3"/>
  <c r="E553" i="3"/>
  <c r="D553" i="3"/>
  <c r="AD552" i="3"/>
  <c r="BC552" i="3" s="1"/>
  <c r="AB552" i="3"/>
  <c r="U552" i="3"/>
  <c r="R552" i="3"/>
  <c r="T552" i="3" s="1"/>
  <c r="Q552" i="3"/>
  <c r="N552" i="3"/>
  <c r="J552" i="3"/>
  <c r="E552" i="3"/>
  <c r="D552" i="3"/>
  <c r="AD551" i="3"/>
  <c r="BC551" i="3" s="1"/>
  <c r="AB551" i="3"/>
  <c r="U551" i="3"/>
  <c r="R551" i="3"/>
  <c r="T551" i="3" s="1"/>
  <c r="Q551" i="3"/>
  <c r="N551" i="3"/>
  <c r="J551" i="3"/>
  <c r="E551" i="3"/>
  <c r="D551" i="3"/>
  <c r="AD550" i="3"/>
  <c r="AE550" i="3" s="1"/>
  <c r="AF550" i="3" s="1"/>
  <c r="AB550" i="3"/>
  <c r="U550" i="3"/>
  <c r="R550" i="3"/>
  <c r="T550" i="3" s="1"/>
  <c r="Q550" i="3"/>
  <c r="N550" i="3"/>
  <c r="J550" i="3"/>
  <c r="E550" i="3"/>
  <c r="D550" i="3"/>
  <c r="AD549" i="3"/>
  <c r="AB549" i="3"/>
  <c r="U549" i="3"/>
  <c r="R549" i="3"/>
  <c r="T549" i="3" s="1"/>
  <c r="Q549" i="3"/>
  <c r="N549" i="3"/>
  <c r="J549" i="3"/>
  <c r="E549" i="3"/>
  <c r="D549" i="3"/>
  <c r="AD548" i="3"/>
  <c r="AB548" i="3"/>
  <c r="U548" i="3"/>
  <c r="R548" i="3"/>
  <c r="T548" i="3" s="1"/>
  <c r="Q548" i="3"/>
  <c r="N548" i="3"/>
  <c r="J548" i="3"/>
  <c r="E548" i="3"/>
  <c r="D548" i="3"/>
  <c r="AD547" i="3"/>
  <c r="AB547" i="3"/>
  <c r="U547" i="3"/>
  <c r="R547" i="3"/>
  <c r="T547" i="3" s="1"/>
  <c r="Q547" i="3"/>
  <c r="N547" i="3"/>
  <c r="J547" i="3"/>
  <c r="E547" i="3"/>
  <c r="D547" i="3"/>
  <c r="AD546" i="3"/>
  <c r="AB546" i="3"/>
  <c r="U546" i="3"/>
  <c r="R546" i="3"/>
  <c r="T546" i="3" s="1"/>
  <c r="Q546" i="3"/>
  <c r="N546" i="3"/>
  <c r="J546" i="3"/>
  <c r="E546" i="3"/>
  <c r="D546" i="3"/>
  <c r="AD545" i="3"/>
  <c r="AB545" i="3"/>
  <c r="U545" i="3"/>
  <c r="R545" i="3"/>
  <c r="T545" i="3" s="1"/>
  <c r="Q545" i="3"/>
  <c r="N545" i="3"/>
  <c r="J545" i="3"/>
  <c r="E545" i="3"/>
  <c r="D545" i="3"/>
  <c r="AQ544" i="3"/>
  <c r="AR544" i="3" s="1"/>
  <c r="AD544" i="3"/>
  <c r="BC544" i="3" s="1"/>
  <c r="AB544" i="3"/>
  <c r="U544" i="3"/>
  <c r="R544" i="3"/>
  <c r="T544" i="3" s="1"/>
  <c r="Q544" i="3"/>
  <c r="N544" i="3"/>
  <c r="J544" i="3"/>
  <c r="E544" i="3"/>
  <c r="D544" i="3"/>
  <c r="AD543" i="3"/>
  <c r="BC543" i="3" s="1"/>
  <c r="AB543" i="3"/>
  <c r="U543" i="3"/>
  <c r="R543" i="3"/>
  <c r="T543" i="3" s="1"/>
  <c r="Q543" i="3"/>
  <c r="N543" i="3"/>
  <c r="J543" i="3"/>
  <c r="AG543" i="3" s="1"/>
  <c r="E543" i="3"/>
  <c r="D543" i="3"/>
  <c r="AD542" i="3"/>
  <c r="AE542" i="3" s="1"/>
  <c r="AF542" i="3" s="1"/>
  <c r="AB542" i="3"/>
  <c r="U542" i="3"/>
  <c r="R542" i="3"/>
  <c r="T542" i="3" s="1"/>
  <c r="Q542" i="3"/>
  <c r="N542" i="3"/>
  <c r="J542" i="3"/>
  <c r="E542" i="3"/>
  <c r="D542" i="3"/>
  <c r="AD541" i="3"/>
  <c r="AB541" i="3"/>
  <c r="U541" i="3"/>
  <c r="R541" i="3"/>
  <c r="T541" i="3" s="1"/>
  <c r="Q541" i="3"/>
  <c r="N541" i="3"/>
  <c r="J541" i="3"/>
  <c r="E541" i="3"/>
  <c r="D541" i="3"/>
  <c r="AD540" i="3"/>
  <c r="AB540" i="3"/>
  <c r="U540" i="3"/>
  <c r="R540" i="3"/>
  <c r="T540" i="3" s="1"/>
  <c r="Q540" i="3"/>
  <c r="N540" i="3"/>
  <c r="J540" i="3"/>
  <c r="E540" i="3"/>
  <c r="D540" i="3"/>
  <c r="AD539" i="3"/>
  <c r="AB539" i="3"/>
  <c r="U539" i="3"/>
  <c r="R539" i="3"/>
  <c r="T539" i="3" s="1"/>
  <c r="Q539" i="3"/>
  <c r="N539" i="3"/>
  <c r="J539" i="3"/>
  <c r="E539" i="3"/>
  <c r="D539" i="3"/>
  <c r="AD538" i="3"/>
  <c r="AQ538" i="3" s="1"/>
  <c r="AR538" i="3" s="1"/>
  <c r="AB538" i="3"/>
  <c r="U538" i="3"/>
  <c r="R538" i="3"/>
  <c r="T538" i="3" s="1"/>
  <c r="Q538" i="3"/>
  <c r="N538" i="3"/>
  <c r="J538" i="3"/>
  <c r="E538" i="3"/>
  <c r="D538" i="3"/>
  <c r="S538" i="3" s="1"/>
  <c r="AD537" i="3"/>
  <c r="AB537" i="3"/>
  <c r="U537" i="3"/>
  <c r="R537" i="3"/>
  <c r="T537" i="3" s="1"/>
  <c r="Q537" i="3"/>
  <c r="N537" i="3"/>
  <c r="J537" i="3"/>
  <c r="E537" i="3"/>
  <c r="D537" i="3"/>
  <c r="AD536" i="3"/>
  <c r="BC536" i="3" s="1"/>
  <c r="AB536" i="3"/>
  <c r="U536" i="3"/>
  <c r="R536" i="3"/>
  <c r="T536" i="3" s="1"/>
  <c r="Q536" i="3"/>
  <c r="N536" i="3"/>
  <c r="J536" i="3"/>
  <c r="E536" i="3"/>
  <c r="D536" i="3"/>
  <c r="AD535" i="3"/>
  <c r="BC535" i="3" s="1"/>
  <c r="AB535" i="3"/>
  <c r="U535" i="3"/>
  <c r="R535" i="3"/>
  <c r="T535" i="3" s="1"/>
  <c r="Q535" i="3"/>
  <c r="N535" i="3"/>
  <c r="J535" i="3"/>
  <c r="E535" i="3"/>
  <c r="D535" i="3"/>
  <c r="AD534" i="3"/>
  <c r="AQ534" i="3" s="1"/>
  <c r="AR534" i="3" s="1"/>
  <c r="AB534" i="3"/>
  <c r="U534" i="3"/>
  <c r="R534" i="3"/>
  <c r="T534" i="3" s="1"/>
  <c r="Q534" i="3"/>
  <c r="N534" i="3"/>
  <c r="J534" i="3"/>
  <c r="AG534" i="3" s="1"/>
  <c r="E534" i="3"/>
  <c r="D534" i="3"/>
  <c r="AD533" i="3"/>
  <c r="AB533" i="3"/>
  <c r="U533" i="3"/>
  <c r="R533" i="3"/>
  <c r="T533" i="3" s="1"/>
  <c r="Q533" i="3"/>
  <c r="N533" i="3"/>
  <c r="J533" i="3"/>
  <c r="E533" i="3"/>
  <c r="F533" i="3" s="1"/>
  <c r="D533" i="3"/>
  <c r="AD532" i="3"/>
  <c r="AB532" i="3"/>
  <c r="U532" i="3"/>
  <c r="R532" i="3"/>
  <c r="T532" i="3" s="1"/>
  <c r="Q532" i="3"/>
  <c r="N532" i="3"/>
  <c r="J532" i="3"/>
  <c r="E532" i="3"/>
  <c r="D532" i="3"/>
  <c r="F532" i="3" s="1"/>
  <c r="AD531" i="3"/>
  <c r="AB531" i="3"/>
  <c r="U531" i="3"/>
  <c r="R531" i="3"/>
  <c r="T531" i="3" s="1"/>
  <c r="Q531" i="3"/>
  <c r="N531" i="3"/>
  <c r="J531" i="3"/>
  <c r="E531" i="3"/>
  <c r="D531" i="3"/>
  <c r="AD530" i="3"/>
  <c r="BB530" i="3" s="1"/>
  <c r="AB530" i="3"/>
  <c r="U530" i="3"/>
  <c r="R530" i="3"/>
  <c r="T530" i="3" s="1"/>
  <c r="Q530" i="3"/>
  <c r="N530" i="3"/>
  <c r="J530" i="3"/>
  <c r="E530" i="3"/>
  <c r="D530" i="3"/>
  <c r="AD529" i="3"/>
  <c r="BC529" i="3" s="1"/>
  <c r="AB529" i="3"/>
  <c r="U529" i="3"/>
  <c r="T529" i="3"/>
  <c r="R529" i="3"/>
  <c r="Q529" i="3"/>
  <c r="N529" i="3"/>
  <c r="J529" i="3"/>
  <c r="AG529" i="3" s="1"/>
  <c r="E529" i="3"/>
  <c r="D529" i="3"/>
  <c r="AD528" i="3"/>
  <c r="AB528" i="3"/>
  <c r="U528" i="3"/>
  <c r="R528" i="3"/>
  <c r="T528" i="3" s="1"/>
  <c r="Q528" i="3"/>
  <c r="N528" i="3"/>
  <c r="J528" i="3"/>
  <c r="E528" i="3"/>
  <c r="D528" i="3"/>
  <c r="AD527" i="3"/>
  <c r="AB527" i="3"/>
  <c r="U527" i="3"/>
  <c r="R527" i="3"/>
  <c r="T527" i="3" s="1"/>
  <c r="Q527" i="3"/>
  <c r="N527" i="3"/>
  <c r="J527" i="3"/>
  <c r="E527" i="3"/>
  <c r="D527" i="3"/>
  <c r="AD526" i="3"/>
  <c r="AB526" i="3"/>
  <c r="U526" i="3"/>
  <c r="R526" i="3"/>
  <c r="T526" i="3" s="1"/>
  <c r="Q526" i="3"/>
  <c r="N526" i="3"/>
  <c r="J526" i="3"/>
  <c r="E526" i="3"/>
  <c r="D526" i="3"/>
  <c r="AD525" i="3"/>
  <c r="BC525" i="3" s="1"/>
  <c r="AB525" i="3"/>
  <c r="U525" i="3"/>
  <c r="R525" i="3"/>
  <c r="T525" i="3" s="1"/>
  <c r="Q525" i="3"/>
  <c r="N525" i="3"/>
  <c r="J525" i="3"/>
  <c r="E525" i="3"/>
  <c r="D525" i="3"/>
  <c r="AD524" i="3"/>
  <c r="AB524" i="3"/>
  <c r="U524" i="3"/>
  <c r="R524" i="3"/>
  <c r="T524" i="3" s="1"/>
  <c r="Q524" i="3"/>
  <c r="N524" i="3"/>
  <c r="J524" i="3"/>
  <c r="F524" i="3"/>
  <c r="E524" i="3"/>
  <c r="D524" i="3"/>
  <c r="AD523" i="3"/>
  <c r="AB523" i="3"/>
  <c r="U523" i="3"/>
  <c r="R523" i="3"/>
  <c r="T523" i="3" s="1"/>
  <c r="Q523" i="3"/>
  <c r="N523" i="3"/>
  <c r="J523" i="3"/>
  <c r="E523" i="3"/>
  <c r="D523" i="3"/>
  <c r="AD522" i="3"/>
  <c r="AB522" i="3"/>
  <c r="U522" i="3"/>
  <c r="R522" i="3"/>
  <c r="T522" i="3" s="1"/>
  <c r="Q522" i="3"/>
  <c r="N522" i="3"/>
  <c r="J522" i="3"/>
  <c r="E522" i="3"/>
  <c r="D522" i="3"/>
  <c r="AD521" i="3"/>
  <c r="BC521" i="3" s="1"/>
  <c r="AB521" i="3"/>
  <c r="U521" i="3"/>
  <c r="T521" i="3"/>
  <c r="R521" i="3"/>
  <c r="Q521" i="3"/>
  <c r="N521" i="3"/>
  <c r="J521" i="3"/>
  <c r="AG521" i="3" s="1"/>
  <c r="E521" i="3"/>
  <c r="D521" i="3"/>
  <c r="AD520" i="3"/>
  <c r="AE520" i="3" s="1"/>
  <c r="AF520" i="3" s="1"/>
  <c r="AB520" i="3"/>
  <c r="U520" i="3"/>
  <c r="R520" i="3"/>
  <c r="T520" i="3" s="1"/>
  <c r="Q520" i="3"/>
  <c r="N520" i="3"/>
  <c r="J520" i="3"/>
  <c r="E520" i="3"/>
  <c r="D520" i="3"/>
  <c r="F520" i="3" s="1"/>
  <c r="AD519" i="3"/>
  <c r="AB519" i="3"/>
  <c r="U519" i="3"/>
  <c r="R519" i="3"/>
  <c r="T519" i="3" s="1"/>
  <c r="Q519" i="3"/>
  <c r="N519" i="3"/>
  <c r="J519" i="3"/>
  <c r="E519" i="3"/>
  <c r="D519" i="3"/>
  <c r="AQ518" i="3"/>
  <c r="AR518" i="3" s="1"/>
  <c r="AD518" i="3"/>
  <c r="BB518" i="3" s="1"/>
  <c r="AB518" i="3"/>
  <c r="U518" i="3"/>
  <c r="R518" i="3"/>
  <c r="T518" i="3" s="1"/>
  <c r="Q518" i="3"/>
  <c r="N518" i="3"/>
  <c r="J518" i="3"/>
  <c r="E518" i="3"/>
  <c r="D518" i="3"/>
  <c r="AD517" i="3"/>
  <c r="BC517" i="3" s="1"/>
  <c r="AB517" i="3"/>
  <c r="U517" i="3"/>
  <c r="R517" i="3"/>
  <c r="T517" i="3" s="1"/>
  <c r="Q517" i="3"/>
  <c r="N517" i="3"/>
  <c r="J517" i="3"/>
  <c r="E517" i="3"/>
  <c r="D517" i="3"/>
  <c r="AD516" i="3"/>
  <c r="AB516" i="3"/>
  <c r="U516" i="3"/>
  <c r="R516" i="3"/>
  <c r="T516" i="3" s="1"/>
  <c r="Q516" i="3"/>
  <c r="N516" i="3"/>
  <c r="J516" i="3"/>
  <c r="E516" i="3"/>
  <c r="D516" i="3"/>
  <c r="AD515" i="3"/>
  <c r="AB515" i="3"/>
  <c r="U515" i="3"/>
  <c r="R515" i="3"/>
  <c r="T515" i="3" s="1"/>
  <c r="Q515" i="3"/>
  <c r="N515" i="3"/>
  <c r="J515" i="3"/>
  <c r="AG515" i="3" s="1"/>
  <c r="E515" i="3"/>
  <c r="D515" i="3"/>
  <c r="AD514" i="3"/>
  <c r="AB514" i="3"/>
  <c r="U514" i="3"/>
  <c r="R514" i="3"/>
  <c r="T514" i="3" s="1"/>
  <c r="Q514" i="3"/>
  <c r="N514" i="3"/>
  <c r="J514" i="3"/>
  <c r="E514" i="3"/>
  <c r="D514" i="3"/>
  <c r="AD513" i="3"/>
  <c r="BC513" i="3" s="1"/>
  <c r="AB513" i="3"/>
  <c r="U513" i="3"/>
  <c r="R513" i="3"/>
  <c r="T513" i="3" s="1"/>
  <c r="Q513" i="3"/>
  <c r="N513" i="3"/>
  <c r="J513" i="3"/>
  <c r="E513" i="3"/>
  <c r="D513" i="3"/>
  <c r="AD512" i="3"/>
  <c r="AE512" i="3" s="1"/>
  <c r="AF512" i="3" s="1"/>
  <c r="AB512" i="3"/>
  <c r="U512" i="3"/>
  <c r="R512" i="3"/>
  <c r="T512" i="3" s="1"/>
  <c r="Q512" i="3"/>
  <c r="N512" i="3"/>
  <c r="J512" i="3"/>
  <c r="E512" i="3"/>
  <c r="D512" i="3"/>
  <c r="AD511" i="3"/>
  <c r="AB511" i="3"/>
  <c r="U511" i="3"/>
  <c r="R511" i="3"/>
  <c r="T511" i="3" s="1"/>
  <c r="Q511" i="3"/>
  <c r="N511" i="3"/>
  <c r="J511" i="3"/>
  <c r="E511" i="3"/>
  <c r="D511" i="3"/>
  <c r="AD510" i="3"/>
  <c r="BB510" i="3" s="1"/>
  <c r="AB510" i="3"/>
  <c r="U510" i="3"/>
  <c r="R510" i="3"/>
  <c r="T510" i="3" s="1"/>
  <c r="Q510" i="3"/>
  <c r="N510" i="3"/>
  <c r="J510" i="3"/>
  <c r="E510" i="3"/>
  <c r="D510" i="3"/>
  <c r="AD509" i="3"/>
  <c r="BC509" i="3" s="1"/>
  <c r="AB509" i="3"/>
  <c r="U509" i="3"/>
  <c r="R509" i="3"/>
  <c r="T509" i="3" s="1"/>
  <c r="Q509" i="3"/>
  <c r="N509" i="3"/>
  <c r="J509" i="3"/>
  <c r="E509" i="3"/>
  <c r="F509" i="3" s="1"/>
  <c r="D509" i="3"/>
  <c r="AD508" i="3"/>
  <c r="AB508" i="3"/>
  <c r="U508" i="3"/>
  <c r="R508" i="3"/>
  <c r="T508" i="3" s="1"/>
  <c r="Q508" i="3"/>
  <c r="N508" i="3"/>
  <c r="J508" i="3"/>
  <c r="E508" i="3"/>
  <c r="D508" i="3"/>
  <c r="AD507" i="3"/>
  <c r="AB507" i="3"/>
  <c r="U507" i="3"/>
  <c r="R507" i="3"/>
  <c r="T507" i="3" s="1"/>
  <c r="Q507" i="3"/>
  <c r="N507" i="3"/>
  <c r="J507" i="3"/>
  <c r="E507" i="3"/>
  <c r="D507" i="3"/>
  <c r="AQ506" i="3"/>
  <c r="AR506" i="3" s="1"/>
  <c r="AD506" i="3"/>
  <c r="BB506" i="3" s="1"/>
  <c r="AB506" i="3"/>
  <c r="U506" i="3"/>
  <c r="R506" i="3"/>
  <c r="T506" i="3" s="1"/>
  <c r="Q506" i="3"/>
  <c r="N506" i="3"/>
  <c r="J506" i="3"/>
  <c r="E506" i="3"/>
  <c r="D506" i="3"/>
  <c r="AD505" i="3"/>
  <c r="BC505" i="3" s="1"/>
  <c r="AB505" i="3"/>
  <c r="U505" i="3"/>
  <c r="R505" i="3"/>
  <c r="T505" i="3" s="1"/>
  <c r="Q505" i="3"/>
  <c r="N505" i="3"/>
  <c r="J505" i="3"/>
  <c r="E505" i="3"/>
  <c r="F505" i="3" s="1"/>
  <c r="D505" i="3"/>
  <c r="AD504" i="3"/>
  <c r="AE504" i="3" s="1"/>
  <c r="AF504" i="3" s="1"/>
  <c r="AB504" i="3"/>
  <c r="U504" i="3"/>
  <c r="R504" i="3"/>
  <c r="T504" i="3" s="1"/>
  <c r="Q504" i="3"/>
  <c r="N504" i="3"/>
  <c r="J504" i="3"/>
  <c r="E504" i="3"/>
  <c r="D504" i="3"/>
  <c r="AD503" i="3"/>
  <c r="AB503" i="3"/>
  <c r="U503" i="3"/>
  <c r="R503" i="3"/>
  <c r="T503" i="3" s="1"/>
  <c r="Q503" i="3"/>
  <c r="N503" i="3"/>
  <c r="J503" i="3"/>
  <c r="E503" i="3"/>
  <c r="D503" i="3"/>
  <c r="AD502" i="3"/>
  <c r="BB502" i="3" s="1"/>
  <c r="AB502" i="3"/>
  <c r="U502" i="3"/>
  <c r="R502" i="3"/>
  <c r="T502" i="3" s="1"/>
  <c r="Q502" i="3"/>
  <c r="N502" i="3"/>
  <c r="J502" i="3"/>
  <c r="E502" i="3"/>
  <c r="D502" i="3"/>
  <c r="AD501" i="3"/>
  <c r="BC501" i="3" s="1"/>
  <c r="AB501" i="3"/>
  <c r="U501" i="3"/>
  <c r="R501" i="3"/>
  <c r="T501" i="3" s="1"/>
  <c r="Q501" i="3"/>
  <c r="N501" i="3"/>
  <c r="J501" i="3"/>
  <c r="E501" i="3"/>
  <c r="F501" i="3" s="1"/>
  <c r="D501" i="3"/>
  <c r="AD500" i="3"/>
  <c r="AB500" i="3"/>
  <c r="U500" i="3"/>
  <c r="R500" i="3"/>
  <c r="T500" i="3" s="1"/>
  <c r="Q500" i="3"/>
  <c r="N500" i="3"/>
  <c r="J500" i="3"/>
  <c r="E500" i="3"/>
  <c r="D500" i="3"/>
  <c r="F500" i="3" s="1"/>
  <c r="AD499" i="3"/>
  <c r="AB499" i="3"/>
  <c r="U499" i="3"/>
  <c r="R499" i="3"/>
  <c r="T499" i="3" s="1"/>
  <c r="Q499" i="3"/>
  <c r="N499" i="3"/>
  <c r="J499" i="3"/>
  <c r="E499" i="3"/>
  <c r="D499" i="3"/>
  <c r="AD498" i="3"/>
  <c r="BB498" i="3" s="1"/>
  <c r="AB498" i="3"/>
  <c r="U498" i="3"/>
  <c r="R498" i="3"/>
  <c r="T498" i="3" s="1"/>
  <c r="Q498" i="3"/>
  <c r="N498" i="3"/>
  <c r="J498" i="3"/>
  <c r="E498" i="3"/>
  <c r="D498" i="3"/>
  <c r="AD497" i="3"/>
  <c r="BC497" i="3" s="1"/>
  <c r="AB497" i="3"/>
  <c r="U497" i="3"/>
  <c r="T497" i="3"/>
  <c r="R497" i="3"/>
  <c r="Q497" i="3"/>
  <c r="N497" i="3"/>
  <c r="J497" i="3"/>
  <c r="E497" i="3"/>
  <c r="D497" i="3"/>
  <c r="AD496" i="3"/>
  <c r="AB496" i="3"/>
  <c r="U496" i="3"/>
  <c r="R496" i="3"/>
  <c r="T496" i="3" s="1"/>
  <c r="Q496" i="3"/>
  <c r="N496" i="3"/>
  <c r="J496" i="3"/>
  <c r="E496" i="3"/>
  <c r="D496" i="3"/>
  <c r="AD495" i="3"/>
  <c r="AB495" i="3"/>
  <c r="U495" i="3"/>
  <c r="R495" i="3"/>
  <c r="T495" i="3" s="1"/>
  <c r="Q495" i="3"/>
  <c r="N495" i="3"/>
  <c r="J495" i="3"/>
  <c r="E495" i="3"/>
  <c r="D495" i="3"/>
  <c r="AD494" i="3"/>
  <c r="AB494" i="3"/>
  <c r="U494" i="3"/>
  <c r="R494" i="3"/>
  <c r="T494" i="3" s="1"/>
  <c r="Q494" i="3"/>
  <c r="N494" i="3"/>
  <c r="J494" i="3"/>
  <c r="AG494" i="3" s="1"/>
  <c r="E494" i="3"/>
  <c r="D494" i="3"/>
  <c r="AD493" i="3"/>
  <c r="BC493" i="3" s="1"/>
  <c r="AB493" i="3"/>
  <c r="U493" i="3"/>
  <c r="R493" i="3"/>
  <c r="T493" i="3" s="1"/>
  <c r="Q493" i="3"/>
  <c r="N493" i="3"/>
  <c r="J493" i="3"/>
  <c r="E493" i="3"/>
  <c r="D493" i="3"/>
  <c r="AD492" i="3"/>
  <c r="AB492" i="3"/>
  <c r="U492" i="3"/>
  <c r="R492" i="3"/>
  <c r="T492" i="3" s="1"/>
  <c r="Q492" i="3"/>
  <c r="N492" i="3"/>
  <c r="J492" i="3"/>
  <c r="E492" i="3"/>
  <c r="D492" i="3"/>
  <c r="AD491" i="3"/>
  <c r="AB491" i="3"/>
  <c r="U491" i="3"/>
  <c r="R491" i="3"/>
  <c r="T491" i="3" s="1"/>
  <c r="Q491" i="3"/>
  <c r="N491" i="3"/>
  <c r="J491" i="3"/>
  <c r="AG491" i="3" s="1"/>
  <c r="E491" i="3"/>
  <c r="D491" i="3"/>
  <c r="AD490" i="3"/>
  <c r="AB490" i="3"/>
  <c r="U490" i="3"/>
  <c r="R490" i="3"/>
  <c r="T490" i="3" s="1"/>
  <c r="Q490" i="3"/>
  <c r="N490" i="3"/>
  <c r="J490" i="3"/>
  <c r="E490" i="3"/>
  <c r="D490" i="3"/>
  <c r="AD489" i="3"/>
  <c r="BC489" i="3" s="1"/>
  <c r="AB489" i="3"/>
  <c r="U489" i="3"/>
  <c r="T489" i="3"/>
  <c r="R489" i="3"/>
  <c r="Q489" i="3"/>
  <c r="N489" i="3"/>
  <c r="J489" i="3"/>
  <c r="AG489" i="3" s="1"/>
  <c r="E489" i="3"/>
  <c r="D489" i="3"/>
  <c r="AD488" i="3"/>
  <c r="AB488" i="3"/>
  <c r="U488" i="3"/>
  <c r="R488" i="3"/>
  <c r="T488" i="3" s="1"/>
  <c r="Q488" i="3"/>
  <c r="N488" i="3"/>
  <c r="J488" i="3"/>
  <c r="E488" i="3"/>
  <c r="D488" i="3"/>
  <c r="AD487" i="3"/>
  <c r="AB487" i="3"/>
  <c r="U487" i="3"/>
  <c r="R487" i="3"/>
  <c r="T487" i="3" s="1"/>
  <c r="Q487" i="3"/>
  <c r="N487" i="3"/>
  <c r="J487" i="3"/>
  <c r="E487" i="3"/>
  <c r="D487" i="3"/>
  <c r="AD486" i="3"/>
  <c r="BB486" i="3" s="1"/>
  <c r="AB486" i="3"/>
  <c r="U486" i="3"/>
  <c r="R486" i="3"/>
  <c r="T486" i="3" s="1"/>
  <c r="Q486" i="3"/>
  <c r="N486" i="3"/>
  <c r="J486" i="3"/>
  <c r="E486" i="3"/>
  <c r="D486" i="3"/>
  <c r="AD485" i="3"/>
  <c r="AU485" i="3" s="1"/>
  <c r="AB485" i="3"/>
  <c r="U485" i="3"/>
  <c r="R485" i="3"/>
  <c r="T485" i="3" s="1"/>
  <c r="Q485" i="3"/>
  <c r="N485" i="3"/>
  <c r="J485" i="3"/>
  <c r="E485" i="3"/>
  <c r="F485" i="3" s="1"/>
  <c r="D485" i="3"/>
  <c r="AD484" i="3"/>
  <c r="AB484" i="3"/>
  <c r="U484" i="3"/>
  <c r="R484" i="3"/>
  <c r="T484" i="3" s="1"/>
  <c r="Q484" i="3"/>
  <c r="N484" i="3"/>
  <c r="J484" i="3"/>
  <c r="E484" i="3"/>
  <c r="D484" i="3"/>
  <c r="AD483" i="3"/>
  <c r="AB483" i="3"/>
  <c r="U483" i="3"/>
  <c r="R483" i="3"/>
  <c r="T483" i="3" s="1"/>
  <c r="Q483" i="3"/>
  <c r="N483" i="3"/>
  <c r="J483" i="3"/>
  <c r="E483" i="3"/>
  <c r="D483" i="3"/>
  <c r="AD482" i="3"/>
  <c r="BC482" i="3" s="1"/>
  <c r="AB482" i="3"/>
  <c r="U482" i="3"/>
  <c r="R482" i="3"/>
  <c r="T482" i="3" s="1"/>
  <c r="Q482" i="3"/>
  <c r="N482" i="3"/>
  <c r="J482" i="3"/>
  <c r="E482" i="3"/>
  <c r="D482" i="3"/>
  <c r="BB481" i="3"/>
  <c r="AD481" i="3"/>
  <c r="BC481" i="3" s="1"/>
  <c r="AB481" i="3"/>
  <c r="U481" i="3"/>
  <c r="R481" i="3"/>
  <c r="T481" i="3" s="1"/>
  <c r="Q481" i="3"/>
  <c r="N481" i="3"/>
  <c r="J481" i="3"/>
  <c r="AG481" i="3" s="1"/>
  <c r="E481" i="3"/>
  <c r="D481" i="3"/>
  <c r="S481" i="3" s="1"/>
  <c r="AD480" i="3"/>
  <c r="AQ480" i="3" s="1"/>
  <c r="AR480" i="3" s="1"/>
  <c r="AB480" i="3"/>
  <c r="U480" i="3"/>
  <c r="R480" i="3"/>
  <c r="T480" i="3" s="1"/>
  <c r="Q480" i="3"/>
  <c r="N480" i="3"/>
  <c r="J480" i="3"/>
  <c r="E480" i="3"/>
  <c r="D480" i="3"/>
  <c r="AD479" i="3"/>
  <c r="AE479" i="3" s="1"/>
  <c r="AF479" i="3" s="1"/>
  <c r="AB479" i="3"/>
  <c r="U479" i="3"/>
  <c r="R479" i="3"/>
  <c r="T479" i="3" s="1"/>
  <c r="Q479" i="3"/>
  <c r="N479" i="3"/>
  <c r="J479" i="3"/>
  <c r="E479" i="3"/>
  <c r="D479" i="3"/>
  <c r="AD478" i="3"/>
  <c r="BC478" i="3" s="1"/>
  <c r="AB478" i="3"/>
  <c r="U478" i="3"/>
  <c r="R478" i="3"/>
  <c r="T478" i="3" s="1"/>
  <c r="Q478" i="3"/>
  <c r="N478" i="3"/>
  <c r="J478" i="3"/>
  <c r="E478" i="3"/>
  <c r="D478" i="3"/>
  <c r="AD477" i="3"/>
  <c r="BB477" i="3" s="1"/>
  <c r="AB477" i="3"/>
  <c r="U477" i="3"/>
  <c r="R477" i="3"/>
  <c r="T477" i="3" s="1"/>
  <c r="Q477" i="3"/>
  <c r="N477" i="3"/>
  <c r="J477" i="3"/>
  <c r="E477" i="3"/>
  <c r="D477" i="3"/>
  <c r="S477" i="3" s="1"/>
  <c r="AD476" i="3"/>
  <c r="AB476" i="3"/>
  <c r="U476" i="3"/>
  <c r="R476" i="3"/>
  <c r="T476" i="3" s="1"/>
  <c r="Q476" i="3"/>
  <c r="N476" i="3"/>
  <c r="J476" i="3"/>
  <c r="E476" i="3"/>
  <c r="D476" i="3"/>
  <c r="AD475" i="3"/>
  <c r="AE475" i="3" s="1"/>
  <c r="AF475" i="3" s="1"/>
  <c r="AB475" i="3"/>
  <c r="U475" i="3"/>
  <c r="R475" i="3"/>
  <c r="T475" i="3" s="1"/>
  <c r="Q475" i="3"/>
  <c r="N475" i="3"/>
  <c r="J475" i="3"/>
  <c r="E475" i="3"/>
  <c r="D475" i="3"/>
  <c r="AD474" i="3"/>
  <c r="AB474" i="3"/>
  <c r="U474" i="3"/>
  <c r="R474" i="3"/>
  <c r="T474" i="3" s="1"/>
  <c r="Q474" i="3"/>
  <c r="N474" i="3"/>
  <c r="J474" i="3"/>
  <c r="E474" i="3"/>
  <c r="D474" i="3"/>
  <c r="AD473" i="3"/>
  <c r="AB473" i="3"/>
  <c r="U473" i="3"/>
  <c r="R473" i="3"/>
  <c r="T473" i="3" s="1"/>
  <c r="Q473" i="3"/>
  <c r="N473" i="3"/>
  <c r="J473" i="3"/>
  <c r="E473" i="3"/>
  <c r="D473" i="3"/>
  <c r="S473" i="3" s="1"/>
  <c r="AD472" i="3"/>
  <c r="BC472" i="3" s="1"/>
  <c r="AB472" i="3"/>
  <c r="U472" i="3"/>
  <c r="R472" i="3"/>
  <c r="T472" i="3" s="1"/>
  <c r="Q472" i="3"/>
  <c r="N472" i="3"/>
  <c r="J472" i="3"/>
  <c r="E472" i="3"/>
  <c r="F472" i="3" s="1"/>
  <c r="D472" i="3"/>
  <c r="AD471" i="3"/>
  <c r="AE471" i="3" s="1"/>
  <c r="AF471" i="3" s="1"/>
  <c r="AB471" i="3"/>
  <c r="U471" i="3"/>
  <c r="R471" i="3"/>
  <c r="T471" i="3" s="1"/>
  <c r="Q471" i="3"/>
  <c r="N471" i="3"/>
  <c r="J471" i="3"/>
  <c r="E471" i="3"/>
  <c r="D471" i="3"/>
  <c r="AD470" i="3"/>
  <c r="AB470" i="3"/>
  <c r="U470" i="3"/>
  <c r="R470" i="3"/>
  <c r="T470" i="3" s="1"/>
  <c r="Q470" i="3"/>
  <c r="N470" i="3"/>
  <c r="J470" i="3"/>
  <c r="E470" i="3"/>
  <c r="D470" i="3"/>
  <c r="AD469" i="3"/>
  <c r="BC469" i="3" s="1"/>
  <c r="AB469" i="3"/>
  <c r="U469" i="3"/>
  <c r="R469" i="3"/>
  <c r="T469" i="3" s="1"/>
  <c r="Q469" i="3"/>
  <c r="N469" i="3"/>
  <c r="J469" i="3"/>
  <c r="E469" i="3"/>
  <c r="D469" i="3"/>
  <c r="S469" i="3" s="1"/>
  <c r="AD468" i="3"/>
  <c r="AB468" i="3"/>
  <c r="U468" i="3"/>
  <c r="R468" i="3"/>
  <c r="T468" i="3" s="1"/>
  <c r="Q468" i="3"/>
  <c r="N468" i="3"/>
  <c r="J468" i="3"/>
  <c r="E468" i="3"/>
  <c r="D468" i="3"/>
  <c r="AD467" i="3"/>
  <c r="AE467" i="3" s="1"/>
  <c r="AF467" i="3" s="1"/>
  <c r="AB467" i="3"/>
  <c r="U467" i="3"/>
  <c r="R467" i="3"/>
  <c r="T467" i="3" s="1"/>
  <c r="Q467" i="3"/>
  <c r="N467" i="3"/>
  <c r="J467" i="3"/>
  <c r="E467" i="3"/>
  <c r="D467" i="3"/>
  <c r="AD466" i="3"/>
  <c r="AB466" i="3"/>
  <c r="U466" i="3"/>
  <c r="R466" i="3"/>
  <c r="T466" i="3" s="1"/>
  <c r="Q466" i="3"/>
  <c r="N466" i="3"/>
  <c r="J466" i="3"/>
  <c r="E466" i="3"/>
  <c r="D466" i="3"/>
  <c r="AD465" i="3"/>
  <c r="AB465" i="3"/>
  <c r="U465" i="3"/>
  <c r="R465" i="3"/>
  <c r="T465" i="3" s="1"/>
  <c r="Q465" i="3"/>
  <c r="N465" i="3"/>
  <c r="J465" i="3"/>
  <c r="E465" i="3"/>
  <c r="D465" i="3"/>
  <c r="S465" i="3" s="1"/>
  <c r="AD464" i="3"/>
  <c r="AB464" i="3"/>
  <c r="U464" i="3"/>
  <c r="R464" i="3"/>
  <c r="T464" i="3" s="1"/>
  <c r="Q464" i="3"/>
  <c r="N464" i="3"/>
  <c r="J464" i="3"/>
  <c r="E464" i="3"/>
  <c r="D464" i="3"/>
  <c r="AD463" i="3"/>
  <c r="AE463" i="3" s="1"/>
  <c r="AF463" i="3" s="1"/>
  <c r="AB463" i="3"/>
  <c r="U463" i="3"/>
  <c r="R463" i="3"/>
  <c r="T463" i="3" s="1"/>
  <c r="Q463" i="3"/>
  <c r="N463" i="3"/>
  <c r="J463" i="3"/>
  <c r="E463" i="3"/>
  <c r="D463" i="3"/>
  <c r="AD462" i="3"/>
  <c r="AQ462" i="3" s="1"/>
  <c r="AR462" i="3" s="1"/>
  <c r="AB462" i="3"/>
  <c r="U462" i="3"/>
  <c r="R462" i="3"/>
  <c r="T462" i="3" s="1"/>
  <c r="Q462" i="3"/>
  <c r="N462" i="3"/>
  <c r="J462" i="3"/>
  <c r="E462" i="3"/>
  <c r="D462" i="3"/>
  <c r="AD461" i="3"/>
  <c r="AB461" i="3"/>
  <c r="U461" i="3"/>
  <c r="R461" i="3"/>
  <c r="T461" i="3" s="1"/>
  <c r="Q461" i="3"/>
  <c r="N461" i="3"/>
  <c r="J461" i="3"/>
  <c r="E461" i="3"/>
  <c r="D461" i="3"/>
  <c r="S461" i="3" s="1"/>
  <c r="AD460" i="3"/>
  <c r="AB460" i="3"/>
  <c r="U460" i="3"/>
  <c r="R460" i="3"/>
  <c r="T460" i="3" s="1"/>
  <c r="Q460" i="3"/>
  <c r="N460" i="3"/>
  <c r="J460" i="3"/>
  <c r="E460" i="3"/>
  <c r="D460" i="3"/>
  <c r="AD459" i="3"/>
  <c r="AE459" i="3" s="1"/>
  <c r="AB459" i="3"/>
  <c r="U459" i="3"/>
  <c r="R459" i="3"/>
  <c r="T459" i="3" s="1"/>
  <c r="Q459" i="3"/>
  <c r="N459" i="3"/>
  <c r="J459" i="3"/>
  <c r="E459" i="3"/>
  <c r="D459" i="3"/>
  <c r="AD458" i="3"/>
  <c r="AQ458" i="3" s="1"/>
  <c r="AR458" i="3" s="1"/>
  <c r="AB458" i="3"/>
  <c r="U458" i="3"/>
  <c r="R458" i="3"/>
  <c r="T458" i="3" s="1"/>
  <c r="Q458" i="3"/>
  <c r="N458" i="3"/>
  <c r="J458" i="3"/>
  <c r="E458" i="3"/>
  <c r="D458" i="3"/>
  <c r="AD457" i="3"/>
  <c r="AB457" i="3"/>
  <c r="U457" i="3"/>
  <c r="R457" i="3"/>
  <c r="T457" i="3" s="1"/>
  <c r="Q457" i="3"/>
  <c r="N457" i="3"/>
  <c r="J457" i="3"/>
  <c r="E457" i="3"/>
  <c r="D457" i="3"/>
  <c r="S457" i="3" s="1"/>
  <c r="AD456" i="3"/>
  <c r="AB456" i="3"/>
  <c r="U456" i="3"/>
  <c r="R456" i="3"/>
  <c r="T456" i="3" s="1"/>
  <c r="Q456" i="3"/>
  <c r="N456" i="3"/>
  <c r="J456" i="3"/>
  <c r="E456" i="3"/>
  <c r="F456" i="3" s="1"/>
  <c r="D456" i="3"/>
  <c r="AD455" i="3"/>
  <c r="AE455" i="3" s="1"/>
  <c r="AF455" i="3" s="1"/>
  <c r="AB455" i="3"/>
  <c r="U455" i="3"/>
  <c r="R455" i="3"/>
  <c r="T455" i="3" s="1"/>
  <c r="Q455" i="3"/>
  <c r="N455" i="3"/>
  <c r="J455" i="3"/>
  <c r="E455" i="3"/>
  <c r="D455" i="3"/>
  <c r="AD454" i="3"/>
  <c r="AQ454" i="3" s="1"/>
  <c r="AR454" i="3" s="1"/>
  <c r="AB454" i="3"/>
  <c r="U454" i="3"/>
  <c r="R454" i="3"/>
  <c r="T454" i="3" s="1"/>
  <c r="Q454" i="3"/>
  <c r="N454" i="3"/>
  <c r="J454" i="3"/>
  <c r="E454" i="3"/>
  <c r="D454" i="3"/>
  <c r="AD453" i="3"/>
  <c r="AB453" i="3"/>
  <c r="U453" i="3"/>
  <c r="R453" i="3"/>
  <c r="T453" i="3" s="1"/>
  <c r="Q453" i="3"/>
  <c r="N453" i="3"/>
  <c r="J453" i="3"/>
  <c r="E453" i="3"/>
  <c r="D453" i="3"/>
  <c r="S453" i="3" s="1"/>
  <c r="AD452" i="3"/>
  <c r="AB452" i="3"/>
  <c r="U452" i="3"/>
  <c r="R452" i="3"/>
  <c r="T452" i="3" s="1"/>
  <c r="Q452" i="3"/>
  <c r="N452" i="3"/>
  <c r="J452" i="3"/>
  <c r="F452" i="3"/>
  <c r="E452" i="3"/>
  <c r="D452" i="3"/>
  <c r="AD451" i="3"/>
  <c r="AE451" i="3" s="1"/>
  <c r="AB451" i="3"/>
  <c r="U451" i="3"/>
  <c r="R451" i="3"/>
  <c r="T451" i="3" s="1"/>
  <c r="Q451" i="3"/>
  <c r="N451" i="3"/>
  <c r="J451" i="3"/>
  <c r="E451" i="3"/>
  <c r="D451" i="3"/>
  <c r="AD450" i="3"/>
  <c r="AQ450" i="3" s="1"/>
  <c r="AR450" i="3" s="1"/>
  <c r="AB450" i="3"/>
  <c r="U450" i="3"/>
  <c r="R450" i="3"/>
  <c r="T450" i="3" s="1"/>
  <c r="Q450" i="3"/>
  <c r="N450" i="3"/>
  <c r="J450" i="3"/>
  <c r="E450" i="3"/>
  <c r="D450" i="3"/>
  <c r="AD449" i="3"/>
  <c r="AB449" i="3"/>
  <c r="U449" i="3"/>
  <c r="R449" i="3"/>
  <c r="T449" i="3" s="1"/>
  <c r="Q449" i="3"/>
  <c r="N449" i="3"/>
  <c r="J449" i="3"/>
  <c r="E449" i="3"/>
  <c r="D449" i="3"/>
  <c r="S449" i="3" s="1"/>
  <c r="AD448" i="3"/>
  <c r="AB448" i="3"/>
  <c r="U448" i="3"/>
  <c r="R448" i="3"/>
  <c r="T448" i="3" s="1"/>
  <c r="Q448" i="3"/>
  <c r="N448" i="3"/>
  <c r="J448" i="3"/>
  <c r="E448" i="3"/>
  <c r="D448" i="3"/>
  <c r="F448" i="3" s="1"/>
  <c r="AD447" i="3"/>
  <c r="AE447" i="3" s="1"/>
  <c r="AF447" i="3" s="1"/>
  <c r="AB447" i="3"/>
  <c r="U447" i="3"/>
  <c r="R447" i="3"/>
  <c r="T447" i="3" s="1"/>
  <c r="Q447" i="3"/>
  <c r="N447" i="3"/>
  <c r="J447" i="3"/>
  <c r="E447" i="3"/>
  <c r="D447" i="3"/>
  <c r="AD446" i="3"/>
  <c r="AQ446" i="3" s="1"/>
  <c r="AR446" i="3" s="1"/>
  <c r="AB446" i="3"/>
  <c r="U446" i="3"/>
  <c r="R446" i="3"/>
  <c r="T446" i="3" s="1"/>
  <c r="Q446" i="3"/>
  <c r="N446" i="3"/>
  <c r="J446" i="3"/>
  <c r="AG446" i="3" s="1"/>
  <c r="E446" i="3"/>
  <c r="D446" i="3"/>
  <c r="AD445" i="3"/>
  <c r="AB445" i="3"/>
  <c r="U445" i="3"/>
  <c r="R445" i="3"/>
  <c r="T445" i="3" s="1"/>
  <c r="Q445" i="3"/>
  <c r="N445" i="3"/>
  <c r="J445" i="3"/>
  <c r="E445" i="3"/>
  <c r="D445" i="3"/>
  <c r="S445" i="3" s="1"/>
  <c r="AD444" i="3"/>
  <c r="AB444" i="3"/>
  <c r="U444" i="3"/>
  <c r="R444" i="3"/>
  <c r="T444" i="3" s="1"/>
  <c r="Q444" i="3"/>
  <c r="N444" i="3"/>
  <c r="J444" i="3"/>
  <c r="E444" i="3"/>
  <c r="D444" i="3"/>
  <c r="F444" i="3" s="1"/>
  <c r="AD443" i="3"/>
  <c r="AE443" i="3" s="1"/>
  <c r="AB443" i="3"/>
  <c r="U443" i="3"/>
  <c r="R443" i="3"/>
  <c r="T443" i="3" s="1"/>
  <c r="Q443" i="3"/>
  <c r="N443" i="3"/>
  <c r="J443" i="3"/>
  <c r="E443" i="3"/>
  <c r="D443" i="3"/>
  <c r="AD442" i="3"/>
  <c r="AB442" i="3"/>
  <c r="U442" i="3"/>
  <c r="R442" i="3"/>
  <c r="T442" i="3" s="1"/>
  <c r="Q442" i="3"/>
  <c r="N442" i="3"/>
  <c r="J442" i="3"/>
  <c r="E442" i="3"/>
  <c r="D442" i="3"/>
  <c r="AD441" i="3"/>
  <c r="AB441" i="3"/>
  <c r="U441" i="3"/>
  <c r="R441" i="3"/>
  <c r="T441" i="3" s="1"/>
  <c r="Q441" i="3"/>
  <c r="N441" i="3"/>
  <c r="J441" i="3"/>
  <c r="E441" i="3"/>
  <c r="D441" i="3"/>
  <c r="S441" i="3" s="1"/>
  <c r="AD440" i="3"/>
  <c r="AB440" i="3"/>
  <c r="U440" i="3"/>
  <c r="R440" i="3"/>
  <c r="T440" i="3" s="1"/>
  <c r="Q440" i="3"/>
  <c r="N440" i="3"/>
  <c r="J440" i="3"/>
  <c r="F440" i="3"/>
  <c r="E440" i="3"/>
  <c r="D440" i="3"/>
  <c r="AD439" i="3"/>
  <c r="AE439" i="3" s="1"/>
  <c r="AF439" i="3" s="1"/>
  <c r="AB439" i="3"/>
  <c r="U439" i="3"/>
  <c r="R439" i="3"/>
  <c r="T439" i="3" s="1"/>
  <c r="Q439" i="3"/>
  <c r="N439" i="3"/>
  <c r="J439" i="3"/>
  <c r="E439" i="3"/>
  <c r="D439" i="3"/>
  <c r="AD438" i="3"/>
  <c r="AB438" i="3"/>
  <c r="U438" i="3"/>
  <c r="R438" i="3"/>
  <c r="T438" i="3" s="1"/>
  <c r="Q438" i="3"/>
  <c r="N438" i="3"/>
  <c r="J438" i="3"/>
  <c r="E438" i="3"/>
  <c r="D438" i="3"/>
  <c r="AD437" i="3"/>
  <c r="AB437" i="3"/>
  <c r="U437" i="3"/>
  <c r="R437" i="3"/>
  <c r="T437" i="3" s="1"/>
  <c r="Q437" i="3"/>
  <c r="N437" i="3"/>
  <c r="J437" i="3"/>
  <c r="E437" i="3"/>
  <c r="D437" i="3"/>
  <c r="S437" i="3" s="1"/>
  <c r="AD436" i="3"/>
  <c r="AB436" i="3"/>
  <c r="U436" i="3"/>
  <c r="R436" i="3"/>
  <c r="T436" i="3" s="1"/>
  <c r="Q436" i="3"/>
  <c r="N436" i="3"/>
  <c r="J436" i="3"/>
  <c r="F436" i="3"/>
  <c r="E436" i="3"/>
  <c r="D436" i="3"/>
  <c r="AD435" i="3"/>
  <c r="AE435" i="3" s="1"/>
  <c r="AB435" i="3"/>
  <c r="U435" i="3"/>
  <c r="R435" i="3"/>
  <c r="T435" i="3" s="1"/>
  <c r="Q435" i="3"/>
  <c r="N435" i="3"/>
  <c r="J435" i="3"/>
  <c r="E435" i="3"/>
  <c r="D435" i="3"/>
  <c r="AD434" i="3"/>
  <c r="AQ434" i="3" s="1"/>
  <c r="AR434" i="3" s="1"/>
  <c r="AB434" i="3"/>
  <c r="U434" i="3"/>
  <c r="R434" i="3"/>
  <c r="T434" i="3" s="1"/>
  <c r="Q434" i="3"/>
  <c r="N434" i="3"/>
  <c r="J434" i="3"/>
  <c r="E434" i="3"/>
  <c r="D434" i="3"/>
  <c r="AD433" i="3"/>
  <c r="AB433" i="3"/>
  <c r="U433" i="3"/>
  <c r="R433" i="3"/>
  <c r="T433" i="3" s="1"/>
  <c r="Q433" i="3"/>
  <c r="N433" i="3"/>
  <c r="J433" i="3"/>
  <c r="E433" i="3"/>
  <c r="D433" i="3"/>
  <c r="S433" i="3" s="1"/>
  <c r="AD432" i="3"/>
  <c r="AB432" i="3"/>
  <c r="U432" i="3"/>
  <c r="R432" i="3"/>
  <c r="T432" i="3" s="1"/>
  <c r="Q432" i="3"/>
  <c r="N432" i="3"/>
  <c r="J432" i="3"/>
  <c r="E432" i="3"/>
  <c r="D432" i="3"/>
  <c r="F432" i="3" s="1"/>
  <c r="AD431" i="3"/>
  <c r="AE431" i="3" s="1"/>
  <c r="AF431" i="3" s="1"/>
  <c r="AB431" i="3"/>
  <c r="U431" i="3"/>
  <c r="R431" i="3"/>
  <c r="T431" i="3" s="1"/>
  <c r="Q431" i="3"/>
  <c r="N431" i="3"/>
  <c r="J431" i="3"/>
  <c r="E431" i="3"/>
  <c r="D431" i="3"/>
  <c r="AQ430" i="3"/>
  <c r="AR430" i="3" s="1"/>
  <c r="AD430" i="3"/>
  <c r="AB430" i="3"/>
  <c r="U430" i="3"/>
  <c r="R430" i="3"/>
  <c r="T430" i="3" s="1"/>
  <c r="Q430" i="3"/>
  <c r="N430" i="3"/>
  <c r="J430" i="3"/>
  <c r="E430" i="3"/>
  <c r="D430" i="3"/>
  <c r="AD429" i="3"/>
  <c r="AB429" i="3"/>
  <c r="U429" i="3"/>
  <c r="R429" i="3"/>
  <c r="T429" i="3" s="1"/>
  <c r="Q429" i="3"/>
  <c r="N429" i="3"/>
  <c r="J429" i="3"/>
  <c r="E429" i="3"/>
  <c r="D429" i="3"/>
  <c r="S429" i="3" s="1"/>
  <c r="AD428" i="3"/>
  <c r="AB428" i="3"/>
  <c r="U428" i="3"/>
  <c r="R428" i="3"/>
  <c r="T428" i="3" s="1"/>
  <c r="Q428" i="3"/>
  <c r="N428" i="3"/>
  <c r="J428" i="3"/>
  <c r="E428" i="3"/>
  <c r="D428" i="3"/>
  <c r="AD427" i="3"/>
  <c r="AE427" i="3" s="1"/>
  <c r="AB427" i="3"/>
  <c r="U427" i="3"/>
  <c r="R427" i="3"/>
  <c r="T427" i="3" s="1"/>
  <c r="Q427" i="3"/>
  <c r="N427" i="3"/>
  <c r="J427" i="3"/>
  <c r="E427" i="3"/>
  <c r="D427" i="3"/>
  <c r="AD426" i="3"/>
  <c r="AB426" i="3"/>
  <c r="U426" i="3"/>
  <c r="R426" i="3"/>
  <c r="T426" i="3" s="1"/>
  <c r="Q426" i="3"/>
  <c r="N426" i="3"/>
  <c r="J426" i="3"/>
  <c r="E426" i="3"/>
  <c r="D426" i="3"/>
  <c r="AD425" i="3"/>
  <c r="AB425" i="3"/>
  <c r="U425" i="3"/>
  <c r="R425" i="3"/>
  <c r="T425" i="3" s="1"/>
  <c r="Q425" i="3"/>
  <c r="N425" i="3"/>
  <c r="J425" i="3"/>
  <c r="E425" i="3"/>
  <c r="D425" i="3"/>
  <c r="S425" i="3" s="1"/>
  <c r="AD424" i="3"/>
  <c r="AB424" i="3"/>
  <c r="U424" i="3"/>
  <c r="R424" i="3"/>
  <c r="T424" i="3" s="1"/>
  <c r="Q424" i="3"/>
  <c r="N424" i="3"/>
  <c r="J424" i="3"/>
  <c r="E424" i="3"/>
  <c r="F424" i="3" s="1"/>
  <c r="D424" i="3"/>
  <c r="AD423" i="3"/>
  <c r="AE423" i="3" s="1"/>
  <c r="AF423" i="3" s="1"/>
  <c r="AB423" i="3"/>
  <c r="U423" i="3"/>
  <c r="R423" i="3"/>
  <c r="T423" i="3" s="1"/>
  <c r="Q423" i="3"/>
  <c r="N423" i="3"/>
  <c r="J423" i="3"/>
  <c r="E423" i="3"/>
  <c r="D423" i="3"/>
  <c r="AD422" i="3"/>
  <c r="AU422" i="3" s="1"/>
  <c r="AB422" i="3"/>
  <c r="U422" i="3"/>
  <c r="R422" i="3"/>
  <c r="T422" i="3" s="1"/>
  <c r="Q422" i="3"/>
  <c r="N422" i="3"/>
  <c r="J422" i="3"/>
  <c r="E422" i="3"/>
  <c r="D422" i="3"/>
  <c r="AD421" i="3"/>
  <c r="AB421" i="3"/>
  <c r="U421" i="3"/>
  <c r="S421" i="3"/>
  <c r="R421" i="3"/>
  <c r="T421" i="3" s="1"/>
  <c r="Q421" i="3"/>
  <c r="N421" i="3"/>
  <c r="J421" i="3"/>
  <c r="E421" i="3"/>
  <c r="D421" i="3"/>
  <c r="AD420" i="3"/>
  <c r="AQ420" i="3" s="1"/>
  <c r="AR420" i="3" s="1"/>
  <c r="AB420" i="3"/>
  <c r="U420" i="3"/>
  <c r="R420" i="3"/>
  <c r="T420" i="3" s="1"/>
  <c r="Q420" i="3"/>
  <c r="N420" i="3"/>
  <c r="J420" i="3"/>
  <c r="E420" i="3"/>
  <c r="D420" i="3"/>
  <c r="AD419" i="3"/>
  <c r="AE419" i="3" s="1"/>
  <c r="AF419" i="3" s="1"/>
  <c r="AB419" i="3"/>
  <c r="U419" i="3"/>
  <c r="R419" i="3"/>
  <c r="T419" i="3" s="1"/>
  <c r="Q419" i="3"/>
  <c r="N419" i="3"/>
  <c r="J419" i="3"/>
  <c r="E419" i="3"/>
  <c r="D419" i="3"/>
  <c r="AD418" i="3"/>
  <c r="AB418" i="3"/>
  <c r="U418" i="3"/>
  <c r="R418" i="3"/>
  <c r="T418" i="3" s="1"/>
  <c r="Q418" i="3"/>
  <c r="N418" i="3"/>
  <c r="J418" i="3"/>
  <c r="E418" i="3"/>
  <c r="D418" i="3"/>
  <c r="AD417" i="3"/>
  <c r="AB417" i="3"/>
  <c r="U417" i="3"/>
  <c r="S417" i="3"/>
  <c r="R417" i="3"/>
  <c r="T417" i="3" s="1"/>
  <c r="Q417" i="3"/>
  <c r="N417" i="3"/>
  <c r="J417" i="3"/>
  <c r="AG417" i="3" s="1"/>
  <c r="E417" i="3"/>
  <c r="D417" i="3"/>
  <c r="AD416" i="3"/>
  <c r="AB416" i="3"/>
  <c r="U416" i="3"/>
  <c r="R416" i="3"/>
  <c r="T416" i="3" s="1"/>
  <c r="Q416" i="3"/>
  <c r="N416" i="3"/>
  <c r="J416" i="3"/>
  <c r="E416" i="3"/>
  <c r="D416" i="3"/>
  <c r="AQ415" i="3"/>
  <c r="AR415" i="3" s="1"/>
  <c r="AD415" i="3"/>
  <c r="AB415" i="3"/>
  <c r="U415" i="3"/>
  <c r="R415" i="3"/>
  <c r="T415" i="3" s="1"/>
  <c r="Q415" i="3"/>
  <c r="N415" i="3"/>
  <c r="J415" i="3"/>
  <c r="AG415" i="3" s="1"/>
  <c r="E415" i="3"/>
  <c r="D415" i="3"/>
  <c r="AR414" i="3"/>
  <c r="AD414" i="3"/>
  <c r="AQ414" i="3" s="1"/>
  <c r="AB414" i="3"/>
  <c r="U414" i="3"/>
  <c r="S414" i="3"/>
  <c r="R414" i="3"/>
  <c r="T414" i="3" s="1"/>
  <c r="Q414" i="3"/>
  <c r="N414" i="3"/>
  <c r="J414" i="3"/>
  <c r="AG414" i="3" s="1"/>
  <c r="E414" i="3"/>
  <c r="D414" i="3"/>
  <c r="AD413" i="3"/>
  <c r="AB413" i="3"/>
  <c r="U413" i="3"/>
  <c r="T413" i="3"/>
  <c r="R413" i="3"/>
  <c r="Q413" i="3"/>
  <c r="N413" i="3"/>
  <c r="J413" i="3"/>
  <c r="E413" i="3"/>
  <c r="D413" i="3"/>
  <c r="AD412" i="3"/>
  <c r="AB412" i="3"/>
  <c r="U412" i="3"/>
  <c r="R412" i="3"/>
  <c r="T412" i="3" s="1"/>
  <c r="Q412" i="3"/>
  <c r="N412" i="3"/>
  <c r="J412" i="3"/>
  <c r="F412" i="3"/>
  <c r="E412" i="3"/>
  <c r="D412" i="3"/>
  <c r="AD411" i="3"/>
  <c r="AB411" i="3"/>
  <c r="U411" i="3"/>
  <c r="R411" i="3"/>
  <c r="T411" i="3" s="1"/>
  <c r="Q411" i="3"/>
  <c r="N411" i="3"/>
  <c r="J411" i="3"/>
  <c r="E411" i="3"/>
  <c r="D411" i="3"/>
  <c r="AD410" i="3"/>
  <c r="AB410" i="3"/>
  <c r="U410" i="3"/>
  <c r="R410" i="3"/>
  <c r="T410" i="3" s="1"/>
  <c r="Q410" i="3"/>
  <c r="N410" i="3"/>
  <c r="J410" i="3"/>
  <c r="E410" i="3"/>
  <c r="D410" i="3"/>
  <c r="S410" i="3" s="1"/>
  <c r="AD409" i="3"/>
  <c r="AB409" i="3"/>
  <c r="U409" i="3"/>
  <c r="R409" i="3"/>
  <c r="T409" i="3" s="1"/>
  <c r="Q409" i="3"/>
  <c r="N409" i="3"/>
  <c r="J409" i="3"/>
  <c r="E409" i="3"/>
  <c r="D409" i="3"/>
  <c r="AD408" i="3"/>
  <c r="BC408" i="3" s="1"/>
  <c r="AB408" i="3"/>
  <c r="U408" i="3"/>
  <c r="T408" i="3"/>
  <c r="R408" i="3"/>
  <c r="Q408" i="3"/>
  <c r="N408" i="3"/>
  <c r="J408" i="3"/>
  <c r="E408" i="3"/>
  <c r="D408" i="3"/>
  <c r="AD407" i="3"/>
  <c r="AB407" i="3"/>
  <c r="U407" i="3"/>
  <c r="R407" i="3"/>
  <c r="T407" i="3" s="1"/>
  <c r="Q407" i="3"/>
  <c r="N407" i="3"/>
  <c r="J407" i="3"/>
  <c r="E407" i="3"/>
  <c r="D407" i="3"/>
  <c r="AD406" i="3"/>
  <c r="AB406" i="3"/>
  <c r="U406" i="3"/>
  <c r="R406" i="3"/>
  <c r="T406" i="3" s="1"/>
  <c r="Q406" i="3"/>
  <c r="N406" i="3"/>
  <c r="J406" i="3"/>
  <c r="E406" i="3"/>
  <c r="D406" i="3"/>
  <c r="S406" i="3" s="1"/>
  <c r="AD405" i="3"/>
  <c r="AB405" i="3"/>
  <c r="U405" i="3"/>
  <c r="T405" i="3"/>
  <c r="R405" i="3"/>
  <c r="Q405" i="3"/>
  <c r="N405" i="3"/>
  <c r="J405" i="3"/>
  <c r="E405" i="3"/>
  <c r="D405" i="3"/>
  <c r="F405" i="3" s="1"/>
  <c r="AD404" i="3"/>
  <c r="BC404" i="3" s="1"/>
  <c r="AB404" i="3"/>
  <c r="U404" i="3"/>
  <c r="R404" i="3"/>
  <c r="T404" i="3" s="1"/>
  <c r="Q404" i="3"/>
  <c r="N404" i="3"/>
  <c r="J404" i="3"/>
  <c r="E404" i="3"/>
  <c r="D404" i="3"/>
  <c r="AD403" i="3"/>
  <c r="BC403" i="3" s="1"/>
  <c r="AB403" i="3"/>
  <c r="U403" i="3"/>
  <c r="R403" i="3"/>
  <c r="T403" i="3" s="1"/>
  <c r="Q403" i="3"/>
  <c r="N403" i="3"/>
  <c r="J403" i="3"/>
  <c r="E403" i="3"/>
  <c r="D403" i="3"/>
  <c r="AD402" i="3"/>
  <c r="AE402" i="3" s="1"/>
  <c r="AF402" i="3" s="1"/>
  <c r="AB402" i="3"/>
  <c r="U402" i="3"/>
  <c r="R402" i="3"/>
  <c r="T402" i="3" s="1"/>
  <c r="Q402" i="3"/>
  <c r="N402" i="3"/>
  <c r="J402" i="3"/>
  <c r="AG402" i="3" s="1"/>
  <c r="E402" i="3"/>
  <c r="D402" i="3"/>
  <c r="S402" i="3" s="1"/>
  <c r="AD401" i="3"/>
  <c r="AB401" i="3"/>
  <c r="U401" i="3"/>
  <c r="R401" i="3"/>
  <c r="T401" i="3" s="1"/>
  <c r="Q401" i="3"/>
  <c r="N401" i="3"/>
  <c r="J401" i="3"/>
  <c r="E401" i="3"/>
  <c r="D401" i="3"/>
  <c r="AD400" i="3"/>
  <c r="BC400" i="3" s="1"/>
  <c r="AB400" i="3"/>
  <c r="U400" i="3"/>
  <c r="R400" i="3"/>
  <c r="T400" i="3" s="1"/>
  <c r="Q400" i="3"/>
  <c r="N400" i="3"/>
  <c r="J400" i="3"/>
  <c r="E400" i="3"/>
  <c r="D400" i="3"/>
  <c r="AD399" i="3"/>
  <c r="AB399" i="3"/>
  <c r="U399" i="3"/>
  <c r="R399" i="3"/>
  <c r="T399" i="3" s="1"/>
  <c r="Q399" i="3"/>
  <c r="N399" i="3"/>
  <c r="J399" i="3"/>
  <c r="E399" i="3"/>
  <c r="D399" i="3"/>
  <c r="AD398" i="3"/>
  <c r="AQ398" i="3" s="1"/>
  <c r="AR398" i="3" s="1"/>
  <c r="AB398" i="3"/>
  <c r="U398" i="3"/>
  <c r="R398" i="3"/>
  <c r="T398" i="3" s="1"/>
  <c r="Q398" i="3"/>
  <c r="N398" i="3"/>
  <c r="J398" i="3"/>
  <c r="E398" i="3"/>
  <c r="D398" i="3"/>
  <c r="S398" i="3" s="1"/>
  <c r="AD397" i="3"/>
  <c r="AB397" i="3"/>
  <c r="U397" i="3"/>
  <c r="T397" i="3"/>
  <c r="R397" i="3"/>
  <c r="Q397" i="3"/>
  <c r="N397" i="3"/>
  <c r="J397" i="3"/>
  <c r="E397" i="3"/>
  <c r="D397" i="3"/>
  <c r="AD396" i="3"/>
  <c r="AB396" i="3"/>
  <c r="U396" i="3"/>
  <c r="R396" i="3"/>
  <c r="T396" i="3" s="1"/>
  <c r="Q396" i="3"/>
  <c r="N396" i="3"/>
  <c r="J396" i="3"/>
  <c r="E396" i="3"/>
  <c r="D396" i="3"/>
  <c r="F396" i="3" s="1"/>
  <c r="AD395" i="3"/>
  <c r="AB395" i="3"/>
  <c r="U395" i="3"/>
  <c r="R395" i="3"/>
  <c r="T395" i="3" s="1"/>
  <c r="Q395" i="3"/>
  <c r="N395" i="3"/>
  <c r="J395" i="3"/>
  <c r="E395" i="3"/>
  <c r="D395" i="3"/>
  <c r="AD394" i="3"/>
  <c r="AB394" i="3"/>
  <c r="U394" i="3"/>
  <c r="R394" i="3"/>
  <c r="T394" i="3" s="1"/>
  <c r="Q394" i="3"/>
  <c r="N394" i="3"/>
  <c r="J394" i="3"/>
  <c r="AG394" i="3" s="1"/>
  <c r="E394" i="3"/>
  <c r="D394" i="3"/>
  <c r="S394" i="3" s="1"/>
  <c r="AD393" i="3"/>
  <c r="AB393" i="3"/>
  <c r="U393" i="3"/>
  <c r="R393" i="3"/>
  <c r="T393" i="3" s="1"/>
  <c r="Q393" i="3"/>
  <c r="N393" i="3"/>
  <c r="J393" i="3"/>
  <c r="E393" i="3"/>
  <c r="D393" i="3"/>
  <c r="AE392" i="3"/>
  <c r="AD392" i="3"/>
  <c r="BC392" i="3" s="1"/>
  <c r="AB392" i="3"/>
  <c r="U392" i="3"/>
  <c r="T392" i="3"/>
  <c r="R392" i="3"/>
  <c r="Q392" i="3"/>
  <c r="N392" i="3"/>
  <c r="J392" i="3"/>
  <c r="E392" i="3"/>
  <c r="D392" i="3"/>
  <c r="AD391" i="3"/>
  <c r="AB391" i="3"/>
  <c r="U391" i="3"/>
  <c r="R391" i="3"/>
  <c r="T391" i="3" s="1"/>
  <c r="Q391" i="3"/>
  <c r="N391" i="3"/>
  <c r="J391" i="3"/>
  <c r="E391" i="3"/>
  <c r="D391" i="3"/>
  <c r="AE390" i="3"/>
  <c r="AF390" i="3" s="1"/>
  <c r="AD390" i="3"/>
  <c r="AQ390" i="3" s="1"/>
  <c r="AR390" i="3" s="1"/>
  <c r="AB390" i="3"/>
  <c r="U390" i="3"/>
  <c r="R390" i="3"/>
  <c r="T390" i="3" s="1"/>
  <c r="Q390" i="3"/>
  <c r="N390" i="3"/>
  <c r="J390" i="3"/>
  <c r="E390" i="3"/>
  <c r="D390" i="3"/>
  <c r="S390" i="3" s="1"/>
  <c r="AD389" i="3"/>
  <c r="AB389" i="3"/>
  <c r="U389" i="3"/>
  <c r="R389" i="3"/>
  <c r="T389" i="3" s="1"/>
  <c r="Q389" i="3"/>
  <c r="N389" i="3"/>
  <c r="J389" i="3"/>
  <c r="E389" i="3"/>
  <c r="D389" i="3"/>
  <c r="AD388" i="3"/>
  <c r="BC388" i="3" s="1"/>
  <c r="AB388" i="3"/>
  <c r="U388" i="3"/>
  <c r="R388" i="3"/>
  <c r="T388" i="3" s="1"/>
  <c r="Q388" i="3"/>
  <c r="N388" i="3"/>
  <c r="J388" i="3"/>
  <c r="E388" i="3"/>
  <c r="D388" i="3"/>
  <c r="AD387" i="3"/>
  <c r="AB387" i="3"/>
  <c r="U387" i="3"/>
  <c r="R387" i="3"/>
  <c r="T387" i="3" s="1"/>
  <c r="Q387" i="3"/>
  <c r="N387" i="3"/>
  <c r="J387" i="3"/>
  <c r="E387" i="3"/>
  <c r="D387" i="3"/>
  <c r="AD386" i="3"/>
  <c r="AQ386" i="3" s="1"/>
  <c r="AR386" i="3" s="1"/>
  <c r="AB386" i="3"/>
  <c r="U386" i="3"/>
  <c r="R386" i="3"/>
  <c r="T386" i="3" s="1"/>
  <c r="Q386" i="3"/>
  <c r="N386" i="3"/>
  <c r="J386" i="3"/>
  <c r="E386" i="3"/>
  <c r="D386" i="3"/>
  <c r="S386" i="3" s="1"/>
  <c r="AD385" i="3"/>
  <c r="AB385" i="3"/>
  <c r="U385" i="3"/>
  <c r="R385" i="3"/>
  <c r="T385" i="3" s="1"/>
  <c r="Q385" i="3"/>
  <c r="N385" i="3"/>
  <c r="J385" i="3"/>
  <c r="E385" i="3"/>
  <c r="F385" i="3" s="1"/>
  <c r="D385" i="3"/>
  <c r="AD384" i="3"/>
  <c r="BC384" i="3" s="1"/>
  <c r="AB384" i="3"/>
  <c r="U384" i="3"/>
  <c r="R384" i="3"/>
  <c r="T384" i="3" s="1"/>
  <c r="Q384" i="3"/>
  <c r="N384" i="3"/>
  <c r="J384" i="3"/>
  <c r="E384" i="3"/>
  <c r="D384" i="3"/>
  <c r="AD383" i="3"/>
  <c r="BC383" i="3" s="1"/>
  <c r="AB383" i="3"/>
  <c r="U383" i="3"/>
  <c r="R383" i="3"/>
  <c r="T383" i="3" s="1"/>
  <c r="Q383" i="3"/>
  <c r="N383" i="3"/>
  <c r="J383" i="3"/>
  <c r="E383" i="3"/>
  <c r="D383" i="3"/>
  <c r="AD382" i="3"/>
  <c r="AE382" i="3" s="1"/>
  <c r="AF382" i="3" s="1"/>
  <c r="AB382" i="3"/>
  <c r="U382" i="3"/>
  <c r="R382" i="3"/>
  <c r="T382" i="3" s="1"/>
  <c r="Q382" i="3"/>
  <c r="N382" i="3"/>
  <c r="J382" i="3"/>
  <c r="E382" i="3"/>
  <c r="D382" i="3"/>
  <c r="S382" i="3" s="1"/>
  <c r="AD381" i="3"/>
  <c r="AB381" i="3"/>
  <c r="U381" i="3"/>
  <c r="R381" i="3"/>
  <c r="T381" i="3" s="1"/>
  <c r="Q381" i="3"/>
  <c r="N381" i="3"/>
  <c r="J381" i="3"/>
  <c r="E381" i="3"/>
  <c r="D381" i="3"/>
  <c r="AD380" i="3"/>
  <c r="BC380" i="3" s="1"/>
  <c r="AB380" i="3"/>
  <c r="U380" i="3"/>
  <c r="T380" i="3"/>
  <c r="R380" i="3"/>
  <c r="Q380" i="3"/>
  <c r="N380" i="3"/>
  <c r="J380" i="3"/>
  <c r="E380" i="3"/>
  <c r="D380" i="3"/>
  <c r="AD379" i="3"/>
  <c r="AB379" i="3"/>
  <c r="U379" i="3"/>
  <c r="R379" i="3"/>
  <c r="T379" i="3" s="1"/>
  <c r="Q379" i="3"/>
  <c r="N379" i="3"/>
  <c r="J379" i="3"/>
  <c r="E379" i="3"/>
  <c r="D379" i="3"/>
  <c r="AD378" i="3"/>
  <c r="AB378" i="3"/>
  <c r="U378" i="3"/>
  <c r="R378" i="3"/>
  <c r="T378" i="3" s="1"/>
  <c r="Q378" i="3"/>
  <c r="N378" i="3"/>
  <c r="J378" i="3"/>
  <c r="E378" i="3"/>
  <c r="D378" i="3"/>
  <c r="S378" i="3" s="1"/>
  <c r="AD377" i="3"/>
  <c r="AB377" i="3"/>
  <c r="U377" i="3"/>
  <c r="R377" i="3"/>
  <c r="T377" i="3" s="1"/>
  <c r="Q377" i="3"/>
  <c r="N377" i="3"/>
  <c r="J377" i="3"/>
  <c r="E377" i="3"/>
  <c r="D377" i="3"/>
  <c r="AD376" i="3"/>
  <c r="AB376" i="3"/>
  <c r="U376" i="3"/>
  <c r="R376" i="3"/>
  <c r="T376" i="3" s="1"/>
  <c r="Q376" i="3"/>
  <c r="N376" i="3"/>
  <c r="J376" i="3"/>
  <c r="E376" i="3"/>
  <c r="D376" i="3"/>
  <c r="F376" i="3" s="1"/>
  <c r="AD375" i="3"/>
  <c r="AB375" i="3"/>
  <c r="U375" i="3"/>
  <c r="R375" i="3"/>
  <c r="T375" i="3" s="1"/>
  <c r="Q375" i="3"/>
  <c r="N375" i="3"/>
  <c r="J375" i="3"/>
  <c r="E375" i="3"/>
  <c r="D375" i="3"/>
  <c r="AD374" i="3"/>
  <c r="AB374" i="3"/>
  <c r="U374" i="3"/>
  <c r="R374" i="3"/>
  <c r="T374" i="3" s="1"/>
  <c r="Q374" i="3"/>
  <c r="N374" i="3"/>
  <c r="J374" i="3"/>
  <c r="E374" i="3"/>
  <c r="D374" i="3"/>
  <c r="S374" i="3" s="1"/>
  <c r="AD373" i="3"/>
  <c r="AB373" i="3"/>
  <c r="U373" i="3"/>
  <c r="R373" i="3"/>
  <c r="T373" i="3" s="1"/>
  <c r="Q373" i="3"/>
  <c r="N373" i="3"/>
  <c r="J373" i="3"/>
  <c r="E373" i="3"/>
  <c r="D373" i="3"/>
  <c r="AD372" i="3"/>
  <c r="BC372" i="3" s="1"/>
  <c r="AB372" i="3"/>
  <c r="U372" i="3"/>
  <c r="R372" i="3"/>
  <c r="T372" i="3" s="1"/>
  <c r="Q372" i="3"/>
  <c r="N372" i="3"/>
  <c r="J372" i="3"/>
  <c r="E372" i="3"/>
  <c r="D372" i="3"/>
  <c r="AD371" i="3"/>
  <c r="BC371" i="3" s="1"/>
  <c r="AB371" i="3"/>
  <c r="U371" i="3"/>
  <c r="R371" i="3"/>
  <c r="T371" i="3" s="1"/>
  <c r="Q371" i="3"/>
  <c r="N371" i="3"/>
  <c r="J371" i="3"/>
  <c r="E371" i="3"/>
  <c r="D371" i="3"/>
  <c r="AD370" i="3"/>
  <c r="BB370" i="3" s="1"/>
  <c r="AB370" i="3"/>
  <c r="U370" i="3"/>
  <c r="R370" i="3"/>
  <c r="T370" i="3" s="1"/>
  <c r="Q370" i="3"/>
  <c r="N370" i="3"/>
  <c r="J370" i="3"/>
  <c r="E370" i="3"/>
  <c r="D370" i="3"/>
  <c r="S370" i="3" s="1"/>
  <c r="AD369" i="3"/>
  <c r="AB369" i="3"/>
  <c r="U369" i="3"/>
  <c r="R369" i="3"/>
  <c r="T369" i="3" s="1"/>
  <c r="Q369" i="3"/>
  <c r="N369" i="3"/>
  <c r="J369" i="3"/>
  <c r="E369" i="3"/>
  <c r="D369" i="3"/>
  <c r="AD368" i="3"/>
  <c r="BC368" i="3" s="1"/>
  <c r="AB368" i="3"/>
  <c r="U368" i="3"/>
  <c r="R368" i="3"/>
  <c r="T368" i="3" s="1"/>
  <c r="Q368" i="3"/>
  <c r="N368" i="3"/>
  <c r="J368" i="3"/>
  <c r="E368" i="3"/>
  <c r="D368" i="3"/>
  <c r="AD367" i="3"/>
  <c r="BC367" i="3" s="1"/>
  <c r="AB367" i="3"/>
  <c r="U367" i="3"/>
  <c r="R367" i="3"/>
  <c r="T367" i="3" s="1"/>
  <c r="Q367" i="3"/>
  <c r="N367" i="3"/>
  <c r="J367" i="3"/>
  <c r="AG367" i="3" s="1"/>
  <c r="E367" i="3"/>
  <c r="D367" i="3"/>
  <c r="AD366" i="3"/>
  <c r="AX366" i="3" s="1"/>
  <c r="AB366" i="3"/>
  <c r="U366" i="3"/>
  <c r="R366" i="3"/>
  <c r="T366" i="3" s="1"/>
  <c r="Q366" i="3"/>
  <c r="N366" i="3"/>
  <c r="J366" i="3"/>
  <c r="E366" i="3"/>
  <c r="D366" i="3"/>
  <c r="S366" i="3" s="1"/>
  <c r="AD365" i="3"/>
  <c r="AB365" i="3"/>
  <c r="U365" i="3"/>
  <c r="T365" i="3"/>
  <c r="R365" i="3"/>
  <c r="Q365" i="3"/>
  <c r="N365" i="3"/>
  <c r="J365" i="3"/>
  <c r="E365" i="3"/>
  <c r="D365" i="3"/>
  <c r="AD364" i="3"/>
  <c r="AB364" i="3"/>
  <c r="U364" i="3"/>
  <c r="R364" i="3"/>
  <c r="T364" i="3" s="1"/>
  <c r="Q364" i="3"/>
  <c r="N364" i="3"/>
  <c r="J364" i="3"/>
  <c r="E364" i="3"/>
  <c r="D364" i="3"/>
  <c r="AD363" i="3"/>
  <c r="AB363" i="3"/>
  <c r="U363" i="3"/>
  <c r="R363" i="3"/>
  <c r="T363" i="3" s="1"/>
  <c r="Q363" i="3"/>
  <c r="N363" i="3"/>
  <c r="J363" i="3"/>
  <c r="E363" i="3"/>
  <c r="D363" i="3"/>
  <c r="AD362" i="3"/>
  <c r="AQ362" i="3" s="1"/>
  <c r="AR362" i="3" s="1"/>
  <c r="AB362" i="3"/>
  <c r="U362" i="3"/>
  <c r="R362" i="3"/>
  <c r="T362" i="3" s="1"/>
  <c r="Q362" i="3"/>
  <c r="N362" i="3"/>
  <c r="J362" i="3"/>
  <c r="E362" i="3"/>
  <c r="D362" i="3"/>
  <c r="S362" i="3" s="1"/>
  <c r="AD361" i="3"/>
  <c r="AB361" i="3"/>
  <c r="U361" i="3"/>
  <c r="R361" i="3"/>
  <c r="T361" i="3" s="1"/>
  <c r="Q361" i="3"/>
  <c r="N361" i="3"/>
  <c r="J361" i="3"/>
  <c r="E361" i="3"/>
  <c r="D361" i="3"/>
  <c r="AD360" i="3"/>
  <c r="BC360" i="3" s="1"/>
  <c r="AB360" i="3"/>
  <c r="U360" i="3"/>
  <c r="R360" i="3"/>
  <c r="T360" i="3" s="1"/>
  <c r="Q360" i="3"/>
  <c r="N360" i="3"/>
  <c r="J360" i="3"/>
  <c r="E360" i="3"/>
  <c r="F360" i="3" s="1"/>
  <c r="D360" i="3"/>
  <c r="AD359" i="3"/>
  <c r="BB359" i="3" s="1"/>
  <c r="AB359" i="3"/>
  <c r="U359" i="3"/>
  <c r="R359" i="3"/>
  <c r="T359" i="3" s="1"/>
  <c r="Q359" i="3"/>
  <c r="N359" i="3"/>
  <c r="J359" i="3"/>
  <c r="E359" i="3"/>
  <c r="D359" i="3"/>
  <c r="BC358" i="3"/>
  <c r="AE358" i="3"/>
  <c r="AF358" i="3" s="1"/>
  <c r="AD358" i="3"/>
  <c r="BB358" i="3" s="1"/>
  <c r="AB358" i="3"/>
  <c r="U358" i="3"/>
  <c r="R358" i="3"/>
  <c r="T358" i="3" s="1"/>
  <c r="Q358" i="3"/>
  <c r="N358" i="3"/>
  <c r="J358" i="3"/>
  <c r="E358" i="3"/>
  <c r="D358" i="3"/>
  <c r="S358" i="3" s="1"/>
  <c r="AD357" i="3"/>
  <c r="AB357" i="3"/>
  <c r="U357" i="3"/>
  <c r="R357" i="3"/>
  <c r="T357" i="3" s="1"/>
  <c r="Q357" i="3"/>
  <c r="N357" i="3"/>
  <c r="J357" i="3"/>
  <c r="E357" i="3"/>
  <c r="D357" i="3"/>
  <c r="AD356" i="3"/>
  <c r="BC356" i="3" s="1"/>
  <c r="AB356" i="3"/>
  <c r="U356" i="3"/>
  <c r="R356" i="3"/>
  <c r="T356" i="3" s="1"/>
  <c r="Q356" i="3"/>
  <c r="N356" i="3"/>
  <c r="J356" i="3"/>
  <c r="E356" i="3"/>
  <c r="D356" i="3"/>
  <c r="AD355" i="3"/>
  <c r="BC355" i="3" s="1"/>
  <c r="AB355" i="3"/>
  <c r="U355" i="3"/>
  <c r="R355" i="3"/>
  <c r="T355" i="3" s="1"/>
  <c r="Q355" i="3"/>
  <c r="N355" i="3"/>
  <c r="J355" i="3"/>
  <c r="E355" i="3"/>
  <c r="D355" i="3"/>
  <c r="AD354" i="3"/>
  <c r="AE354" i="3" s="1"/>
  <c r="AF354" i="3" s="1"/>
  <c r="AB354" i="3"/>
  <c r="U354" i="3"/>
  <c r="R354" i="3"/>
  <c r="T354" i="3" s="1"/>
  <c r="Q354" i="3"/>
  <c r="N354" i="3"/>
  <c r="J354" i="3"/>
  <c r="E354" i="3"/>
  <c r="D354" i="3"/>
  <c r="S354" i="3" s="1"/>
  <c r="AD353" i="3"/>
  <c r="AB353" i="3"/>
  <c r="U353" i="3"/>
  <c r="R353" i="3"/>
  <c r="T353" i="3" s="1"/>
  <c r="Q353" i="3"/>
  <c r="N353" i="3"/>
  <c r="J353" i="3"/>
  <c r="E353" i="3"/>
  <c r="D353" i="3"/>
  <c r="F353" i="3" s="1"/>
  <c r="AD352" i="3"/>
  <c r="BC352" i="3" s="1"/>
  <c r="AB352" i="3"/>
  <c r="U352" i="3"/>
  <c r="T352" i="3"/>
  <c r="R352" i="3"/>
  <c r="Q352" i="3"/>
  <c r="N352" i="3"/>
  <c r="J352" i="3"/>
  <c r="E352" i="3"/>
  <c r="D352" i="3"/>
  <c r="AD351" i="3"/>
  <c r="BC351" i="3" s="1"/>
  <c r="AB351" i="3"/>
  <c r="U351" i="3"/>
  <c r="R351" i="3"/>
  <c r="T351" i="3" s="1"/>
  <c r="Q351" i="3"/>
  <c r="N351" i="3"/>
  <c r="J351" i="3"/>
  <c r="E351" i="3"/>
  <c r="D351" i="3"/>
  <c r="AD350" i="3"/>
  <c r="AQ350" i="3" s="1"/>
  <c r="AR350" i="3" s="1"/>
  <c r="AB350" i="3"/>
  <c r="U350" i="3"/>
  <c r="S350" i="3"/>
  <c r="R350" i="3"/>
  <c r="T350" i="3" s="1"/>
  <c r="Q350" i="3"/>
  <c r="N350" i="3"/>
  <c r="J350" i="3"/>
  <c r="E350" i="3"/>
  <c r="D350" i="3"/>
  <c r="AD349" i="3"/>
  <c r="AB349" i="3"/>
  <c r="U349" i="3"/>
  <c r="R349" i="3"/>
  <c r="T349" i="3" s="1"/>
  <c r="Q349" i="3"/>
  <c r="N349" i="3"/>
  <c r="J349" i="3"/>
  <c r="E349" i="3"/>
  <c r="D349" i="3"/>
  <c r="AD348" i="3"/>
  <c r="AB348" i="3"/>
  <c r="U348" i="3"/>
  <c r="R348" i="3"/>
  <c r="T348" i="3" s="1"/>
  <c r="Q348" i="3"/>
  <c r="N348" i="3"/>
  <c r="J348" i="3"/>
  <c r="E348" i="3"/>
  <c r="D348" i="3"/>
  <c r="AD347" i="3"/>
  <c r="AB347" i="3"/>
  <c r="U347" i="3"/>
  <c r="R347" i="3"/>
  <c r="T347" i="3" s="1"/>
  <c r="Q347" i="3"/>
  <c r="N347" i="3"/>
  <c r="J347" i="3"/>
  <c r="E347" i="3"/>
  <c r="D347" i="3"/>
  <c r="AD346" i="3"/>
  <c r="BC346" i="3" s="1"/>
  <c r="AB346" i="3"/>
  <c r="U346" i="3"/>
  <c r="R346" i="3"/>
  <c r="T346" i="3" s="1"/>
  <c r="Q346" i="3"/>
  <c r="N346" i="3"/>
  <c r="J346" i="3"/>
  <c r="E346" i="3"/>
  <c r="D346" i="3"/>
  <c r="S346" i="3" s="1"/>
  <c r="AD345" i="3"/>
  <c r="AB345" i="3"/>
  <c r="U345" i="3"/>
  <c r="T345" i="3"/>
  <c r="R345" i="3"/>
  <c r="Q345" i="3"/>
  <c r="N345" i="3"/>
  <c r="J345" i="3"/>
  <c r="E345" i="3"/>
  <c r="D345" i="3"/>
  <c r="AD344" i="3"/>
  <c r="AB344" i="3"/>
  <c r="U344" i="3"/>
  <c r="R344" i="3"/>
  <c r="T344" i="3" s="1"/>
  <c r="Q344" i="3"/>
  <c r="N344" i="3"/>
  <c r="J344" i="3"/>
  <c r="E344" i="3"/>
  <c r="D344" i="3"/>
  <c r="F344" i="3" s="1"/>
  <c r="AD343" i="3"/>
  <c r="AB343" i="3"/>
  <c r="U343" i="3"/>
  <c r="R343" i="3"/>
  <c r="T343" i="3" s="1"/>
  <c r="Q343" i="3"/>
  <c r="N343" i="3"/>
  <c r="J343" i="3"/>
  <c r="E343" i="3"/>
  <c r="D343" i="3"/>
  <c r="AD342" i="3"/>
  <c r="AQ342" i="3" s="1"/>
  <c r="AR342" i="3" s="1"/>
  <c r="AB342" i="3"/>
  <c r="U342" i="3"/>
  <c r="R342" i="3"/>
  <c r="T342" i="3" s="1"/>
  <c r="Q342" i="3"/>
  <c r="N342" i="3"/>
  <c r="J342" i="3"/>
  <c r="E342" i="3"/>
  <c r="D342" i="3"/>
  <c r="S342" i="3" s="1"/>
  <c r="AD341" i="3"/>
  <c r="AB341" i="3"/>
  <c r="U341" i="3"/>
  <c r="R341" i="3"/>
  <c r="T341" i="3" s="1"/>
  <c r="Q341" i="3"/>
  <c r="N341" i="3"/>
  <c r="J341" i="3"/>
  <c r="E341" i="3"/>
  <c r="D341" i="3"/>
  <c r="AD340" i="3"/>
  <c r="BC340" i="3" s="1"/>
  <c r="AB340" i="3"/>
  <c r="U340" i="3"/>
  <c r="T340" i="3"/>
  <c r="R340" i="3"/>
  <c r="Q340" i="3"/>
  <c r="N340" i="3"/>
  <c r="J340" i="3"/>
  <c r="E340" i="3"/>
  <c r="D340" i="3"/>
  <c r="AD339" i="3"/>
  <c r="AB339" i="3"/>
  <c r="U339" i="3"/>
  <c r="R339" i="3"/>
  <c r="T339" i="3" s="1"/>
  <c r="Q339" i="3"/>
  <c r="N339" i="3"/>
  <c r="J339" i="3"/>
  <c r="E339" i="3"/>
  <c r="D339" i="3"/>
  <c r="AD338" i="3"/>
  <c r="AQ338" i="3" s="1"/>
  <c r="AR338" i="3" s="1"/>
  <c r="AB338" i="3"/>
  <c r="U338" i="3"/>
  <c r="R338" i="3"/>
  <c r="T338" i="3" s="1"/>
  <c r="Q338" i="3"/>
  <c r="N338" i="3"/>
  <c r="J338" i="3"/>
  <c r="E338" i="3"/>
  <c r="D338" i="3"/>
  <c r="S338" i="3" s="1"/>
  <c r="AD337" i="3"/>
  <c r="AB337" i="3"/>
  <c r="U337" i="3"/>
  <c r="T337" i="3"/>
  <c r="R337" i="3"/>
  <c r="Q337" i="3"/>
  <c r="N337" i="3"/>
  <c r="J337" i="3"/>
  <c r="E337" i="3"/>
  <c r="D337" i="3"/>
  <c r="AD336" i="3"/>
  <c r="BC336" i="3" s="1"/>
  <c r="AB336" i="3"/>
  <c r="U336" i="3"/>
  <c r="R336" i="3"/>
  <c r="T336" i="3" s="1"/>
  <c r="Q336" i="3"/>
  <c r="N336" i="3"/>
  <c r="J336" i="3"/>
  <c r="E336" i="3"/>
  <c r="D336" i="3"/>
  <c r="AD335" i="3"/>
  <c r="BC335" i="3" s="1"/>
  <c r="AB335" i="3"/>
  <c r="U335" i="3"/>
  <c r="R335" i="3"/>
  <c r="T335" i="3" s="1"/>
  <c r="Q335" i="3"/>
  <c r="N335" i="3"/>
  <c r="J335" i="3"/>
  <c r="E335" i="3"/>
  <c r="D335" i="3"/>
  <c r="AD334" i="3"/>
  <c r="AB334" i="3"/>
  <c r="U334" i="3"/>
  <c r="R334" i="3"/>
  <c r="T334" i="3" s="1"/>
  <c r="Q334" i="3"/>
  <c r="N334" i="3"/>
  <c r="J334" i="3"/>
  <c r="AG334" i="3" s="1"/>
  <c r="E334" i="3"/>
  <c r="D334" i="3"/>
  <c r="S334" i="3" s="1"/>
  <c r="AD333" i="3"/>
  <c r="AB333" i="3"/>
  <c r="U333" i="3"/>
  <c r="R333" i="3"/>
  <c r="T333" i="3" s="1"/>
  <c r="Q333" i="3"/>
  <c r="N333" i="3"/>
  <c r="J333" i="3"/>
  <c r="E333" i="3"/>
  <c r="D333" i="3"/>
  <c r="AD332" i="3"/>
  <c r="BC332" i="3" s="1"/>
  <c r="AB332" i="3"/>
  <c r="U332" i="3"/>
  <c r="R332" i="3"/>
  <c r="T332" i="3" s="1"/>
  <c r="Q332" i="3"/>
  <c r="N332" i="3"/>
  <c r="J332" i="3"/>
  <c r="E332" i="3"/>
  <c r="D332" i="3"/>
  <c r="AD331" i="3"/>
  <c r="AB331" i="3"/>
  <c r="U331" i="3"/>
  <c r="R331" i="3"/>
  <c r="T331" i="3" s="1"/>
  <c r="Q331" i="3"/>
  <c r="N331" i="3"/>
  <c r="J331" i="3"/>
  <c r="E331" i="3"/>
  <c r="D331" i="3"/>
  <c r="BC330" i="3"/>
  <c r="AD330" i="3"/>
  <c r="AB330" i="3"/>
  <c r="U330" i="3"/>
  <c r="S330" i="3"/>
  <c r="R330" i="3"/>
  <c r="T330" i="3" s="1"/>
  <c r="Q330" i="3"/>
  <c r="N330" i="3"/>
  <c r="J330" i="3"/>
  <c r="E330" i="3"/>
  <c r="D330" i="3"/>
  <c r="AD329" i="3"/>
  <c r="AB329" i="3"/>
  <c r="U329" i="3"/>
  <c r="R329" i="3"/>
  <c r="T329" i="3" s="1"/>
  <c r="Q329" i="3"/>
  <c r="N329" i="3"/>
  <c r="J329" i="3"/>
  <c r="E329" i="3"/>
  <c r="D329" i="3"/>
  <c r="AE328" i="3"/>
  <c r="AD328" i="3"/>
  <c r="AQ328" i="3" s="1"/>
  <c r="AR328" i="3" s="1"/>
  <c r="AB328" i="3"/>
  <c r="U328" i="3"/>
  <c r="T328" i="3"/>
  <c r="R328" i="3"/>
  <c r="Q328" i="3"/>
  <c r="N328" i="3"/>
  <c r="J328" i="3"/>
  <c r="E328" i="3"/>
  <c r="D328" i="3"/>
  <c r="AD327" i="3"/>
  <c r="AB327" i="3"/>
  <c r="U327" i="3"/>
  <c r="R327" i="3"/>
  <c r="T327" i="3" s="1"/>
  <c r="Q327" i="3"/>
  <c r="N327" i="3"/>
  <c r="J327" i="3"/>
  <c r="E327" i="3"/>
  <c r="D327" i="3"/>
  <c r="AD326" i="3"/>
  <c r="AE326" i="3" s="1"/>
  <c r="AF326" i="3" s="1"/>
  <c r="AB326" i="3"/>
  <c r="R326" i="3"/>
  <c r="T326" i="3" s="1"/>
  <c r="Q326" i="3"/>
  <c r="N326" i="3"/>
  <c r="J326" i="3"/>
  <c r="E326" i="3"/>
  <c r="D326" i="3"/>
  <c r="S326" i="3" s="1"/>
  <c r="AD325" i="3"/>
  <c r="AB325" i="3"/>
  <c r="U325" i="3"/>
  <c r="R325" i="3"/>
  <c r="T325" i="3" s="1"/>
  <c r="Q325" i="3"/>
  <c r="N325" i="3"/>
  <c r="J325" i="3"/>
  <c r="E325" i="3"/>
  <c r="D325" i="3"/>
  <c r="AD324" i="3"/>
  <c r="AB324" i="3"/>
  <c r="U324" i="3"/>
  <c r="R324" i="3"/>
  <c r="T324" i="3" s="1"/>
  <c r="Q324" i="3"/>
  <c r="N324" i="3"/>
  <c r="J324" i="3"/>
  <c r="E324" i="3"/>
  <c r="D324" i="3"/>
  <c r="AD323" i="3"/>
  <c r="AW323" i="3" s="1"/>
  <c r="AB323" i="3"/>
  <c r="R323" i="3"/>
  <c r="T323" i="3" s="1"/>
  <c r="Q323" i="3"/>
  <c r="N323" i="3"/>
  <c r="J323" i="3"/>
  <c r="E323" i="3"/>
  <c r="D323" i="3"/>
  <c r="AD322" i="3"/>
  <c r="AB322" i="3"/>
  <c r="U322" i="3"/>
  <c r="S322" i="3"/>
  <c r="R322" i="3"/>
  <c r="T322" i="3" s="1"/>
  <c r="Q322" i="3"/>
  <c r="N322" i="3"/>
  <c r="J322" i="3"/>
  <c r="E322" i="3"/>
  <c r="D322" i="3"/>
  <c r="AD321" i="3"/>
  <c r="AB321" i="3"/>
  <c r="U321" i="3"/>
  <c r="R321" i="3"/>
  <c r="T321" i="3" s="1"/>
  <c r="Q321" i="3"/>
  <c r="N321" i="3"/>
  <c r="J321" i="3"/>
  <c r="E321" i="3"/>
  <c r="D321" i="3"/>
  <c r="AD320" i="3"/>
  <c r="AB320" i="3"/>
  <c r="U320" i="3"/>
  <c r="R320" i="3"/>
  <c r="T320" i="3" s="1"/>
  <c r="Q320" i="3"/>
  <c r="N320" i="3"/>
  <c r="J320" i="3"/>
  <c r="E320" i="3"/>
  <c r="F320" i="3" s="1"/>
  <c r="D320" i="3"/>
  <c r="AD319" i="3"/>
  <c r="AB319" i="3"/>
  <c r="U319" i="3"/>
  <c r="R319" i="3"/>
  <c r="T319" i="3" s="1"/>
  <c r="Q319" i="3"/>
  <c r="N319" i="3"/>
  <c r="J319" i="3"/>
  <c r="E319" i="3"/>
  <c r="D319" i="3"/>
  <c r="AD318" i="3"/>
  <c r="AQ318" i="3" s="1"/>
  <c r="AR318" i="3" s="1"/>
  <c r="AB318" i="3"/>
  <c r="U318" i="3"/>
  <c r="R318" i="3"/>
  <c r="T318" i="3" s="1"/>
  <c r="Q318" i="3"/>
  <c r="N318" i="3"/>
  <c r="J318" i="3"/>
  <c r="E318" i="3"/>
  <c r="D318" i="3"/>
  <c r="S318" i="3" s="1"/>
  <c r="AD317" i="3"/>
  <c r="AB317" i="3"/>
  <c r="U317" i="3"/>
  <c r="R317" i="3"/>
  <c r="T317" i="3" s="1"/>
  <c r="Q317" i="3"/>
  <c r="N317" i="3"/>
  <c r="J317" i="3"/>
  <c r="E317" i="3"/>
  <c r="D317" i="3"/>
  <c r="F317" i="3" s="1"/>
  <c r="AD316" i="3"/>
  <c r="AB316" i="3"/>
  <c r="U316" i="3"/>
  <c r="R316" i="3"/>
  <c r="T316" i="3" s="1"/>
  <c r="Q316" i="3"/>
  <c r="N316" i="3"/>
  <c r="J316" i="3"/>
  <c r="E316" i="3"/>
  <c r="D316" i="3"/>
  <c r="AQ315" i="3"/>
  <c r="AR315" i="3" s="1"/>
  <c r="AD315" i="3"/>
  <c r="BC315" i="3" s="1"/>
  <c r="AB315" i="3"/>
  <c r="U315" i="3"/>
  <c r="R315" i="3"/>
  <c r="T315" i="3" s="1"/>
  <c r="Q315" i="3"/>
  <c r="N315" i="3"/>
  <c r="J315" i="3"/>
  <c r="AG315" i="3" s="1"/>
  <c r="E315" i="3"/>
  <c r="D315" i="3"/>
  <c r="AD314" i="3"/>
  <c r="AX314" i="3" s="1"/>
  <c r="AB314" i="3"/>
  <c r="U314" i="3"/>
  <c r="R314" i="3"/>
  <c r="T314" i="3" s="1"/>
  <c r="Q314" i="3"/>
  <c r="N314" i="3"/>
  <c r="J314" i="3"/>
  <c r="E314" i="3"/>
  <c r="D314" i="3"/>
  <c r="S314" i="3" s="1"/>
  <c r="AD313" i="3"/>
  <c r="AB313" i="3"/>
  <c r="U313" i="3"/>
  <c r="R313" i="3"/>
  <c r="T313" i="3" s="1"/>
  <c r="Q313" i="3"/>
  <c r="N313" i="3"/>
  <c r="J313" i="3"/>
  <c r="E313" i="3"/>
  <c r="D313" i="3"/>
  <c r="AD312" i="3"/>
  <c r="AB312" i="3"/>
  <c r="U312" i="3"/>
  <c r="R312" i="3"/>
  <c r="T312" i="3" s="1"/>
  <c r="Q312" i="3"/>
  <c r="N312" i="3"/>
  <c r="J312" i="3"/>
  <c r="E312" i="3"/>
  <c r="F312" i="3" s="1"/>
  <c r="D312" i="3"/>
  <c r="AD311" i="3"/>
  <c r="AB311" i="3"/>
  <c r="U311" i="3"/>
  <c r="R311" i="3"/>
  <c r="T311" i="3" s="1"/>
  <c r="Q311" i="3"/>
  <c r="N311" i="3"/>
  <c r="J311" i="3"/>
  <c r="E311" i="3"/>
  <c r="D311" i="3"/>
  <c r="AD310" i="3"/>
  <c r="AB310" i="3"/>
  <c r="U310" i="3"/>
  <c r="R310" i="3"/>
  <c r="T310" i="3" s="1"/>
  <c r="Q310" i="3"/>
  <c r="N310" i="3"/>
  <c r="J310" i="3"/>
  <c r="E310" i="3"/>
  <c r="D310" i="3"/>
  <c r="S310" i="3" s="1"/>
  <c r="AD309" i="3"/>
  <c r="AB309" i="3"/>
  <c r="U309" i="3"/>
  <c r="R309" i="3"/>
  <c r="T309" i="3" s="1"/>
  <c r="Q309" i="3"/>
  <c r="N309" i="3"/>
  <c r="J309" i="3"/>
  <c r="E309" i="3"/>
  <c r="D309" i="3"/>
  <c r="AD308" i="3"/>
  <c r="BC308" i="3" s="1"/>
  <c r="AB308" i="3"/>
  <c r="U308" i="3"/>
  <c r="T308" i="3"/>
  <c r="R308" i="3"/>
  <c r="Q308" i="3"/>
  <c r="N308" i="3"/>
  <c r="J308" i="3"/>
  <c r="E308" i="3"/>
  <c r="D308" i="3"/>
  <c r="AD307" i="3"/>
  <c r="BC307" i="3" s="1"/>
  <c r="AB307" i="3"/>
  <c r="U307" i="3"/>
  <c r="R307" i="3"/>
  <c r="T307" i="3" s="1"/>
  <c r="Q307" i="3"/>
  <c r="N307" i="3"/>
  <c r="J307" i="3"/>
  <c r="E307" i="3"/>
  <c r="D307" i="3"/>
  <c r="AE306" i="3"/>
  <c r="AF306" i="3" s="1"/>
  <c r="AD306" i="3"/>
  <c r="AQ306" i="3" s="1"/>
  <c r="AR306" i="3" s="1"/>
  <c r="AB306" i="3"/>
  <c r="U306" i="3"/>
  <c r="R306" i="3"/>
  <c r="T306" i="3" s="1"/>
  <c r="Q306" i="3"/>
  <c r="N306" i="3"/>
  <c r="J306" i="3"/>
  <c r="E306" i="3"/>
  <c r="D306" i="3"/>
  <c r="AD305" i="3"/>
  <c r="AB305" i="3"/>
  <c r="U305" i="3"/>
  <c r="R305" i="3"/>
  <c r="T305" i="3" s="1"/>
  <c r="Q305" i="3"/>
  <c r="N305" i="3"/>
  <c r="J305" i="3"/>
  <c r="E305" i="3"/>
  <c r="F305" i="3" s="1"/>
  <c r="D305" i="3"/>
  <c r="AQ304" i="3"/>
  <c r="AR304" i="3" s="1"/>
  <c r="AD304" i="3"/>
  <c r="BC304" i="3" s="1"/>
  <c r="AB304" i="3"/>
  <c r="U304" i="3"/>
  <c r="R304" i="3"/>
  <c r="T304" i="3" s="1"/>
  <c r="Q304" i="3"/>
  <c r="N304" i="3"/>
  <c r="J304" i="3"/>
  <c r="E304" i="3"/>
  <c r="D304" i="3"/>
  <c r="AE303" i="3"/>
  <c r="AF303" i="3" s="1"/>
  <c r="AD303" i="3"/>
  <c r="AX303" i="3" s="1"/>
  <c r="AB303" i="3"/>
  <c r="U303" i="3"/>
  <c r="R303" i="3"/>
  <c r="T303" i="3" s="1"/>
  <c r="Q303" i="3"/>
  <c r="N303" i="3"/>
  <c r="J303" i="3"/>
  <c r="E303" i="3"/>
  <c r="D303" i="3"/>
  <c r="AD302" i="3"/>
  <c r="AB302" i="3"/>
  <c r="U302" i="3"/>
  <c r="R302" i="3"/>
  <c r="T302" i="3" s="1"/>
  <c r="Q302" i="3"/>
  <c r="N302" i="3"/>
  <c r="J302" i="3"/>
  <c r="E302" i="3"/>
  <c r="D302" i="3"/>
  <c r="S302" i="3" s="1"/>
  <c r="AD301" i="3"/>
  <c r="AB301" i="3"/>
  <c r="U301" i="3"/>
  <c r="T301" i="3"/>
  <c r="R301" i="3"/>
  <c r="Q301" i="3"/>
  <c r="N301" i="3"/>
  <c r="J301" i="3"/>
  <c r="E301" i="3"/>
  <c r="D301" i="3"/>
  <c r="AD300" i="3"/>
  <c r="BC300" i="3" s="1"/>
  <c r="AB300" i="3"/>
  <c r="U300" i="3"/>
  <c r="R300" i="3"/>
  <c r="T300" i="3" s="1"/>
  <c r="Q300" i="3"/>
  <c r="N300" i="3"/>
  <c r="J300" i="3"/>
  <c r="E300" i="3"/>
  <c r="D300" i="3"/>
  <c r="AD299" i="3"/>
  <c r="BC299" i="3" s="1"/>
  <c r="AB299" i="3"/>
  <c r="U299" i="3"/>
  <c r="R299" i="3"/>
  <c r="T299" i="3" s="1"/>
  <c r="Q299" i="3"/>
  <c r="N299" i="3"/>
  <c r="J299" i="3"/>
  <c r="E299" i="3"/>
  <c r="D299" i="3"/>
  <c r="AD298" i="3"/>
  <c r="AB298" i="3"/>
  <c r="U298" i="3"/>
  <c r="R298" i="3"/>
  <c r="T298" i="3" s="1"/>
  <c r="Q298" i="3"/>
  <c r="N298" i="3"/>
  <c r="J298" i="3"/>
  <c r="E298" i="3"/>
  <c r="D298" i="3"/>
  <c r="S298" i="3" s="1"/>
  <c r="AD297" i="3"/>
  <c r="AB297" i="3"/>
  <c r="U297" i="3"/>
  <c r="R297" i="3"/>
  <c r="T297" i="3" s="1"/>
  <c r="Q297" i="3"/>
  <c r="N297" i="3"/>
  <c r="J297" i="3"/>
  <c r="F297" i="3"/>
  <c r="E297" i="3"/>
  <c r="D297" i="3"/>
  <c r="AD296" i="3"/>
  <c r="BC296" i="3" s="1"/>
  <c r="AB296" i="3"/>
  <c r="U296" i="3"/>
  <c r="R296" i="3"/>
  <c r="T296" i="3" s="1"/>
  <c r="Q296" i="3"/>
  <c r="N296" i="3"/>
  <c r="J296" i="3"/>
  <c r="E296" i="3"/>
  <c r="D296" i="3"/>
  <c r="AE295" i="3"/>
  <c r="AF295" i="3" s="1"/>
  <c r="AD295" i="3"/>
  <c r="BC295" i="3" s="1"/>
  <c r="AB295" i="3"/>
  <c r="U295" i="3"/>
  <c r="R295" i="3"/>
  <c r="T295" i="3" s="1"/>
  <c r="Q295" i="3"/>
  <c r="N295" i="3"/>
  <c r="J295" i="3"/>
  <c r="E295" i="3"/>
  <c r="D295" i="3"/>
  <c r="BC294" i="3"/>
  <c r="AD294" i="3"/>
  <c r="AB294" i="3"/>
  <c r="U294" i="3"/>
  <c r="R294" i="3"/>
  <c r="T294" i="3" s="1"/>
  <c r="Q294" i="3"/>
  <c r="N294" i="3"/>
  <c r="J294" i="3"/>
  <c r="E294" i="3"/>
  <c r="D294" i="3"/>
  <c r="S294" i="3" s="1"/>
  <c r="AD293" i="3"/>
  <c r="AB293" i="3"/>
  <c r="U293" i="3"/>
  <c r="R293" i="3"/>
  <c r="T293" i="3" s="1"/>
  <c r="Q293" i="3"/>
  <c r="N293" i="3"/>
  <c r="J293" i="3"/>
  <c r="E293" i="3"/>
  <c r="D293" i="3"/>
  <c r="AD292" i="3"/>
  <c r="AB292" i="3"/>
  <c r="U292" i="3"/>
  <c r="R292" i="3"/>
  <c r="T292" i="3" s="1"/>
  <c r="Q292" i="3"/>
  <c r="N292" i="3"/>
  <c r="J292" i="3"/>
  <c r="E292" i="3"/>
  <c r="D292" i="3"/>
  <c r="AD291" i="3"/>
  <c r="AB291" i="3"/>
  <c r="U291" i="3"/>
  <c r="R291" i="3"/>
  <c r="T291" i="3" s="1"/>
  <c r="Q291" i="3"/>
  <c r="N291" i="3"/>
  <c r="J291" i="3"/>
  <c r="E291" i="3"/>
  <c r="D291" i="3"/>
  <c r="AD290" i="3"/>
  <c r="BC290" i="3" s="1"/>
  <c r="AB290" i="3"/>
  <c r="U290" i="3"/>
  <c r="R290" i="3"/>
  <c r="T290" i="3" s="1"/>
  <c r="Q290" i="3"/>
  <c r="N290" i="3"/>
  <c r="J290" i="3"/>
  <c r="E290" i="3"/>
  <c r="D290" i="3"/>
  <c r="S290" i="3" s="1"/>
  <c r="AD289" i="3"/>
  <c r="AB289" i="3"/>
  <c r="U289" i="3"/>
  <c r="T289" i="3"/>
  <c r="R289" i="3"/>
  <c r="Q289" i="3"/>
  <c r="N289" i="3"/>
  <c r="J289" i="3"/>
  <c r="E289" i="3"/>
  <c r="D289" i="3"/>
  <c r="AD288" i="3"/>
  <c r="AB288" i="3"/>
  <c r="U288" i="3"/>
  <c r="R288" i="3"/>
  <c r="T288" i="3" s="1"/>
  <c r="Q288" i="3"/>
  <c r="N288" i="3"/>
  <c r="J288" i="3"/>
  <c r="E288" i="3"/>
  <c r="D288" i="3"/>
  <c r="F288" i="3" s="1"/>
  <c r="AD287" i="3"/>
  <c r="AB287" i="3"/>
  <c r="U287" i="3"/>
  <c r="R287" i="3"/>
  <c r="T287" i="3" s="1"/>
  <c r="Q287" i="3"/>
  <c r="N287" i="3"/>
  <c r="J287" i="3"/>
  <c r="E287" i="3"/>
  <c r="D287" i="3"/>
  <c r="AD286" i="3"/>
  <c r="AQ286" i="3" s="1"/>
  <c r="AR286" i="3" s="1"/>
  <c r="AB286" i="3"/>
  <c r="U286" i="3"/>
  <c r="S286" i="3"/>
  <c r="R286" i="3"/>
  <c r="T286" i="3" s="1"/>
  <c r="Q286" i="3"/>
  <c r="N286" i="3"/>
  <c r="J286" i="3"/>
  <c r="E286" i="3"/>
  <c r="D286" i="3"/>
  <c r="AD285" i="3"/>
  <c r="AB285" i="3"/>
  <c r="U285" i="3"/>
  <c r="R285" i="3"/>
  <c r="T285" i="3" s="1"/>
  <c r="Q285" i="3"/>
  <c r="N285" i="3"/>
  <c r="J285" i="3"/>
  <c r="E285" i="3"/>
  <c r="D285" i="3"/>
  <c r="F285" i="3" s="1"/>
  <c r="AD284" i="3"/>
  <c r="BC284" i="3" s="1"/>
  <c r="AB284" i="3"/>
  <c r="U284" i="3"/>
  <c r="T284" i="3"/>
  <c r="R284" i="3"/>
  <c r="Q284" i="3"/>
  <c r="N284" i="3"/>
  <c r="J284" i="3"/>
  <c r="E284" i="3"/>
  <c r="D284" i="3"/>
  <c r="AD283" i="3"/>
  <c r="AQ283" i="3" s="1"/>
  <c r="AR283" i="3" s="1"/>
  <c r="AB283" i="3"/>
  <c r="U283" i="3"/>
  <c r="R283" i="3"/>
  <c r="T283" i="3" s="1"/>
  <c r="Q283" i="3"/>
  <c r="N283" i="3"/>
  <c r="J283" i="3"/>
  <c r="E283" i="3"/>
  <c r="D283" i="3"/>
  <c r="AD282" i="3"/>
  <c r="AQ282" i="3" s="1"/>
  <c r="AR282" i="3" s="1"/>
  <c r="AB282" i="3"/>
  <c r="U282" i="3"/>
  <c r="R282" i="3"/>
  <c r="T282" i="3" s="1"/>
  <c r="Q282" i="3"/>
  <c r="N282" i="3"/>
  <c r="J282" i="3"/>
  <c r="E282" i="3"/>
  <c r="D282" i="3"/>
  <c r="S282" i="3" s="1"/>
  <c r="AD281" i="3"/>
  <c r="AB281" i="3"/>
  <c r="U281" i="3"/>
  <c r="T281" i="3"/>
  <c r="R281" i="3"/>
  <c r="Q281" i="3"/>
  <c r="N281" i="3"/>
  <c r="J281" i="3"/>
  <c r="E281" i="3"/>
  <c r="D281" i="3"/>
  <c r="AD280" i="3"/>
  <c r="BC280" i="3" s="1"/>
  <c r="AB280" i="3"/>
  <c r="U280" i="3"/>
  <c r="R280" i="3"/>
  <c r="T280" i="3" s="1"/>
  <c r="Q280" i="3"/>
  <c r="N280" i="3"/>
  <c r="J280" i="3"/>
  <c r="E280" i="3"/>
  <c r="D280" i="3"/>
  <c r="AD279" i="3"/>
  <c r="BC279" i="3" s="1"/>
  <c r="AB279" i="3"/>
  <c r="U279" i="3"/>
  <c r="R279" i="3"/>
  <c r="T279" i="3" s="1"/>
  <c r="Q279" i="3"/>
  <c r="N279" i="3"/>
  <c r="J279" i="3"/>
  <c r="E279" i="3"/>
  <c r="D279" i="3"/>
  <c r="AD278" i="3"/>
  <c r="AB278" i="3"/>
  <c r="U278" i="3"/>
  <c r="S278" i="3"/>
  <c r="R278" i="3"/>
  <c r="T278" i="3" s="1"/>
  <c r="Q278" i="3"/>
  <c r="N278" i="3"/>
  <c r="J278" i="3"/>
  <c r="E278" i="3"/>
  <c r="D278" i="3"/>
  <c r="AD277" i="3"/>
  <c r="AB277" i="3"/>
  <c r="U277" i="3"/>
  <c r="R277" i="3"/>
  <c r="T277" i="3" s="1"/>
  <c r="Q277" i="3"/>
  <c r="N277" i="3"/>
  <c r="J277" i="3"/>
  <c r="E277" i="3"/>
  <c r="D277" i="3"/>
  <c r="AE276" i="3"/>
  <c r="AD276" i="3"/>
  <c r="BC276" i="3" s="1"/>
  <c r="AB276" i="3"/>
  <c r="U276" i="3"/>
  <c r="T276" i="3"/>
  <c r="R276" i="3"/>
  <c r="Q276" i="3"/>
  <c r="N276" i="3"/>
  <c r="J276" i="3"/>
  <c r="E276" i="3"/>
  <c r="D276" i="3"/>
  <c r="AD275" i="3"/>
  <c r="BC275" i="3" s="1"/>
  <c r="AB275" i="3"/>
  <c r="U275" i="3"/>
  <c r="R275" i="3"/>
  <c r="T275" i="3" s="1"/>
  <c r="Q275" i="3"/>
  <c r="N275" i="3"/>
  <c r="J275" i="3"/>
  <c r="E275" i="3"/>
  <c r="D275" i="3"/>
  <c r="AE274" i="3"/>
  <c r="AF274" i="3" s="1"/>
  <c r="AD274" i="3"/>
  <c r="AQ274" i="3" s="1"/>
  <c r="AR274" i="3" s="1"/>
  <c r="AB274" i="3"/>
  <c r="U274" i="3"/>
  <c r="R274" i="3"/>
  <c r="T274" i="3" s="1"/>
  <c r="Q274" i="3"/>
  <c r="N274" i="3"/>
  <c r="J274" i="3"/>
  <c r="E274" i="3"/>
  <c r="D274" i="3"/>
  <c r="S274" i="3" s="1"/>
  <c r="AD273" i="3"/>
  <c r="AB273" i="3"/>
  <c r="U273" i="3"/>
  <c r="T273" i="3"/>
  <c r="R273" i="3"/>
  <c r="Q273" i="3"/>
  <c r="N273" i="3"/>
  <c r="J273" i="3"/>
  <c r="E273" i="3"/>
  <c r="D273" i="3"/>
  <c r="AD272" i="3"/>
  <c r="AB272" i="3"/>
  <c r="U272" i="3"/>
  <c r="R272" i="3"/>
  <c r="T272" i="3" s="1"/>
  <c r="Q272" i="3"/>
  <c r="N272" i="3"/>
  <c r="J272" i="3"/>
  <c r="E272" i="3"/>
  <c r="D272" i="3"/>
  <c r="F272" i="3" s="1"/>
  <c r="AD271" i="3"/>
  <c r="AB271" i="3"/>
  <c r="U271" i="3"/>
  <c r="R271" i="3"/>
  <c r="T271" i="3" s="1"/>
  <c r="Q271" i="3"/>
  <c r="N271" i="3"/>
  <c r="J271" i="3"/>
  <c r="E271" i="3"/>
  <c r="D271" i="3"/>
  <c r="AD270" i="3"/>
  <c r="AQ270" i="3" s="1"/>
  <c r="AR270" i="3" s="1"/>
  <c r="AB270" i="3"/>
  <c r="U270" i="3"/>
  <c r="R270" i="3"/>
  <c r="T270" i="3" s="1"/>
  <c r="Q270" i="3"/>
  <c r="N270" i="3"/>
  <c r="J270" i="3"/>
  <c r="E270" i="3"/>
  <c r="D270" i="3"/>
  <c r="S270" i="3" s="1"/>
  <c r="AD269" i="3"/>
  <c r="AB269" i="3"/>
  <c r="U269" i="3"/>
  <c r="R269" i="3"/>
  <c r="T269" i="3" s="1"/>
  <c r="Q269" i="3"/>
  <c r="N269" i="3"/>
  <c r="J269" i="3"/>
  <c r="E269" i="3"/>
  <c r="D269" i="3"/>
  <c r="AD268" i="3"/>
  <c r="BC268" i="3" s="1"/>
  <c r="AB268" i="3"/>
  <c r="U268" i="3"/>
  <c r="R268" i="3"/>
  <c r="T268" i="3" s="1"/>
  <c r="Q268" i="3"/>
  <c r="N268" i="3"/>
  <c r="J268" i="3"/>
  <c r="E268" i="3"/>
  <c r="D268" i="3"/>
  <c r="BB267" i="3"/>
  <c r="AD267" i="3"/>
  <c r="BC267" i="3" s="1"/>
  <c r="AB267" i="3"/>
  <c r="U267" i="3"/>
  <c r="R267" i="3"/>
  <c r="T267" i="3" s="1"/>
  <c r="Q267" i="3"/>
  <c r="N267" i="3"/>
  <c r="J267" i="3"/>
  <c r="E267" i="3"/>
  <c r="D267" i="3"/>
  <c r="AD266" i="3"/>
  <c r="AQ266" i="3" s="1"/>
  <c r="AR266" i="3" s="1"/>
  <c r="AB266" i="3"/>
  <c r="U266" i="3"/>
  <c r="R266" i="3"/>
  <c r="T266" i="3" s="1"/>
  <c r="Q266" i="3"/>
  <c r="N266" i="3"/>
  <c r="J266" i="3"/>
  <c r="E266" i="3"/>
  <c r="D266" i="3"/>
  <c r="S266" i="3" s="1"/>
  <c r="AD265" i="3"/>
  <c r="AB265" i="3"/>
  <c r="U265" i="3"/>
  <c r="R265" i="3"/>
  <c r="T265" i="3" s="1"/>
  <c r="Q265" i="3"/>
  <c r="N265" i="3"/>
  <c r="J265" i="3"/>
  <c r="E265" i="3"/>
  <c r="D265" i="3"/>
  <c r="AD264" i="3"/>
  <c r="BC264" i="3" s="1"/>
  <c r="AB264" i="3"/>
  <c r="U264" i="3"/>
  <c r="R264" i="3"/>
  <c r="T264" i="3" s="1"/>
  <c r="Q264" i="3"/>
  <c r="N264" i="3"/>
  <c r="J264" i="3"/>
  <c r="E264" i="3"/>
  <c r="D264" i="3"/>
  <c r="AD263" i="3"/>
  <c r="AX263" i="3" s="1"/>
  <c r="AB263" i="3"/>
  <c r="U263" i="3"/>
  <c r="R263" i="3"/>
  <c r="T263" i="3" s="1"/>
  <c r="Q263" i="3"/>
  <c r="N263" i="3"/>
  <c r="J263" i="3"/>
  <c r="E263" i="3"/>
  <c r="D263" i="3"/>
  <c r="AD262" i="3"/>
  <c r="BC262" i="3" s="1"/>
  <c r="AB262" i="3"/>
  <c r="U262" i="3"/>
  <c r="R262" i="3"/>
  <c r="T262" i="3" s="1"/>
  <c r="Q262" i="3"/>
  <c r="N262" i="3"/>
  <c r="J262" i="3"/>
  <c r="E262" i="3"/>
  <c r="D262" i="3"/>
  <c r="S262" i="3" s="1"/>
  <c r="AD261" i="3"/>
  <c r="AB261" i="3"/>
  <c r="U261" i="3"/>
  <c r="R261" i="3"/>
  <c r="T261" i="3" s="1"/>
  <c r="Q261" i="3"/>
  <c r="N261" i="3"/>
  <c r="J261" i="3"/>
  <c r="E261" i="3"/>
  <c r="D261" i="3"/>
  <c r="AD260" i="3"/>
  <c r="BC260" i="3" s="1"/>
  <c r="AB260" i="3"/>
  <c r="U260" i="3"/>
  <c r="R260" i="3"/>
  <c r="T260" i="3" s="1"/>
  <c r="Q260" i="3"/>
  <c r="N260" i="3"/>
  <c r="J260" i="3"/>
  <c r="E260" i="3"/>
  <c r="D260" i="3"/>
  <c r="AD259" i="3"/>
  <c r="BC259" i="3" s="1"/>
  <c r="AB259" i="3"/>
  <c r="U259" i="3"/>
  <c r="R259" i="3"/>
  <c r="T259" i="3" s="1"/>
  <c r="Q259" i="3"/>
  <c r="N259" i="3"/>
  <c r="J259" i="3"/>
  <c r="AG259" i="3" s="1"/>
  <c r="E259" i="3"/>
  <c r="D259" i="3"/>
  <c r="AD258" i="3"/>
  <c r="AB258" i="3"/>
  <c r="U258" i="3"/>
  <c r="R258" i="3"/>
  <c r="T258" i="3" s="1"/>
  <c r="Q258" i="3"/>
  <c r="N258" i="3"/>
  <c r="J258" i="3"/>
  <c r="E258" i="3"/>
  <c r="D258" i="3"/>
  <c r="S258" i="3" s="1"/>
  <c r="AD257" i="3"/>
  <c r="AB257" i="3"/>
  <c r="U257" i="3"/>
  <c r="T257" i="3"/>
  <c r="R257" i="3"/>
  <c r="Q257" i="3"/>
  <c r="N257" i="3"/>
  <c r="J257" i="3"/>
  <c r="E257" i="3"/>
  <c r="D257" i="3"/>
  <c r="AD256" i="3"/>
  <c r="BC256" i="3" s="1"/>
  <c r="AB256" i="3"/>
  <c r="U256" i="3"/>
  <c r="R256" i="3"/>
  <c r="T256" i="3" s="1"/>
  <c r="Q256" i="3"/>
  <c r="N256" i="3"/>
  <c r="J256" i="3"/>
  <c r="E256" i="3"/>
  <c r="D256" i="3"/>
  <c r="AD255" i="3"/>
  <c r="AB255" i="3"/>
  <c r="U255" i="3"/>
  <c r="R255" i="3"/>
  <c r="T255" i="3" s="1"/>
  <c r="Q255" i="3"/>
  <c r="N255" i="3"/>
  <c r="J255" i="3"/>
  <c r="E255" i="3"/>
  <c r="D255" i="3"/>
  <c r="BB254" i="3"/>
  <c r="AE254" i="3"/>
  <c r="AF254" i="3" s="1"/>
  <c r="AD254" i="3"/>
  <c r="AQ254" i="3" s="1"/>
  <c r="AR254" i="3" s="1"/>
  <c r="AB254" i="3"/>
  <c r="U254" i="3"/>
  <c r="R254" i="3"/>
  <c r="T254" i="3" s="1"/>
  <c r="Q254" i="3"/>
  <c r="N254" i="3"/>
  <c r="J254" i="3"/>
  <c r="E254" i="3"/>
  <c r="D254" i="3"/>
  <c r="S254" i="3" s="1"/>
  <c r="AD253" i="3"/>
  <c r="AB253" i="3"/>
  <c r="U253" i="3"/>
  <c r="R253" i="3"/>
  <c r="T253" i="3" s="1"/>
  <c r="Q253" i="3"/>
  <c r="N253" i="3"/>
  <c r="J253" i="3"/>
  <c r="E253" i="3"/>
  <c r="D253" i="3"/>
  <c r="AD252" i="3"/>
  <c r="BC252" i="3" s="1"/>
  <c r="AB252" i="3"/>
  <c r="U252" i="3"/>
  <c r="R252" i="3"/>
  <c r="T252" i="3" s="1"/>
  <c r="Q252" i="3"/>
  <c r="N252" i="3"/>
  <c r="J252" i="3"/>
  <c r="E252" i="3"/>
  <c r="D252" i="3"/>
  <c r="AD251" i="3"/>
  <c r="BC251" i="3" s="1"/>
  <c r="AB251" i="3"/>
  <c r="U251" i="3"/>
  <c r="R251" i="3"/>
  <c r="T251" i="3" s="1"/>
  <c r="Q251" i="3"/>
  <c r="N251" i="3"/>
  <c r="J251" i="3"/>
  <c r="E251" i="3"/>
  <c r="D251" i="3"/>
  <c r="AD250" i="3"/>
  <c r="AQ250" i="3" s="1"/>
  <c r="AR250" i="3" s="1"/>
  <c r="AB250" i="3"/>
  <c r="U250" i="3"/>
  <c r="R250" i="3"/>
  <c r="T250" i="3" s="1"/>
  <c r="Q250" i="3"/>
  <c r="N250" i="3"/>
  <c r="J250" i="3"/>
  <c r="E250" i="3"/>
  <c r="D250" i="3"/>
  <c r="S250" i="3" s="1"/>
  <c r="AD249" i="3"/>
  <c r="AB249" i="3"/>
  <c r="U249" i="3"/>
  <c r="R249" i="3"/>
  <c r="T249" i="3" s="1"/>
  <c r="Q249" i="3"/>
  <c r="N249" i="3"/>
  <c r="J249" i="3"/>
  <c r="E249" i="3"/>
  <c r="D249" i="3"/>
  <c r="AD248" i="3"/>
  <c r="AB248" i="3"/>
  <c r="U248" i="3"/>
  <c r="R248" i="3"/>
  <c r="T248" i="3" s="1"/>
  <c r="Q248" i="3"/>
  <c r="N248" i="3"/>
  <c r="J248" i="3"/>
  <c r="E248" i="3"/>
  <c r="F248" i="3" s="1"/>
  <c r="D248" i="3"/>
  <c r="AD247" i="3"/>
  <c r="AB247" i="3"/>
  <c r="U247" i="3"/>
  <c r="R247" i="3"/>
  <c r="T247" i="3" s="1"/>
  <c r="Q247" i="3"/>
  <c r="N247" i="3"/>
  <c r="J247" i="3"/>
  <c r="E247" i="3"/>
  <c r="D247" i="3"/>
  <c r="AD246" i="3"/>
  <c r="BC246" i="3" s="1"/>
  <c r="AB246" i="3"/>
  <c r="U246" i="3"/>
  <c r="R246" i="3"/>
  <c r="T246" i="3" s="1"/>
  <c r="Q246" i="3"/>
  <c r="N246" i="3"/>
  <c r="J246" i="3"/>
  <c r="E246" i="3"/>
  <c r="D246" i="3"/>
  <c r="S246" i="3" s="1"/>
  <c r="AD245" i="3"/>
  <c r="AB245" i="3"/>
  <c r="U245" i="3"/>
  <c r="R245" i="3"/>
  <c r="T245" i="3" s="1"/>
  <c r="Q245" i="3"/>
  <c r="N245" i="3"/>
  <c r="J245" i="3"/>
  <c r="E245" i="3"/>
  <c r="D245" i="3"/>
  <c r="AD244" i="3"/>
  <c r="AB244" i="3"/>
  <c r="U244" i="3"/>
  <c r="R244" i="3"/>
  <c r="T244" i="3" s="1"/>
  <c r="Q244" i="3"/>
  <c r="N244" i="3"/>
  <c r="J244" i="3"/>
  <c r="E244" i="3"/>
  <c r="D244" i="3"/>
  <c r="AD243" i="3"/>
  <c r="AB243" i="3"/>
  <c r="U243" i="3"/>
  <c r="R243" i="3"/>
  <c r="T243" i="3" s="1"/>
  <c r="Q243" i="3"/>
  <c r="N243" i="3"/>
  <c r="J243" i="3"/>
  <c r="E243" i="3"/>
  <c r="D243" i="3"/>
  <c r="AQ242" i="3"/>
  <c r="AR242" i="3" s="1"/>
  <c r="AD242" i="3"/>
  <c r="AB242" i="3"/>
  <c r="U242" i="3"/>
  <c r="R242" i="3"/>
  <c r="T242" i="3" s="1"/>
  <c r="Q242" i="3"/>
  <c r="N242" i="3"/>
  <c r="J242" i="3"/>
  <c r="E242" i="3"/>
  <c r="D242" i="3"/>
  <c r="S242" i="3" s="1"/>
  <c r="AD241" i="3"/>
  <c r="AB241" i="3"/>
  <c r="U241" i="3"/>
  <c r="R241" i="3"/>
  <c r="T241" i="3" s="1"/>
  <c r="Q241" i="3"/>
  <c r="N241" i="3"/>
  <c r="J241" i="3"/>
  <c r="E241" i="3"/>
  <c r="D241" i="3"/>
  <c r="AD240" i="3"/>
  <c r="BC240" i="3" s="1"/>
  <c r="AB240" i="3"/>
  <c r="U240" i="3"/>
  <c r="R240" i="3"/>
  <c r="T240" i="3" s="1"/>
  <c r="Q240" i="3"/>
  <c r="N240" i="3"/>
  <c r="J240" i="3"/>
  <c r="E240" i="3"/>
  <c r="D240" i="3"/>
  <c r="AQ239" i="3"/>
  <c r="AR239" i="3" s="1"/>
  <c r="AD239" i="3"/>
  <c r="BC239" i="3" s="1"/>
  <c r="AB239" i="3"/>
  <c r="U239" i="3"/>
  <c r="R239" i="3"/>
  <c r="T239" i="3" s="1"/>
  <c r="Q239" i="3"/>
  <c r="N239" i="3"/>
  <c r="J239" i="3"/>
  <c r="E239" i="3"/>
  <c r="D239" i="3"/>
  <c r="BB238" i="3"/>
  <c r="AD238" i="3"/>
  <c r="AE238" i="3" s="1"/>
  <c r="AF238" i="3" s="1"/>
  <c r="AB238" i="3"/>
  <c r="U238" i="3"/>
  <c r="R238" i="3"/>
  <c r="T238" i="3" s="1"/>
  <c r="Q238" i="3"/>
  <c r="N238" i="3"/>
  <c r="J238" i="3"/>
  <c r="AG238" i="3" s="1"/>
  <c r="E238" i="3"/>
  <c r="D238" i="3"/>
  <c r="S238" i="3" s="1"/>
  <c r="AD237" i="3"/>
  <c r="AB237" i="3"/>
  <c r="U237" i="3"/>
  <c r="R237" i="3"/>
  <c r="T237" i="3" s="1"/>
  <c r="Q237" i="3"/>
  <c r="N237" i="3"/>
  <c r="J237" i="3"/>
  <c r="E237" i="3"/>
  <c r="D237" i="3"/>
  <c r="AD236" i="3"/>
  <c r="BC236" i="3" s="1"/>
  <c r="AB236" i="3"/>
  <c r="U236" i="3"/>
  <c r="R236" i="3"/>
  <c r="T236" i="3" s="1"/>
  <c r="Q236" i="3"/>
  <c r="N236" i="3"/>
  <c r="J236" i="3"/>
  <c r="E236" i="3"/>
  <c r="D236" i="3"/>
  <c r="AD235" i="3"/>
  <c r="AX235" i="3" s="1"/>
  <c r="AB235" i="3"/>
  <c r="U235" i="3"/>
  <c r="R235" i="3"/>
  <c r="T235" i="3" s="1"/>
  <c r="Q235" i="3"/>
  <c r="N235" i="3"/>
  <c r="J235" i="3"/>
  <c r="E235" i="3"/>
  <c r="D235" i="3"/>
  <c r="AD234" i="3"/>
  <c r="BC234" i="3" s="1"/>
  <c r="AB234" i="3"/>
  <c r="U234" i="3"/>
  <c r="R234" i="3"/>
  <c r="T234" i="3" s="1"/>
  <c r="Q234" i="3"/>
  <c r="N234" i="3"/>
  <c r="J234" i="3"/>
  <c r="E234" i="3"/>
  <c r="D234" i="3"/>
  <c r="S234" i="3" s="1"/>
  <c r="AD233" i="3"/>
  <c r="AB233" i="3"/>
  <c r="U233" i="3"/>
  <c r="T233" i="3"/>
  <c r="R233" i="3"/>
  <c r="Q233" i="3"/>
  <c r="N233" i="3"/>
  <c r="J233" i="3"/>
  <c r="E233" i="3"/>
  <c r="D233" i="3"/>
  <c r="AD232" i="3"/>
  <c r="BC232" i="3" s="1"/>
  <c r="AB232" i="3"/>
  <c r="U232" i="3"/>
  <c r="R232" i="3"/>
  <c r="T232" i="3" s="1"/>
  <c r="Q232" i="3"/>
  <c r="N232" i="3"/>
  <c r="J232" i="3"/>
  <c r="E232" i="3"/>
  <c r="D232" i="3"/>
  <c r="AQ231" i="3"/>
  <c r="AR231" i="3" s="1"/>
  <c r="AD231" i="3"/>
  <c r="BC231" i="3" s="1"/>
  <c r="AB231" i="3"/>
  <c r="U231" i="3"/>
  <c r="R231" i="3"/>
  <c r="T231" i="3" s="1"/>
  <c r="Q231" i="3"/>
  <c r="N231" i="3"/>
  <c r="J231" i="3"/>
  <c r="AG231" i="3" s="1"/>
  <c r="E231" i="3"/>
  <c r="D231" i="3"/>
  <c r="AD230" i="3"/>
  <c r="AE230" i="3" s="1"/>
  <c r="AF230" i="3" s="1"/>
  <c r="AB230" i="3"/>
  <c r="U230" i="3"/>
  <c r="R230" i="3"/>
  <c r="T230" i="3" s="1"/>
  <c r="Q230" i="3"/>
  <c r="N230" i="3"/>
  <c r="J230" i="3"/>
  <c r="E230" i="3"/>
  <c r="D230" i="3"/>
  <c r="S230" i="3" s="1"/>
  <c r="AD229" i="3"/>
  <c r="AB229" i="3"/>
  <c r="U229" i="3"/>
  <c r="T229" i="3"/>
  <c r="R229" i="3"/>
  <c r="Q229" i="3"/>
  <c r="N229" i="3"/>
  <c r="J229" i="3"/>
  <c r="E229" i="3"/>
  <c r="D229" i="3"/>
  <c r="AD228" i="3"/>
  <c r="AB228" i="3"/>
  <c r="U228" i="3"/>
  <c r="R228" i="3"/>
  <c r="T228" i="3" s="1"/>
  <c r="Q228" i="3"/>
  <c r="N228" i="3"/>
  <c r="J228" i="3"/>
  <c r="E228" i="3"/>
  <c r="D228" i="3"/>
  <c r="AE227" i="3"/>
  <c r="AF227" i="3" s="1"/>
  <c r="AD227" i="3"/>
  <c r="BC227" i="3" s="1"/>
  <c r="AB227" i="3"/>
  <c r="U227" i="3"/>
  <c r="R227" i="3"/>
  <c r="T227" i="3" s="1"/>
  <c r="Q227" i="3"/>
  <c r="N227" i="3"/>
  <c r="J227" i="3"/>
  <c r="E227" i="3"/>
  <c r="D227" i="3"/>
  <c r="AD226" i="3"/>
  <c r="AQ226" i="3" s="1"/>
  <c r="AR226" i="3" s="1"/>
  <c r="AB226" i="3"/>
  <c r="U226" i="3"/>
  <c r="S226" i="3"/>
  <c r="R226" i="3"/>
  <c r="T226" i="3" s="1"/>
  <c r="Q226" i="3"/>
  <c r="N226" i="3"/>
  <c r="J226" i="3"/>
  <c r="E226" i="3"/>
  <c r="D226" i="3"/>
  <c r="AD225" i="3"/>
  <c r="AB225" i="3"/>
  <c r="U225" i="3"/>
  <c r="R225" i="3"/>
  <c r="T225" i="3" s="1"/>
  <c r="Q225" i="3"/>
  <c r="N225" i="3"/>
  <c r="J225" i="3"/>
  <c r="E225" i="3"/>
  <c r="D225" i="3"/>
  <c r="F225" i="3" s="1"/>
  <c r="AE224" i="3"/>
  <c r="AD224" i="3"/>
  <c r="BC224" i="3" s="1"/>
  <c r="AB224" i="3"/>
  <c r="U224" i="3"/>
  <c r="T224" i="3"/>
  <c r="R224" i="3"/>
  <c r="Q224" i="3"/>
  <c r="N224" i="3"/>
  <c r="J224" i="3"/>
  <c r="E224" i="3"/>
  <c r="D224" i="3"/>
  <c r="BB223" i="3"/>
  <c r="AD223" i="3"/>
  <c r="BC223" i="3" s="1"/>
  <c r="AB223" i="3"/>
  <c r="U223" i="3"/>
  <c r="R223" i="3"/>
  <c r="T223" i="3" s="1"/>
  <c r="Q223" i="3"/>
  <c r="N223" i="3"/>
  <c r="J223" i="3"/>
  <c r="E223" i="3"/>
  <c r="D223" i="3"/>
  <c r="AD222" i="3"/>
  <c r="AB222" i="3"/>
  <c r="U222" i="3"/>
  <c r="R222" i="3"/>
  <c r="T222" i="3" s="1"/>
  <c r="Q222" i="3"/>
  <c r="N222" i="3"/>
  <c r="J222" i="3"/>
  <c r="E222" i="3"/>
  <c r="D222" i="3"/>
  <c r="S222" i="3" s="1"/>
  <c r="AD221" i="3"/>
  <c r="AB221" i="3"/>
  <c r="U221" i="3"/>
  <c r="R221" i="3"/>
  <c r="T221" i="3" s="1"/>
  <c r="Q221" i="3"/>
  <c r="N221" i="3"/>
  <c r="J221" i="3"/>
  <c r="E221" i="3"/>
  <c r="D221" i="3"/>
  <c r="AD220" i="3"/>
  <c r="AB220" i="3"/>
  <c r="U220" i="3"/>
  <c r="R220" i="3"/>
  <c r="T220" i="3" s="1"/>
  <c r="Q220" i="3"/>
  <c r="N220" i="3"/>
  <c r="J220" i="3"/>
  <c r="E220" i="3"/>
  <c r="D220" i="3"/>
  <c r="F220" i="3" s="1"/>
  <c r="AD219" i="3"/>
  <c r="AB219" i="3"/>
  <c r="U219" i="3"/>
  <c r="R219" i="3"/>
  <c r="T219" i="3" s="1"/>
  <c r="Q219" i="3"/>
  <c r="N219" i="3"/>
  <c r="J219" i="3"/>
  <c r="E219" i="3"/>
  <c r="D219" i="3"/>
  <c r="AD218" i="3"/>
  <c r="BC218" i="3" s="1"/>
  <c r="AB218" i="3"/>
  <c r="U218" i="3"/>
  <c r="R218" i="3"/>
  <c r="T218" i="3" s="1"/>
  <c r="Q218" i="3"/>
  <c r="N218" i="3"/>
  <c r="J218" i="3"/>
  <c r="E218" i="3"/>
  <c r="D218" i="3"/>
  <c r="S218" i="3" s="1"/>
  <c r="AD217" i="3"/>
  <c r="AB217" i="3"/>
  <c r="U217" i="3"/>
  <c r="R217" i="3"/>
  <c r="T217" i="3" s="1"/>
  <c r="Q217" i="3"/>
  <c r="N217" i="3"/>
  <c r="J217" i="3"/>
  <c r="E217" i="3"/>
  <c r="D217" i="3"/>
  <c r="AD216" i="3"/>
  <c r="AB216" i="3"/>
  <c r="U216" i="3"/>
  <c r="R216" i="3"/>
  <c r="T216" i="3" s="1"/>
  <c r="Q216" i="3"/>
  <c r="N216" i="3"/>
  <c r="J216" i="3"/>
  <c r="E216" i="3"/>
  <c r="D216" i="3"/>
  <c r="AD215" i="3"/>
  <c r="AB215" i="3"/>
  <c r="U215" i="3"/>
  <c r="R215" i="3"/>
  <c r="T215" i="3" s="1"/>
  <c r="Q215" i="3"/>
  <c r="N215" i="3"/>
  <c r="J215" i="3"/>
  <c r="E215" i="3"/>
  <c r="D215" i="3"/>
  <c r="AD214" i="3"/>
  <c r="AQ214" i="3" s="1"/>
  <c r="AR214" i="3" s="1"/>
  <c r="AB214" i="3"/>
  <c r="U214" i="3"/>
  <c r="R214" i="3"/>
  <c r="T214" i="3" s="1"/>
  <c r="Q214" i="3"/>
  <c r="N214" i="3"/>
  <c r="J214" i="3"/>
  <c r="E214" i="3"/>
  <c r="D214" i="3"/>
  <c r="S214" i="3" s="1"/>
  <c r="AD213" i="3"/>
  <c r="AB213" i="3"/>
  <c r="U213" i="3"/>
  <c r="R213" i="3"/>
  <c r="T213" i="3" s="1"/>
  <c r="Q213" i="3"/>
  <c r="N213" i="3"/>
  <c r="J213" i="3"/>
  <c r="E213" i="3"/>
  <c r="D213" i="3"/>
  <c r="AD212" i="3"/>
  <c r="BC212" i="3" s="1"/>
  <c r="AB212" i="3"/>
  <c r="U212" i="3"/>
  <c r="R212" i="3"/>
  <c r="T212" i="3" s="1"/>
  <c r="Q212" i="3"/>
  <c r="N212" i="3"/>
  <c r="J212" i="3"/>
  <c r="E212" i="3"/>
  <c r="D212" i="3"/>
  <c r="AD211" i="3"/>
  <c r="BC211" i="3" s="1"/>
  <c r="AB211" i="3"/>
  <c r="U211" i="3"/>
  <c r="R211" i="3"/>
  <c r="T211" i="3" s="1"/>
  <c r="Q211" i="3"/>
  <c r="N211" i="3"/>
  <c r="J211" i="3"/>
  <c r="E211" i="3"/>
  <c r="D211" i="3"/>
  <c r="AD210" i="3"/>
  <c r="AE210" i="3" s="1"/>
  <c r="AF210" i="3" s="1"/>
  <c r="AB210" i="3"/>
  <c r="U210" i="3"/>
  <c r="R210" i="3"/>
  <c r="T210" i="3" s="1"/>
  <c r="Q210" i="3"/>
  <c r="N210" i="3"/>
  <c r="J210" i="3"/>
  <c r="E210" i="3"/>
  <c r="D210" i="3"/>
  <c r="S210" i="3" s="1"/>
  <c r="AD209" i="3"/>
  <c r="AB209" i="3"/>
  <c r="U209" i="3"/>
  <c r="T209" i="3"/>
  <c r="R209" i="3"/>
  <c r="Q209" i="3"/>
  <c r="N209" i="3"/>
  <c r="J209" i="3"/>
  <c r="E209" i="3"/>
  <c r="F209" i="3" s="1"/>
  <c r="D209" i="3"/>
  <c r="AD208" i="3"/>
  <c r="BC208" i="3" s="1"/>
  <c r="AB208" i="3"/>
  <c r="U208" i="3"/>
  <c r="R208" i="3"/>
  <c r="T208" i="3" s="1"/>
  <c r="Q208" i="3"/>
  <c r="N208" i="3"/>
  <c r="J208" i="3"/>
  <c r="E208" i="3"/>
  <c r="D208" i="3"/>
  <c r="AD207" i="3"/>
  <c r="BC207" i="3" s="1"/>
  <c r="AB207" i="3"/>
  <c r="U207" i="3"/>
  <c r="R207" i="3"/>
  <c r="T207" i="3" s="1"/>
  <c r="Q207" i="3"/>
  <c r="N207" i="3"/>
  <c r="J207" i="3"/>
  <c r="E207" i="3"/>
  <c r="D207" i="3"/>
  <c r="AD206" i="3"/>
  <c r="AQ206" i="3" s="1"/>
  <c r="AR206" i="3" s="1"/>
  <c r="AB206" i="3"/>
  <c r="U206" i="3"/>
  <c r="R206" i="3"/>
  <c r="T206" i="3" s="1"/>
  <c r="Q206" i="3"/>
  <c r="N206" i="3"/>
  <c r="J206" i="3"/>
  <c r="E206" i="3"/>
  <c r="D206" i="3"/>
  <c r="S206" i="3" s="1"/>
  <c r="AD205" i="3"/>
  <c r="AB205" i="3"/>
  <c r="U205" i="3"/>
  <c r="R205" i="3"/>
  <c r="T205" i="3" s="1"/>
  <c r="Q205" i="3"/>
  <c r="N205" i="3"/>
  <c r="J205" i="3"/>
  <c r="E205" i="3"/>
  <c r="F205" i="3" s="1"/>
  <c r="D205" i="3"/>
  <c r="AD204" i="3"/>
  <c r="AB204" i="3"/>
  <c r="U204" i="3"/>
  <c r="R204" i="3"/>
  <c r="T204" i="3" s="1"/>
  <c r="Q204" i="3"/>
  <c r="N204" i="3"/>
  <c r="J204" i="3"/>
  <c r="E204" i="3"/>
  <c r="D204" i="3"/>
  <c r="AE203" i="3"/>
  <c r="AF203" i="3" s="1"/>
  <c r="AD203" i="3"/>
  <c r="AB203" i="3"/>
  <c r="U203" i="3"/>
  <c r="R203" i="3"/>
  <c r="T203" i="3" s="1"/>
  <c r="Q203" i="3"/>
  <c r="N203" i="3"/>
  <c r="J203" i="3"/>
  <c r="E203" i="3"/>
  <c r="D203" i="3"/>
  <c r="AD202" i="3"/>
  <c r="AB202" i="3"/>
  <c r="U202" i="3"/>
  <c r="R202" i="3"/>
  <c r="T202" i="3" s="1"/>
  <c r="Q202" i="3"/>
  <c r="N202" i="3"/>
  <c r="J202" i="3"/>
  <c r="E202" i="3"/>
  <c r="D202" i="3"/>
  <c r="S202" i="3" s="1"/>
  <c r="AD201" i="3"/>
  <c r="AB201" i="3"/>
  <c r="U201" i="3"/>
  <c r="R201" i="3"/>
  <c r="T201" i="3" s="1"/>
  <c r="Q201" i="3"/>
  <c r="N201" i="3"/>
  <c r="J201" i="3"/>
  <c r="E201" i="3"/>
  <c r="F201" i="3" s="1"/>
  <c r="D201" i="3"/>
  <c r="AE200" i="3"/>
  <c r="AD200" i="3"/>
  <c r="BC200" i="3" s="1"/>
  <c r="AB200" i="3"/>
  <c r="U200" i="3"/>
  <c r="T200" i="3"/>
  <c r="R200" i="3"/>
  <c r="Q200" i="3"/>
  <c r="N200" i="3"/>
  <c r="J200" i="3"/>
  <c r="E200" i="3"/>
  <c r="F200" i="3" s="1"/>
  <c r="D200" i="3"/>
  <c r="AD199" i="3"/>
  <c r="BC199" i="3" s="1"/>
  <c r="AB199" i="3"/>
  <c r="U199" i="3"/>
  <c r="R199" i="3"/>
  <c r="T199" i="3" s="1"/>
  <c r="Q199" i="3"/>
  <c r="N199" i="3"/>
  <c r="J199" i="3"/>
  <c r="E199" i="3"/>
  <c r="D199" i="3"/>
  <c r="AD198" i="3"/>
  <c r="AQ198" i="3" s="1"/>
  <c r="AR198" i="3" s="1"/>
  <c r="AB198" i="3"/>
  <c r="U198" i="3"/>
  <c r="R198" i="3"/>
  <c r="T198" i="3" s="1"/>
  <c r="Q198" i="3"/>
  <c r="N198" i="3"/>
  <c r="J198" i="3"/>
  <c r="E198" i="3"/>
  <c r="D198" i="3"/>
  <c r="S198" i="3" s="1"/>
  <c r="AD197" i="3"/>
  <c r="AB197" i="3"/>
  <c r="U197" i="3"/>
  <c r="R197" i="3"/>
  <c r="T197" i="3" s="1"/>
  <c r="Q197" i="3"/>
  <c r="N197" i="3"/>
  <c r="J197" i="3"/>
  <c r="E197" i="3"/>
  <c r="D197" i="3"/>
  <c r="AD196" i="3"/>
  <c r="AB196" i="3"/>
  <c r="U196" i="3"/>
  <c r="R196" i="3"/>
  <c r="T196" i="3" s="1"/>
  <c r="Q196" i="3"/>
  <c r="N196" i="3"/>
  <c r="J196" i="3"/>
  <c r="E196" i="3"/>
  <c r="D196" i="3"/>
  <c r="AD195" i="3"/>
  <c r="AB195" i="3"/>
  <c r="U195" i="3"/>
  <c r="R195" i="3"/>
  <c r="T195" i="3" s="1"/>
  <c r="Q195" i="3"/>
  <c r="N195" i="3"/>
  <c r="J195" i="3"/>
  <c r="E195" i="3"/>
  <c r="D195" i="3"/>
  <c r="AD194" i="3"/>
  <c r="AQ194" i="3" s="1"/>
  <c r="AR194" i="3" s="1"/>
  <c r="AB194" i="3"/>
  <c r="U194" i="3"/>
  <c r="R194" i="3"/>
  <c r="T194" i="3" s="1"/>
  <c r="Q194" i="3"/>
  <c r="N194" i="3"/>
  <c r="J194" i="3"/>
  <c r="E194" i="3"/>
  <c r="D194" i="3"/>
  <c r="S194" i="3" s="1"/>
  <c r="AD193" i="3"/>
  <c r="AB193" i="3"/>
  <c r="U193" i="3"/>
  <c r="R193" i="3"/>
  <c r="T193" i="3" s="1"/>
  <c r="Q193" i="3"/>
  <c r="N193" i="3"/>
  <c r="J193" i="3"/>
  <c r="E193" i="3"/>
  <c r="D193" i="3"/>
  <c r="AD192" i="3"/>
  <c r="AB192" i="3"/>
  <c r="U192" i="3"/>
  <c r="R192" i="3"/>
  <c r="T192" i="3" s="1"/>
  <c r="Q192" i="3"/>
  <c r="N192" i="3"/>
  <c r="J192" i="3"/>
  <c r="E192" i="3"/>
  <c r="F192" i="3" s="1"/>
  <c r="D192" i="3"/>
  <c r="AE191" i="3"/>
  <c r="AF191" i="3" s="1"/>
  <c r="AD191" i="3"/>
  <c r="AQ191" i="3" s="1"/>
  <c r="AR191" i="3" s="1"/>
  <c r="AB191" i="3"/>
  <c r="U191" i="3"/>
  <c r="R191" i="3"/>
  <c r="T191" i="3" s="1"/>
  <c r="Q191" i="3"/>
  <c r="N191" i="3"/>
  <c r="J191" i="3"/>
  <c r="E191" i="3"/>
  <c r="D191" i="3"/>
  <c r="AE190" i="3"/>
  <c r="AF190" i="3" s="1"/>
  <c r="AD190" i="3"/>
  <c r="AQ190" i="3" s="1"/>
  <c r="AR190" i="3" s="1"/>
  <c r="AB190" i="3"/>
  <c r="U190" i="3"/>
  <c r="R190" i="3"/>
  <c r="T190" i="3" s="1"/>
  <c r="Q190" i="3"/>
  <c r="N190" i="3"/>
  <c r="J190" i="3"/>
  <c r="AG190" i="3" s="1"/>
  <c r="E190" i="3"/>
  <c r="D190" i="3"/>
  <c r="S190" i="3" s="1"/>
  <c r="AD189" i="3"/>
  <c r="AB189" i="3"/>
  <c r="U189" i="3"/>
  <c r="R189" i="3"/>
  <c r="T189" i="3" s="1"/>
  <c r="Q189" i="3"/>
  <c r="N189" i="3"/>
  <c r="J189" i="3"/>
  <c r="E189" i="3"/>
  <c r="F189" i="3" s="1"/>
  <c r="D189" i="3"/>
  <c r="AD188" i="3"/>
  <c r="AB188" i="3"/>
  <c r="U188" i="3"/>
  <c r="R188" i="3"/>
  <c r="T188" i="3" s="1"/>
  <c r="Q188" i="3"/>
  <c r="N188" i="3"/>
  <c r="J188" i="3"/>
  <c r="F188" i="3"/>
  <c r="E188" i="3"/>
  <c r="D188" i="3"/>
  <c r="AD187" i="3"/>
  <c r="BC187" i="3" s="1"/>
  <c r="AB187" i="3"/>
  <c r="U187" i="3"/>
  <c r="R187" i="3"/>
  <c r="T187" i="3" s="1"/>
  <c r="Q187" i="3"/>
  <c r="N187" i="3"/>
  <c r="J187" i="3"/>
  <c r="E187" i="3"/>
  <c r="D187" i="3"/>
  <c r="AD186" i="3"/>
  <c r="BC186" i="3" s="1"/>
  <c r="AB186" i="3"/>
  <c r="U186" i="3"/>
  <c r="R186" i="3"/>
  <c r="T186" i="3" s="1"/>
  <c r="Q186" i="3"/>
  <c r="N186" i="3"/>
  <c r="J186" i="3"/>
  <c r="E186" i="3"/>
  <c r="D186" i="3"/>
  <c r="S186" i="3" s="1"/>
  <c r="AD185" i="3"/>
  <c r="AB185" i="3"/>
  <c r="U185" i="3"/>
  <c r="T185" i="3"/>
  <c r="R185" i="3"/>
  <c r="Q185" i="3"/>
  <c r="N185" i="3"/>
  <c r="J185" i="3"/>
  <c r="E185" i="3"/>
  <c r="D185" i="3"/>
  <c r="AQ184" i="3"/>
  <c r="AR184" i="3" s="1"/>
  <c r="AE184" i="3"/>
  <c r="AD184" i="3"/>
  <c r="BC184" i="3" s="1"/>
  <c r="AB184" i="3"/>
  <c r="U184" i="3"/>
  <c r="T184" i="3"/>
  <c r="R184" i="3"/>
  <c r="Q184" i="3"/>
  <c r="N184" i="3"/>
  <c r="J184" i="3"/>
  <c r="E184" i="3"/>
  <c r="D184" i="3"/>
  <c r="AD183" i="3"/>
  <c r="BC183" i="3" s="1"/>
  <c r="AB183" i="3"/>
  <c r="U183" i="3"/>
  <c r="R183" i="3"/>
  <c r="T183" i="3" s="1"/>
  <c r="Q183" i="3"/>
  <c r="N183" i="3"/>
  <c r="J183" i="3"/>
  <c r="E183" i="3"/>
  <c r="D183" i="3"/>
  <c r="AD182" i="3"/>
  <c r="AB182" i="3"/>
  <c r="U182" i="3"/>
  <c r="R182" i="3"/>
  <c r="T182" i="3" s="1"/>
  <c r="Q182" i="3"/>
  <c r="N182" i="3"/>
  <c r="J182" i="3"/>
  <c r="E182" i="3"/>
  <c r="D182" i="3"/>
  <c r="S182" i="3" s="1"/>
  <c r="AD181" i="3"/>
  <c r="AB181" i="3"/>
  <c r="U181" i="3"/>
  <c r="T181" i="3"/>
  <c r="R181" i="3"/>
  <c r="Q181" i="3"/>
  <c r="N181" i="3"/>
  <c r="J181" i="3"/>
  <c r="E181" i="3"/>
  <c r="D181" i="3"/>
  <c r="AQ180" i="3"/>
  <c r="AR180" i="3" s="1"/>
  <c r="AD180" i="3"/>
  <c r="BC180" i="3" s="1"/>
  <c r="AB180" i="3"/>
  <c r="U180" i="3"/>
  <c r="T180" i="3"/>
  <c r="R180" i="3"/>
  <c r="Q180" i="3"/>
  <c r="N180" i="3"/>
  <c r="J180" i="3"/>
  <c r="E180" i="3"/>
  <c r="D180" i="3"/>
  <c r="AD179" i="3"/>
  <c r="BC179" i="3" s="1"/>
  <c r="AB179" i="3"/>
  <c r="U179" i="3"/>
  <c r="R179" i="3"/>
  <c r="T179" i="3" s="1"/>
  <c r="Q179" i="3"/>
  <c r="N179" i="3"/>
  <c r="J179" i="3"/>
  <c r="E179" i="3"/>
  <c r="D179" i="3"/>
  <c r="AD178" i="3"/>
  <c r="AQ178" i="3" s="1"/>
  <c r="AR178" i="3" s="1"/>
  <c r="AB178" i="3"/>
  <c r="U178" i="3"/>
  <c r="R178" i="3"/>
  <c r="T178" i="3" s="1"/>
  <c r="Q178" i="3"/>
  <c r="N178" i="3"/>
  <c r="J178" i="3"/>
  <c r="E178" i="3"/>
  <c r="D178" i="3"/>
  <c r="S178" i="3" s="1"/>
  <c r="AD177" i="3"/>
  <c r="AB177" i="3"/>
  <c r="U177" i="3"/>
  <c r="R177" i="3"/>
  <c r="T177" i="3" s="1"/>
  <c r="Q177" i="3"/>
  <c r="N177" i="3"/>
  <c r="J177" i="3"/>
  <c r="E177" i="3"/>
  <c r="D177" i="3"/>
  <c r="AD176" i="3"/>
  <c r="BC176" i="3" s="1"/>
  <c r="AB176" i="3"/>
  <c r="U176" i="3"/>
  <c r="R176" i="3"/>
  <c r="T176" i="3" s="1"/>
  <c r="Q176" i="3"/>
  <c r="N176" i="3"/>
  <c r="J176" i="3"/>
  <c r="E176" i="3"/>
  <c r="D176" i="3"/>
  <c r="BB175" i="3"/>
  <c r="AD175" i="3"/>
  <c r="BC175" i="3" s="1"/>
  <c r="AB175" i="3"/>
  <c r="U175" i="3"/>
  <c r="R175" i="3"/>
  <c r="T175" i="3" s="1"/>
  <c r="Q175" i="3"/>
  <c r="N175" i="3"/>
  <c r="J175" i="3"/>
  <c r="E175" i="3"/>
  <c r="D175" i="3"/>
  <c r="AD174" i="3"/>
  <c r="AQ174" i="3" s="1"/>
  <c r="AR174" i="3" s="1"/>
  <c r="AB174" i="3"/>
  <c r="U174" i="3"/>
  <c r="R174" i="3"/>
  <c r="T174" i="3" s="1"/>
  <c r="Q174" i="3"/>
  <c r="N174" i="3"/>
  <c r="J174" i="3"/>
  <c r="E174" i="3"/>
  <c r="D174" i="3"/>
  <c r="S174" i="3" s="1"/>
  <c r="AD173" i="3"/>
  <c r="AB173" i="3"/>
  <c r="U173" i="3"/>
  <c r="R173" i="3"/>
  <c r="T173" i="3" s="1"/>
  <c r="Q173" i="3"/>
  <c r="N173" i="3"/>
  <c r="J173" i="3"/>
  <c r="E173" i="3"/>
  <c r="D173" i="3"/>
  <c r="AD172" i="3"/>
  <c r="BC172" i="3" s="1"/>
  <c r="AB172" i="3"/>
  <c r="U172" i="3"/>
  <c r="R172" i="3"/>
  <c r="T172" i="3" s="1"/>
  <c r="Q172" i="3"/>
  <c r="S172" i="3" s="1"/>
  <c r="N172" i="3"/>
  <c r="J172" i="3"/>
  <c r="F172" i="3"/>
  <c r="E172" i="3"/>
  <c r="D172" i="3"/>
  <c r="AD171" i="3"/>
  <c r="BC171" i="3" s="1"/>
  <c r="AB171" i="3"/>
  <c r="U171" i="3"/>
  <c r="R171" i="3"/>
  <c r="T171" i="3" s="1"/>
  <c r="Q171" i="3"/>
  <c r="N171" i="3"/>
  <c r="J171" i="3"/>
  <c r="E171" i="3"/>
  <c r="D171" i="3"/>
  <c r="AD170" i="3"/>
  <c r="BC170" i="3" s="1"/>
  <c r="AB170" i="3"/>
  <c r="U170" i="3"/>
  <c r="R170" i="3"/>
  <c r="T170" i="3" s="1"/>
  <c r="Q170" i="3"/>
  <c r="N170" i="3"/>
  <c r="J170" i="3"/>
  <c r="E170" i="3"/>
  <c r="D170" i="3"/>
  <c r="S170" i="3" s="1"/>
  <c r="AD169" i="3"/>
  <c r="AB169" i="3"/>
  <c r="U169" i="3"/>
  <c r="T169" i="3"/>
  <c r="R169" i="3"/>
  <c r="Q169" i="3"/>
  <c r="N169" i="3"/>
  <c r="J169" i="3"/>
  <c r="E169" i="3"/>
  <c r="D169" i="3"/>
  <c r="AD168" i="3"/>
  <c r="BC168" i="3" s="1"/>
  <c r="AB168" i="3"/>
  <c r="U168" i="3"/>
  <c r="R168" i="3"/>
  <c r="T168" i="3" s="1"/>
  <c r="Q168" i="3"/>
  <c r="N168" i="3"/>
  <c r="J168" i="3"/>
  <c r="E168" i="3"/>
  <c r="D168" i="3"/>
  <c r="F168" i="3" s="1"/>
  <c r="AD167" i="3"/>
  <c r="AQ167" i="3" s="1"/>
  <c r="AR167" i="3" s="1"/>
  <c r="AB167" i="3"/>
  <c r="U167" i="3"/>
  <c r="R167" i="3"/>
  <c r="T167" i="3" s="1"/>
  <c r="Q167" i="3"/>
  <c r="N167" i="3"/>
  <c r="J167" i="3"/>
  <c r="E167" i="3"/>
  <c r="D167" i="3"/>
  <c r="AD166" i="3"/>
  <c r="BC166" i="3" s="1"/>
  <c r="AB166" i="3"/>
  <c r="U166" i="3"/>
  <c r="R166" i="3"/>
  <c r="T166" i="3" s="1"/>
  <c r="Q166" i="3"/>
  <c r="N166" i="3"/>
  <c r="J166" i="3"/>
  <c r="AG166" i="3" s="1"/>
  <c r="E166" i="3"/>
  <c r="D166" i="3"/>
  <c r="S166" i="3" s="1"/>
  <c r="AD165" i="3"/>
  <c r="AB165" i="3"/>
  <c r="U165" i="3"/>
  <c r="R165" i="3"/>
  <c r="T165" i="3" s="1"/>
  <c r="Q165" i="3"/>
  <c r="N165" i="3"/>
  <c r="J165" i="3"/>
  <c r="F165" i="3"/>
  <c r="E165" i="3"/>
  <c r="D165" i="3"/>
  <c r="AD164" i="3"/>
  <c r="BC164" i="3" s="1"/>
  <c r="AB164" i="3"/>
  <c r="U164" i="3"/>
  <c r="R164" i="3"/>
  <c r="T164" i="3" s="1"/>
  <c r="Q164" i="3"/>
  <c r="N164" i="3"/>
  <c r="J164" i="3"/>
  <c r="E164" i="3"/>
  <c r="D164" i="3"/>
  <c r="AD163" i="3"/>
  <c r="BC163" i="3" s="1"/>
  <c r="AB163" i="3"/>
  <c r="U163" i="3"/>
  <c r="R163" i="3"/>
  <c r="T163" i="3" s="1"/>
  <c r="Q163" i="3"/>
  <c r="N163" i="3"/>
  <c r="J163" i="3"/>
  <c r="E163" i="3"/>
  <c r="D163" i="3"/>
  <c r="AD162" i="3"/>
  <c r="AQ162" i="3" s="1"/>
  <c r="AR162" i="3" s="1"/>
  <c r="AB162" i="3"/>
  <c r="U162" i="3"/>
  <c r="R162" i="3"/>
  <c r="T162" i="3" s="1"/>
  <c r="Q162" i="3"/>
  <c r="N162" i="3"/>
  <c r="J162" i="3"/>
  <c r="E162" i="3"/>
  <c r="D162" i="3"/>
  <c r="S162" i="3" s="1"/>
  <c r="AD161" i="3"/>
  <c r="AB161" i="3"/>
  <c r="U161" i="3"/>
  <c r="R161" i="3"/>
  <c r="T161" i="3" s="1"/>
  <c r="Q161" i="3"/>
  <c r="N161" i="3"/>
  <c r="J161" i="3"/>
  <c r="E161" i="3"/>
  <c r="D161" i="3"/>
  <c r="F161" i="3" s="1"/>
  <c r="AE160" i="3"/>
  <c r="AD160" i="3"/>
  <c r="BC160" i="3" s="1"/>
  <c r="AB160" i="3"/>
  <c r="U160" i="3"/>
  <c r="T160" i="3"/>
  <c r="R160" i="3"/>
  <c r="Q160" i="3"/>
  <c r="N160" i="3"/>
  <c r="J160" i="3"/>
  <c r="E160" i="3"/>
  <c r="D160" i="3"/>
  <c r="F160" i="3" s="1"/>
  <c r="BB159" i="3"/>
  <c r="AD159" i="3"/>
  <c r="BC159" i="3" s="1"/>
  <c r="AB159" i="3"/>
  <c r="U159" i="3"/>
  <c r="R159" i="3"/>
  <c r="T159" i="3" s="1"/>
  <c r="Q159" i="3"/>
  <c r="N159" i="3"/>
  <c r="J159" i="3"/>
  <c r="E159" i="3"/>
  <c r="D159" i="3"/>
  <c r="AD158" i="3"/>
  <c r="AQ158" i="3" s="1"/>
  <c r="AR158" i="3" s="1"/>
  <c r="AB158" i="3"/>
  <c r="U158" i="3"/>
  <c r="R158" i="3"/>
  <c r="T158" i="3" s="1"/>
  <c r="Q158" i="3"/>
  <c r="N158" i="3"/>
  <c r="J158" i="3"/>
  <c r="E158" i="3"/>
  <c r="D158" i="3"/>
  <c r="S158" i="3" s="1"/>
  <c r="AD157" i="3"/>
  <c r="AB157" i="3"/>
  <c r="U157" i="3"/>
  <c r="R157" i="3"/>
  <c r="T157" i="3" s="1"/>
  <c r="Q157" i="3"/>
  <c r="N157" i="3"/>
  <c r="J157" i="3"/>
  <c r="E157" i="3"/>
  <c r="D157" i="3"/>
  <c r="AD156" i="3"/>
  <c r="BC156" i="3" s="1"/>
  <c r="AB156" i="3"/>
  <c r="U156" i="3"/>
  <c r="R156" i="3"/>
  <c r="T156" i="3" s="1"/>
  <c r="Q156" i="3"/>
  <c r="S156" i="3" s="1"/>
  <c r="N156" i="3"/>
  <c r="J156" i="3"/>
  <c r="F156" i="3"/>
  <c r="E156" i="3"/>
  <c r="D156" i="3"/>
  <c r="AD155" i="3"/>
  <c r="BC155" i="3" s="1"/>
  <c r="AB155" i="3"/>
  <c r="U155" i="3"/>
  <c r="R155" i="3"/>
  <c r="T155" i="3" s="1"/>
  <c r="Q155" i="3"/>
  <c r="N155" i="3"/>
  <c r="J155" i="3"/>
  <c r="E155" i="3"/>
  <c r="D155" i="3"/>
  <c r="AD154" i="3"/>
  <c r="BC154" i="3" s="1"/>
  <c r="AB154" i="3"/>
  <c r="U154" i="3"/>
  <c r="R154" i="3"/>
  <c r="T154" i="3" s="1"/>
  <c r="Q154" i="3"/>
  <c r="N154" i="3"/>
  <c r="J154" i="3"/>
  <c r="E154" i="3"/>
  <c r="D154" i="3"/>
  <c r="S154" i="3" s="1"/>
  <c r="AD153" i="3"/>
  <c r="AB153" i="3"/>
  <c r="U153" i="3"/>
  <c r="T153" i="3"/>
  <c r="R153" i="3"/>
  <c r="Q153" i="3"/>
  <c r="N153" i="3"/>
  <c r="J153" i="3"/>
  <c r="E153" i="3"/>
  <c r="D153" i="3"/>
  <c r="AD152" i="3"/>
  <c r="BC152" i="3" s="1"/>
  <c r="AB152" i="3"/>
  <c r="U152" i="3"/>
  <c r="R152" i="3"/>
  <c r="T152" i="3" s="1"/>
  <c r="Q152" i="3"/>
  <c r="N152" i="3"/>
  <c r="J152" i="3"/>
  <c r="E152" i="3"/>
  <c r="D152" i="3"/>
  <c r="F152" i="3" s="1"/>
  <c r="AD151" i="3"/>
  <c r="BC151" i="3" s="1"/>
  <c r="AB151" i="3"/>
  <c r="U151" i="3"/>
  <c r="R151" i="3"/>
  <c r="T151" i="3" s="1"/>
  <c r="Q151" i="3"/>
  <c r="N151" i="3"/>
  <c r="J151" i="3"/>
  <c r="E151" i="3"/>
  <c r="D151" i="3"/>
  <c r="AD150" i="3"/>
  <c r="AE150" i="3" s="1"/>
  <c r="AF150" i="3" s="1"/>
  <c r="AB150" i="3"/>
  <c r="U150" i="3"/>
  <c r="R150" i="3"/>
  <c r="T150" i="3" s="1"/>
  <c r="Q150" i="3"/>
  <c r="N150" i="3"/>
  <c r="J150" i="3"/>
  <c r="E150" i="3"/>
  <c r="D150" i="3"/>
  <c r="S150" i="3" s="1"/>
  <c r="AD149" i="3"/>
  <c r="AB149" i="3"/>
  <c r="U149" i="3"/>
  <c r="T149" i="3"/>
  <c r="R149" i="3"/>
  <c r="Q149" i="3"/>
  <c r="N149" i="3"/>
  <c r="J149" i="3"/>
  <c r="E149" i="3"/>
  <c r="D149" i="3"/>
  <c r="AQ148" i="3"/>
  <c r="AR148" i="3" s="1"/>
  <c r="AD148" i="3"/>
  <c r="BC148" i="3" s="1"/>
  <c r="AB148" i="3"/>
  <c r="U148" i="3"/>
  <c r="T148" i="3"/>
  <c r="R148" i="3"/>
  <c r="Q148" i="3"/>
  <c r="N148" i="3"/>
  <c r="J148" i="3"/>
  <c r="E148" i="3"/>
  <c r="D148" i="3"/>
  <c r="BB147" i="3"/>
  <c r="AE147" i="3"/>
  <c r="AF147" i="3" s="1"/>
  <c r="AD147" i="3"/>
  <c r="BC147" i="3" s="1"/>
  <c r="AB147" i="3"/>
  <c r="U147" i="3"/>
  <c r="R147" i="3"/>
  <c r="T147" i="3" s="1"/>
  <c r="Q147" i="3"/>
  <c r="N147" i="3"/>
  <c r="J147" i="3"/>
  <c r="AG147" i="3" s="1"/>
  <c r="E147" i="3"/>
  <c r="D147" i="3"/>
  <c r="AD146" i="3"/>
  <c r="AQ146" i="3" s="1"/>
  <c r="AR146" i="3" s="1"/>
  <c r="AB146" i="3"/>
  <c r="U146" i="3"/>
  <c r="R146" i="3"/>
  <c r="T146" i="3" s="1"/>
  <c r="Q146" i="3"/>
  <c r="N146" i="3"/>
  <c r="J146" i="3"/>
  <c r="E146" i="3"/>
  <c r="D146" i="3"/>
  <c r="S146" i="3" s="1"/>
  <c r="AD145" i="3"/>
  <c r="AB145" i="3"/>
  <c r="U145" i="3"/>
  <c r="R145" i="3"/>
  <c r="T145" i="3" s="1"/>
  <c r="Q145" i="3"/>
  <c r="N145" i="3"/>
  <c r="J145" i="3"/>
  <c r="E145" i="3"/>
  <c r="D145" i="3"/>
  <c r="AD144" i="3"/>
  <c r="BC144" i="3" s="1"/>
  <c r="AB144" i="3"/>
  <c r="U144" i="3"/>
  <c r="T144" i="3"/>
  <c r="R144" i="3"/>
  <c r="Q144" i="3"/>
  <c r="N144" i="3"/>
  <c r="J144" i="3"/>
  <c r="E144" i="3"/>
  <c r="D144" i="3"/>
  <c r="F144" i="3" s="1"/>
  <c r="AE143" i="3"/>
  <c r="AF143" i="3" s="1"/>
  <c r="AD143" i="3"/>
  <c r="BC143" i="3" s="1"/>
  <c r="AB143" i="3"/>
  <c r="U143" i="3"/>
  <c r="R143" i="3"/>
  <c r="T143" i="3" s="1"/>
  <c r="Q143" i="3"/>
  <c r="N143" i="3"/>
  <c r="J143" i="3"/>
  <c r="E143" i="3"/>
  <c r="D143" i="3"/>
  <c r="AD142" i="3"/>
  <c r="AQ142" i="3" s="1"/>
  <c r="AR142" i="3" s="1"/>
  <c r="AB142" i="3"/>
  <c r="U142" i="3"/>
  <c r="R142" i="3"/>
  <c r="T142" i="3" s="1"/>
  <c r="Q142" i="3"/>
  <c r="N142" i="3"/>
  <c r="J142" i="3"/>
  <c r="AG142" i="3" s="1"/>
  <c r="E142" i="3"/>
  <c r="D142" i="3"/>
  <c r="S142" i="3" s="1"/>
  <c r="AD141" i="3"/>
  <c r="AB141" i="3"/>
  <c r="U141" i="3"/>
  <c r="R141" i="3"/>
  <c r="T141" i="3" s="1"/>
  <c r="Q141" i="3"/>
  <c r="N141" i="3"/>
  <c r="J141" i="3"/>
  <c r="E141" i="3"/>
  <c r="D141" i="3"/>
  <c r="AD140" i="3"/>
  <c r="BC140" i="3" s="1"/>
  <c r="AB140" i="3"/>
  <c r="U140" i="3"/>
  <c r="R140" i="3"/>
  <c r="T140" i="3" s="1"/>
  <c r="Q140" i="3"/>
  <c r="S140" i="3" s="1"/>
  <c r="N140" i="3"/>
  <c r="J140" i="3"/>
  <c r="F140" i="3"/>
  <c r="E140" i="3"/>
  <c r="D140" i="3"/>
  <c r="AD139" i="3"/>
  <c r="BC139" i="3" s="1"/>
  <c r="AB139" i="3"/>
  <c r="U139" i="3"/>
  <c r="R139" i="3"/>
  <c r="T139" i="3" s="1"/>
  <c r="Q139" i="3"/>
  <c r="N139" i="3"/>
  <c r="J139" i="3"/>
  <c r="E139" i="3"/>
  <c r="D139" i="3"/>
  <c r="AD138" i="3"/>
  <c r="BC138" i="3" s="1"/>
  <c r="AB138" i="3"/>
  <c r="U138" i="3"/>
  <c r="R138" i="3"/>
  <c r="T138" i="3" s="1"/>
  <c r="Q138" i="3"/>
  <c r="N138" i="3"/>
  <c r="J138" i="3"/>
  <c r="E138" i="3"/>
  <c r="D138" i="3"/>
  <c r="S138" i="3" s="1"/>
  <c r="AD137" i="3"/>
  <c r="AB137" i="3"/>
  <c r="U137" i="3"/>
  <c r="T137" i="3"/>
  <c r="R137" i="3"/>
  <c r="Q137" i="3"/>
  <c r="N137" i="3"/>
  <c r="J137" i="3"/>
  <c r="E137" i="3"/>
  <c r="D137" i="3"/>
  <c r="AD136" i="3"/>
  <c r="BC136" i="3" s="1"/>
  <c r="AB136" i="3"/>
  <c r="U136" i="3"/>
  <c r="R136" i="3"/>
  <c r="T136" i="3" s="1"/>
  <c r="Q136" i="3"/>
  <c r="N136" i="3"/>
  <c r="J136" i="3"/>
  <c r="E136" i="3"/>
  <c r="D136" i="3"/>
  <c r="F136" i="3" s="1"/>
  <c r="AD135" i="3"/>
  <c r="BC135" i="3" s="1"/>
  <c r="AB135" i="3"/>
  <c r="U135" i="3"/>
  <c r="R135" i="3"/>
  <c r="T135" i="3" s="1"/>
  <c r="Q135" i="3"/>
  <c r="N135" i="3"/>
  <c r="J135" i="3"/>
  <c r="E135" i="3"/>
  <c r="D135" i="3"/>
  <c r="BB134" i="3"/>
  <c r="AD134" i="3"/>
  <c r="AB134" i="3"/>
  <c r="U134" i="3"/>
  <c r="R134" i="3"/>
  <c r="T134" i="3" s="1"/>
  <c r="Q134" i="3"/>
  <c r="N134" i="3"/>
  <c r="J134" i="3"/>
  <c r="AG134" i="3" s="1"/>
  <c r="E134" i="3"/>
  <c r="D134" i="3"/>
  <c r="S134" i="3" s="1"/>
  <c r="AD133" i="3"/>
  <c r="AB133" i="3"/>
  <c r="U133" i="3"/>
  <c r="R133" i="3"/>
  <c r="T133" i="3" s="1"/>
  <c r="Q133" i="3"/>
  <c r="N133" i="3"/>
  <c r="J133" i="3"/>
  <c r="E133" i="3"/>
  <c r="D133" i="3"/>
  <c r="AE132" i="3"/>
  <c r="AD132" i="3"/>
  <c r="BC132" i="3" s="1"/>
  <c r="AB132" i="3"/>
  <c r="U132" i="3"/>
  <c r="T132" i="3"/>
  <c r="R132" i="3"/>
  <c r="Q132" i="3"/>
  <c r="N132" i="3"/>
  <c r="J132" i="3"/>
  <c r="E132" i="3"/>
  <c r="D132" i="3"/>
  <c r="F132" i="3" s="1"/>
  <c r="AF131" i="3"/>
  <c r="AE131" i="3"/>
  <c r="AD131" i="3"/>
  <c r="BC131" i="3" s="1"/>
  <c r="AB131" i="3"/>
  <c r="U131" i="3"/>
  <c r="R131" i="3"/>
  <c r="T131" i="3" s="1"/>
  <c r="Q131" i="3"/>
  <c r="N131" i="3"/>
  <c r="J131" i="3"/>
  <c r="AG131" i="3" s="1"/>
  <c r="E131" i="3"/>
  <c r="D131" i="3"/>
  <c r="AE130" i="3"/>
  <c r="AF130" i="3" s="1"/>
  <c r="AD130" i="3"/>
  <c r="AQ130" i="3" s="1"/>
  <c r="AR130" i="3" s="1"/>
  <c r="AB130" i="3"/>
  <c r="U130" i="3"/>
  <c r="S130" i="3"/>
  <c r="R130" i="3"/>
  <c r="T130" i="3" s="1"/>
  <c r="Q130" i="3"/>
  <c r="N130" i="3"/>
  <c r="J130" i="3"/>
  <c r="AG130" i="3" s="1"/>
  <c r="E130" i="3"/>
  <c r="D130" i="3"/>
  <c r="AD129" i="3"/>
  <c r="AB129" i="3"/>
  <c r="U129" i="3"/>
  <c r="R129" i="3"/>
  <c r="T129" i="3" s="1"/>
  <c r="Q129" i="3"/>
  <c r="N129" i="3"/>
  <c r="J129" i="3"/>
  <c r="E129" i="3"/>
  <c r="D129" i="3"/>
  <c r="AE128" i="3"/>
  <c r="AD128" i="3"/>
  <c r="BC128" i="3" s="1"/>
  <c r="AB128" i="3"/>
  <c r="U128" i="3"/>
  <c r="T128" i="3"/>
  <c r="R128" i="3"/>
  <c r="Q128" i="3"/>
  <c r="N128" i="3"/>
  <c r="J128" i="3"/>
  <c r="E128" i="3"/>
  <c r="D128" i="3"/>
  <c r="AD127" i="3"/>
  <c r="BC127" i="3" s="1"/>
  <c r="AB127" i="3"/>
  <c r="U127" i="3"/>
  <c r="R127" i="3"/>
  <c r="T127" i="3" s="1"/>
  <c r="Q127" i="3"/>
  <c r="N127" i="3"/>
  <c r="J127" i="3"/>
  <c r="E127" i="3"/>
  <c r="D127" i="3"/>
  <c r="AD126" i="3"/>
  <c r="BC126" i="3" s="1"/>
  <c r="AB126" i="3"/>
  <c r="U126" i="3"/>
  <c r="R126" i="3"/>
  <c r="T126" i="3" s="1"/>
  <c r="Q126" i="3"/>
  <c r="N126" i="3"/>
  <c r="J126" i="3"/>
  <c r="E126" i="3"/>
  <c r="D126" i="3"/>
  <c r="S126" i="3" s="1"/>
  <c r="AD125" i="3"/>
  <c r="AB125" i="3"/>
  <c r="U125" i="3"/>
  <c r="R125" i="3"/>
  <c r="T125" i="3" s="1"/>
  <c r="Q125" i="3"/>
  <c r="N125" i="3"/>
  <c r="J125" i="3"/>
  <c r="E125" i="3"/>
  <c r="F125" i="3" s="1"/>
  <c r="D125" i="3"/>
  <c r="AD124" i="3"/>
  <c r="BC124" i="3" s="1"/>
  <c r="AB124" i="3"/>
  <c r="U124" i="3"/>
  <c r="T124" i="3"/>
  <c r="R124" i="3"/>
  <c r="Q124" i="3"/>
  <c r="N124" i="3"/>
  <c r="J124" i="3"/>
  <c r="E124" i="3"/>
  <c r="D124" i="3"/>
  <c r="AE123" i="3"/>
  <c r="AF123" i="3" s="1"/>
  <c r="AD123" i="3"/>
  <c r="BC123" i="3" s="1"/>
  <c r="AB123" i="3"/>
  <c r="U123" i="3"/>
  <c r="R123" i="3"/>
  <c r="T123" i="3" s="1"/>
  <c r="Q123" i="3"/>
  <c r="N123" i="3"/>
  <c r="J123" i="3"/>
  <c r="E123" i="3"/>
  <c r="D123" i="3"/>
  <c r="AD122" i="3"/>
  <c r="AQ122" i="3" s="1"/>
  <c r="AR122" i="3" s="1"/>
  <c r="AB122" i="3"/>
  <c r="U122" i="3"/>
  <c r="R122" i="3"/>
  <c r="T122" i="3" s="1"/>
  <c r="Q122" i="3"/>
  <c r="N122" i="3"/>
  <c r="J122" i="3"/>
  <c r="E122" i="3"/>
  <c r="D122" i="3"/>
  <c r="S122" i="3" s="1"/>
  <c r="AD121" i="3"/>
  <c r="AB121" i="3"/>
  <c r="U121" i="3"/>
  <c r="R121" i="3"/>
  <c r="T121" i="3" s="1"/>
  <c r="Q121" i="3"/>
  <c r="N121" i="3"/>
  <c r="J121" i="3"/>
  <c r="E121" i="3"/>
  <c r="D121" i="3"/>
  <c r="AD120" i="3"/>
  <c r="BC120" i="3" s="1"/>
  <c r="AB120" i="3"/>
  <c r="U120" i="3"/>
  <c r="R120" i="3"/>
  <c r="T120" i="3" s="1"/>
  <c r="Q120" i="3"/>
  <c r="N120" i="3"/>
  <c r="J120" i="3"/>
  <c r="E120" i="3"/>
  <c r="D120" i="3"/>
  <c r="F120" i="3" s="1"/>
  <c r="AD119" i="3"/>
  <c r="BC119" i="3" s="1"/>
  <c r="AB119" i="3"/>
  <c r="U119" i="3"/>
  <c r="R119" i="3"/>
  <c r="T119" i="3" s="1"/>
  <c r="Q119" i="3"/>
  <c r="N119" i="3"/>
  <c r="J119" i="3"/>
  <c r="E119" i="3"/>
  <c r="D119" i="3"/>
  <c r="AD118" i="3"/>
  <c r="BC118" i="3" s="1"/>
  <c r="AB118" i="3"/>
  <c r="U118" i="3"/>
  <c r="R118" i="3"/>
  <c r="T118" i="3" s="1"/>
  <c r="Q118" i="3"/>
  <c r="N118" i="3"/>
  <c r="J118" i="3"/>
  <c r="E118" i="3"/>
  <c r="D118" i="3"/>
  <c r="S118" i="3" s="1"/>
  <c r="AD117" i="3"/>
  <c r="AB117" i="3"/>
  <c r="U117" i="3"/>
  <c r="R117" i="3"/>
  <c r="T117" i="3" s="1"/>
  <c r="Q117" i="3"/>
  <c r="N117" i="3"/>
  <c r="J117" i="3"/>
  <c r="E117" i="3"/>
  <c r="D117" i="3"/>
  <c r="AQ116" i="3"/>
  <c r="AR116" i="3" s="1"/>
  <c r="AD116" i="3"/>
  <c r="BC116" i="3" s="1"/>
  <c r="AB116" i="3"/>
  <c r="U116" i="3"/>
  <c r="R116" i="3"/>
  <c r="T116" i="3" s="1"/>
  <c r="Q116" i="3"/>
  <c r="N116" i="3"/>
  <c r="J116" i="3"/>
  <c r="E116" i="3"/>
  <c r="D116" i="3"/>
  <c r="AD115" i="3"/>
  <c r="AB115" i="3"/>
  <c r="U115" i="3"/>
  <c r="R115" i="3"/>
  <c r="T115" i="3" s="1"/>
  <c r="Q115" i="3"/>
  <c r="N115" i="3"/>
  <c r="J115" i="3"/>
  <c r="E115" i="3"/>
  <c r="D115" i="3"/>
  <c r="BC114" i="3"/>
  <c r="BB114" i="3"/>
  <c r="AD114" i="3"/>
  <c r="AE114" i="3" s="1"/>
  <c r="AF114" i="3" s="1"/>
  <c r="AB114" i="3"/>
  <c r="U114" i="3"/>
  <c r="R114" i="3"/>
  <c r="T114" i="3" s="1"/>
  <c r="Q114" i="3"/>
  <c r="N114" i="3"/>
  <c r="J114" i="3"/>
  <c r="AG114" i="3" s="1"/>
  <c r="E114" i="3"/>
  <c r="D114" i="3"/>
  <c r="S114" i="3" s="1"/>
  <c r="AD113" i="3"/>
  <c r="AB113" i="3"/>
  <c r="U113" i="3"/>
  <c r="R113" i="3"/>
  <c r="T113" i="3" s="1"/>
  <c r="Q113" i="3"/>
  <c r="N113" i="3"/>
  <c r="J113" i="3"/>
  <c r="E113" i="3"/>
  <c r="D113" i="3"/>
  <c r="F113" i="3" s="1"/>
  <c r="AD112" i="3"/>
  <c r="BC112" i="3" s="1"/>
  <c r="AB112" i="3"/>
  <c r="U112" i="3"/>
  <c r="R112" i="3"/>
  <c r="T112" i="3" s="1"/>
  <c r="Q112" i="3"/>
  <c r="N112" i="3"/>
  <c r="J112" i="3"/>
  <c r="E112" i="3"/>
  <c r="D112" i="3"/>
  <c r="AD111" i="3"/>
  <c r="BC111" i="3" s="1"/>
  <c r="AB111" i="3"/>
  <c r="U111" i="3"/>
  <c r="R111" i="3"/>
  <c r="T111" i="3" s="1"/>
  <c r="Q111" i="3"/>
  <c r="N111" i="3"/>
  <c r="J111" i="3"/>
  <c r="E111" i="3"/>
  <c r="D111" i="3"/>
  <c r="AD110" i="3"/>
  <c r="AB110" i="3"/>
  <c r="U110" i="3"/>
  <c r="R110" i="3"/>
  <c r="T110" i="3" s="1"/>
  <c r="Q110" i="3"/>
  <c r="N110" i="3"/>
  <c r="J110" i="3"/>
  <c r="E110" i="3"/>
  <c r="D110" i="3"/>
  <c r="S110" i="3" s="1"/>
  <c r="AD109" i="3"/>
  <c r="AB109" i="3"/>
  <c r="U109" i="3"/>
  <c r="R109" i="3"/>
  <c r="T109" i="3" s="1"/>
  <c r="Q109" i="3"/>
  <c r="N109" i="3"/>
  <c r="J109" i="3"/>
  <c r="E109" i="3"/>
  <c r="F109" i="3" s="1"/>
  <c r="D109" i="3"/>
  <c r="AD108" i="3"/>
  <c r="BC108" i="3" s="1"/>
  <c r="AB108" i="3"/>
  <c r="U108" i="3"/>
  <c r="R108" i="3"/>
  <c r="T108" i="3" s="1"/>
  <c r="Q108" i="3"/>
  <c r="N108" i="3"/>
  <c r="J108" i="3"/>
  <c r="E108" i="3"/>
  <c r="F108" i="3" s="1"/>
  <c r="D108" i="3"/>
  <c r="AD107" i="3"/>
  <c r="BC107" i="3" s="1"/>
  <c r="AB107" i="3"/>
  <c r="U107" i="3"/>
  <c r="R107" i="3"/>
  <c r="T107" i="3" s="1"/>
  <c r="Q107" i="3"/>
  <c r="N107" i="3"/>
  <c r="J107" i="3"/>
  <c r="E107" i="3"/>
  <c r="D107" i="3"/>
  <c r="AD106" i="3"/>
  <c r="AQ106" i="3" s="1"/>
  <c r="AR106" i="3" s="1"/>
  <c r="AB106" i="3"/>
  <c r="U106" i="3"/>
  <c r="R106" i="3"/>
  <c r="T106" i="3" s="1"/>
  <c r="Q106" i="3"/>
  <c r="N106" i="3"/>
  <c r="J106" i="3"/>
  <c r="AG106" i="3" s="1"/>
  <c r="E106" i="3"/>
  <c r="D106" i="3"/>
  <c r="S106" i="3" s="1"/>
  <c r="AD105" i="3"/>
  <c r="AB105" i="3"/>
  <c r="U105" i="3"/>
  <c r="R105" i="3"/>
  <c r="T105" i="3" s="1"/>
  <c r="Q105" i="3"/>
  <c r="N105" i="3"/>
  <c r="J105" i="3"/>
  <c r="E105" i="3"/>
  <c r="D105" i="3"/>
  <c r="AD104" i="3"/>
  <c r="BC104" i="3" s="1"/>
  <c r="AB104" i="3"/>
  <c r="U104" i="3"/>
  <c r="R104" i="3"/>
  <c r="T104" i="3" s="1"/>
  <c r="Q104" i="3"/>
  <c r="N104" i="3"/>
  <c r="J104" i="3"/>
  <c r="E104" i="3"/>
  <c r="D104" i="3"/>
  <c r="AD103" i="3"/>
  <c r="BC103" i="3" s="1"/>
  <c r="AB103" i="3"/>
  <c r="U103" i="3"/>
  <c r="R103" i="3"/>
  <c r="T103" i="3" s="1"/>
  <c r="Q103" i="3"/>
  <c r="N103" i="3"/>
  <c r="J103" i="3"/>
  <c r="E103" i="3"/>
  <c r="D103" i="3"/>
  <c r="AD102" i="3"/>
  <c r="BC102" i="3" s="1"/>
  <c r="AB102" i="3"/>
  <c r="U102" i="3"/>
  <c r="R102" i="3"/>
  <c r="T102" i="3" s="1"/>
  <c r="Q102" i="3"/>
  <c r="N102" i="3"/>
  <c r="J102" i="3"/>
  <c r="E102" i="3"/>
  <c r="D102" i="3"/>
  <c r="S102" i="3" s="1"/>
  <c r="AD101" i="3"/>
  <c r="AB101" i="3"/>
  <c r="U101" i="3"/>
  <c r="R101" i="3"/>
  <c r="T101" i="3" s="1"/>
  <c r="Q101" i="3"/>
  <c r="N101" i="3"/>
  <c r="J101" i="3"/>
  <c r="E101" i="3"/>
  <c r="D101" i="3"/>
  <c r="AD100" i="3"/>
  <c r="BC100" i="3" s="1"/>
  <c r="AB100" i="3"/>
  <c r="U100" i="3"/>
  <c r="R100" i="3"/>
  <c r="T100" i="3" s="1"/>
  <c r="Q100" i="3"/>
  <c r="N100" i="3"/>
  <c r="J100" i="3"/>
  <c r="E100" i="3"/>
  <c r="D100" i="3"/>
  <c r="AD99" i="3"/>
  <c r="AB99" i="3"/>
  <c r="U99" i="3"/>
  <c r="R99" i="3"/>
  <c r="T99" i="3" s="1"/>
  <c r="Q99" i="3"/>
  <c r="N99" i="3"/>
  <c r="J99" i="3"/>
  <c r="E99" i="3"/>
  <c r="D99" i="3"/>
  <c r="AD98" i="3"/>
  <c r="AE98" i="3" s="1"/>
  <c r="AF98" i="3" s="1"/>
  <c r="AB98" i="3"/>
  <c r="U98" i="3"/>
  <c r="R98" i="3"/>
  <c r="T98" i="3" s="1"/>
  <c r="Q98" i="3"/>
  <c r="N98" i="3"/>
  <c r="J98" i="3"/>
  <c r="E98" i="3"/>
  <c r="D98" i="3"/>
  <c r="AD97" i="3"/>
  <c r="AB97" i="3"/>
  <c r="U97" i="3"/>
  <c r="R97" i="3"/>
  <c r="T97" i="3" s="1"/>
  <c r="Q97" i="3"/>
  <c r="N97" i="3"/>
  <c r="J97" i="3"/>
  <c r="E97" i="3"/>
  <c r="D97" i="3"/>
  <c r="AD96" i="3"/>
  <c r="BC96" i="3" s="1"/>
  <c r="AB96" i="3"/>
  <c r="U96" i="3"/>
  <c r="T96" i="3"/>
  <c r="R96" i="3"/>
  <c r="Q96" i="3"/>
  <c r="N96" i="3"/>
  <c r="J96" i="3"/>
  <c r="E96" i="3"/>
  <c r="D96" i="3"/>
  <c r="BB95" i="3"/>
  <c r="AE95" i="3"/>
  <c r="AF95" i="3" s="1"/>
  <c r="AD95" i="3"/>
  <c r="BC95" i="3" s="1"/>
  <c r="AB95" i="3"/>
  <c r="U95" i="3"/>
  <c r="R95" i="3"/>
  <c r="T95" i="3" s="1"/>
  <c r="Q95" i="3"/>
  <c r="N95" i="3"/>
  <c r="J95" i="3"/>
  <c r="E95" i="3"/>
  <c r="D95" i="3"/>
  <c r="AD94" i="3"/>
  <c r="AE94" i="3" s="1"/>
  <c r="AF94" i="3" s="1"/>
  <c r="AB94" i="3"/>
  <c r="U94" i="3"/>
  <c r="R94" i="3"/>
  <c r="T94" i="3" s="1"/>
  <c r="Q94" i="3"/>
  <c r="N94" i="3"/>
  <c r="J94" i="3"/>
  <c r="E94" i="3"/>
  <c r="D94" i="3"/>
  <c r="S94" i="3" s="1"/>
  <c r="AD93" i="3"/>
  <c r="AB93" i="3"/>
  <c r="U93" i="3"/>
  <c r="R93" i="3"/>
  <c r="T93" i="3" s="1"/>
  <c r="Q93" i="3"/>
  <c r="N93" i="3"/>
  <c r="J93" i="3"/>
  <c r="E93" i="3"/>
  <c r="F93" i="3" s="1"/>
  <c r="D93" i="3"/>
  <c r="AD92" i="3"/>
  <c r="BC92" i="3" s="1"/>
  <c r="AB92" i="3"/>
  <c r="U92" i="3"/>
  <c r="R92" i="3"/>
  <c r="T92" i="3" s="1"/>
  <c r="Q92" i="3"/>
  <c r="N92" i="3"/>
  <c r="J92" i="3"/>
  <c r="E92" i="3"/>
  <c r="D92" i="3"/>
  <c r="AE91" i="3"/>
  <c r="AF91" i="3" s="1"/>
  <c r="AD91" i="3"/>
  <c r="BC91" i="3" s="1"/>
  <c r="AB91" i="3"/>
  <c r="U91" i="3"/>
  <c r="R91" i="3"/>
  <c r="T91" i="3" s="1"/>
  <c r="Q91" i="3"/>
  <c r="N91" i="3"/>
  <c r="J91" i="3"/>
  <c r="E91" i="3"/>
  <c r="D91" i="3"/>
  <c r="AD90" i="3"/>
  <c r="AQ90" i="3" s="1"/>
  <c r="AR90" i="3" s="1"/>
  <c r="AB90" i="3"/>
  <c r="U90" i="3"/>
  <c r="S90" i="3"/>
  <c r="R90" i="3"/>
  <c r="T90" i="3" s="1"/>
  <c r="Q90" i="3"/>
  <c r="N90" i="3"/>
  <c r="J90" i="3"/>
  <c r="E90" i="3"/>
  <c r="D90" i="3"/>
  <c r="AD89" i="3"/>
  <c r="AB89" i="3"/>
  <c r="U89" i="3"/>
  <c r="R89" i="3"/>
  <c r="T89" i="3" s="1"/>
  <c r="Q89" i="3"/>
  <c r="N89" i="3"/>
  <c r="J89" i="3"/>
  <c r="E89" i="3"/>
  <c r="D89" i="3"/>
  <c r="F89" i="3" s="1"/>
  <c r="AD88" i="3"/>
  <c r="BC88" i="3" s="1"/>
  <c r="AB88" i="3"/>
  <c r="U88" i="3"/>
  <c r="T88" i="3"/>
  <c r="R88" i="3"/>
  <c r="Q88" i="3"/>
  <c r="N88" i="3"/>
  <c r="J88" i="3"/>
  <c r="F88" i="3"/>
  <c r="E88" i="3"/>
  <c r="D88" i="3"/>
  <c r="AE87" i="3"/>
  <c r="AF87" i="3" s="1"/>
  <c r="AD87" i="3"/>
  <c r="BC87" i="3" s="1"/>
  <c r="AB87" i="3"/>
  <c r="U87" i="3"/>
  <c r="R87" i="3"/>
  <c r="T87" i="3" s="1"/>
  <c r="Q87" i="3"/>
  <c r="N87" i="3"/>
  <c r="J87" i="3"/>
  <c r="E87" i="3"/>
  <c r="D87" i="3"/>
  <c r="AD86" i="3"/>
  <c r="AQ86" i="3" s="1"/>
  <c r="AR86" i="3" s="1"/>
  <c r="AB86" i="3"/>
  <c r="U86" i="3"/>
  <c r="S86" i="3"/>
  <c r="R86" i="3"/>
  <c r="T86" i="3" s="1"/>
  <c r="Q86" i="3"/>
  <c r="N86" i="3"/>
  <c r="J86" i="3"/>
  <c r="AG86" i="3" s="1"/>
  <c r="E86" i="3"/>
  <c r="D86" i="3"/>
  <c r="AD85" i="3"/>
  <c r="AB85" i="3"/>
  <c r="U85" i="3"/>
  <c r="R85" i="3"/>
  <c r="T85" i="3" s="1"/>
  <c r="Q85" i="3"/>
  <c r="N85" i="3"/>
  <c r="J85" i="3"/>
  <c r="E85" i="3"/>
  <c r="D85" i="3"/>
  <c r="F85" i="3" s="1"/>
  <c r="AD84" i="3"/>
  <c r="BC84" i="3" s="1"/>
  <c r="AB84" i="3"/>
  <c r="U84" i="3"/>
  <c r="R84" i="3"/>
  <c r="T84" i="3" s="1"/>
  <c r="Q84" i="3"/>
  <c r="S84" i="3" s="1"/>
  <c r="N84" i="3"/>
  <c r="J84" i="3"/>
  <c r="F84" i="3"/>
  <c r="E84" i="3"/>
  <c r="D84" i="3"/>
  <c r="AD83" i="3"/>
  <c r="BC83" i="3" s="1"/>
  <c r="AB83" i="3"/>
  <c r="U83" i="3"/>
  <c r="R83" i="3"/>
  <c r="T83" i="3" s="1"/>
  <c r="Q83" i="3"/>
  <c r="N83" i="3"/>
  <c r="J83" i="3"/>
  <c r="E83" i="3"/>
  <c r="D83" i="3"/>
  <c r="AD82" i="3"/>
  <c r="BC82" i="3" s="1"/>
  <c r="AB82" i="3"/>
  <c r="U82" i="3"/>
  <c r="R82" i="3"/>
  <c r="T82" i="3" s="1"/>
  <c r="Q82" i="3"/>
  <c r="N82" i="3"/>
  <c r="J82" i="3"/>
  <c r="E82" i="3"/>
  <c r="D82" i="3"/>
  <c r="S82" i="3" s="1"/>
  <c r="AD81" i="3"/>
  <c r="AB81" i="3"/>
  <c r="U81" i="3"/>
  <c r="T81" i="3"/>
  <c r="R81" i="3"/>
  <c r="Q81" i="3"/>
  <c r="N81" i="3"/>
  <c r="J81" i="3"/>
  <c r="E81" i="3"/>
  <c r="D81" i="3"/>
  <c r="AD80" i="3"/>
  <c r="BC80" i="3" s="1"/>
  <c r="AB80" i="3"/>
  <c r="U80" i="3"/>
  <c r="R80" i="3"/>
  <c r="T80" i="3" s="1"/>
  <c r="Q80" i="3"/>
  <c r="N80" i="3"/>
  <c r="J80" i="3"/>
  <c r="E80" i="3"/>
  <c r="D80" i="3"/>
  <c r="AE79" i="3"/>
  <c r="AF79" i="3" s="1"/>
  <c r="AD79" i="3"/>
  <c r="AB79" i="3"/>
  <c r="U79" i="3"/>
  <c r="R79" i="3"/>
  <c r="T79" i="3" s="1"/>
  <c r="Q79" i="3"/>
  <c r="N79" i="3"/>
  <c r="J79" i="3"/>
  <c r="E79" i="3"/>
  <c r="D79" i="3"/>
  <c r="AD78" i="3"/>
  <c r="AB78" i="3"/>
  <c r="U78" i="3"/>
  <c r="R78" i="3"/>
  <c r="T78" i="3" s="1"/>
  <c r="Q78" i="3"/>
  <c r="N78" i="3"/>
  <c r="J78" i="3"/>
  <c r="E78" i="3"/>
  <c r="D78" i="3"/>
  <c r="S78" i="3" s="1"/>
  <c r="AD77" i="3"/>
  <c r="AB77" i="3"/>
  <c r="U77" i="3"/>
  <c r="R77" i="3"/>
  <c r="T77" i="3" s="1"/>
  <c r="Q77" i="3"/>
  <c r="N77" i="3"/>
  <c r="J77" i="3"/>
  <c r="E77" i="3"/>
  <c r="D77" i="3"/>
  <c r="F77" i="3" s="1"/>
  <c r="AQ76" i="3"/>
  <c r="AR76" i="3" s="1"/>
  <c r="AE76" i="3"/>
  <c r="AD76" i="3"/>
  <c r="BC76" i="3" s="1"/>
  <c r="AB76" i="3"/>
  <c r="U76" i="3"/>
  <c r="T76" i="3"/>
  <c r="R76" i="3"/>
  <c r="Q76" i="3"/>
  <c r="N76" i="3"/>
  <c r="J76" i="3"/>
  <c r="E76" i="3"/>
  <c r="D76" i="3"/>
  <c r="AD75" i="3"/>
  <c r="BC75" i="3" s="1"/>
  <c r="AB75" i="3"/>
  <c r="U75" i="3"/>
  <c r="R75" i="3"/>
  <c r="T75" i="3" s="1"/>
  <c r="Q75" i="3"/>
  <c r="N75" i="3"/>
  <c r="J75" i="3"/>
  <c r="E75" i="3"/>
  <c r="D75" i="3"/>
  <c r="AD74" i="3"/>
  <c r="AQ74" i="3" s="1"/>
  <c r="AR74" i="3" s="1"/>
  <c r="AB74" i="3"/>
  <c r="U74" i="3"/>
  <c r="S74" i="3"/>
  <c r="R74" i="3"/>
  <c r="T74" i="3" s="1"/>
  <c r="Q74" i="3"/>
  <c r="N74" i="3"/>
  <c r="J74" i="3"/>
  <c r="E74" i="3"/>
  <c r="D74" i="3"/>
  <c r="AD73" i="3"/>
  <c r="AB73" i="3"/>
  <c r="U73" i="3"/>
  <c r="R73" i="3"/>
  <c r="T73" i="3" s="1"/>
  <c r="Q73" i="3"/>
  <c r="N73" i="3"/>
  <c r="J73" i="3"/>
  <c r="E73" i="3"/>
  <c r="D73" i="3"/>
  <c r="F73" i="3" s="1"/>
  <c r="AE72" i="3"/>
  <c r="AD72" i="3"/>
  <c r="BC72" i="3" s="1"/>
  <c r="AB72" i="3"/>
  <c r="U72" i="3"/>
  <c r="T72" i="3"/>
  <c r="R72" i="3"/>
  <c r="Q72" i="3"/>
  <c r="N72" i="3"/>
  <c r="J72" i="3"/>
  <c r="E72" i="3"/>
  <c r="D72" i="3"/>
  <c r="BB71" i="3"/>
  <c r="AE71" i="3"/>
  <c r="AF71" i="3" s="1"/>
  <c r="AD71" i="3"/>
  <c r="BC71" i="3" s="1"/>
  <c r="AB71" i="3"/>
  <c r="U71" i="3"/>
  <c r="R71" i="3"/>
  <c r="T71" i="3" s="1"/>
  <c r="Q71" i="3"/>
  <c r="N71" i="3"/>
  <c r="J71" i="3"/>
  <c r="E71" i="3"/>
  <c r="D71" i="3"/>
  <c r="AD70" i="3"/>
  <c r="AQ70" i="3" s="1"/>
  <c r="AR70" i="3" s="1"/>
  <c r="AB70" i="3"/>
  <c r="U70" i="3"/>
  <c r="R70" i="3"/>
  <c r="T70" i="3" s="1"/>
  <c r="Q70" i="3"/>
  <c r="N70" i="3"/>
  <c r="J70" i="3"/>
  <c r="E70" i="3"/>
  <c r="D70" i="3"/>
  <c r="S70" i="3" s="1"/>
  <c r="AD69" i="3"/>
  <c r="AB69" i="3"/>
  <c r="U69" i="3"/>
  <c r="R69" i="3"/>
  <c r="T69" i="3" s="1"/>
  <c r="Q69" i="3"/>
  <c r="N69" i="3"/>
  <c r="J69" i="3"/>
  <c r="E69" i="3"/>
  <c r="D69" i="3"/>
  <c r="F69" i="3" s="1"/>
  <c r="AD68" i="3"/>
  <c r="BC68" i="3" s="1"/>
  <c r="AB68" i="3"/>
  <c r="U68" i="3"/>
  <c r="R68" i="3"/>
  <c r="T68" i="3" s="1"/>
  <c r="Q68" i="3"/>
  <c r="N68" i="3"/>
  <c r="J68" i="3"/>
  <c r="F68" i="3"/>
  <c r="E68" i="3"/>
  <c r="D68" i="3"/>
  <c r="AD67" i="3"/>
  <c r="BC67" i="3" s="1"/>
  <c r="AB67" i="3"/>
  <c r="U67" i="3"/>
  <c r="R67" i="3"/>
  <c r="T67" i="3" s="1"/>
  <c r="Q67" i="3"/>
  <c r="N67" i="3"/>
  <c r="J67" i="3"/>
  <c r="E67" i="3"/>
  <c r="D67" i="3"/>
  <c r="AD66" i="3"/>
  <c r="BC66" i="3" s="1"/>
  <c r="AB66" i="3"/>
  <c r="U66" i="3"/>
  <c r="R66" i="3"/>
  <c r="T66" i="3" s="1"/>
  <c r="Q66" i="3"/>
  <c r="N66" i="3"/>
  <c r="J66" i="3"/>
  <c r="E66" i="3"/>
  <c r="D66" i="3"/>
  <c r="S66" i="3" s="1"/>
  <c r="AD65" i="3"/>
  <c r="AB65" i="3"/>
  <c r="U65" i="3"/>
  <c r="T65" i="3"/>
  <c r="R65" i="3"/>
  <c r="Q65" i="3"/>
  <c r="N65" i="3"/>
  <c r="J65" i="3"/>
  <c r="E65" i="3"/>
  <c r="D65" i="3"/>
  <c r="AE64" i="3"/>
  <c r="AD64" i="3"/>
  <c r="BC64" i="3" s="1"/>
  <c r="AB64" i="3"/>
  <c r="U64" i="3"/>
  <c r="R64" i="3"/>
  <c r="T64" i="3" s="1"/>
  <c r="Q64" i="3"/>
  <c r="N64" i="3"/>
  <c r="J64" i="3"/>
  <c r="E64" i="3"/>
  <c r="D64" i="3"/>
  <c r="AD63" i="3"/>
  <c r="BC63" i="3" s="1"/>
  <c r="AB63" i="3"/>
  <c r="U63" i="3"/>
  <c r="R63" i="3"/>
  <c r="T63" i="3" s="1"/>
  <c r="Q63" i="3"/>
  <c r="N63" i="3"/>
  <c r="J63" i="3"/>
  <c r="E63" i="3"/>
  <c r="D63" i="3"/>
  <c r="AD62" i="3"/>
  <c r="BB62" i="3" s="1"/>
  <c r="AB62" i="3"/>
  <c r="U62" i="3"/>
  <c r="R62" i="3"/>
  <c r="T62" i="3" s="1"/>
  <c r="Q62" i="3"/>
  <c r="N62" i="3"/>
  <c r="J62" i="3"/>
  <c r="E62" i="3"/>
  <c r="D62" i="3"/>
  <c r="S62" i="3" s="1"/>
  <c r="AD61" i="3"/>
  <c r="AB61" i="3"/>
  <c r="U61" i="3"/>
  <c r="R61" i="3"/>
  <c r="T61" i="3" s="1"/>
  <c r="Q61" i="3"/>
  <c r="N61" i="3"/>
  <c r="J61" i="3"/>
  <c r="E61" i="3"/>
  <c r="D61" i="3"/>
  <c r="AD60" i="3"/>
  <c r="BC60" i="3" s="1"/>
  <c r="AB60" i="3"/>
  <c r="U60" i="3"/>
  <c r="R60" i="3"/>
  <c r="T60" i="3" s="1"/>
  <c r="Q60" i="3"/>
  <c r="N60" i="3"/>
  <c r="J60" i="3"/>
  <c r="E60" i="3"/>
  <c r="D60" i="3"/>
  <c r="AD59" i="3"/>
  <c r="BC59" i="3" s="1"/>
  <c r="AB59" i="3"/>
  <c r="U59" i="3"/>
  <c r="R59" i="3"/>
  <c r="T59" i="3" s="1"/>
  <c r="Q59" i="3"/>
  <c r="N59" i="3"/>
  <c r="J59" i="3"/>
  <c r="E59" i="3"/>
  <c r="D59" i="3"/>
  <c r="AD58" i="3"/>
  <c r="AQ58" i="3" s="1"/>
  <c r="AR58" i="3" s="1"/>
  <c r="AB58" i="3"/>
  <c r="U58" i="3"/>
  <c r="R58" i="3"/>
  <c r="T58" i="3" s="1"/>
  <c r="Q58" i="3"/>
  <c r="N58" i="3"/>
  <c r="J58" i="3"/>
  <c r="E58" i="3"/>
  <c r="D58" i="3"/>
  <c r="AD57" i="3"/>
  <c r="AB57" i="3"/>
  <c r="U57" i="3"/>
  <c r="R57" i="3"/>
  <c r="T57" i="3" s="1"/>
  <c r="Q57" i="3"/>
  <c r="N57" i="3"/>
  <c r="J57" i="3"/>
  <c r="E57" i="3"/>
  <c r="D57" i="3"/>
  <c r="AD56" i="3"/>
  <c r="BC56" i="3" s="1"/>
  <c r="AB56" i="3"/>
  <c r="U56" i="3"/>
  <c r="T56" i="3"/>
  <c r="R56" i="3"/>
  <c r="Q56" i="3"/>
  <c r="N56" i="3"/>
  <c r="J56" i="3"/>
  <c r="E56" i="3"/>
  <c r="D56" i="3"/>
  <c r="BB55" i="3"/>
  <c r="AE55" i="3"/>
  <c r="AF55" i="3" s="1"/>
  <c r="AD55" i="3"/>
  <c r="BC55" i="3" s="1"/>
  <c r="AB55" i="3"/>
  <c r="U55" i="3"/>
  <c r="R55" i="3"/>
  <c r="T55" i="3" s="1"/>
  <c r="Q55" i="3"/>
  <c r="N55" i="3"/>
  <c r="J55" i="3"/>
  <c r="E55" i="3"/>
  <c r="D55" i="3"/>
  <c r="AD54" i="3"/>
  <c r="AQ54" i="3" s="1"/>
  <c r="AR54" i="3" s="1"/>
  <c r="AB54" i="3"/>
  <c r="U54" i="3"/>
  <c r="R54" i="3"/>
  <c r="T54" i="3" s="1"/>
  <c r="Q54" i="3"/>
  <c r="N54" i="3"/>
  <c r="J54" i="3"/>
  <c r="E54" i="3"/>
  <c r="D54" i="3"/>
  <c r="S54" i="3" s="1"/>
  <c r="AD53" i="3"/>
  <c r="AB53" i="3"/>
  <c r="U53" i="3"/>
  <c r="R53" i="3"/>
  <c r="T53" i="3" s="1"/>
  <c r="Q53" i="3"/>
  <c r="N53" i="3"/>
  <c r="J53" i="3"/>
  <c r="E53" i="3"/>
  <c r="D53" i="3"/>
  <c r="AD52" i="3"/>
  <c r="BC52" i="3" s="1"/>
  <c r="AB52" i="3"/>
  <c r="U52" i="3"/>
  <c r="R52" i="3"/>
  <c r="T52" i="3" s="1"/>
  <c r="Q52" i="3"/>
  <c r="N52" i="3"/>
  <c r="J52" i="3"/>
  <c r="E52" i="3"/>
  <c r="D52" i="3"/>
  <c r="AE51" i="3"/>
  <c r="AF51" i="3" s="1"/>
  <c r="AD51" i="3"/>
  <c r="BC51" i="3" s="1"/>
  <c r="AB51" i="3"/>
  <c r="U51" i="3"/>
  <c r="R51" i="3"/>
  <c r="T51" i="3" s="1"/>
  <c r="Q51" i="3"/>
  <c r="N51" i="3"/>
  <c r="J51" i="3"/>
  <c r="E51" i="3"/>
  <c r="D51" i="3"/>
  <c r="AE50" i="3"/>
  <c r="AF50" i="3" s="1"/>
  <c r="AD50" i="3"/>
  <c r="AQ50" i="3" s="1"/>
  <c r="AR50" i="3" s="1"/>
  <c r="AB50" i="3"/>
  <c r="U50" i="3"/>
  <c r="R50" i="3"/>
  <c r="T50" i="3" s="1"/>
  <c r="Q50" i="3"/>
  <c r="N50" i="3"/>
  <c r="J50" i="3"/>
  <c r="AG50" i="3" s="1"/>
  <c r="E50" i="3"/>
  <c r="D50" i="3"/>
  <c r="S50" i="3" s="1"/>
  <c r="AD49" i="3"/>
  <c r="AB49" i="3"/>
  <c r="U49" i="3"/>
  <c r="R49" i="3"/>
  <c r="T49" i="3" s="1"/>
  <c r="Q49" i="3"/>
  <c r="N49" i="3"/>
  <c r="J49" i="3"/>
  <c r="E49" i="3"/>
  <c r="D49" i="3"/>
  <c r="AD48" i="3"/>
  <c r="BC48" i="3" s="1"/>
  <c r="AB48" i="3"/>
  <c r="U48" i="3"/>
  <c r="R48" i="3"/>
  <c r="T48" i="3" s="1"/>
  <c r="Q48" i="3"/>
  <c r="N48" i="3"/>
  <c r="J48" i="3"/>
  <c r="E48" i="3"/>
  <c r="D48" i="3"/>
  <c r="AD47" i="3"/>
  <c r="BC47" i="3" s="1"/>
  <c r="AB47" i="3"/>
  <c r="U47" i="3"/>
  <c r="R47" i="3"/>
  <c r="T47" i="3" s="1"/>
  <c r="Q47" i="3"/>
  <c r="N47" i="3"/>
  <c r="J47" i="3"/>
  <c r="E47" i="3"/>
  <c r="D47" i="3"/>
  <c r="AD46" i="3"/>
  <c r="BC46" i="3" s="1"/>
  <c r="AB46" i="3"/>
  <c r="U46" i="3"/>
  <c r="R46" i="3"/>
  <c r="T46" i="3" s="1"/>
  <c r="Q46" i="3"/>
  <c r="N46" i="3"/>
  <c r="J46" i="3"/>
  <c r="E46" i="3"/>
  <c r="D46" i="3"/>
  <c r="S46" i="3" s="1"/>
  <c r="AD45" i="3"/>
  <c r="AB45" i="3"/>
  <c r="U45" i="3"/>
  <c r="R45" i="3"/>
  <c r="T45" i="3" s="1"/>
  <c r="Q45" i="3"/>
  <c r="N45" i="3"/>
  <c r="J45" i="3"/>
  <c r="E45" i="3"/>
  <c r="D45" i="3"/>
  <c r="AQ44" i="3"/>
  <c r="AR44" i="3" s="1"/>
  <c r="AD44" i="3"/>
  <c r="BC44" i="3" s="1"/>
  <c r="AB44" i="3"/>
  <c r="U44" i="3"/>
  <c r="R44" i="3"/>
  <c r="T44" i="3" s="1"/>
  <c r="Q44" i="3"/>
  <c r="N44" i="3"/>
  <c r="J44" i="3"/>
  <c r="E44" i="3"/>
  <c r="D44" i="3"/>
  <c r="AD43" i="3"/>
  <c r="BC43" i="3" s="1"/>
  <c r="AB43" i="3"/>
  <c r="U43" i="3"/>
  <c r="R43" i="3"/>
  <c r="T43" i="3" s="1"/>
  <c r="Q43" i="3"/>
  <c r="N43" i="3"/>
  <c r="J43" i="3"/>
  <c r="E43" i="3"/>
  <c r="D43" i="3"/>
  <c r="AD42" i="3"/>
  <c r="AE42" i="3" s="1"/>
  <c r="AF42" i="3" s="1"/>
  <c r="AB42" i="3"/>
  <c r="U42" i="3"/>
  <c r="R42" i="3"/>
  <c r="T42" i="3" s="1"/>
  <c r="Q42" i="3"/>
  <c r="N42" i="3"/>
  <c r="J42" i="3"/>
  <c r="AG42" i="3" s="1"/>
  <c r="E42" i="3"/>
  <c r="D42" i="3"/>
  <c r="S42" i="3" s="1"/>
  <c r="AD41" i="3"/>
  <c r="AB41" i="3"/>
  <c r="U41" i="3"/>
  <c r="R41" i="3"/>
  <c r="T41" i="3" s="1"/>
  <c r="Q41" i="3"/>
  <c r="N41" i="3"/>
  <c r="J41" i="3"/>
  <c r="E41" i="3"/>
  <c r="D41" i="3"/>
  <c r="AE40" i="3"/>
  <c r="AD40" i="3"/>
  <c r="AB40" i="3"/>
  <c r="U40" i="3"/>
  <c r="T40" i="3"/>
  <c r="R40" i="3"/>
  <c r="Q40" i="3"/>
  <c r="N40" i="3"/>
  <c r="J40" i="3"/>
  <c r="E40" i="3"/>
  <c r="D40" i="3"/>
  <c r="AD39" i="3"/>
  <c r="AB39" i="3"/>
  <c r="U39" i="3"/>
  <c r="R39" i="3"/>
  <c r="T39" i="3" s="1"/>
  <c r="Q39" i="3"/>
  <c r="N39" i="3"/>
  <c r="J39" i="3"/>
  <c r="E39" i="3"/>
  <c r="D39" i="3"/>
  <c r="AE38" i="3"/>
  <c r="AF38" i="3" s="1"/>
  <c r="AD38" i="3"/>
  <c r="AQ38" i="3" s="1"/>
  <c r="AR38" i="3" s="1"/>
  <c r="AB38" i="3"/>
  <c r="U38" i="3"/>
  <c r="S38" i="3"/>
  <c r="R38" i="3"/>
  <c r="T38" i="3" s="1"/>
  <c r="Q38" i="3"/>
  <c r="N38" i="3"/>
  <c r="J38" i="3"/>
  <c r="AG38" i="3" s="1"/>
  <c r="E38" i="3"/>
  <c r="D38" i="3"/>
  <c r="AD37" i="3"/>
  <c r="AB37" i="3"/>
  <c r="U37" i="3"/>
  <c r="R37" i="3"/>
  <c r="T37" i="3" s="1"/>
  <c r="Q37" i="3"/>
  <c r="N37" i="3"/>
  <c r="J37" i="3"/>
  <c r="E37" i="3"/>
  <c r="D37" i="3"/>
  <c r="AE36" i="3"/>
  <c r="AD36" i="3"/>
  <c r="BC36" i="3" s="1"/>
  <c r="AB36" i="3"/>
  <c r="U36" i="3"/>
  <c r="T36" i="3"/>
  <c r="R36" i="3"/>
  <c r="Q36" i="3"/>
  <c r="N36" i="3"/>
  <c r="J36" i="3"/>
  <c r="E36" i="3"/>
  <c r="D36" i="3"/>
  <c r="AD35" i="3"/>
  <c r="BB35" i="3" s="1"/>
  <c r="AB35" i="3"/>
  <c r="U35" i="3"/>
  <c r="R35" i="3"/>
  <c r="T35" i="3" s="1"/>
  <c r="Q35" i="3"/>
  <c r="N35" i="3"/>
  <c r="J35" i="3"/>
  <c r="E35" i="3"/>
  <c r="D35" i="3"/>
  <c r="AD34" i="3"/>
  <c r="AQ34" i="3" s="1"/>
  <c r="AR34" i="3" s="1"/>
  <c r="AB34" i="3"/>
  <c r="U34" i="3"/>
  <c r="R34" i="3"/>
  <c r="T34" i="3" s="1"/>
  <c r="Q34" i="3"/>
  <c r="N34" i="3"/>
  <c r="J34" i="3"/>
  <c r="E34" i="3"/>
  <c r="D34" i="3"/>
  <c r="S34" i="3" s="1"/>
  <c r="AD33" i="3"/>
  <c r="AB33" i="3"/>
  <c r="U33" i="3"/>
  <c r="R33" i="3"/>
  <c r="T33" i="3" s="1"/>
  <c r="Q33" i="3"/>
  <c r="N33" i="3"/>
  <c r="J33" i="3"/>
  <c r="E33" i="3"/>
  <c r="D33" i="3"/>
  <c r="AD32" i="3"/>
  <c r="BC32" i="3" s="1"/>
  <c r="AB32" i="3"/>
  <c r="U32" i="3"/>
  <c r="R32" i="3"/>
  <c r="T32" i="3" s="1"/>
  <c r="Q32" i="3"/>
  <c r="N32" i="3"/>
  <c r="J32" i="3"/>
  <c r="E32" i="3"/>
  <c r="D32" i="3"/>
  <c r="F32" i="3" s="1"/>
  <c r="AD31" i="3"/>
  <c r="BC31" i="3" s="1"/>
  <c r="AB31" i="3"/>
  <c r="U31" i="3"/>
  <c r="R31" i="3"/>
  <c r="T31" i="3" s="1"/>
  <c r="Q31" i="3"/>
  <c r="N31" i="3"/>
  <c r="J31" i="3"/>
  <c r="E31" i="3"/>
  <c r="D31" i="3"/>
  <c r="AD30" i="3"/>
  <c r="BC30" i="3" s="1"/>
  <c r="AB30" i="3"/>
  <c r="U30" i="3"/>
  <c r="R30" i="3"/>
  <c r="T30" i="3" s="1"/>
  <c r="Q30" i="3"/>
  <c r="N30" i="3"/>
  <c r="J30" i="3"/>
  <c r="E30" i="3"/>
  <c r="D30" i="3"/>
  <c r="S30" i="3" s="1"/>
  <c r="AD29" i="3"/>
  <c r="AB29" i="3"/>
  <c r="U29" i="3"/>
  <c r="T29" i="3"/>
  <c r="R29" i="3"/>
  <c r="Q29" i="3"/>
  <c r="N29" i="3"/>
  <c r="J29" i="3"/>
  <c r="E29" i="3"/>
  <c r="D29" i="3"/>
  <c r="F29" i="3" s="1"/>
  <c r="AD28" i="3"/>
  <c r="BC28" i="3" s="1"/>
  <c r="AB28" i="3"/>
  <c r="U28" i="3"/>
  <c r="R28" i="3"/>
  <c r="T28" i="3" s="1"/>
  <c r="Q28" i="3"/>
  <c r="N28" i="3"/>
  <c r="J28" i="3"/>
  <c r="E28" i="3"/>
  <c r="D28" i="3"/>
  <c r="AQ27" i="3"/>
  <c r="AR27" i="3" s="1"/>
  <c r="AD27" i="3"/>
  <c r="BC27" i="3" s="1"/>
  <c r="AB27" i="3"/>
  <c r="U27" i="3"/>
  <c r="R27" i="3"/>
  <c r="T27" i="3" s="1"/>
  <c r="Q27" i="3"/>
  <c r="N27" i="3"/>
  <c r="J27" i="3"/>
  <c r="E27" i="3"/>
  <c r="D27" i="3"/>
  <c r="AG26" i="3"/>
  <c r="AD26" i="3"/>
  <c r="AQ26" i="3" s="1"/>
  <c r="AR26" i="3" s="1"/>
  <c r="AB26" i="3"/>
  <c r="U26" i="3"/>
  <c r="R26" i="3"/>
  <c r="T26" i="3" s="1"/>
  <c r="Q26" i="3"/>
  <c r="N26" i="3"/>
  <c r="J26" i="3"/>
  <c r="E26" i="3"/>
  <c r="D26" i="3"/>
  <c r="S26" i="3" s="1"/>
  <c r="AD25" i="3"/>
  <c r="AB25" i="3"/>
  <c r="U25" i="3"/>
  <c r="R25" i="3"/>
  <c r="T25" i="3" s="1"/>
  <c r="Q25" i="3"/>
  <c r="N25" i="3"/>
  <c r="J25" i="3"/>
  <c r="E25" i="3"/>
  <c r="F25" i="3" s="1"/>
  <c r="D25" i="3"/>
  <c r="AD24" i="3"/>
  <c r="AB24" i="3"/>
  <c r="U24" i="3"/>
  <c r="R24" i="3"/>
  <c r="T24" i="3" s="1"/>
  <c r="Q24" i="3"/>
  <c r="N24" i="3"/>
  <c r="J24" i="3"/>
  <c r="E24" i="3"/>
  <c r="D24" i="3"/>
  <c r="AD23" i="3"/>
  <c r="AB23" i="3"/>
  <c r="U23" i="3"/>
  <c r="R23" i="3"/>
  <c r="T23" i="3" s="1"/>
  <c r="Q23" i="3"/>
  <c r="N23" i="3"/>
  <c r="J23" i="3"/>
  <c r="E23" i="3"/>
  <c r="D23" i="3"/>
  <c r="AD22" i="3"/>
  <c r="AQ22" i="3" s="1"/>
  <c r="AR22" i="3" s="1"/>
  <c r="AB22" i="3"/>
  <c r="U22" i="3"/>
  <c r="S22" i="3"/>
  <c r="R22" i="3"/>
  <c r="T22" i="3" s="1"/>
  <c r="Q22" i="3"/>
  <c r="N22" i="3"/>
  <c r="J22" i="3"/>
  <c r="AG22" i="3" s="1"/>
  <c r="E22" i="3"/>
  <c r="D22" i="3"/>
  <c r="AD21" i="3"/>
  <c r="AB21" i="3"/>
  <c r="U21" i="3"/>
  <c r="R21" i="3"/>
  <c r="T21" i="3" s="1"/>
  <c r="Q21" i="3"/>
  <c r="N21" i="3"/>
  <c r="J21" i="3"/>
  <c r="E21" i="3"/>
  <c r="D21" i="3"/>
  <c r="AD20" i="3"/>
  <c r="AE20" i="3" s="1"/>
  <c r="AB20" i="3"/>
  <c r="U20" i="3"/>
  <c r="R20" i="3"/>
  <c r="T20" i="3" s="1"/>
  <c r="Q20" i="3"/>
  <c r="N20" i="3"/>
  <c r="J20" i="3"/>
  <c r="E20" i="3"/>
  <c r="D20" i="3"/>
  <c r="F20" i="3" s="1"/>
  <c r="AO13" i="3"/>
  <c r="AM12" i="3"/>
  <c r="AI12" i="3"/>
  <c r="AO11" i="3"/>
  <c r="AN11" i="3"/>
  <c r="AM11" i="3"/>
  <c r="AM10" i="3"/>
  <c r="AI10" i="3"/>
  <c r="AH10" i="3"/>
  <c r="AO9" i="3"/>
  <c r="AI8" i="3"/>
  <c r="AO7" i="3"/>
  <c r="AN7" i="3"/>
  <c r="AM7" i="3"/>
  <c r="AM6" i="3"/>
  <c r="AI6" i="3"/>
  <c r="AH6" i="3"/>
  <c r="AO5" i="3"/>
  <c r="AU4" i="3"/>
  <c r="AU202" i="3" s="1"/>
  <c r="BA2" i="3"/>
  <c r="BB1" i="3"/>
  <c r="AI13" i="3"/>
  <c r="AM13" i="3"/>
  <c r="AH13" i="3"/>
  <c r="AO12" i="3"/>
  <c r="AN12" i="3"/>
  <c r="AH12" i="3"/>
  <c r="AI11" i="3"/>
  <c r="AO10" i="3"/>
  <c r="AI9" i="3"/>
  <c r="AM9" i="3"/>
  <c r="AH9" i="3"/>
  <c r="AO8" i="3"/>
  <c r="AN8" i="3"/>
  <c r="AH8" i="3"/>
  <c r="AI7" i="3"/>
  <c r="AO6" i="3"/>
  <c r="AI5" i="3"/>
  <c r="AM5" i="3"/>
  <c r="AH5" i="3"/>
  <c r="D20" i="1"/>
  <c r="E20" i="1" s="1"/>
  <c r="F20" i="1" s="1"/>
  <c r="G20" i="1" s="1"/>
  <c r="H20" i="1" s="1"/>
  <c r="I20" i="1" s="1"/>
  <c r="L15" i="1"/>
  <c r="K15" i="1"/>
  <c r="K14" i="1"/>
  <c r="T1865" i="3" s="1"/>
  <c r="J14" i="1"/>
  <c r="T1747" i="3" s="1"/>
  <c r="J13" i="1"/>
  <c r="S1512" i="3"/>
  <c r="L12" i="1"/>
  <c r="K12" i="1"/>
  <c r="S1398" i="3"/>
  <c r="L11" i="1"/>
  <c r="S1307" i="3"/>
  <c r="L10" i="1"/>
  <c r="S673" i="3"/>
  <c r="S537" i="3"/>
  <c r="L9" i="1"/>
  <c r="K9" i="1"/>
  <c r="S321" i="3"/>
  <c r="K8" i="1"/>
  <c r="L8" i="1"/>
  <c r="J8" i="1"/>
  <c r="U897" i="3"/>
  <c r="S168" i="3" l="1"/>
  <c r="BC331" i="3"/>
  <c r="AE331" i="3"/>
  <c r="AF331" i="3" s="1"/>
  <c r="BB331" i="3"/>
  <c r="S20" i="3"/>
  <c r="S98" i="3"/>
  <c r="S21" i="3"/>
  <c r="AA6" i="3"/>
  <c r="F37" i="3"/>
  <c r="F41" i="3"/>
  <c r="BB51" i="3"/>
  <c r="F56" i="3"/>
  <c r="AQ64" i="3"/>
  <c r="AR64" i="3" s="1"/>
  <c r="F72" i="3"/>
  <c r="F80" i="3"/>
  <c r="AG91" i="3"/>
  <c r="BB91" i="3"/>
  <c r="F96" i="3"/>
  <c r="BB98" i="3"/>
  <c r="AE108" i="3"/>
  <c r="AE111" i="3"/>
  <c r="AF111" i="3" s="1"/>
  <c r="AG135" i="3"/>
  <c r="F148" i="3"/>
  <c r="AE164" i="3"/>
  <c r="AE176" i="3"/>
  <c r="F181" i="3"/>
  <c r="F184" i="3"/>
  <c r="S184" i="3"/>
  <c r="F185" i="3"/>
  <c r="S192" i="3"/>
  <c r="AG194" i="3"/>
  <c r="F196" i="3"/>
  <c r="AG198" i="3"/>
  <c r="F204" i="3"/>
  <c r="F208" i="3"/>
  <c r="F224" i="3"/>
  <c r="F228" i="3"/>
  <c r="BB230" i="3"/>
  <c r="F233" i="3"/>
  <c r="AQ235" i="3"/>
  <c r="AR235" i="3" s="1"/>
  <c r="AG239" i="3"/>
  <c r="AG242" i="3"/>
  <c r="F256" i="3"/>
  <c r="F268" i="3"/>
  <c r="F21" i="3"/>
  <c r="F33" i="3"/>
  <c r="F36" i="3"/>
  <c r="F40" i="3"/>
  <c r="F48" i="3"/>
  <c r="F52" i="3"/>
  <c r="F60" i="3"/>
  <c r="F65" i="3"/>
  <c r="AG98" i="3"/>
  <c r="AG115" i="3"/>
  <c r="AG126" i="3"/>
  <c r="F128" i="3"/>
  <c r="S128" i="3"/>
  <c r="F177" i="3"/>
  <c r="AG210" i="3"/>
  <c r="F216" i="3"/>
  <c r="S216" i="3"/>
  <c r="F229" i="3"/>
  <c r="AG230" i="3"/>
  <c r="F241" i="3"/>
  <c r="F244" i="3"/>
  <c r="AQ324" i="3"/>
  <c r="AR324" i="3" s="1"/>
  <c r="AE324" i="3"/>
  <c r="S58" i="3"/>
  <c r="AJ6" i="3"/>
  <c r="F45" i="3"/>
  <c r="F57" i="3"/>
  <c r="F61" i="3"/>
  <c r="F97" i="3"/>
  <c r="F100" i="3"/>
  <c r="F104" i="3"/>
  <c r="S104" i="3"/>
  <c r="S108" i="3"/>
  <c r="F117" i="3"/>
  <c r="F133" i="3"/>
  <c r="F141" i="3"/>
  <c r="F145" i="3"/>
  <c r="F157" i="3"/>
  <c r="F173" i="3"/>
  <c r="F176" i="3"/>
  <c r="F217" i="3"/>
  <c r="F237" i="3"/>
  <c r="F249" i="3"/>
  <c r="F252" i="3"/>
  <c r="F261" i="3"/>
  <c r="AG282" i="3"/>
  <c r="AG299" i="3"/>
  <c r="AG302" i="3"/>
  <c r="AG327" i="3"/>
  <c r="AG342" i="3"/>
  <c r="BB346" i="3"/>
  <c r="AG366" i="3"/>
  <c r="F381" i="3"/>
  <c r="AG383" i="3"/>
  <c r="F397" i="3"/>
  <c r="AG398" i="3"/>
  <c r="F409" i="3"/>
  <c r="AG438" i="3"/>
  <c r="AG441" i="3"/>
  <c r="S456" i="3"/>
  <c r="F460" i="3"/>
  <c r="S460" i="3"/>
  <c r="F464" i="3"/>
  <c r="F508" i="3"/>
  <c r="F540" i="3"/>
  <c r="BB555" i="3"/>
  <c r="AG566" i="3"/>
  <c r="AG578" i="3"/>
  <c r="AG594" i="3"/>
  <c r="AG622" i="3"/>
  <c r="AG683" i="3"/>
  <c r="AG722" i="3"/>
  <c r="AG807" i="3"/>
  <c r="AQ935" i="3"/>
  <c r="AR935" i="3" s="1"/>
  <c r="AE935" i="3"/>
  <c r="AF935" i="3" s="1"/>
  <c r="F309" i="3"/>
  <c r="S332" i="3"/>
  <c r="F341" i="3"/>
  <c r="F356" i="3"/>
  <c r="F369" i="3"/>
  <c r="F513" i="3"/>
  <c r="F528" i="3"/>
  <c r="F561" i="3"/>
  <c r="F564" i="3"/>
  <c r="F565" i="3"/>
  <c r="F601" i="3"/>
  <c r="BC610" i="3"/>
  <c r="AQ627" i="3"/>
  <c r="AR627" i="3" s="1"/>
  <c r="AG649" i="3"/>
  <c r="F685" i="3"/>
  <c r="AG694" i="3"/>
  <c r="AG702" i="3"/>
  <c r="AE703" i="3"/>
  <c r="AF703" i="3" s="1"/>
  <c r="F705" i="3"/>
  <c r="AG718" i="3"/>
  <c r="F721" i="3"/>
  <c r="AG730" i="3"/>
  <c r="AE735" i="3"/>
  <c r="AF735" i="3" s="1"/>
  <c r="AG751" i="3"/>
  <c r="AG859" i="3"/>
  <c r="S380" i="3"/>
  <c r="BC743" i="3"/>
  <c r="AQ743" i="3"/>
  <c r="AR743" i="3" s="1"/>
  <c r="F273" i="3"/>
  <c r="AG274" i="3"/>
  <c r="F277" i="3"/>
  <c r="AG298" i="3"/>
  <c r="F308" i="3"/>
  <c r="F321" i="3"/>
  <c r="S328" i="3"/>
  <c r="F333" i="3"/>
  <c r="F337" i="3"/>
  <c r="AG338" i="3"/>
  <c r="AG346" i="3"/>
  <c r="AE346" i="3"/>
  <c r="AF346" i="3" s="1"/>
  <c r="F348" i="3"/>
  <c r="F373" i="3"/>
  <c r="AG379" i="3"/>
  <c r="F384" i="3"/>
  <c r="F388" i="3"/>
  <c r="AE398" i="3"/>
  <c r="AF398" i="3" s="1"/>
  <c r="BB414" i="3"/>
  <c r="AG434" i="3"/>
  <c r="AG453" i="3"/>
  <c r="AE478" i="3"/>
  <c r="AF478" i="3" s="1"/>
  <c r="F484" i="3"/>
  <c r="AG493" i="3"/>
  <c r="AG503" i="3"/>
  <c r="AQ504" i="3"/>
  <c r="AR504" i="3" s="1"/>
  <c r="AG506" i="3"/>
  <c r="AG513" i="3"/>
  <c r="F517" i="3"/>
  <c r="AG519" i="3"/>
  <c r="AG525" i="3"/>
  <c r="AE535" i="3"/>
  <c r="AF535" i="3" s="1"/>
  <c r="F548" i="3"/>
  <c r="AG551" i="3"/>
  <c r="F553" i="3"/>
  <c r="AE555" i="3"/>
  <c r="AF555" i="3" s="1"/>
  <c r="AE560" i="3"/>
  <c r="AG562" i="3"/>
  <c r="AE566" i="3"/>
  <c r="AF566" i="3" s="1"/>
  <c r="F605" i="3"/>
  <c r="AQ611" i="3"/>
  <c r="AR611" i="3" s="1"/>
  <c r="BB626" i="3"/>
  <c r="AQ635" i="3"/>
  <c r="AR635" i="3" s="1"/>
  <c r="F645" i="3"/>
  <c r="F649" i="3"/>
  <c r="AE651" i="3"/>
  <c r="AF651" i="3" s="1"/>
  <c r="BB654" i="3"/>
  <c r="F657" i="3"/>
  <c r="F661" i="3"/>
  <c r="BB674" i="3"/>
  <c r="F677" i="3"/>
  <c r="AQ683" i="3"/>
  <c r="AR683" i="3" s="1"/>
  <c r="F701" i="3"/>
  <c r="F713" i="3"/>
  <c r="F717" i="3"/>
  <c r="F733" i="3"/>
  <c r="BC859" i="3"/>
  <c r="AQ859" i="3"/>
  <c r="AR859" i="3" s="1"/>
  <c r="F753" i="3"/>
  <c r="F757" i="3"/>
  <c r="F800" i="3"/>
  <c r="F809" i="3"/>
  <c r="F810" i="3"/>
  <c r="F813" i="3"/>
  <c r="F818" i="3"/>
  <c r="F821" i="3"/>
  <c r="AG827" i="3"/>
  <c r="F832" i="3"/>
  <c r="AG839" i="3"/>
  <c r="AG843" i="3"/>
  <c r="AG875" i="3"/>
  <c r="AQ891" i="3"/>
  <c r="AR891" i="3" s="1"/>
  <c r="BC915" i="3"/>
  <c r="F922" i="3"/>
  <c r="F926" i="3"/>
  <c r="F929" i="3"/>
  <c r="F933" i="3"/>
  <c r="F936" i="3"/>
  <c r="F957" i="3"/>
  <c r="F961" i="3"/>
  <c r="AG967" i="3"/>
  <c r="F968" i="3"/>
  <c r="AQ987" i="3"/>
  <c r="AR987" i="3" s="1"/>
  <c r="F990" i="3"/>
  <c r="AG999" i="3"/>
  <c r="F1000" i="3"/>
  <c r="F1004" i="3"/>
  <c r="F1006" i="3"/>
  <c r="F1020" i="3"/>
  <c r="AG1060" i="3"/>
  <c r="F1061" i="3"/>
  <c r="F1062" i="3"/>
  <c r="BC1067" i="3"/>
  <c r="F1078" i="3"/>
  <c r="F1101" i="3"/>
  <c r="F1112" i="3"/>
  <c r="AG1121" i="3"/>
  <c r="AE1121" i="3"/>
  <c r="AG1123" i="3"/>
  <c r="F1153" i="3"/>
  <c r="F1174" i="3"/>
  <c r="F1185" i="3"/>
  <c r="F1189" i="3"/>
  <c r="F1192" i="3"/>
  <c r="AG1208" i="3"/>
  <c r="AG1220" i="3"/>
  <c r="F1221" i="3"/>
  <c r="F1224" i="3"/>
  <c r="F1230" i="3"/>
  <c r="AG1233" i="3"/>
  <c r="AG1235" i="3"/>
  <c r="AG1245" i="3"/>
  <c r="AE1245" i="3"/>
  <c r="F1262" i="3"/>
  <c r="AG1264" i="3"/>
  <c r="F1265" i="3"/>
  <c r="AG1267" i="3"/>
  <c r="AG1291" i="3"/>
  <c r="F1296" i="3"/>
  <c r="AE1299" i="3"/>
  <c r="AF1299" i="3" s="1"/>
  <c r="F1301" i="3"/>
  <c r="F1309" i="3"/>
  <c r="F1310" i="3"/>
  <c r="AE1319" i="3"/>
  <c r="AF1319" i="3" s="1"/>
  <c r="AE1343" i="3"/>
  <c r="AF1343" i="3" s="1"/>
  <c r="AG1345" i="3"/>
  <c r="AG1347" i="3"/>
  <c r="F1359" i="3"/>
  <c r="AQ1364" i="3"/>
  <c r="AR1364" i="3" s="1"/>
  <c r="F1368" i="3"/>
  <c r="F1375" i="3"/>
  <c r="AQ1382" i="3"/>
  <c r="AR1382" i="3" s="1"/>
  <c r="F1401" i="3"/>
  <c r="F1416" i="3"/>
  <c r="F1467" i="3"/>
  <c r="AQ1472" i="3"/>
  <c r="AR1472" i="3" s="1"/>
  <c r="AG1482" i="3"/>
  <c r="AG1488" i="3"/>
  <c r="AG1499" i="3"/>
  <c r="F1500" i="3"/>
  <c r="F1501" i="3"/>
  <c r="F1504" i="3"/>
  <c r="F1507" i="3"/>
  <c r="AE1514" i="3"/>
  <c r="AF1514" i="3" s="1"/>
  <c r="AG1538" i="3"/>
  <c r="F1547" i="3"/>
  <c r="AG1567" i="3"/>
  <c r="F1563" i="3"/>
  <c r="BC1566" i="3"/>
  <c r="BB1566" i="3"/>
  <c r="BB1662" i="3"/>
  <c r="AE1662" i="3"/>
  <c r="BC1756" i="3"/>
  <c r="BB1756" i="3"/>
  <c r="BB1833" i="3"/>
  <c r="AE1833" i="3"/>
  <c r="AQ1929" i="3"/>
  <c r="AR1929" i="3" s="1"/>
  <c r="AE1929" i="3"/>
  <c r="F776" i="3"/>
  <c r="F794" i="3"/>
  <c r="AG874" i="3"/>
  <c r="F908" i="3"/>
  <c r="F913" i="3"/>
  <c r="F920" i="3"/>
  <c r="F925" i="3"/>
  <c r="F938" i="3"/>
  <c r="AQ963" i="3"/>
  <c r="AR963" i="3" s="1"/>
  <c r="F970" i="3"/>
  <c r="AG973" i="3"/>
  <c r="F974" i="3"/>
  <c r="F989" i="3"/>
  <c r="F1001" i="3"/>
  <c r="F1005" i="3"/>
  <c r="BB1039" i="3"/>
  <c r="F1045" i="3"/>
  <c r="F1046" i="3"/>
  <c r="F1056" i="3"/>
  <c r="F1072" i="3"/>
  <c r="AG1077" i="3"/>
  <c r="AE1077" i="3"/>
  <c r="F1110" i="3"/>
  <c r="F1141" i="3"/>
  <c r="BC1155" i="3"/>
  <c r="AG1177" i="3"/>
  <c r="AE1177" i="3"/>
  <c r="AQ1193" i="3"/>
  <c r="AR1193" i="3" s="1"/>
  <c r="F1208" i="3"/>
  <c r="F1216" i="3"/>
  <c r="F1297" i="3"/>
  <c r="AG1313" i="3"/>
  <c r="AE1313" i="3"/>
  <c r="F1318" i="3"/>
  <c r="F1355" i="3"/>
  <c r="AG1356" i="3"/>
  <c r="F1357" i="3"/>
  <c r="F1389" i="3"/>
  <c r="F1396" i="3"/>
  <c r="AQ1436" i="3"/>
  <c r="AR1436" i="3" s="1"/>
  <c r="F1461" i="3"/>
  <c r="F1464" i="3"/>
  <c r="F1468" i="3"/>
  <c r="F1499" i="3"/>
  <c r="AE1506" i="3"/>
  <c r="AF1506" i="3" s="1"/>
  <c r="F1509" i="3"/>
  <c r="F1512" i="3"/>
  <c r="F1544" i="3"/>
  <c r="BB1564" i="3"/>
  <c r="AE1564" i="3"/>
  <c r="AQ1879" i="3"/>
  <c r="AR1879" i="3" s="1"/>
  <c r="AE1879" i="3"/>
  <c r="AF1879" i="3" s="1"/>
  <c r="BC1887" i="3"/>
  <c r="AE1887" i="3"/>
  <c r="AF1887" i="3" s="1"/>
  <c r="BB1955" i="3"/>
  <c r="BC1955" i="3"/>
  <c r="AG878" i="3"/>
  <c r="AG903" i="3"/>
  <c r="AG907" i="3"/>
  <c r="AG935" i="3"/>
  <c r="AG938" i="3"/>
  <c r="AG951" i="3"/>
  <c r="AG955" i="3"/>
  <c r="AG963" i="3"/>
  <c r="AG998" i="3"/>
  <c r="AG1059" i="3"/>
  <c r="AG1068" i="3"/>
  <c r="AG1120" i="3"/>
  <c r="AG1168" i="3"/>
  <c r="AG1184" i="3"/>
  <c r="AG1260" i="3"/>
  <c r="AG1300" i="3"/>
  <c r="AG1307" i="3"/>
  <c r="AG1320" i="3"/>
  <c r="AG1389" i="3"/>
  <c r="AG1410" i="3"/>
  <c r="AG1436" i="3"/>
  <c r="AG1544" i="3"/>
  <c r="BC1762" i="3"/>
  <c r="BB1762" i="3"/>
  <c r="BC1770" i="3"/>
  <c r="BB1770" i="3"/>
  <c r="BC1778" i="3"/>
  <c r="BB1778" i="3"/>
  <c r="BB1831" i="3"/>
  <c r="AE1831" i="3"/>
  <c r="AF1831" i="3" s="1"/>
  <c r="BB2005" i="3"/>
  <c r="BC2005" i="3"/>
  <c r="AG1564" i="3"/>
  <c r="F1576" i="3"/>
  <c r="F1595" i="3"/>
  <c r="AE1608" i="3"/>
  <c r="F1611" i="3"/>
  <c r="AQ1618" i="3"/>
  <c r="AR1618" i="3" s="1"/>
  <c r="AG1620" i="3"/>
  <c r="AQ1628" i="3"/>
  <c r="AR1628" i="3" s="1"/>
  <c r="AG1653" i="3"/>
  <c r="AG1657" i="3"/>
  <c r="F1663" i="3"/>
  <c r="AE1666" i="3"/>
  <c r="F1669" i="3"/>
  <c r="F1682" i="3"/>
  <c r="F1683" i="3"/>
  <c r="AG1693" i="3"/>
  <c r="AQ1694" i="3"/>
  <c r="AR1694" i="3" s="1"/>
  <c r="AE1702" i="3"/>
  <c r="F1715" i="3"/>
  <c r="AE1722" i="3"/>
  <c r="F1725" i="3"/>
  <c r="AG1754" i="3"/>
  <c r="F1755" i="3"/>
  <c r="BB1763" i="3"/>
  <c r="AG1765" i="3"/>
  <c r="BB1771" i="3"/>
  <c r="AG1773" i="3"/>
  <c r="BC1789" i="3"/>
  <c r="AE1803" i="3"/>
  <c r="AF1803" i="3" s="1"/>
  <c r="F1825" i="3"/>
  <c r="F1829" i="3"/>
  <c r="F1830" i="3"/>
  <c r="F1838" i="3"/>
  <c r="AE1845" i="3"/>
  <c r="AE1851" i="3"/>
  <c r="AF1851" i="3" s="1"/>
  <c r="F1854" i="3"/>
  <c r="AG1859" i="3"/>
  <c r="F1868" i="3"/>
  <c r="AG1896" i="3"/>
  <c r="F1897" i="3"/>
  <c r="BC1903" i="3"/>
  <c r="AG1905" i="3"/>
  <c r="AG1908" i="3"/>
  <c r="F1917" i="3"/>
  <c r="F1918" i="3"/>
  <c r="F1925" i="3"/>
  <c r="AE1927" i="3"/>
  <c r="AF1927" i="3" s="1"/>
  <c r="F1951" i="3"/>
  <c r="AQ1969" i="3"/>
  <c r="AR1969" i="3" s="1"/>
  <c r="AG1981" i="3"/>
  <c r="F1986" i="3"/>
  <c r="F1990" i="3"/>
  <c r="AQ2001" i="3"/>
  <c r="AR2001" i="3" s="1"/>
  <c r="F2010" i="3"/>
  <c r="AG2017" i="3"/>
  <c r="AG2042" i="3"/>
  <c r="AG2056" i="3"/>
  <c r="AG2099" i="3"/>
  <c r="F1612" i="3"/>
  <c r="F1616" i="3"/>
  <c r="F1695" i="3"/>
  <c r="F1723" i="3"/>
  <c r="AG1726" i="3"/>
  <c r="F1730" i="3"/>
  <c r="F1865" i="3"/>
  <c r="F1869" i="3"/>
  <c r="F1974" i="3"/>
  <c r="F1987" i="3"/>
  <c r="F1991" i="3"/>
  <c r="F2011" i="3"/>
  <c r="F2041" i="3"/>
  <c r="F2049" i="3"/>
  <c r="F2058" i="3"/>
  <c r="AQ2117" i="3"/>
  <c r="AR2117" i="3" s="1"/>
  <c r="AG1599" i="3"/>
  <c r="F1678" i="3"/>
  <c r="BB1696" i="3"/>
  <c r="AG1701" i="3"/>
  <c r="AQ1704" i="3"/>
  <c r="AR1704" i="3" s="1"/>
  <c r="AE1706" i="3"/>
  <c r="AG1714" i="3"/>
  <c r="F1718" i="3"/>
  <c r="F1735" i="3"/>
  <c r="AG1741" i="3"/>
  <c r="F1746" i="3"/>
  <c r="F1750" i="3"/>
  <c r="AG1778" i="3"/>
  <c r="F1809" i="3"/>
  <c r="F1813" i="3"/>
  <c r="AG1823" i="3"/>
  <c r="F1837" i="3"/>
  <c r="AQ1837" i="3"/>
  <c r="AR1837" i="3" s="1"/>
  <c r="BC1853" i="3"/>
  <c r="F1873" i="3"/>
  <c r="AG1879" i="3"/>
  <c r="AG1885" i="3"/>
  <c r="AE1885" i="3"/>
  <c r="F1893" i="3"/>
  <c r="AG1895" i="3"/>
  <c r="AG1904" i="3"/>
  <c r="F1913" i="3"/>
  <c r="AG1915" i="3"/>
  <c r="AE1947" i="3"/>
  <c r="AF1947" i="3" s="1"/>
  <c r="F1960" i="3"/>
  <c r="F1975" i="3"/>
  <c r="AQ1981" i="3"/>
  <c r="AR1981" i="3" s="1"/>
  <c r="AG2005" i="3"/>
  <c r="AG2016" i="3"/>
  <c r="AG2049" i="3"/>
  <c r="AG2052" i="3"/>
  <c r="F2069" i="3"/>
  <c r="AQ2080" i="3"/>
  <c r="AR2080" i="3" s="1"/>
  <c r="AG2088" i="3"/>
  <c r="AQ2093" i="3"/>
  <c r="AR2093" i="3" s="1"/>
  <c r="BC564" i="3"/>
  <c r="AE564" i="3"/>
  <c r="AG658" i="3"/>
  <c r="BB658" i="3"/>
  <c r="BC39" i="3"/>
  <c r="AE39" i="3"/>
  <c r="AF39" i="3" s="1"/>
  <c r="S60" i="3"/>
  <c r="V60" i="3" s="1"/>
  <c r="AQ78" i="3"/>
  <c r="AR78" i="3" s="1"/>
  <c r="AE78" i="3"/>
  <c r="AF78" i="3" s="1"/>
  <c r="S80" i="3"/>
  <c r="V80" i="3" s="1"/>
  <c r="AG90" i="3"/>
  <c r="AE90" i="3"/>
  <c r="AF90" i="3" s="1"/>
  <c r="AE92" i="3"/>
  <c r="BC99" i="3"/>
  <c r="AQ99" i="3"/>
  <c r="AR99" i="3" s="1"/>
  <c r="AQ110" i="3"/>
  <c r="AR110" i="3" s="1"/>
  <c r="AE110" i="3"/>
  <c r="AF110" i="3" s="1"/>
  <c r="F112" i="3"/>
  <c r="F129" i="3"/>
  <c r="AG146" i="3"/>
  <c r="AE146" i="3"/>
  <c r="AF146" i="3" s="1"/>
  <c r="F149" i="3"/>
  <c r="S152" i="3"/>
  <c r="V152" i="3" s="1"/>
  <c r="AQ164" i="3"/>
  <c r="AR164" i="3" s="1"/>
  <c r="AQ166" i="3"/>
  <c r="AR166" i="3" s="1"/>
  <c r="AE166" i="3"/>
  <c r="AF166" i="3" s="1"/>
  <c r="AQ183" i="3"/>
  <c r="AR183" i="3" s="1"/>
  <c r="S189" i="3"/>
  <c r="V189" i="3" s="1"/>
  <c r="F193" i="3"/>
  <c r="BC203" i="3"/>
  <c r="BB203" i="3"/>
  <c r="AQ211" i="3"/>
  <c r="AR211" i="3" s="1"/>
  <c r="F253" i="3"/>
  <c r="BC255" i="3"/>
  <c r="AE255" i="3"/>
  <c r="AF255" i="3" s="1"/>
  <c r="AE258" i="3"/>
  <c r="AF258" i="3" s="1"/>
  <c r="BB258" i="3"/>
  <c r="S276" i="3"/>
  <c r="V276" i="3" s="1"/>
  <c r="AQ294" i="3"/>
  <c r="AR294" i="3" s="1"/>
  <c r="AE294" i="3"/>
  <c r="AF294" i="3" s="1"/>
  <c r="S296" i="3"/>
  <c r="V296" i="3" s="1"/>
  <c r="AE298" i="3"/>
  <c r="AF298" i="3" s="1"/>
  <c r="BB298" i="3"/>
  <c r="AQ322" i="3"/>
  <c r="AR322" i="3" s="1"/>
  <c r="BC322" i="3"/>
  <c r="AQ330" i="3"/>
  <c r="AR330" i="3" s="1"/>
  <c r="AE330" i="3"/>
  <c r="AF330" i="3" s="1"/>
  <c r="AG335" i="3"/>
  <c r="S340" i="3"/>
  <c r="S352" i="3"/>
  <c r="V352" i="3" s="1"/>
  <c r="S372" i="3"/>
  <c r="V372" i="3" s="1"/>
  <c r="BC379" i="3"/>
  <c r="AE379" i="3"/>
  <c r="AF379" i="3" s="1"/>
  <c r="S392" i="3"/>
  <c r="V392" i="3" s="1"/>
  <c r="F401" i="3"/>
  <c r="S408" i="3"/>
  <c r="V408" i="3" s="1"/>
  <c r="AQ416" i="3"/>
  <c r="AR416" i="3" s="1"/>
  <c r="AE416" i="3"/>
  <c r="AF416" i="3" s="1"/>
  <c r="F476" i="3"/>
  <c r="AG476" i="3"/>
  <c r="AQ494" i="3"/>
  <c r="AR494" i="3" s="1"/>
  <c r="BB494" i="3"/>
  <c r="BB514" i="3"/>
  <c r="AQ514" i="3"/>
  <c r="AR514" i="3" s="1"/>
  <c r="BC583" i="3"/>
  <c r="BB583" i="3"/>
  <c r="AG618" i="3"/>
  <c r="BB618" i="3"/>
  <c r="AE643" i="3"/>
  <c r="AF643" i="3" s="1"/>
  <c r="AQ643" i="3"/>
  <c r="AR643" i="3" s="1"/>
  <c r="BC659" i="3"/>
  <c r="AQ659" i="3"/>
  <c r="AR659" i="3" s="1"/>
  <c r="F697" i="3"/>
  <c r="AQ751" i="3"/>
  <c r="AR751" i="3" s="1"/>
  <c r="AE751" i="3"/>
  <c r="AF751" i="3" s="1"/>
  <c r="BC771" i="3"/>
  <c r="BB771" i="3"/>
  <c r="F792" i="3"/>
  <c r="BC807" i="3"/>
  <c r="AQ807" i="3"/>
  <c r="AR807" i="3" s="1"/>
  <c r="BB927" i="3"/>
  <c r="AQ927" i="3"/>
  <c r="AR927" i="3" s="1"/>
  <c r="AQ951" i="3"/>
  <c r="AR951" i="3" s="1"/>
  <c r="AE951" i="3"/>
  <c r="AF951" i="3" s="1"/>
  <c r="BC951" i="3"/>
  <c r="AG979" i="3"/>
  <c r="BB1115" i="3"/>
  <c r="BC1115" i="3"/>
  <c r="AE1115" i="3"/>
  <c r="AF1115" i="3" s="1"/>
  <c r="AQ1115" i="3"/>
  <c r="AR1115" i="3" s="1"/>
  <c r="BC167" i="3"/>
  <c r="AE167" i="3"/>
  <c r="AF167" i="3" s="1"/>
  <c r="S196" i="3"/>
  <c r="V196" i="3" s="1"/>
  <c r="BC204" i="3"/>
  <c r="AE204" i="3"/>
  <c r="AQ222" i="3"/>
  <c r="AR222" i="3" s="1"/>
  <c r="AE222" i="3"/>
  <c r="AF222" i="3" s="1"/>
  <c r="S308" i="3"/>
  <c r="V308" i="3" s="1"/>
  <c r="BC339" i="3"/>
  <c r="AE339" i="3"/>
  <c r="AF339" i="3" s="1"/>
  <c r="BC359" i="3"/>
  <c r="AE359" i="3"/>
  <c r="AF359" i="3" s="1"/>
  <c r="AQ483" i="3"/>
  <c r="AR483" i="3" s="1"/>
  <c r="AE483" i="3"/>
  <c r="AF483" i="3" s="1"/>
  <c r="BB490" i="3"/>
  <c r="AQ490" i="3"/>
  <c r="AR490" i="3" s="1"/>
  <c r="AG54" i="3"/>
  <c r="BC78" i="3"/>
  <c r="AQ92" i="3"/>
  <c r="AR92" i="3" s="1"/>
  <c r="S100" i="3"/>
  <c r="V100" i="3" s="1"/>
  <c r="BC115" i="3"/>
  <c r="AQ115" i="3"/>
  <c r="AR115" i="3" s="1"/>
  <c r="S136" i="3"/>
  <c r="V136" i="3" s="1"/>
  <c r="AG167" i="3"/>
  <c r="BC228" i="3"/>
  <c r="AE228" i="3"/>
  <c r="AG283" i="3"/>
  <c r="AQ302" i="3"/>
  <c r="AR302" i="3" s="1"/>
  <c r="AE302" i="3"/>
  <c r="AF302" i="3" s="1"/>
  <c r="BC559" i="3"/>
  <c r="AE559" i="3"/>
  <c r="AF559" i="3" s="1"/>
  <c r="BB559" i="3"/>
  <c r="AG603" i="3"/>
  <c r="BC619" i="3"/>
  <c r="AQ619" i="3"/>
  <c r="AR619" i="3" s="1"/>
  <c r="AQ709" i="3"/>
  <c r="AR709" i="3" s="1"/>
  <c r="AE709" i="3"/>
  <c r="AF709" i="3" s="1"/>
  <c r="AG715" i="3"/>
  <c r="AQ725" i="3"/>
  <c r="AR725" i="3" s="1"/>
  <c r="AE725" i="3"/>
  <c r="AF725" i="3" s="1"/>
  <c r="AG995" i="3"/>
  <c r="BC997" i="3"/>
  <c r="AE997" i="3"/>
  <c r="AF997" i="3" s="1"/>
  <c r="BC1167" i="3"/>
  <c r="AE1167" i="3"/>
  <c r="AF1167" i="3" s="1"/>
  <c r="BB1167" i="3"/>
  <c r="BC35" i="3"/>
  <c r="AE35" i="3"/>
  <c r="AF35" i="3" s="1"/>
  <c r="S48" i="3"/>
  <c r="V48" i="3" s="1"/>
  <c r="BC283" i="3"/>
  <c r="AE283" i="3"/>
  <c r="AF283" i="3" s="1"/>
  <c r="BB283" i="3"/>
  <c r="AQ378" i="3"/>
  <c r="AR378" i="3" s="1"/>
  <c r="AE378" i="3"/>
  <c r="AF378" i="3" s="1"/>
  <c r="BC391" i="3"/>
  <c r="AQ391" i="3"/>
  <c r="AR391" i="3" s="1"/>
  <c r="BC407" i="3"/>
  <c r="BB407" i="3"/>
  <c r="AQ558" i="3"/>
  <c r="AR558" i="3" s="1"/>
  <c r="AE558" i="3"/>
  <c r="AF558" i="3" s="1"/>
  <c r="BC558" i="3"/>
  <c r="BB582" i="3"/>
  <c r="BC582" i="3"/>
  <c r="BC603" i="3"/>
  <c r="BB603" i="3"/>
  <c r="AG642" i="3"/>
  <c r="BB642" i="3"/>
  <c r="BC671" i="3"/>
  <c r="AE671" i="3"/>
  <c r="AF671" i="3" s="1"/>
  <c r="BB715" i="3"/>
  <c r="BC715" i="3"/>
  <c r="BB731" i="3"/>
  <c r="AQ731" i="3"/>
  <c r="AR731" i="3" s="1"/>
  <c r="BB797" i="3"/>
  <c r="BC797" i="3"/>
  <c r="F897" i="3"/>
  <c r="S897" i="3"/>
  <c r="V897" i="3" s="1"/>
  <c r="BC23" i="3"/>
  <c r="BB23" i="3"/>
  <c r="BC24" i="3"/>
  <c r="AQ24" i="3"/>
  <c r="AR24" i="3" s="1"/>
  <c r="Y9" i="3"/>
  <c r="AE23" i="3"/>
  <c r="AF23" i="3" s="1"/>
  <c r="AE24" i="3"/>
  <c r="AQ43" i="3"/>
  <c r="AR43" i="3" s="1"/>
  <c r="AE54" i="3"/>
  <c r="AF54" i="3" s="1"/>
  <c r="AQ63" i="3"/>
  <c r="AR63" i="3" s="1"/>
  <c r="AE80" i="3"/>
  <c r="BB90" i="3"/>
  <c r="AE134" i="3"/>
  <c r="AF134" i="3" s="1"/>
  <c r="BC134" i="3"/>
  <c r="BB146" i="3"/>
  <c r="AQ182" i="3"/>
  <c r="AR182" i="3" s="1"/>
  <c r="BC182" i="3"/>
  <c r="AE278" i="3"/>
  <c r="AF278" i="3" s="1"/>
  <c r="BB278" i="3"/>
  <c r="S284" i="3"/>
  <c r="V284" i="3" s="1"/>
  <c r="BC316" i="3"/>
  <c r="AE316" i="3"/>
  <c r="AE334" i="3"/>
  <c r="AF334" i="3" s="1"/>
  <c r="BB334" i="3"/>
  <c r="AG391" i="3"/>
  <c r="BC399" i="3"/>
  <c r="AE399" i="3"/>
  <c r="AF399" i="3" s="1"/>
  <c r="AG487" i="3"/>
  <c r="BC563" i="3"/>
  <c r="AE563" i="3"/>
  <c r="AF563" i="3" s="1"/>
  <c r="S584" i="3"/>
  <c r="V584" i="3" s="1"/>
  <c r="BC663" i="3"/>
  <c r="AQ663" i="3"/>
  <c r="AR663" i="3" s="1"/>
  <c r="AG671" i="3"/>
  <c r="AQ681" i="3"/>
  <c r="AR681" i="3" s="1"/>
  <c r="AE681" i="3"/>
  <c r="AF681" i="3" s="1"/>
  <c r="AQ903" i="3"/>
  <c r="AR903" i="3" s="1"/>
  <c r="AE903" i="3"/>
  <c r="AF903" i="3" s="1"/>
  <c r="BC903" i="3"/>
  <c r="AQ967" i="3"/>
  <c r="AR967" i="3" s="1"/>
  <c r="AE967" i="3"/>
  <c r="AF967" i="3" s="1"/>
  <c r="BC967" i="3"/>
  <c r="BC1015" i="3"/>
  <c r="AE1015" i="3"/>
  <c r="AF1015" i="3" s="1"/>
  <c r="AQ20" i="3"/>
  <c r="AR20" i="3" s="1"/>
  <c r="AG23" i="3"/>
  <c r="S32" i="3"/>
  <c r="V32" i="3" s="1"/>
  <c r="AG34" i="3"/>
  <c r="AE34" i="3"/>
  <c r="AF34" i="3" s="1"/>
  <c r="BC40" i="3"/>
  <c r="AQ40" i="3"/>
  <c r="AR40" i="3" s="1"/>
  <c r="F53" i="3"/>
  <c r="BB54" i="3"/>
  <c r="BC79" i="3"/>
  <c r="AQ79" i="3"/>
  <c r="AR79" i="3" s="1"/>
  <c r="AQ80" i="3"/>
  <c r="AR80" i="3" s="1"/>
  <c r="AG99" i="3"/>
  <c r="F101" i="3"/>
  <c r="AE112" i="3"/>
  <c r="F116" i="3"/>
  <c r="S116" i="3"/>
  <c r="V116" i="3" s="1"/>
  <c r="F121" i="3"/>
  <c r="F124" i="3"/>
  <c r="AQ136" i="3"/>
  <c r="AR136" i="3" s="1"/>
  <c r="AE168" i="3"/>
  <c r="AF168" i="3" s="1"/>
  <c r="AE182" i="3"/>
  <c r="AF182" i="3" s="1"/>
  <c r="BC202" i="3"/>
  <c r="AE202" i="3"/>
  <c r="AF202" i="3" s="1"/>
  <c r="BB210" i="3"/>
  <c r="F213" i="3"/>
  <c r="AG226" i="3"/>
  <c r="AE226" i="3"/>
  <c r="AF226" i="3" s="1"/>
  <c r="AQ228" i="3"/>
  <c r="AR228" i="3" s="1"/>
  <c r="S232" i="3"/>
  <c r="V232" i="3" s="1"/>
  <c r="AQ236" i="3"/>
  <c r="AR236" i="3" s="1"/>
  <c r="S240" i="3"/>
  <c r="V240" i="3" s="1"/>
  <c r="F257" i="3"/>
  <c r="F292" i="3"/>
  <c r="BC327" i="3"/>
  <c r="AQ327" i="3"/>
  <c r="AR327" i="3" s="1"/>
  <c r="AQ364" i="3"/>
  <c r="AR364" i="3" s="1"/>
  <c r="AE364" i="3"/>
  <c r="AX387" i="3"/>
  <c r="AW387" i="3"/>
  <c r="BB399" i="3"/>
  <c r="BB406" i="3"/>
  <c r="BC406" i="3"/>
  <c r="BC415" i="3"/>
  <c r="AE415" i="3"/>
  <c r="AF415" i="3" s="1"/>
  <c r="F428" i="3"/>
  <c r="BC474" i="3"/>
  <c r="AQ474" i="3"/>
  <c r="AR474" i="3" s="1"/>
  <c r="F516" i="3"/>
  <c r="AQ559" i="3"/>
  <c r="AR559" i="3" s="1"/>
  <c r="AQ563" i="3"/>
  <c r="AR563" i="3" s="1"/>
  <c r="F588" i="3"/>
  <c r="BB602" i="3"/>
  <c r="BC602" i="3"/>
  <c r="BB699" i="3"/>
  <c r="BC699" i="3"/>
  <c r="BB702" i="3"/>
  <c r="F741" i="3"/>
  <c r="BC759" i="3"/>
  <c r="AQ759" i="3"/>
  <c r="AR759" i="3" s="1"/>
  <c r="BB817" i="3"/>
  <c r="AE817" i="3"/>
  <c r="BB1161" i="3"/>
  <c r="AE1161" i="3"/>
  <c r="AQ1161" i="3"/>
  <c r="AR1161" i="3" s="1"/>
  <c r="BB1203" i="3"/>
  <c r="AE1203" i="3"/>
  <c r="AF1203" i="3" s="1"/>
  <c r="BB1219" i="3"/>
  <c r="AQ1219" i="3"/>
  <c r="AR1219" i="3" s="1"/>
  <c r="BB1241" i="3"/>
  <c r="AE1241" i="3"/>
  <c r="AG1022" i="3"/>
  <c r="AG1030" i="3"/>
  <c r="AG1035" i="3"/>
  <c r="AG1044" i="3"/>
  <c r="AG1091" i="3"/>
  <c r="BB1093" i="3"/>
  <c r="AE1093" i="3"/>
  <c r="BB1099" i="3"/>
  <c r="BC1099" i="3"/>
  <c r="AG1115" i="3"/>
  <c r="BB1125" i="3"/>
  <c r="AQ1125" i="3"/>
  <c r="AR1125" i="3" s="1"/>
  <c r="BB1139" i="3"/>
  <c r="BC1139" i="3"/>
  <c r="AE1159" i="3"/>
  <c r="AF1159" i="3" s="1"/>
  <c r="AQ1159" i="3"/>
  <c r="AR1159" i="3" s="1"/>
  <c r="AQ1183" i="3"/>
  <c r="AR1183" i="3" s="1"/>
  <c r="AE1183" i="3"/>
  <c r="AF1183" i="3" s="1"/>
  <c r="BB1209" i="3"/>
  <c r="AE1209" i="3"/>
  <c r="AG1216" i="3"/>
  <c r="AG1219" i="3"/>
  <c r="BC1239" i="3"/>
  <c r="AQ1239" i="3"/>
  <c r="AR1239" i="3" s="1"/>
  <c r="BB1267" i="3"/>
  <c r="AQ1267" i="3"/>
  <c r="AR1267" i="3" s="1"/>
  <c r="AG1296" i="3"/>
  <c r="BB1337" i="3"/>
  <c r="AQ1337" i="3"/>
  <c r="AR1337" i="3" s="1"/>
  <c r="BC1380" i="3"/>
  <c r="AQ1380" i="3"/>
  <c r="AR1380" i="3" s="1"/>
  <c r="BB1414" i="3"/>
  <c r="AE1414" i="3"/>
  <c r="AF1414" i="3" s="1"/>
  <c r="BB1432" i="3"/>
  <c r="AE1432" i="3"/>
  <c r="AE1526" i="3"/>
  <c r="AF1526" i="3" s="1"/>
  <c r="BB1526" i="3"/>
  <c r="BB1532" i="3"/>
  <c r="AG1532" i="3"/>
  <c r="AQ1680" i="3"/>
  <c r="AR1680" i="3" s="1"/>
  <c r="AE1680" i="3"/>
  <c r="AF1680" i="3" s="1"/>
  <c r="BB1698" i="3"/>
  <c r="AQ1698" i="3"/>
  <c r="AR1698" i="3" s="1"/>
  <c r="F28" i="3"/>
  <c r="S28" i="3"/>
  <c r="V28" i="3" s="1"/>
  <c r="AG43" i="3"/>
  <c r="F44" i="3"/>
  <c r="S44" i="3"/>
  <c r="V44" i="3" s="1"/>
  <c r="F49" i="3"/>
  <c r="S52" i="3"/>
  <c r="V52" i="3" s="1"/>
  <c r="F64" i="3"/>
  <c r="S64" i="3"/>
  <c r="V64" i="3" s="1"/>
  <c r="S68" i="3"/>
  <c r="V68" i="3" s="1"/>
  <c r="S72" i="3"/>
  <c r="V72" i="3" s="1"/>
  <c r="F76" i="3"/>
  <c r="AG79" i="3"/>
  <c r="F81" i="3"/>
  <c r="S88" i="3"/>
  <c r="V88" i="3" s="1"/>
  <c r="F92" i="3"/>
  <c r="F105" i="3"/>
  <c r="AG110" i="3"/>
  <c r="AG111" i="3"/>
  <c r="S120" i="3"/>
  <c r="V120" i="3" s="1"/>
  <c r="AG122" i="3"/>
  <c r="F137" i="3"/>
  <c r="S144" i="3"/>
  <c r="V144" i="3" s="1"/>
  <c r="F153" i="3"/>
  <c r="S160" i="3"/>
  <c r="V160" i="3" s="1"/>
  <c r="F164" i="3"/>
  <c r="F169" i="3"/>
  <c r="S176" i="3"/>
  <c r="V176" i="3" s="1"/>
  <c r="F180" i="3"/>
  <c r="S188" i="3"/>
  <c r="V188" i="3" s="1"/>
  <c r="AG191" i="3"/>
  <c r="AG202" i="3"/>
  <c r="AG211" i="3"/>
  <c r="S212" i="3"/>
  <c r="V212" i="3" s="1"/>
  <c r="S220" i="3"/>
  <c r="V220" i="3" s="1"/>
  <c r="AG222" i="3"/>
  <c r="F236" i="3"/>
  <c r="F260" i="3"/>
  <c r="S260" i="3"/>
  <c r="V260" i="3" s="1"/>
  <c r="F264" i="3"/>
  <c r="F269" i="3"/>
  <c r="F276" i="3"/>
  <c r="F280" i="3"/>
  <c r="F293" i="3"/>
  <c r="AG294" i="3"/>
  <c r="BB295" i="3"/>
  <c r="F300" i="3"/>
  <c r="F304" i="3"/>
  <c r="AG318" i="3"/>
  <c r="F324" i="3"/>
  <c r="F328" i="3"/>
  <c r="F332" i="3"/>
  <c r="F352" i="3"/>
  <c r="F361" i="3"/>
  <c r="F364" i="3"/>
  <c r="S364" i="3"/>
  <c r="V364" i="3" s="1"/>
  <c r="F365" i="3"/>
  <c r="F368" i="3"/>
  <c r="AG378" i="3"/>
  <c r="F380" i="3"/>
  <c r="F389" i="3"/>
  <c r="BB390" i="3"/>
  <c r="F392" i="3"/>
  <c r="BC398" i="3"/>
  <c r="F400" i="3"/>
  <c r="S400" i="3"/>
  <c r="V400" i="3" s="1"/>
  <c r="AG416" i="3"/>
  <c r="AG420" i="3"/>
  <c r="AG430" i="3"/>
  <c r="S464" i="3"/>
  <c r="V464" i="3" s="1"/>
  <c r="F468" i="3"/>
  <c r="AG485" i="3"/>
  <c r="F489" i="3"/>
  <c r="F492" i="3"/>
  <c r="F497" i="3"/>
  <c r="F504" i="3"/>
  <c r="AG505" i="3"/>
  <c r="F512" i="3"/>
  <c r="AG518" i="3"/>
  <c r="F521" i="3"/>
  <c r="F529" i="3"/>
  <c r="F537" i="3"/>
  <c r="F545" i="3"/>
  <c r="AG555" i="3"/>
  <c r="AQ555" i="3"/>
  <c r="AR555" i="3" s="1"/>
  <c r="F557" i="3"/>
  <c r="S568" i="3"/>
  <c r="V568" i="3" s="1"/>
  <c r="F589" i="3"/>
  <c r="F600" i="3"/>
  <c r="F609" i="3"/>
  <c r="AG611" i="3"/>
  <c r="BB611" i="3"/>
  <c r="F617" i="3"/>
  <c r="F629" i="3"/>
  <c r="AG638" i="3"/>
  <c r="AG654" i="3"/>
  <c r="AG657" i="3"/>
  <c r="AG662" i="3"/>
  <c r="AG674" i="3"/>
  <c r="AG687" i="3"/>
  <c r="AG709" i="3"/>
  <c r="AG719" i="3"/>
  <c r="AQ719" i="3"/>
  <c r="AR719" i="3" s="1"/>
  <c r="AG735" i="3"/>
  <c r="AG743" i="3"/>
  <c r="F749" i="3"/>
  <c r="F760" i="3"/>
  <c r="AG775" i="3"/>
  <c r="F778" i="3"/>
  <c r="F784" i="3"/>
  <c r="F789" i="3"/>
  <c r="F801" i="3"/>
  <c r="BB837" i="3"/>
  <c r="AQ837" i="3"/>
  <c r="AR837" i="3" s="1"/>
  <c r="F869" i="3"/>
  <c r="AG870" i="3"/>
  <c r="AQ907" i="3"/>
  <c r="AR907" i="3" s="1"/>
  <c r="BB907" i="3"/>
  <c r="AQ923" i="3"/>
  <c r="AR923" i="3" s="1"/>
  <c r="BC923" i="3"/>
  <c r="AQ955" i="3"/>
  <c r="AR955" i="3" s="1"/>
  <c r="BB955" i="3"/>
  <c r="F969" i="3"/>
  <c r="AG971" i="3"/>
  <c r="F986" i="3"/>
  <c r="BB1043" i="3"/>
  <c r="AQ1043" i="3"/>
  <c r="AR1043" i="3" s="1"/>
  <c r="BB1073" i="3"/>
  <c r="AE1073" i="3"/>
  <c r="AQ1093" i="3"/>
  <c r="AR1093" i="3" s="1"/>
  <c r="BC1366" i="3"/>
  <c r="AQ1366" i="3"/>
  <c r="AR1366" i="3" s="1"/>
  <c r="BC1432" i="3"/>
  <c r="AE1446" i="3"/>
  <c r="AF1446" i="3" s="1"/>
  <c r="BB1446" i="3"/>
  <c r="BB1604" i="3"/>
  <c r="AQ1604" i="3"/>
  <c r="AR1604" i="3" s="1"/>
  <c r="AW1642" i="3"/>
  <c r="AE1642" i="3"/>
  <c r="AG1467" i="3"/>
  <c r="BB1572" i="3"/>
  <c r="AQ1572" i="3"/>
  <c r="AR1572" i="3" s="1"/>
  <c r="AG1616" i="3"/>
  <c r="BB1742" i="3"/>
  <c r="AQ1742" i="3"/>
  <c r="AR1742" i="3" s="1"/>
  <c r="S248" i="3"/>
  <c r="V248" i="3" s="1"/>
  <c r="AG250" i="3"/>
  <c r="F265" i="3"/>
  <c r="S268" i="3"/>
  <c r="V268" i="3" s="1"/>
  <c r="F281" i="3"/>
  <c r="F284" i="3"/>
  <c r="F289" i="3"/>
  <c r="F296" i="3"/>
  <c r="F301" i="3"/>
  <c r="F313" i="3"/>
  <c r="S316" i="3"/>
  <c r="V316" i="3" s="1"/>
  <c r="AG322" i="3"/>
  <c r="F325" i="3"/>
  <c r="AG330" i="3"/>
  <c r="F336" i="3"/>
  <c r="F340" i="3"/>
  <c r="F349" i="3"/>
  <c r="F357" i="3"/>
  <c r="S360" i="3"/>
  <c r="V360" i="3" s="1"/>
  <c r="F372" i="3"/>
  <c r="F393" i="3"/>
  <c r="F404" i="3"/>
  <c r="F408" i="3"/>
  <c r="F413" i="3"/>
  <c r="F416" i="3"/>
  <c r="S416" i="3"/>
  <c r="V416" i="3" s="1"/>
  <c r="F420" i="3"/>
  <c r="S420" i="3"/>
  <c r="V420" i="3" s="1"/>
  <c r="AG429" i="3"/>
  <c r="AG477" i="3"/>
  <c r="F488" i="3"/>
  <c r="F493" i="3"/>
  <c r="F496" i="3"/>
  <c r="AG501" i="3"/>
  <c r="AG517" i="3"/>
  <c r="F525" i="3"/>
  <c r="AG533" i="3"/>
  <c r="F536" i="3"/>
  <c r="S536" i="3"/>
  <c r="F544" i="3"/>
  <c r="F549" i="3"/>
  <c r="F552" i="3"/>
  <c r="F560" i="3"/>
  <c r="F572" i="3"/>
  <c r="F580" i="3"/>
  <c r="F584" i="3"/>
  <c r="F593" i="3"/>
  <c r="AG633" i="3"/>
  <c r="F641" i="3"/>
  <c r="AG669" i="3"/>
  <c r="AG681" i="3"/>
  <c r="F689" i="3"/>
  <c r="F693" i="3"/>
  <c r="AG725" i="3"/>
  <c r="F737" i="3"/>
  <c r="F777" i="3"/>
  <c r="AG781" i="3"/>
  <c r="F786" i="3"/>
  <c r="F808" i="3"/>
  <c r="F816" i="3"/>
  <c r="F826" i="3"/>
  <c r="BB845" i="3"/>
  <c r="BC845" i="3"/>
  <c r="F874" i="3"/>
  <c r="F881" i="3"/>
  <c r="F905" i="3"/>
  <c r="F910" i="3"/>
  <c r="F921" i="3"/>
  <c r="F937" i="3"/>
  <c r="BC941" i="3"/>
  <c r="AE941" i="3"/>
  <c r="AF941" i="3" s="1"/>
  <c r="F953" i="3"/>
  <c r="BC971" i="3"/>
  <c r="AQ971" i="3"/>
  <c r="AR971" i="3" s="1"/>
  <c r="F984" i="3"/>
  <c r="BC1023" i="3"/>
  <c r="BB1023" i="3"/>
  <c r="AG1043" i="3"/>
  <c r="BB1059" i="3"/>
  <c r="AQ1059" i="3"/>
  <c r="AR1059" i="3" s="1"/>
  <c r="BB1089" i="3"/>
  <c r="AQ1089" i="3"/>
  <c r="AR1089" i="3" s="1"/>
  <c r="AQ1127" i="3"/>
  <c r="AR1127" i="3" s="1"/>
  <c r="AE1127" i="3"/>
  <c r="AF1127" i="3" s="1"/>
  <c r="AG1128" i="3"/>
  <c r="F1152" i="3"/>
  <c r="AG1157" i="3"/>
  <c r="BB1165" i="3"/>
  <c r="AE1165" i="3"/>
  <c r="BB1171" i="3"/>
  <c r="AE1171" i="3"/>
  <c r="AF1171" i="3" s="1"/>
  <c r="BC1171" i="3"/>
  <c r="AG1172" i="3"/>
  <c r="BB1197" i="3"/>
  <c r="AQ1197" i="3"/>
  <c r="AR1197" i="3" s="1"/>
  <c r="BB1235" i="3"/>
  <c r="BC1235" i="3"/>
  <c r="AG1237" i="3"/>
  <c r="AQ1247" i="3"/>
  <c r="AR1247" i="3" s="1"/>
  <c r="AE1247" i="3"/>
  <c r="AF1247" i="3" s="1"/>
  <c r="AG1268" i="3"/>
  <c r="AG1280" i="3"/>
  <c r="AG1288" i="3"/>
  <c r="AG1292" i="3"/>
  <c r="F1294" i="3"/>
  <c r="F1320" i="3"/>
  <c r="AG1366" i="3"/>
  <c r="AQ1388" i="3"/>
  <c r="AR1388" i="3" s="1"/>
  <c r="AE1388" i="3"/>
  <c r="AF1388" i="3" s="1"/>
  <c r="AQ1434" i="3"/>
  <c r="AR1434" i="3" s="1"/>
  <c r="BC1434" i="3"/>
  <c r="BB1528" i="3"/>
  <c r="AQ1528" i="3"/>
  <c r="AR1528" i="3" s="1"/>
  <c r="AE1622" i="3"/>
  <c r="BC1622" i="3"/>
  <c r="AQ1622" i="3"/>
  <c r="AR1622" i="3" s="1"/>
  <c r="AG831" i="3"/>
  <c r="AG837" i="3"/>
  <c r="AG845" i="3"/>
  <c r="AG847" i="3"/>
  <c r="AG855" i="3"/>
  <c r="AG858" i="3"/>
  <c r="F872" i="3"/>
  <c r="F876" i="3"/>
  <c r="F890" i="3"/>
  <c r="F892" i="3"/>
  <c r="F901" i="3"/>
  <c r="F941" i="3"/>
  <c r="F965" i="3"/>
  <c r="F977" i="3"/>
  <c r="F1021" i="3"/>
  <c r="F1041" i="3"/>
  <c r="AG1048" i="3"/>
  <c r="F1081" i="3"/>
  <c r="AG1089" i="3"/>
  <c r="AG1093" i="3"/>
  <c r="F1097" i="3"/>
  <c r="F1136" i="3"/>
  <c r="F1142" i="3"/>
  <c r="F1144" i="3"/>
  <c r="F1157" i="3"/>
  <c r="AG1161" i="3"/>
  <c r="AG1165" i="3"/>
  <c r="F1169" i="3"/>
  <c r="F1173" i="3"/>
  <c r="F1176" i="3"/>
  <c r="AQ1177" i="3"/>
  <c r="AR1177" i="3" s="1"/>
  <c r="F1201" i="3"/>
  <c r="AG1209" i="3"/>
  <c r="F1222" i="3"/>
  <c r="F1233" i="3"/>
  <c r="AQ1257" i="3"/>
  <c r="AR1257" i="3" s="1"/>
  <c r="F1281" i="3"/>
  <c r="F1285" i="3"/>
  <c r="F1286" i="3"/>
  <c r="AG1293" i="3"/>
  <c r="F1328" i="3"/>
  <c r="AG1372" i="3"/>
  <c r="F1373" i="3"/>
  <c r="BC1376" i="3"/>
  <c r="AE1376" i="3"/>
  <c r="AF1376" i="3" s="1"/>
  <c r="F1407" i="3"/>
  <c r="F1429" i="3"/>
  <c r="F1437" i="3"/>
  <c r="F1444" i="3"/>
  <c r="F1457" i="3"/>
  <c r="BB1464" i="3"/>
  <c r="AE1464" i="3"/>
  <c r="F1485" i="3"/>
  <c r="AW1502" i="3"/>
  <c r="AE1502" i="3"/>
  <c r="AF1502" i="3" s="1"/>
  <c r="F1523" i="3"/>
  <c r="F1556" i="3"/>
  <c r="BB1580" i="3"/>
  <c r="AE1580" i="3"/>
  <c r="F1600" i="3"/>
  <c r="F1604" i="3"/>
  <c r="BC1626" i="3"/>
  <c r="AE1626" i="3"/>
  <c r="AF1626" i="3" s="1"/>
  <c r="AU1636" i="3"/>
  <c r="AW1636" i="3"/>
  <c r="AG1642" i="3"/>
  <c r="F1650" i="3"/>
  <c r="BB1999" i="3"/>
  <c r="AE1999" i="3"/>
  <c r="BC2028" i="3"/>
  <c r="AQ2028" i="3"/>
  <c r="AR2028" i="3" s="1"/>
  <c r="BB2095" i="3"/>
  <c r="AQ2095" i="3"/>
  <c r="AR2095" i="3" s="1"/>
  <c r="F833" i="3"/>
  <c r="F840" i="3"/>
  <c r="F858" i="3"/>
  <c r="F860" i="3"/>
  <c r="F873" i="3"/>
  <c r="F877" i="3"/>
  <c r="F888" i="3"/>
  <c r="AG890" i="3"/>
  <c r="F917" i="3"/>
  <c r="AG941" i="3"/>
  <c r="F949" i="3"/>
  <c r="F973" i="3"/>
  <c r="F981" i="3"/>
  <c r="AG985" i="3"/>
  <c r="F988" i="3"/>
  <c r="AG997" i="3"/>
  <c r="F1002" i="3"/>
  <c r="F1022" i="3"/>
  <c r="F1029" i="3"/>
  <c r="F1034" i="3"/>
  <c r="F1037" i="3"/>
  <c r="F1048" i="3"/>
  <c r="F1064" i="3"/>
  <c r="F1069" i="3"/>
  <c r="AG1073" i="3"/>
  <c r="F1085" i="3"/>
  <c r="F1086" i="3"/>
  <c r="F1088" i="3"/>
  <c r="F1102" i="3"/>
  <c r="AQ1105" i="3"/>
  <c r="AR1105" i="3" s="1"/>
  <c r="F1113" i="3"/>
  <c r="F1117" i="3"/>
  <c r="F1118" i="3"/>
  <c r="F1120" i="3"/>
  <c r="F1129" i="3"/>
  <c r="F1133" i="3"/>
  <c r="F1134" i="3"/>
  <c r="F1137" i="3"/>
  <c r="F1160" i="3"/>
  <c r="F1166" i="3"/>
  <c r="F1168" i="3"/>
  <c r="F1190" i="3"/>
  <c r="F1200" i="3"/>
  <c r="F1205" i="3"/>
  <c r="F1206" i="3"/>
  <c r="F1229" i="3"/>
  <c r="F1237" i="3"/>
  <c r="AG1241" i="3"/>
  <c r="F1246" i="3"/>
  <c r="F1312" i="3"/>
  <c r="AQ1313" i="3"/>
  <c r="AR1313" i="3" s="1"/>
  <c r="F1321" i="3"/>
  <c r="F1325" i="3"/>
  <c r="F1326" i="3"/>
  <c r="F1329" i="3"/>
  <c r="F1333" i="3"/>
  <c r="F1334" i="3"/>
  <c r="F1352" i="3"/>
  <c r="F1360" i="3"/>
  <c r="F1371" i="3"/>
  <c r="F1388" i="3"/>
  <c r="F1395" i="3"/>
  <c r="F1404" i="3"/>
  <c r="F1455" i="3"/>
  <c r="AG1460" i="3"/>
  <c r="F1469" i="3"/>
  <c r="F1472" i="3"/>
  <c r="BB1490" i="3"/>
  <c r="AQ1490" i="3"/>
  <c r="AR1490" i="3" s="1"/>
  <c r="F1532" i="3"/>
  <c r="F1572" i="3"/>
  <c r="BB1576" i="3"/>
  <c r="AE1576" i="3"/>
  <c r="AG1580" i="3"/>
  <c r="AQ1596" i="3"/>
  <c r="AR1596" i="3" s="1"/>
  <c r="BC1596" i="3"/>
  <c r="F1630" i="3"/>
  <c r="BB1652" i="3"/>
  <c r="AE1652" i="3"/>
  <c r="AF1652" i="3" s="1"/>
  <c r="BB1900" i="3"/>
  <c r="AQ1900" i="3"/>
  <c r="AR1900" i="3" s="1"/>
  <c r="F1844" i="3"/>
  <c r="BC1891" i="3"/>
  <c r="AQ1891" i="3"/>
  <c r="AR1891" i="3" s="1"/>
  <c r="BB2021" i="3"/>
  <c r="AQ2021" i="3"/>
  <c r="AR2021" i="3" s="1"/>
  <c r="BC2042" i="3"/>
  <c r="BB2042" i="3"/>
  <c r="AG2051" i="3"/>
  <c r="BB2053" i="3"/>
  <c r="AQ2053" i="3"/>
  <c r="AR2053" i="3" s="1"/>
  <c r="F2056" i="3"/>
  <c r="AE2059" i="3"/>
  <c r="AF2059" i="3" s="1"/>
  <c r="AQ2059" i="3"/>
  <c r="AR2059" i="3" s="1"/>
  <c r="BB2073" i="3"/>
  <c r="AE2073" i="3"/>
  <c r="AG2087" i="3"/>
  <c r="BC2089" i="3"/>
  <c r="AE2089" i="3"/>
  <c r="AF2089" i="3" s="1"/>
  <c r="F1520" i="3"/>
  <c r="AG1528" i="3"/>
  <c r="AG1535" i="3"/>
  <c r="F1548" i="3"/>
  <c r="AG1551" i="3"/>
  <c r="F1560" i="3"/>
  <c r="AG1570" i="3"/>
  <c r="AG1576" i="3"/>
  <c r="AG1595" i="3"/>
  <c r="F1596" i="3"/>
  <c r="AG1600" i="3"/>
  <c r="AG1606" i="3"/>
  <c r="AG1626" i="3"/>
  <c r="AG1628" i="3"/>
  <c r="AG1636" i="3"/>
  <c r="BC1716" i="3"/>
  <c r="AE1716" i="3"/>
  <c r="AF1716" i="3" s="1"/>
  <c r="BC1748" i="3"/>
  <c r="BB1748" i="3"/>
  <c r="BB1807" i="3"/>
  <c r="AE1807" i="3"/>
  <c r="AF1807" i="3" s="1"/>
  <c r="BC1835" i="3"/>
  <c r="AE1835" i="3"/>
  <c r="AF1835" i="3" s="1"/>
  <c r="AG1868" i="3"/>
  <c r="AQ1895" i="3"/>
  <c r="AR1895" i="3" s="1"/>
  <c r="AE1895" i="3"/>
  <c r="AF1895" i="3" s="1"/>
  <c r="AG1900" i="3"/>
  <c r="BB1957" i="3"/>
  <c r="AE1957" i="3"/>
  <c r="AF1957" i="3" s="1"/>
  <c r="BC1985" i="3"/>
  <c r="BB1985" i="3"/>
  <c r="AG2028" i="3"/>
  <c r="BC2047" i="3"/>
  <c r="AQ2047" i="3"/>
  <c r="AR2047" i="3" s="1"/>
  <c r="AG2095" i="3"/>
  <c r="F1350" i="3"/>
  <c r="F1353" i="3"/>
  <c r="F1364" i="3"/>
  <c r="AG1376" i="3"/>
  <c r="F1384" i="3"/>
  <c r="AG1400" i="3"/>
  <c r="AG1407" i="3"/>
  <c r="F1408" i="3"/>
  <c r="F1412" i="3"/>
  <c r="F1413" i="3"/>
  <c r="F1420" i="3"/>
  <c r="AG1423" i="3"/>
  <c r="F1428" i="3"/>
  <c r="F1440" i="3"/>
  <c r="F1452" i="3"/>
  <c r="F1453" i="3"/>
  <c r="AG1455" i="3"/>
  <c r="AG1464" i="3"/>
  <c r="F1493" i="3"/>
  <c r="F1496" i="3"/>
  <c r="AG1514" i="3"/>
  <c r="AG1520" i="3"/>
  <c r="AG1523" i="3"/>
  <c r="F1524" i="3"/>
  <c r="AQ1536" i="3"/>
  <c r="AR1536" i="3" s="1"/>
  <c r="AG1539" i="3"/>
  <c r="F1540" i="3"/>
  <c r="AG1560" i="3"/>
  <c r="F1584" i="3"/>
  <c r="F1592" i="3"/>
  <c r="BC1594" i="3"/>
  <c r="AG1596" i="3"/>
  <c r="BC1620" i="3"/>
  <c r="AG1622" i="3"/>
  <c r="AE1624" i="3"/>
  <c r="AF1624" i="3" s="1"/>
  <c r="BC1646" i="3"/>
  <c r="F1651" i="3"/>
  <c r="AG1680" i="3"/>
  <c r="F1741" i="3"/>
  <c r="AG1779" i="3"/>
  <c r="BB1823" i="3"/>
  <c r="AQ1823" i="3"/>
  <c r="AR1823" i="3" s="1"/>
  <c r="AG1872" i="3"/>
  <c r="AG1891" i="3"/>
  <c r="BB1893" i="3"/>
  <c r="AE1893" i="3"/>
  <c r="AQ1899" i="3"/>
  <c r="AR1899" i="3" s="1"/>
  <c r="AE1899" i="3"/>
  <c r="AF1899" i="3" s="1"/>
  <c r="BB1908" i="3"/>
  <c r="AE1908" i="3"/>
  <c r="AF1908" i="3" s="1"/>
  <c r="BC1949" i="3"/>
  <c r="AE1949" i="3"/>
  <c r="AF1949" i="3" s="1"/>
  <c r="BB1967" i="3"/>
  <c r="AE1967" i="3"/>
  <c r="AQ1977" i="3"/>
  <c r="AR1977" i="3" s="1"/>
  <c r="BB1977" i="3"/>
  <c r="AE2118" i="3"/>
  <c r="AQ2118" i="3"/>
  <c r="AR2118" i="3" s="1"/>
  <c r="F1670" i="3"/>
  <c r="F1685" i="3"/>
  <c r="F1690" i="3"/>
  <c r="AQ1702" i="3"/>
  <c r="AR1702" i="3" s="1"/>
  <c r="AG1704" i="3"/>
  <c r="AQ1706" i="3"/>
  <c r="AR1706" i="3" s="1"/>
  <c r="AG1718" i="3"/>
  <c r="AG1730" i="3"/>
  <c r="AG1750" i="3"/>
  <c r="F1757" i="3"/>
  <c r="F1790" i="3"/>
  <c r="F1800" i="3"/>
  <c r="F1805" i="3"/>
  <c r="F1806" i="3"/>
  <c r="F1816" i="3"/>
  <c r="F1833" i="3"/>
  <c r="F1876" i="3"/>
  <c r="F1885" i="3"/>
  <c r="F1889" i="3"/>
  <c r="AG1893" i="3"/>
  <c r="F1921" i="3"/>
  <c r="F1940" i="3"/>
  <c r="F1942" i="3"/>
  <c r="F1945" i="3"/>
  <c r="F1983" i="3"/>
  <c r="F1984" i="3"/>
  <c r="F1994" i="3"/>
  <c r="F2008" i="3"/>
  <c r="F2026" i="3"/>
  <c r="F2029" i="3"/>
  <c r="F2045" i="3"/>
  <c r="F2072" i="3"/>
  <c r="F2092" i="3"/>
  <c r="F2114" i="3"/>
  <c r="AG2115" i="3"/>
  <c r="F2118" i="3"/>
  <c r="F1674" i="3"/>
  <c r="F1703" i="3"/>
  <c r="F1717" i="3"/>
  <c r="F1726" i="3"/>
  <c r="F1733" i="3"/>
  <c r="AG1746" i="3"/>
  <c r="F1747" i="3"/>
  <c r="F1749" i="3"/>
  <c r="F1758" i="3"/>
  <c r="F1792" i="3"/>
  <c r="F1798" i="3"/>
  <c r="F1817" i="3"/>
  <c r="F1821" i="3"/>
  <c r="F1822" i="3"/>
  <c r="F1841" i="3"/>
  <c r="F1852" i="3"/>
  <c r="F1861" i="3"/>
  <c r="F1862" i="3"/>
  <c r="F1877" i="3"/>
  <c r="BC1879" i="3"/>
  <c r="F1884" i="3"/>
  <c r="F1909" i="3"/>
  <c r="AG1913" i="3"/>
  <c r="F1947" i="3"/>
  <c r="F1952" i="3"/>
  <c r="F1963" i="3"/>
  <c r="F1971" i="3"/>
  <c r="F1995" i="3"/>
  <c r="F2015" i="3"/>
  <c r="F2025" i="3"/>
  <c r="F2037" i="3"/>
  <c r="AG2041" i="3"/>
  <c r="F2066" i="3"/>
  <c r="AG2069" i="3"/>
  <c r="F2070" i="3"/>
  <c r="F2100" i="3"/>
  <c r="F2108" i="3"/>
  <c r="F2115" i="3"/>
  <c r="AG2118" i="3"/>
  <c r="BC266" i="3"/>
  <c r="BC386" i="3"/>
  <c r="AQ625" i="3"/>
  <c r="AR625" i="3" s="1"/>
  <c r="AE625" i="3"/>
  <c r="AF625" i="3" s="1"/>
  <c r="BC742" i="3"/>
  <c r="BB742" i="3"/>
  <c r="BC815" i="3"/>
  <c r="AG815" i="3"/>
  <c r="BC1111" i="3"/>
  <c r="BB1111" i="3"/>
  <c r="AE1111" i="3"/>
  <c r="AF1111" i="3" s="1"/>
  <c r="BB1187" i="3"/>
  <c r="BC1187" i="3"/>
  <c r="AQ1187" i="3"/>
  <c r="AR1187" i="3" s="1"/>
  <c r="AE1187" i="3"/>
  <c r="AF1187" i="3" s="1"/>
  <c r="BB1221" i="3"/>
  <c r="AG1221" i="3"/>
  <c r="BB1261" i="3"/>
  <c r="AQ1261" i="3"/>
  <c r="AR1261" i="3" s="1"/>
  <c r="AE1261" i="3"/>
  <c r="BC1724" i="3"/>
  <c r="BB1724" i="3"/>
  <c r="AQ1724" i="3"/>
  <c r="AR1724" i="3" s="1"/>
  <c r="AU1819" i="3"/>
  <c r="AX1819" i="3"/>
  <c r="AG1819" i="3"/>
  <c r="AW20" i="3"/>
  <c r="BB22" i="3"/>
  <c r="BB26" i="3"/>
  <c r="AG27" i="3"/>
  <c r="AG39" i="3"/>
  <c r="BB42" i="3"/>
  <c r="AG55" i="3"/>
  <c r="AE56" i="3"/>
  <c r="AG58" i="3"/>
  <c r="AQ59" i="3"/>
  <c r="AR59" i="3" s="1"/>
  <c r="AG63" i="3"/>
  <c r="AG70" i="3"/>
  <c r="AE70" i="3"/>
  <c r="AF70" i="3" s="1"/>
  <c r="AG74" i="3"/>
  <c r="AE74" i="3"/>
  <c r="AF74" i="3" s="1"/>
  <c r="AE75" i="3"/>
  <c r="AF75" i="3" s="1"/>
  <c r="BB79" i="3"/>
  <c r="BB87" i="3"/>
  <c r="AE88" i="3"/>
  <c r="AG94" i="3"/>
  <c r="AG95" i="3"/>
  <c r="AE96" i="3"/>
  <c r="BC98" i="3"/>
  <c r="AQ100" i="3"/>
  <c r="AR100" i="3" s="1"/>
  <c r="AE107" i="3"/>
  <c r="AF107" i="3" s="1"/>
  <c r="BB110" i="3"/>
  <c r="BB111" i="3"/>
  <c r="AQ112" i="3"/>
  <c r="AR112" i="3" s="1"/>
  <c r="BB123" i="3"/>
  <c r="AE124" i="3"/>
  <c r="AF124" i="3" s="1"/>
  <c r="AE127" i="3"/>
  <c r="AF127" i="3" s="1"/>
  <c r="BB130" i="3"/>
  <c r="BB131" i="3"/>
  <c r="AQ132" i="3"/>
  <c r="AR132" i="3" s="1"/>
  <c r="BB143" i="3"/>
  <c r="AE144" i="3"/>
  <c r="AF144" i="3" s="1"/>
  <c r="AG150" i="3"/>
  <c r="AQ151" i="3"/>
  <c r="AR151" i="3" s="1"/>
  <c r="AG158" i="3"/>
  <c r="AE158" i="3"/>
  <c r="AF158" i="3" s="1"/>
  <c r="AG162" i="3"/>
  <c r="AE162" i="3"/>
  <c r="AF162" i="3" s="1"/>
  <c r="AE163" i="3"/>
  <c r="AF163" i="3" s="1"/>
  <c r="AG174" i="3"/>
  <c r="AE174" i="3"/>
  <c r="AF174" i="3" s="1"/>
  <c r="AG178" i="3"/>
  <c r="AE178" i="3"/>
  <c r="AF178" i="3" s="1"/>
  <c r="AE179" i="3"/>
  <c r="AF179" i="3" s="1"/>
  <c r="BB183" i="3"/>
  <c r="AW191" i="3"/>
  <c r="AE199" i="3"/>
  <c r="AF199" i="3" s="1"/>
  <c r="BB202" i="3"/>
  <c r="AG206" i="3"/>
  <c r="AE206" i="3"/>
  <c r="AF206" i="3" s="1"/>
  <c r="AE207" i="3"/>
  <c r="AF207" i="3" s="1"/>
  <c r="AG218" i="3"/>
  <c r="AE218" i="3"/>
  <c r="AF218" i="3" s="1"/>
  <c r="AG227" i="3"/>
  <c r="AG235" i="3"/>
  <c r="AE251" i="3"/>
  <c r="AF251" i="3" s="1"/>
  <c r="AE256" i="3"/>
  <c r="BC258" i="3"/>
  <c r="AE263" i="3"/>
  <c r="AF263" i="3" s="1"/>
  <c r="AQ264" i="3"/>
  <c r="AR264" i="3" s="1"/>
  <c r="AE266" i="3"/>
  <c r="AF266" i="3" s="1"/>
  <c r="AE275" i="3"/>
  <c r="AF275" i="3" s="1"/>
  <c r="BB282" i="3"/>
  <c r="AE284" i="3"/>
  <c r="AF284" i="3" s="1"/>
  <c r="AG286" i="3"/>
  <c r="AG290" i="3"/>
  <c r="AE290" i="3"/>
  <c r="AF290" i="3" s="1"/>
  <c r="BB302" i="3"/>
  <c r="AG303" i="3"/>
  <c r="AQ303" i="3"/>
  <c r="AR303" i="3" s="1"/>
  <c r="AG306" i="3"/>
  <c r="AE307" i="3"/>
  <c r="AF307" i="3" s="1"/>
  <c r="BB315" i="3"/>
  <c r="AX323" i="3"/>
  <c r="AW324" i="3"/>
  <c r="AU326" i="3"/>
  <c r="BB327" i="3"/>
  <c r="AW328" i="3"/>
  <c r="BB338" i="3"/>
  <c r="AG339" i="3"/>
  <c r="AQ339" i="3"/>
  <c r="AR339" i="3" s="1"/>
  <c r="AE340" i="3"/>
  <c r="AF340" i="3" s="1"/>
  <c r="AG350" i="3"/>
  <c r="AE350" i="3"/>
  <c r="AF350" i="3" s="1"/>
  <c r="AE351" i="3"/>
  <c r="AF351" i="3" s="1"/>
  <c r="AU366" i="3"/>
  <c r="AQ368" i="3"/>
  <c r="AR368" i="3" s="1"/>
  <c r="AE370" i="3"/>
  <c r="AF370" i="3" s="1"/>
  <c r="AE371" i="3"/>
  <c r="AF371" i="3" s="1"/>
  <c r="AQ379" i="3"/>
  <c r="AR379" i="3" s="1"/>
  <c r="AE380" i="3"/>
  <c r="AQ384" i="3"/>
  <c r="AR384" i="3" s="1"/>
  <c r="AE386" i="3"/>
  <c r="AF386" i="3" s="1"/>
  <c r="BC390" i="3"/>
  <c r="BB391" i="3"/>
  <c r="BC414" i="3"/>
  <c r="BB415" i="3"/>
  <c r="BC416" i="3"/>
  <c r="AG425" i="3"/>
  <c r="AG445" i="3"/>
  <c r="BB478" i="3"/>
  <c r="BC480" i="3"/>
  <c r="AQ486" i="3"/>
  <c r="AR486" i="3" s="1"/>
  <c r="AG490" i="3"/>
  <c r="AG497" i="3"/>
  <c r="AG509" i="3"/>
  <c r="AG511" i="3"/>
  <c r="AG514" i="3"/>
  <c r="AQ520" i="3"/>
  <c r="AR520" i="3" s="1"/>
  <c r="BB534" i="3"/>
  <c r="AG535" i="3"/>
  <c r="AQ535" i="3"/>
  <c r="AR535" i="3" s="1"/>
  <c r="AE536" i="3"/>
  <c r="AG542" i="3"/>
  <c r="BB542" i="3"/>
  <c r="AQ552" i="3"/>
  <c r="AR552" i="3" s="1"/>
  <c r="AE554" i="3"/>
  <c r="AF554" i="3" s="1"/>
  <c r="BC562" i="3"/>
  <c r="BB563" i="3"/>
  <c r="BB623" i="3"/>
  <c r="BC623" i="3"/>
  <c r="AQ641" i="3"/>
  <c r="AR641" i="3" s="1"/>
  <c r="AE641" i="3"/>
  <c r="AF641" i="3" s="1"/>
  <c r="BC670" i="3"/>
  <c r="BB670" i="3"/>
  <c r="BC690" i="3"/>
  <c r="BB690" i="3"/>
  <c r="AG690" i="3"/>
  <c r="BC711" i="3"/>
  <c r="AQ711" i="3"/>
  <c r="AR711" i="3" s="1"/>
  <c r="BB767" i="3"/>
  <c r="BC767" i="3"/>
  <c r="AE767" i="3"/>
  <c r="AF767" i="3" s="1"/>
  <c r="BC873" i="3"/>
  <c r="AQ873" i="3"/>
  <c r="AR873" i="3" s="1"/>
  <c r="AE873" i="3"/>
  <c r="AF873" i="3" s="1"/>
  <c r="BC885" i="3"/>
  <c r="AE885" i="3"/>
  <c r="AF885" i="3" s="1"/>
  <c r="AQ919" i="3"/>
  <c r="AR919" i="3" s="1"/>
  <c r="BC919" i="3"/>
  <c r="BB919" i="3"/>
  <c r="AE919" i="3"/>
  <c r="AF919" i="3" s="1"/>
  <c r="BC993" i="3"/>
  <c r="AE993" i="3"/>
  <c r="AF993" i="3" s="1"/>
  <c r="BC1005" i="3"/>
  <c r="AQ1005" i="3"/>
  <c r="AR1005" i="3" s="1"/>
  <c r="BC1013" i="3"/>
  <c r="AE1013" i="3"/>
  <c r="AF1013" i="3" s="1"/>
  <c r="BB1083" i="3"/>
  <c r="BC1083" i="3"/>
  <c r="AQ1083" i="3"/>
  <c r="AR1083" i="3" s="1"/>
  <c r="AE1083" i="3"/>
  <c r="AF1083" i="3" s="1"/>
  <c r="BB1131" i="3"/>
  <c r="BC1131" i="3"/>
  <c r="AQ1131" i="3"/>
  <c r="AR1131" i="3" s="1"/>
  <c r="AE1131" i="3"/>
  <c r="AF1131" i="3" s="1"/>
  <c r="AQ1151" i="3"/>
  <c r="AR1151" i="3" s="1"/>
  <c r="BB1151" i="3"/>
  <c r="AE1151" i="3"/>
  <c r="AF1151" i="3" s="1"/>
  <c r="BC554" i="3"/>
  <c r="BC734" i="3"/>
  <c r="BB734" i="3"/>
  <c r="AG734" i="3"/>
  <c r="BC925" i="3"/>
  <c r="AQ925" i="3"/>
  <c r="AR925" i="3" s="1"/>
  <c r="AE925" i="3"/>
  <c r="AF925" i="3" s="1"/>
  <c r="BB1053" i="3"/>
  <c r="AQ1053" i="3"/>
  <c r="AR1053" i="3" s="1"/>
  <c r="AE1053" i="3"/>
  <c r="BB1213" i="3"/>
  <c r="AQ1213" i="3"/>
  <c r="AR1213" i="3" s="1"/>
  <c r="AE1213" i="3"/>
  <c r="BB1229" i="3"/>
  <c r="AQ1229" i="3"/>
  <c r="AR1229" i="3" s="1"/>
  <c r="AE1229" i="3"/>
  <c r="BB1277" i="3"/>
  <c r="AQ1277" i="3"/>
  <c r="AR1277" i="3" s="1"/>
  <c r="AE1277" i="3"/>
  <c r="BB1297" i="3"/>
  <c r="AG1297" i="3"/>
  <c r="AQ1394" i="3"/>
  <c r="AR1394" i="3" s="1"/>
  <c r="BB1394" i="3"/>
  <c r="AW1406" i="3"/>
  <c r="AU1406" i="3"/>
  <c r="AQ1406" i="3"/>
  <c r="AR1406" i="3" s="1"/>
  <c r="BC1422" i="3"/>
  <c r="BB1422" i="3"/>
  <c r="AQ1422" i="3"/>
  <c r="AR1422" i="3" s="1"/>
  <c r="BC1664" i="3"/>
  <c r="BB1664" i="3"/>
  <c r="AQ1664" i="3"/>
  <c r="AR1664" i="3" s="1"/>
  <c r="AE1664" i="3"/>
  <c r="AF1664" i="3" s="1"/>
  <c r="AU1672" i="3"/>
  <c r="AX1672" i="3"/>
  <c r="AQ1672" i="3"/>
  <c r="AR1672" i="3" s="1"/>
  <c r="AE1672" i="3"/>
  <c r="AF1672" i="3" s="1"/>
  <c r="BB1863" i="3"/>
  <c r="AE1863" i="3"/>
  <c r="AF1863" i="3" s="1"/>
  <c r="BC1902" i="3"/>
  <c r="AG1902" i="3"/>
  <c r="AE26" i="3"/>
  <c r="AF26" i="3" s="1"/>
  <c r="BC26" i="3"/>
  <c r="AQ28" i="3"/>
  <c r="AR28" i="3" s="1"/>
  <c r="BB38" i="3"/>
  <c r="AQ39" i="3"/>
  <c r="AR39" i="3" s="1"/>
  <c r="BC42" i="3"/>
  <c r="AQ56" i="3"/>
  <c r="AR56" i="3" s="1"/>
  <c r="BB58" i="3"/>
  <c r="AG59" i="3"/>
  <c r="AG75" i="3"/>
  <c r="AG78" i="3"/>
  <c r="AE86" i="3"/>
  <c r="AF86" i="3" s="1"/>
  <c r="BB94" i="3"/>
  <c r="AQ96" i="3"/>
  <c r="AR96" i="3" s="1"/>
  <c r="BB107" i="3"/>
  <c r="AE122" i="3"/>
  <c r="AF122" i="3" s="1"/>
  <c r="AE126" i="3"/>
  <c r="AF126" i="3" s="1"/>
  <c r="BB127" i="3"/>
  <c r="AQ135" i="3"/>
  <c r="AR135" i="3" s="1"/>
  <c r="AE142" i="3"/>
  <c r="AF142" i="3" s="1"/>
  <c r="BB150" i="3"/>
  <c r="AG151" i="3"/>
  <c r="AG163" i="3"/>
  <c r="AG179" i="3"/>
  <c r="AE180" i="3"/>
  <c r="AG182" i="3"/>
  <c r="AE183" i="3"/>
  <c r="AF183" i="3" s="1"/>
  <c r="BB190" i="3"/>
  <c r="AE198" i="3"/>
  <c r="AF198" i="3" s="1"/>
  <c r="BB199" i="3"/>
  <c r="AG207" i="3"/>
  <c r="AE208" i="3"/>
  <c r="AF208" i="3" s="1"/>
  <c r="BC210" i="3"/>
  <c r="AQ212" i="3"/>
  <c r="AR212" i="3" s="1"/>
  <c r="AE223" i="3"/>
  <c r="AF223" i="3" s="1"/>
  <c r="BB226" i="3"/>
  <c r="AQ227" i="3"/>
  <c r="AR227" i="3" s="1"/>
  <c r="BC230" i="3"/>
  <c r="AQ232" i="3"/>
  <c r="AR232" i="3" s="1"/>
  <c r="BC238" i="3"/>
  <c r="AE250" i="3"/>
  <c r="AF250" i="3" s="1"/>
  <c r="AG251" i="3"/>
  <c r="BB251" i="3"/>
  <c r="AE252" i="3"/>
  <c r="AQ256" i="3"/>
  <c r="AR256" i="3" s="1"/>
  <c r="AG263" i="3"/>
  <c r="AQ263" i="3"/>
  <c r="AR263" i="3" s="1"/>
  <c r="AG266" i="3"/>
  <c r="AE267" i="3"/>
  <c r="AF267" i="3" s="1"/>
  <c r="AG275" i="3"/>
  <c r="AQ275" i="3"/>
  <c r="AR275" i="3" s="1"/>
  <c r="BC282" i="3"/>
  <c r="BB290" i="3"/>
  <c r="BC302" i="3"/>
  <c r="AW303" i="3"/>
  <c r="BB306" i="3"/>
  <c r="AG307" i="3"/>
  <c r="AQ307" i="3"/>
  <c r="AR307" i="3" s="1"/>
  <c r="AE308" i="3"/>
  <c r="AG310" i="3"/>
  <c r="AG326" i="3"/>
  <c r="BC338" i="3"/>
  <c r="BB339" i="3"/>
  <c r="AG351" i="3"/>
  <c r="AQ351" i="3"/>
  <c r="AR351" i="3" s="1"/>
  <c r="AE352" i="3"/>
  <c r="AG355" i="3"/>
  <c r="AQ356" i="3"/>
  <c r="AR356" i="3" s="1"/>
  <c r="AW366" i="3"/>
  <c r="AG370" i="3"/>
  <c r="AG371" i="3"/>
  <c r="AQ371" i="3"/>
  <c r="AR371" i="3" s="1"/>
  <c r="AE372" i="3"/>
  <c r="AG374" i="3"/>
  <c r="BC378" i="3"/>
  <c r="BB379" i="3"/>
  <c r="AG382" i="3"/>
  <c r="BB382" i="3"/>
  <c r="AG386" i="3"/>
  <c r="AE387" i="3"/>
  <c r="AF387" i="3" s="1"/>
  <c r="AQ388" i="3"/>
  <c r="AR388" i="3" s="1"/>
  <c r="AG403" i="3"/>
  <c r="AQ404" i="3"/>
  <c r="AR404" i="3" s="1"/>
  <c r="AE406" i="3"/>
  <c r="AF406" i="3" s="1"/>
  <c r="AE407" i="3"/>
  <c r="AF407" i="3" s="1"/>
  <c r="AE414" i="3"/>
  <c r="AF414" i="3" s="1"/>
  <c r="AE420" i="3"/>
  <c r="AF420" i="3" s="1"/>
  <c r="AG450" i="3"/>
  <c r="AG461" i="3"/>
  <c r="BB469" i="3"/>
  <c r="BC477" i="3"/>
  <c r="AQ482" i="3"/>
  <c r="AR482" i="3" s="1"/>
  <c r="AG486" i="3"/>
  <c r="AQ498" i="3"/>
  <c r="AR498" i="3" s="1"/>
  <c r="AG499" i="3"/>
  <c r="AG502" i="3"/>
  <c r="AQ510" i="3"/>
  <c r="AR510" i="3" s="1"/>
  <c r="BC534" i="3"/>
  <c r="BB535" i="3"/>
  <c r="AQ536" i="3"/>
  <c r="AR536" i="3" s="1"/>
  <c r="AG538" i="3"/>
  <c r="BB550" i="3"/>
  <c r="AG554" i="3"/>
  <c r="AQ566" i="3"/>
  <c r="AR566" i="3" s="1"/>
  <c r="BC566" i="3"/>
  <c r="BC567" i="3"/>
  <c r="BB567" i="3"/>
  <c r="AQ567" i="3"/>
  <c r="AR567" i="3" s="1"/>
  <c r="AE567" i="3"/>
  <c r="AF567" i="3" s="1"/>
  <c r="BB639" i="3"/>
  <c r="BC639" i="3"/>
  <c r="BB650" i="3"/>
  <c r="BC650" i="3"/>
  <c r="AG650" i="3"/>
  <c r="BC691" i="3"/>
  <c r="BB691" i="3"/>
  <c r="AQ691" i="3"/>
  <c r="AR691" i="3" s="1"/>
  <c r="AE691" i="3"/>
  <c r="AF691" i="3" s="1"/>
  <c r="BC746" i="3"/>
  <c r="BB746" i="3"/>
  <c r="BB813" i="3"/>
  <c r="BC813" i="3"/>
  <c r="AE813" i="3"/>
  <c r="BB823" i="3"/>
  <c r="BC823" i="3"/>
  <c r="AE823" i="3"/>
  <c r="AF823" i="3" s="1"/>
  <c r="BB829" i="3"/>
  <c r="BC829" i="3"/>
  <c r="AQ829" i="3"/>
  <c r="AR829" i="3" s="1"/>
  <c r="AE829" i="3"/>
  <c r="AF829" i="3" s="1"/>
  <c r="BB849" i="3"/>
  <c r="BC849" i="3"/>
  <c r="BC881" i="3"/>
  <c r="AE881" i="3"/>
  <c r="AF881" i="3" s="1"/>
  <c r="BC926" i="3"/>
  <c r="AG926" i="3"/>
  <c r="BC957" i="3"/>
  <c r="AE957" i="3"/>
  <c r="AF957" i="3" s="1"/>
  <c r="BC974" i="3"/>
  <c r="AG974" i="3"/>
  <c r="BC989" i="3"/>
  <c r="AE989" i="3"/>
  <c r="AF989" i="3" s="1"/>
  <c r="BB1003" i="3"/>
  <c r="BC1003" i="3"/>
  <c r="BB1011" i="3"/>
  <c r="BC1011" i="3"/>
  <c r="BC1031" i="3"/>
  <c r="BB1031" i="3"/>
  <c r="AQ1031" i="3"/>
  <c r="AR1031" i="3" s="1"/>
  <c r="AE1031" i="3"/>
  <c r="AF1031" i="3" s="1"/>
  <c r="BB1049" i="3"/>
  <c r="AQ1049" i="3"/>
  <c r="AR1049" i="3" s="1"/>
  <c r="AE1049" i="3"/>
  <c r="AU1065" i="3"/>
  <c r="AW1065" i="3"/>
  <c r="AQ1065" i="3"/>
  <c r="AR1065" i="3" s="1"/>
  <c r="AE1065" i="3"/>
  <c r="AQ1079" i="3"/>
  <c r="AR1079" i="3" s="1"/>
  <c r="BB1079" i="3"/>
  <c r="AE1079" i="3"/>
  <c r="AF1079" i="3" s="1"/>
  <c r="AQ1095" i="3"/>
  <c r="AR1095" i="3" s="1"/>
  <c r="BB1095" i="3"/>
  <c r="AE1095" i="3"/>
  <c r="AF1095" i="3" s="1"/>
  <c r="BB1109" i="3"/>
  <c r="AQ1109" i="3"/>
  <c r="AR1109" i="3" s="1"/>
  <c r="AE1109" i="3"/>
  <c r="AF1109" i="3" s="1"/>
  <c r="BC686" i="3"/>
  <c r="BB686" i="3"/>
  <c r="BB785" i="3"/>
  <c r="BC785" i="3"/>
  <c r="BB911" i="3"/>
  <c r="BC911" i="3"/>
  <c r="AQ911" i="3"/>
  <c r="AR911" i="3" s="1"/>
  <c r="BB1061" i="3"/>
  <c r="AG1061" i="3"/>
  <c r="BB1269" i="3"/>
  <c r="AG1269" i="3"/>
  <c r="BB1416" i="3"/>
  <c r="BC1416" i="3"/>
  <c r="AQ1416" i="3"/>
  <c r="AR1416" i="3" s="1"/>
  <c r="AE1416" i="3"/>
  <c r="BB1450" i="3"/>
  <c r="AG1450" i="3"/>
  <c r="BB2003" i="3"/>
  <c r="BC2003" i="3"/>
  <c r="AE2003" i="3"/>
  <c r="AW2007" i="3"/>
  <c r="AU2007" i="3"/>
  <c r="AE2007" i="3"/>
  <c r="BC2071" i="3"/>
  <c r="AQ2071" i="3"/>
  <c r="AR2071" i="3" s="1"/>
  <c r="BB2110" i="3"/>
  <c r="AQ2110" i="3"/>
  <c r="AR2110" i="3" s="1"/>
  <c r="AE2110" i="3"/>
  <c r="AE22" i="3"/>
  <c r="AF22" i="3" s="1"/>
  <c r="BB39" i="3"/>
  <c r="AE52" i="3"/>
  <c r="AE58" i="3"/>
  <c r="AF58" i="3" s="1"/>
  <c r="BC58" i="3"/>
  <c r="AQ60" i="3"/>
  <c r="AR60" i="3" s="1"/>
  <c r="BB74" i="3"/>
  <c r="BB75" i="3"/>
  <c r="BB78" i="3"/>
  <c r="AU94" i="3"/>
  <c r="AE106" i="3"/>
  <c r="AF106" i="3" s="1"/>
  <c r="AE148" i="3"/>
  <c r="AF148" i="3" s="1"/>
  <c r="BC150" i="3"/>
  <c r="AQ152" i="3"/>
  <c r="AR152" i="3" s="1"/>
  <c r="AE159" i="3"/>
  <c r="AF159" i="3" s="1"/>
  <c r="BB162" i="3"/>
  <c r="BB163" i="3"/>
  <c r="BB166" i="3"/>
  <c r="AQ168" i="3"/>
  <c r="AR168" i="3" s="1"/>
  <c r="AE175" i="3"/>
  <c r="AF175" i="3" s="1"/>
  <c r="BB178" i="3"/>
  <c r="BB179" i="3"/>
  <c r="BB182" i="3"/>
  <c r="AG183" i="3"/>
  <c r="BB206" i="3"/>
  <c r="BB207" i="3"/>
  <c r="AQ208" i="3"/>
  <c r="AR208" i="3" s="1"/>
  <c r="AG214" i="3"/>
  <c r="BB227" i="3"/>
  <c r="AE236" i="3"/>
  <c r="AF236" i="3" s="1"/>
  <c r="AG246" i="3"/>
  <c r="AE246" i="3"/>
  <c r="AF246" i="3" s="1"/>
  <c r="AG254" i="3"/>
  <c r="AG255" i="3"/>
  <c r="AG258" i="3"/>
  <c r="AQ259" i="3"/>
  <c r="AR259" i="3" s="1"/>
  <c r="AQ262" i="3"/>
  <c r="AR262" i="3" s="1"/>
  <c r="AW263" i="3"/>
  <c r="BB266" i="3"/>
  <c r="AG267" i="3"/>
  <c r="AQ267" i="3"/>
  <c r="AR267" i="3" s="1"/>
  <c r="AE268" i="3"/>
  <c r="BC274" i="3"/>
  <c r="BB275" i="3"/>
  <c r="AG278" i="3"/>
  <c r="AG279" i="3"/>
  <c r="AQ280" i="3"/>
  <c r="AR280" i="3" s="1"/>
  <c r="AE282" i="3"/>
  <c r="AF282" i="3" s="1"/>
  <c r="AG295" i="3"/>
  <c r="AQ295" i="3"/>
  <c r="AR295" i="3" s="1"/>
  <c r="AE296" i="3"/>
  <c r="AQ300" i="3"/>
  <c r="AR300" i="3" s="1"/>
  <c r="BC306" i="3"/>
  <c r="BB307" i="3"/>
  <c r="AE315" i="3"/>
  <c r="AF315" i="3" s="1"/>
  <c r="AE322" i="3"/>
  <c r="AF322" i="3" s="1"/>
  <c r="AE327" i="3"/>
  <c r="AF327" i="3" s="1"/>
  <c r="AG331" i="3"/>
  <c r="AQ331" i="3"/>
  <c r="AR331" i="3" s="1"/>
  <c r="AE332" i="3"/>
  <c r="AQ336" i="3"/>
  <c r="AR336" i="3" s="1"/>
  <c r="AE338" i="3"/>
  <c r="AF338" i="3" s="1"/>
  <c r="BC350" i="3"/>
  <c r="BB351" i="3"/>
  <c r="AG354" i="3"/>
  <c r="BB354" i="3"/>
  <c r="AG358" i="3"/>
  <c r="AG359" i="3"/>
  <c r="AQ359" i="3"/>
  <c r="AR359" i="3" s="1"/>
  <c r="AE360" i="3"/>
  <c r="AF360" i="3" s="1"/>
  <c r="AW364" i="3"/>
  <c r="AE366" i="3"/>
  <c r="AF366" i="3" s="1"/>
  <c r="BC370" i="3"/>
  <c r="BB371" i="3"/>
  <c r="BB386" i="3"/>
  <c r="AG387" i="3"/>
  <c r="AQ387" i="3"/>
  <c r="AR387" i="3" s="1"/>
  <c r="AG390" i="3"/>
  <c r="AE391" i="3"/>
  <c r="AF391" i="3" s="1"/>
  <c r="AG399" i="3"/>
  <c r="AQ399" i="3"/>
  <c r="AR399" i="3" s="1"/>
  <c r="AE400" i="3"/>
  <c r="AF400" i="3" s="1"/>
  <c r="BB402" i="3"/>
  <c r="AG406" i="3"/>
  <c r="AQ407" i="3"/>
  <c r="AR407" i="3" s="1"/>
  <c r="AE408" i="3"/>
  <c r="AF408" i="3" s="1"/>
  <c r="BC420" i="3"/>
  <c r="AG469" i="3"/>
  <c r="AG474" i="3"/>
  <c r="AG495" i="3"/>
  <c r="AG498" i="3"/>
  <c r="AG507" i="3"/>
  <c r="AG510" i="3"/>
  <c r="AE534" i="3"/>
  <c r="AF534" i="3" s="1"/>
  <c r="AG550" i="3"/>
  <c r="BB554" i="3"/>
  <c r="AE556" i="3"/>
  <c r="BC579" i="3"/>
  <c r="BB579" i="3"/>
  <c r="AQ579" i="3"/>
  <c r="AR579" i="3" s="1"/>
  <c r="AE579" i="3"/>
  <c r="AF579" i="3" s="1"/>
  <c r="AQ617" i="3"/>
  <c r="AR617" i="3" s="1"/>
  <c r="AE617" i="3"/>
  <c r="AF617" i="3" s="1"/>
  <c r="BC698" i="3"/>
  <c r="BB698" i="3"/>
  <c r="BC727" i="3"/>
  <c r="AQ727" i="3"/>
  <c r="AR727" i="3" s="1"/>
  <c r="BC750" i="3"/>
  <c r="BB750" i="3"/>
  <c r="AG750" i="3"/>
  <c r="BC758" i="3"/>
  <c r="BB758" i="3"/>
  <c r="BB773" i="3"/>
  <c r="BC773" i="3"/>
  <c r="AQ773" i="3"/>
  <c r="AR773" i="3" s="1"/>
  <c r="AE773" i="3"/>
  <c r="AF773" i="3" s="1"/>
  <c r="BB805" i="3"/>
  <c r="BC805" i="3"/>
  <c r="AQ805" i="3"/>
  <c r="AR805" i="3" s="1"/>
  <c r="AE805" i="3"/>
  <c r="BC811" i="3"/>
  <c r="AE811" i="3"/>
  <c r="AF811" i="3" s="1"/>
  <c r="BB825" i="3"/>
  <c r="BC825" i="3"/>
  <c r="AQ825" i="3"/>
  <c r="AR825" i="3" s="1"/>
  <c r="AE825" i="3"/>
  <c r="BC887" i="3"/>
  <c r="AQ887" i="3"/>
  <c r="AR887" i="3" s="1"/>
  <c r="AQ939" i="3"/>
  <c r="AR939" i="3" s="1"/>
  <c r="BC939" i="3"/>
  <c r="BB939" i="3"/>
  <c r="AE939" i="3"/>
  <c r="AF939" i="3" s="1"/>
  <c r="BC1007" i="3"/>
  <c r="BB1007" i="3"/>
  <c r="AQ1007" i="3"/>
  <c r="AR1007" i="3" s="1"/>
  <c r="AE1007" i="3"/>
  <c r="AF1007" i="3" s="1"/>
  <c r="BC1009" i="3"/>
  <c r="AE1009" i="3"/>
  <c r="AF1009" i="3" s="1"/>
  <c r="AE1063" i="3"/>
  <c r="AF1063" i="3" s="1"/>
  <c r="AQ1063" i="3"/>
  <c r="AR1063" i="3" s="1"/>
  <c r="BC1107" i="3"/>
  <c r="AG1107" i="3"/>
  <c r="AG590" i="3"/>
  <c r="AG607" i="3"/>
  <c r="AG617" i="3"/>
  <c r="BC618" i="3"/>
  <c r="BB619" i="3"/>
  <c r="AG625" i="3"/>
  <c r="BC626" i="3"/>
  <c r="BB627" i="3"/>
  <c r="BC634" i="3"/>
  <c r="BB635" i="3"/>
  <c r="AG641" i="3"/>
  <c r="BC642" i="3"/>
  <c r="BB643" i="3"/>
  <c r="AQ651" i="3"/>
  <c r="AR651" i="3" s="1"/>
  <c r="BC658" i="3"/>
  <c r="BB659" i="3"/>
  <c r="BB663" i="3"/>
  <c r="BC687" i="3"/>
  <c r="AG731" i="3"/>
  <c r="BC731" i="3"/>
  <c r="BB735" i="3"/>
  <c r="AG747" i="3"/>
  <c r="BC747" i="3"/>
  <c r="BB751" i="3"/>
  <c r="AG759" i="3"/>
  <c r="AQ769" i="3"/>
  <c r="AR769" i="3" s="1"/>
  <c r="AG773" i="3"/>
  <c r="AG813" i="3"/>
  <c r="BC817" i="3"/>
  <c r="BB827" i="3"/>
  <c r="BC837" i="3"/>
  <c r="AG873" i="3"/>
  <c r="AG881" i="3"/>
  <c r="AG885" i="3"/>
  <c r="AG899" i="3"/>
  <c r="BC899" i="3"/>
  <c r="BC907" i="3"/>
  <c r="AG925" i="3"/>
  <c r="AG927" i="3"/>
  <c r="BC927" i="3"/>
  <c r="BB935" i="3"/>
  <c r="AQ941" i="3"/>
  <c r="AR941" i="3" s="1"/>
  <c r="AG947" i="3"/>
  <c r="BC947" i="3"/>
  <c r="AG957" i="3"/>
  <c r="BC963" i="3"/>
  <c r="BB971" i="3"/>
  <c r="BB987" i="3"/>
  <c r="AG989" i="3"/>
  <c r="AG993" i="3"/>
  <c r="BB999" i="3"/>
  <c r="AG1009" i="3"/>
  <c r="AG1013" i="3"/>
  <c r="AQ1015" i="3"/>
  <c r="AR1015" i="3" s="1"/>
  <c r="BC1043" i="3"/>
  <c r="AG1049" i="3"/>
  <c r="AG1053" i="3"/>
  <c r="BC1059" i="3"/>
  <c r="AG1065" i="3"/>
  <c r="AQ1073" i="3"/>
  <c r="AR1073" i="3" s="1"/>
  <c r="AQ1077" i="3"/>
  <c r="AR1077" i="3" s="1"/>
  <c r="AQ1081" i="3"/>
  <c r="AR1081" i="3" s="1"/>
  <c r="AG1109" i="3"/>
  <c r="BB1323" i="3"/>
  <c r="BC1323" i="3"/>
  <c r="AQ1323" i="3"/>
  <c r="AR1323" i="3" s="1"/>
  <c r="AE1323" i="3"/>
  <c r="AF1323" i="3" s="1"/>
  <c r="BB1331" i="3"/>
  <c r="BC1331" i="3"/>
  <c r="AQ1331" i="3"/>
  <c r="AR1331" i="3" s="1"/>
  <c r="AE1331" i="3"/>
  <c r="AF1331" i="3" s="1"/>
  <c r="BC1358" i="3"/>
  <c r="BB1358" i="3"/>
  <c r="AQ1358" i="3"/>
  <c r="AR1358" i="3" s="1"/>
  <c r="AE1358" i="3"/>
  <c r="AF1358" i="3" s="1"/>
  <c r="AQ1362" i="3"/>
  <c r="AR1362" i="3" s="1"/>
  <c r="BC1362" i="3"/>
  <c r="BC1397" i="3"/>
  <c r="AG1397" i="3"/>
  <c r="BB1444" i="3"/>
  <c r="BC1444" i="3"/>
  <c r="AQ1444" i="3"/>
  <c r="AR1444" i="3" s="1"/>
  <c r="AE1444" i="3"/>
  <c r="AQ1458" i="3"/>
  <c r="AR1458" i="3" s="1"/>
  <c r="BC1458" i="3"/>
  <c r="AE1458" i="3"/>
  <c r="AF1458" i="3" s="1"/>
  <c r="BB1466" i="3"/>
  <c r="AE1466" i="3"/>
  <c r="AF1466" i="3" s="1"/>
  <c r="BC1630" i="3"/>
  <c r="AQ1630" i="3"/>
  <c r="AR1630" i="3" s="1"/>
  <c r="AE1630" i="3"/>
  <c r="AF1630" i="3" s="1"/>
  <c r="AG567" i="3"/>
  <c r="AE568" i="3"/>
  <c r="AG571" i="3"/>
  <c r="AQ572" i="3"/>
  <c r="AR572" i="3" s="1"/>
  <c r="AG579" i="3"/>
  <c r="AE580" i="3"/>
  <c r="AE582" i="3"/>
  <c r="AF582" i="3" s="1"/>
  <c r="AE583" i="3"/>
  <c r="AF583" i="3" s="1"/>
  <c r="AG599" i="3"/>
  <c r="AQ600" i="3"/>
  <c r="AR600" i="3" s="1"/>
  <c r="AE602" i="3"/>
  <c r="AF602" i="3" s="1"/>
  <c r="AE603" i="3"/>
  <c r="AF603" i="3" s="1"/>
  <c r="BB606" i="3"/>
  <c r="AE611" i="3"/>
  <c r="AF611" i="3" s="1"/>
  <c r="AG614" i="3"/>
  <c r="AG623" i="3"/>
  <c r="AE633" i="3"/>
  <c r="AF633" i="3" s="1"/>
  <c r="AG639" i="3"/>
  <c r="BC643" i="3"/>
  <c r="BB651" i="3"/>
  <c r="AQ655" i="3"/>
  <c r="AR655" i="3" s="1"/>
  <c r="AG670" i="3"/>
  <c r="BB671" i="3"/>
  <c r="AW675" i="3"/>
  <c r="BC682" i="3"/>
  <c r="AG686" i="3"/>
  <c r="AG691" i="3"/>
  <c r="AG698" i="3"/>
  <c r="BB703" i="3"/>
  <c r="BB710" i="3"/>
  <c r="AG711" i="3"/>
  <c r="BB714" i="3"/>
  <c r="BB719" i="3"/>
  <c r="BB726" i="3"/>
  <c r="AG727" i="3"/>
  <c r="BB730" i="3"/>
  <c r="AG737" i="3"/>
  <c r="AG742" i="3"/>
  <c r="AG746" i="3"/>
  <c r="AG753" i="3"/>
  <c r="AG758" i="3"/>
  <c r="AG767" i="3"/>
  <c r="AE771" i="3"/>
  <c r="AF771" i="3" s="1"/>
  <c r="AG783" i="3"/>
  <c r="AE791" i="3"/>
  <c r="AF791" i="3" s="1"/>
  <c r="AQ803" i="3"/>
  <c r="AR803" i="3" s="1"/>
  <c r="AG805" i="3"/>
  <c r="AG811" i="3"/>
  <c r="AG823" i="3"/>
  <c r="AG829" i="3"/>
  <c r="AE835" i="3"/>
  <c r="AF835" i="3" s="1"/>
  <c r="AQ839" i="3"/>
  <c r="AR839" i="3" s="1"/>
  <c r="AG862" i="3"/>
  <c r="AQ863" i="3"/>
  <c r="AR863" i="3" s="1"/>
  <c r="AE865" i="3"/>
  <c r="AF865" i="3" s="1"/>
  <c r="AG869" i="3"/>
  <c r="AE869" i="3"/>
  <c r="AF869" i="3" s="1"/>
  <c r="AQ871" i="3"/>
  <c r="AR871" i="3" s="1"/>
  <c r="AG887" i="3"/>
  <c r="AG894" i="3"/>
  <c r="AQ895" i="3"/>
  <c r="AR895" i="3" s="1"/>
  <c r="AG910" i="3"/>
  <c r="AG911" i="3"/>
  <c r="AG919" i="3"/>
  <c r="AG922" i="3"/>
  <c r="AE923" i="3"/>
  <c r="AF923" i="3" s="1"/>
  <c r="AQ931" i="3"/>
  <c r="AR931" i="3" s="1"/>
  <c r="BC935" i="3"/>
  <c r="AG939" i="3"/>
  <c r="AQ943" i="3"/>
  <c r="AR943" i="3" s="1"/>
  <c r="AQ959" i="3"/>
  <c r="AR959" i="3" s="1"/>
  <c r="AE973" i="3"/>
  <c r="AF973" i="3" s="1"/>
  <c r="AG982" i="3"/>
  <c r="AE983" i="3"/>
  <c r="AF983" i="3" s="1"/>
  <c r="AE985" i="3"/>
  <c r="AF985" i="3" s="1"/>
  <c r="AG1003" i="3"/>
  <c r="AG1007" i="3"/>
  <c r="AG1011" i="3"/>
  <c r="BB1015" i="3"/>
  <c r="BC1019" i="3"/>
  <c r="AQ1021" i="3"/>
  <c r="AR1021" i="3" s="1"/>
  <c r="AE1023" i="3"/>
  <c r="AF1023" i="3" s="1"/>
  <c r="AG1025" i="3"/>
  <c r="AE1025" i="3"/>
  <c r="AF1025" i="3" s="1"/>
  <c r="BC1027" i="3"/>
  <c r="AE1029" i="3"/>
  <c r="AF1029" i="3" s="1"/>
  <c r="AG1031" i="3"/>
  <c r="AE1039" i="3"/>
  <c r="AF1039" i="3" s="1"/>
  <c r="AE1055" i="3"/>
  <c r="AF1055" i="3" s="1"/>
  <c r="AE1067" i="3"/>
  <c r="AF1067" i="3" s="1"/>
  <c r="AG1075" i="3"/>
  <c r="AG1080" i="3"/>
  <c r="AW1081" i="3"/>
  <c r="AG1083" i="3"/>
  <c r="AG1084" i="3"/>
  <c r="AG1088" i="3"/>
  <c r="AG1096" i="3"/>
  <c r="AE1099" i="3"/>
  <c r="AF1099" i="3" s="1"/>
  <c r="AG1124" i="3"/>
  <c r="AG1129" i="3"/>
  <c r="AG1131" i="3"/>
  <c r="AG1132" i="3"/>
  <c r="AE1135" i="3"/>
  <c r="AF1135" i="3" s="1"/>
  <c r="AG1136" i="3"/>
  <c r="AE1139" i="3"/>
  <c r="AF1139" i="3" s="1"/>
  <c r="AG1152" i="3"/>
  <c r="AE1155" i="3"/>
  <c r="AF1155" i="3" s="1"/>
  <c r="AG1163" i="3"/>
  <c r="BB1225" i="3"/>
  <c r="AQ1225" i="3"/>
  <c r="AR1225" i="3" s="1"/>
  <c r="AE1225" i="3"/>
  <c r="AF1225" i="3" s="1"/>
  <c r="BC1231" i="3"/>
  <c r="BB1231" i="3"/>
  <c r="AE1231" i="3"/>
  <c r="AF1231" i="3" s="1"/>
  <c r="BB1273" i="3"/>
  <c r="AQ1273" i="3"/>
  <c r="AR1273" i="3" s="1"/>
  <c r="AE1273" i="3"/>
  <c r="AQ1279" i="3"/>
  <c r="AR1279" i="3" s="1"/>
  <c r="BB1279" i="3"/>
  <c r="AE1279" i="3"/>
  <c r="AF1279" i="3" s="1"/>
  <c r="BC1368" i="3"/>
  <c r="AQ1368" i="3"/>
  <c r="AR1368" i="3" s="1"/>
  <c r="BC1374" i="3"/>
  <c r="BB1374" i="3"/>
  <c r="AQ1374" i="3"/>
  <c r="AR1374" i="3" s="1"/>
  <c r="AE1374" i="3"/>
  <c r="AF1374" i="3" s="1"/>
  <c r="AQ1378" i="3"/>
  <c r="AR1378" i="3" s="1"/>
  <c r="BC1378" i="3"/>
  <c r="AW1392" i="3"/>
  <c r="AQ1392" i="3"/>
  <c r="AR1392" i="3" s="1"/>
  <c r="AE1392" i="3"/>
  <c r="AF1392" i="3" s="1"/>
  <c r="BB1404" i="3"/>
  <c r="BC1404" i="3"/>
  <c r="AE1404" i="3"/>
  <c r="BB1440" i="3"/>
  <c r="BC1440" i="3"/>
  <c r="AQ1440" i="3"/>
  <c r="AR1440" i="3" s="1"/>
  <c r="AE1440" i="3"/>
  <c r="BB1448" i="3"/>
  <c r="BC1448" i="3"/>
  <c r="AE1448" i="3"/>
  <c r="BB1492" i="3"/>
  <c r="BC1492" i="3"/>
  <c r="AE1492" i="3"/>
  <c r="BB1524" i="3"/>
  <c r="AG1524" i="3"/>
  <c r="BB1540" i="3"/>
  <c r="AQ1540" i="3"/>
  <c r="AR1540" i="3" s="1"/>
  <c r="BB1552" i="3"/>
  <c r="AQ1552" i="3"/>
  <c r="AR1552" i="3" s="1"/>
  <c r="AG570" i="3"/>
  <c r="BB570" i="3"/>
  <c r="AG582" i="3"/>
  <c r="AG583" i="3"/>
  <c r="AQ583" i="3"/>
  <c r="AR583" i="3" s="1"/>
  <c r="AE584" i="3"/>
  <c r="AQ592" i="3"/>
  <c r="AR592" i="3" s="1"/>
  <c r="AG598" i="3"/>
  <c r="BB598" i="3"/>
  <c r="AG602" i="3"/>
  <c r="AQ603" i="3"/>
  <c r="AR603" i="3" s="1"/>
  <c r="AE619" i="3"/>
  <c r="AF619" i="3" s="1"/>
  <c r="BB622" i="3"/>
  <c r="AE627" i="3"/>
  <c r="AF627" i="3" s="1"/>
  <c r="AE635" i="3"/>
  <c r="AF635" i="3" s="1"/>
  <c r="BB638" i="3"/>
  <c r="AE649" i="3"/>
  <c r="AF649" i="3" s="1"/>
  <c r="AG655" i="3"/>
  <c r="BC655" i="3"/>
  <c r="AE659" i="3"/>
  <c r="AF659" i="3" s="1"/>
  <c r="AE663" i="3"/>
  <c r="AF663" i="3" s="1"/>
  <c r="AE669" i="3"/>
  <c r="AF669" i="3" s="1"/>
  <c r="AG675" i="3"/>
  <c r="AG682" i="3"/>
  <c r="AQ699" i="3"/>
  <c r="AR699" i="3" s="1"/>
  <c r="AG710" i="3"/>
  <c r="AG714" i="3"/>
  <c r="AG726" i="3"/>
  <c r="AG741" i="3"/>
  <c r="AE741" i="3"/>
  <c r="AF741" i="3" s="1"/>
  <c r="AG757" i="3"/>
  <c r="AE757" i="3"/>
  <c r="AF757" i="3" s="1"/>
  <c r="AG771" i="3"/>
  <c r="AQ771" i="3"/>
  <c r="AR771" i="3" s="1"/>
  <c r="AE779" i="3"/>
  <c r="AF779" i="3" s="1"/>
  <c r="AE781" i="3"/>
  <c r="AG791" i="3"/>
  <c r="BC791" i="3"/>
  <c r="AG797" i="3"/>
  <c r="AE797" i="3"/>
  <c r="AE801" i="3"/>
  <c r="AF801" i="3" s="1"/>
  <c r="AG803" i="3"/>
  <c r="AE833" i="3"/>
  <c r="AF833" i="3" s="1"/>
  <c r="AQ835" i="3"/>
  <c r="AR835" i="3" s="1"/>
  <c r="AE837" i="3"/>
  <c r="AE843" i="3"/>
  <c r="AF843" i="3" s="1"/>
  <c r="AE845" i="3"/>
  <c r="AF845" i="3" s="1"/>
  <c r="AQ857" i="3"/>
  <c r="AR857" i="3" s="1"/>
  <c r="AG865" i="3"/>
  <c r="AG871" i="3"/>
  <c r="BC871" i="3"/>
  <c r="AQ875" i="3"/>
  <c r="AR875" i="3" s="1"/>
  <c r="AE889" i="3"/>
  <c r="AF889" i="3" s="1"/>
  <c r="AX895" i="3"/>
  <c r="BB903" i="3"/>
  <c r="AE907" i="3"/>
  <c r="AF907" i="3" s="1"/>
  <c r="AQ909" i="3"/>
  <c r="AR909" i="3" s="1"/>
  <c r="AQ915" i="3"/>
  <c r="AR915" i="3" s="1"/>
  <c r="AG923" i="3"/>
  <c r="BB923" i="3"/>
  <c r="AG931" i="3"/>
  <c r="BC931" i="3"/>
  <c r="BC943" i="3"/>
  <c r="BB951" i="3"/>
  <c r="AE955" i="3"/>
  <c r="AF955" i="3" s="1"/>
  <c r="AG959" i="3"/>
  <c r="BC959" i="3"/>
  <c r="BB967" i="3"/>
  <c r="AG970" i="3"/>
  <c r="AE971" i="3"/>
  <c r="AF971" i="3" s="1"/>
  <c r="BC975" i="3"/>
  <c r="AG977" i="3"/>
  <c r="AE977" i="3"/>
  <c r="AF977" i="3" s="1"/>
  <c r="BC979" i="3"/>
  <c r="AG981" i="3"/>
  <c r="AE981" i="3"/>
  <c r="AF981" i="3" s="1"/>
  <c r="AG983" i="3"/>
  <c r="AQ983" i="3"/>
  <c r="AR983" i="3" s="1"/>
  <c r="AQ985" i="3"/>
  <c r="AR985" i="3" s="1"/>
  <c r="AG986" i="3"/>
  <c r="AE987" i="3"/>
  <c r="AF987" i="3" s="1"/>
  <c r="AE999" i="3"/>
  <c r="AF999" i="3" s="1"/>
  <c r="AG1019" i="3"/>
  <c r="AG1023" i="3"/>
  <c r="AQ1023" i="3"/>
  <c r="AR1023" i="3" s="1"/>
  <c r="AG1027" i="3"/>
  <c r="BC1035" i="3"/>
  <c r="AG1037" i="3"/>
  <c r="AE1037" i="3"/>
  <c r="AF1037" i="3" s="1"/>
  <c r="AG1039" i="3"/>
  <c r="AQ1039" i="3"/>
  <c r="AR1039" i="3" s="1"/>
  <c r="AE1043" i="3"/>
  <c r="AF1043" i="3" s="1"/>
  <c r="AG1051" i="3"/>
  <c r="BB1055" i="3"/>
  <c r="AG1056" i="3"/>
  <c r="AE1059" i="3"/>
  <c r="AF1059" i="3" s="1"/>
  <c r="AG1067" i="3"/>
  <c r="AQ1067" i="3"/>
  <c r="AR1067" i="3" s="1"/>
  <c r="AG1072" i="3"/>
  <c r="AG1076" i="3"/>
  <c r="AE1089" i="3"/>
  <c r="AF1089" i="3" s="1"/>
  <c r="AG1092" i="3"/>
  <c r="AG1097" i="3"/>
  <c r="AG1099" i="3"/>
  <c r="AQ1099" i="3"/>
  <c r="AR1099" i="3" s="1"/>
  <c r="AG1100" i="3"/>
  <c r="AQ1121" i="3"/>
  <c r="AR1121" i="3" s="1"/>
  <c r="AG1125" i="3"/>
  <c r="AE1125" i="3"/>
  <c r="AF1125" i="3" s="1"/>
  <c r="AG1133" i="3"/>
  <c r="BB1135" i="3"/>
  <c r="AG1139" i="3"/>
  <c r="AQ1139" i="3"/>
  <c r="AR1139" i="3" s="1"/>
  <c r="AG1140" i="3"/>
  <c r="AG1144" i="3"/>
  <c r="AG1148" i="3"/>
  <c r="AG1153" i="3"/>
  <c r="AG1155" i="3"/>
  <c r="AQ1155" i="3"/>
  <c r="AR1155" i="3" s="1"/>
  <c r="AG1156" i="3"/>
  <c r="AE1223" i="3"/>
  <c r="AF1223" i="3" s="1"/>
  <c r="AQ1223" i="3"/>
  <c r="AR1223" i="3" s="1"/>
  <c r="BC1271" i="3"/>
  <c r="AQ1271" i="3"/>
  <c r="AR1271" i="3" s="1"/>
  <c r="BB1283" i="3"/>
  <c r="BC1283" i="3"/>
  <c r="AQ1283" i="3"/>
  <c r="AR1283" i="3" s="1"/>
  <c r="AE1283" i="3"/>
  <c r="AF1283" i="3" s="1"/>
  <c r="BB1289" i="3"/>
  <c r="AQ1289" i="3"/>
  <c r="AR1289" i="3" s="1"/>
  <c r="AE1289" i="3"/>
  <c r="BC1402" i="3"/>
  <c r="AE1402" i="3"/>
  <c r="AF1402" i="3" s="1"/>
  <c r="AE1438" i="3"/>
  <c r="AF1438" i="3" s="1"/>
  <c r="BB1438" i="3"/>
  <c r="BB1183" i="3"/>
  <c r="BB1199" i="3"/>
  <c r="AG1203" i="3"/>
  <c r="AQ1203" i="3"/>
  <c r="AR1203" i="3" s="1"/>
  <c r="AQ1209" i="3"/>
  <c r="AR1209" i="3" s="1"/>
  <c r="AG1213" i="3"/>
  <c r="BC1219" i="3"/>
  <c r="AG1225" i="3"/>
  <c r="AG1229" i="3"/>
  <c r="AQ1241" i="3"/>
  <c r="AR1241" i="3" s="1"/>
  <c r="AQ1245" i="3"/>
  <c r="AR1245" i="3" s="1"/>
  <c r="BB1247" i="3"/>
  <c r="AG1251" i="3"/>
  <c r="AQ1251" i="3"/>
  <c r="AR1251" i="3" s="1"/>
  <c r="AG1261" i="3"/>
  <c r="BC1267" i="3"/>
  <c r="AG1273" i="3"/>
  <c r="AG1277" i="3"/>
  <c r="AG1289" i="3"/>
  <c r="AQ1299" i="3"/>
  <c r="AR1299" i="3" s="1"/>
  <c r="AG1315" i="3"/>
  <c r="BB1319" i="3"/>
  <c r="AU1343" i="3"/>
  <c r="BB1366" i="3"/>
  <c r="BB1382" i="3"/>
  <c r="AW1388" i="3"/>
  <c r="AG1392" i="3"/>
  <c r="AQ1414" i="3"/>
  <c r="AR1414" i="3" s="1"/>
  <c r="BB1484" i="3"/>
  <c r="AQ1484" i="3"/>
  <c r="AR1484" i="3" s="1"/>
  <c r="AE1484" i="3"/>
  <c r="BB1512" i="3"/>
  <c r="AG1512" i="3"/>
  <c r="AE1550" i="3"/>
  <c r="AF1550" i="3" s="1"/>
  <c r="BB1550" i="3"/>
  <c r="AW1654" i="3"/>
  <c r="AQ1654" i="3"/>
  <c r="AR1654" i="3" s="1"/>
  <c r="AG1654" i="3"/>
  <c r="BB1670" i="3"/>
  <c r="AE1670" i="3"/>
  <c r="AF1670" i="3" s="1"/>
  <c r="BB1676" i="3"/>
  <c r="AQ1676" i="3"/>
  <c r="AR1676" i="3" s="1"/>
  <c r="AE1676" i="3"/>
  <c r="AF1676" i="3" s="1"/>
  <c r="BC1728" i="3"/>
  <c r="BB1728" i="3"/>
  <c r="AQ1728" i="3"/>
  <c r="AR1728" i="3" s="1"/>
  <c r="AE1728" i="3"/>
  <c r="AF1728" i="3" s="1"/>
  <c r="BB1738" i="3"/>
  <c r="AQ1738" i="3"/>
  <c r="AR1738" i="3" s="1"/>
  <c r="AG1176" i="3"/>
  <c r="AG1180" i="3"/>
  <c r="AG1185" i="3"/>
  <c r="AG1187" i="3"/>
  <c r="AG1188" i="3"/>
  <c r="BC1203" i="3"/>
  <c r="AG1211" i="3"/>
  <c r="AE1215" i="3"/>
  <c r="AF1215" i="3" s="1"/>
  <c r="AG1232" i="3"/>
  <c r="AE1235" i="3"/>
  <c r="AF1235" i="3" s="1"/>
  <c r="AG1243" i="3"/>
  <c r="BC1251" i="3"/>
  <c r="AG1259" i="3"/>
  <c r="AE1263" i="3"/>
  <c r="AF1263" i="3" s="1"/>
  <c r="AG1283" i="3"/>
  <c r="AG1284" i="3"/>
  <c r="AE1293" i="3"/>
  <c r="BC1299" i="3"/>
  <c r="AG1308" i="3"/>
  <c r="AG1312" i="3"/>
  <c r="AG1316" i="3"/>
  <c r="AG1321" i="3"/>
  <c r="AG1323" i="3"/>
  <c r="AG1324" i="3"/>
  <c r="AE1327" i="3"/>
  <c r="AF1327" i="3" s="1"/>
  <c r="AG1328" i="3"/>
  <c r="AG1331" i="3"/>
  <c r="AG1332" i="3"/>
  <c r="AG1336" i="3"/>
  <c r="AG1340" i="3"/>
  <c r="AX1343" i="3"/>
  <c r="AE1345" i="3"/>
  <c r="AG1349" i="3"/>
  <c r="AE1349" i="3"/>
  <c r="AE1351" i="3"/>
  <c r="AF1351" i="3" s="1"/>
  <c r="AG1352" i="3"/>
  <c r="AE1356" i="3"/>
  <c r="AF1356" i="3" s="1"/>
  <c r="AG1358" i="3"/>
  <c r="AG1362" i="3"/>
  <c r="AE1372" i="3"/>
  <c r="AF1372" i="3" s="1"/>
  <c r="AG1374" i="3"/>
  <c r="AG1378" i="3"/>
  <c r="BC1382" i="3"/>
  <c r="AQ1384" i="3"/>
  <c r="AR1384" i="3" s="1"/>
  <c r="AG1394" i="3"/>
  <c r="AG1396" i="3"/>
  <c r="AE1396" i="3"/>
  <c r="AF1396" i="3" s="1"/>
  <c r="AG1402" i="3"/>
  <c r="AG1420" i="3"/>
  <c r="AG1458" i="3"/>
  <c r="AG1459" i="3"/>
  <c r="AG1466" i="3"/>
  <c r="AG1471" i="3"/>
  <c r="BB1480" i="3"/>
  <c r="AQ1480" i="3"/>
  <c r="AR1480" i="3" s="1"/>
  <c r="AE1480" i="3"/>
  <c r="BC1494" i="3"/>
  <c r="BB1494" i="3"/>
  <c r="AQ1494" i="3"/>
  <c r="AR1494" i="3" s="1"/>
  <c r="AE1494" i="3"/>
  <c r="AF1494" i="3" s="1"/>
  <c r="BB1500" i="3"/>
  <c r="AG1500" i="3"/>
  <c r="BB1556" i="3"/>
  <c r="BC1556" i="3"/>
  <c r="AQ1556" i="3"/>
  <c r="AR1556" i="3" s="1"/>
  <c r="AE1556" i="3"/>
  <c r="BC1650" i="3"/>
  <c r="AE1650" i="3"/>
  <c r="BC1668" i="3"/>
  <c r="AQ1668" i="3"/>
  <c r="AR1668" i="3" s="1"/>
  <c r="BC1720" i="3"/>
  <c r="BB1720" i="3"/>
  <c r="AQ1720" i="3"/>
  <c r="AR1720" i="3" s="1"/>
  <c r="AE1720" i="3"/>
  <c r="AF1720" i="3" s="1"/>
  <c r="AG1189" i="3"/>
  <c r="AQ1191" i="3"/>
  <c r="AR1191" i="3" s="1"/>
  <c r="AG1193" i="3"/>
  <c r="AE1193" i="3"/>
  <c r="AG1197" i="3"/>
  <c r="AE1197" i="3"/>
  <c r="AE1199" i="3"/>
  <c r="AF1199" i="3" s="1"/>
  <c r="BB1215" i="3"/>
  <c r="AE1219" i="3"/>
  <c r="AF1219" i="3" s="1"/>
  <c r="AG1227" i="3"/>
  <c r="AQ1235" i="3"/>
  <c r="AR1235" i="3" s="1"/>
  <c r="AG1256" i="3"/>
  <c r="BB1263" i="3"/>
  <c r="AE1267" i="3"/>
  <c r="AF1267" i="3" s="1"/>
  <c r="AG1275" i="3"/>
  <c r="AQ1293" i="3"/>
  <c r="AR1293" i="3" s="1"/>
  <c r="AE1295" i="3"/>
  <c r="AF1295" i="3" s="1"/>
  <c r="AQ1305" i="3"/>
  <c r="AR1305" i="3" s="1"/>
  <c r="AX1307" i="3"/>
  <c r="AE1317" i="3"/>
  <c r="AG1325" i="3"/>
  <c r="BB1327" i="3"/>
  <c r="AG1337" i="3"/>
  <c r="AE1337" i="3"/>
  <c r="AG1341" i="3"/>
  <c r="AE1341" i="3"/>
  <c r="AQ1345" i="3"/>
  <c r="AR1345" i="3" s="1"/>
  <c r="AQ1349" i="3"/>
  <c r="AR1349" i="3" s="1"/>
  <c r="BB1351" i="3"/>
  <c r="AG1361" i="3"/>
  <c r="AE1366" i="3"/>
  <c r="AF1366" i="3" s="1"/>
  <c r="AG1369" i="3"/>
  <c r="AG1377" i="3"/>
  <c r="AG1386" i="3"/>
  <c r="BC1396" i="3"/>
  <c r="AQ1410" i="3"/>
  <c r="AR1410" i="3" s="1"/>
  <c r="AG1418" i="3"/>
  <c r="AQ1424" i="3"/>
  <c r="AR1424" i="3" s="1"/>
  <c r="AE1428" i="3"/>
  <c r="AQ1430" i="3"/>
  <c r="AR1430" i="3" s="1"/>
  <c r="AQ1432" i="3"/>
  <c r="AR1432" i="3" s="1"/>
  <c r="AE1434" i="3"/>
  <c r="AF1434" i="3" s="1"/>
  <c r="AG1442" i="3"/>
  <c r="BC1442" i="3"/>
  <c r="AG1447" i="3"/>
  <c r="AQ1460" i="3"/>
  <c r="AR1460" i="3" s="1"/>
  <c r="AE1470" i="3"/>
  <c r="AF1470" i="3" s="1"/>
  <c r="AG1472" i="3"/>
  <c r="AE1472" i="3"/>
  <c r="AF1472" i="3" s="1"/>
  <c r="BC1478" i="3"/>
  <c r="AQ1478" i="3"/>
  <c r="AR1478" i="3" s="1"/>
  <c r="BC1486" i="3"/>
  <c r="AQ1486" i="3"/>
  <c r="AR1486" i="3" s="1"/>
  <c r="BB1504" i="3"/>
  <c r="AG1504" i="3"/>
  <c r="BB1568" i="3"/>
  <c r="AQ1568" i="3"/>
  <c r="AR1568" i="3" s="1"/>
  <c r="AE1568" i="3"/>
  <c r="AQ1578" i="3"/>
  <c r="AR1578" i="3" s="1"/>
  <c r="BC1578" i="3"/>
  <c r="AE1578" i="3"/>
  <c r="AF1578" i="3" s="1"/>
  <c r="BB1588" i="3"/>
  <c r="BC1588" i="3"/>
  <c r="AQ1588" i="3"/>
  <c r="AR1588" i="3" s="1"/>
  <c r="AE1588" i="3"/>
  <c r="BB1614" i="3"/>
  <c r="BC1614" i="3"/>
  <c r="AQ1614" i="3"/>
  <c r="AR1614" i="3" s="1"/>
  <c r="AE1614" i="3"/>
  <c r="AF1614" i="3" s="1"/>
  <c r="AE1656" i="3"/>
  <c r="AF1656" i="3" s="1"/>
  <c r="BB1656" i="3"/>
  <c r="AQ1656" i="3"/>
  <c r="AR1656" i="3" s="1"/>
  <c r="BB1710" i="3"/>
  <c r="AQ1710" i="3"/>
  <c r="AR1710" i="3" s="1"/>
  <c r="AG1710" i="3"/>
  <c r="AE1710" i="3"/>
  <c r="AG1480" i="3"/>
  <c r="BC1482" i="3"/>
  <c r="AG1484" i="3"/>
  <c r="BC1490" i="3"/>
  <c r="AU1502" i="3"/>
  <c r="AG1506" i="3"/>
  <c r="AQ1506" i="3"/>
  <c r="AR1506" i="3" s="1"/>
  <c r="AQ1514" i="3"/>
  <c r="AR1514" i="3" s="1"/>
  <c r="AG1568" i="3"/>
  <c r="AG1583" i="3"/>
  <c r="AQ1608" i="3"/>
  <c r="AR1608" i="3" s="1"/>
  <c r="BB1624" i="3"/>
  <c r="AG1630" i="3"/>
  <c r="AQ1644" i="3"/>
  <c r="AR1644" i="3" s="1"/>
  <c r="AG1650" i="3"/>
  <c r="AG1652" i="3"/>
  <c r="AG1662" i="3"/>
  <c r="AG1666" i="3"/>
  <c r="AG1670" i="3"/>
  <c r="BC1680" i="3"/>
  <c r="BB1704" i="3"/>
  <c r="AG1713" i="3"/>
  <c r="AQ1714" i="3"/>
  <c r="AR1714" i="3" s="1"/>
  <c r="AQ1716" i="3"/>
  <c r="AR1716" i="3" s="1"/>
  <c r="AG1722" i="3"/>
  <c r="AG1762" i="3"/>
  <c r="AG1770" i="3"/>
  <c r="BB1827" i="3"/>
  <c r="BC1827" i="3"/>
  <c r="AQ1827" i="3"/>
  <c r="AR1827" i="3" s="1"/>
  <c r="AE1827" i="3"/>
  <c r="AF1827" i="3" s="1"/>
  <c r="BB1867" i="3"/>
  <c r="AE1867" i="3"/>
  <c r="AF1867" i="3" s="1"/>
  <c r="AQ1919" i="3"/>
  <c r="AR1919" i="3" s="1"/>
  <c r="BB1919" i="3"/>
  <c r="AE1919" i="3"/>
  <c r="AF1919" i="3" s="1"/>
  <c r="BB1925" i="3"/>
  <c r="AQ1925" i="3"/>
  <c r="AR1925" i="3" s="1"/>
  <c r="BB2038" i="3"/>
  <c r="BC2038" i="3"/>
  <c r="BC2046" i="3"/>
  <c r="BB2046" i="3"/>
  <c r="AQ2063" i="3"/>
  <c r="AR2063" i="3" s="1"/>
  <c r="BB2063" i="3"/>
  <c r="AG1475" i="3"/>
  <c r="AX1502" i="3"/>
  <c r="BC1506" i="3"/>
  <c r="AG1508" i="3"/>
  <c r="AE1508" i="3"/>
  <c r="AQ1510" i="3"/>
  <c r="AR1510" i="3" s="1"/>
  <c r="BC1514" i="3"/>
  <c r="AE1516" i="3"/>
  <c r="AE1518" i="3"/>
  <c r="AF1518" i="3" s="1"/>
  <c r="AG1548" i="3"/>
  <c r="AG1552" i="3"/>
  <c r="AE1562" i="3"/>
  <c r="AF1562" i="3" s="1"/>
  <c r="AQ1564" i="3"/>
  <c r="AR1564" i="3" s="1"/>
  <c r="AE1566" i="3"/>
  <c r="AF1566" i="3" s="1"/>
  <c r="AG1578" i="3"/>
  <c r="AG1579" i="3"/>
  <c r="AE1586" i="3"/>
  <c r="AF1586" i="3" s="1"/>
  <c r="BC1608" i="3"/>
  <c r="AG1614" i="3"/>
  <c r="BB1628" i="3"/>
  <c r="AX1636" i="3"/>
  <c r="AQ1638" i="3"/>
  <c r="AR1638" i="3" s="1"/>
  <c r="BB1644" i="3"/>
  <c r="AQ1652" i="3"/>
  <c r="AR1652" i="3" s="1"/>
  <c r="AQ1658" i="3"/>
  <c r="AR1658" i="3" s="1"/>
  <c r="BB1660" i="3"/>
  <c r="AG1661" i="3"/>
  <c r="AQ1662" i="3"/>
  <c r="AR1662" i="3" s="1"/>
  <c r="AG1665" i="3"/>
  <c r="AQ1666" i="3"/>
  <c r="AR1666" i="3" s="1"/>
  <c r="AG1668" i="3"/>
  <c r="AG1672" i="3"/>
  <c r="AQ1686" i="3"/>
  <c r="AR1686" i="3" s="1"/>
  <c r="AQ1712" i="3"/>
  <c r="AR1712" i="3" s="1"/>
  <c r="BB1716" i="3"/>
  <c r="AE1718" i="3"/>
  <c r="AG1721" i="3"/>
  <c r="AQ1722" i="3"/>
  <c r="AR1722" i="3" s="1"/>
  <c r="AG1724" i="3"/>
  <c r="AE1726" i="3"/>
  <c r="AQ1732" i="3"/>
  <c r="AR1732" i="3" s="1"/>
  <c r="AG1733" i="3"/>
  <c r="AQ1734" i="3"/>
  <c r="AR1734" i="3" s="1"/>
  <c r="BB1736" i="3"/>
  <c r="AG1738" i="3"/>
  <c r="AG1740" i="3"/>
  <c r="AE1742" i="3"/>
  <c r="AF1742" i="3" s="1"/>
  <c r="AQ1748" i="3"/>
  <c r="AR1748" i="3" s="1"/>
  <c r="AQ1752" i="3"/>
  <c r="AR1752" i="3" s="1"/>
  <c r="AE1754" i="3"/>
  <c r="AE1756" i="3"/>
  <c r="AF1756" i="3" s="1"/>
  <c r="AE1764" i="3"/>
  <c r="AF1764" i="3" s="1"/>
  <c r="AE1772" i="3"/>
  <c r="BC1779" i="3"/>
  <c r="BB1779" i="3"/>
  <c r="AQ1779" i="3"/>
  <c r="AR1779" i="3" s="1"/>
  <c r="BB1841" i="3"/>
  <c r="BC1841" i="3"/>
  <c r="AQ1841" i="3"/>
  <c r="AR1841" i="3" s="1"/>
  <c r="BC2024" i="3"/>
  <c r="AQ2024" i="3"/>
  <c r="AR2024" i="3" s="1"/>
  <c r="AE2024" i="3"/>
  <c r="AF2024" i="3" s="1"/>
  <c r="BB2030" i="3"/>
  <c r="AQ2030" i="3"/>
  <c r="AR2030" i="3" s="1"/>
  <c r="AE2030" i="3"/>
  <c r="BC2043" i="3"/>
  <c r="AQ2043" i="3"/>
  <c r="AR2043" i="3" s="1"/>
  <c r="BC2079" i="3"/>
  <c r="BB2079" i="3"/>
  <c r="BB2116" i="3"/>
  <c r="BC2116" i="3"/>
  <c r="AG1474" i="3"/>
  <c r="AE1482" i="3"/>
  <c r="AF1482" i="3" s="1"/>
  <c r="AE1490" i="3"/>
  <c r="AF1490" i="3" s="1"/>
  <c r="AQ1508" i="3"/>
  <c r="AR1508" i="3" s="1"/>
  <c r="BC1516" i="3"/>
  <c r="BB1518" i="3"/>
  <c r="AG1527" i="3"/>
  <c r="AG1531" i="3"/>
  <c r="BB1534" i="3"/>
  <c r="AE1536" i="3"/>
  <c r="AE1560" i="3"/>
  <c r="AG1562" i="3"/>
  <c r="BC1562" i="3"/>
  <c r="AG1563" i="3"/>
  <c r="AQ1566" i="3"/>
  <c r="AR1566" i="3" s="1"/>
  <c r="AE1572" i="3"/>
  <c r="AF1572" i="3" s="1"/>
  <c r="AG1586" i="3"/>
  <c r="BC1586" i="3"/>
  <c r="AG1587" i="3"/>
  <c r="AE1590" i="3"/>
  <c r="AF1590" i="3" s="1"/>
  <c r="AE1592" i="3"/>
  <c r="AE1594" i="3"/>
  <c r="AF1594" i="3" s="1"/>
  <c r="AE1604" i="3"/>
  <c r="AE1616" i="3"/>
  <c r="AE1618" i="3"/>
  <c r="AF1618" i="3" s="1"/>
  <c r="AQ1620" i="3"/>
  <c r="AR1620" i="3" s="1"/>
  <c r="AE1628" i="3"/>
  <c r="AF1628" i="3" s="1"/>
  <c r="BC1638" i="3"/>
  <c r="AE1644" i="3"/>
  <c r="AF1644" i="3" s="1"/>
  <c r="AQ1646" i="3"/>
  <c r="AR1646" i="3" s="1"/>
  <c r="AG1660" i="3"/>
  <c r="AG1697" i="3"/>
  <c r="AG1702" i="3"/>
  <c r="AE1704" i="3"/>
  <c r="AF1704" i="3" s="1"/>
  <c r="AG1706" i="3"/>
  <c r="BB1708" i="3"/>
  <c r="AG1709" i="3"/>
  <c r="AE1714" i="3"/>
  <c r="AE1730" i="3"/>
  <c r="AG1732" i="3"/>
  <c r="AX1732" i="3"/>
  <c r="AG1734" i="3"/>
  <c r="AG1742" i="3"/>
  <c r="AQ1744" i="3"/>
  <c r="AR1744" i="3" s="1"/>
  <c r="AE1746" i="3"/>
  <c r="AE1750" i="3"/>
  <c r="AF1750" i="3" s="1"/>
  <c r="AG1752" i="3"/>
  <c r="AQ1754" i="3"/>
  <c r="AR1754" i="3" s="1"/>
  <c r="AQ1756" i="3"/>
  <c r="AR1756" i="3" s="1"/>
  <c r="AQ1763" i="3"/>
  <c r="AR1763" i="3" s="1"/>
  <c r="AQ1764" i="3"/>
  <c r="AR1764" i="3" s="1"/>
  <c r="AQ1771" i="3"/>
  <c r="AR1771" i="3" s="1"/>
  <c r="AQ1772" i="3"/>
  <c r="AR1772" i="3" s="1"/>
  <c r="BB1780" i="3"/>
  <c r="AQ1780" i="3"/>
  <c r="AR1780" i="3" s="1"/>
  <c r="AE1780" i="3"/>
  <c r="AF1780" i="3" s="1"/>
  <c r="BB1795" i="3"/>
  <c r="BC1795" i="3"/>
  <c r="AQ1795" i="3"/>
  <c r="AR1795" i="3" s="1"/>
  <c r="AE1795" i="3"/>
  <c r="AF1795" i="3" s="1"/>
  <c r="BB1801" i="3"/>
  <c r="BC1801" i="3"/>
  <c r="AE1839" i="3"/>
  <c r="AF1839" i="3" s="1"/>
  <c r="BB1839" i="3"/>
  <c r="AW1865" i="3"/>
  <c r="AQ1865" i="3"/>
  <c r="AR1865" i="3" s="1"/>
  <c r="AE1865" i="3"/>
  <c r="BB1933" i="3"/>
  <c r="BC1933" i="3"/>
  <c r="AE1933" i="3"/>
  <c r="AF1933" i="3" s="1"/>
  <c r="BB1979" i="3"/>
  <c r="BC1979" i="3"/>
  <c r="AQ1979" i="3"/>
  <c r="AR1979" i="3" s="1"/>
  <c r="AE1979" i="3"/>
  <c r="BB2061" i="3"/>
  <c r="AQ2061" i="3"/>
  <c r="AR2061" i="3" s="1"/>
  <c r="AG2061" i="3"/>
  <c r="BB2091" i="3"/>
  <c r="AQ2091" i="3"/>
  <c r="AR2091" i="3" s="1"/>
  <c r="BC2109" i="3"/>
  <c r="BB2109" i="3"/>
  <c r="AQ2109" i="3"/>
  <c r="AR2109" i="3" s="1"/>
  <c r="AE2109" i="3"/>
  <c r="AF2109" i="3" s="1"/>
  <c r="AG1781" i="3"/>
  <c r="BC1803" i="3"/>
  <c r="AG1831" i="3"/>
  <c r="AG1835" i="3"/>
  <c r="AQ1835" i="3"/>
  <c r="AR1835" i="3" s="1"/>
  <c r="AQ1845" i="3"/>
  <c r="AR1845" i="3" s="1"/>
  <c r="AG1883" i="3"/>
  <c r="AG1887" i="3"/>
  <c r="AQ1887" i="3"/>
  <c r="AR1887" i="3" s="1"/>
  <c r="BC1895" i="3"/>
  <c r="AG1899" i="3"/>
  <c r="BC1899" i="3"/>
  <c r="AU1929" i="3"/>
  <c r="BC1939" i="3"/>
  <c r="BC1947" i="3"/>
  <c r="AG1949" i="3"/>
  <c r="AQ1949" i="3"/>
  <c r="AR1949" i="3" s="1"/>
  <c r="AG1957" i="3"/>
  <c r="AQ1957" i="3"/>
  <c r="AR1957" i="3" s="1"/>
  <c r="AG1965" i="3"/>
  <c r="BC1967" i="3"/>
  <c r="AG1969" i="3"/>
  <c r="BC1981" i="3"/>
  <c r="AG1997" i="3"/>
  <c r="BC1999" i="3"/>
  <c r="AG2013" i="3"/>
  <c r="AG2021" i="3"/>
  <c r="BB2028" i="3"/>
  <c r="AG2040" i="3"/>
  <c r="AG2047" i="3"/>
  <c r="AG2053" i="3"/>
  <c r="AG2055" i="3"/>
  <c r="AQ2057" i="3"/>
  <c r="AR2057" i="3" s="1"/>
  <c r="AG2059" i="3"/>
  <c r="BB2059" i="3"/>
  <c r="AG2064" i="3"/>
  <c r="AQ2073" i="3"/>
  <c r="AR2073" i="3" s="1"/>
  <c r="AG2080" i="3"/>
  <c r="BB2080" i="3"/>
  <c r="AG2089" i="3"/>
  <c r="AQ2089" i="3"/>
  <c r="AR2089" i="3" s="1"/>
  <c r="AG2093" i="3"/>
  <c r="AU2093" i="3"/>
  <c r="BC1793" i="3"/>
  <c r="AG1795" i="3"/>
  <c r="AG1827" i="3"/>
  <c r="AG1839" i="3"/>
  <c r="AG1843" i="3"/>
  <c r="AQ1857" i="3"/>
  <c r="AR1857" i="3" s="1"/>
  <c r="AE1859" i="3"/>
  <c r="AF1859" i="3" s="1"/>
  <c r="AG1867" i="3"/>
  <c r="AG1876" i="3"/>
  <c r="AG1880" i="3"/>
  <c r="AE1889" i="3"/>
  <c r="AE1904" i="3"/>
  <c r="AF1904" i="3" s="1"/>
  <c r="AG1911" i="3"/>
  <c r="AE1915" i="3"/>
  <c r="AF1915" i="3" s="1"/>
  <c r="AG1919" i="3"/>
  <c r="AG1923" i="3"/>
  <c r="AE1937" i="3"/>
  <c r="AE1941" i="3"/>
  <c r="BB1949" i="3"/>
  <c r="AE1951" i="3"/>
  <c r="AF1951" i="3" s="1"/>
  <c r="BC1957" i="3"/>
  <c r="AQ1975" i="3"/>
  <c r="AR1975" i="3" s="1"/>
  <c r="AG1989" i="3"/>
  <c r="AE1993" i="3"/>
  <c r="AF1993" i="3" s="1"/>
  <c r="AE2005" i="3"/>
  <c r="AF2005" i="3" s="1"/>
  <c r="AE2009" i="3"/>
  <c r="AF2009" i="3" s="1"/>
  <c r="AG2024" i="3"/>
  <c r="BB2032" i="3"/>
  <c r="AQ2034" i="3"/>
  <c r="AR2034" i="3" s="1"/>
  <c r="AG2043" i="3"/>
  <c r="AG2046" i="3"/>
  <c r="AG2065" i="3"/>
  <c r="AQ2067" i="3"/>
  <c r="AR2067" i="3" s="1"/>
  <c r="AE2069" i="3"/>
  <c r="AG2071" i="3"/>
  <c r="AG2075" i="3"/>
  <c r="AG2079" i="3"/>
  <c r="BC2085" i="3"/>
  <c r="BB2089" i="3"/>
  <c r="AG2091" i="3"/>
  <c r="AQ2107" i="3"/>
  <c r="AR2107" i="3" s="1"/>
  <c r="AG2109" i="3"/>
  <c r="AG2116" i="3"/>
  <c r="AG2119" i="3"/>
  <c r="AG13" i="3" s="1"/>
  <c r="BC1797" i="3"/>
  <c r="AE1815" i="3"/>
  <c r="AF1815" i="3" s="1"/>
  <c r="AE1823" i="3"/>
  <c r="AF1823" i="3" s="1"/>
  <c r="BB1847" i="3"/>
  <c r="BC1849" i="3"/>
  <c r="BC1851" i="3"/>
  <c r="AQ1853" i="3"/>
  <c r="AR1853" i="3" s="1"/>
  <c r="BC1857" i="3"/>
  <c r="BC1859" i="3"/>
  <c r="AE1875" i="3"/>
  <c r="AF1875" i="3" s="1"/>
  <c r="AG1889" i="3"/>
  <c r="AE1891" i="3"/>
  <c r="AF1891" i="3" s="1"/>
  <c r="AE1900" i="3"/>
  <c r="AF1900" i="3" s="1"/>
  <c r="AE1903" i="3"/>
  <c r="AF1903" i="3" s="1"/>
  <c r="AQ1904" i="3"/>
  <c r="AR1904" i="3" s="1"/>
  <c r="AQ1908" i="3"/>
  <c r="AR1908" i="3" s="1"/>
  <c r="AG1912" i="3"/>
  <c r="AQ1912" i="3"/>
  <c r="AR1912" i="3" s="1"/>
  <c r="BC1937" i="3"/>
  <c r="AE1939" i="3"/>
  <c r="AF1939" i="3" s="1"/>
  <c r="BC1941" i="3"/>
  <c r="BC1951" i="3"/>
  <c r="AE1955" i="3"/>
  <c r="AE1959" i="3"/>
  <c r="AQ1971" i="3"/>
  <c r="AR1971" i="3" s="1"/>
  <c r="AG1973" i="3"/>
  <c r="AE1977" i="3"/>
  <c r="AF1977" i="3" s="1"/>
  <c r="AE1981" i="3"/>
  <c r="AF1981" i="3" s="1"/>
  <c r="AE1985" i="3"/>
  <c r="AF1985" i="3" s="1"/>
  <c r="BB1993" i="3"/>
  <c r="AQ2005" i="3"/>
  <c r="AR2005" i="3" s="1"/>
  <c r="BB2009" i="3"/>
  <c r="AQ2017" i="3"/>
  <c r="AR2017" i="3" s="1"/>
  <c r="AE2028" i="3"/>
  <c r="AF2028" i="3" s="1"/>
  <c r="BC2034" i="3"/>
  <c r="AQ2065" i="3"/>
  <c r="AR2065" i="3" s="1"/>
  <c r="AE2081" i="3"/>
  <c r="AQ2097" i="3"/>
  <c r="AR2097" i="3" s="1"/>
  <c r="AJ9" i="3"/>
  <c r="AJ13" i="3"/>
  <c r="AU26" i="3"/>
  <c r="AU58" i="3"/>
  <c r="AQ66" i="3"/>
  <c r="AR66" i="3" s="1"/>
  <c r="AU78" i="3"/>
  <c r="AQ82" i="3"/>
  <c r="AR82" i="3" s="1"/>
  <c r="AQ102" i="3"/>
  <c r="AR102" i="3" s="1"/>
  <c r="AU126" i="3"/>
  <c r="AQ186" i="3"/>
  <c r="AR186" i="3" s="1"/>
  <c r="BC215" i="3"/>
  <c r="AQ215" i="3"/>
  <c r="AR215" i="3" s="1"/>
  <c r="BB215" i="3"/>
  <c r="AE215" i="3"/>
  <c r="AF215" i="3" s="1"/>
  <c r="BC220" i="3"/>
  <c r="AQ220" i="3"/>
  <c r="AR220" i="3" s="1"/>
  <c r="AE220" i="3"/>
  <c r="AF220" i="3" s="1"/>
  <c r="AU238" i="3"/>
  <c r="AU406" i="3"/>
  <c r="BC426" i="3"/>
  <c r="BB426" i="3"/>
  <c r="AE426" i="3"/>
  <c r="AF426" i="3" s="1"/>
  <c r="BC442" i="3"/>
  <c r="BB442" i="3"/>
  <c r="AE442" i="3"/>
  <c r="AF442" i="3" s="1"/>
  <c r="AQ456" i="3"/>
  <c r="AR456" i="3" s="1"/>
  <c r="BC456" i="3"/>
  <c r="AE456" i="3"/>
  <c r="AF456" i="3" s="1"/>
  <c r="BC678" i="3"/>
  <c r="BB678" i="3"/>
  <c r="AU994" i="3"/>
  <c r="BC1017" i="3"/>
  <c r="AQ1017" i="3"/>
  <c r="AR1017" i="3" s="1"/>
  <c r="AE1017" i="3"/>
  <c r="AF1017" i="3" s="1"/>
  <c r="BB1113" i="3"/>
  <c r="AQ1113" i="3"/>
  <c r="AR1113" i="3" s="1"/>
  <c r="AG1113" i="3"/>
  <c r="AE1113" i="3"/>
  <c r="AF1113" i="3" s="1"/>
  <c r="BC1113" i="3"/>
  <c r="AC5" i="3"/>
  <c r="BC22" i="3"/>
  <c r="AQ23" i="3"/>
  <c r="AR23" i="3" s="1"/>
  <c r="S24" i="3"/>
  <c r="V24" i="3" s="1"/>
  <c r="AE30" i="3"/>
  <c r="AF30" i="3" s="1"/>
  <c r="AE31" i="3"/>
  <c r="AF31" i="3" s="1"/>
  <c r="BB31" i="3"/>
  <c r="AE32" i="3"/>
  <c r="AF32" i="3" s="1"/>
  <c r="BB34" i="3"/>
  <c r="AG35" i="3"/>
  <c r="AQ36" i="3"/>
  <c r="AR36" i="3" s="1"/>
  <c r="AU38" i="3"/>
  <c r="BC38" i="3"/>
  <c r="S40" i="3"/>
  <c r="V40" i="3" s="1"/>
  <c r="AQ42" i="3"/>
  <c r="AR42" i="3" s="1"/>
  <c r="AE46" i="3"/>
  <c r="AF46" i="3" s="1"/>
  <c r="AE47" i="3"/>
  <c r="AF47" i="3" s="1"/>
  <c r="BB47" i="3"/>
  <c r="AE48" i="3"/>
  <c r="AF48" i="3" s="1"/>
  <c r="BB50" i="3"/>
  <c r="AG51" i="3"/>
  <c r="AQ52" i="3"/>
  <c r="AR52" i="3" s="1"/>
  <c r="AU54" i="3"/>
  <c r="BC54" i="3"/>
  <c r="AQ55" i="3"/>
  <c r="AR55" i="3" s="1"/>
  <c r="S56" i="3"/>
  <c r="V56" i="3" s="1"/>
  <c r="AE62" i="3"/>
  <c r="AF62" i="3" s="1"/>
  <c r="AE66" i="3"/>
  <c r="AF66" i="3" s="1"/>
  <c r="AE67" i="3"/>
  <c r="AF67" i="3" s="1"/>
  <c r="BB67" i="3"/>
  <c r="AE68" i="3"/>
  <c r="AF68" i="3" s="1"/>
  <c r="BB70" i="3"/>
  <c r="AG71" i="3"/>
  <c r="AQ72" i="3"/>
  <c r="AR72" i="3" s="1"/>
  <c r="AU74" i="3"/>
  <c r="BC74" i="3"/>
  <c r="AQ75" i="3"/>
  <c r="AR75" i="3" s="1"/>
  <c r="S76" i="3"/>
  <c r="V76" i="3" s="1"/>
  <c r="AE82" i="3"/>
  <c r="AF82" i="3" s="1"/>
  <c r="AE83" i="3"/>
  <c r="AF83" i="3" s="1"/>
  <c r="BB83" i="3"/>
  <c r="AE84" i="3"/>
  <c r="AF84" i="3" s="1"/>
  <c r="BB86" i="3"/>
  <c r="AG87" i="3"/>
  <c r="AQ88" i="3"/>
  <c r="AR88" i="3" s="1"/>
  <c r="AU90" i="3"/>
  <c r="BC90" i="3"/>
  <c r="AQ91" i="3"/>
  <c r="AR91" i="3" s="1"/>
  <c r="S92" i="3"/>
  <c r="V92" i="3" s="1"/>
  <c r="AQ94" i="3"/>
  <c r="AR94" i="3" s="1"/>
  <c r="BC94" i="3"/>
  <c r="AQ95" i="3"/>
  <c r="AR95" i="3" s="1"/>
  <c r="S96" i="3"/>
  <c r="V96" i="3" s="1"/>
  <c r="AQ98" i="3"/>
  <c r="AR98" i="3" s="1"/>
  <c r="AE102" i="3"/>
  <c r="AF102" i="3" s="1"/>
  <c r="AE103" i="3"/>
  <c r="AF103" i="3" s="1"/>
  <c r="BB103" i="3"/>
  <c r="AE104" i="3"/>
  <c r="AF104" i="3" s="1"/>
  <c r="BB106" i="3"/>
  <c r="AG107" i="3"/>
  <c r="AQ108" i="3"/>
  <c r="AR108" i="3" s="1"/>
  <c r="AU110" i="3"/>
  <c r="BC110" i="3"/>
  <c r="AQ111" i="3"/>
  <c r="AR111" i="3" s="1"/>
  <c r="S112" i="3"/>
  <c r="V112" i="3" s="1"/>
  <c r="AQ114" i="3"/>
  <c r="AR114" i="3" s="1"/>
  <c r="AE118" i="3"/>
  <c r="AF118" i="3" s="1"/>
  <c r="AE119" i="3"/>
  <c r="AF119" i="3" s="1"/>
  <c r="BB119" i="3"/>
  <c r="AE120" i="3"/>
  <c r="AF120" i="3" s="1"/>
  <c r="BB122" i="3"/>
  <c r="AG123" i="3"/>
  <c r="AQ124" i="3"/>
  <c r="AR124" i="3" s="1"/>
  <c r="BB126" i="3"/>
  <c r="AG127" i="3"/>
  <c r="AQ128" i="3"/>
  <c r="AR128" i="3" s="1"/>
  <c r="AU130" i="3"/>
  <c r="BC130" i="3"/>
  <c r="AQ131" i="3"/>
  <c r="AR131" i="3" s="1"/>
  <c r="S132" i="3"/>
  <c r="V132" i="3" s="1"/>
  <c r="AQ134" i="3"/>
  <c r="AR134" i="3" s="1"/>
  <c r="AE138" i="3"/>
  <c r="AF138" i="3" s="1"/>
  <c r="AE139" i="3"/>
  <c r="AF139" i="3" s="1"/>
  <c r="BB139" i="3"/>
  <c r="AE140" i="3"/>
  <c r="BB142" i="3"/>
  <c r="AG143" i="3"/>
  <c r="AQ144" i="3"/>
  <c r="AR144" i="3" s="1"/>
  <c r="AU146" i="3"/>
  <c r="BC146" i="3"/>
  <c r="AQ147" i="3"/>
  <c r="AR147" i="3" s="1"/>
  <c r="S148" i="3"/>
  <c r="V148" i="3" s="1"/>
  <c r="AQ150" i="3"/>
  <c r="AR150" i="3" s="1"/>
  <c r="AE154" i="3"/>
  <c r="AF154" i="3" s="1"/>
  <c r="AE155" i="3"/>
  <c r="AF155" i="3" s="1"/>
  <c r="BB155" i="3"/>
  <c r="AE156" i="3"/>
  <c r="BB158" i="3"/>
  <c r="AG159" i="3"/>
  <c r="AQ160" i="3"/>
  <c r="AR160" i="3" s="1"/>
  <c r="AU162" i="3"/>
  <c r="BC162" i="3"/>
  <c r="AQ163" i="3"/>
  <c r="AR163" i="3" s="1"/>
  <c r="S164" i="3"/>
  <c r="V164" i="3" s="1"/>
  <c r="AE170" i="3"/>
  <c r="AF170" i="3" s="1"/>
  <c r="AE171" i="3"/>
  <c r="AF171" i="3" s="1"/>
  <c r="BB171" i="3"/>
  <c r="AE172" i="3"/>
  <c r="BB174" i="3"/>
  <c r="AG175" i="3"/>
  <c r="AQ176" i="3"/>
  <c r="AR176" i="3" s="1"/>
  <c r="AU178" i="3"/>
  <c r="BC178" i="3"/>
  <c r="AQ179" i="3"/>
  <c r="AR179" i="3" s="1"/>
  <c r="S180" i="3"/>
  <c r="V180" i="3" s="1"/>
  <c r="AE186" i="3"/>
  <c r="AF186" i="3" s="1"/>
  <c r="AE187" i="3"/>
  <c r="AF187" i="3" s="1"/>
  <c r="BC194" i="3"/>
  <c r="BB194" i="3"/>
  <c r="AE194" i="3"/>
  <c r="AF194" i="3" s="1"/>
  <c r="BC219" i="3"/>
  <c r="AQ219" i="3"/>
  <c r="AR219" i="3" s="1"/>
  <c r="BB219" i="3"/>
  <c r="AE219" i="3"/>
  <c r="AF219" i="3" s="1"/>
  <c r="F221" i="3"/>
  <c r="BC242" i="3"/>
  <c r="BB242" i="3"/>
  <c r="AE242" i="3"/>
  <c r="AF242" i="3" s="1"/>
  <c r="AG262" i="3"/>
  <c r="AU266" i="3"/>
  <c r="AG270" i="3"/>
  <c r="BC271" i="3"/>
  <c r="AQ271" i="3"/>
  <c r="AR271" i="3" s="1"/>
  <c r="BB271" i="3"/>
  <c r="AE271" i="3"/>
  <c r="AF271" i="3" s="1"/>
  <c r="BC286" i="3"/>
  <c r="BB286" i="3"/>
  <c r="AE286" i="3"/>
  <c r="AF286" i="3" s="1"/>
  <c r="AU290" i="3"/>
  <c r="BC292" i="3"/>
  <c r="AQ292" i="3"/>
  <c r="AR292" i="3" s="1"/>
  <c r="AE292" i="3"/>
  <c r="AF292" i="3" s="1"/>
  <c r="BC310" i="3"/>
  <c r="BB310" i="3"/>
  <c r="AE310" i="3"/>
  <c r="AF310" i="3" s="1"/>
  <c r="AQ314" i="3"/>
  <c r="AR314" i="3" s="1"/>
  <c r="BC319" i="3"/>
  <c r="AQ319" i="3"/>
  <c r="AR319" i="3" s="1"/>
  <c r="BB319" i="3"/>
  <c r="AE319" i="3"/>
  <c r="AF319" i="3" s="1"/>
  <c r="BC342" i="3"/>
  <c r="BB342" i="3"/>
  <c r="AE342" i="3"/>
  <c r="AF342" i="3" s="1"/>
  <c r="AU346" i="3"/>
  <c r="BC348" i="3"/>
  <c r="AQ348" i="3"/>
  <c r="AR348" i="3" s="1"/>
  <c r="AE348" i="3"/>
  <c r="AG362" i="3"/>
  <c r="BC374" i="3"/>
  <c r="BB374" i="3"/>
  <c r="AE374" i="3"/>
  <c r="AF374" i="3" s="1"/>
  <c r="BC417" i="3"/>
  <c r="BB417" i="3"/>
  <c r="AG421" i="3"/>
  <c r="AQ422" i="3"/>
  <c r="AR422" i="3" s="1"/>
  <c r="AX422" i="3"/>
  <c r="AW422" i="3"/>
  <c r="AE422" i="3"/>
  <c r="AF422" i="3" s="1"/>
  <c r="AQ424" i="3"/>
  <c r="AR424" i="3" s="1"/>
  <c r="AW424" i="3"/>
  <c r="AE424" i="3"/>
  <c r="AF424" i="3" s="1"/>
  <c r="AQ426" i="3"/>
  <c r="AR426" i="3" s="1"/>
  <c r="BC433" i="3"/>
  <c r="BB433" i="3"/>
  <c r="AG437" i="3"/>
  <c r="BC438" i="3"/>
  <c r="BB438" i="3"/>
  <c r="AE438" i="3"/>
  <c r="AF438" i="3" s="1"/>
  <c r="AQ440" i="3"/>
  <c r="AR440" i="3" s="1"/>
  <c r="BC440" i="3"/>
  <c r="AE440" i="3"/>
  <c r="AF440" i="3" s="1"/>
  <c r="AQ442" i="3"/>
  <c r="AR442" i="3" s="1"/>
  <c r="BC449" i="3"/>
  <c r="BB449" i="3"/>
  <c r="BC457" i="3"/>
  <c r="BB457" i="3"/>
  <c r="BC465" i="3"/>
  <c r="BB465" i="3"/>
  <c r="AQ468" i="3"/>
  <c r="AR468" i="3" s="1"/>
  <c r="AE468" i="3"/>
  <c r="AF468" i="3" s="1"/>
  <c r="BC468" i="3"/>
  <c r="BC473" i="3"/>
  <c r="BB473" i="3"/>
  <c r="BC523" i="3"/>
  <c r="BB523" i="3"/>
  <c r="AE523" i="3"/>
  <c r="AF523" i="3" s="1"/>
  <c r="AQ523" i="3"/>
  <c r="AR523" i="3" s="1"/>
  <c r="AW528" i="3"/>
  <c r="AE528" i="3"/>
  <c r="AF528" i="3" s="1"/>
  <c r="AQ528" i="3"/>
  <c r="AR528" i="3" s="1"/>
  <c r="BC546" i="3"/>
  <c r="BB546" i="3"/>
  <c r="AE546" i="3"/>
  <c r="AF546" i="3" s="1"/>
  <c r="AQ546" i="3"/>
  <c r="AR546" i="3" s="1"/>
  <c r="AQ697" i="3"/>
  <c r="AR697" i="3" s="1"/>
  <c r="AE697" i="3"/>
  <c r="AF697" i="3" s="1"/>
  <c r="BC706" i="3"/>
  <c r="BB706" i="3"/>
  <c r="BC62" i="3"/>
  <c r="AU98" i="3"/>
  <c r="AQ118" i="3"/>
  <c r="AR118" i="3" s="1"/>
  <c r="AU150" i="3"/>
  <c r="AQ154" i="3"/>
  <c r="AR154" i="3" s="1"/>
  <c r="AQ170" i="3"/>
  <c r="AR170" i="3" s="1"/>
  <c r="BB187" i="3"/>
  <c r="BC320" i="3"/>
  <c r="AQ320" i="3"/>
  <c r="AR320" i="3" s="1"/>
  <c r="AE320" i="3"/>
  <c r="AF320" i="3" s="1"/>
  <c r="BC437" i="3"/>
  <c r="BB437" i="3"/>
  <c r="AQ464" i="3"/>
  <c r="AR464" i="3" s="1"/>
  <c r="BC464" i="3"/>
  <c r="AE464" i="3"/>
  <c r="AF464" i="3" s="1"/>
  <c r="AE522" i="3"/>
  <c r="AF522" i="3" s="1"/>
  <c r="BC522" i="3"/>
  <c r="BB522" i="3"/>
  <c r="AQ522" i="3"/>
  <c r="AR522" i="3" s="1"/>
  <c r="AA8" i="3"/>
  <c r="F24" i="3"/>
  <c r="AE27" i="3"/>
  <c r="AF27" i="3" s="1"/>
  <c r="BB27" i="3"/>
  <c r="AE28" i="3"/>
  <c r="AF28" i="3" s="1"/>
  <c r="BB30" i="3"/>
  <c r="AG31" i="3"/>
  <c r="AQ32" i="3"/>
  <c r="AR32" i="3" s="1"/>
  <c r="AU34" i="3"/>
  <c r="BC34" i="3"/>
  <c r="AQ35" i="3"/>
  <c r="AR35" i="3" s="1"/>
  <c r="S36" i="3"/>
  <c r="V36" i="3" s="1"/>
  <c r="AE43" i="3"/>
  <c r="AF43" i="3" s="1"/>
  <c r="BB43" i="3"/>
  <c r="AE44" i="3"/>
  <c r="AF44" i="3" s="1"/>
  <c r="BB46" i="3"/>
  <c r="AG47" i="3"/>
  <c r="AQ48" i="3"/>
  <c r="AR48" i="3" s="1"/>
  <c r="AU50" i="3"/>
  <c r="BC50" i="3"/>
  <c r="AQ51" i="3"/>
  <c r="AR51" i="3" s="1"/>
  <c r="AE59" i="3"/>
  <c r="AF59" i="3" s="1"/>
  <c r="BB59" i="3"/>
  <c r="AE60" i="3"/>
  <c r="AF60" i="3" s="1"/>
  <c r="AU62" i="3"/>
  <c r="AE63" i="3"/>
  <c r="AF63" i="3" s="1"/>
  <c r="BB63" i="3"/>
  <c r="BB66" i="3"/>
  <c r="AG67" i="3"/>
  <c r="AQ68" i="3"/>
  <c r="AR68" i="3" s="1"/>
  <c r="AU70" i="3"/>
  <c r="BC70" i="3"/>
  <c r="AQ71" i="3"/>
  <c r="AR71" i="3" s="1"/>
  <c r="BB82" i="3"/>
  <c r="AG83" i="3"/>
  <c r="AQ84" i="3"/>
  <c r="AR84" i="3" s="1"/>
  <c r="AU86" i="3"/>
  <c r="BC86" i="3"/>
  <c r="AQ87" i="3"/>
  <c r="AR87" i="3" s="1"/>
  <c r="AE99" i="3"/>
  <c r="AF99" i="3" s="1"/>
  <c r="BB99" i="3"/>
  <c r="AE100" i="3"/>
  <c r="BB102" i="3"/>
  <c r="AG103" i="3"/>
  <c r="AQ104" i="3"/>
  <c r="AR104" i="3" s="1"/>
  <c r="AU106" i="3"/>
  <c r="BC106" i="3"/>
  <c r="AQ107" i="3"/>
  <c r="AR107" i="3" s="1"/>
  <c r="AE115" i="3"/>
  <c r="AF115" i="3" s="1"/>
  <c r="BB115" i="3"/>
  <c r="AE116" i="3"/>
  <c r="AF116" i="3" s="1"/>
  <c r="BB118" i="3"/>
  <c r="AG119" i="3"/>
  <c r="AQ120" i="3"/>
  <c r="AR120" i="3" s="1"/>
  <c r="AU122" i="3"/>
  <c r="BC122" i="3"/>
  <c r="AQ123" i="3"/>
  <c r="AR123" i="3" s="1"/>
  <c r="S124" i="3"/>
  <c r="V124" i="3" s="1"/>
  <c r="AQ126" i="3"/>
  <c r="AR126" i="3" s="1"/>
  <c r="AQ127" i="3"/>
  <c r="AR127" i="3" s="1"/>
  <c r="AE135" i="3"/>
  <c r="AF135" i="3" s="1"/>
  <c r="BB135" i="3"/>
  <c r="AE136" i="3"/>
  <c r="AF136" i="3" s="1"/>
  <c r="BB138" i="3"/>
  <c r="AG139" i="3"/>
  <c r="AQ140" i="3"/>
  <c r="AR140" i="3" s="1"/>
  <c r="AU142" i="3"/>
  <c r="BC142" i="3"/>
  <c r="AQ143" i="3"/>
  <c r="AR143" i="3" s="1"/>
  <c r="AE151" i="3"/>
  <c r="AF151" i="3" s="1"/>
  <c r="BB151" i="3"/>
  <c r="AE152" i="3"/>
  <c r="BB154" i="3"/>
  <c r="AG155" i="3"/>
  <c r="AQ156" i="3"/>
  <c r="AR156" i="3" s="1"/>
  <c r="AU158" i="3"/>
  <c r="BC158" i="3"/>
  <c r="AQ159" i="3"/>
  <c r="AR159" i="3" s="1"/>
  <c r="BB167" i="3"/>
  <c r="BB170" i="3"/>
  <c r="AG171" i="3"/>
  <c r="AQ172" i="3"/>
  <c r="AR172" i="3" s="1"/>
  <c r="AU174" i="3"/>
  <c r="BC174" i="3"/>
  <c r="AQ175" i="3"/>
  <c r="AR175" i="3" s="1"/>
  <c r="BB186" i="3"/>
  <c r="AG187" i="3"/>
  <c r="AQ187" i="3"/>
  <c r="AR187" i="3" s="1"/>
  <c r="AW192" i="3"/>
  <c r="AQ192" i="3"/>
  <c r="AR192" i="3" s="1"/>
  <c r="AE192" i="3"/>
  <c r="BC196" i="3"/>
  <c r="AQ196" i="3"/>
  <c r="AR196" i="3" s="1"/>
  <c r="AE196" i="3"/>
  <c r="F212" i="3"/>
  <c r="BC214" i="3"/>
  <c r="BB214" i="3"/>
  <c r="AE214" i="3"/>
  <c r="AF214" i="3" s="1"/>
  <c r="F232" i="3"/>
  <c r="BB234" i="3"/>
  <c r="AG234" i="3"/>
  <c r="AU234" i="3"/>
  <c r="AE234" i="3"/>
  <c r="AF234" i="3" s="1"/>
  <c r="BC244" i="3"/>
  <c r="AQ244" i="3"/>
  <c r="AR244" i="3" s="1"/>
  <c r="AE244" i="3"/>
  <c r="AU258" i="3"/>
  <c r="AU282" i="3"/>
  <c r="BC288" i="3"/>
  <c r="AQ288" i="3"/>
  <c r="AR288" i="3" s="1"/>
  <c r="AE288" i="3"/>
  <c r="BC291" i="3"/>
  <c r="AQ291" i="3"/>
  <c r="AR291" i="3" s="1"/>
  <c r="BB291" i="3"/>
  <c r="AE291" i="3"/>
  <c r="AF291" i="3" s="1"/>
  <c r="AU302" i="3"/>
  <c r="AQ310" i="3"/>
  <c r="AR310" i="3" s="1"/>
  <c r="AW312" i="3"/>
  <c r="AQ312" i="3"/>
  <c r="AR312" i="3" s="1"/>
  <c r="AE312" i="3"/>
  <c r="AF312" i="3" s="1"/>
  <c r="AG314" i="3"/>
  <c r="BC344" i="3"/>
  <c r="AQ344" i="3"/>
  <c r="AR344" i="3" s="1"/>
  <c r="AE344" i="3"/>
  <c r="AF344" i="3" s="1"/>
  <c r="BC347" i="3"/>
  <c r="AQ347" i="3"/>
  <c r="AR347" i="3" s="1"/>
  <c r="BB347" i="3"/>
  <c r="AE347" i="3"/>
  <c r="AF347" i="3" s="1"/>
  <c r="AU358" i="3"/>
  <c r="AQ363" i="3"/>
  <c r="AR363" i="3" s="1"/>
  <c r="AX363" i="3"/>
  <c r="AW363" i="3"/>
  <c r="AE363" i="3"/>
  <c r="AF363" i="3" s="1"/>
  <c r="AQ374" i="3"/>
  <c r="AR374" i="3" s="1"/>
  <c r="BC376" i="3"/>
  <c r="AQ376" i="3"/>
  <c r="AR376" i="3" s="1"/>
  <c r="AE376" i="3"/>
  <c r="BC394" i="3"/>
  <c r="BB394" i="3"/>
  <c r="AE394" i="3"/>
  <c r="AF394" i="3" s="1"/>
  <c r="BC410" i="3"/>
  <c r="BB410" i="3"/>
  <c r="AE410" i="3"/>
  <c r="AF410" i="3" s="1"/>
  <c r="AQ418" i="3"/>
  <c r="AR418" i="3" s="1"/>
  <c r="BC418" i="3"/>
  <c r="AE418" i="3"/>
  <c r="AF418" i="3" s="1"/>
  <c r="AG426" i="3"/>
  <c r="BC429" i="3"/>
  <c r="BB429" i="3"/>
  <c r="AG433" i="3"/>
  <c r="BC434" i="3"/>
  <c r="BB434" i="3"/>
  <c r="AE434" i="3"/>
  <c r="AF434" i="3" s="1"/>
  <c r="AQ436" i="3"/>
  <c r="AR436" i="3" s="1"/>
  <c r="BC436" i="3"/>
  <c r="AE436" i="3"/>
  <c r="AF436" i="3" s="1"/>
  <c r="AQ438" i="3"/>
  <c r="AR438" i="3" s="1"/>
  <c r="AG442" i="3"/>
  <c r="BC445" i="3"/>
  <c r="BB445" i="3"/>
  <c r="AG449" i="3"/>
  <c r="BC450" i="3"/>
  <c r="BB450" i="3"/>
  <c r="AE450" i="3"/>
  <c r="AF450" i="3" s="1"/>
  <c r="AQ452" i="3"/>
  <c r="AR452" i="3" s="1"/>
  <c r="BC452" i="3"/>
  <c r="AE452" i="3"/>
  <c r="AF452" i="3" s="1"/>
  <c r="AG454" i="3"/>
  <c r="AG458" i="3"/>
  <c r="BC458" i="3"/>
  <c r="BB458" i="3"/>
  <c r="AE458" i="3"/>
  <c r="AF458" i="3" s="1"/>
  <c r="AQ460" i="3"/>
  <c r="AR460" i="3" s="1"/>
  <c r="BC460" i="3"/>
  <c r="AE460" i="3"/>
  <c r="AF460" i="3" s="1"/>
  <c r="BB466" i="3"/>
  <c r="AG466" i="3"/>
  <c r="BC466" i="3"/>
  <c r="AE466" i="3"/>
  <c r="AF466" i="3" s="1"/>
  <c r="BC526" i="3"/>
  <c r="AE526" i="3"/>
  <c r="AF526" i="3" s="1"/>
  <c r="BB526" i="3"/>
  <c r="AQ526" i="3"/>
  <c r="AR526" i="3" s="1"/>
  <c r="BC540" i="3"/>
  <c r="AQ540" i="3"/>
  <c r="AR540" i="3" s="1"/>
  <c r="AE540" i="3"/>
  <c r="AQ621" i="3"/>
  <c r="AR621" i="3" s="1"/>
  <c r="AE621" i="3"/>
  <c r="AF621" i="3" s="1"/>
  <c r="AX695" i="3"/>
  <c r="AQ695" i="3"/>
  <c r="AR695" i="3" s="1"/>
  <c r="AW695" i="3"/>
  <c r="AU695" i="3"/>
  <c r="AE695" i="3"/>
  <c r="AF695" i="3" s="1"/>
  <c r="AQ739" i="3"/>
  <c r="AR739" i="3" s="1"/>
  <c r="BC739" i="3"/>
  <c r="BB739" i="3"/>
  <c r="AE739" i="3"/>
  <c r="AF739" i="3" s="1"/>
  <c r="BB765" i="3"/>
  <c r="BC765" i="3"/>
  <c r="AQ765" i="3"/>
  <c r="AR765" i="3" s="1"/>
  <c r="AE765" i="3"/>
  <c r="AF765" i="3" s="1"/>
  <c r="AQ799" i="3"/>
  <c r="AR799" i="3" s="1"/>
  <c r="BC799" i="3"/>
  <c r="AE799" i="3"/>
  <c r="AF799" i="3" s="1"/>
  <c r="BB799" i="3"/>
  <c r="AU1026" i="3"/>
  <c r="AU578" i="3"/>
  <c r="AQ30" i="3"/>
  <c r="AR30" i="3" s="1"/>
  <c r="AU42" i="3"/>
  <c r="AQ46" i="3"/>
  <c r="AR46" i="3" s="1"/>
  <c r="AQ62" i="3"/>
  <c r="AR62" i="3" s="1"/>
  <c r="AU114" i="3"/>
  <c r="AU134" i="3"/>
  <c r="AQ138" i="3"/>
  <c r="AR138" i="3" s="1"/>
  <c r="AU166" i="3"/>
  <c r="AU182" i="3"/>
  <c r="BC247" i="3"/>
  <c r="AQ247" i="3"/>
  <c r="AR247" i="3" s="1"/>
  <c r="BB247" i="3"/>
  <c r="AE247" i="3"/>
  <c r="AF247" i="3" s="1"/>
  <c r="BC272" i="3"/>
  <c r="AQ272" i="3"/>
  <c r="AR272" i="3" s="1"/>
  <c r="AE272" i="3"/>
  <c r="AF272" i="3" s="1"/>
  <c r="S306" i="3"/>
  <c r="V306" i="3" s="1"/>
  <c r="AW314" i="3"/>
  <c r="AU314" i="3"/>
  <c r="AE314" i="3"/>
  <c r="AF314" i="3" s="1"/>
  <c r="BC362" i="3"/>
  <c r="BB362" i="3"/>
  <c r="AE362" i="3"/>
  <c r="AF362" i="3" s="1"/>
  <c r="AU370" i="3"/>
  <c r="AU390" i="3"/>
  <c r="BC395" i="3"/>
  <c r="AQ395" i="3"/>
  <c r="AR395" i="3" s="1"/>
  <c r="BB395" i="3"/>
  <c r="AE395" i="3"/>
  <c r="AF395" i="3" s="1"/>
  <c r="BC411" i="3"/>
  <c r="AQ411" i="3"/>
  <c r="AR411" i="3" s="1"/>
  <c r="BB411" i="3"/>
  <c r="AE411" i="3"/>
  <c r="AF411" i="3" s="1"/>
  <c r="BC421" i="3"/>
  <c r="BB421" i="3"/>
  <c r="AQ428" i="3"/>
  <c r="AR428" i="3" s="1"/>
  <c r="BC428" i="3"/>
  <c r="AE428" i="3"/>
  <c r="AF428" i="3" s="1"/>
  <c r="AQ444" i="3"/>
  <c r="AR444" i="3" s="1"/>
  <c r="BC444" i="3"/>
  <c r="AE444" i="3"/>
  <c r="AF444" i="3" s="1"/>
  <c r="BC454" i="3"/>
  <c r="BB454" i="3"/>
  <c r="AE454" i="3"/>
  <c r="AF454" i="3" s="1"/>
  <c r="AG462" i="3"/>
  <c r="BC462" i="3"/>
  <c r="BB462" i="3"/>
  <c r="AE462" i="3"/>
  <c r="AF462" i="3" s="1"/>
  <c r="BB470" i="3"/>
  <c r="AE470" i="3"/>
  <c r="AF470" i="3" s="1"/>
  <c r="BC470" i="3"/>
  <c r="AQ470" i="3"/>
  <c r="AR470" i="3" s="1"/>
  <c r="BC646" i="3"/>
  <c r="BB646" i="3"/>
  <c r="S309" i="3"/>
  <c r="V309" i="3" s="1"/>
  <c r="AU30" i="3"/>
  <c r="AG30" i="3"/>
  <c r="AQ31" i="3"/>
  <c r="AR31" i="3" s="1"/>
  <c r="AU46" i="3"/>
  <c r="AG46" i="3"/>
  <c r="AQ47" i="3"/>
  <c r="AR47" i="3" s="1"/>
  <c r="AG62" i="3"/>
  <c r="AU66" i="3"/>
  <c r="AG66" i="3"/>
  <c r="AQ67" i="3"/>
  <c r="AR67" i="3" s="1"/>
  <c r="AU82" i="3"/>
  <c r="AG82" i="3"/>
  <c r="AQ83" i="3"/>
  <c r="AR83" i="3" s="1"/>
  <c r="AU102" i="3"/>
  <c r="AG102" i="3"/>
  <c r="AQ103" i="3"/>
  <c r="AR103" i="3" s="1"/>
  <c r="AU118" i="3"/>
  <c r="AG118" i="3"/>
  <c r="AQ119" i="3"/>
  <c r="AR119" i="3" s="1"/>
  <c r="AU138" i="3"/>
  <c r="AG138" i="3"/>
  <c r="AQ139" i="3"/>
  <c r="AR139" i="3" s="1"/>
  <c r="AU154" i="3"/>
  <c r="AG154" i="3"/>
  <c r="AQ155" i="3"/>
  <c r="AR155" i="3" s="1"/>
  <c r="AU170" i="3"/>
  <c r="AG170" i="3"/>
  <c r="AQ171" i="3"/>
  <c r="AR171" i="3" s="1"/>
  <c r="AU186" i="3"/>
  <c r="AG186" i="3"/>
  <c r="BC188" i="3"/>
  <c r="AQ188" i="3"/>
  <c r="AR188" i="3" s="1"/>
  <c r="AE188" i="3"/>
  <c r="AF188" i="3" s="1"/>
  <c r="BC195" i="3"/>
  <c r="AQ195" i="3"/>
  <c r="AR195" i="3" s="1"/>
  <c r="BB195" i="3"/>
  <c r="AE195" i="3"/>
  <c r="AF195" i="3" s="1"/>
  <c r="F197" i="3"/>
  <c r="AU210" i="3"/>
  <c r="BC216" i="3"/>
  <c r="AQ216" i="3"/>
  <c r="AR216" i="3" s="1"/>
  <c r="AE216" i="3"/>
  <c r="AF216" i="3" s="1"/>
  <c r="AU230" i="3"/>
  <c r="AQ234" i="3"/>
  <c r="AR234" i="3" s="1"/>
  <c r="F240" i="3"/>
  <c r="BC243" i="3"/>
  <c r="AQ243" i="3"/>
  <c r="AR243" i="3" s="1"/>
  <c r="BB243" i="3"/>
  <c r="AE243" i="3"/>
  <c r="AF243" i="3" s="1"/>
  <c r="F245" i="3"/>
  <c r="BC248" i="3"/>
  <c r="AQ248" i="3"/>
  <c r="AR248" i="3" s="1"/>
  <c r="AE248" i="3"/>
  <c r="AF248" i="3" s="1"/>
  <c r="BB262" i="3"/>
  <c r="AU262" i="3"/>
  <c r="AE262" i="3"/>
  <c r="AF262" i="3" s="1"/>
  <c r="BC270" i="3"/>
  <c r="BB270" i="3"/>
  <c r="AE270" i="3"/>
  <c r="AF270" i="3" s="1"/>
  <c r="BC287" i="3"/>
  <c r="AQ287" i="3"/>
  <c r="AR287" i="3" s="1"/>
  <c r="BB287" i="3"/>
  <c r="AE287" i="3"/>
  <c r="AF287" i="3" s="1"/>
  <c r="AU306" i="3"/>
  <c r="BC311" i="3"/>
  <c r="AQ311" i="3"/>
  <c r="AR311" i="3" s="1"/>
  <c r="BB311" i="3"/>
  <c r="AE311" i="3"/>
  <c r="AF311" i="3" s="1"/>
  <c r="F316" i="3"/>
  <c r="BC318" i="3"/>
  <c r="BB318" i="3"/>
  <c r="AE318" i="3"/>
  <c r="AF318" i="3" s="1"/>
  <c r="F329" i="3"/>
  <c r="AU338" i="3"/>
  <c r="BC343" i="3"/>
  <c r="AQ343" i="3"/>
  <c r="AR343" i="3" s="1"/>
  <c r="BB343" i="3"/>
  <c r="AE343" i="3"/>
  <c r="AF343" i="3" s="1"/>
  <c r="F345" i="3"/>
  <c r="BC375" i="3"/>
  <c r="AQ375" i="3"/>
  <c r="AR375" i="3" s="1"/>
  <c r="BB375" i="3"/>
  <c r="AE375" i="3"/>
  <c r="AF375" i="3" s="1"/>
  <c r="F377" i="3"/>
  <c r="AU386" i="3"/>
  <c r="AQ394" i="3"/>
  <c r="AR394" i="3" s="1"/>
  <c r="BC396" i="3"/>
  <c r="AQ396" i="3"/>
  <c r="AR396" i="3" s="1"/>
  <c r="AE396" i="3"/>
  <c r="AF396" i="3" s="1"/>
  <c r="AG410" i="3"/>
  <c r="AQ410" i="3"/>
  <c r="AR410" i="3" s="1"/>
  <c r="BC412" i="3"/>
  <c r="AQ412" i="3"/>
  <c r="AR412" i="3" s="1"/>
  <c r="AE412" i="3"/>
  <c r="AF412" i="3" s="1"/>
  <c r="BB418" i="3"/>
  <c r="BC425" i="3"/>
  <c r="BB425" i="3"/>
  <c r="BC430" i="3"/>
  <c r="BB430" i="3"/>
  <c r="AE430" i="3"/>
  <c r="AF430" i="3" s="1"/>
  <c r="AQ432" i="3"/>
  <c r="AR432" i="3" s="1"/>
  <c r="BC432" i="3"/>
  <c r="AE432" i="3"/>
  <c r="AF432" i="3" s="1"/>
  <c r="BC441" i="3"/>
  <c r="BB441" i="3"/>
  <c r="BC446" i="3"/>
  <c r="BB446" i="3"/>
  <c r="AE446" i="3"/>
  <c r="AF446" i="3" s="1"/>
  <c r="AQ448" i="3"/>
  <c r="AR448" i="3" s="1"/>
  <c r="BC448" i="3"/>
  <c r="AE448" i="3"/>
  <c r="AF448" i="3" s="1"/>
  <c r="BC453" i="3"/>
  <c r="BB453" i="3"/>
  <c r="AG457" i="3"/>
  <c r="BC461" i="3"/>
  <c r="BB461" i="3"/>
  <c r="AG465" i="3"/>
  <c r="AQ466" i="3"/>
  <c r="AR466" i="3" s="1"/>
  <c r="AU517" i="3"/>
  <c r="BC527" i="3"/>
  <c r="AQ527" i="3"/>
  <c r="AR527" i="3" s="1"/>
  <c r="BB527" i="3"/>
  <c r="AE527" i="3"/>
  <c r="AF527" i="3" s="1"/>
  <c r="AU534" i="3"/>
  <c r="BC574" i="3"/>
  <c r="BB574" i="3"/>
  <c r="AE574" i="3"/>
  <c r="AF574" i="3" s="1"/>
  <c r="AQ574" i="3"/>
  <c r="AR574" i="3" s="1"/>
  <c r="BC586" i="3"/>
  <c r="BB586" i="3"/>
  <c r="AE586" i="3"/>
  <c r="AF586" i="3" s="1"/>
  <c r="AQ586" i="3"/>
  <c r="AR586" i="3" s="1"/>
  <c r="AX191" i="3"/>
  <c r="BB198" i="3"/>
  <c r="AG199" i="3"/>
  <c r="AQ200" i="3"/>
  <c r="AR200" i="3" s="1"/>
  <c r="AG203" i="3"/>
  <c r="AQ204" i="3"/>
  <c r="AR204" i="3" s="1"/>
  <c r="AU206" i="3"/>
  <c r="BC206" i="3"/>
  <c r="AQ207" i="3"/>
  <c r="AR207" i="3" s="1"/>
  <c r="S208" i="3"/>
  <c r="V208" i="3" s="1"/>
  <c r="AQ210" i="3"/>
  <c r="AR210" i="3" s="1"/>
  <c r="AU218" i="3"/>
  <c r="BB222" i="3"/>
  <c r="AG223" i="3"/>
  <c r="AQ224" i="3"/>
  <c r="AR224" i="3" s="1"/>
  <c r="AU226" i="3"/>
  <c r="BC226" i="3"/>
  <c r="S228" i="3"/>
  <c r="V228" i="3" s="1"/>
  <c r="AQ230" i="3"/>
  <c r="AR230" i="3" s="1"/>
  <c r="S236" i="3"/>
  <c r="V236" i="3" s="1"/>
  <c r="AQ238" i="3"/>
  <c r="AR238" i="3" s="1"/>
  <c r="AU246" i="3"/>
  <c r="BB250" i="3"/>
  <c r="AQ252" i="3"/>
  <c r="AR252" i="3" s="1"/>
  <c r="AU254" i="3"/>
  <c r="BC254" i="3"/>
  <c r="AQ255" i="3"/>
  <c r="AR255" i="3" s="1"/>
  <c r="S256" i="3"/>
  <c r="V256" i="3" s="1"/>
  <c r="AQ258" i="3"/>
  <c r="AR258" i="3" s="1"/>
  <c r="S264" i="3"/>
  <c r="V264" i="3" s="1"/>
  <c r="BB274" i="3"/>
  <c r="AQ276" i="3"/>
  <c r="AR276" i="3" s="1"/>
  <c r="AU278" i="3"/>
  <c r="BC278" i="3"/>
  <c r="AQ279" i="3"/>
  <c r="AR279" i="3" s="1"/>
  <c r="S280" i="3"/>
  <c r="V280" i="3" s="1"/>
  <c r="BB294" i="3"/>
  <c r="AQ296" i="3"/>
  <c r="AR296" i="3" s="1"/>
  <c r="AU298" i="3"/>
  <c r="BC298" i="3"/>
  <c r="AQ299" i="3"/>
  <c r="AR299" i="3" s="1"/>
  <c r="S300" i="3"/>
  <c r="V300" i="3" s="1"/>
  <c r="S304" i="3"/>
  <c r="V304" i="3" s="1"/>
  <c r="BB322" i="3"/>
  <c r="AG323" i="3"/>
  <c r="AQ323" i="3"/>
  <c r="AR323" i="3" s="1"/>
  <c r="AW326" i="3"/>
  <c r="BB330" i="3"/>
  <c r="AQ332" i="3"/>
  <c r="AR332" i="3" s="1"/>
  <c r="AU334" i="3"/>
  <c r="BC334" i="3"/>
  <c r="AQ335" i="3"/>
  <c r="AR335" i="3" s="1"/>
  <c r="S336" i="3"/>
  <c r="V336" i="3" s="1"/>
  <c r="BB350" i="3"/>
  <c r="AQ352" i="3"/>
  <c r="AR352" i="3" s="1"/>
  <c r="AU354" i="3"/>
  <c r="BC354" i="3"/>
  <c r="AQ355" i="3"/>
  <c r="AR355" i="3" s="1"/>
  <c r="S356" i="3"/>
  <c r="V356" i="3" s="1"/>
  <c r="AQ358" i="3"/>
  <c r="AR358" i="3" s="1"/>
  <c r="AQ366" i="3"/>
  <c r="AR366" i="3" s="1"/>
  <c r="AQ367" i="3"/>
  <c r="AR367" i="3" s="1"/>
  <c r="S368" i="3"/>
  <c r="V368" i="3" s="1"/>
  <c r="AQ370" i="3"/>
  <c r="AR370" i="3" s="1"/>
  <c r="BB378" i="3"/>
  <c r="AQ380" i="3"/>
  <c r="AR380" i="3" s="1"/>
  <c r="AU382" i="3"/>
  <c r="BC382" i="3"/>
  <c r="AQ383" i="3"/>
  <c r="AR383" i="3" s="1"/>
  <c r="S384" i="3"/>
  <c r="V384" i="3" s="1"/>
  <c r="S388" i="3"/>
  <c r="V388" i="3" s="1"/>
  <c r="BB398" i="3"/>
  <c r="AQ400" i="3"/>
  <c r="AR400" i="3" s="1"/>
  <c r="AU402" i="3"/>
  <c r="BC402" i="3"/>
  <c r="AQ403" i="3"/>
  <c r="AR403" i="3" s="1"/>
  <c r="S404" i="3"/>
  <c r="V404" i="3" s="1"/>
  <c r="AQ406" i="3"/>
  <c r="AR406" i="3" s="1"/>
  <c r="S480" i="3"/>
  <c r="V480" i="3" s="1"/>
  <c r="AG482" i="3"/>
  <c r="AE486" i="3"/>
  <c r="AF486" i="3" s="1"/>
  <c r="BC486" i="3"/>
  <c r="BC487" i="3"/>
  <c r="BB487" i="3"/>
  <c r="AE487" i="3"/>
  <c r="AF487" i="3" s="1"/>
  <c r="AQ487" i="3"/>
  <c r="AR487" i="3" s="1"/>
  <c r="BC490" i="3"/>
  <c r="AE490" i="3"/>
  <c r="AF490" i="3" s="1"/>
  <c r="BC491" i="3"/>
  <c r="AQ491" i="3"/>
  <c r="AR491" i="3" s="1"/>
  <c r="BB491" i="3"/>
  <c r="AE491" i="3"/>
  <c r="AF491" i="3" s="1"/>
  <c r="AE494" i="3"/>
  <c r="AF494" i="3" s="1"/>
  <c r="BC494" i="3"/>
  <c r="BC495" i="3"/>
  <c r="BB495" i="3"/>
  <c r="AE495" i="3"/>
  <c r="AF495" i="3" s="1"/>
  <c r="AQ495" i="3"/>
  <c r="AR495" i="3" s="1"/>
  <c r="BC498" i="3"/>
  <c r="AE498" i="3"/>
  <c r="AF498" i="3" s="1"/>
  <c r="BC499" i="3"/>
  <c r="AQ499" i="3"/>
  <c r="AR499" i="3" s="1"/>
  <c r="BB499" i="3"/>
  <c r="AE499" i="3"/>
  <c r="AF499" i="3" s="1"/>
  <c r="AE502" i="3"/>
  <c r="AF502" i="3" s="1"/>
  <c r="BC502" i="3"/>
  <c r="BC503" i="3"/>
  <c r="BB503" i="3"/>
  <c r="AE503" i="3"/>
  <c r="AF503" i="3" s="1"/>
  <c r="AQ503" i="3"/>
  <c r="AR503" i="3" s="1"/>
  <c r="AU525" i="3"/>
  <c r="BC530" i="3"/>
  <c r="AE530" i="3"/>
  <c r="AF530" i="3" s="1"/>
  <c r="BC531" i="3"/>
  <c r="AQ531" i="3"/>
  <c r="AR531" i="3" s="1"/>
  <c r="BB531" i="3"/>
  <c r="AE531" i="3"/>
  <c r="AF531" i="3" s="1"/>
  <c r="BC539" i="3"/>
  <c r="AQ539" i="3"/>
  <c r="AR539" i="3" s="1"/>
  <c r="BB539" i="3"/>
  <c r="AE539" i="3"/>
  <c r="AF539" i="3" s="1"/>
  <c r="F541" i="3"/>
  <c r="BC548" i="3"/>
  <c r="AQ548" i="3"/>
  <c r="AR548" i="3" s="1"/>
  <c r="AE548" i="3"/>
  <c r="AF548" i="3" s="1"/>
  <c r="BC576" i="3"/>
  <c r="AQ576" i="3"/>
  <c r="AR576" i="3" s="1"/>
  <c r="AE576" i="3"/>
  <c r="AF576" i="3" s="1"/>
  <c r="BC588" i="3"/>
  <c r="AQ588" i="3"/>
  <c r="AR588" i="3" s="1"/>
  <c r="AE588" i="3"/>
  <c r="AF588" i="3" s="1"/>
  <c r="BC594" i="3"/>
  <c r="BB594" i="3"/>
  <c r="AE594" i="3"/>
  <c r="AF594" i="3" s="1"/>
  <c r="AQ605" i="3"/>
  <c r="AR605" i="3" s="1"/>
  <c r="AE605" i="3"/>
  <c r="AF605" i="3" s="1"/>
  <c r="BC630" i="3"/>
  <c r="BB630" i="3"/>
  <c r="AQ647" i="3"/>
  <c r="AR647" i="3" s="1"/>
  <c r="BC647" i="3"/>
  <c r="BB647" i="3"/>
  <c r="AE647" i="3"/>
  <c r="AF647" i="3" s="1"/>
  <c r="AQ653" i="3"/>
  <c r="AR653" i="3" s="1"/>
  <c r="AE653" i="3"/>
  <c r="AF653" i="3" s="1"/>
  <c r="BC666" i="3"/>
  <c r="BB666" i="3"/>
  <c r="AQ679" i="3"/>
  <c r="AR679" i="3" s="1"/>
  <c r="BC679" i="3"/>
  <c r="BB679" i="3"/>
  <c r="AE679" i="3"/>
  <c r="AF679" i="3" s="1"/>
  <c r="AQ707" i="3"/>
  <c r="AR707" i="3" s="1"/>
  <c r="BC707" i="3"/>
  <c r="BB707" i="3"/>
  <c r="AE707" i="3"/>
  <c r="AF707" i="3" s="1"/>
  <c r="AQ729" i="3"/>
  <c r="AR729" i="3" s="1"/>
  <c r="AE729" i="3"/>
  <c r="AG738" i="3"/>
  <c r="BC754" i="3"/>
  <c r="BB754" i="3"/>
  <c r="BB763" i="3"/>
  <c r="AQ763" i="3"/>
  <c r="AR763" i="3" s="1"/>
  <c r="AE763" i="3"/>
  <c r="AF763" i="3" s="1"/>
  <c r="BB787" i="3"/>
  <c r="AQ787" i="3"/>
  <c r="AR787" i="3" s="1"/>
  <c r="AE787" i="3"/>
  <c r="AF787" i="3" s="1"/>
  <c r="BB789" i="3"/>
  <c r="BC789" i="3"/>
  <c r="AQ789" i="3"/>
  <c r="AR789" i="3" s="1"/>
  <c r="AE789" i="3"/>
  <c r="BB851" i="3"/>
  <c r="AQ851" i="3"/>
  <c r="AR851" i="3" s="1"/>
  <c r="AE851" i="3"/>
  <c r="AF851" i="3" s="1"/>
  <c r="BC851" i="3"/>
  <c r="BC966" i="3"/>
  <c r="AG966" i="3"/>
  <c r="BC969" i="3"/>
  <c r="AQ969" i="3"/>
  <c r="AR969" i="3" s="1"/>
  <c r="AE969" i="3"/>
  <c r="AF969" i="3" s="1"/>
  <c r="AU190" i="3"/>
  <c r="BC190" i="3"/>
  <c r="AG195" i="3"/>
  <c r="AU198" i="3"/>
  <c r="BC198" i="3"/>
  <c r="AQ199" i="3"/>
  <c r="AR199" i="3" s="1"/>
  <c r="S200" i="3"/>
  <c r="V200" i="3" s="1"/>
  <c r="AQ202" i="3"/>
  <c r="AR202" i="3" s="1"/>
  <c r="AQ203" i="3"/>
  <c r="AR203" i="3" s="1"/>
  <c r="S204" i="3"/>
  <c r="V204" i="3" s="1"/>
  <c r="AE211" i="3"/>
  <c r="AF211" i="3" s="1"/>
  <c r="BB211" i="3"/>
  <c r="AE212" i="3"/>
  <c r="AF212" i="3" s="1"/>
  <c r="AG215" i="3"/>
  <c r="BB218" i="3"/>
  <c r="AG219" i="3"/>
  <c r="AU222" i="3"/>
  <c r="BC222" i="3"/>
  <c r="AQ223" i="3"/>
  <c r="AR223" i="3" s="1"/>
  <c r="S224" i="3"/>
  <c r="V224" i="3" s="1"/>
  <c r="AE231" i="3"/>
  <c r="AF231" i="3" s="1"/>
  <c r="BB231" i="3"/>
  <c r="AE232" i="3"/>
  <c r="AE235" i="3"/>
  <c r="AF235" i="3" s="1"/>
  <c r="AW235" i="3"/>
  <c r="AE239" i="3"/>
  <c r="AF239" i="3" s="1"/>
  <c r="BB239" i="3"/>
  <c r="AE240" i="3"/>
  <c r="AF240" i="3" s="1"/>
  <c r="AG243" i="3"/>
  <c r="BB246" i="3"/>
  <c r="AG247" i="3"/>
  <c r="AU250" i="3"/>
  <c r="BC250" i="3"/>
  <c r="AQ251" i="3"/>
  <c r="AR251" i="3" s="1"/>
  <c r="S252" i="3"/>
  <c r="V252" i="3" s="1"/>
  <c r="AE259" i="3"/>
  <c r="AF259" i="3" s="1"/>
  <c r="BB259" i="3"/>
  <c r="AE260" i="3"/>
  <c r="AF260" i="3" s="1"/>
  <c r="AG271" i="3"/>
  <c r="AU274" i="3"/>
  <c r="AQ278" i="3"/>
  <c r="AR278" i="3" s="1"/>
  <c r="AG287" i="3"/>
  <c r="AG291" i="3"/>
  <c r="AU294" i="3"/>
  <c r="AQ298" i="3"/>
  <c r="AR298" i="3" s="1"/>
  <c r="AG311" i="3"/>
  <c r="AG319" i="3"/>
  <c r="AU322" i="3"/>
  <c r="AQ326" i="3"/>
  <c r="AR326" i="3" s="1"/>
  <c r="AX326" i="3"/>
  <c r="AU330" i="3"/>
  <c r="AQ334" i="3"/>
  <c r="AR334" i="3" s="1"/>
  <c r="AG343" i="3"/>
  <c r="AG347" i="3"/>
  <c r="AU350" i="3"/>
  <c r="AQ354" i="3"/>
  <c r="AR354" i="3" s="1"/>
  <c r="AG363" i="3"/>
  <c r="AG375" i="3"/>
  <c r="AU378" i="3"/>
  <c r="AQ382" i="3"/>
  <c r="AR382" i="3" s="1"/>
  <c r="AG395" i="3"/>
  <c r="AU398" i="3"/>
  <c r="AQ402" i="3"/>
  <c r="AR402" i="3" s="1"/>
  <c r="AG411" i="3"/>
  <c r="AU414" i="3"/>
  <c r="AG418" i="3"/>
  <c r="AG422" i="3"/>
  <c r="AG470" i="3"/>
  <c r="AQ472" i="3"/>
  <c r="AR472" i="3" s="1"/>
  <c r="AE472" i="3"/>
  <c r="AF472" i="3" s="1"/>
  <c r="AG473" i="3"/>
  <c r="BB474" i="3"/>
  <c r="AE474" i="3"/>
  <c r="AF474" i="3" s="1"/>
  <c r="AG479" i="3"/>
  <c r="AU501" i="3"/>
  <c r="AE506" i="3"/>
  <c r="AF506" i="3" s="1"/>
  <c r="BC506" i="3"/>
  <c r="BC507" i="3"/>
  <c r="BB507" i="3"/>
  <c r="AE507" i="3"/>
  <c r="AF507" i="3" s="1"/>
  <c r="AQ507" i="3"/>
  <c r="AR507" i="3" s="1"/>
  <c r="BC510" i="3"/>
  <c r="AE510" i="3"/>
  <c r="AF510" i="3" s="1"/>
  <c r="BC511" i="3"/>
  <c r="AQ511" i="3"/>
  <c r="AR511" i="3" s="1"/>
  <c r="BB511" i="3"/>
  <c r="AE511" i="3"/>
  <c r="AF511" i="3" s="1"/>
  <c r="AG522" i="3"/>
  <c r="AG523" i="3"/>
  <c r="AG526" i="3"/>
  <c r="AG527" i="3"/>
  <c r="AG546" i="3"/>
  <c r="BC547" i="3"/>
  <c r="AQ547" i="3"/>
  <c r="AR547" i="3" s="1"/>
  <c r="BB547" i="3"/>
  <c r="AE547" i="3"/>
  <c r="AF547" i="3" s="1"/>
  <c r="AG574" i="3"/>
  <c r="BC575" i="3"/>
  <c r="AQ575" i="3"/>
  <c r="AR575" i="3" s="1"/>
  <c r="BB575" i="3"/>
  <c r="AE575" i="3"/>
  <c r="AF575" i="3" s="1"/>
  <c r="AG586" i="3"/>
  <c r="BC587" i="3"/>
  <c r="AQ587" i="3"/>
  <c r="AR587" i="3" s="1"/>
  <c r="BB587" i="3"/>
  <c r="AE587" i="3"/>
  <c r="AF587" i="3" s="1"/>
  <c r="BC596" i="3"/>
  <c r="AQ596" i="3"/>
  <c r="AR596" i="3" s="1"/>
  <c r="AE596" i="3"/>
  <c r="AF596" i="3" s="1"/>
  <c r="BC614" i="3"/>
  <c r="BB614" i="3"/>
  <c r="AQ631" i="3"/>
  <c r="AR631" i="3" s="1"/>
  <c r="BC631" i="3"/>
  <c r="BB631" i="3"/>
  <c r="AE631" i="3"/>
  <c r="AF631" i="3" s="1"/>
  <c r="AQ637" i="3"/>
  <c r="AR637" i="3" s="1"/>
  <c r="AE637" i="3"/>
  <c r="AF637" i="3" s="1"/>
  <c r="AG646" i="3"/>
  <c r="AQ667" i="3"/>
  <c r="AR667" i="3" s="1"/>
  <c r="BC667" i="3"/>
  <c r="BB667" i="3"/>
  <c r="AE667" i="3"/>
  <c r="AF667" i="3" s="1"/>
  <c r="AG678" i="3"/>
  <c r="AQ685" i="3"/>
  <c r="AR685" i="3" s="1"/>
  <c r="AE685" i="3"/>
  <c r="AF685" i="3" s="1"/>
  <c r="AG706" i="3"/>
  <c r="BC722" i="3"/>
  <c r="BB722" i="3"/>
  <c r="AQ745" i="3"/>
  <c r="AR745" i="3" s="1"/>
  <c r="AE745" i="3"/>
  <c r="AQ755" i="3"/>
  <c r="AR755" i="3" s="1"/>
  <c r="BC755" i="3"/>
  <c r="BB755" i="3"/>
  <c r="AE755" i="3"/>
  <c r="AF755" i="3" s="1"/>
  <c r="BC763" i="3"/>
  <c r="AU839" i="3"/>
  <c r="BB841" i="3"/>
  <c r="BC841" i="3"/>
  <c r="AQ841" i="3"/>
  <c r="AR841" i="3" s="1"/>
  <c r="AE841" i="3"/>
  <c r="AF841" i="3" s="1"/>
  <c r="AU194" i="3"/>
  <c r="AU214" i="3"/>
  <c r="AQ218" i="3"/>
  <c r="AR218" i="3" s="1"/>
  <c r="AQ240" i="3"/>
  <c r="AR240" i="3" s="1"/>
  <c r="AU242" i="3"/>
  <c r="S244" i="3"/>
  <c r="V244" i="3" s="1"/>
  <c r="AQ246" i="3"/>
  <c r="AR246" i="3" s="1"/>
  <c r="BB255" i="3"/>
  <c r="AQ260" i="3"/>
  <c r="AR260" i="3" s="1"/>
  <c r="AE264" i="3"/>
  <c r="AF264" i="3" s="1"/>
  <c r="AQ268" i="3"/>
  <c r="AR268" i="3" s="1"/>
  <c r="AU270" i="3"/>
  <c r="S272" i="3"/>
  <c r="V272" i="3" s="1"/>
  <c r="AE279" i="3"/>
  <c r="AF279" i="3" s="1"/>
  <c r="BB279" i="3"/>
  <c r="AE280" i="3"/>
  <c r="AQ284" i="3"/>
  <c r="AR284" i="3" s="1"/>
  <c r="AU286" i="3"/>
  <c r="S288" i="3"/>
  <c r="V288" i="3" s="1"/>
  <c r="AQ290" i="3"/>
  <c r="AR290" i="3" s="1"/>
  <c r="S292" i="3"/>
  <c r="V292" i="3" s="1"/>
  <c r="AE299" i="3"/>
  <c r="AF299" i="3" s="1"/>
  <c r="BB299" i="3"/>
  <c r="AE300" i="3"/>
  <c r="AF300" i="3" s="1"/>
  <c r="AE304" i="3"/>
  <c r="AF304" i="3" s="1"/>
  <c r="AQ308" i="3"/>
  <c r="AR308" i="3" s="1"/>
  <c r="AU310" i="3"/>
  <c r="AQ316" i="3"/>
  <c r="AR316" i="3" s="1"/>
  <c r="AU318" i="3"/>
  <c r="S320" i="3"/>
  <c r="V320" i="3" s="1"/>
  <c r="AE323" i="3"/>
  <c r="AF323" i="3" s="1"/>
  <c r="AE335" i="3"/>
  <c r="AF335" i="3" s="1"/>
  <c r="BB335" i="3"/>
  <c r="AE336" i="3"/>
  <c r="AQ340" i="3"/>
  <c r="AR340" i="3" s="1"/>
  <c r="AU342" i="3"/>
  <c r="S344" i="3"/>
  <c r="V344" i="3" s="1"/>
  <c r="AQ346" i="3"/>
  <c r="AR346" i="3" s="1"/>
  <c r="S348" i="3"/>
  <c r="V348" i="3" s="1"/>
  <c r="AE355" i="3"/>
  <c r="AF355" i="3" s="1"/>
  <c r="BB355" i="3"/>
  <c r="AE356" i="3"/>
  <c r="AQ360" i="3"/>
  <c r="AR360" i="3" s="1"/>
  <c r="AU362" i="3"/>
  <c r="AE367" i="3"/>
  <c r="AF367" i="3" s="1"/>
  <c r="BB367" i="3"/>
  <c r="AE368" i="3"/>
  <c r="AQ372" i="3"/>
  <c r="AR372" i="3" s="1"/>
  <c r="AU374" i="3"/>
  <c r="S376" i="3"/>
  <c r="V376" i="3" s="1"/>
  <c r="AE383" i="3"/>
  <c r="AF383" i="3" s="1"/>
  <c r="BB383" i="3"/>
  <c r="AE384" i="3"/>
  <c r="AF384" i="3" s="1"/>
  <c r="AE388" i="3"/>
  <c r="AF388" i="3" s="1"/>
  <c r="AQ392" i="3"/>
  <c r="AR392" i="3" s="1"/>
  <c r="AU394" i="3"/>
  <c r="S396" i="3"/>
  <c r="V396" i="3" s="1"/>
  <c r="AE403" i="3"/>
  <c r="AF403" i="3" s="1"/>
  <c r="BB403" i="3"/>
  <c r="AE404" i="3"/>
  <c r="AF404" i="3" s="1"/>
  <c r="AG407" i="3"/>
  <c r="AQ408" i="3"/>
  <c r="AR408" i="3" s="1"/>
  <c r="AU410" i="3"/>
  <c r="S412" i="3"/>
  <c r="V412" i="3" s="1"/>
  <c r="S424" i="3"/>
  <c r="V424" i="3" s="1"/>
  <c r="AU426" i="3"/>
  <c r="S428" i="3"/>
  <c r="V428" i="3" s="1"/>
  <c r="S432" i="3"/>
  <c r="V432" i="3" s="1"/>
  <c r="AU434" i="3"/>
  <c r="S436" i="3"/>
  <c r="V436" i="3" s="1"/>
  <c r="S440" i="3"/>
  <c r="V440" i="3" s="1"/>
  <c r="AU442" i="3"/>
  <c r="S444" i="3"/>
  <c r="V444" i="3" s="1"/>
  <c r="S448" i="3"/>
  <c r="V448" i="3" s="1"/>
  <c r="AU450" i="3"/>
  <c r="S452" i="3"/>
  <c r="V452" i="3" s="1"/>
  <c r="AU458" i="3"/>
  <c r="AU466" i="3"/>
  <c r="AQ476" i="3"/>
  <c r="AR476" i="3" s="1"/>
  <c r="AE476" i="3"/>
  <c r="AF476" i="3" s="1"/>
  <c r="BC476" i="3"/>
  <c r="AE482" i="3"/>
  <c r="AF482" i="3" s="1"/>
  <c r="BB482" i="3"/>
  <c r="AQ502" i="3"/>
  <c r="AR502" i="3" s="1"/>
  <c r="AU509" i="3"/>
  <c r="AQ512" i="3"/>
  <c r="AR512" i="3" s="1"/>
  <c r="BC514" i="3"/>
  <c r="AE514" i="3"/>
  <c r="AF514" i="3" s="1"/>
  <c r="BC515" i="3"/>
  <c r="AQ515" i="3"/>
  <c r="AR515" i="3" s="1"/>
  <c r="BB515" i="3"/>
  <c r="AE515" i="3"/>
  <c r="AF515" i="3" s="1"/>
  <c r="AE518" i="3"/>
  <c r="AF518" i="3" s="1"/>
  <c r="BC518" i="3"/>
  <c r="BC519" i="3"/>
  <c r="BB519" i="3"/>
  <c r="AE519" i="3"/>
  <c r="AF519" i="3" s="1"/>
  <c r="AQ519" i="3"/>
  <c r="AR519" i="3" s="1"/>
  <c r="AG530" i="3"/>
  <c r="AQ530" i="3"/>
  <c r="AR530" i="3" s="1"/>
  <c r="AG531" i="3"/>
  <c r="BC538" i="3"/>
  <c r="BB538" i="3"/>
  <c r="AE538" i="3"/>
  <c r="AF538" i="3" s="1"/>
  <c r="AU562" i="3"/>
  <c r="BC595" i="3"/>
  <c r="AQ595" i="3"/>
  <c r="AR595" i="3" s="1"/>
  <c r="BB595" i="3"/>
  <c r="AE595" i="3"/>
  <c r="AF595" i="3" s="1"/>
  <c r="F597" i="3"/>
  <c r="AQ615" i="3"/>
  <c r="AR615" i="3" s="1"/>
  <c r="BC615" i="3"/>
  <c r="BB615" i="3"/>
  <c r="AE615" i="3"/>
  <c r="AF615" i="3" s="1"/>
  <c r="AG666" i="3"/>
  <c r="AQ673" i="3"/>
  <c r="AR673" i="3" s="1"/>
  <c r="AE673" i="3"/>
  <c r="BC694" i="3"/>
  <c r="BB694" i="3"/>
  <c r="AQ713" i="3"/>
  <c r="AR713" i="3" s="1"/>
  <c r="AE713" i="3"/>
  <c r="AF713" i="3" s="1"/>
  <c r="AQ723" i="3"/>
  <c r="AR723" i="3" s="1"/>
  <c r="BC723" i="3"/>
  <c r="BB723" i="3"/>
  <c r="AE723" i="3"/>
  <c r="AF723" i="3" s="1"/>
  <c r="BC738" i="3"/>
  <c r="BB738" i="3"/>
  <c r="AG754" i="3"/>
  <c r="BB761" i="3"/>
  <c r="BC761" i="3"/>
  <c r="AQ761" i="3"/>
  <c r="AR761" i="3" s="1"/>
  <c r="AE761" i="3"/>
  <c r="AF761" i="3" s="1"/>
  <c r="S775" i="3"/>
  <c r="V775" i="3" s="1"/>
  <c r="AQ775" i="3"/>
  <c r="AR775" i="3" s="1"/>
  <c r="BC775" i="3"/>
  <c r="AE775" i="3"/>
  <c r="AF775" i="3" s="1"/>
  <c r="AQ879" i="3"/>
  <c r="AR879" i="3" s="1"/>
  <c r="BC879" i="3"/>
  <c r="BB879" i="3"/>
  <c r="AE879" i="3"/>
  <c r="AF879" i="3" s="1"/>
  <c r="AX902" i="3"/>
  <c r="AG902" i="3"/>
  <c r="BC905" i="3"/>
  <c r="AQ905" i="3"/>
  <c r="AR905" i="3" s="1"/>
  <c r="AE905" i="3"/>
  <c r="AF905" i="3" s="1"/>
  <c r="AG467" i="3"/>
  <c r="AG471" i="3"/>
  <c r="S476" i="3"/>
  <c r="V476" i="3" s="1"/>
  <c r="AG478" i="3"/>
  <c r="AQ478" i="3"/>
  <c r="AR478" i="3" s="1"/>
  <c r="AG483" i="3"/>
  <c r="BB483" i="3"/>
  <c r="AU494" i="3"/>
  <c r="AU506" i="3"/>
  <c r="AU522" i="3"/>
  <c r="AU542" i="3"/>
  <c r="BC542" i="3"/>
  <c r="AQ543" i="3"/>
  <c r="AR543" i="3" s="1"/>
  <c r="BC550" i="3"/>
  <c r="AQ551" i="3"/>
  <c r="AR551" i="3" s="1"/>
  <c r="S552" i="3"/>
  <c r="V552" i="3" s="1"/>
  <c r="BB558" i="3"/>
  <c r="AQ560" i="3"/>
  <c r="AR560" i="3" s="1"/>
  <c r="AQ562" i="3"/>
  <c r="AR562" i="3" s="1"/>
  <c r="AQ568" i="3"/>
  <c r="AR568" i="3" s="1"/>
  <c r="BC570" i="3"/>
  <c r="AQ571" i="3"/>
  <c r="AR571" i="3" s="1"/>
  <c r="BB578" i="3"/>
  <c r="AQ580" i="3"/>
  <c r="AR580" i="3" s="1"/>
  <c r="AQ582" i="3"/>
  <c r="AR582" i="3" s="1"/>
  <c r="BC590" i="3"/>
  <c r="AQ591" i="3"/>
  <c r="AR591" i="3" s="1"/>
  <c r="AU598" i="3"/>
  <c r="BC598" i="3"/>
  <c r="AQ599" i="3"/>
  <c r="AR599" i="3" s="1"/>
  <c r="S600" i="3"/>
  <c r="V600" i="3" s="1"/>
  <c r="AQ602" i="3"/>
  <c r="AR602" i="3" s="1"/>
  <c r="AG605" i="3"/>
  <c r="AQ607" i="3"/>
  <c r="AR607" i="3" s="1"/>
  <c r="AG621" i="3"/>
  <c r="AQ623" i="3"/>
  <c r="AR623" i="3" s="1"/>
  <c r="AG637" i="3"/>
  <c r="AQ639" i="3"/>
  <c r="AR639" i="3" s="1"/>
  <c r="AG653" i="3"/>
  <c r="AG673" i="3"/>
  <c r="AQ675" i="3"/>
  <c r="AR675" i="3" s="1"/>
  <c r="AX675" i="3"/>
  <c r="AG685" i="3"/>
  <c r="AG697" i="3"/>
  <c r="AG713" i="3"/>
  <c r="AQ715" i="3"/>
  <c r="AR715" i="3" s="1"/>
  <c r="AG729" i="3"/>
  <c r="BC735" i="3"/>
  <c r="AG745" i="3"/>
  <c r="BC751" i="3"/>
  <c r="BB759" i="3"/>
  <c r="AG763" i="3"/>
  <c r="AG765" i="3"/>
  <c r="BC769" i="3"/>
  <c r="F773" i="3"/>
  <c r="AQ777" i="3"/>
  <c r="AR777" i="3" s="1"/>
  <c r="AQ779" i="3"/>
  <c r="AR779" i="3" s="1"/>
  <c r="AQ781" i="3"/>
  <c r="AR781" i="3" s="1"/>
  <c r="AQ783" i="3"/>
  <c r="AR783" i="3" s="1"/>
  <c r="F785" i="3"/>
  <c r="AG789" i="3"/>
  <c r="S793" i="3"/>
  <c r="V793" i="3" s="1"/>
  <c r="BB809" i="3"/>
  <c r="BC809" i="3"/>
  <c r="AQ809" i="3"/>
  <c r="AR809" i="3" s="1"/>
  <c r="AE809" i="3"/>
  <c r="BB821" i="3"/>
  <c r="BC821" i="3"/>
  <c r="AQ821" i="3"/>
  <c r="AR821" i="3" s="1"/>
  <c r="AE821" i="3"/>
  <c r="AQ831" i="3"/>
  <c r="AR831" i="3" s="1"/>
  <c r="BC831" i="3"/>
  <c r="AE831" i="3"/>
  <c r="AF831" i="3" s="1"/>
  <c r="AQ883" i="3"/>
  <c r="AR883" i="3" s="1"/>
  <c r="BC883" i="3"/>
  <c r="BB883" i="3"/>
  <c r="AE883" i="3"/>
  <c r="AF883" i="3" s="1"/>
  <c r="BC918" i="3"/>
  <c r="AG918" i="3"/>
  <c r="BC921" i="3"/>
  <c r="AQ921" i="3"/>
  <c r="AR921" i="3" s="1"/>
  <c r="AE921" i="3"/>
  <c r="AF921" i="3" s="1"/>
  <c r="AQ1179" i="3"/>
  <c r="AR1179" i="3" s="1"/>
  <c r="BC1179" i="3"/>
  <c r="AE1179" i="3"/>
  <c r="AF1179" i="3" s="1"/>
  <c r="BB1179" i="3"/>
  <c r="AG539" i="3"/>
  <c r="AQ542" i="3"/>
  <c r="AR542" i="3" s="1"/>
  <c r="AG547" i="3"/>
  <c r="AQ550" i="3"/>
  <c r="AR550" i="3" s="1"/>
  <c r="AQ570" i="3"/>
  <c r="AR570" i="3" s="1"/>
  <c r="AG575" i="3"/>
  <c r="AQ578" i="3"/>
  <c r="AR578" i="3" s="1"/>
  <c r="BC578" i="3"/>
  <c r="AG587" i="3"/>
  <c r="AQ590" i="3"/>
  <c r="AR590" i="3" s="1"/>
  <c r="AG595" i="3"/>
  <c r="AQ598" i="3"/>
  <c r="AR598" i="3" s="1"/>
  <c r="AG615" i="3"/>
  <c r="AG631" i="3"/>
  <c r="AG647" i="3"/>
  <c r="AE657" i="3"/>
  <c r="AF657" i="3" s="1"/>
  <c r="AG667" i="3"/>
  <c r="AG679" i="3"/>
  <c r="AE683" i="3"/>
  <c r="AF683" i="3" s="1"/>
  <c r="BB683" i="3"/>
  <c r="AG689" i="3"/>
  <c r="AE689" i="3"/>
  <c r="AF689" i="3" s="1"/>
  <c r="AG695" i="3"/>
  <c r="AG701" i="3"/>
  <c r="AE701" i="3"/>
  <c r="AF701" i="3" s="1"/>
  <c r="AG707" i="3"/>
  <c r="AE711" i="3"/>
  <c r="AF711" i="3" s="1"/>
  <c r="BB711" i="3"/>
  <c r="AG717" i="3"/>
  <c r="AE717" i="3"/>
  <c r="AF717" i="3" s="1"/>
  <c r="AG723" i="3"/>
  <c r="AE727" i="3"/>
  <c r="AF727" i="3" s="1"/>
  <c r="BB727" i="3"/>
  <c r="AG733" i="3"/>
  <c r="AE733" i="3"/>
  <c r="AF733" i="3" s="1"/>
  <c r="AG739" i="3"/>
  <c r="AE743" i="3"/>
  <c r="AF743" i="3" s="1"/>
  <c r="BB743" i="3"/>
  <c r="AG749" i="3"/>
  <c r="AE749" i="3"/>
  <c r="AF749" i="3" s="1"/>
  <c r="AG755" i="3"/>
  <c r="AE759" i="3"/>
  <c r="AF759" i="3" s="1"/>
  <c r="AQ767" i="3"/>
  <c r="AR767" i="3" s="1"/>
  <c r="S777" i="3"/>
  <c r="V777" i="3" s="1"/>
  <c r="BC777" i="3"/>
  <c r="BB779" i="3"/>
  <c r="BC781" i="3"/>
  <c r="BB783" i="3"/>
  <c r="AE785" i="3"/>
  <c r="AF785" i="3" s="1"/>
  <c r="AG787" i="3"/>
  <c r="AQ791" i="3"/>
  <c r="AR791" i="3" s="1"/>
  <c r="F793" i="3"/>
  <c r="BB793" i="3"/>
  <c r="BC793" i="3"/>
  <c r="AE793" i="3"/>
  <c r="AG799" i="3"/>
  <c r="BB819" i="3"/>
  <c r="AQ819" i="3"/>
  <c r="AR819" i="3" s="1"/>
  <c r="AE819" i="3"/>
  <c r="AF819" i="3" s="1"/>
  <c r="BB831" i="3"/>
  <c r="BC934" i="3"/>
  <c r="AG934" i="3"/>
  <c r="BC937" i="3"/>
  <c r="AQ937" i="3"/>
  <c r="AR937" i="3" s="1"/>
  <c r="AE937" i="3"/>
  <c r="AF937" i="3" s="1"/>
  <c r="BC950" i="3"/>
  <c r="AG950" i="3"/>
  <c r="BC953" i="3"/>
  <c r="AQ953" i="3"/>
  <c r="AR953" i="3" s="1"/>
  <c r="AE953" i="3"/>
  <c r="AF953" i="3" s="1"/>
  <c r="BB1207" i="3"/>
  <c r="AQ1207" i="3"/>
  <c r="AR1207" i="3" s="1"/>
  <c r="AE1207" i="3"/>
  <c r="AF1207" i="3" s="1"/>
  <c r="BC1207" i="3"/>
  <c r="S468" i="3"/>
  <c r="V468" i="3" s="1"/>
  <c r="S472" i="3"/>
  <c r="V472" i="3" s="1"/>
  <c r="AU474" i="3"/>
  <c r="AG475" i="3"/>
  <c r="F480" i="3"/>
  <c r="AU498" i="3"/>
  <c r="AU514" i="3"/>
  <c r="AU530" i="3"/>
  <c r="AE543" i="3"/>
  <c r="AF543" i="3" s="1"/>
  <c r="BB543" i="3"/>
  <c r="AE544" i="3"/>
  <c r="AF544" i="3" s="1"/>
  <c r="AU546" i="3"/>
  <c r="AE551" i="3"/>
  <c r="AF551" i="3" s="1"/>
  <c r="BB551" i="3"/>
  <c r="AE552" i="3"/>
  <c r="AF552" i="3" s="1"/>
  <c r="AQ556" i="3"/>
  <c r="AR556" i="3" s="1"/>
  <c r="AQ564" i="3"/>
  <c r="AR564" i="3" s="1"/>
  <c r="AE571" i="3"/>
  <c r="AF571" i="3" s="1"/>
  <c r="BB571" i="3"/>
  <c r="AE572" i="3"/>
  <c r="AF572" i="3" s="1"/>
  <c r="AQ584" i="3"/>
  <c r="AR584" i="3" s="1"/>
  <c r="AU586" i="3"/>
  <c r="AE591" i="3"/>
  <c r="AF591" i="3" s="1"/>
  <c r="BB591" i="3"/>
  <c r="AE592" i="3"/>
  <c r="AU594" i="3"/>
  <c r="AE599" i="3"/>
  <c r="AF599" i="3" s="1"/>
  <c r="BB599" i="3"/>
  <c r="AE600" i="3"/>
  <c r="AE607" i="3"/>
  <c r="AF607" i="3" s="1"/>
  <c r="AG613" i="3"/>
  <c r="AE613" i="3"/>
  <c r="AF613" i="3" s="1"/>
  <c r="AE623" i="3"/>
  <c r="AF623" i="3" s="1"/>
  <c r="AG629" i="3"/>
  <c r="AE629" i="3"/>
  <c r="AF629" i="3" s="1"/>
  <c r="AG635" i="3"/>
  <c r="AE639" i="3"/>
  <c r="AF639" i="3" s="1"/>
  <c r="AG645" i="3"/>
  <c r="AE645" i="3"/>
  <c r="AF645" i="3" s="1"/>
  <c r="AG651" i="3"/>
  <c r="AE655" i="3"/>
  <c r="AF655" i="3" s="1"/>
  <c r="AG661" i="3"/>
  <c r="AE661" i="3"/>
  <c r="AF661" i="3" s="1"/>
  <c r="AG665" i="3"/>
  <c r="AE665" i="3"/>
  <c r="AF665" i="3" s="1"/>
  <c r="AE675" i="3"/>
  <c r="AF675" i="3" s="1"/>
  <c r="AG677" i="3"/>
  <c r="AE677" i="3"/>
  <c r="AF677" i="3" s="1"/>
  <c r="AE687" i="3"/>
  <c r="AF687" i="3" s="1"/>
  <c r="AG693" i="3"/>
  <c r="AE693" i="3"/>
  <c r="AF693" i="3" s="1"/>
  <c r="AE699" i="3"/>
  <c r="AF699" i="3" s="1"/>
  <c r="AG705" i="3"/>
  <c r="AE705" i="3"/>
  <c r="AF705" i="3" s="1"/>
  <c r="AE715" i="3"/>
  <c r="AF715" i="3" s="1"/>
  <c r="AG721" i="3"/>
  <c r="AE721" i="3"/>
  <c r="AF721" i="3" s="1"/>
  <c r="AE731" i="3"/>
  <c r="AF731" i="3" s="1"/>
  <c r="AE737" i="3"/>
  <c r="AF737" i="3" s="1"/>
  <c r="AE747" i="3"/>
  <c r="AF747" i="3" s="1"/>
  <c r="AE753" i="3"/>
  <c r="AF753" i="3" s="1"/>
  <c r="S761" i="3"/>
  <c r="V761" i="3" s="1"/>
  <c r="AE783" i="3"/>
  <c r="AF783" i="3" s="1"/>
  <c r="AQ785" i="3"/>
  <c r="AR785" i="3" s="1"/>
  <c r="AU787" i="3"/>
  <c r="S791" i="3"/>
  <c r="V791" i="3" s="1"/>
  <c r="AU795" i="3"/>
  <c r="AQ795" i="3"/>
  <c r="AR795" i="3" s="1"/>
  <c r="AX795" i="3"/>
  <c r="AE795" i="3"/>
  <c r="AF795" i="3" s="1"/>
  <c r="F802" i="3"/>
  <c r="BB853" i="3"/>
  <c r="BC853" i="3"/>
  <c r="AQ853" i="3"/>
  <c r="AR853" i="3" s="1"/>
  <c r="AE853" i="3"/>
  <c r="AF853" i="3" s="1"/>
  <c r="F856" i="3"/>
  <c r="AQ867" i="3"/>
  <c r="AR867" i="3" s="1"/>
  <c r="BC867" i="3"/>
  <c r="BB867" i="3"/>
  <c r="AE867" i="3"/>
  <c r="AF867" i="3" s="1"/>
  <c r="BB991" i="3"/>
  <c r="AE991" i="3"/>
  <c r="AF991" i="3" s="1"/>
  <c r="AQ991" i="3"/>
  <c r="AR991" i="3" s="1"/>
  <c r="BC991" i="3"/>
  <c r="AQ1147" i="3"/>
  <c r="AR1147" i="3" s="1"/>
  <c r="BC1147" i="3"/>
  <c r="AE1147" i="3"/>
  <c r="AF1147" i="3" s="1"/>
  <c r="BB1147" i="3"/>
  <c r="BB1205" i="3"/>
  <c r="AQ1205" i="3"/>
  <c r="AR1205" i="3" s="1"/>
  <c r="AG1205" i="3"/>
  <c r="AE1205" i="3"/>
  <c r="BC1205" i="3"/>
  <c r="AG795" i="3"/>
  <c r="F797" i="3"/>
  <c r="AQ801" i="3"/>
  <c r="AR801" i="3" s="1"/>
  <c r="BB803" i="3"/>
  <c r="BB807" i="3"/>
  <c r="AQ811" i="3"/>
  <c r="AR811" i="3" s="1"/>
  <c r="AQ813" i="3"/>
  <c r="AR813" i="3" s="1"/>
  <c r="AQ815" i="3"/>
  <c r="AR815" i="3" s="1"/>
  <c r="F817" i="3"/>
  <c r="AG821" i="3"/>
  <c r="BC827" i="3"/>
  <c r="F829" i="3"/>
  <c r="AQ833" i="3"/>
  <c r="AR833" i="3" s="1"/>
  <c r="BB835" i="3"/>
  <c r="BB839" i="3"/>
  <c r="AQ843" i="3"/>
  <c r="AR843" i="3" s="1"/>
  <c r="AQ845" i="3"/>
  <c r="AR845" i="3" s="1"/>
  <c r="AQ847" i="3"/>
  <c r="AR847" i="3" s="1"/>
  <c r="F849" i="3"/>
  <c r="AG853" i="3"/>
  <c r="S855" i="3"/>
  <c r="V855" i="3" s="1"/>
  <c r="BB855" i="3"/>
  <c r="S859" i="3"/>
  <c r="V859" i="3" s="1"/>
  <c r="AQ865" i="3"/>
  <c r="AR865" i="3" s="1"/>
  <c r="AQ869" i="3"/>
  <c r="AR869" i="3" s="1"/>
  <c r="AQ881" i="3"/>
  <c r="AR881" i="3" s="1"/>
  <c r="AQ885" i="3"/>
  <c r="AR885" i="3" s="1"/>
  <c r="S891" i="3"/>
  <c r="V891" i="3" s="1"/>
  <c r="AG905" i="3"/>
  <c r="AG921" i="3"/>
  <c r="AG937" i="3"/>
  <c r="AG953" i="3"/>
  <c r="BC955" i="3"/>
  <c r="AQ957" i="3"/>
  <c r="AR957" i="3" s="1"/>
  <c r="AG969" i="3"/>
  <c r="AQ973" i="3"/>
  <c r="AR973" i="3" s="1"/>
  <c r="AQ975" i="3"/>
  <c r="AR975" i="3" s="1"/>
  <c r="AQ979" i="3"/>
  <c r="AR979" i="3" s="1"/>
  <c r="F985" i="3"/>
  <c r="BB995" i="3"/>
  <c r="AE995" i="3"/>
  <c r="AF995" i="3" s="1"/>
  <c r="AQ995" i="3"/>
  <c r="AR995" i="3" s="1"/>
  <c r="BC1001" i="3"/>
  <c r="AQ1001" i="3"/>
  <c r="AR1001" i="3" s="1"/>
  <c r="AE1001" i="3"/>
  <c r="AF1001" i="3" s="1"/>
  <c r="F1018" i="3"/>
  <c r="BB1045" i="3"/>
  <c r="AQ1045" i="3"/>
  <c r="AR1045" i="3" s="1"/>
  <c r="AG1045" i="3"/>
  <c r="AE1045" i="3"/>
  <c r="BB1047" i="3"/>
  <c r="AQ1047" i="3"/>
  <c r="AR1047" i="3" s="1"/>
  <c r="AE1047" i="3"/>
  <c r="AF1047" i="3" s="1"/>
  <c r="BB1069" i="3"/>
  <c r="AQ1069" i="3"/>
  <c r="AR1069" i="3" s="1"/>
  <c r="AG1069" i="3"/>
  <c r="AE1069" i="3"/>
  <c r="BB1071" i="3"/>
  <c r="AQ1071" i="3"/>
  <c r="AR1071" i="3" s="1"/>
  <c r="AE1071" i="3"/>
  <c r="AF1071" i="3" s="1"/>
  <c r="BB1085" i="3"/>
  <c r="AQ1085" i="3"/>
  <c r="AR1085" i="3" s="1"/>
  <c r="AG1085" i="3"/>
  <c r="AE1085" i="3"/>
  <c r="BB1087" i="3"/>
  <c r="AQ1087" i="3"/>
  <c r="AR1087" i="3" s="1"/>
  <c r="AE1087" i="3"/>
  <c r="AF1087" i="3" s="1"/>
  <c r="BB1117" i="3"/>
  <c r="AQ1117" i="3"/>
  <c r="AR1117" i="3" s="1"/>
  <c r="AG1117" i="3"/>
  <c r="AE1117" i="3"/>
  <c r="BB1119" i="3"/>
  <c r="AQ1119" i="3"/>
  <c r="AR1119" i="3" s="1"/>
  <c r="AE1119" i="3"/>
  <c r="AF1119" i="3" s="1"/>
  <c r="AQ1211" i="3"/>
  <c r="AR1211" i="3" s="1"/>
  <c r="BC1211" i="3"/>
  <c r="AE1211" i="3"/>
  <c r="AF1211" i="3" s="1"/>
  <c r="BC801" i="3"/>
  <c r="BC803" i="3"/>
  <c r="AE807" i="3"/>
  <c r="AF807" i="3" s="1"/>
  <c r="BB811" i="3"/>
  <c r="BB815" i="3"/>
  <c r="AG819" i="3"/>
  <c r="AQ823" i="3"/>
  <c r="AR823" i="3" s="1"/>
  <c r="BC833" i="3"/>
  <c r="F837" i="3"/>
  <c r="AE839" i="3"/>
  <c r="AF839" i="3" s="1"/>
  <c r="BB843" i="3"/>
  <c r="BB847" i="3"/>
  <c r="AE849" i="3"/>
  <c r="AF849" i="3" s="1"/>
  <c r="AG851" i="3"/>
  <c r="AE855" i="3"/>
  <c r="AF855" i="3" s="1"/>
  <c r="AG857" i="3"/>
  <c r="AE857" i="3"/>
  <c r="AF857" i="3" s="1"/>
  <c r="AE859" i="3"/>
  <c r="AF859" i="3" s="1"/>
  <c r="BB859" i="3"/>
  <c r="AG861" i="3"/>
  <c r="AE861" i="3"/>
  <c r="AF861" i="3" s="1"/>
  <c r="AG863" i="3"/>
  <c r="AE863" i="3"/>
  <c r="AF863" i="3" s="1"/>
  <c r="BB863" i="3"/>
  <c r="AG867" i="3"/>
  <c r="AE871" i="3"/>
  <c r="AF871" i="3" s="1"/>
  <c r="AE875" i="3"/>
  <c r="AF875" i="3" s="1"/>
  <c r="BB875" i="3"/>
  <c r="AG877" i="3"/>
  <c r="AE877" i="3"/>
  <c r="AF877" i="3" s="1"/>
  <c r="AG879" i="3"/>
  <c r="AG883" i="3"/>
  <c r="AE887" i="3"/>
  <c r="AF887" i="3" s="1"/>
  <c r="BB887" i="3"/>
  <c r="AE891" i="3"/>
  <c r="AF891" i="3" s="1"/>
  <c r="BB891" i="3"/>
  <c r="AG893" i="3"/>
  <c r="AE893" i="3"/>
  <c r="AF893" i="3" s="1"/>
  <c r="AG895" i="3"/>
  <c r="AE895" i="3"/>
  <c r="AF895" i="3" s="1"/>
  <c r="AU895" i="3"/>
  <c r="AE897" i="3"/>
  <c r="AF897" i="3" s="1"/>
  <c r="AG901" i="3"/>
  <c r="AE901" i="3"/>
  <c r="AF901" i="3" s="1"/>
  <c r="AG913" i="3"/>
  <c r="AE913" i="3"/>
  <c r="AF913" i="3" s="1"/>
  <c r="AG917" i="3"/>
  <c r="AE917" i="3"/>
  <c r="AF917" i="3" s="1"/>
  <c r="AG929" i="3"/>
  <c r="AE929" i="3"/>
  <c r="AF929" i="3" s="1"/>
  <c r="AG933" i="3"/>
  <c r="AE933" i="3"/>
  <c r="AF933" i="3" s="1"/>
  <c r="AG945" i="3"/>
  <c r="AE945" i="3"/>
  <c r="AF945" i="3" s="1"/>
  <c r="AG949" i="3"/>
  <c r="AE949" i="3"/>
  <c r="AF949" i="3" s="1"/>
  <c r="AG961" i="3"/>
  <c r="AE961" i="3"/>
  <c r="AF961" i="3" s="1"/>
  <c r="AG965" i="3"/>
  <c r="AE965" i="3"/>
  <c r="AF965" i="3" s="1"/>
  <c r="AG991" i="3"/>
  <c r="AG1014" i="3"/>
  <c r="AQ1051" i="3"/>
  <c r="AR1051" i="3" s="1"/>
  <c r="BC1051" i="3"/>
  <c r="AE1051" i="3"/>
  <c r="AF1051" i="3" s="1"/>
  <c r="AQ1075" i="3"/>
  <c r="AR1075" i="3" s="1"/>
  <c r="BC1075" i="3"/>
  <c r="AE1075" i="3"/>
  <c r="AF1075" i="3" s="1"/>
  <c r="AQ1091" i="3"/>
  <c r="AR1091" i="3" s="1"/>
  <c r="BC1091" i="3"/>
  <c r="AE1091" i="3"/>
  <c r="AF1091" i="3" s="1"/>
  <c r="AQ1123" i="3"/>
  <c r="AR1123" i="3" s="1"/>
  <c r="BC1123" i="3"/>
  <c r="AE1123" i="3"/>
  <c r="AF1123" i="3" s="1"/>
  <c r="BB1137" i="3"/>
  <c r="AQ1137" i="3"/>
  <c r="AR1137" i="3" s="1"/>
  <c r="AG1137" i="3"/>
  <c r="AE1137" i="3"/>
  <c r="AF1137" i="3" s="1"/>
  <c r="AG1147" i="3"/>
  <c r="F1158" i="3"/>
  <c r="BB1169" i="3"/>
  <c r="AQ1169" i="3"/>
  <c r="AR1169" i="3" s="1"/>
  <c r="AG1169" i="3"/>
  <c r="AE1169" i="3"/>
  <c r="AG1179" i="3"/>
  <c r="AQ797" i="3"/>
  <c r="AR797" i="3" s="1"/>
  <c r="AE815" i="3"/>
  <c r="AF815" i="3" s="1"/>
  <c r="AQ817" i="3"/>
  <c r="AR817" i="3" s="1"/>
  <c r="AE847" i="3"/>
  <c r="AF847" i="3" s="1"/>
  <c r="AQ849" i="3"/>
  <c r="AR849" i="3" s="1"/>
  <c r="AQ861" i="3"/>
  <c r="AR861" i="3" s="1"/>
  <c r="AQ877" i="3"/>
  <c r="AR877" i="3" s="1"/>
  <c r="AG891" i="3"/>
  <c r="AQ893" i="3"/>
  <c r="AR893" i="3" s="1"/>
  <c r="AG897" i="3"/>
  <c r="AE899" i="3"/>
  <c r="AF899" i="3" s="1"/>
  <c r="AQ901" i="3"/>
  <c r="AR901" i="3" s="1"/>
  <c r="AE911" i="3"/>
  <c r="AF911" i="3" s="1"/>
  <c r="AQ913" i="3"/>
  <c r="AR913" i="3" s="1"/>
  <c r="AE915" i="3"/>
  <c r="AF915" i="3" s="1"/>
  <c r="AQ917" i="3"/>
  <c r="AR917" i="3" s="1"/>
  <c r="AE927" i="3"/>
  <c r="AF927" i="3" s="1"/>
  <c r="AQ929" i="3"/>
  <c r="AR929" i="3" s="1"/>
  <c r="AE931" i="3"/>
  <c r="AF931" i="3" s="1"/>
  <c r="AQ933" i="3"/>
  <c r="AR933" i="3" s="1"/>
  <c r="AE943" i="3"/>
  <c r="AF943" i="3" s="1"/>
  <c r="AQ945" i="3"/>
  <c r="AR945" i="3" s="1"/>
  <c r="AE947" i="3"/>
  <c r="AF947" i="3" s="1"/>
  <c r="AQ949" i="3"/>
  <c r="AR949" i="3" s="1"/>
  <c r="AE959" i="3"/>
  <c r="AF959" i="3" s="1"/>
  <c r="AQ961" i="3"/>
  <c r="AR961" i="3" s="1"/>
  <c r="AE963" i="3"/>
  <c r="AF963" i="3" s="1"/>
  <c r="AQ965" i="3"/>
  <c r="AR965" i="3" s="1"/>
  <c r="AE975" i="3"/>
  <c r="AF975" i="3" s="1"/>
  <c r="AQ977" i="3"/>
  <c r="AR977" i="3" s="1"/>
  <c r="AE979" i="3"/>
  <c r="AF979" i="3" s="1"/>
  <c r="AQ981" i="3"/>
  <c r="AR981" i="3" s="1"/>
  <c r="F1025" i="3"/>
  <c r="BC1033" i="3"/>
  <c r="AQ1033" i="3"/>
  <c r="AR1033" i="3" s="1"/>
  <c r="AE1033" i="3"/>
  <c r="AF1033" i="3" s="1"/>
  <c r="AG1038" i="3"/>
  <c r="BB1051" i="3"/>
  <c r="BB1075" i="3"/>
  <c r="BB1141" i="3"/>
  <c r="AQ1141" i="3"/>
  <c r="AR1141" i="3" s="1"/>
  <c r="AG1141" i="3"/>
  <c r="AE1141" i="3"/>
  <c r="BB1143" i="3"/>
  <c r="AQ1143" i="3"/>
  <c r="AR1143" i="3" s="1"/>
  <c r="AE1143" i="3"/>
  <c r="AF1143" i="3" s="1"/>
  <c r="BB1173" i="3"/>
  <c r="AQ1173" i="3"/>
  <c r="AR1173" i="3" s="1"/>
  <c r="AG1173" i="3"/>
  <c r="AE1173" i="3"/>
  <c r="BB1175" i="3"/>
  <c r="AQ1175" i="3"/>
  <c r="AR1175" i="3" s="1"/>
  <c r="AE1175" i="3"/>
  <c r="AF1175" i="3" s="1"/>
  <c r="BB1201" i="3"/>
  <c r="AQ1201" i="3"/>
  <c r="AR1201" i="3" s="1"/>
  <c r="AG1201" i="3"/>
  <c r="AE1201" i="3"/>
  <c r="AF1201" i="3" s="1"/>
  <c r="AQ989" i="3"/>
  <c r="AR989" i="3" s="1"/>
  <c r="AG1001" i="3"/>
  <c r="AQ1003" i="3"/>
  <c r="AR1003" i="3" s="1"/>
  <c r="AQ1011" i="3"/>
  <c r="AR1011" i="3" s="1"/>
  <c r="AG1017" i="3"/>
  <c r="AQ1019" i="3"/>
  <c r="AR1019" i="3" s="1"/>
  <c r="AQ1027" i="3"/>
  <c r="AR1027" i="3" s="1"/>
  <c r="AG1033" i="3"/>
  <c r="AQ1035" i="3"/>
  <c r="AR1035" i="3" s="1"/>
  <c r="F1049" i="3"/>
  <c r="BC1049" i="3"/>
  <c r="F1053" i="3"/>
  <c r="BC1053" i="3"/>
  <c r="BC1055" i="3"/>
  <c r="AQ1057" i="3"/>
  <c r="AR1057" i="3" s="1"/>
  <c r="AQ1061" i="3"/>
  <c r="AR1061" i="3" s="1"/>
  <c r="BB1063" i="3"/>
  <c r="F1073" i="3"/>
  <c r="BC1073" i="3"/>
  <c r="F1077" i="3"/>
  <c r="BC1077" i="3"/>
  <c r="BC1079" i="3"/>
  <c r="F1089" i="3"/>
  <c r="BC1089" i="3"/>
  <c r="F1093" i="3"/>
  <c r="BC1093" i="3"/>
  <c r="BC1095" i="3"/>
  <c r="AQ1097" i="3"/>
  <c r="AR1097" i="3" s="1"/>
  <c r="AQ1101" i="3"/>
  <c r="AR1101" i="3" s="1"/>
  <c r="BB1103" i="3"/>
  <c r="AQ1107" i="3"/>
  <c r="AR1107" i="3" s="1"/>
  <c r="AQ1111" i="3"/>
  <c r="AR1111" i="3" s="1"/>
  <c r="F1121" i="3"/>
  <c r="BC1121" i="3"/>
  <c r="F1125" i="3"/>
  <c r="BC1125" i="3"/>
  <c r="BC1127" i="3"/>
  <c r="AQ1129" i="3"/>
  <c r="AR1129" i="3" s="1"/>
  <c r="AQ1133" i="3"/>
  <c r="AR1133" i="3" s="1"/>
  <c r="AQ1135" i="3"/>
  <c r="AR1135" i="3" s="1"/>
  <c r="F1145" i="3"/>
  <c r="BC1145" i="3"/>
  <c r="F1149" i="3"/>
  <c r="BC1149" i="3"/>
  <c r="BC1151" i="3"/>
  <c r="AQ1153" i="3"/>
  <c r="AR1153" i="3" s="1"/>
  <c r="AQ1157" i="3"/>
  <c r="AR1157" i="3" s="1"/>
  <c r="BB1159" i="3"/>
  <c r="AQ1163" i="3"/>
  <c r="AR1163" i="3" s="1"/>
  <c r="AQ1167" i="3"/>
  <c r="AR1167" i="3" s="1"/>
  <c r="F1177" i="3"/>
  <c r="BC1177" i="3"/>
  <c r="F1181" i="3"/>
  <c r="BC1181" i="3"/>
  <c r="BC1183" i="3"/>
  <c r="AQ1185" i="3"/>
  <c r="AR1185" i="3" s="1"/>
  <c r="AQ1189" i="3"/>
  <c r="AR1189" i="3" s="1"/>
  <c r="BB1191" i="3"/>
  <c r="AQ1195" i="3"/>
  <c r="AR1195" i="3" s="1"/>
  <c r="F1209" i="3"/>
  <c r="BC1209" i="3"/>
  <c r="F1213" i="3"/>
  <c r="BC1213" i="3"/>
  <c r="BC1215" i="3"/>
  <c r="AQ1217" i="3"/>
  <c r="AR1217" i="3" s="1"/>
  <c r="AQ1221" i="3"/>
  <c r="AR1221" i="3" s="1"/>
  <c r="BB1223" i="3"/>
  <c r="AQ1227" i="3"/>
  <c r="AR1227" i="3" s="1"/>
  <c r="BB1233" i="3"/>
  <c r="AQ1233" i="3"/>
  <c r="AR1233" i="3" s="1"/>
  <c r="AE1233" i="3"/>
  <c r="AF1233" i="3" s="1"/>
  <c r="F1238" i="3"/>
  <c r="F1240" i="3"/>
  <c r="BB1249" i="3"/>
  <c r="AG1249" i="3"/>
  <c r="AE1249" i="3"/>
  <c r="AF1249" i="3" s="1"/>
  <c r="AQ1249" i="3"/>
  <c r="AR1249" i="3" s="1"/>
  <c r="F1270" i="3"/>
  <c r="F1272" i="3"/>
  <c r="BB1281" i="3"/>
  <c r="AG1281" i="3"/>
  <c r="AE1281" i="3"/>
  <c r="AQ1281" i="3"/>
  <c r="AR1281" i="3" s="1"/>
  <c r="F1302" i="3"/>
  <c r="F1304" i="3"/>
  <c r="BB1309" i="3"/>
  <c r="AG1309" i="3"/>
  <c r="AE1309" i="3"/>
  <c r="AQ1309" i="3"/>
  <c r="AR1309" i="3" s="1"/>
  <c r="AQ1311" i="3"/>
  <c r="AR1311" i="3" s="1"/>
  <c r="AE1311" i="3"/>
  <c r="AF1311" i="3" s="1"/>
  <c r="BB1311" i="3"/>
  <c r="F1344" i="3"/>
  <c r="BB1353" i="3"/>
  <c r="AG1353" i="3"/>
  <c r="AE1353" i="3"/>
  <c r="AF1353" i="3" s="1"/>
  <c r="AQ1353" i="3"/>
  <c r="AR1353" i="3" s="1"/>
  <c r="BC1390" i="3"/>
  <c r="AE1390" i="3"/>
  <c r="AF1390" i="3" s="1"/>
  <c r="AQ1390" i="3"/>
  <c r="AR1390" i="3" s="1"/>
  <c r="BC1398" i="3"/>
  <c r="AE1398" i="3"/>
  <c r="AF1398" i="3" s="1"/>
  <c r="AQ1398" i="3"/>
  <c r="AR1398" i="3" s="1"/>
  <c r="BC1426" i="3"/>
  <c r="AE1426" i="3"/>
  <c r="AF1426" i="3" s="1"/>
  <c r="AQ1426" i="3"/>
  <c r="AR1426" i="3" s="1"/>
  <c r="BB1426" i="3"/>
  <c r="BB1496" i="3"/>
  <c r="AG1496" i="3"/>
  <c r="AE1496" i="3"/>
  <c r="AQ1496" i="3"/>
  <c r="AR1496" i="3" s="1"/>
  <c r="BC1496" i="3"/>
  <c r="BC1546" i="3"/>
  <c r="AE1546" i="3"/>
  <c r="AF1546" i="3" s="1"/>
  <c r="AQ1546" i="3"/>
  <c r="AR1546" i="3" s="1"/>
  <c r="BB1546" i="3"/>
  <c r="BC1057" i="3"/>
  <c r="BC1061" i="3"/>
  <c r="BC1063" i="3"/>
  <c r="AG1064" i="3"/>
  <c r="BC1097" i="3"/>
  <c r="BC1101" i="3"/>
  <c r="BC1103" i="3"/>
  <c r="AG1104" i="3"/>
  <c r="BB1107" i="3"/>
  <c r="AG1108" i="3"/>
  <c r="BC1129" i="3"/>
  <c r="AU1133" i="3"/>
  <c r="BC1153" i="3"/>
  <c r="BC1157" i="3"/>
  <c r="BC1159" i="3"/>
  <c r="AG1160" i="3"/>
  <c r="BB1163" i="3"/>
  <c r="AG1164" i="3"/>
  <c r="BC1185" i="3"/>
  <c r="BC1189" i="3"/>
  <c r="BC1191" i="3"/>
  <c r="AG1192" i="3"/>
  <c r="BB1195" i="3"/>
  <c r="AG1196" i="3"/>
  <c r="BC1217" i="3"/>
  <c r="BC1221" i="3"/>
  <c r="BC1223" i="3"/>
  <c r="AG1224" i="3"/>
  <c r="BB1227" i="3"/>
  <c r="AG1228" i="3"/>
  <c r="BB1253" i="3"/>
  <c r="AG1253" i="3"/>
  <c r="AE1253" i="3"/>
  <c r="AQ1253" i="3"/>
  <c r="AR1253" i="3" s="1"/>
  <c r="AQ1255" i="3"/>
  <c r="AR1255" i="3" s="1"/>
  <c r="AE1255" i="3"/>
  <c r="AF1255" i="3" s="1"/>
  <c r="BB1255" i="3"/>
  <c r="BB1285" i="3"/>
  <c r="AG1285" i="3"/>
  <c r="AE1285" i="3"/>
  <c r="AQ1285" i="3"/>
  <c r="AR1285" i="3" s="1"/>
  <c r="AQ1287" i="3"/>
  <c r="AR1287" i="3" s="1"/>
  <c r="AE1287" i="3"/>
  <c r="AF1287" i="3" s="1"/>
  <c r="BB1287" i="3"/>
  <c r="BC1315" i="3"/>
  <c r="AE1315" i="3"/>
  <c r="AF1315" i="3" s="1"/>
  <c r="AQ1315" i="3"/>
  <c r="AR1315" i="3" s="1"/>
  <c r="BB1329" i="3"/>
  <c r="AG1329" i="3"/>
  <c r="AE1329" i="3"/>
  <c r="AQ1329" i="3"/>
  <c r="AR1329" i="3" s="1"/>
  <c r="AG1339" i="3"/>
  <c r="BB1395" i="3"/>
  <c r="AE1395" i="3"/>
  <c r="AF1395" i="3" s="1"/>
  <c r="AQ1684" i="3"/>
  <c r="AR1684" i="3" s="1"/>
  <c r="AE1684" i="3"/>
  <c r="AF1684" i="3" s="1"/>
  <c r="BB1684" i="3"/>
  <c r="BC1684" i="3"/>
  <c r="AE1758" i="3"/>
  <c r="AF1758" i="3" s="1"/>
  <c r="BB1758" i="3"/>
  <c r="BB1766" i="3"/>
  <c r="AG1766" i="3"/>
  <c r="BC1766" i="3"/>
  <c r="BB1774" i="3"/>
  <c r="AG1774" i="3"/>
  <c r="BC1774" i="3"/>
  <c r="BC1782" i="3"/>
  <c r="BB1782" i="3"/>
  <c r="AG1782" i="3"/>
  <c r="AQ1799" i="3"/>
  <c r="AR1799" i="3" s="1"/>
  <c r="AE1799" i="3"/>
  <c r="AF1799" i="3" s="1"/>
  <c r="BB1799" i="3"/>
  <c r="BC1799" i="3"/>
  <c r="BB1963" i="3"/>
  <c r="BC1963" i="3"/>
  <c r="AQ1963" i="3"/>
  <c r="AR1963" i="3" s="1"/>
  <c r="AE1963" i="3"/>
  <c r="BB2036" i="3"/>
  <c r="AQ2036" i="3"/>
  <c r="AR2036" i="3" s="1"/>
  <c r="AE2036" i="3"/>
  <c r="AF2036" i="3" s="1"/>
  <c r="BC2036" i="3"/>
  <c r="AQ993" i="3"/>
  <c r="AR993" i="3" s="1"/>
  <c r="AQ997" i="3"/>
  <c r="AR997" i="3" s="1"/>
  <c r="AE1003" i="3"/>
  <c r="AF1003" i="3" s="1"/>
  <c r="AG1005" i="3"/>
  <c r="AE1005" i="3"/>
  <c r="AF1005" i="3" s="1"/>
  <c r="AQ1009" i="3"/>
  <c r="AR1009" i="3" s="1"/>
  <c r="AE1011" i="3"/>
  <c r="AF1011" i="3" s="1"/>
  <c r="AQ1013" i="3"/>
  <c r="AR1013" i="3" s="1"/>
  <c r="AE1019" i="3"/>
  <c r="AF1019" i="3" s="1"/>
  <c r="AG1021" i="3"/>
  <c r="AE1021" i="3"/>
  <c r="AF1021" i="3" s="1"/>
  <c r="AQ1025" i="3"/>
  <c r="AR1025" i="3" s="1"/>
  <c r="AE1027" i="3"/>
  <c r="AF1027" i="3" s="1"/>
  <c r="AQ1029" i="3"/>
  <c r="AR1029" i="3" s="1"/>
  <c r="AE1035" i="3"/>
  <c r="AF1035" i="3" s="1"/>
  <c r="AQ1037" i="3"/>
  <c r="AR1037" i="3" s="1"/>
  <c r="AG1041" i="3"/>
  <c r="AE1041" i="3"/>
  <c r="AF1041" i="3" s="1"/>
  <c r="AE1057" i="3"/>
  <c r="AF1057" i="3" s="1"/>
  <c r="AE1061" i="3"/>
  <c r="F1065" i="3"/>
  <c r="AE1097" i="3"/>
  <c r="AF1097" i="3" s="1"/>
  <c r="AE1101" i="3"/>
  <c r="AF1101" i="3" s="1"/>
  <c r="F1105" i="3"/>
  <c r="BC1105" i="3"/>
  <c r="AE1107" i="3"/>
  <c r="AF1107" i="3" s="1"/>
  <c r="F1109" i="3"/>
  <c r="BC1109" i="3"/>
  <c r="AE1129" i="3"/>
  <c r="AE1133" i="3"/>
  <c r="AE1153" i="3"/>
  <c r="AF1153" i="3" s="1"/>
  <c r="AE1157" i="3"/>
  <c r="F1161" i="3"/>
  <c r="BC1161" i="3"/>
  <c r="AE1163" i="3"/>
  <c r="AF1163" i="3" s="1"/>
  <c r="F1165" i="3"/>
  <c r="BC1165" i="3"/>
  <c r="AE1185" i="3"/>
  <c r="AF1185" i="3" s="1"/>
  <c r="AE1189" i="3"/>
  <c r="F1193" i="3"/>
  <c r="BC1193" i="3"/>
  <c r="AE1195" i="3"/>
  <c r="AF1195" i="3" s="1"/>
  <c r="F1197" i="3"/>
  <c r="BC1197" i="3"/>
  <c r="AG1200" i="3"/>
  <c r="AG1204" i="3"/>
  <c r="AE1217" i="3"/>
  <c r="AE1221" i="3"/>
  <c r="F1225" i="3"/>
  <c r="BC1225" i="3"/>
  <c r="AE1227" i="3"/>
  <c r="AF1227" i="3" s="1"/>
  <c r="BC1233" i="3"/>
  <c r="BC1253" i="3"/>
  <c r="BC1255" i="3"/>
  <c r="BC1259" i="3"/>
  <c r="AE1259" i="3"/>
  <c r="AF1259" i="3" s="1"/>
  <c r="AQ1259" i="3"/>
  <c r="AR1259" i="3" s="1"/>
  <c r="BC1285" i="3"/>
  <c r="BC1287" i="3"/>
  <c r="BC1291" i="3"/>
  <c r="AE1291" i="3"/>
  <c r="AF1291" i="3" s="1"/>
  <c r="AQ1291" i="3"/>
  <c r="AR1291" i="3" s="1"/>
  <c r="BB1315" i="3"/>
  <c r="BC1329" i="3"/>
  <c r="BB1333" i="3"/>
  <c r="AG1333" i="3"/>
  <c r="AE1333" i="3"/>
  <c r="AF1333" i="3" s="1"/>
  <c r="AQ1333" i="3"/>
  <c r="AR1333" i="3" s="1"/>
  <c r="AQ1335" i="3"/>
  <c r="AR1335" i="3" s="1"/>
  <c r="AE1335" i="3"/>
  <c r="AF1335" i="3" s="1"/>
  <c r="BB1335" i="3"/>
  <c r="F1356" i="3"/>
  <c r="BB1386" i="3"/>
  <c r="AE1386" i="3"/>
  <c r="AF1386" i="3" s="1"/>
  <c r="BC1386" i="3"/>
  <c r="BC1530" i="3"/>
  <c r="AE1530" i="3"/>
  <c r="AF1530" i="3" s="1"/>
  <c r="AQ1530" i="3"/>
  <c r="AR1530" i="3" s="1"/>
  <c r="BB1530" i="3"/>
  <c r="BC1339" i="3"/>
  <c r="AE1339" i="3"/>
  <c r="AF1339" i="3" s="1"/>
  <c r="AQ1339" i="3"/>
  <c r="AR1339" i="3" s="1"/>
  <c r="BC1370" i="3"/>
  <c r="BB1370" i="3"/>
  <c r="AE1370" i="3"/>
  <c r="AF1370" i="3" s="1"/>
  <c r="AQ1370" i="3"/>
  <c r="AR1370" i="3" s="1"/>
  <c r="BC1522" i="3"/>
  <c r="AE1522" i="3"/>
  <c r="AF1522" i="3" s="1"/>
  <c r="AQ1522" i="3"/>
  <c r="AR1522" i="3" s="1"/>
  <c r="BB1522" i="3"/>
  <c r="BC1554" i="3"/>
  <c r="AE1554" i="3"/>
  <c r="AF1554" i="3" s="1"/>
  <c r="AQ1554" i="3"/>
  <c r="AR1554" i="3" s="1"/>
  <c r="BB1554" i="3"/>
  <c r="AQ1231" i="3"/>
  <c r="AR1231" i="3" s="1"/>
  <c r="AE1237" i="3"/>
  <c r="AE1239" i="3"/>
  <c r="AF1239" i="3" s="1"/>
  <c r="F1241" i="3"/>
  <c r="BC1241" i="3"/>
  <c r="AE1243" i="3"/>
  <c r="AF1243" i="3" s="1"/>
  <c r="BC1243" i="3"/>
  <c r="F1245" i="3"/>
  <c r="BC1245" i="3"/>
  <c r="BC1247" i="3"/>
  <c r="AQ1263" i="3"/>
  <c r="AR1263" i="3" s="1"/>
  <c r="AE1265" i="3"/>
  <c r="AF1265" i="3" s="1"/>
  <c r="AE1269" i="3"/>
  <c r="AF1269" i="3" s="1"/>
  <c r="AE1271" i="3"/>
  <c r="AF1271" i="3" s="1"/>
  <c r="F1273" i="3"/>
  <c r="BC1273" i="3"/>
  <c r="AE1275" i="3"/>
  <c r="AF1275" i="3" s="1"/>
  <c r="BC1275" i="3"/>
  <c r="F1277" i="3"/>
  <c r="BC1277" i="3"/>
  <c r="BC1279" i="3"/>
  <c r="AQ1295" i="3"/>
  <c r="AR1295" i="3" s="1"/>
  <c r="AE1297" i="3"/>
  <c r="AE1301" i="3"/>
  <c r="AE1303" i="3"/>
  <c r="AF1303" i="3" s="1"/>
  <c r="F1305" i="3"/>
  <c r="BC1305" i="3"/>
  <c r="AE1307" i="3"/>
  <c r="AF1307" i="3" s="1"/>
  <c r="AW1307" i="3"/>
  <c r="AQ1319" i="3"/>
  <c r="AR1319" i="3" s="1"/>
  <c r="AE1321" i="3"/>
  <c r="AF1321" i="3" s="1"/>
  <c r="AE1325" i="3"/>
  <c r="AW1325" i="3"/>
  <c r="BC1327" i="3"/>
  <c r="AQ1343" i="3"/>
  <c r="AR1343" i="3" s="1"/>
  <c r="F1345" i="3"/>
  <c r="BC1345" i="3"/>
  <c r="AE1347" i="3"/>
  <c r="AF1347" i="3" s="1"/>
  <c r="BC1347" i="3"/>
  <c r="F1349" i="3"/>
  <c r="BC1349" i="3"/>
  <c r="BC1351" i="3"/>
  <c r="AQ1356" i="3"/>
  <c r="AR1356" i="3" s="1"/>
  <c r="AE1362" i="3"/>
  <c r="AF1362" i="3" s="1"/>
  <c r="BB1362" i="3"/>
  <c r="AG1364" i="3"/>
  <c r="AE1364" i="3"/>
  <c r="AF1364" i="3" s="1"/>
  <c r="AG1368" i="3"/>
  <c r="AE1368" i="3"/>
  <c r="AF1368" i="3" s="1"/>
  <c r="AQ1372" i="3"/>
  <c r="AR1372" i="3" s="1"/>
  <c r="AE1378" i="3"/>
  <c r="AF1378" i="3" s="1"/>
  <c r="BB1378" i="3"/>
  <c r="AG1380" i="3"/>
  <c r="AE1380" i="3"/>
  <c r="AF1380" i="3" s="1"/>
  <c r="AG1384" i="3"/>
  <c r="AE1384" i="3"/>
  <c r="AF1384" i="3" s="1"/>
  <c r="AE1394" i="3"/>
  <c r="AF1394" i="3" s="1"/>
  <c r="BB1452" i="3"/>
  <c r="AE1452" i="3"/>
  <c r="AQ1452" i="3"/>
  <c r="AR1452" i="3" s="1"/>
  <c r="AG1468" i="3"/>
  <c r="BC1498" i="3"/>
  <c r="AE1498" i="3"/>
  <c r="AF1498" i="3" s="1"/>
  <c r="AQ1498" i="3"/>
  <c r="AR1498" i="3" s="1"/>
  <c r="F1515" i="3"/>
  <c r="F1525" i="3"/>
  <c r="F1533" i="3"/>
  <c r="F1549" i="3"/>
  <c r="AQ1558" i="3"/>
  <c r="AR1558" i="3" s="1"/>
  <c r="AE1558" i="3"/>
  <c r="AF1558" i="3" s="1"/>
  <c r="BB1558" i="3"/>
  <c r="AQ1582" i="3"/>
  <c r="AR1582" i="3" s="1"/>
  <c r="AE1582" i="3"/>
  <c r="AF1582" i="3" s="1"/>
  <c r="BB1582" i="3"/>
  <c r="BB1584" i="3"/>
  <c r="AG1584" i="3"/>
  <c r="AE1584" i="3"/>
  <c r="AF1584" i="3" s="1"/>
  <c r="AQ1584" i="3"/>
  <c r="AR1584" i="3" s="1"/>
  <c r="BB1674" i="3"/>
  <c r="AE1674" i="3"/>
  <c r="AQ1674" i="3"/>
  <c r="AR1674" i="3" s="1"/>
  <c r="BC1674" i="3"/>
  <c r="AQ1688" i="3"/>
  <c r="AR1688" i="3" s="1"/>
  <c r="AE1688" i="3"/>
  <c r="AF1688" i="3" s="1"/>
  <c r="BB1688" i="3"/>
  <c r="BC1688" i="3"/>
  <c r="BC1229" i="3"/>
  <c r="AQ1237" i="3"/>
  <c r="AR1237" i="3" s="1"/>
  <c r="BB1239" i="3"/>
  <c r="AQ1243" i="3"/>
  <c r="AR1243" i="3" s="1"/>
  <c r="F1257" i="3"/>
  <c r="BC1257" i="3"/>
  <c r="F1261" i="3"/>
  <c r="BC1261" i="3"/>
  <c r="AQ1265" i="3"/>
  <c r="AR1265" i="3" s="1"/>
  <c r="AQ1269" i="3"/>
  <c r="AR1269" i="3" s="1"/>
  <c r="BB1271" i="3"/>
  <c r="AQ1275" i="3"/>
  <c r="AR1275" i="3" s="1"/>
  <c r="F1289" i="3"/>
  <c r="BC1289" i="3"/>
  <c r="F1293" i="3"/>
  <c r="BC1293" i="3"/>
  <c r="AQ1297" i="3"/>
  <c r="AR1297" i="3" s="1"/>
  <c r="AQ1301" i="3"/>
  <c r="AR1301" i="3" s="1"/>
  <c r="BB1303" i="3"/>
  <c r="AQ1307" i="3"/>
  <c r="AR1307" i="3" s="1"/>
  <c r="F1313" i="3"/>
  <c r="BC1313" i="3"/>
  <c r="F1317" i="3"/>
  <c r="BC1317" i="3"/>
  <c r="AQ1321" i="3"/>
  <c r="AR1321" i="3" s="1"/>
  <c r="AQ1325" i="3"/>
  <c r="AR1325" i="3" s="1"/>
  <c r="F1337" i="3"/>
  <c r="BC1337" i="3"/>
  <c r="F1341" i="3"/>
  <c r="BC1341" i="3"/>
  <c r="AQ1347" i="3"/>
  <c r="AR1347" i="3" s="1"/>
  <c r="AQ1360" i="3"/>
  <c r="AR1360" i="3" s="1"/>
  <c r="AQ1376" i="3"/>
  <c r="AR1376" i="3" s="1"/>
  <c r="BC1394" i="3"/>
  <c r="BB1408" i="3"/>
  <c r="AQ1408" i="3"/>
  <c r="AR1408" i="3" s="1"/>
  <c r="AE1408" i="3"/>
  <c r="AF1408" i="3" s="1"/>
  <c r="BC1408" i="3"/>
  <c r="AG1452" i="3"/>
  <c r="BB1468" i="3"/>
  <c r="AE1468" i="3"/>
  <c r="AQ1468" i="3"/>
  <c r="AR1468" i="3" s="1"/>
  <c r="BB1476" i="3"/>
  <c r="AQ1476" i="3"/>
  <c r="AR1476" i="3" s="1"/>
  <c r="AE1476" i="3"/>
  <c r="AF1476" i="3" s="1"/>
  <c r="BC1476" i="3"/>
  <c r="F1483" i="3"/>
  <c r="F1491" i="3"/>
  <c r="AG1498" i="3"/>
  <c r="BB1520" i="3"/>
  <c r="AE1520" i="3"/>
  <c r="AF1520" i="3" s="1"/>
  <c r="AQ1520" i="3"/>
  <c r="AR1520" i="3" s="1"/>
  <c r="BC1538" i="3"/>
  <c r="AE1538" i="3"/>
  <c r="AF1538" i="3" s="1"/>
  <c r="AQ1538" i="3"/>
  <c r="AR1538" i="3" s="1"/>
  <c r="BB1544" i="3"/>
  <c r="AE1544" i="3"/>
  <c r="AQ1544" i="3"/>
  <c r="AR1544" i="3" s="1"/>
  <c r="AQ1574" i="3"/>
  <c r="AR1574" i="3" s="1"/>
  <c r="AE1574" i="3"/>
  <c r="AF1574" i="3" s="1"/>
  <c r="BB1574" i="3"/>
  <c r="BC1640" i="3"/>
  <c r="BB1640" i="3"/>
  <c r="AE1640" i="3"/>
  <c r="AF1640" i="3" s="1"/>
  <c r="AQ1640" i="3"/>
  <c r="AR1640" i="3" s="1"/>
  <c r="BB1682" i="3"/>
  <c r="AE1682" i="3"/>
  <c r="AF1682" i="3" s="1"/>
  <c r="AQ1682" i="3"/>
  <c r="AR1682" i="3" s="1"/>
  <c r="BC1682" i="3"/>
  <c r="BC1237" i="3"/>
  <c r="AG1240" i="3"/>
  <c r="AG1244" i="3"/>
  <c r="BC1265" i="3"/>
  <c r="BC1269" i="3"/>
  <c r="AG1272" i="3"/>
  <c r="AG1276" i="3"/>
  <c r="BC1297" i="3"/>
  <c r="BC1301" i="3"/>
  <c r="AG1304" i="3"/>
  <c r="BC1321" i="3"/>
  <c r="AG1344" i="3"/>
  <c r="AG1348" i="3"/>
  <c r="AG1370" i="3"/>
  <c r="AG1390" i="3"/>
  <c r="AG1398" i="3"/>
  <c r="AQ1400" i="3"/>
  <c r="AR1400" i="3" s="1"/>
  <c r="AE1400" i="3"/>
  <c r="AF1400" i="3" s="1"/>
  <c r="BC1400" i="3"/>
  <c r="BB1412" i="3"/>
  <c r="AQ1412" i="3"/>
  <c r="AR1412" i="3" s="1"/>
  <c r="AE1412" i="3"/>
  <c r="AF1412" i="3" s="1"/>
  <c r="BC1412" i="3"/>
  <c r="BC1418" i="3"/>
  <c r="AE1418" i="3"/>
  <c r="AF1418" i="3" s="1"/>
  <c r="AQ1418" i="3"/>
  <c r="AR1418" i="3" s="1"/>
  <c r="AG1426" i="3"/>
  <c r="AQ1454" i="3"/>
  <c r="AR1454" i="3" s="1"/>
  <c r="AE1454" i="3"/>
  <c r="AF1454" i="3" s="1"/>
  <c r="BB1454" i="3"/>
  <c r="BB1456" i="3"/>
  <c r="AQ1456" i="3"/>
  <c r="AR1456" i="3" s="1"/>
  <c r="AE1456" i="3"/>
  <c r="AF1456" i="3" s="1"/>
  <c r="BC1456" i="3"/>
  <c r="AQ1462" i="3"/>
  <c r="AR1462" i="3" s="1"/>
  <c r="AE1462" i="3"/>
  <c r="AF1462" i="3" s="1"/>
  <c r="BB1462" i="3"/>
  <c r="AG1522" i="3"/>
  <c r="AG1530" i="3"/>
  <c r="AQ1542" i="3"/>
  <c r="AR1542" i="3" s="1"/>
  <c r="AX1542" i="3"/>
  <c r="AE1542" i="3"/>
  <c r="AF1542" i="3" s="1"/>
  <c r="AU1542" i="3"/>
  <c r="AG1546" i="3"/>
  <c r="AG1554" i="3"/>
  <c r="BC1570" i="3"/>
  <c r="AE1570" i="3"/>
  <c r="AF1570" i="3" s="1"/>
  <c r="AQ1570" i="3"/>
  <c r="AR1570" i="3" s="1"/>
  <c r="BB1678" i="3"/>
  <c r="AE1678" i="3"/>
  <c r="AQ1678" i="3"/>
  <c r="AR1678" i="3" s="1"/>
  <c r="BC1678" i="3"/>
  <c r="S1402" i="3"/>
  <c r="V1402" i="3" s="1"/>
  <c r="AQ1402" i="3"/>
  <c r="AR1402" i="3" s="1"/>
  <c r="AE1406" i="3"/>
  <c r="AF1406" i="3" s="1"/>
  <c r="AX1406" i="3"/>
  <c r="BC1414" i="3"/>
  <c r="AE1420" i="3"/>
  <c r="AE1422" i="3"/>
  <c r="AF1422" i="3" s="1"/>
  <c r="F1424" i="3"/>
  <c r="AE1430" i="3"/>
  <c r="AF1430" i="3" s="1"/>
  <c r="BB1434" i="3"/>
  <c r="AQ1438" i="3"/>
  <c r="AR1438" i="3" s="1"/>
  <c r="BB1442" i="3"/>
  <c r="AQ1446" i="3"/>
  <c r="AR1446" i="3" s="1"/>
  <c r="AQ1448" i="3"/>
  <c r="AR1448" i="3" s="1"/>
  <c r="AE1450" i="3"/>
  <c r="AF1450" i="3" s="1"/>
  <c r="BC1450" i="3"/>
  <c r="BB1458" i="3"/>
  <c r="BC1464" i="3"/>
  <c r="BC1466" i="3"/>
  <c r="BC1470" i="3"/>
  <c r="BC1472" i="3"/>
  <c r="AE1474" i="3"/>
  <c r="AF1474" i="3" s="1"/>
  <c r="BC1474" i="3"/>
  <c r="AE1478" i="3"/>
  <c r="AF1478" i="3" s="1"/>
  <c r="F1484" i="3"/>
  <c r="BC1484" i="3"/>
  <c r="AE1486" i="3"/>
  <c r="AF1486" i="3" s="1"/>
  <c r="AE1488" i="3"/>
  <c r="AF1488" i="3" s="1"/>
  <c r="F1492" i="3"/>
  <c r="AE1500" i="3"/>
  <c r="AQ1502" i="3"/>
  <c r="AR1502" i="3" s="1"/>
  <c r="AE1504" i="3"/>
  <c r="F1508" i="3"/>
  <c r="BC1508" i="3"/>
  <c r="AE1510" i="3"/>
  <c r="AF1510" i="3" s="1"/>
  <c r="AE1512" i="3"/>
  <c r="F1516" i="3"/>
  <c r="AQ1518" i="3"/>
  <c r="AR1518" i="3" s="1"/>
  <c r="AE1524" i="3"/>
  <c r="AQ1526" i="3"/>
  <c r="AR1526" i="3" s="1"/>
  <c r="AE1532" i="3"/>
  <c r="AQ1534" i="3"/>
  <c r="AR1534" i="3" s="1"/>
  <c r="AE1540" i="3"/>
  <c r="AE1548" i="3"/>
  <c r="AQ1550" i="3"/>
  <c r="AR1550" i="3" s="1"/>
  <c r="BC1560" i="3"/>
  <c r="BB1562" i="3"/>
  <c r="BC1576" i="3"/>
  <c r="BB1578" i="3"/>
  <c r="BB1586" i="3"/>
  <c r="BC1590" i="3"/>
  <c r="AQ1598" i="3"/>
  <c r="AR1598" i="3" s="1"/>
  <c r="AE1598" i="3"/>
  <c r="AF1598" i="3" s="1"/>
  <c r="BB1598" i="3"/>
  <c r="F1643" i="3"/>
  <c r="BB1690" i="3"/>
  <c r="AE1690" i="3"/>
  <c r="AQ1690" i="3"/>
  <c r="AR1690" i="3" s="1"/>
  <c r="AQ1692" i="3"/>
  <c r="AR1692" i="3" s="1"/>
  <c r="AE1692" i="3"/>
  <c r="AF1692" i="3" s="1"/>
  <c r="BB1692" i="3"/>
  <c r="BC1700" i="3"/>
  <c r="AE1700" i="3"/>
  <c r="AF1700" i="3" s="1"/>
  <c r="AQ1700" i="3"/>
  <c r="AR1700" i="3" s="1"/>
  <c r="BB1809" i="3"/>
  <c r="AQ1809" i="3"/>
  <c r="AR1809" i="3" s="1"/>
  <c r="AE1809" i="3"/>
  <c r="BC1809" i="3"/>
  <c r="BB1869" i="3"/>
  <c r="AE1869" i="3"/>
  <c r="AF1869" i="3" s="1"/>
  <c r="AQ1869" i="3"/>
  <c r="AR1869" i="3" s="1"/>
  <c r="BC1869" i="3"/>
  <c r="BB1897" i="3"/>
  <c r="AG1897" i="3"/>
  <c r="AE1897" i="3"/>
  <c r="AQ1897" i="3"/>
  <c r="AR1897" i="3" s="1"/>
  <c r="BC1897" i="3"/>
  <c r="BB1402" i="3"/>
  <c r="AQ1404" i="3"/>
  <c r="AR1404" i="3" s="1"/>
  <c r="S1410" i="3"/>
  <c r="V1410" i="3" s="1"/>
  <c r="BB1410" i="3"/>
  <c r="AQ1420" i="3"/>
  <c r="AR1420" i="3" s="1"/>
  <c r="AQ1428" i="3"/>
  <c r="AR1428" i="3" s="1"/>
  <c r="BB1430" i="3"/>
  <c r="AG1431" i="3"/>
  <c r="F1436" i="3"/>
  <c r="BC1436" i="3"/>
  <c r="BC1438" i="3"/>
  <c r="AG1439" i="3"/>
  <c r="BC1446" i="3"/>
  <c r="F1448" i="3"/>
  <c r="AQ1450" i="3"/>
  <c r="AR1450" i="3" s="1"/>
  <c r="F1456" i="3"/>
  <c r="F1460" i="3"/>
  <c r="BC1460" i="3"/>
  <c r="AQ1466" i="3"/>
  <c r="AR1466" i="3" s="1"/>
  <c r="AQ1470" i="3"/>
  <c r="AR1470" i="3" s="1"/>
  <c r="AQ1474" i="3"/>
  <c r="AR1474" i="3" s="1"/>
  <c r="BB1478" i="3"/>
  <c r="F1480" i="3"/>
  <c r="BC1480" i="3"/>
  <c r="BB1486" i="3"/>
  <c r="AG1487" i="3"/>
  <c r="AQ1488" i="3"/>
  <c r="AR1488" i="3" s="1"/>
  <c r="AQ1492" i="3"/>
  <c r="AR1492" i="3" s="1"/>
  <c r="AQ1500" i="3"/>
  <c r="AR1500" i="3" s="1"/>
  <c r="AG1503" i="3"/>
  <c r="AQ1504" i="3"/>
  <c r="AR1504" i="3" s="1"/>
  <c r="BB1510" i="3"/>
  <c r="AG1511" i="3"/>
  <c r="AQ1512" i="3"/>
  <c r="AR1512" i="3" s="1"/>
  <c r="AQ1516" i="3"/>
  <c r="AR1516" i="3" s="1"/>
  <c r="AQ1524" i="3"/>
  <c r="AR1524" i="3" s="1"/>
  <c r="BC1526" i="3"/>
  <c r="F1528" i="3"/>
  <c r="BC1528" i="3"/>
  <c r="AQ1532" i="3"/>
  <c r="AR1532" i="3" s="1"/>
  <c r="BC1534" i="3"/>
  <c r="F1536" i="3"/>
  <c r="BC1536" i="3"/>
  <c r="BC1540" i="3"/>
  <c r="AQ1548" i="3"/>
  <c r="AR1548" i="3" s="1"/>
  <c r="BC1550" i="3"/>
  <c r="F1552" i="3"/>
  <c r="BC1552" i="3"/>
  <c r="F1564" i="3"/>
  <c r="BC1564" i="3"/>
  <c r="F1568" i="3"/>
  <c r="BC1568" i="3"/>
  <c r="AG1571" i="3"/>
  <c r="BC1572" i="3"/>
  <c r="F1580" i="3"/>
  <c r="BC1580" i="3"/>
  <c r="F1588" i="3"/>
  <c r="AQ1590" i="3"/>
  <c r="AR1590" i="3" s="1"/>
  <c r="AQ1592" i="3"/>
  <c r="AR1592" i="3" s="1"/>
  <c r="AG1690" i="3"/>
  <c r="AG1700" i="3"/>
  <c r="BC1740" i="3"/>
  <c r="AE1740" i="3"/>
  <c r="AF1740" i="3" s="1"/>
  <c r="AQ1740" i="3"/>
  <c r="AR1740" i="3" s="1"/>
  <c r="AQ1759" i="3"/>
  <c r="AR1759" i="3" s="1"/>
  <c r="AE1759" i="3"/>
  <c r="AF1759" i="3" s="1"/>
  <c r="BB1759" i="3"/>
  <c r="AQ1767" i="3"/>
  <c r="AR1767" i="3" s="1"/>
  <c r="AE1767" i="3"/>
  <c r="AF1767" i="3" s="1"/>
  <c r="BB1767" i="3"/>
  <c r="AQ1775" i="3"/>
  <c r="AR1775" i="3" s="1"/>
  <c r="AE1775" i="3"/>
  <c r="AF1775" i="3" s="1"/>
  <c r="BB1775" i="3"/>
  <c r="AQ1791" i="3"/>
  <c r="AR1791" i="3" s="1"/>
  <c r="AE1791" i="3"/>
  <c r="AF1791" i="3" s="1"/>
  <c r="BB1791" i="3"/>
  <c r="BC1791" i="3"/>
  <c r="AE1410" i="3"/>
  <c r="AF1410" i="3" s="1"/>
  <c r="AG1415" i="3"/>
  <c r="BC1420" i="3"/>
  <c r="F1432" i="3"/>
  <c r="AE1436" i="3"/>
  <c r="AG1456" i="3"/>
  <c r="AE1460" i="3"/>
  <c r="AG1462" i="3"/>
  <c r="AQ1464" i="3"/>
  <c r="AR1464" i="3" s="1"/>
  <c r="AG1483" i="3"/>
  <c r="BC1488" i="3"/>
  <c r="AG1491" i="3"/>
  <c r="BC1500" i="3"/>
  <c r="BC1504" i="3"/>
  <c r="AG1507" i="3"/>
  <c r="BC1512" i="3"/>
  <c r="AG1515" i="3"/>
  <c r="BC1524" i="3"/>
  <c r="AE1528" i="3"/>
  <c r="BC1532" i="3"/>
  <c r="BC1548" i="3"/>
  <c r="AE1552" i="3"/>
  <c r="AQ1560" i="3"/>
  <c r="AR1560" i="3" s="1"/>
  <c r="AQ1576" i="3"/>
  <c r="AR1576" i="3" s="1"/>
  <c r="BC1592" i="3"/>
  <c r="BB1596" i="3"/>
  <c r="AE1596" i="3"/>
  <c r="BB1600" i="3"/>
  <c r="AE1600" i="3"/>
  <c r="AQ1600" i="3"/>
  <c r="AR1600" i="3" s="1"/>
  <c r="AQ1602" i="3"/>
  <c r="AR1602" i="3" s="1"/>
  <c r="AE1602" i="3"/>
  <c r="AF1602" i="3" s="1"/>
  <c r="BB1602" i="3"/>
  <c r="BC1606" i="3"/>
  <c r="AE1606" i="3"/>
  <c r="AF1606" i="3" s="1"/>
  <c r="AQ1606" i="3"/>
  <c r="AR1606" i="3" s="1"/>
  <c r="AQ1610" i="3"/>
  <c r="AR1610" i="3" s="1"/>
  <c r="AE1610" i="3"/>
  <c r="AF1610" i="3" s="1"/>
  <c r="BB1610" i="3"/>
  <c r="BB1612" i="3"/>
  <c r="AQ1612" i="3"/>
  <c r="AR1612" i="3" s="1"/>
  <c r="AE1612" i="3"/>
  <c r="AF1612" i="3" s="1"/>
  <c r="BC1612" i="3"/>
  <c r="F1622" i="3"/>
  <c r="BC1632" i="3"/>
  <c r="BB1632" i="3"/>
  <c r="AE1632" i="3"/>
  <c r="AF1632" i="3" s="1"/>
  <c r="AQ1632" i="3"/>
  <c r="AR1632" i="3" s="1"/>
  <c r="AQ1634" i="3"/>
  <c r="AR1634" i="3" s="1"/>
  <c r="AE1634" i="3"/>
  <c r="AF1634" i="3" s="1"/>
  <c r="BC1634" i="3"/>
  <c r="F1638" i="3"/>
  <c r="BC1648" i="3"/>
  <c r="BB1648" i="3"/>
  <c r="AE1648" i="3"/>
  <c r="AF1648" i="3" s="1"/>
  <c r="AQ1648" i="3"/>
  <c r="AR1648" i="3" s="1"/>
  <c r="AG1674" i="3"/>
  <c r="AG1678" i="3"/>
  <c r="AG1682" i="3"/>
  <c r="AG1758" i="3"/>
  <c r="BB1906" i="3"/>
  <c r="BC1906" i="3"/>
  <c r="BB1594" i="3"/>
  <c r="AG1603" i="3"/>
  <c r="AG1658" i="3"/>
  <c r="AQ1660" i="3"/>
  <c r="AR1660" i="3" s="1"/>
  <c r="BC1670" i="3"/>
  <c r="AW1672" i="3"/>
  <c r="AG1673" i="3"/>
  <c r="BC1676" i="3"/>
  <c r="AG1677" i="3"/>
  <c r="BB1680" i="3"/>
  <c r="AG1681" i="3"/>
  <c r="AG1686" i="3"/>
  <c r="AG1689" i="3"/>
  <c r="AG1694" i="3"/>
  <c r="AQ1696" i="3"/>
  <c r="AR1696" i="3" s="1"/>
  <c r="AG1698" i="3"/>
  <c r="AQ1708" i="3"/>
  <c r="AR1708" i="3" s="1"/>
  <c r="BC1718" i="3"/>
  <c r="AE1724" i="3"/>
  <c r="AF1724" i="3" s="1"/>
  <c r="BC1726" i="3"/>
  <c r="BC1730" i="3"/>
  <c r="AE1732" i="3"/>
  <c r="AF1732" i="3" s="1"/>
  <c r="AW1732" i="3"/>
  <c r="AG1736" i="3"/>
  <c r="AQ1736" i="3"/>
  <c r="AR1736" i="3" s="1"/>
  <c r="AX1744" i="3"/>
  <c r="BC1746" i="3"/>
  <c r="AE1748" i="3"/>
  <c r="AF1748" i="3" s="1"/>
  <c r="BC1750" i="3"/>
  <c r="AE1752" i="3"/>
  <c r="AF1752" i="3" s="1"/>
  <c r="BC1752" i="3"/>
  <c r="F1754" i="3"/>
  <c r="BC1754" i="3"/>
  <c r="AG1757" i="3"/>
  <c r="AQ1760" i="3"/>
  <c r="AR1760" i="3" s="1"/>
  <c r="AE1763" i="3"/>
  <c r="AF1763" i="3" s="1"/>
  <c r="F1765" i="3"/>
  <c r="AQ1768" i="3"/>
  <c r="AR1768" i="3" s="1"/>
  <c r="AE1771" i="3"/>
  <c r="AF1771" i="3" s="1"/>
  <c r="F1773" i="3"/>
  <c r="AQ1776" i="3"/>
  <c r="AR1776" i="3" s="1"/>
  <c r="AE1779" i="3"/>
  <c r="AF1779" i="3" s="1"/>
  <c r="F1781" i="3"/>
  <c r="AQ1783" i="3"/>
  <c r="AR1783" i="3" s="1"/>
  <c r="BB1783" i="3"/>
  <c r="AG1787" i="3"/>
  <c r="BB1805" i="3"/>
  <c r="AQ1805" i="3"/>
  <c r="AR1805" i="3" s="1"/>
  <c r="AE1805" i="3"/>
  <c r="BC1805" i="3"/>
  <c r="BB1817" i="3"/>
  <c r="AQ1817" i="3"/>
  <c r="AR1817" i="3" s="1"/>
  <c r="AE1817" i="3"/>
  <c r="BC1817" i="3"/>
  <c r="BB1825" i="3"/>
  <c r="AQ1825" i="3"/>
  <c r="AR1825" i="3" s="1"/>
  <c r="AE1825" i="3"/>
  <c r="BC1825" i="3"/>
  <c r="BB1829" i="3"/>
  <c r="AQ1829" i="3"/>
  <c r="AR1829" i="3" s="1"/>
  <c r="AE1829" i="3"/>
  <c r="BC1829" i="3"/>
  <c r="AQ1855" i="3"/>
  <c r="AR1855" i="3" s="1"/>
  <c r="AE1855" i="3"/>
  <c r="AF1855" i="3" s="1"/>
  <c r="BB1855" i="3"/>
  <c r="AG1873" i="3"/>
  <c r="AX1883" i="3"/>
  <c r="AW1883" i="3"/>
  <c r="AE1883" i="3"/>
  <c r="AF1883" i="3" s="1"/>
  <c r="AQ1883" i="3"/>
  <c r="AR1883" i="3" s="1"/>
  <c r="AG1907" i="3"/>
  <c r="AG1910" i="3"/>
  <c r="F1608" i="3"/>
  <c r="AQ1616" i="3"/>
  <c r="AR1616" i="3" s="1"/>
  <c r="BB1618" i="3"/>
  <c r="AG1624" i="3"/>
  <c r="BC1624" i="3"/>
  <c r="AQ1626" i="3"/>
  <c r="AR1626" i="3" s="1"/>
  <c r="AG1634" i="3"/>
  <c r="AQ1642" i="3"/>
  <c r="AR1642" i="3" s="1"/>
  <c r="AQ1650" i="3"/>
  <c r="AR1650" i="3" s="1"/>
  <c r="F1654" i="3"/>
  <c r="AU1654" i="3"/>
  <c r="BC1656" i="3"/>
  <c r="F1658" i="3"/>
  <c r="BC1658" i="3"/>
  <c r="BC1660" i="3"/>
  <c r="BB1668" i="3"/>
  <c r="F1686" i="3"/>
  <c r="BC1686" i="3"/>
  <c r="F1694" i="3"/>
  <c r="BC1694" i="3"/>
  <c r="BC1696" i="3"/>
  <c r="F1698" i="3"/>
  <c r="BC1698" i="3"/>
  <c r="BC1708" i="3"/>
  <c r="BB1712" i="3"/>
  <c r="F1734" i="3"/>
  <c r="BC1734" i="3"/>
  <c r="BC1736" i="3"/>
  <c r="F1738" i="3"/>
  <c r="BC1738" i="3"/>
  <c r="AU1744" i="3"/>
  <c r="F1761" i="3"/>
  <c r="F1769" i="3"/>
  <c r="F1777" i="3"/>
  <c r="BC1787" i="3"/>
  <c r="AE1787" i="3"/>
  <c r="AF1787" i="3" s="1"/>
  <c r="AQ1787" i="3"/>
  <c r="AR1787" i="3" s="1"/>
  <c r="BB1813" i="3"/>
  <c r="AQ1813" i="3"/>
  <c r="AR1813" i="3" s="1"/>
  <c r="AE1813" i="3"/>
  <c r="BC1813" i="3"/>
  <c r="BB1821" i="3"/>
  <c r="AQ1821" i="3"/>
  <c r="AR1821" i="3" s="1"/>
  <c r="AE1821" i="3"/>
  <c r="BC1821" i="3"/>
  <c r="BB1861" i="3"/>
  <c r="AQ1861" i="3"/>
  <c r="AR1861" i="3" s="1"/>
  <c r="AE1861" i="3"/>
  <c r="BC1861" i="3"/>
  <c r="AQ1871" i="3"/>
  <c r="AR1871" i="3" s="1"/>
  <c r="AE1871" i="3"/>
  <c r="AF1871" i="3" s="1"/>
  <c r="BB1871" i="3"/>
  <c r="BB1873" i="3"/>
  <c r="AE1873" i="3"/>
  <c r="AQ1873" i="3"/>
  <c r="AR1873" i="3" s="1"/>
  <c r="BB1877" i="3"/>
  <c r="AG1877" i="3"/>
  <c r="AE1877" i="3"/>
  <c r="AF1877" i="3" s="1"/>
  <c r="AQ1877" i="3"/>
  <c r="AR1877" i="3" s="1"/>
  <c r="BC1907" i="3"/>
  <c r="AE1907" i="3"/>
  <c r="AF1907" i="3" s="1"/>
  <c r="AQ1907" i="3"/>
  <c r="AR1907" i="3" s="1"/>
  <c r="BB1910" i="3"/>
  <c r="BC1910" i="3"/>
  <c r="BB1953" i="3"/>
  <c r="AQ1953" i="3"/>
  <c r="AR1953" i="3" s="1"/>
  <c r="AE1953" i="3"/>
  <c r="AF1953" i="3" s="1"/>
  <c r="BC1953" i="3"/>
  <c r="BC1604" i="3"/>
  <c r="BC1616" i="3"/>
  <c r="AG1619" i="3"/>
  <c r="AE1620" i="3"/>
  <c r="AF1620" i="3" s="1"/>
  <c r="AG1632" i="3"/>
  <c r="AE1636" i="3"/>
  <c r="AF1636" i="3" s="1"/>
  <c r="AG1638" i="3"/>
  <c r="AG1640" i="3"/>
  <c r="AG1646" i="3"/>
  <c r="AG1648" i="3"/>
  <c r="AE1654" i="3"/>
  <c r="AE1658" i="3"/>
  <c r="F1662" i="3"/>
  <c r="BC1662" i="3"/>
  <c r="F1666" i="3"/>
  <c r="BC1666" i="3"/>
  <c r="AE1668" i="3"/>
  <c r="AF1668" i="3" s="1"/>
  <c r="AG1669" i="3"/>
  <c r="AQ1670" i="3"/>
  <c r="AR1670" i="3" s="1"/>
  <c r="AE1686" i="3"/>
  <c r="AF1686" i="3" s="1"/>
  <c r="AG1692" i="3"/>
  <c r="AE1694" i="3"/>
  <c r="AF1694" i="3" s="1"/>
  <c r="AE1698" i="3"/>
  <c r="F1702" i="3"/>
  <c r="BC1702" i="3"/>
  <c r="F1706" i="3"/>
  <c r="BC1706" i="3"/>
  <c r="F1710" i="3"/>
  <c r="BC1710" i="3"/>
  <c r="AE1712" i="3"/>
  <c r="AF1712" i="3" s="1"/>
  <c r="F1714" i="3"/>
  <c r="BC1714" i="3"/>
  <c r="AG1717" i="3"/>
  <c r="AQ1718" i="3"/>
  <c r="AR1718" i="3" s="1"/>
  <c r="F1722" i="3"/>
  <c r="BC1722" i="3"/>
  <c r="AG1725" i="3"/>
  <c r="AQ1726" i="3"/>
  <c r="AR1726" i="3" s="1"/>
  <c r="AG1729" i="3"/>
  <c r="AQ1730" i="3"/>
  <c r="AR1730" i="3" s="1"/>
  <c r="AE1734" i="3"/>
  <c r="AE1738" i="3"/>
  <c r="AF1738" i="3" s="1"/>
  <c r="F1742" i="3"/>
  <c r="BC1742" i="3"/>
  <c r="AE1744" i="3"/>
  <c r="AF1744" i="3" s="1"/>
  <c r="AG1745" i="3"/>
  <c r="AQ1746" i="3"/>
  <c r="AR1746" i="3" s="1"/>
  <c r="AG1749" i="3"/>
  <c r="AQ1750" i="3"/>
  <c r="AR1750" i="3" s="1"/>
  <c r="AG1753" i="3"/>
  <c r="AG1759" i="3"/>
  <c r="AE1760" i="3"/>
  <c r="AF1760" i="3" s="1"/>
  <c r="AG1761" i="3"/>
  <c r="AG1767" i="3"/>
  <c r="AE1768" i="3"/>
  <c r="AG1769" i="3"/>
  <c r="AG1775" i="3"/>
  <c r="AE1776" i="3"/>
  <c r="AF1776" i="3" s="1"/>
  <c r="AG1777" i="3"/>
  <c r="BB1787" i="3"/>
  <c r="BC1843" i="3"/>
  <c r="AE1843" i="3"/>
  <c r="AF1843" i="3" s="1"/>
  <c r="AQ1843" i="3"/>
  <c r="AR1843" i="3" s="1"/>
  <c r="AG1869" i="3"/>
  <c r="BC1871" i="3"/>
  <c r="BC1873" i="3"/>
  <c r="BC1877" i="3"/>
  <c r="BB1881" i="3"/>
  <c r="AG1881" i="3"/>
  <c r="AE1881" i="3"/>
  <c r="AF1881" i="3" s="1"/>
  <c r="AQ1881" i="3"/>
  <c r="AR1881" i="3" s="1"/>
  <c r="AG1906" i="3"/>
  <c r="BB1907" i="3"/>
  <c r="BC1911" i="3"/>
  <c r="AE1911" i="3"/>
  <c r="AF1911" i="3" s="1"/>
  <c r="AQ1911" i="3"/>
  <c r="AR1911" i="3" s="1"/>
  <c r="AQ1784" i="3"/>
  <c r="AR1784" i="3" s="1"/>
  <c r="AQ1789" i="3"/>
  <c r="AR1789" i="3" s="1"/>
  <c r="AQ1793" i="3"/>
  <c r="AR1793" i="3" s="1"/>
  <c r="AQ1797" i="3"/>
  <c r="AR1797" i="3" s="1"/>
  <c r="AQ1801" i="3"/>
  <c r="AR1801" i="3" s="1"/>
  <c r="BB1803" i="3"/>
  <c r="BC1807" i="3"/>
  <c r="AE1811" i="3"/>
  <c r="AF1811" i="3" s="1"/>
  <c r="BC1811" i="3"/>
  <c r="BC1815" i="3"/>
  <c r="AE1819" i="3"/>
  <c r="AF1819" i="3" s="1"/>
  <c r="AW1819" i="3"/>
  <c r="BC1823" i="3"/>
  <c r="BC1831" i="3"/>
  <c r="AE1837" i="3"/>
  <c r="AQ1839" i="3"/>
  <c r="AR1839" i="3" s="1"/>
  <c r="AE1841" i="3"/>
  <c r="AQ1847" i="3"/>
  <c r="AR1847" i="3" s="1"/>
  <c r="AQ1849" i="3"/>
  <c r="AR1849" i="3" s="1"/>
  <c r="BB1851" i="3"/>
  <c r="BB1859" i="3"/>
  <c r="BC1863" i="3"/>
  <c r="BC1867" i="3"/>
  <c r="BC1875" i="3"/>
  <c r="BB1879" i="3"/>
  <c r="BC1885" i="3"/>
  <c r="BC1893" i="3"/>
  <c r="BB1895" i="3"/>
  <c r="BB1899" i="3"/>
  <c r="BB1903" i="3"/>
  <c r="BC1915" i="3"/>
  <c r="BB1921" i="3"/>
  <c r="AE1921" i="3"/>
  <c r="BC1921" i="3"/>
  <c r="BB1943" i="3"/>
  <c r="AQ1943" i="3"/>
  <c r="AR1943" i="3" s="1"/>
  <c r="AE1943" i="3"/>
  <c r="AF1943" i="3" s="1"/>
  <c r="BB1983" i="3"/>
  <c r="BC1983" i="3"/>
  <c r="AQ1983" i="3"/>
  <c r="AR1983" i="3" s="1"/>
  <c r="AE1983" i="3"/>
  <c r="BB1991" i="3"/>
  <c r="BC1991" i="3"/>
  <c r="AQ1991" i="3"/>
  <c r="AR1991" i="3" s="1"/>
  <c r="AE1991" i="3"/>
  <c r="F2002" i="3"/>
  <c r="F2006" i="3"/>
  <c r="BB2011" i="3"/>
  <c r="BC2011" i="3"/>
  <c r="AQ2011" i="3"/>
  <c r="AR2011" i="3" s="1"/>
  <c r="AE2011" i="3"/>
  <c r="F1785" i="3"/>
  <c r="F1789" i="3"/>
  <c r="F1793" i="3"/>
  <c r="F1797" i="3"/>
  <c r="F1801" i="3"/>
  <c r="AQ1807" i="3"/>
  <c r="AR1807" i="3" s="1"/>
  <c r="AQ1811" i="3"/>
  <c r="AR1811" i="3" s="1"/>
  <c r="AQ1819" i="3"/>
  <c r="AR1819" i="3" s="1"/>
  <c r="AQ1831" i="3"/>
  <c r="AR1831" i="3" s="1"/>
  <c r="AQ1833" i="3"/>
  <c r="AR1833" i="3" s="1"/>
  <c r="BB1835" i="3"/>
  <c r="BC1837" i="3"/>
  <c r="BC1839" i="3"/>
  <c r="BC1847" i="3"/>
  <c r="F1849" i="3"/>
  <c r="F1853" i="3"/>
  <c r="F1857" i="3"/>
  <c r="AG1863" i="3"/>
  <c r="AQ1863" i="3"/>
  <c r="AR1863" i="3" s="1"/>
  <c r="AU1865" i="3"/>
  <c r="AQ1867" i="3"/>
  <c r="AR1867" i="3" s="1"/>
  <c r="AQ1875" i="3"/>
  <c r="AR1875" i="3" s="1"/>
  <c r="BB1887" i="3"/>
  <c r="AG1888" i="3"/>
  <c r="AQ1889" i="3"/>
  <c r="AR1889" i="3" s="1"/>
  <c r="BB1891" i="3"/>
  <c r="F1901" i="3"/>
  <c r="BB1902" i="3"/>
  <c r="F1905" i="3"/>
  <c r="BB1917" i="3"/>
  <c r="AE1917" i="3"/>
  <c r="AF1917" i="3" s="1"/>
  <c r="BC1917" i="3"/>
  <c r="AQ1931" i="3"/>
  <c r="AR1931" i="3" s="1"/>
  <c r="BC1931" i="3"/>
  <c r="AE1931" i="3"/>
  <c r="AF1931" i="3" s="1"/>
  <c r="BB1961" i="3"/>
  <c r="AQ1961" i="3"/>
  <c r="AR1961" i="3" s="1"/>
  <c r="AE1961" i="3"/>
  <c r="AF1961" i="3" s="1"/>
  <c r="AQ1973" i="3"/>
  <c r="AR1973" i="3" s="1"/>
  <c r="BC1973" i="3"/>
  <c r="AE1973" i="3"/>
  <c r="AF1973" i="3" s="1"/>
  <c r="AQ2020" i="3"/>
  <c r="AR2020" i="3" s="1"/>
  <c r="BC2020" i="3"/>
  <c r="AE2020" i="3"/>
  <c r="AF2020" i="3" s="1"/>
  <c r="BB2020" i="3"/>
  <c r="AE1784" i="3"/>
  <c r="AG1785" i="3"/>
  <c r="AE1789" i="3"/>
  <c r="AG1791" i="3"/>
  <c r="AE1793" i="3"/>
  <c r="AE1797" i="3"/>
  <c r="AF1797" i="3" s="1"/>
  <c r="AG1799" i="3"/>
  <c r="AE1801" i="3"/>
  <c r="AF1801" i="3" s="1"/>
  <c r="BC1833" i="3"/>
  <c r="F1845" i="3"/>
  <c r="AE1849" i="3"/>
  <c r="AE1853" i="3"/>
  <c r="AF1853" i="3" s="1"/>
  <c r="AG1855" i="3"/>
  <c r="AE1857" i="3"/>
  <c r="AF1857" i="3" s="1"/>
  <c r="AG1884" i="3"/>
  <c r="AQ1885" i="3"/>
  <c r="AR1885" i="3" s="1"/>
  <c r="BC1889" i="3"/>
  <c r="AG1892" i="3"/>
  <c r="AQ1893" i="3"/>
  <c r="AR1893" i="3" s="1"/>
  <c r="AQ1915" i="3"/>
  <c r="AR1915" i="3" s="1"/>
  <c r="AQ1923" i="3"/>
  <c r="AR1923" i="3" s="1"/>
  <c r="BC1923" i="3"/>
  <c r="AE1923" i="3"/>
  <c r="AF1923" i="3" s="1"/>
  <c r="BB1935" i="3"/>
  <c r="AQ1935" i="3"/>
  <c r="AR1935" i="3" s="1"/>
  <c r="AE1935" i="3"/>
  <c r="AF1935" i="3" s="1"/>
  <c r="BB1945" i="3"/>
  <c r="BC1945" i="3"/>
  <c r="AQ1945" i="3"/>
  <c r="AR1945" i="3" s="1"/>
  <c r="AE1945" i="3"/>
  <c r="AF1945" i="3" s="1"/>
  <c r="F1968" i="3"/>
  <c r="BB1987" i="3"/>
  <c r="BC1987" i="3"/>
  <c r="AQ1987" i="3"/>
  <c r="AR1987" i="3" s="1"/>
  <c r="AE1987" i="3"/>
  <c r="BB1995" i="3"/>
  <c r="BC1995" i="3"/>
  <c r="AQ1995" i="3"/>
  <c r="AR1995" i="3" s="1"/>
  <c r="AE1995" i="3"/>
  <c r="BC1919" i="3"/>
  <c r="BC1925" i="3"/>
  <c r="BC1927" i="3"/>
  <c r="F1929" i="3"/>
  <c r="AW1929" i="3"/>
  <c r="F1933" i="3"/>
  <c r="F1937" i="3"/>
  <c r="F1941" i="3"/>
  <c r="F1955" i="3"/>
  <c r="F1959" i="3"/>
  <c r="AQ1965" i="3"/>
  <c r="AR1965" i="3" s="1"/>
  <c r="AQ1967" i="3"/>
  <c r="AR1967" i="3" s="1"/>
  <c r="BB1969" i="3"/>
  <c r="BC1971" i="3"/>
  <c r="BC1975" i="3"/>
  <c r="BC1977" i="3"/>
  <c r="F1979" i="3"/>
  <c r="AQ1985" i="3"/>
  <c r="AR1985" i="3" s="1"/>
  <c r="AQ1989" i="3"/>
  <c r="AR1989" i="3" s="1"/>
  <c r="AG1993" i="3"/>
  <c r="AQ1993" i="3"/>
  <c r="AR1993" i="3" s="1"/>
  <c r="AQ1997" i="3"/>
  <c r="AR1997" i="3" s="1"/>
  <c r="AQ1999" i="3"/>
  <c r="AR1999" i="3" s="1"/>
  <c r="BB2001" i="3"/>
  <c r="AQ2003" i="3"/>
  <c r="AR2003" i="3" s="1"/>
  <c r="AQ2007" i="3"/>
  <c r="AR2007" i="3" s="1"/>
  <c r="AG2009" i="3"/>
  <c r="AQ2009" i="3"/>
  <c r="AR2009" i="3" s="1"/>
  <c r="AQ2013" i="3"/>
  <c r="AR2013" i="3" s="1"/>
  <c r="AG2019" i="3"/>
  <c r="AG1935" i="3"/>
  <c r="AG1943" i="3"/>
  <c r="AG1953" i="3"/>
  <c r="AG1961" i="3"/>
  <c r="BB1965" i="3"/>
  <c r="BC1969" i="3"/>
  <c r="BB1989" i="3"/>
  <c r="BB1997" i="3"/>
  <c r="BC2001" i="3"/>
  <c r="BB2013" i="3"/>
  <c r="AQ2016" i="3"/>
  <c r="AR2016" i="3" s="1"/>
  <c r="BC2016" i="3"/>
  <c r="AE2016" i="3"/>
  <c r="AF2016" i="3" s="1"/>
  <c r="AG2020" i="3"/>
  <c r="F1916" i="3"/>
  <c r="AE1925" i="3"/>
  <c r="AQ1933" i="3"/>
  <c r="AR1933" i="3" s="1"/>
  <c r="AQ1937" i="3"/>
  <c r="AR1937" i="3" s="1"/>
  <c r="AQ1941" i="3"/>
  <c r="AR1941" i="3" s="1"/>
  <c r="AQ1955" i="3"/>
  <c r="AR1955" i="3" s="1"/>
  <c r="AQ1959" i="3"/>
  <c r="AR1959" i="3" s="1"/>
  <c r="AE1965" i="3"/>
  <c r="AF1965" i="3" s="1"/>
  <c r="F1967" i="3"/>
  <c r="F1970" i="3"/>
  <c r="AE1971" i="3"/>
  <c r="AE1975" i="3"/>
  <c r="AE1989" i="3"/>
  <c r="AF1989" i="3" s="1"/>
  <c r="AE1997" i="3"/>
  <c r="AF1997" i="3" s="1"/>
  <c r="F1999" i="3"/>
  <c r="F2003" i="3"/>
  <c r="F2007" i="3"/>
  <c r="AE2013" i="3"/>
  <c r="AF2013" i="3" s="1"/>
  <c r="BB2015" i="3"/>
  <c r="BC2015" i="3"/>
  <c r="BB2016" i="3"/>
  <c r="BC2019" i="3"/>
  <c r="BB2019" i="3"/>
  <c r="BB2026" i="3"/>
  <c r="BC2026" i="3"/>
  <c r="AQ2026" i="3"/>
  <c r="AR2026" i="3" s="1"/>
  <c r="AE2026" i="3"/>
  <c r="BC2049" i="3"/>
  <c r="BB2051" i="3"/>
  <c r="BB2055" i="3"/>
  <c r="BC2076" i="3"/>
  <c r="BC2084" i="3"/>
  <c r="BC2087" i="3"/>
  <c r="BC2099" i="3"/>
  <c r="BC2101" i="3"/>
  <c r="BC2113" i="3"/>
  <c r="BC2032" i="3"/>
  <c r="F2038" i="3"/>
  <c r="AE2044" i="3"/>
  <c r="AF2044" i="3" s="1"/>
  <c r="AE2048" i="3"/>
  <c r="AF2048" i="3" s="1"/>
  <c r="AE2049" i="3"/>
  <c r="AE2051" i="3"/>
  <c r="AF2051" i="3" s="1"/>
  <c r="BC2051" i="3"/>
  <c r="F2053" i="3"/>
  <c r="BC2053" i="3"/>
  <c r="AE2055" i="3"/>
  <c r="AF2055" i="3" s="1"/>
  <c r="BC2055" i="3"/>
  <c r="BC2063" i="3"/>
  <c r="AE2076" i="3"/>
  <c r="AF2076" i="3" s="1"/>
  <c r="F2078" i="3"/>
  <c r="AE2084" i="3"/>
  <c r="AF2084" i="3" s="1"/>
  <c r="AE2087" i="3"/>
  <c r="AF2087" i="3" s="1"/>
  <c r="BC2097" i="3"/>
  <c r="AE2099" i="3"/>
  <c r="AF2099" i="3" s="1"/>
  <c r="AE2101" i="3"/>
  <c r="AF2101" i="3" s="1"/>
  <c r="AE2103" i="3"/>
  <c r="AF2103" i="3" s="1"/>
  <c r="BB2103" i="3"/>
  <c r="AG2105" i="3"/>
  <c r="AE2105" i="3"/>
  <c r="BB2107" i="3"/>
  <c r="AG2112" i="3"/>
  <c r="AE2113" i="3"/>
  <c r="AF2113" i="3" s="1"/>
  <c r="F2022" i="3"/>
  <c r="BB2024" i="3"/>
  <c r="BC2030" i="3"/>
  <c r="AE2032" i="3"/>
  <c r="AF2032" i="3" s="1"/>
  <c r="F2034" i="3"/>
  <c r="AG2036" i="3"/>
  <c r="AE2038" i="3"/>
  <c r="BB2043" i="3"/>
  <c r="AG2044" i="3"/>
  <c r="BB2047" i="3"/>
  <c r="AG2048" i="3"/>
  <c r="AE2053" i="3"/>
  <c r="F2057" i="3"/>
  <c r="BC2057" i="3"/>
  <c r="BC2059" i="3"/>
  <c r="F2061" i="3"/>
  <c r="BC2061" i="3"/>
  <c r="AE2063" i="3"/>
  <c r="AF2063" i="3" s="1"/>
  <c r="F2065" i="3"/>
  <c r="BC2065" i="3"/>
  <c r="BB2067" i="3"/>
  <c r="AG2068" i="3"/>
  <c r="AQ2069" i="3"/>
  <c r="AR2069" i="3" s="1"/>
  <c r="BB2071" i="3"/>
  <c r="BB2075" i="3"/>
  <c r="AG2076" i="3"/>
  <c r="AQ2076" i="3"/>
  <c r="AR2076" i="3" s="1"/>
  <c r="AE2077" i="3"/>
  <c r="AF2077" i="3" s="1"/>
  <c r="BC2080" i="3"/>
  <c r="BB2083" i="3"/>
  <c r="AG2084" i="3"/>
  <c r="AQ2084" i="3"/>
  <c r="AR2084" i="3" s="1"/>
  <c r="AE2085" i="3"/>
  <c r="AF2085" i="3" s="1"/>
  <c r="AG2090" i="3"/>
  <c r="BC2091" i="3"/>
  <c r="AG2092" i="3"/>
  <c r="AW2093" i="3"/>
  <c r="BC2095" i="3"/>
  <c r="AE2097" i="3"/>
  <c r="AF2097" i="3" s="1"/>
  <c r="AG2103" i="3"/>
  <c r="BC2103" i="3"/>
  <c r="AE2107" i="3"/>
  <c r="AF2107" i="3" s="1"/>
  <c r="BB2112" i="3"/>
  <c r="AG2113" i="3"/>
  <c r="AQ2113" i="3"/>
  <c r="AR2113" i="3" s="1"/>
  <c r="AE2117" i="3"/>
  <c r="AF2117" i="3" s="1"/>
  <c r="BB2117" i="3"/>
  <c r="F2119" i="3"/>
  <c r="AE2017" i="3"/>
  <c r="AF2017" i="3" s="1"/>
  <c r="AE2021" i="3"/>
  <c r="AF2021" i="3" s="1"/>
  <c r="AG2032" i="3"/>
  <c r="AE2034" i="3"/>
  <c r="AQ2038" i="3"/>
  <c r="AR2038" i="3" s="1"/>
  <c r="AE2043" i="3"/>
  <c r="AF2043" i="3" s="1"/>
  <c r="AE2047" i="3"/>
  <c r="AF2047" i="3" s="1"/>
  <c r="AQ2049" i="3"/>
  <c r="AR2049" i="3" s="1"/>
  <c r="AE2057" i="3"/>
  <c r="AE2061" i="3"/>
  <c r="AG2063" i="3"/>
  <c r="AE2065" i="3"/>
  <c r="AE2067" i="3"/>
  <c r="AF2067" i="3" s="1"/>
  <c r="BC2069" i="3"/>
  <c r="AE2071" i="3"/>
  <c r="AF2071" i="3" s="1"/>
  <c r="AG2072" i="3"/>
  <c r="F2074" i="3"/>
  <c r="AQ2077" i="3"/>
  <c r="AR2077" i="3" s="1"/>
  <c r="F2082" i="3"/>
  <c r="AQ2087" i="3"/>
  <c r="AR2087" i="3" s="1"/>
  <c r="AE2091" i="3"/>
  <c r="AF2091" i="3" s="1"/>
  <c r="AE2093" i="3"/>
  <c r="AF2093" i="3" s="1"/>
  <c r="AE2095" i="3"/>
  <c r="AF2095" i="3" s="1"/>
  <c r="AQ2099" i="3"/>
  <c r="AR2099" i="3" s="1"/>
  <c r="AQ2101" i="3"/>
  <c r="AR2101" i="3" s="1"/>
  <c r="F2104" i="3"/>
  <c r="AG2117" i="3"/>
  <c r="V1512" i="3"/>
  <c r="V50" i="3"/>
  <c r="V70" i="3"/>
  <c r="V86" i="3"/>
  <c r="V142" i="3"/>
  <c r="V158" i="3"/>
  <c r="V174" i="3"/>
  <c r="V190" i="3"/>
  <c r="V250" i="3"/>
  <c r="V274" i="3"/>
  <c r="V322" i="3"/>
  <c r="V330" i="3"/>
  <c r="V378" i="3"/>
  <c r="V536" i="3"/>
  <c r="V779" i="3"/>
  <c r="V863" i="3"/>
  <c r="V895" i="3"/>
  <c r="V1398" i="3"/>
  <c r="V1081" i="3"/>
  <c r="V22" i="3"/>
  <c r="V38" i="3"/>
  <c r="V54" i="3"/>
  <c r="V110" i="3"/>
  <c r="V298" i="3"/>
  <c r="V354" i="3"/>
  <c r="V570" i="3"/>
  <c r="V795" i="3"/>
  <c r="V218" i="3"/>
  <c r="V246" i="3"/>
  <c r="V290" i="3"/>
  <c r="V346" i="3"/>
  <c r="V398" i="3"/>
  <c r="V414" i="3"/>
  <c r="V554" i="3"/>
  <c r="V602" i="3"/>
  <c r="V226" i="3"/>
  <c r="V254" i="3"/>
  <c r="V30" i="3"/>
  <c r="V46" i="3"/>
  <c r="V62" i="3"/>
  <c r="V102" i="3"/>
  <c r="V118" i="3"/>
  <c r="V194" i="3"/>
  <c r="V234" i="3"/>
  <c r="V262" i="3"/>
  <c r="V310" i="3"/>
  <c r="V362" i="3"/>
  <c r="V425" i="3"/>
  <c r="V429" i="3"/>
  <c r="V433" i="3"/>
  <c r="V437" i="3"/>
  <c r="V441" i="3"/>
  <c r="V445" i="3"/>
  <c r="V449" i="3"/>
  <c r="V453" i="3"/>
  <c r="V457" i="3"/>
  <c r="V461" i="3"/>
  <c r="V465" i="3"/>
  <c r="V469" i="3"/>
  <c r="V473" i="3"/>
  <c r="V538" i="3"/>
  <c r="V586" i="3"/>
  <c r="V763" i="3"/>
  <c r="V1566" i="3"/>
  <c r="V2119" i="3"/>
  <c r="V78" i="3"/>
  <c r="V94" i="3"/>
  <c r="V108" i="3"/>
  <c r="V128" i="3"/>
  <c r="V134" i="3"/>
  <c r="V150" i="3"/>
  <c r="V166" i="3"/>
  <c r="V182" i="3"/>
  <c r="V210" i="3"/>
  <c r="V238" i="3"/>
  <c r="V266" i="3"/>
  <c r="V282" i="3"/>
  <c r="V328" i="3"/>
  <c r="V338" i="3"/>
  <c r="V366" i="3"/>
  <c r="V370" i="3"/>
  <c r="V386" i="3"/>
  <c r="V390" i="3"/>
  <c r="V406" i="3"/>
  <c r="V84" i="3"/>
  <c r="V126" i="3"/>
  <c r="V140" i="3"/>
  <c r="V156" i="3"/>
  <c r="V172" i="3"/>
  <c r="V192" i="3"/>
  <c r="V202" i="3"/>
  <c r="V216" i="3"/>
  <c r="V456" i="3"/>
  <c r="V460" i="3"/>
  <c r="S1331" i="3"/>
  <c r="V1331" i="3" s="1"/>
  <c r="S1323" i="3"/>
  <c r="V1323" i="3" s="1"/>
  <c r="S1315" i="3"/>
  <c r="V1315" i="3" s="1"/>
  <c r="S1299" i="3"/>
  <c r="V1299" i="3" s="1"/>
  <c r="S1291" i="3"/>
  <c r="V1291" i="3" s="1"/>
  <c r="S1283" i="3"/>
  <c r="V1283" i="3" s="1"/>
  <c r="S1275" i="3"/>
  <c r="V1275" i="3" s="1"/>
  <c r="S1267" i="3"/>
  <c r="V1267" i="3" s="1"/>
  <c r="S1259" i="3"/>
  <c r="V1259" i="3" s="1"/>
  <c r="S1251" i="3"/>
  <c r="V1251" i="3" s="1"/>
  <c r="S1243" i="3"/>
  <c r="V1243" i="3" s="1"/>
  <c r="S1235" i="3"/>
  <c r="V1235" i="3" s="1"/>
  <c r="S1227" i="3"/>
  <c r="V1227" i="3" s="1"/>
  <c r="S1219" i="3"/>
  <c r="V1219" i="3" s="1"/>
  <c r="S1211" i="3"/>
  <c r="V1211" i="3" s="1"/>
  <c r="S1203" i="3"/>
  <c r="V1203" i="3" s="1"/>
  <c r="S1195" i="3"/>
  <c r="V1195" i="3" s="1"/>
  <c r="S1187" i="3"/>
  <c r="V1187" i="3" s="1"/>
  <c r="S1179" i="3"/>
  <c r="V1179" i="3" s="1"/>
  <c r="S1171" i="3"/>
  <c r="V1171" i="3" s="1"/>
  <c r="S1163" i="3"/>
  <c r="V1163" i="3" s="1"/>
  <c r="S1155" i="3"/>
  <c r="V1155" i="3" s="1"/>
  <c r="S1147" i="3"/>
  <c r="V1147" i="3" s="1"/>
  <c r="S1139" i="3"/>
  <c r="V1139" i="3" s="1"/>
  <c r="S1131" i="3"/>
  <c r="V1131" i="3" s="1"/>
  <c r="S1123" i="3"/>
  <c r="V1123" i="3" s="1"/>
  <c r="S1115" i="3"/>
  <c r="V1115" i="3" s="1"/>
  <c r="S1107" i="3"/>
  <c r="V1107" i="3" s="1"/>
  <c r="S1099" i="3"/>
  <c r="V1099" i="3" s="1"/>
  <c r="S1091" i="3"/>
  <c r="V1091" i="3" s="1"/>
  <c r="S1083" i="3"/>
  <c r="V1083" i="3" s="1"/>
  <c r="S1075" i="3"/>
  <c r="V1075" i="3" s="1"/>
  <c r="S1067" i="3"/>
  <c r="V1067" i="3" s="1"/>
  <c r="S1059" i="3"/>
  <c r="V1059" i="3" s="1"/>
  <c r="S1051" i="3"/>
  <c r="V1051" i="3" s="1"/>
  <c r="S1043" i="3"/>
  <c r="V1043" i="3" s="1"/>
  <c r="S1041" i="3"/>
  <c r="V1041" i="3" s="1"/>
  <c r="S1037" i="3"/>
  <c r="V1037" i="3" s="1"/>
  <c r="S1033" i="3"/>
  <c r="V1033" i="3" s="1"/>
  <c r="S1029" i="3"/>
  <c r="V1029" i="3" s="1"/>
  <c r="S1025" i="3"/>
  <c r="V1025" i="3" s="1"/>
  <c r="S1021" i="3"/>
  <c r="V1021" i="3" s="1"/>
  <c r="S1017" i="3"/>
  <c r="V1017" i="3" s="1"/>
  <c r="S1013" i="3"/>
  <c r="V1013" i="3" s="1"/>
  <c r="S1009" i="3"/>
  <c r="V1009" i="3" s="1"/>
  <c r="S1005" i="3"/>
  <c r="V1005" i="3" s="1"/>
  <c r="S1001" i="3"/>
  <c r="V1001" i="3" s="1"/>
  <c r="S997" i="3"/>
  <c r="V997" i="3" s="1"/>
  <c r="S993" i="3"/>
  <c r="V993" i="3" s="1"/>
  <c r="S989" i="3"/>
  <c r="V989" i="3" s="1"/>
  <c r="S985" i="3"/>
  <c r="V985" i="3" s="1"/>
  <c r="S981" i="3"/>
  <c r="V981" i="3" s="1"/>
  <c r="S977" i="3"/>
  <c r="V977" i="3" s="1"/>
  <c r="S973" i="3"/>
  <c r="V973" i="3" s="1"/>
  <c r="S969" i="3"/>
  <c r="V969" i="3" s="1"/>
  <c r="S965" i="3"/>
  <c r="V965" i="3" s="1"/>
  <c r="S961" i="3"/>
  <c r="V961" i="3" s="1"/>
  <c r="S957" i="3"/>
  <c r="V957" i="3" s="1"/>
  <c r="S953" i="3"/>
  <c r="V953" i="3" s="1"/>
  <c r="S949" i="3"/>
  <c r="V949" i="3" s="1"/>
  <c r="S945" i="3"/>
  <c r="V945" i="3" s="1"/>
  <c r="S941" i="3"/>
  <c r="V941" i="3" s="1"/>
  <c r="S937" i="3"/>
  <c r="V937" i="3" s="1"/>
  <c r="S933" i="3"/>
  <c r="V933" i="3" s="1"/>
  <c r="S929" i="3"/>
  <c r="V929" i="3" s="1"/>
  <c r="S925" i="3"/>
  <c r="V925" i="3" s="1"/>
  <c r="S921" i="3"/>
  <c r="V921" i="3" s="1"/>
  <c r="S917" i="3"/>
  <c r="V917" i="3" s="1"/>
  <c r="S913" i="3"/>
  <c r="V913" i="3" s="1"/>
  <c r="S909" i="3"/>
  <c r="V909" i="3" s="1"/>
  <c r="S905" i="3"/>
  <c r="V905" i="3" s="1"/>
  <c r="S901" i="3"/>
  <c r="V901" i="3" s="1"/>
  <c r="S1321" i="3"/>
  <c r="V1321" i="3" s="1"/>
  <c r="S1121" i="3"/>
  <c r="V1121" i="3" s="1"/>
  <c r="S1105" i="3"/>
  <c r="V1105" i="3" s="1"/>
  <c r="S1089" i="3"/>
  <c r="V1089" i="3" s="1"/>
  <c r="S1027" i="3"/>
  <c r="V1027" i="3" s="1"/>
  <c r="S1011" i="3"/>
  <c r="V1011" i="3" s="1"/>
  <c r="S995" i="3"/>
  <c r="V995" i="3" s="1"/>
  <c r="S979" i="3"/>
  <c r="V979" i="3" s="1"/>
  <c r="S963" i="3"/>
  <c r="V963" i="3" s="1"/>
  <c r="S947" i="3"/>
  <c r="V947" i="3" s="1"/>
  <c r="S931" i="3"/>
  <c r="V931" i="3" s="1"/>
  <c r="S915" i="3"/>
  <c r="V915" i="3" s="1"/>
  <c r="S899" i="3"/>
  <c r="V899" i="3" s="1"/>
  <c r="S1329" i="3"/>
  <c r="V1329" i="3" s="1"/>
  <c r="S1305" i="3"/>
  <c r="V1305" i="3" s="1"/>
  <c r="S1289" i="3"/>
  <c r="V1289" i="3" s="1"/>
  <c r="S1273" i="3"/>
  <c r="V1273" i="3" s="1"/>
  <c r="S1257" i="3"/>
  <c r="V1257" i="3" s="1"/>
  <c r="S1241" i="3"/>
  <c r="V1241" i="3" s="1"/>
  <c r="S1225" i="3"/>
  <c r="V1225" i="3" s="1"/>
  <c r="S1209" i="3"/>
  <c r="V1209" i="3" s="1"/>
  <c r="S1193" i="3"/>
  <c r="V1193" i="3" s="1"/>
  <c r="S1177" i="3"/>
  <c r="V1177" i="3" s="1"/>
  <c r="S1161" i="3"/>
  <c r="V1161" i="3" s="1"/>
  <c r="S1145" i="3"/>
  <c r="V1145" i="3" s="1"/>
  <c r="S1073" i="3"/>
  <c r="V1073" i="3" s="1"/>
  <c r="S1057" i="3"/>
  <c r="V1057" i="3" s="1"/>
  <c r="S1313" i="3"/>
  <c r="V1313" i="3" s="1"/>
  <c r="S1129" i="3"/>
  <c r="V1129" i="3" s="1"/>
  <c r="S1113" i="3"/>
  <c r="V1113" i="3" s="1"/>
  <c r="S1097" i="3"/>
  <c r="V1097" i="3" s="1"/>
  <c r="S1249" i="3"/>
  <c r="V1249" i="3" s="1"/>
  <c r="S1185" i="3"/>
  <c r="V1185" i="3" s="1"/>
  <c r="S1049" i="3"/>
  <c r="V1049" i="3" s="1"/>
  <c r="S1023" i="3"/>
  <c r="V1023" i="3" s="1"/>
  <c r="S1337" i="3"/>
  <c r="V1337" i="3" s="1"/>
  <c r="S1265" i="3"/>
  <c r="V1265" i="3" s="1"/>
  <c r="S1201" i="3"/>
  <c r="V1201" i="3" s="1"/>
  <c r="S1137" i="3"/>
  <c r="V1137" i="3" s="1"/>
  <c r="S975" i="3"/>
  <c r="V975" i="3" s="1"/>
  <c r="S943" i="3"/>
  <c r="V943" i="3" s="1"/>
  <c r="S911" i="3"/>
  <c r="V911" i="3" s="1"/>
  <c r="S1281" i="3"/>
  <c r="V1281" i="3" s="1"/>
  <c r="S1217" i="3"/>
  <c r="V1217" i="3" s="1"/>
  <c r="S1153" i="3"/>
  <c r="V1153" i="3" s="1"/>
  <c r="S1007" i="3"/>
  <c r="V1007" i="3" s="1"/>
  <c r="S1297" i="3"/>
  <c r="V1297" i="3" s="1"/>
  <c r="S1233" i="3"/>
  <c r="V1233" i="3" s="1"/>
  <c r="S1169" i="3"/>
  <c r="V1169" i="3" s="1"/>
  <c r="S959" i="3"/>
  <c r="V959" i="3" s="1"/>
  <c r="S927" i="3"/>
  <c r="V927" i="3" s="1"/>
  <c r="S991" i="3"/>
  <c r="V991" i="3" s="1"/>
  <c r="J11" i="1"/>
  <c r="T994" i="3" s="1"/>
  <c r="AJ5" i="3"/>
  <c r="AP8" i="3"/>
  <c r="AP12" i="3"/>
  <c r="AP11" i="3"/>
  <c r="BC25" i="3"/>
  <c r="AU25" i="3"/>
  <c r="AG25" i="3"/>
  <c r="BB25" i="3"/>
  <c r="AQ25" i="3"/>
  <c r="AR25" i="3" s="1"/>
  <c r="AE25" i="3"/>
  <c r="F31" i="3"/>
  <c r="S31" i="3"/>
  <c r="V31" i="3" s="1"/>
  <c r="AW13" i="3"/>
  <c r="AC11" i="3"/>
  <c r="K11" i="3"/>
  <c r="U9" i="3"/>
  <c r="W8" i="3"/>
  <c r="W6" i="3"/>
  <c r="Y5" i="3"/>
  <c r="AC13" i="3"/>
  <c r="K13" i="3"/>
  <c r="M12" i="3"/>
  <c r="Y11" i="3"/>
  <c r="M10" i="3"/>
  <c r="AC7" i="3"/>
  <c r="K7" i="3"/>
  <c r="BC57" i="3"/>
  <c r="AU57" i="3"/>
  <c r="AG57" i="3"/>
  <c r="BB57" i="3"/>
  <c r="AQ57" i="3"/>
  <c r="AR57" i="3" s="1"/>
  <c r="AE57" i="3"/>
  <c r="F63" i="3"/>
  <c r="S63" i="3"/>
  <c r="V63" i="3" s="1"/>
  <c r="BC89" i="3"/>
  <c r="AU89" i="3"/>
  <c r="AG89" i="3"/>
  <c r="BB89" i="3"/>
  <c r="AQ89" i="3"/>
  <c r="AR89" i="3" s="1"/>
  <c r="AE89" i="3"/>
  <c r="F95" i="3"/>
  <c r="S95" i="3"/>
  <c r="V95" i="3" s="1"/>
  <c r="BC121" i="3"/>
  <c r="AU121" i="3"/>
  <c r="AG121" i="3"/>
  <c r="BB121" i="3"/>
  <c r="AQ121" i="3"/>
  <c r="AR121" i="3" s="1"/>
  <c r="AE121" i="3"/>
  <c r="F127" i="3"/>
  <c r="S127" i="3"/>
  <c r="V127" i="3" s="1"/>
  <c r="BC153" i="3"/>
  <c r="AU153" i="3"/>
  <c r="AG153" i="3"/>
  <c r="BB153" i="3"/>
  <c r="AQ153" i="3"/>
  <c r="AR153" i="3" s="1"/>
  <c r="AE153" i="3"/>
  <c r="F159" i="3"/>
  <c r="S159" i="3"/>
  <c r="V159" i="3" s="1"/>
  <c r="BC185" i="3"/>
  <c r="AU185" i="3"/>
  <c r="AG185" i="3"/>
  <c r="BB185" i="3"/>
  <c r="AQ185" i="3"/>
  <c r="AR185" i="3" s="1"/>
  <c r="AE185" i="3"/>
  <c r="F191" i="3"/>
  <c r="S191" i="3"/>
  <c r="V191" i="3" s="1"/>
  <c r="AG216" i="3"/>
  <c r="AG244" i="3"/>
  <c r="AF244" i="3"/>
  <c r="AG272" i="3"/>
  <c r="AG328" i="3"/>
  <c r="AF328" i="3"/>
  <c r="BC341" i="3"/>
  <c r="AU341" i="3"/>
  <c r="AG341" i="3"/>
  <c r="BB341" i="3"/>
  <c r="AQ341" i="3"/>
  <c r="AR341" i="3" s="1"/>
  <c r="AE341" i="3"/>
  <c r="F347" i="3"/>
  <c r="S347" i="3"/>
  <c r="V347" i="3" s="1"/>
  <c r="BC381" i="3"/>
  <c r="AU381" i="3"/>
  <c r="AG381" i="3"/>
  <c r="BB381" i="3"/>
  <c r="AQ381" i="3"/>
  <c r="AR381" i="3" s="1"/>
  <c r="AE381" i="3"/>
  <c r="F387" i="3"/>
  <c r="S387" i="3"/>
  <c r="V387" i="3" s="1"/>
  <c r="BC409" i="3"/>
  <c r="AU409" i="3"/>
  <c r="AG409" i="3"/>
  <c r="BB409" i="3"/>
  <c r="AQ409" i="3"/>
  <c r="AR409" i="3" s="1"/>
  <c r="AE409" i="3"/>
  <c r="F415" i="3"/>
  <c r="S415" i="3"/>
  <c r="V415" i="3" s="1"/>
  <c r="AG436" i="3"/>
  <c r="AG452" i="3"/>
  <c r="AO15" i="3"/>
  <c r="AP9" i="3"/>
  <c r="AG44" i="3"/>
  <c r="AG76" i="3"/>
  <c r="AF76" i="3"/>
  <c r="AG108" i="3"/>
  <c r="AF108" i="3"/>
  <c r="AG140" i="3"/>
  <c r="AF140" i="3"/>
  <c r="AG172" i="3"/>
  <c r="AF172" i="3"/>
  <c r="BC213" i="3"/>
  <c r="AU213" i="3"/>
  <c r="AG213" i="3"/>
  <c r="BB213" i="3"/>
  <c r="AQ213" i="3"/>
  <c r="AR213" i="3" s="1"/>
  <c r="AE213" i="3"/>
  <c r="F219" i="3"/>
  <c r="S219" i="3"/>
  <c r="V219" i="3" s="1"/>
  <c r="BC241" i="3"/>
  <c r="AU241" i="3"/>
  <c r="AG241" i="3"/>
  <c r="BB241" i="3"/>
  <c r="AQ241" i="3"/>
  <c r="AR241" i="3" s="1"/>
  <c r="AE241" i="3"/>
  <c r="F247" i="3"/>
  <c r="S247" i="3"/>
  <c r="V247" i="3" s="1"/>
  <c r="BC269" i="3"/>
  <c r="AU269" i="3"/>
  <c r="AG269" i="3"/>
  <c r="BB269" i="3"/>
  <c r="AQ269" i="3"/>
  <c r="AR269" i="3" s="1"/>
  <c r="AE269" i="3"/>
  <c r="F275" i="3"/>
  <c r="S275" i="3"/>
  <c r="V275" i="3" s="1"/>
  <c r="BC301" i="3"/>
  <c r="AU301" i="3"/>
  <c r="AG301" i="3"/>
  <c r="BB301" i="3"/>
  <c r="AQ301" i="3"/>
  <c r="AR301" i="3" s="1"/>
  <c r="AE301" i="3"/>
  <c r="AG360" i="3"/>
  <c r="AG368" i="3"/>
  <c r="AF368" i="3"/>
  <c r="AG396" i="3"/>
  <c r="AF427" i="3"/>
  <c r="AF443" i="3"/>
  <c r="AF459" i="3"/>
  <c r="W12" i="3"/>
  <c r="U13" i="3"/>
  <c r="T5" i="3"/>
  <c r="BC41" i="3"/>
  <c r="AU41" i="3"/>
  <c r="AG41" i="3"/>
  <c r="BB41" i="3"/>
  <c r="AQ41" i="3"/>
  <c r="AR41" i="3" s="1"/>
  <c r="AE41" i="3"/>
  <c r="F47" i="3"/>
  <c r="S47" i="3"/>
  <c r="V47" i="3" s="1"/>
  <c r="BC73" i="3"/>
  <c r="AU73" i="3"/>
  <c r="AG73" i="3"/>
  <c r="BB73" i="3"/>
  <c r="AQ73" i="3"/>
  <c r="AR73" i="3" s="1"/>
  <c r="AE73" i="3"/>
  <c r="F79" i="3"/>
  <c r="S79" i="3"/>
  <c r="V79" i="3" s="1"/>
  <c r="BC105" i="3"/>
  <c r="AU105" i="3"/>
  <c r="AG105" i="3"/>
  <c r="BB105" i="3"/>
  <c r="AQ105" i="3"/>
  <c r="AR105" i="3" s="1"/>
  <c r="AE105" i="3"/>
  <c r="F111" i="3"/>
  <c r="S111" i="3"/>
  <c r="V111" i="3" s="1"/>
  <c r="BC137" i="3"/>
  <c r="AU137" i="3"/>
  <c r="AG137" i="3"/>
  <c r="BB137" i="3"/>
  <c r="AQ137" i="3"/>
  <c r="AR137" i="3" s="1"/>
  <c r="AE137" i="3"/>
  <c r="F143" i="3"/>
  <c r="S143" i="3"/>
  <c r="V143" i="3" s="1"/>
  <c r="BC169" i="3"/>
  <c r="AU169" i="3"/>
  <c r="AG169" i="3"/>
  <c r="BB169" i="3"/>
  <c r="AQ169" i="3"/>
  <c r="AR169" i="3" s="1"/>
  <c r="AE169" i="3"/>
  <c r="F175" i="3"/>
  <c r="S175" i="3"/>
  <c r="V175" i="3" s="1"/>
  <c r="AG200" i="3"/>
  <c r="AF200" i="3"/>
  <c r="AG232" i="3"/>
  <c r="AF232" i="3"/>
  <c r="AG260" i="3"/>
  <c r="AG288" i="3"/>
  <c r="AF288" i="3"/>
  <c r="BC313" i="3"/>
  <c r="AU313" i="3"/>
  <c r="AG313" i="3"/>
  <c r="BB313" i="3"/>
  <c r="AQ313" i="3"/>
  <c r="AR313" i="3" s="1"/>
  <c r="AE313" i="3"/>
  <c r="F331" i="3"/>
  <c r="S331" i="3"/>
  <c r="V331" i="3" s="1"/>
  <c r="BC357" i="3"/>
  <c r="AU357" i="3"/>
  <c r="AG357" i="3"/>
  <c r="BB357" i="3"/>
  <c r="AQ357" i="3"/>
  <c r="AR357" i="3" s="1"/>
  <c r="AE357" i="3"/>
  <c r="F363" i="3"/>
  <c r="S363" i="3"/>
  <c r="V363" i="3" s="1"/>
  <c r="F371" i="3"/>
  <c r="S371" i="3"/>
  <c r="V371" i="3" s="1"/>
  <c r="BC393" i="3"/>
  <c r="AU393" i="3"/>
  <c r="AG393" i="3"/>
  <c r="BB393" i="3"/>
  <c r="AQ393" i="3"/>
  <c r="AR393" i="3" s="1"/>
  <c r="AE393" i="3"/>
  <c r="F399" i="3"/>
  <c r="S399" i="3"/>
  <c r="V399" i="3" s="1"/>
  <c r="AG428" i="3"/>
  <c r="AG444" i="3"/>
  <c r="AG460" i="3"/>
  <c r="S1542" i="3"/>
  <c r="V1542" i="3" s="1"/>
  <c r="K13" i="1"/>
  <c r="L13" i="1"/>
  <c r="K5" i="3"/>
  <c r="I6" i="3"/>
  <c r="I8" i="3"/>
  <c r="W10" i="3"/>
  <c r="U5" i="3"/>
  <c r="AG28" i="3"/>
  <c r="AG60" i="3"/>
  <c r="AG92" i="3"/>
  <c r="AF92" i="3"/>
  <c r="AG124" i="3"/>
  <c r="AG156" i="3"/>
  <c r="AF156" i="3"/>
  <c r="AG188" i="3"/>
  <c r="BC197" i="3"/>
  <c r="AU197" i="3"/>
  <c r="AG197" i="3"/>
  <c r="BB197" i="3"/>
  <c r="AQ197" i="3"/>
  <c r="AR197" i="3" s="1"/>
  <c r="AE197" i="3"/>
  <c r="F203" i="3"/>
  <c r="S203" i="3"/>
  <c r="V203" i="3" s="1"/>
  <c r="BC229" i="3"/>
  <c r="AU229" i="3"/>
  <c r="AG229" i="3"/>
  <c r="BB229" i="3"/>
  <c r="AQ229" i="3"/>
  <c r="AR229" i="3" s="1"/>
  <c r="AE229" i="3"/>
  <c r="F235" i="3"/>
  <c r="S235" i="3"/>
  <c r="V235" i="3" s="1"/>
  <c r="BC257" i="3"/>
  <c r="AU257" i="3"/>
  <c r="AG257" i="3"/>
  <c r="BB257" i="3"/>
  <c r="AQ257" i="3"/>
  <c r="AR257" i="3" s="1"/>
  <c r="AE257" i="3"/>
  <c r="F263" i="3"/>
  <c r="S263" i="3"/>
  <c r="V263" i="3" s="1"/>
  <c r="BC285" i="3"/>
  <c r="AU285" i="3"/>
  <c r="AG285" i="3"/>
  <c r="BB285" i="3"/>
  <c r="AQ285" i="3"/>
  <c r="AR285" i="3" s="1"/>
  <c r="AE285" i="3"/>
  <c r="F291" i="3"/>
  <c r="S291" i="3"/>
  <c r="V291" i="3" s="1"/>
  <c r="F315" i="3"/>
  <c r="S315" i="3"/>
  <c r="V315" i="3" s="1"/>
  <c r="AU325" i="3"/>
  <c r="AG325" i="3"/>
  <c r="AX325" i="3"/>
  <c r="AW325" i="3"/>
  <c r="AQ325" i="3"/>
  <c r="AR325" i="3" s="1"/>
  <c r="AE325" i="3"/>
  <c r="AG344" i="3"/>
  <c r="AG384" i="3"/>
  <c r="AG412" i="3"/>
  <c r="AF435" i="3"/>
  <c r="AF451" i="3"/>
  <c r="BC484" i="3"/>
  <c r="AU484" i="3"/>
  <c r="BB484" i="3"/>
  <c r="AQ484" i="3"/>
  <c r="AR484" i="3" s="1"/>
  <c r="AE484" i="3"/>
  <c r="F494" i="3"/>
  <c r="S494" i="3"/>
  <c r="V494" i="3" s="1"/>
  <c r="BC500" i="3"/>
  <c r="AU500" i="3"/>
  <c r="BB500" i="3"/>
  <c r="AQ500" i="3"/>
  <c r="AR500" i="3" s="1"/>
  <c r="AE500" i="3"/>
  <c r="BC508" i="3"/>
  <c r="AU508" i="3"/>
  <c r="BB508" i="3"/>
  <c r="AQ508" i="3"/>
  <c r="AR508" i="3" s="1"/>
  <c r="AE508" i="3"/>
  <c r="BC516" i="3"/>
  <c r="AU516" i="3"/>
  <c r="BB516" i="3"/>
  <c r="AQ516" i="3"/>
  <c r="AR516" i="3" s="1"/>
  <c r="AE516" i="3"/>
  <c r="BC524" i="3"/>
  <c r="AU524" i="3"/>
  <c r="BB524" i="3"/>
  <c r="AQ524" i="3"/>
  <c r="AR524" i="3" s="1"/>
  <c r="AE524" i="3"/>
  <c r="BC532" i="3"/>
  <c r="AU532" i="3"/>
  <c r="BB532" i="3"/>
  <c r="AQ532" i="3"/>
  <c r="AR532" i="3" s="1"/>
  <c r="AE532" i="3"/>
  <c r="AG560" i="3"/>
  <c r="AF560" i="3"/>
  <c r="F563" i="3"/>
  <c r="S563" i="3"/>
  <c r="V563" i="3" s="1"/>
  <c r="BC589" i="3"/>
  <c r="AU589" i="3"/>
  <c r="AG589" i="3"/>
  <c r="BB589" i="3"/>
  <c r="AQ589" i="3"/>
  <c r="AR589" i="3" s="1"/>
  <c r="AE589" i="3"/>
  <c r="AF729" i="3"/>
  <c r="AG769" i="3"/>
  <c r="AQ788" i="3"/>
  <c r="AR788" i="3" s="1"/>
  <c r="AE788" i="3"/>
  <c r="AF788" i="3" s="1"/>
  <c r="BC788" i="3"/>
  <c r="AU788" i="3"/>
  <c r="BB788" i="3"/>
  <c r="S804" i="3"/>
  <c r="V804" i="3" s="1"/>
  <c r="F804" i="3"/>
  <c r="S923" i="3"/>
  <c r="V923" i="3" s="1"/>
  <c r="S955" i="3"/>
  <c r="V955" i="3" s="1"/>
  <c r="S1047" i="3"/>
  <c r="V1047" i="3" s="1"/>
  <c r="S1066" i="3"/>
  <c r="V1066" i="3" s="1"/>
  <c r="F1066" i="3"/>
  <c r="AJ8" i="3"/>
  <c r="AJ12" i="3"/>
  <c r="M6" i="3"/>
  <c r="Y7" i="3"/>
  <c r="AN511" i="3" s="1"/>
  <c r="M8" i="3"/>
  <c r="K9" i="3"/>
  <c r="AC9" i="3"/>
  <c r="I10" i="3"/>
  <c r="AA10" i="3"/>
  <c r="U11" i="3"/>
  <c r="I12" i="3"/>
  <c r="AA12" i="3"/>
  <c r="Y13" i="3"/>
  <c r="AP13" i="3"/>
  <c r="J2121" i="3"/>
  <c r="J5" i="3"/>
  <c r="AG20" i="3"/>
  <c r="AF20" i="3"/>
  <c r="V26" i="3"/>
  <c r="BC29" i="3"/>
  <c r="AU29" i="3"/>
  <c r="AG29" i="3"/>
  <c r="BB29" i="3"/>
  <c r="AQ29" i="3"/>
  <c r="AR29" i="3" s="1"/>
  <c r="AE29" i="3"/>
  <c r="AG32" i="3"/>
  <c r="F35" i="3"/>
  <c r="S35" i="3"/>
  <c r="V35" i="3" s="1"/>
  <c r="V42" i="3"/>
  <c r="BC45" i="3"/>
  <c r="AU45" i="3"/>
  <c r="AG45" i="3"/>
  <c r="BB45" i="3"/>
  <c r="AQ45" i="3"/>
  <c r="AR45" i="3" s="1"/>
  <c r="AE45" i="3"/>
  <c r="AG48" i="3"/>
  <c r="F51" i="3"/>
  <c r="S51" i="3"/>
  <c r="V51" i="3" s="1"/>
  <c r="V58" i="3"/>
  <c r="BC61" i="3"/>
  <c r="AU61" i="3"/>
  <c r="AG61" i="3"/>
  <c r="BB61" i="3"/>
  <c r="AQ61" i="3"/>
  <c r="AR61" i="3" s="1"/>
  <c r="AE61" i="3"/>
  <c r="AG64" i="3"/>
  <c r="AF64" i="3"/>
  <c r="F67" i="3"/>
  <c r="S67" i="3"/>
  <c r="V67" i="3" s="1"/>
  <c r="V74" i="3"/>
  <c r="BC77" i="3"/>
  <c r="AU77" i="3"/>
  <c r="AG77" i="3"/>
  <c r="BB77" i="3"/>
  <c r="AQ77" i="3"/>
  <c r="AR77" i="3" s="1"/>
  <c r="AE77" i="3"/>
  <c r="AG80" i="3"/>
  <c r="AF80" i="3"/>
  <c r="F83" i="3"/>
  <c r="S83" i="3"/>
  <c r="V83" i="3" s="1"/>
  <c r="V90" i="3"/>
  <c r="BC93" i="3"/>
  <c r="AU93" i="3"/>
  <c r="AG93" i="3"/>
  <c r="BB93" i="3"/>
  <c r="AQ93" i="3"/>
  <c r="AR93" i="3" s="1"/>
  <c r="AE93" i="3"/>
  <c r="AG96" i="3"/>
  <c r="AF96" i="3"/>
  <c r="F99" i="3"/>
  <c r="S99" i="3"/>
  <c r="V99" i="3" s="1"/>
  <c r="V104" i="3"/>
  <c r="V106" i="3"/>
  <c r="BC109" i="3"/>
  <c r="AU109" i="3"/>
  <c r="AG109" i="3"/>
  <c r="BB109" i="3"/>
  <c r="AQ109" i="3"/>
  <c r="AR109" i="3" s="1"/>
  <c r="AE109" i="3"/>
  <c r="AG112" i="3"/>
  <c r="AF112" i="3"/>
  <c r="F115" i="3"/>
  <c r="S115" i="3"/>
  <c r="V115" i="3" s="1"/>
  <c r="V122" i="3"/>
  <c r="BC125" i="3"/>
  <c r="AU125" i="3"/>
  <c r="AG125" i="3"/>
  <c r="BB125" i="3"/>
  <c r="AQ125" i="3"/>
  <c r="AR125" i="3" s="1"/>
  <c r="AE125" i="3"/>
  <c r="AG128" i="3"/>
  <c r="AF128" i="3"/>
  <c r="F131" i="3"/>
  <c r="S131" i="3"/>
  <c r="V131" i="3" s="1"/>
  <c r="V138" i="3"/>
  <c r="BC141" i="3"/>
  <c r="AU141" i="3"/>
  <c r="AG141" i="3"/>
  <c r="BB141" i="3"/>
  <c r="AQ141" i="3"/>
  <c r="AR141" i="3" s="1"/>
  <c r="AE141" i="3"/>
  <c r="AG144" i="3"/>
  <c r="F147" i="3"/>
  <c r="S147" i="3"/>
  <c r="V147" i="3" s="1"/>
  <c r="V154" i="3"/>
  <c r="BC157" i="3"/>
  <c r="AU157" i="3"/>
  <c r="AG157" i="3"/>
  <c r="BB157" i="3"/>
  <c r="AQ157" i="3"/>
  <c r="AR157" i="3" s="1"/>
  <c r="AE157" i="3"/>
  <c r="AG160" i="3"/>
  <c r="AF160" i="3"/>
  <c r="F163" i="3"/>
  <c r="S163" i="3"/>
  <c r="V163" i="3" s="1"/>
  <c r="V168" i="3"/>
  <c r="V170" i="3"/>
  <c r="BC173" i="3"/>
  <c r="AU173" i="3"/>
  <c r="AG173" i="3"/>
  <c r="BB173" i="3"/>
  <c r="AQ173" i="3"/>
  <c r="AR173" i="3" s="1"/>
  <c r="AE173" i="3"/>
  <c r="AG176" i="3"/>
  <c r="AF176" i="3"/>
  <c r="F179" i="3"/>
  <c r="S179" i="3"/>
  <c r="V179" i="3" s="1"/>
  <c r="V184" i="3"/>
  <c r="V186" i="3"/>
  <c r="BC189" i="3"/>
  <c r="AU189" i="3"/>
  <c r="AG189" i="3"/>
  <c r="BB189" i="3"/>
  <c r="AQ189" i="3"/>
  <c r="AR189" i="3" s="1"/>
  <c r="AE189" i="3"/>
  <c r="V198" i="3"/>
  <c r="BC201" i="3"/>
  <c r="AU201" i="3"/>
  <c r="AG201" i="3"/>
  <c r="BB201" i="3"/>
  <c r="AQ201" i="3"/>
  <c r="AR201" i="3" s="1"/>
  <c r="AE201" i="3"/>
  <c r="AG204" i="3"/>
  <c r="AF204" i="3"/>
  <c r="F207" i="3"/>
  <c r="S207" i="3"/>
  <c r="V207" i="3" s="1"/>
  <c r="V214" i="3"/>
  <c r="BC217" i="3"/>
  <c r="AU217" i="3"/>
  <c r="AG217" i="3"/>
  <c r="BB217" i="3"/>
  <c r="AQ217" i="3"/>
  <c r="AR217" i="3" s="1"/>
  <c r="AE217" i="3"/>
  <c r="AG220" i="3"/>
  <c r="F223" i="3"/>
  <c r="S223" i="3"/>
  <c r="V223" i="3" s="1"/>
  <c r="V230" i="3"/>
  <c r="BC233" i="3"/>
  <c r="AU233" i="3"/>
  <c r="AG233" i="3"/>
  <c r="BB233" i="3"/>
  <c r="AQ233" i="3"/>
  <c r="AR233" i="3" s="1"/>
  <c r="AE233" i="3"/>
  <c r="V242" i="3"/>
  <c r="BC245" i="3"/>
  <c r="AU245" i="3"/>
  <c r="AG245" i="3"/>
  <c r="BB245" i="3"/>
  <c r="AQ245" i="3"/>
  <c r="AR245" i="3" s="1"/>
  <c r="AE245" i="3"/>
  <c r="AG248" i="3"/>
  <c r="F251" i="3"/>
  <c r="S251" i="3"/>
  <c r="V251" i="3" s="1"/>
  <c r="V258" i="3"/>
  <c r="BC261" i="3"/>
  <c r="AU261" i="3"/>
  <c r="AG261" i="3"/>
  <c r="BB261" i="3"/>
  <c r="AQ261" i="3"/>
  <c r="AR261" i="3" s="1"/>
  <c r="AE261" i="3"/>
  <c r="V270" i="3"/>
  <c r="BC273" i="3"/>
  <c r="AU273" i="3"/>
  <c r="AG273" i="3"/>
  <c r="BB273" i="3"/>
  <c r="AQ273" i="3"/>
  <c r="AR273" i="3" s="1"/>
  <c r="AE273" i="3"/>
  <c r="AG276" i="3"/>
  <c r="AF276" i="3"/>
  <c r="F279" i="3"/>
  <c r="S279" i="3"/>
  <c r="V279" i="3" s="1"/>
  <c r="V286" i="3"/>
  <c r="BC289" i="3"/>
  <c r="AU289" i="3"/>
  <c r="AG289" i="3"/>
  <c r="BB289" i="3"/>
  <c r="AQ289" i="3"/>
  <c r="AR289" i="3" s="1"/>
  <c r="AE289" i="3"/>
  <c r="AG292" i="3"/>
  <c r="F295" i="3"/>
  <c r="S295" i="3"/>
  <c r="V295" i="3" s="1"/>
  <c r="V302" i="3"/>
  <c r="AG304" i="3"/>
  <c r="F307" i="3"/>
  <c r="S307" i="3"/>
  <c r="V307" i="3" s="1"/>
  <c r="S312" i="3"/>
  <c r="V312" i="3" s="1"/>
  <c r="V314" i="3"/>
  <c r="AG316" i="3"/>
  <c r="AF316" i="3"/>
  <c r="F319" i="3"/>
  <c r="S319" i="3"/>
  <c r="V319" i="3" s="1"/>
  <c r="S324" i="3"/>
  <c r="V324" i="3" s="1"/>
  <c r="BC329" i="3"/>
  <c r="AU329" i="3"/>
  <c r="AG329" i="3"/>
  <c r="BB329" i="3"/>
  <c r="AQ329" i="3"/>
  <c r="AR329" i="3" s="1"/>
  <c r="AE329" i="3"/>
  <c r="AG332" i="3"/>
  <c r="AF332" i="3"/>
  <c r="F335" i="3"/>
  <c r="S335" i="3"/>
  <c r="V335" i="3" s="1"/>
  <c r="V340" i="3"/>
  <c r="V342" i="3"/>
  <c r="BC345" i="3"/>
  <c r="AU345" i="3"/>
  <c r="AG345" i="3"/>
  <c r="BB345" i="3"/>
  <c r="AQ345" i="3"/>
  <c r="AR345" i="3" s="1"/>
  <c r="AE345" i="3"/>
  <c r="AG348" i="3"/>
  <c r="AF348" i="3"/>
  <c r="F351" i="3"/>
  <c r="S351" i="3"/>
  <c r="V351" i="3" s="1"/>
  <c r="V358" i="3"/>
  <c r="BC361" i="3"/>
  <c r="AU361" i="3"/>
  <c r="AG361" i="3"/>
  <c r="BB361" i="3"/>
  <c r="AQ361" i="3"/>
  <c r="AR361" i="3" s="1"/>
  <c r="AE361" i="3"/>
  <c r="BC369" i="3"/>
  <c r="AU369" i="3"/>
  <c r="AG369" i="3"/>
  <c r="BB369" i="3"/>
  <c r="AQ369" i="3"/>
  <c r="AR369" i="3" s="1"/>
  <c r="AE369" i="3"/>
  <c r="AG372" i="3"/>
  <c r="AF372" i="3"/>
  <c r="F375" i="3"/>
  <c r="S375" i="3"/>
  <c r="V375" i="3" s="1"/>
  <c r="V380" i="3"/>
  <c r="V382" i="3"/>
  <c r="BC385" i="3"/>
  <c r="AU385" i="3"/>
  <c r="AG385" i="3"/>
  <c r="BB385" i="3"/>
  <c r="AQ385" i="3"/>
  <c r="AR385" i="3" s="1"/>
  <c r="AE385" i="3"/>
  <c r="V394" i="3"/>
  <c r="BC397" i="3"/>
  <c r="AU397" i="3"/>
  <c r="AG397" i="3"/>
  <c r="BB397" i="3"/>
  <c r="AQ397" i="3"/>
  <c r="AR397" i="3" s="1"/>
  <c r="AE397" i="3"/>
  <c r="AG400" i="3"/>
  <c r="F403" i="3"/>
  <c r="S403" i="3"/>
  <c r="V403" i="3" s="1"/>
  <c r="V410" i="3"/>
  <c r="BC413" i="3"/>
  <c r="AU413" i="3"/>
  <c r="AG413" i="3"/>
  <c r="BB413" i="3"/>
  <c r="AQ413" i="3"/>
  <c r="AR413" i="3" s="1"/>
  <c r="AE413" i="3"/>
  <c r="V417" i="3"/>
  <c r="AG468" i="3"/>
  <c r="AU478" i="3"/>
  <c r="V481" i="3"/>
  <c r="AG484" i="3"/>
  <c r="AU489" i="3"/>
  <c r="AG500" i="3"/>
  <c r="AG508" i="3"/>
  <c r="AG516" i="3"/>
  <c r="AG524" i="3"/>
  <c r="AG532" i="3"/>
  <c r="AG544" i="3"/>
  <c r="F547" i="3"/>
  <c r="S547" i="3"/>
  <c r="V547" i="3" s="1"/>
  <c r="AU570" i="3"/>
  <c r="BC573" i="3"/>
  <c r="AU573" i="3"/>
  <c r="AG573" i="3"/>
  <c r="BB573" i="3"/>
  <c r="AQ573" i="3"/>
  <c r="AR573" i="3" s="1"/>
  <c r="AE573" i="3"/>
  <c r="AU582" i="3"/>
  <c r="AU590" i="3"/>
  <c r="BC608" i="3"/>
  <c r="AU608" i="3"/>
  <c r="AQ608" i="3"/>
  <c r="AR608" i="3" s="1"/>
  <c r="BB608" i="3"/>
  <c r="AE608" i="3"/>
  <c r="AF608" i="3" s="1"/>
  <c r="F614" i="3"/>
  <c r="S614" i="3"/>
  <c r="V614" i="3" s="1"/>
  <c r="S620" i="3"/>
  <c r="V620" i="3" s="1"/>
  <c r="F620" i="3"/>
  <c r="BC640" i="3"/>
  <c r="AU640" i="3"/>
  <c r="AQ640" i="3"/>
  <c r="AR640" i="3" s="1"/>
  <c r="BB640" i="3"/>
  <c r="AE640" i="3"/>
  <c r="AF640" i="3" s="1"/>
  <c r="F646" i="3"/>
  <c r="S646" i="3"/>
  <c r="V646" i="3" s="1"/>
  <c r="S652" i="3"/>
  <c r="V652" i="3" s="1"/>
  <c r="F652" i="3"/>
  <c r="S664" i="3"/>
  <c r="V664" i="3" s="1"/>
  <c r="F664" i="3"/>
  <c r="BC688" i="3"/>
  <c r="AU688" i="3"/>
  <c r="AQ688" i="3"/>
  <c r="AR688" i="3" s="1"/>
  <c r="BB688" i="3"/>
  <c r="AE688" i="3"/>
  <c r="AF688" i="3" s="1"/>
  <c r="F694" i="3"/>
  <c r="S694" i="3"/>
  <c r="V694" i="3" s="1"/>
  <c r="F698" i="3"/>
  <c r="S698" i="3"/>
  <c r="V698" i="3" s="1"/>
  <c r="S704" i="3"/>
  <c r="V704" i="3" s="1"/>
  <c r="F704" i="3"/>
  <c r="BC724" i="3"/>
  <c r="AU724" i="3"/>
  <c r="AQ724" i="3"/>
  <c r="AR724" i="3" s="1"/>
  <c r="BB724" i="3"/>
  <c r="AE724" i="3"/>
  <c r="AF724" i="3" s="1"/>
  <c r="F730" i="3"/>
  <c r="S730" i="3"/>
  <c r="V730" i="3" s="1"/>
  <c r="S736" i="3"/>
  <c r="V736" i="3" s="1"/>
  <c r="F736" i="3"/>
  <c r="BC756" i="3"/>
  <c r="AU756" i="3"/>
  <c r="AQ756" i="3"/>
  <c r="AR756" i="3" s="1"/>
  <c r="BB756" i="3"/>
  <c r="AE756" i="3"/>
  <c r="AF756" i="3" s="1"/>
  <c r="AU761" i="3"/>
  <c r="AU789" i="3"/>
  <c r="AU793" i="3"/>
  <c r="AU823" i="3"/>
  <c r="S852" i="3"/>
  <c r="V852" i="3" s="1"/>
  <c r="F852" i="3"/>
  <c r="AW898" i="3"/>
  <c r="AQ898" i="3"/>
  <c r="AR898" i="3" s="1"/>
  <c r="AE898" i="3"/>
  <c r="AF898" i="3" s="1"/>
  <c r="AX898" i="3"/>
  <c r="AG898" i="3"/>
  <c r="AU898" i="3"/>
  <c r="S914" i="3"/>
  <c r="V914" i="3" s="1"/>
  <c r="F914" i="3"/>
  <c r="BC924" i="3"/>
  <c r="AU924" i="3"/>
  <c r="AQ924" i="3"/>
  <c r="AR924" i="3" s="1"/>
  <c r="AE924" i="3"/>
  <c r="AF924" i="3" s="1"/>
  <c r="BB924" i="3"/>
  <c r="S928" i="3"/>
  <c r="V928" i="3" s="1"/>
  <c r="F928" i="3"/>
  <c r="S946" i="3"/>
  <c r="V946" i="3" s="1"/>
  <c r="F946" i="3"/>
  <c r="BC956" i="3"/>
  <c r="AU956" i="3"/>
  <c r="AQ956" i="3"/>
  <c r="AR956" i="3" s="1"/>
  <c r="AE956" i="3"/>
  <c r="AF956" i="3" s="1"/>
  <c r="BB956" i="3"/>
  <c r="S960" i="3"/>
  <c r="V960" i="3" s="1"/>
  <c r="F960" i="3"/>
  <c r="S978" i="3"/>
  <c r="V978" i="3" s="1"/>
  <c r="F978" i="3"/>
  <c r="S1010" i="3"/>
  <c r="V1010" i="3" s="1"/>
  <c r="F1010" i="3"/>
  <c r="S1406" i="3"/>
  <c r="V1406" i="3" s="1"/>
  <c r="J12" i="1"/>
  <c r="T1456" i="3" s="1"/>
  <c r="T9" i="3" s="1"/>
  <c r="S1744" i="3"/>
  <c r="V1744" i="3" s="1"/>
  <c r="L14" i="1"/>
  <c r="AN5" i="3"/>
  <c r="AI15" i="3"/>
  <c r="AP6" i="3"/>
  <c r="AH7" i="3"/>
  <c r="AJ7" i="3" s="1"/>
  <c r="AN9" i="3"/>
  <c r="AP10" i="3"/>
  <c r="AH11" i="3"/>
  <c r="AJ11" i="3" s="1"/>
  <c r="AN13" i="3"/>
  <c r="AB5" i="3"/>
  <c r="AU22" i="3"/>
  <c r="BD13" i="3"/>
  <c r="AR13" i="3"/>
  <c r="AB13" i="3"/>
  <c r="X13" i="3"/>
  <c r="T13" i="3"/>
  <c r="N13" i="3"/>
  <c r="J13" i="3"/>
  <c r="BF12" i="3"/>
  <c r="AD12" i="3"/>
  <c r="Z12" i="3"/>
  <c r="L12" i="3"/>
  <c r="H12" i="3"/>
  <c r="AM2026" i="3" s="1"/>
  <c r="AB11" i="3"/>
  <c r="X11" i="3"/>
  <c r="T11" i="3"/>
  <c r="N11" i="3"/>
  <c r="J11" i="3"/>
  <c r="BF10" i="3"/>
  <c r="AD10" i="3"/>
  <c r="Z10" i="3"/>
  <c r="L10" i="3"/>
  <c r="H10" i="3"/>
  <c r="AM1725" i="3" s="1"/>
  <c r="AB9" i="3"/>
  <c r="X9" i="3"/>
  <c r="N9" i="3"/>
  <c r="J9" i="3"/>
  <c r="BF8" i="3"/>
  <c r="AD8" i="3"/>
  <c r="Z8" i="3"/>
  <c r="L8" i="3"/>
  <c r="H8" i="3"/>
  <c r="AB7" i="3"/>
  <c r="X7" i="3"/>
  <c r="N7" i="3"/>
  <c r="J7" i="3"/>
  <c r="BF6" i="3"/>
  <c r="AD6" i="3"/>
  <c r="Z6" i="3"/>
  <c r="L6" i="3"/>
  <c r="H6" i="3"/>
  <c r="AM213" i="3" s="1"/>
  <c r="X5" i="3"/>
  <c r="N5" i="3"/>
  <c r="F23" i="3"/>
  <c r="S23" i="3"/>
  <c r="BC33" i="3"/>
  <c r="AU33" i="3"/>
  <c r="AG33" i="3"/>
  <c r="BB33" i="3"/>
  <c r="AQ33" i="3"/>
  <c r="AR33" i="3" s="1"/>
  <c r="AE33" i="3"/>
  <c r="AG36" i="3"/>
  <c r="AF36" i="3"/>
  <c r="F39" i="3"/>
  <c r="S39" i="3"/>
  <c r="V39" i="3" s="1"/>
  <c r="BC49" i="3"/>
  <c r="AU49" i="3"/>
  <c r="AG49" i="3"/>
  <c r="BB49" i="3"/>
  <c r="AQ49" i="3"/>
  <c r="AR49" i="3" s="1"/>
  <c r="AE49" i="3"/>
  <c r="AG52" i="3"/>
  <c r="AF52" i="3"/>
  <c r="F55" i="3"/>
  <c r="S55" i="3"/>
  <c r="V55" i="3" s="1"/>
  <c r="BC65" i="3"/>
  <c r="AU65" i="3"/>
  <c r="AG65" i="3"/>
  <c r="BB65" i="3"/>
  <c r="AQ65" i="3"/>
  <c r="AR65" i="3" s="1"/>
  <c r="AE65" i="3"/>
  <c r="AG68" i="3"/>
  <c r="F71" i="3"/>
  <c r="S71" i="3"/>
  <c r="V71" i="3" s="1"/>
  <c r="BC81" i="3"/>
  <c r="AU81" i="3"/>
  <c r="AG81" i="3"/>
  <c r="BB81" i="3"/>
  <c r="AQ81" i="3"/>
  <c r="AR81" i="3" s="1"/>
  <c r="AE81" i="3"/>
  <c r="AG84" i="3"/>
  <c r="F87" i="3"/>
  <c r="S87" i="3"/>
  <c r="V87" i="3" s="1"/>
  <c r="BC97" i="3"/>
  <c r="AU97" i="3"/>
  <c r="AG97" i="3"/>
  <c r="BB97" i="3"/>
  <c r="AQ97" i="3"/>
  <c r="AR97" i="3" s="1"/>
  <c r="AE97" i="3"/>
  <c r="AG100" i="3"/>
  <c r="AF100" i="3"/>
  <c r="F103" i="3"/>
  <c r="S103" i="3"/>
  <c r="V103" i="3" s="1"/>
  <c r="BC113" i="3"/>
  <c r="AU113" i="3"/>
  <c r="AG113" i="3"/>
  <c r="BB113" i="3"/>
  <c r="AQ113" i="3"/>
  <c r="AR113" i="3" s="1"/>
  <c r="AE113" i="3"/>
  <c r="AG116" i="3"/>
  <c r="F119" i="3"/>
  <c r="S119" i="3"/>
  <c r="V119" i="3" s="1"/>
  <c r="BC129" i="3"/>
  <c r="AU129" i="3"/>
  <c r="AG129" i="3"/>
  <c r="BB129" i="3"/>
  <c r="AQ129" i="3"/>
  <c r="AR129" i="3" s="1"/>
  <c r="AE129" i="3"/>
  <c r="AG132" i="3"/>
  <c r="AF132" i="3"/>
  <c r="F135" i="3"/>
  <c r="S135" i="3"/>
  <c r="V135" i="3" s="1"/>
  <c r="BC145" i="3"/>
  <c r="AU145" i="3"/>
  <c r="AG145" i="3"/>
  <c r="BB145" i="3"/>
  <c r="AQ145" i="3"/>
  <c r="AR145" i="3" s="1"/>
  <c r="AE145" i="3"/>
  <c r="AG148" i="3"/>
  <c r="F151" i="3"/>
  <c r="S151" i="3"/>
  <c r="V151" i="3" s="1"/>
  <c r="BC161" i="3"/>
  <c r="AU161" i="3"/>
  <c r="AG161" i="3"/>
  <c r="BB161" i="3"/>
  <c r="AQ161" i="3"/>
  <c r="AR161" i="3" s="1"/>
  <c r="AE161" i="3"/>
  <c r="AG164" i="3"/>
  <c r="AF164" i="3"/>
  <c r="F167" i="3"/>
  <c r="S167" i="3"/>
  <c r="V167" i="3" s="1"/>
  <c r="BC177" i="3"/>
  <c r="AU177" i="3"/>
  <c r="AG177" i="3"/>
  <c r="BB177" i="3"/>
  <c r="AQ177" i="3"/>
  <c r="AR177" i="3" s="1"/>
  <c r="AE177" i="3"/>
  <c r="AG180" i="3"/>
  <c r="AF180" i="3"/>
  <c r="F183" i="3"/>
  <c r="S183" i="3"/>
  <c r="V183" i="3" s="1"/>
  <c r="AG192" i="3"/>
  <c r="AF192" i="3"/>
  <c r="F195" i="3"/>
  <c r="S195" i="3"/>
  <c r="V195" i="3" s="1"/>
  <c r="BC205" i="3"/>
  <c r="AU205" i="3"/>
  <c r="AG205" i="3"/>
  <c r="BB205" i="3"/>
  <c r="AQ205" i="3"/>
  <c r="AR205" i="3" s="1"/>
  <c r="AE205" i="3"/>
  <c r="AG208" i="3"/>
  <c r="F211" i="3"/>
  <c r="S211" i="3"/>
  <c r="V211" i="3" s="1"/>
  <c r="BC221" i="3"/>
  <c r="AU221" i="3"/>
  <c r="AG221" i="3"/>
  <c r="BB221" i="3"/>
  <c r="AQ221" i="3"/>
  <c r="AR221" i="3" s="1"/>
  <c r="AE221" i="3"/>
  <c r="AG224" i="3"/>
  <c r="AF224" i="3"/>
  <c r="F227" i="3"/>
  <c r="S227" i="3"/>
  <c r="V227" i="3" s="1"/>
  <c r="AG236" i="3"/>
  <c r="F239" i="3"/>
  <c r="S239" i="3"/>
  <c r="V239" i="3" s="1"/>
  <c r="BC249" i="3"/>
  <c r="AU249" i="3"/>
  <c r="AG249" i="3"/>
  <c r="BB249" i="3"/>
  <c r="AQ249" i="3"/>
  <c r="AR249" i="3" s="1"/>
  <c r="AE249" i="3"/>
  <c r="AG252" i="3"/>
  <c r="AF252" i="3"/>
  <c r="F255" i="3"/>
  <c r="S255" i="3"/>
  <c r="V255" i="3" s="1"/>
  <c r="AG264" i="3"/>
  <c r="F267" i="3"/>
  <c r="S267" i="3"/>
  <c r="V267" i="3" s="1"/>
  <c r="BC277" i="3"/>
  <c r="AU277" i="3"/>
  <c r="AG277" i="3"/>
  <c r="BB277" i="3"/>
  <c r="AQ277" i="3"/>
  <c r="AR277" i="3" s="1"/>
  <c r="AE277" i="3"/>
  <c r="AG280" i="3"/>
  <c r="AF280" i="3"/>
  <c r="F283" i="3"/>
  <c r="S283" i="3"/>
  <c r="V283" i="3" s="1"/>
  <c r="BC293" i="3"/>
  <c r="AU293" i="3"/>
  <c r="AG293" i="3"/>
  <c r="BB293" i="3"/>
  <c r="AQ293" i="3"/>
  <c r="AR293" i="3" s="1"/>
  <c r="AE293" i="3"/>
  <c r="AG296" i="3"/>
  <c r="AF296" i="3"/>
  <c r="F299" i="3"/>
  <c r="S299" i="3"/>
  <c r="V299" i="3" s="1"/>
  <c r="BC305" i="3"/>
  <c r="AU305" i="3"/>
  <c r="AG305" i="3"/>
  <c r="BB305" i="3"/>
  <c r="AQ305" i="3"/>
  <c r="AR305" i="3" s="1"/>
  <c r="AE305" i="3"/>
  <c r="AG308" i="3"/>
  <c r="AF308" i="3"/>
  <c r="F311" i="3"/>
  <c r="S311" i="3"/>
  <c r="V311" i="3" s="1"/>
  <c r="BC317" i="3"/>
  <c r="AU317" i="3"/>
  <c r="AG317" i="3"/>
  <c r="BB317" i="3"/>
  <c r="AQ317" i="3"/>
  <c r="AR317" i="3" s="1"/>
  <c r="AE317" i="3"/>
  <c r="AG320" i="3"/>
  <c r="F323" i="3"/>
  <c r="S323" i="3"/>
  <c r="BC333" i="3"/>
  <c r="AU333" i="3"/>
  <c r="AG333" i="3"/>
  <c r="BB333" i="3"/>
  <c r="AQ333" i="3"/>
  <c r="AR333" i="3" s="1"/>
  <c r="AE333" i="3"/>
  <c r="AG336" i="3"/>
  <c r="AF336" i="3"/>
  <c r="F339" i="3"/>
  <c r="S339" i="3"/>
  <c r="V339" i="3" s="1"/>
  <c r="BC349" i="3"/>
  <c r="AU349" i="3"/>
  <c r="AG349" i="3"/>
  <c r="BB349" i="3"/>
  <c r="AQ349" i="3"/>
  <c r="AR349" i="3" s="1"/>
  <c r="AE349" i="3"/>
  <c r="AG352" i="3"/>
  <c r="AF352" i="3"/>
  <c r="F355" i="3"/>
  <c r="S355" i="3"/>
  <c r="V355" i="3" s="1"/>
  <c r="AG364" i="3"/>
  <c r="AF364" i="3"/>
  <c r="BC373" i="3"/>
  <c r="AU373" i="3"/>
  <c r="AG373" i="3"/>
  <c r="BB373" i="3"/>
  <c r="AQ373" i="3"/>
  <c r="AR373" i="3" s="1"/>
  <c r="AE373" i="3"/>
  <c r="AG376" i="3"/>
  <c r="AF376" i="3"/>
  <c r="F379" i="3"/>
  <c r="S379" i="3"/>
  <c r="V379" i="3" s="1"/>
  <c r="AG388" i="3"/>
  <c r="F391" i="3"/>
  <c r="S391" i="3"/>
  <c r="V391" i="3" s="1"/>
  <c r="BC401" i="3"/>
  <c r="AU401" i="3"/>
  <c r="AG401" i="3"/>
  <c r="BB401" i="3"/>
  <c r="AQ401" i="3"/>
  <c r="AR401" i="3" s="1"/>
  <c r="AE401" i="3"/>
  <c r="AG404" i="3"/>
  <c r="F407" i="3"/>
  <c r="S407" i="3"/>
  <c r="V407" i="3" s="1"/>
  <c r="AU430" i="3"/>
  <c r="AU438" i="3"/>
  <c r="AU446" i="3"/>
  <c r="AU454" i="3"/>
  <c r="AU462" i="3"/>
  <c r="AU470" i="3"/>
  <c r="AG480" i="3"/>
  <c r="F486" i="3"/>
  <c r="S486" i="3"/>
  <c r="V486" i="3" s="1"/>
  <c r="AU486" i="3"/>
  <c r="AU490" i="3"/>
  <c r="BC492" i="3"/>
  <c r="AU492" i="3"/>
  <c r="BB492" i="3"/>
  <c r="AQ492" i="3"/>
  <c r="AR492" i="3" s="1"/>
  <c r="AE492" i="3"/>
  <c r="AU493" i="3"/>
  <c r="F502" i="3"/>
  <c r="S502" i="3"/>
  <c r="V502" i="3" s="1"/>
  <c r="F510" i="3"/>
  <c r="S510" i="3"/>
  <c r="V510" i="3" s="1"/>
  <c r="F518" i="3"/>
  <c r="S518" i="3"/>
  <c r="V518" i="3" s="1"/>
  <c r="AU518" i="3"/>
  <c r="F526" i="3"/>
  <c r="S526" i="3"/>
  <c r="V526" i="3" s="1"/>
  <c r="AU526" i="3"/>
  <c r="AU554" i="3"/>
  <c r="BC557" i="3"/>
  <c r="AU557" i="3"/>
  <c r="AG557" i="3"/>
  <c r="BB557" i="3"/>
  <c r="AQ557" i="3"/>
  <c r="AR557" i="3" s="1"/>
  <c r="AE557" i="3"/>
  <c r="AU566" i="3"/>
  <c r="AU574" i="3"/>
  <c r="AG592" i="3"/>
  <c r="AF592" i="3"/>
  <c r="F595" i="3"/>
  <c r="S595" i="3"/>
  <c r="V595" i="3" s="1"/>
  <c r="AF673" i="3"/>
  <c r="AF745" i="3"/>
  <c r="AU771" i="3"/>
  <c r="AQ772" i="3"/>
  <c r="AR772" i="3" s="1"/>
  <c r="AE772" i="3"/>
  <c r="AF772" i="3" s="1"/>
  <c r="BC772" i="3"/>
  <c r="AU772" i="3"/>
  <c r="BB772" i="3"/>
  <c r="AF781" i="3"/>
  <c r="AG785" i="3"/>
  <c r="AU807" i="3"/>
  <c r="S836" i="3"/>
  <c r="V836" i="3" s="1"/>
  <c r="F836" i="3"/>
  <c r="S882" i="3"/>
  <c r="V882" i="3" s="1"/>
  <c r="F882" i="3"/>
  <c r="BC892" i="3"/>
  <c r="AU892" i="3"/>
  <c r="AQ892" i="3"/>
  <c r="AR892" i="3" s="1"/>
  <c r="AE892" i="3"/>
  <c r="AF892" i="3" s="1"/>
  <c r="BB892" i="3"/>
  <c r="AU930" i="3"/>
  <c r="AU962" i="3"/>
  <c r="S987" i="3"/>
  <c r="V987" i="3" s="1"/>
  <c r="S1098" i="3"/>
  <c r="V1098" i="3" s="1"/>
  <c r="F1098" i="3"/>
  <c r="V321" i="3"/>
  <c r="S2115" i="3"/>
  <c r="V2115" i="3" s="1"/>
  <c r="S2112" i="3"/>
  <c r="V2112" i="3" s="1"/>
  <c r="S2105" i="3"/>
  <c r="V2105" i="3" s="1"/>
  <c r="S2099" i="3"/>
  <c r="V2099" i="3" s="1"/>
  <c r="S2095" i="3"/>
  <c r="V2095" i="3" s="1"/>
  <c r="S2089" i="3"/>
  <c r="V2089" i="3" s="1"/>
  <c r="S2103" i="3"/>
  <c r="V2103" i="3" s="1"/>
  <c r="S2067" i="3"/>
  <c r="V2067" i="3" s="1"/>
  <c r="S2059" i="3"/>
  <c r="V2059" i="3" s="1"/>
  <c r="S2051" i="3"/>
  <c r="V2051" i="3" s="1"/>
  <c r="S2075" i="3"/>
  <c r="S2046" i="3"/>
  <c r="V2046" i="3" s="1"/>
  <c r="S2042" i="3"/>
  <c r="V2042" i="3" s="1"/>
  <c r="S2041" i="3"/>
  <c r="V2041" i="3" s="1"/>
  <c r="S2083" i="3"/>
  <c r="V2083" i="3" s="1"/>
  <c r="S2078" i="3"/>
  <c r="V2078" i="3" s="1"/>
  <c r="S2061" i="3"/>
  <c r="V2061" i="3" s="1"/>
  <c r="S2049" i="3"/>
  <c r="V2049" i="3" s="1"/>
  <c r="S2082" i="3"/>
  <c r="V2082" i="3" s="1"/>
  <c r="S2065" i="3"/>
  <c r="V2065" i="3" s="1"/>
  <c r="S2040" i="3"/>
  <c r="V2040" i="3" s="1"/>
  <c r="S2032" i="3"/>
  <c r="V2032" i="3" s="1"/>
  <c r="S2024" i="3"/>
  <c r="V2024" i="3" s="1"/>
  <c r="S2079" i="3"/>
  <c r="V2079" i="3" s="1"/>
  <c r="J15" i="1"/>
  <c r="AU2103" i="3"/>
  <c r="AU2099" i="3"/>
  <c r="AU2095" i="3"/>
  <c r="AU2101" i="3"/>
  <c r="AU2097" i="3"/>
  <c r="AU2109" i="3"/>
  <c r="AU2087" i="3"/>
  <c r="AU2069" i="3"/>
  <c r="AU2067" i="3"/>
  <c r="AU2055" i="3"/>
  <c r="AU2049" i="3"/>
  <c r="AU2089" i="3"/>
  <c r="AU2071" i="3"/>
  <c r="AU2065" i="3"/>
  <c r="AU2053" i="3"/>
  <c r="AU2051" i="3"/>
  <c r="AU2059" i="3"/>
  <c r="AU2020" i="3"/>
  <c r="AU2016" i="3"/>
  <c r="AU2080" i="3"/>
  <c r="AU2074" i="3"/>
  <c r="AU2057" i="3"/>
  <c r="AU1948" i="3"/>
  <c r="AU1911" i="3"/>
  <c r="AU1907" i="3"/>
  <c r="AU1903" i="3"/>
  <c r="AU2063" i="3"/>
  <c r="AU2061" i="3"/>
  <c r="AU1897" i="3"/>
  <c r="AU1895" i="3"/>
  <c r="AU1877" i="3"/>
  <c r="AU1899" i="3"/>
  <c r="AU1893" i="3"/>
  <c r="AU1881" i="3"/>
  <c r="AU1879" i="3"/>
  <c r="AU1867" i="3"/>
  <c r="AU1875" i="3"/>
  <c r="AU1873" i="3"/>
  <c r="AU1869" i="3"/>
  <c r="AU2112" i="3"/>
  <c r="AU1952" i="3"/>
  <c r="AU1871" i="3"/>
  <c r="AU1771" i="3"/>
  <c r="AU1754" i="3"/>
  <c r="AU1752" i="3"/>
  <c r="AU1891" i="3"/>
  <c r="AU1746" i="3"/>
  <c r="AU1887" i="3"/>
  <c r="AU1885" i="3"/>
  <c r="AU1777" i="3"/>
  <c r="AU1765" i="3"/>
  <c r="AU1740" i="3"/>
  <c r="AU1726" i="3"/>
  <c r="AU1714" i="3"/>
  <c r="AU1712" i="3"/>
  <c r="AU1700" i="3"/>
  <c r="AU1694" i="3"/>
  <c r="AU1682" i="3"/>
  <c r="AU1680" i="3"/>
  <c r="AU1668" i="3"/>
  <c r="AU1662" i="3"/>
  <c r="AU1889" i="3"/>
  <c r="AU1759" i="3"/>
  <c r="AU1756" i="3"/>
  <c r="AU1742" i="3"/>
  <c r="AU1736" i="3"/>
  <c r="AU1724" i="3"/>
  <c r="AU1718" i="3"/>
  <c r="AU1706" i="3"/>
  <c r="AU1704" i="3"/>
  <c r="AU1692" i="3"/>
  <c r="AU1686" i="3"/>
  <c r="AU1674" i="3"/>
  <c r="AU1660" i="3"/>
  <c r="AU1708" i="3"/>
  <c r="AU1676" i="3"/>
  <c r="AU1666" i="3"/>
  <c r="AU1761" i="3"/>
  <c r="AU1748" i="3"/>
  <c r="AU1734" i="3"/>
  <c r="AU1728" i="3"/>
  <c r="AU1716" i="3"/>
  <c r="AU1702" i="3"/>
  <c r="AU1696" i="3"/>
  <c r="AU1684" i="3"/>
  <c r="AU1658" i="3"/>
  <c r="AU1656" i="3"/>
  <c r="AU1616" i="3"/>
  <c r="AU1600" i="3"/>
  <c r="AU1598" i="3"/>
  <c r="AU1592" i="3"/>
  <c r="AU1590" i="3"/>
  <c r="AU1584" i="3"/>
  <c r="AU1582" i="3"/>
  <c r="AU1576" i="3"/>
  <c r="AU1574" i="3"/>
  <c r="AU1568" i="3"/>
  <c r="AU1566" i="3"/>
  <c r="AU1560" i="3"/>
  <c r="AU1558" i="3"/>
  <c r="AU1552" i="3"/>
  <c r="AU1550" i="3"/>
  <c r="AU1544" i="3"/>
  <c r="AU1536" i="3"/>
  <c r="AU1534" i="3"/>
  <c r="AU1528" i="3"/>
  <c r="AU1526" i="3"/>
  <c r="AU1520" i="3"/>
  <c r="AU1518" i="3"/>
  <c r="AU1512" i="3"/>
  <c r="AU1510" i="3"/>
  <c r="AU1504" i="3"/>
  <c r="AU1496" i="3"/>
  <c r="AU1494" i="3"/>
  <c r="AU1488" i="3"/>
  <c r="AU1486" i="3"/>
  <c r="AU1480" i="3"/>
  <c r="AU1478" i="3"/>
  <c r="AU1472" i="3"/>
  <c r="AU1470" i="3"/>
  <c r="AU1464" i="3"/>
  <c r="AU1738" i="3"/>
  <c r="AU1722" i="3"/>
  <c r="AU1678" i="3"/>
  <c r="AU1670" i="3"/>
  <c r="AU1614" i="3"/>
  <c r="AU1606" i="3"/>
  <c r="AU1596" i="3"/>
  <c r="AU1594" i="3"/>
  <c r="AU1532" i="3"/>
  <c r="AU1524" i="3"/>
  <c r="AU1522" i="3"/>
  <c r="AU1484" i="3"/>
  <c r="AU1482" i="3"/>
  <c r="AU1462" i="3"/>
  <c r="AU1452" i="3"/>
  <c r="AU1436" i="3"/>
  <c r="AU1420" i="3"/>
  <c r="AU1404" i="3"/>
  <c r="AU1382" i="3"/>
  <c r="AU1378" i="3"/>
  <c r="AU1374" i="3"/>
  <c r="AU1370" i="3"/>
  <c r="AU1366" i="3"/>
  <c r="AU1362" i="3"/>
  <c r="AU1358" i="3"/>
  <c r="AU1781" i="3"/>
  <c r="AU1775" i="3"/>
  <c r="AU1730" i="3"/>
  <c r="AU1720" i="3"/>
  <c r="AU1608" i="3"/>
  <c r="AU1750" i="3"/>
  <c r="AU1710" i="3"/>
  <c r="AU1688" i="3"/>
  <c r="AU1627" i="3"/>
  <c r="AU1538" i="3"/>
  <c r="AU1458" i="3"/>
  <c r="AU1456" i="3"/>
  <c r="AU1039" i="3"/>
  <c r="AU1035" i="3"/>
  <c r="AU1031" i="3"/>
  <c r="AU1027" i="3"/>
  <c r="AU1023" i="3"/>
  <c r="AU1019" i="3"/>
  <c r="AU1015" i="3"/>
  <c r="AU1011" i="3"/>
  <c r="AU1007" i="3"/>
  <c r="AU1003" i="3"/>
  <c r="AU999" i="3"/>
  <c r="AU995" i="3"/>
  <c r="AU991" i="3"/>
  <c r="AU987" i="3"/>
  <c r="AU983" i="3"/>
  <c r="AU979" i="3"/>
  <c r="AU975" i="3"/>
  <c r="AU971" i="3"/>
  <c r="AU967" i="3"/>
  <c r="AU963" i="3"/>
  <c r="AU959" i="3"/>
  <c r="AU955" i="3"/>
  <c r="AU951" i="3"/>
  <c r="AU947" i="3"/>
  <c r="AU943" i="3"/>
  <c r="AU939" i="3"/>
  <c r="AU935" i="3"/>
  <c r="AU931" i="3"/>
  <c r="AU927" i="3"/>
  <c r="AU923" i="3"/>
  <c r="AU919" i="3"/>
  <c r="AU915" i="3"/>
  <c r="AU911" i="3"/>
  <c r="AU907" i="3"/>
  <c r="AU903" i="3"/>
  <c r="AU899" i="3"/>
  <c r="AU891" i="3"/>
  <c r="AU887" i="3"/>
  <c r="AU883" i="3"/>
  <c r="AU879" i="3"/>
  <c r="AU875" i="3"/>
  <c r="AU871" i="3"/>
  <c r="AU867" i="3"/>
  <c r="AU863" i="3"/>
  <c r="AU859" i="3"/>
  <c r="AU1690" i="3"/>
  <c r="AU1572" i="3"/>
  <c r="AU1516" i="3"/>
  <c r="AU1476" i="3"/>
  <c r="AU1393" i="3"/>
  <c r="AU1353" i="3"/>
  <c r="AU1351" i="3"/>
  <c r="AU1345" i="3"/>
  <c r="AU1337" i="3"/>
  <c r="AU1335" i="3"/>
  <c r="AU1329" i="3"/>
  <c r="AU1327" i="3"/>
  <c r="AU1321" i="3"/>
  <c r="AU1319" i="3"/>
  <c r="AU1313" i="3"/>
  <c r="AU1311" i="3"/>
  <c r="AU1305" i="3"/>
  <c r="AU1303" i="3"/>
  <c r="AU1297" i="3"/>
  <c r="AU1295" i="3"/>
  <c r="AU1289" i="3"/>
  <c r="AU1287" i="3"/>
  <c r="AU1281" i="3"/>
  <c r="AU1279" i="3"/>
  <c r="AU1273" i="3"/>
  <c r="AU1271" i="3"/>
  <c r="AU1265" i="3"/>
  <c r="AU1263" i="3"/>
  <c r="AU1257" i="3"/>
  <c r="AU1255" i="3"/>
  <c r="AU1249" i="3"/>
  <c r="AU1247" i="3"/>
  <c r="AU1241" i="3"/>
  <c r="AU1239" i="3"/>
  <c r="AU1233" i="3"/>
  <c r="AU1231" i="3"/>
  <c r="AU1225" i="3"/>
  <c r="AU1223" i="3"/>
  <c r="AU1217" i="3"/>
  <c r="AU1215" i="3"/>
  <c r="AU1209" i="3"/>
  <c r="AU1207" i="3"/>
  <c r="AU1201" i="3"/>
  <c r="AU1199" i="3"/>
  <c r="AU1193" i="3"/>
  <c r="AU1191" i="3"/>
  <c r="AU1185" i="3"/>
  <c r="AU1183" i="3"/>
  <c r="AU1177" i="3"/>
  <c r="AU1175" i="3"/>
  <c r="AU1169" i="3"/>
  <c r="AU1167" i="3"/>
  <c r="AU1161" i="3"/>
  <c r="AU1159" i="3"/>
  <c r="AU1153" i="3"/>
  <c r="AU1151" i="3"/>
  <c r="AU1145" i="3"/>
  <c r="AU1143" i="3"/>
  <c r="AU1137" i="3"/>
  <c r="AU1135" i="3"/>
  <c r="AU1129" i="3"/>
  <c r="AU1127" i="3"/>
  <c r="AU1121" i="3"/>
  <c r="AU1119" i="3"/>
  <c r="AU1113" i="3"/>
  <c r="AU1111" i="3"/>
  <c r="AU1105" i="3"/>
  <c r="AU1103" i="3"/>
  <c r="AU1097" i="3"/>
  <c r="AU1095" i="3"/>
  <c r="AU1089" i="3"/>
  <c r="AU1087" i="3"/>
  <c r="AU1079" i="3"/>
  <c r="AU1073" i="3"/>
  <c r="AU1071" i="3"/>
  <c r="AU1063" i="3"/>
  <c r="AU1057" i="3"/>
  <c r="AU1055" i="3"/>
  <c r="AU1049" i="3"/>
  <c r="AU1047" i="3"/>
  <c r="AU1664" i="3"/>
  <c r="AU1631" i="3"/>
  <c r="AU1698" i="3"/>
  <c r="AU1349" i="3"/>
  <c r="AU1333" i="3"/>
  <c r="AU1323" i="3"/>
  <c r="AU1293" i="3"/>
  <c r="AU1277" i="3"/>
  <c r="AU1261" i="3"/>
  <c r="AU1245" i="3"/>
  <c r="AU1229" i="3"/>
  <c r="AU1213" i="3"/>
  <c r="AU1197" i="3"/>
  <c r="AU1181" i="3"/>
  <c r="AU1165" i="3"/>
  <c r="AU1149" i="3"/>
  <c r="AU1123" i="3"/>
  <c r="AU1107" i="3"/>
  <c r="AU1091" i="3"/>
  <c r="AU1077" i="3"/>
  <c r="AU1061" i="3"/>
  <c r="AU1045" i="3"/>
  <c r="AU755" i="3"/>
  <c r="AU751" i="3"/>
  <c r="AU747" i="3"/>
  <c r="AU743" i="3"/>
  <c r="AU739" i="3"/>
  <c r="AU735" i="3"/>
  <c r="AU731" i="3"/>
  <c r="AU727" i="3"/>
  <c r="AU723" i="3"/>
  <c r="AU719" i="3"/>
  <c r="AU715" i="3"/>
  <c r="AU711" i="3"/>
  <c r="AU707" i="3"/>
  <c r="AU703" i="3"/>
  <c r="AU699" i="3"/>
  <c r="AU691" i="3"/>
  <c r="AU687" i="3"/>
  <c r="AU683" i="3"/>
  <c r="AU679" i="3"/>
  <c r="AU671" i="3"/>
  <c r="AU667" i="3"/>
  <c r="AU663" i="3"/>
  <c r="AU659" i="3"/>
  <c r="AU655" i="3"/>
  <c r="AU651" i="3"/>
  <c r="AU647" i="3"/>
  <c r="AU643" i="3"/>
  <c r="AU639" i="3"/>
  <c r="AU635" i="3"/>
  <c r="AU631" i="3"/>
  <c r="AU627" i="3"/>
  <c r="AU623" i="3"/>
  <c r="AU619" i="3"/>
  <c r="AU615" i="3"/>
  <c r="AU611" i="3"/>
  <c r="AU607" i="3"/>
  <c r="AU603" i="3"/>
  <c r="AU1554" i="3"/>
  <c r="AU1450" i="3"/>
  <c r="AU1418" i="3"/>
  <c r="AU1401" i="3"/>
  <c r="AU1365" i="3"/>
  <c r="AU1347" i="3"/>
  <c r="AU1331" i="3"/>
  <c r="AU1317" i="3"/>
  <c r="AU1291" i="3"/>
  <c r="AU1275" i="3"/>
  <c r="AU1259" i="3"/>
  <c r="AU1243" i="3"/>
  <c r="AU1227" i="3"/>
  <c r="AU1211" i="3"/>
  <c r="AU1195" i="3"/>
  <c r="AU1179" i="3"/>
  <c r="AU1163" i="3"/>
  <c r="AU1147" i="3"/>
  <c r="AU1117" i="3"/>
  <c r="AU1101" i="3"/>
  <c r="AU1085" i="3"/>
  <c r="AU1075" i="3"/>
  <c r="AU1069" i="3"/>
  <c r="AU1059" i="3"/>
  <c r="AU1043" i="3"/>
  <c r="AU1540" i="3"/>
  <c r="AU1341" i="3"/>
  <c r="AU1315" i="3"/>
  <c r="AU1301" i="3"/>
  <c r="AU1285" i="3"/>
  <c r="AU1269" i="3"/>
  <c r="AU1253" i="3"/>
  <c r="AU1237" i="3"/>
  <c r="AU1221" i="3"/>
  <c r="AU1205" i="3"/>
  <c r="AU1189" i="3"/>
  <c r="AU1173" i="3"/>
  <c r="AU1157" i="3"/>
  <c r="AU1141" i="3"/>
  <c r="AU1131" i="3"/>
  <c r="AU1115" i="3"/>
  <c r="AU1099" i="3"/>
  <c r="AU1083" i="3"/>
  <c r="AU1067" i="3"/>
  <c r="AU1053" i="3"/>
  <c r="AU1434" i="3"/>
  <c r="AU1299" i="3"/>
  <c r="AU1235" i="3"/>
  <c r="AU1171" i="3"/>
  <c r="AU1109" i="3"/>
  <c r="AU510" i="3"/>
  <c r="AU502" i="3"/>
  <c r="AU1251" i="3"/>
  <c r="AU1187" i="3"/>
  <c r="AU1051" i="3"/>
  <c r="AU1010" i="3"/>
  <c r="AU882" i="3"/>
  <c r="AU1506" i="3"/>
  <c r="AU1381" i="3"/>
  <c r="AU1339" i="3"/>
  <c r="AU1309" i="3"/>
  <c r="AU1267" i="3"/>
  <c r="AU1203" i="3"/>
  <c r="AU1139" i="3"/>
  <c r="AU1125" i="3"/>
  <c r="AU1093" i="3"/>
  <c r="AU1283" i="3"/>
  <c r="AU1219" i="3"/>
  <c r="AU1155" i="3"/>
  <c r="AP5" i="3"/>
  <c r="AP7" i="3"/>
  <c r="AM8" i="3"/>
  <c r="AM1318" i="3" s="1"/>
  <c r="AJ10" i="3"/>
  <c r="V20" i="3"/>
  <c r="V21" i="3"/>
  <c r="AU21" i="3"/>
  <c r="AG21" i="3"/>
  <c r="AX21" i="3"/>
  <c r="AW21" i="3"/>
  <c r="AQ21" i="3"/>
  <c r="AR21" i="3" s="1"/>
  <c r="AE21" i="3"/>
  <c r="AG24" i="3"/>
  <c r="AF24" i="3"/>
  <c r="F27" i="3"/>
  <c r="S27" i="3"/>
  <c r="V27" i="3" s="1"/>
  <c r="V34" i="3"/>
  <c r="BC37" i="3"/>
  <c r="AU37" i="3"/>
  <c r="AG37" i="3"/>
  <c r="BB37" i="3"/>
  <c r="AQ37" i="3"/>
  <c r="AR37" i="3" s="1"/>
  <c r="AE37" i="3"/>
  <c r="AG40" i="3"/>
  <c r="AF40" i="3"/>
  <c r="F43" i="3"/>
  <c r="S43" i="3"/>
  <c r="V43" i="3" s="1"/>
  <c r="BC53" i="3"/>
  <c r="AU53" i="3"/>
  <c r="AG53" i="3"/>
  <c r="BB53" i="3"/>
  <c r="AQ53" i="3"/>
  <c r="AR53" i="3" s="1"/>
  <c r="AE53" i="3"/>
  <c r="AG56" i="3"/>
  <c r="AF56" i="3"/>
  <c r="F59" i="3"/>
  <c r="S59" i="3"/>
  <c r="V59" i="3" s="1"/>
  <c r="V66" i="3"/>
  <c r="BC69" i="3"/>
  <c r="AU69" i="3"/>
  <c r="AG69" i="3"/>
  <c r="BB69" i="3"/>
  <c r="AQ69" i="3"/>
  <c r="AR69" i="3" s="1"/>
  <c r="AE69" i="3"/>
  <c r="AG72" i="3"/>
  <c r="AF72" i="3"/>
  <c r="F75" i="3"/>
  <c r="S75" i="3"/>
  <c r="V75" i="3" s="1"/>
  <c r="V82" i="3"/>
  <c r="BC85" i="3"/>
  <c r="AU85" i="3"/>
  <c r="AG85" i="3"/>
  <c r="BB85" i="3"/>
  <c r="AQ85" i="3"/>
  <c r="AR85" i="3" s="1"/>
  <c r="AE85" i="3"/>
  <c r="AG88" i="3"/>
  <c r="AF88" i="3"/>
  <c r="F91" i="3"/>
  <c r="S91" i="3"/>
  <c r="V91" i="3" s="1"/>
  <c r="V98" i="3"/>
  <c r="BC101" i="3"/>
  <c r="AU101" i="3"/>
  <c r="AG101" i="3"/>
  <c r="BB101" i="3"/>
  <c r="AQ101" i="3"/>
  <c r="AR101" i="3" s="1"/>
  <c r="AE101" i="3"/>
  <c r="AG104" i="3"/>
  <c r="F107" i="3"/>
  <c r="S107" i="3"/>
  <c r="V107" i="3" s="1"/>
  <c r="V114" i="3"/>
  <c r="BC117" i="3"/>
  <c r="AU117" i="3"/>
  <c r="AG117" i="3"/>
  <c r="BB117" i="3"/>
  <c r="AQ117" i="3"/>
  <c r="AR117" i="3" s="1"/>
  <c r="AE117" i="3"/>
  <c r="AG120" i="3"/>
  <c r="F123" i="3"/>
  <c r="S123" i="3"/>
  <c r="V123" i="3" s="1"/>
  <c r="V130" i="3"/>
  <c r="BC133" i="3"/>
  <c r="AU133" i="3"/>
  <c r="AG133" i="3"/>
  <c r="BB133" i="3"/>
  <c r="AQ133" i="3"/>
  <c r="AR133" i="3" s="1"/>
  <c r="AE133" i="3"/>
  <c r="AG136" i="3"/>
  <c r="F139" i="3"/>
  <c r="S139" i="3"/>
  <c r="V139" i="3" s="1"/>
  <c r="AM145" i="3"/>
  <c r="V146" i="3"/>
  <c r="BC149" i="3"/>
  <c r="AU149" i="3"/>
  <c r="AG149" i="3"/>
  <c r="BB149" i="3"/>
  <c r="AQ149" i="3"/>
  <c r="AR149" i="3" s="1"/>
  <c r="AE149" i="3"/>
  <c r="AG152" i="3"/>
  <c r="AF152" i="3"/>
  <c r="F155" i="3"/>
  <c r="S155" i="3"/>
  <c r="V155" i="3" s="1"/>
  <c r="AM155" i="3"/>
  <c r="V162" i="3"/>
  <c r="BC165" i="3"/>
  <c r="AU165" i="3"/>
  <c r="AG165" i="3"/>
  <c r="BB165" i="3"/>
  <c r="AQ165" i="3"/>
  <c r="AR165" i="3" s="1"/>
  <c r="AE165" i="3"/>
  <c r="AG168" i="3"/>
  <c r="F171" i="3"/>
  <c r="S171" i="3"/>
  <c r="V171" i="3" s="1"/>
  <c r="V178" i="3"/>
  <c r="BC181" i="3"/>
  <c r="AU181" i="3"/>
  <c r="AG181" i="3"/>
  <c r="BB181" i="3"/>
  <c r="AQ181" i="3"/>
  <c r="AR181" i="3" s="1"/>
  <c r="AE181" i="3"/>
  <c r="AG184" i="3"/>
  <c r="AF184" i="3"/>
  <c r="F187" i="3"/>
  <c r="S187" i="3"/>
  <c r="V187" i="3" s="1"/>
  <c r="BC193" i="3"/>
  <c r="AU193" i="3"/>
  <c r="AG193" i="3"/>
  <c r="BB193" i="3"/>
  <c r="AQ193" i="3"/>
  <c r="AR193" i="3" s="1"/>
  <c r="AE193" i="3"/>
  <c r="AG196" i="3"/>
  <c r="AF196" i="3"/>
  <c r="F199" i="3"/>
  <c r="S199" i="3"/>
  <c r="V199" i="3" s="1"/>
  <c r="AM202" i="3"/>
  <c r="V206" i="3"/>
  <c r="BC209" i="3"/>
  <c r="AU209" i="3"/>
  <c r="AG209" i="3"/>
  <c r="BB209" i="3"/>
  <c r="AQ209" i="3"/>
  <c r="AR209" i="3" s="1"/>
  <c r="AE209" i="3"/>
  <c r="AG212" i="3"/>
  <c r="F215" i="3"/>
  <c r="S215" i="3"/>
  <c r="V215" i="3" s="1"/>
  <c r="AM215" i="3"/>
  <c r="V222" i="3"/>
  <c r="BC225" i="3"/>
  <c r="AU225" i="3"/>
  <c r="AG225" i="3"/>
  <c r="BB225" i="3"/>
  <c r="AQ225" i="3"/>
  <c r="AR225" i="3" s="1"/>
  <c r="AE225" i="3"/>
  <c r="AG228" i="3"/>
  <c r="AF228" i="3"/>
  <c r="F231" i="3"/>
  <c r="S231" i="3"/>
  <c r="V231" i="3" s="1"/>
  <c r="BC237" i="3"/>
  <c r="AU237" i="3"/>
  <c r="AG237" i="3"/>
  <c r="BB237" i="3"/>
  <c r="AQ237" i="3"/>
  <c r="AR237" i="3" s="1"/>
  <c r="AE237" i="3"/>
  <c r="AG240" i="3"/>
  <c r="F243" i="3"/>
  <c r="S243" i="3"/>
  <c r="V243" i="3" s="1"/>
  <c r="AM243" i="3"/>
  <c r="BC253" i="3"/>
  <c r="AU253" i="3"/>
  <c r="AG253" i="3"/>
  <c r="BB253" i="3"/>
  <c r="AQ253" i="3"/>
  <c r="AR253" i="3" s="1"/>
  <c r="AE253" i="3"/>
  <c r="AG256" i="3"/>
  <c r="AF256" i="3"/>
  <c r="F259" i="3"/>
  <c r="S259" i="3"/>
  <c r="V259" i="3" s="1"/>
  <c r="AM264" i="3"/>
  <c r="BC265" i="3"/>
  <c r="AU265" i="3"/>
  <c r="AG265" i="3"/>
  <c r="BB265" i="3"/>
  <c r="AQ265" i="3"/>
  <c r="AR265" i="3" s="1"/>
  <c r="AE265" i="3"/>
  <c r="AG268" i="3"/>
  <c r="AF268" i="3"/>
  <c r="F271" i="3"/>
  <c r="S271" i="3"/>
  <c r="V271" i="3" s="1"/>
  <c r="AM277" i="3"/>
  <c r="V278" i="3"/>
  <c r="BC281" i="3"/>
  <c r="AU281" i="3"/>
  <c r="AG281" i="3"/>
  <c r="BB281" i="3"/>
  <c r="AQ281" i="3"/>
  <c r="AR281" i="3" s="1"/>
  <c r="AE281" i="3"/>
  <c r="AG284" i="3"/>
  <c r="F287" i="3"/>
  <c r="S287" i="3"/>
  <c r="V287" i="3" s="1"/>
  <c r="V294" i="3"/>
  <c r="BC297" i="3"/>
  <c r="AU297" i="3"/>
  <c r="AG297" i="3"/>
  <c r="BB297" i="3"/>
  <c r="AQ297" i="3"/>
  <c r="AR297" i="3" s="1"/>
  <c r="AE297" i="3"/>
  <c r="AG300" i="3"/>
  <c r="F303" i="3"/>
  <c r="S303" i="3"/>
  <c r="V303" i="3" s="1"/>
  <c r="AU309" i="3"/>
  <c r="AG309" i="3"/>
  <c r="AX309" i="3"/>
  <c r="AW309" i="3"/>
  <c r="AQ309" i="3"/>
  <c r="AR309" i="3" s="1"/>
  <c r="AE309" i="3"/>
  <c r="AG312" i="3"/>
  <c r="V318" i="3"/>
  <c r="BC321" i="3"/>
  <c r="AU321" i="3"/>
  <c r="AG321" i="3"/>
  <c r="BB321" i="3"/>
  <c r="AQ321" i="3"/>
  <c r="AR321" i="3" s="1"/>
  <c r="AE321" i="3"/>
  <c r="AG324" i="3"/>
  <c r="AF324" i="3"/>
  <c r="F327" i="3"/>
  <c r="S327" i="3"/>
  <c r="V327" i="3" s="1"/>
  <c r="V332" i="3"/>
  <c r="V334" i="3"/>
  <c r="BC337" i="3"/>
  <c r="AU337" i="3"/>
  <c r="AG337" i="3"/>
  <c r="BB337" i="3"/>
  <c r="AQ337" i="3"/>
  <c r="AR337" i="3" s="1"/>
  <c r="AE337" i="3"/>
  <c r="AG340" i="3"/>
  <c r="F343" i="3"/>
  <c r="S343" i="3"/>
  <c r="V343" i="3" s="1"/>
  <c r="V350" i="3"/>
  <c r="BC353" i="3"/>
  <c r="AU353" i="3"/>
  <c r="AG353" i="3"/>
  <c r="BB353" i="3"/>
  <c r="AQ353" i="3"/>
  <c r="AR353" i="3" s="1"/>
  <c r="AE353" i="3"/>
  <c r="AG356" i="3"/>
  <c r="AF356" i="3"/>
  <c r="F359" i="3"/>
  <c r="S359" i="3"/>
  <c r="V359" i="3" s="1"/>
  <c r="BC365" i="3"/>
  <c r="AU365" i="3"/>
  <c r="AG365" i="3"/>
  <c r="BB365" i="3"/>
  <c r="AQ365" i="3"/>
  <c r="AR365" i="3" s="1"/>
  <c r="AE365" i="3"/>
  <c r="F367" i="3"/>
  <c r="S367" i="3"/>
  <c r="V367" i="3" s="1"/>
  <c r="V374" i="3"/>
  <c r="BC377" i="3"/>
  <c r="AU377" i="3"/>
  <c r="AG377" i="3"/>
  <c r="BB377" i="3"/>
  <c r="AQ377" i="3"/>
  <c r="AR377" i="3" s="1"/>
  <c r="AE377" i="3"/>
  <c r="AG380" i="3"/>
  <c r="AF380" i="3"/>
  <c r="F383" i="3"/>
  <c r="S383" i="3"/>
  <c r="V383" i="3" s="1"/>
  <c r="BC389" i="3"/>
  <c r="AU389" i="3"/>
  <c r="AG389" i="3"/>
  <c r="BB389" i="3"/>
  <c r="AQ389" i="3"/>
  <c r="AR389" i="3" s="1"/>
  <c r="AE389" i="3"/>
  <c r="AG392" i="3"/>
  <c r="AF392" i="3"/>
  <c r="F395" i="3"/>
  <c r="S395" i="3"/>
  <c r="V395" i="3" s="1"/>
  <c r="V402" i="3"/>
  <c r="BC405" i="3"/>
  <c r="AU405" i="3"/>
  <c r="AG405" i="3"/>
  <c r="BB405" i="3"/>
  <c r="AQ405" i="3"/>
  <c r="AR405" i="3" s="1"/>
  <c r="AE405" i="3"/>
  <c r="AG408" i="3"/>
  <c r="F411" i="3"/>
  <c r="S411" i="3"/>
  <c r="V411" i="3" s="1"/>
  <c r="AU418" i="3"/>
  <c r="V421" i="3"/>
  <c r="AG424" i="3"/>
  <c r="AG432" i="3"/>
  <c r="AG440" i="3"/>
  <c r="AG448" i="3"/>
  <c r="AG456" i="3"/>
  <c r="AG464" i="3"/>
  <c r="AG472" i="3"/>
  <c r="V477" i="3"/>
  <c r="AU482" i="3"/>
  <c r="AG492" i="3"/>
  <c r="AU497" i="3"/>
  <c r="AU505" i="3"/>
  <c r="AU513" i="3"/>
  <c r="AU521" i="3"/>
  <c r="AU529" i="3"/>
  <c r="AU538" i="3"/>
  <c r="BC541" i="3"/>
  <c r="AU541" i="3"/>
  <c r="AG541" i="3"/>
  <c r="BB541" i="3"/>
  <c r="AQ541" i="3"/>
  <c r="AR541" i="3" s="1"/>
  <c r="AE541" i="3"/>
  <c r="AU550" i="3"/>
  <c r="AU558" i="3"/>
  <c r="AG576" i="3"/>
  <c r="F579" i="3"/>
  <c r="AN579" i="3"/>
  <c r="S579" i="3"/>
  <c r="V579" i="3" s="1"/>
  <c r="AU602" i="3"/>
  <c r="S604" i="3"/>
  <c r="V604" i="3" s="1"/>
  <c r="F604" i="3"/>
  <c r="BC624" i="3"/>
  <c r="AU624" i="3"/>
  <c r="AQ624" i="3"/>
  <c r="AR624" i="3" s="1"/>
  <c r="BB624" i="3"/>
  <c r="AE624" i="3"/>
  <c r="AF624" i="3" s="1"/>
  <c r="F630" i="3"/>
  <c r="S630" i="3"/>
  <c r="V630" i="3" s="1"/>
  <c r="S636" i="3"/>
  <c r="V636" i="3" s="1"/>
  <c r="F636" i="3"/>
  <c r="BC656" i="3"/>
  <c r="AU656" i="3"/>
  <c r="AQ656" i="3"/>
  <c r="AR656" i="3" s="1"/>
  <c r="BB656" i="3"/>
  <c r="AE656" i="3"/>
  <c r="AF656" i="3" s="1"/>
  <c r="F662" i="3"/>
  <c r="S662" i="3"/>
  <c r="V662" i="3" s="1"/>
  <c r="BC668" i="3"/>
  <c r="AU668" i="3"/>
  <c r="AQ668" i="3"/>
  <c r="AR668" i="3" s="1"/>
  <c r="BB668" i="3"/>
  <c r="AE668" i="3"/>
  <c r="AF668" i="3" s="1"/>
  <c r="F674" i="3"/>
  <c r="S674" i="3"/>
  <c r="V674" i="3" s="1"/>
  <c r="F678" i="3"/>
  <c r="S678" i="3"/>
  <c r="V678" i="3" s="1"/>
  <c r="S684" i="3"/>
  <c r="V684" i="3" s="1"/>
  <c r="F684" i="3"/>
  <c r="BC708" i="3"/>
  <c r="AU708" i="3"/>
  <c r="AQ708" i="3"/>
  <c r="AR708" i="3" s="1"/>
  <c r="BB708" i="3"/>
  <c r="AE708" i="3"/>
  <c r="AF708" i="3" s="1"/>
  <c r="F714" i="3"/>
  <c r="S714" i="3"/>
  <c r="V714" i="3" s="1"/>
  <c r="S720" i="3"/>
  <c r="V720" i="3" s="1"/>
  <c r="F720" i="3"/>
  <c r="BC740" i="3"/>
  <c r="AU740" i="3"/>
  <c r="AQ740" i="3"/>
  <c r="AR740" i="3" s="1"/>
  <c r="BB740" i="3"/>
  <c r="AE740" i="3"/>
  <c r="AF740" i="3" s="1"/>
  <c r="F746" i="3"/>
  <c r="S746" i="3"/>
  <c r="V746" i="3" s="1"/>
  <c r="S752" i="3"/>
  <c r="V752" i="3" s="1"/>
  <c r="F752" i="3"/>
  <c r="AU773" i="3"/>
  <c r="AU777" i="3"/>
  <c r="S820" i="3"/>
  <c r="V820" i="3" s="1"/>
  <c r="F820" i="3"/>
  <c r="BC860" i="3"/>
  <c r="AU860" i="3"/>
  <c r="AQ860" i="3"/>
  <c r="AR860" i="3" s="1"/>
  <c r="AE860" i="3"/>
  <c r="AF860" i="3" s="1"/>
  <c r="BB860" i="3"/>
  <c r="S864" i="3"/>
  <c r="V864" i="3" s="1"/>
  <c r="F864" i="3"/>
  <c r="AU866" i="3"/>
  <c r="AU988" i="3"/>
  <c r="AX988" i="3"/>
  <c r="AQ988" i="3"/>
  <c r="AR988" i="3" s="1"/>
  <c r="AE988" i="3"/>
  <c r="AF988" i="3" s="1"/>
  <c r="AW988" i="3"/>
  <c r="S992" i="3"/>
  <c r="V992" i="3" s="1"/>
  <c r="F992" i="3"/>
  <c r="AG1055" i="3"/>
  <c r="S1130" i="3"/>
  <c r="V1130" i="3" s="1"/>
  <c r="F1130" i="3"/>
  <c r="BC1138" i="3"/>
  <c r="AU1138" i="3"/>
  <c r="AG1138" i="3"/>
  <c r="AQ1138" i="3"/>
  <c r="AR1138" i="3" s="1"/>
  <c r="AE1138" i="3"/>
  <c r="AF1138" i="3" s="1"/>
  <c r="BB1138" i="3"/>
  <c r="S1173" i="3"/>
  <c r="V1173" i="3" s="1"/>
  <c r="S1183" i="3"/>
  <c r="V1183" i="3" s="1"/>
  <c r="AG1191" i="3"/>
  <c r="BC1202" i="3"/>
  <c r="AU1202" i="3"/>
  <c r="AG1202" i="3"/>
  <c r="AQ1202" i="3"/>
  <c r="AR1202" i="3" s="1"/>
  <c r="AE1202" i="3"/>
  <c r="AF1202" i="3" s="1"/>
  <c r="BB1202" i="3"/>
  <c r="S1237" i="3"/>
  <c r="V1237" i="3" s="1"/>
  <c r="S1247" i="3"/>
  <c r="V1247" i="3" s="1"/>
  <c r="AG1255" i="3"/>
  <c r="BC1266" i="3"/>
  <c r="AU1266" i="3"/>
  <c r="AG1266" i="3"/>
  <c r="AQ1266" i="3"/>
  <c r="AR1266" i="3" s="1"/>
  <c r="AE1266" i="3"/>
  <c r="AF1266" i="3" s="1"/>
  <c r="BB1266" i="3"/>
  <c r="S1301" i="3"/>
  <c r="V1301" i="3" s="1"/>
  <c r="S1314" i="3"/>
  <c r="V1314" i="3" s="1"/>
  <c r="F1314" i="3"/>
  <c r="AG1327" i="3"/>
  <c r="AU1338" i="3"/>
  <c r="AG1338" i="3"/>
  <c r="AW1338" i="3"/>
  <c r="AQ1338" i="3"/>
  <c r="AR1338" i="3" s="1"/>
  <c r="AE1338" i="3"/>
  <c r="AF1338" i="3" s="1"/>
  <c r="AX1338" i="3"/>
  <c r="AU1354" i="3"/>
  <c r="AG1354" i="3"/>
  <c r="BC1354" i="3"/>
  <c r="AQ1354" i="3"/>
  <c r="AR1354" i="3" s="1"/>
  <c r="AE1354" i="3"/>
  <c r="AF1354" i="3" s="1"/>
  <c r="BB1354" i="3"/>
  <c r="S1365" i="3"/>
  <c r="V1365" i="3" s="1"/>
  <c r="F1365" i="3"/>
  <c r="AM1490" i="3"/>
  <c r="AU1490" i="3"/>
  <c r="AU1548" i="3"/>
  <c r="AG1566" i="3"/>
  <c r="S893" i="3"/>
  <c r="V893" i="3" s="1"/>
  <c r="S889" i="3"/>
  <c r="V889" i="3" s="1"/>
  <c r="S885" i="3"/>
  <c r="V885" i="3" s="1"/>
  <c r="S881" i="3"/>
  <c r="V881" i="3" s="1"/>
  <c r="S877" i="3"/>
  <c r="V877" i="3" s="1"/>
  <c r="S873" i="3"/>
  <c r="V873" i="3" s="1"/>
  <c r="S869" i="3"/>
  <c r="V869" i="3" s="1"/>
  <c r="S865" i="3"/>
  <c r="S861" i="3"/>
  <c r="V861" i="3" s="1"/>
  <c r="S857" i="3"/>
  <c r="V857" i="3" s="1"/>
  <c r="S883" i="3"/>
  <c r="V883" i="3" s="1"/>
  <c r="S867" i="3"/>
  <c r="V867" i="3" s="1"/>
  <c r="S853" i="3"/>
  <c r="V853" i="3" s="1"/>
  <c r="S845" i="3"/>
  <c r="V845" i="3" s="1"/>
  <c r="S837" i="3"/>
  <c r="V837" i="3" s="1"/>
  <c r="S829" i="3"/>
  <c r="V829" i="3" s="1"/>
  <c r="S821" i="3"/>
  <c r="V821" i="3" s="1"/>
  <c r="S813" i="3"/>
  <c r="V813" i="3" s="1"/>
  <c r="S805" i="3"/>
  <c r="V805" i="3" s="1"/>
  <c r="S797" i="3"/>
  <c r="V797" i="3" s="1"/>
  <c r="S789" i="3"/>
  <c r="V789" i="3" s="1"/>
  <c r="S781" i="3"/>
  <c r="V781" i="3" s="1"/>
  <c r="S773" i="3"/>
  <c r="V773" i="3" s="1"/>
  <c r="S765" i="3"/>
  <c r="V765" i="3" s="1"/>
  <c r="S757" i="3"/>
  <c r="V757" i="3" s="1"/>
  <c r="S753" i="3"/>
  <c r="V753" i="3" s="1"/>
  <c r="S749" i="3"/>
  <c r="V749" i="3" s="1"/>
  <c r="S745" i="3"/>
  <c r="V745" i="3" s="1"/>
  <c r="S741" i="3"/>
  <c r="V741" i="3" s="1"/>
  <c r="S737" i="3"/>
  <c r="V737" i="3" s="1"/>
  <c r="S733" i="3"/>
  <c r="V733" i="3" s="1"/>
  <c r="S729" i="3"/>
  <c r="V729" i="3" s="1"/>
  <c r="S725" i="3"/>
  <c r="V725" i="3" s="1"/>
  <c r="S721" i="3"/>
  <c r="V721" i="3" s="1"/>
  <c r="S717" i="3"/>
  <c r="V717" i="3" s="1"/>
  <c r="S713" i="3"/>
  <c r="V713" i="3" s="1"/>
  <c r="S709" i="3"/>
  <c r="V709" i="3" s="1"/>
  <c r="S705" i="3"/>
  <c r="V705" i="3" s="1"/>
  <c r="S701" i="3"/>
  <c r="V701" i="3" s="1"/>
  <c r="S697" i="3"/>
  <c r="V697" i="3" s="1"/>
  <c r="S693" i="3"/>
  <c r="V693" i="3" s="1"/>
  <c r="S689" i="3"/>
  <c r="V689" i="3" s="1"/>
  <c r="S685" i="3"/>
  <c r="V685" i="3" s="1"/>
  <c r="S681" i="3"/>
  <c r="V681" i="3" s="1"/>
  <c r="S677" i="3"/>
  <c r="V677" i="3" s="1"/>
  <c r="S669" i="3"/>
  <c r="V669" i="3" s="1"/>
  <c r="S665" i="3"/>
  <c r="V665" i="3" s="1"/>
  <c r="S661" i="3"/>
  <c r="V661" i="3" s="1"/>
  <c r="S657" i="3"/>
  <c r="V657" i="3" s="1"/>
  <c r="S653" i="3"/>
  <c r="V653" i="3" s="1"/>
  <c r="S649" i="3"/>
  <c r="V649" i="3" s="1"/>
  <c r="S645" i="3"/>
  <c r="V645" i="3" s="1"/>
  <c r="S641" i="3"/>
  <c r="V641" i="3" s="1"/>
  <c r="S637" i="3"/>
  <c r="V637" i="3" s="1"/>
  <c r="S633" i="3"/>
  <c r="V633" i="3" s="1"/>
  <c r="S629" i="3"/>
  <c r="V629" i="3" s="1"/>
  <c r="S625" i="3"/>
  <c r="V625" i="3" s="1"/>
  <c r="S621" i="3"/>
  <c r="V621" i="3" s="1"/>
  <c r="S617" i="3"/>
  <c r="V617" i="3" s="1"/>
  <c r="S613" i="3"/>
  <c r="V613" i="3" s="1"/>
  <c r="S609" i="3"/>
  <c r="V609" i="3" s="1"/>
  <c r="S605" i="3"/>
  <c r="V605" i="3" s="1"/>
  <c r="S601" i="3"/>
  <c r="V601" i="3" s="1"/>
  <c r="S597" i="3"/>
  <c r="V597" i="3" s="1"/>
  <c r="S593" i="3"/>
  <c r="V593" i="3" s="1"/>
  <c r="S589" i="3"/>
  <c r="V589" i="3" s="1"/>
  <c r="S585" i="3"/>
  <c r="V585" i="3" s="1"/>
  <c r="S581" i="3"/>
  <c r="V581" i="3" s="1"/>
  <c r="S577" i="3"/>
  <c r="V577" i="3" s="1"/>
  <c r="S573" i="3"/>
  <c r="V573" i="3" s="1"/>
  <c r="S569" i="3"/>
  <c r="V569" i="3" s="1"/>
  <c r="S565" i="3"/>
  <c r="V565" i="3" s="1"/>
  <c r="S561" i="3"/>
  <c r="V561" i="3" s="1"/>
  <c r="S557" i="3"/>
  <c r="V557" i="3" s="1"/>
  <c r="S553" i="3"/>
  <c r="V553" i="3" s="1"/>
  <c r="S549" i="3"/>
  <c r="V549" i="3" s="1"/>
  <c r="S545" i="3"/>
  <c r="V545" i="3" s="1"/>
  <c r="S541" i="3"/>
  <c r="V541" i="3" s="1"/>
  <c r="J10" i="1"/>
  <c r="T865" i="3" s="1"/>
  <c r="T7" i="3" s="1"/>
  <c r="V1307" i="3"/>
  <c r="K11" i="1"/>
  <c r="S2022" i="3"/>
  <c r="V2022" i="3" s="1"/>
  <c r="S2019" i="3"/>
  <c r="V2019" i="3" s="1"/>
  <c r="S2018" i="3"/>
  <c r="V2018" i="3" s="1"/>
  <c r="S2011" i="3"/>
  <c r="V2011" i="3" s="1"/>
  <c r="S2003" i="3"/>
  <c r="V2003" i="3" s="1"/>
  <c r="S1995" i="3"/>
  <c r="V1995" i="3" s="1"/>
  <c r="S1987" i="3"/>
  <c r="V1987" i="3" s="1"/>
  <c r="S1979" i="3"/>
  <c r="V1979" i="3" s="1"/>
  <c r="S1971" i="3"/>
  <c r="V1971" i="3" s="1"/>
  <c r="S1963" i="3"/>
  <c r="V1963" i="3" s="1"/>
  <c r="S1955" i="3"/>
  <c r="V1955" i="3" s="1"/>
  <c r="S2013" i="3"/>
  <c r="V2013" i="3" s="1"/>
  <c r="S2009" i="3"/>
  <c r="V2009" i="3" s="1"/>
  <c r="S1997" i="3"/>
  <c r="V1997" i="3" s="1"/>
  <c r="S1993" i="3"/>
  <c r="V1993" i="3" s="1"/>
  <c r="S1981" i="3"/>
  <c r="V1981" i="3" s="1"/>
  <c r="S1977" i="3"/>
  <c r="V1977" i="3" s="1"/>
  <c r="S1965" i="3"/>
  <c r="V1965" i="3" s="1"/>
  <c r="S1961" i="3"/>
  <c r="V1961" i="3" s="1"/>
  <c r="S1945" i="3"/>
  <c r="V1945" i="3" s="1"/>
  <c r="S1937" i="3"/>
  <c r="V1937" i="3" s="1"/>
  <c r="S1921" i="3"/>
  <c r="V1921" i="3" s="1"/>
  <c r="S1913" i="3"/>
  <c r="V1913" i="3" s="1"/>
  <c r="S1910" i="3"/>
  <c r="V1910" i="3" s="1"/>
  <c r="S1909" i="3"/>
  <c r="V1909" i="3" s="1"/>
  <c r="S1906" i="3"/>
  <c r="V1906" i="3" s="1"/>
  <c r="S1905" i="3"/>
  <c r="V1905" i="3" s="1"/>
  <c r="S1902" i="3"/>
  <c r="V1902" i="3" s="1"/>
  <c r="S1901" i="3"/>
  <c r="V1901" i="3" s="1"/>
  <c r="S1895" i="3"/>
  <c r="V1895" i="3" s="1"/>
  <c r="S1887" i="3"/>
  <c r="V1887" i="3" s="1"/>
  <c r="S1879" i="3"/>
  <c r="V1879" i="3" s="1"/>
  <c r="S1871" i="3"/>
  <c r="V1871" i="3" s="1"/>
  <c r="S1857" i="3"/>
  <c r="V1857" i="3" s="1"/>
  <c r="S1849" i="3"/>
  <c r="V1849" i="3" s="1"/>
  <c r="S1841" i="3"/>
  <c r="V1841" i="3" s="1"/>
  <c r="S1833" i="3"/>
  <c r="V1833" i="3" s="1"/>
  <c r="S1825" i="3"/>
  <c r="V1825" i="3" s="1"/>
  <c r="S1817" i="3"/>
  <c r="V1817" i="3" s="1"/>
  <c r="S1809" i="3"/>
  <c r="V1809" i="3" s="1"/>
  <c r="S1801" i="3"/>
  <c r="V1801" i="3" s="1"/>
  <c r="S1793" i="3"/>
  <c r="V1793" i="3" s="1"/>
  <c r="S1885" i="3"/>
  <c r="V1885" i="3" s="1"/>
  <c r="S1873" i="3"/>
  <c r="V1873" i="3" s="1"/>
  <c r="S1815" i="3"/>
  <c r="V1815" i="3" s="1"/>
  <c r="S1803" i="3"/>
  <c r="V1803" i="3" s="1"/>
  <c r="S1799" i="3"/>
  <c r="V1799" i="3" s="1"/>
  <c r="S1787" i="3"/>
  <c r="V1787" i="3" s="1"/>
  <c r="S1752" i="3"/>
  <c r="V1752" i="3" s="1"/>
  <c r="S1939" i="3"/>
  <c r="V1939" i="3" s="1"/>
  <c r="S1770" i="3"/>
  <c r="V1770" i="3" s="1"/>
  <c r="S1935" i="3"/>
  <c r="V1935" i="3" s="1"/>
  <c r="S1927" i="3"/>
  <c r="V1927" i="3" s="1"/>
  <c r="S1881" i="3"/>
  <c r="V1881" i="3" s="1"/>
  <c r="S1782" i="3"/>
  <c r="V1782" i="3" s="1"/>
  <c r="S1766" i="3"/>
  <c r="V1766" i="3" s="1"/>
  <c r="S1943" i="3"/>
  <c r="V1943" i="3" s="1"/>
  <c r="S1915" i="3"/>
  <c r="V1915" i="3" s="1"/>
  <c r="S1785" i="3"/>
  <c r="V1785" i="3" s="1"/>
  <c r="S1778" i="3"/>
  <c r="V1778" i="3" s="1"/>
  <c r="S1773" i="3"/>
  <c r="V1773" i="3" s="1"/>
  <c r="S1750" i="3"/>
  <c r="V1750" i="3" s="1"/>
  <c r="S1851" i="3"/>
  <c r="V1851" i="3" s="1"/>
  <c r="S1835" i="3"/>
  <c r="V1835" i="3" s="1"/>
  <c r="S1827" i="3"/>
  <c r="V1827" i="3" s="1"/>
  <c r="S1831" i="3"/>
  <c r="V1831" i="3" s="1"/>
  <c r="S1839" i="3"/>
  <c r="V1839" i="3" s="1"/>
  <c r="S1774" i="3"/>
  <c r="V1774" i="3" s="1"/>
  <c r="S1758" i="3"/>
  <c r="V1758" i="3" s="1"/>
  <c r="S1893" i="3"/>
  <c r="V1893" i="3" s="1"/>
  <c r="S1855" i="3"/>
  <c r="V1855" i="3" s="1"/>
  <c r="S1863" i="3"/>
  <c r="V1863" i="3" s="1"/>
  <c r="S1762" i="3"/>
  <c r="V1762" i="3" s="1"/>
  <c r="S1769" i="3"/>
  <c r="V1769" i="3" s="1"/>
  <c r="H5" i="3"/>
  <c r="L5" i="3"/>
  <c r="Z5" i="3"/>
  <c r="AD5" i="3"/>
  <c r="BF5" i="3"/>
  <c r="J6" i="3"/>
  <c r="N6" i="3"/>
  <c r="T6" i="3"/>
  <c r="X6" i="3"/>
  <c r="AB6" i="3"/>
  <c r="AN6" i="3"/>
  <c r="H7" i="3"/>
  <c r="AM416" i="3" s="1"/>
  <c r="L7" i="3"/>
  <c r="Z7" i="3"/>
  <c r="AD7" i="3"/>
  <c r="BF7" i="3"/>
  <c r="J8" i="3"/>
  <c r="N8" i="3"/>
  <c r="X8" i="3"/>
  <c r="AB8" i="3"/>
  <c r="H9" i="3"/>
  <c r="L9" i="3"/>
  <c r="Z9" i="3"/>
  <c r="AD9" i="3"/>
  <c r="BF9" i="3"/>
  <c r="J10" i="3"/>
  <c r="N10" i="3"/>
  <c r="O10" i="3" s="1"/>
  <c r="O1618" i="3" s="1"/>
  <c r="P1618" i="3" s="1"/>
  <c r="X10" i="3"/>
  <c r="AB10" i="3"/>
  <c r="AN10" i="3"/>
  <c r="H11" i="3"/>
  <c r="L11" i="3"/>
  <c r="Z11" i="3"/>
  <c r="AD11" i="3"/>
  <c r="BF11" i="3"/>
  <c r="J12" i="3"/>
  <c r="N12" i="3"/>
  <c r="X12" i="3"/>
  <c r="AB12" i="3"/>
  <c r="H13" i="3"/>
  <c r="AM2119" i="3" s="1"/>
  <c r="L13" i="3"/>
  <c r="P13" i="3"/>
  <c r="Z13" i="3"/>
  <c r="AD13" i="3"/>
  <c r="AX13" i="3"/>
  <c r="BB13" i="3"/>
  <c r="BF13" i="3"/>
  <c r="AX20" i="3"/>
  <c r="F22" i="3"/>
  <c r="AU23" i="3"/>
  <c r="BB24" i="3"/>
  <c r="F26" i="3"/>
  <c r="AU27" i="3"/>
  <c r="BB28" i="3"/>
  <c r="F30" i="3"/>
  <c r="AU31" i="3"/>
  <c r="BB32" i="3"/>
  <c r="F34" i="3"/>
  <c r="AU35" i="3"/>
  <c r="BB36" i="3"/>
  <c r="F38" i="3"/>
  <c r="AU39" i="3"/>
  <c r="BB40" i="3"/>
  <c r="F42" i="3"/>
  <c r="AU43" i="3"/>
  <c r="BB44" i="3"/>
  <c r="F46" i="3"/>
  <c r="AU47" i="3"/>
  <c r="BB48" i="3"/>
  <c r="F50" i="3"/>
  <c r="AU51" i="3"/>
  <c r="BB52" i="3"/>
  <c r="F54" i="3"/>
  <c r="AU55" i="3"/>
  <c r="BB56" i="3"/>
  <c r="F58" i="3"/>
  <c r="AU59" i="3"/>
  <c r="BB60" i="3"/>
  <c r="F62" i="3"/>
  <c r="AU63" i="3"/>
  <c r="BB64" i="3"/>
  <c r="F66" i="3"/>
  <c r="AU67" i="3"/>
  <c r="BB68" i="3"/>
  <c r="F70" i="3"/>
  <c r="AU71" i="3"/>
  <c r="BB72" i="3"/>
  <c r="F74" i="3"/>
  <c r="AU75" i="3"/>
  <c r="BB76" i="3"/>
  <c r="F78" i="3"/>
  <c r="AU79" i="3"/>
  <c r="BB80" i="3"/>
  <c r="F82" i="3"/>
  <c r="AU83" i="3"/>
  <c r="BB84" i="3"/>
  <c r="F86" i="3"/>
  <c r="AU87" i="3"/>
  <c r="BB88" i="3"/>
  <c r="F90" i="3"/>
  <c r="AU91" i="3"/>
  <c r="BB92" i="3"/>
  <c r="F94" i="3"/>
  <c r="AU95" i="3"/>
  <c r="BB96" i="3"/>
  <c r="F98" i="3"/>
  <c r="AU99" i="3"/>
  <c r="BB100" i="3"/>
  <c r="F102" i="3"/>
  <c r="AU103" i="3"/>
  <c r="BB104" i="3"/>
  <c r="F106" i="3"/>
  <c r="AU107" i="3"/>
  <c r="BB108" i="3"/>
  <c r="F110" i="3"/>
  <c r="AU111" i="3"/>
  <c r="BB112" i="3"/>
  <c r="F114" i="3"/>
  <c r="AU115" i="3"/>
  <c r="BB116" i="3"/>
  <c r="F118" i="3"/>
  <c r="AU119" i="3"/>
  <c r="BB120" i="3"/>
  <c r="F122" i="3"/>
  <c r="AU123" i="3"/>
  <c r="BB124" i="3"/>
  <c r="F126" i="3"/>
  <c r="AU127" i="3"/>
  <c r="BB128" i="3"/>
  <c r="F130" i="3"/>
  <c r="AU131" i="3"/>
  <c r="BB132" i="3"/>
  <c r="F134" i="3"/>
  <c r="AU135" i="3"/>
  <c r="BB136" i="3"/>
  <c r="F138" i="3"/>
  <c r="AU139" i="3"/>
  <c r="BB140" i="3"/>
  <c r="F142" i="3"/>
  <c r="AU143" i="3"/>
  <c r="BB144" i="3"/>
  <c r="F146" i="3"/>
  <c r="AU147" i="3"/>
  <c r="BB148" i="3"/>
  <c r="F150" i="3"/>
  <c r="AU151" i="3"/>
  <c r="BB152" i="3"/>
  <c r="F154" i="3"/>
  <c r="AU155" i="3"/>
  <c r="BB156" i="3"/>
  <c r="F158" i="3"/>
  <c r="AU159" i="3"/>
  <c r="BB160" i="3"/>
  <c r="F162" i="3"/>
  <c r="AU163" i="3"/>
  <c r="BB164" i="3"/>
  <c r="F166" i="3"/>
  <c r="AU167" i="3"/>
  <c r="BB168" i="3"/>
  <c r="F170" i="3"/>
  <c r="AU171" i="3"/>
  <c r="BB172" i="3"/>
  <c r="F174" i="3"/>
  <c r="AU175" i="3"/>
  <c r="BB176" i="3"/>
  <c r="F178" i="3"/>
  <c r="AU179" i="3"/>
  <c r="BB180" i="3"/>
  <c r="F182" i="3"/>
  <c r="AU183" i="3"/>
  <c r="BB184" i="3"/>
  <c r="F186" i="3"/>
  <c r="AU187" i="3"/>
  <c r="BB188" i="3"/>
  <c r="F190" i="3"/>
  <c r="AU191" i="3"/>
  <c r="AX192" i="3"/>
  <c r="F194" i="3"/>
  <c r="AU195" i="3"/>
  <c r="BB196" i="3"/>
  <c r="F198" i="3"/>
  <c r="AU199" i="3"/>
  <c r="BB200" i="3"/>
  <c r="F202" i="3"/>
  <c r="AU203" i="3"/>
  <c r="BB204" i="3"/>
  <c r="F206" i="3"/>
  <c r="AU207" i="3"/>
  <c r="BB208" i="3"/>
  <c r="F210" i="3"/>
  <c r="AU211" i="3"/>
  <c r="BB212" i="3"/>
  <c r="F214" i="3"/>
  <c r="AU215" i="3"/>
  <c r="BB216" i="3"/>
  <c r="F218" i="3"/>
  <c r="AU219" i="3"/>
  <c r="BB220" i="3"/>
  <c r="F222" i="3"/>
  <c r="AU223" i="3"/>
  <c r="BB224" i="3"/>
  <c r="F226" i="3"/>
  <c r="AU227" i="3"/>
  <c r="BB228" i="3"/>
  <c r="F230" i="3"/>
  <c r="AU231" i="3"/>
  <c r="BB232" i="3"/>
  <c r="F234" i="3"/>
  <c r="AU235" i="3"/>
  <c r="BB236" i="3"/>
  <c r="F238" i="3"/>
  <c r="AU239" i="3"/>
  <c r="BB240" i="3"/>
  <c r="F242" i="3"/>
  <c r="AU243" i="3"/>
  <c r="BB244" i="3"/>
  <c r="F246" i="3"/>
  <c r="AU247" i="3"/>
  <c r="BB248" i="3"/>
  <c r="F250" i="3"/>
  <c r="AU251" i="3"/>
  <c r="BB252" i="3"/>
  <c r="F254" i="3"/>
  <c r="AU255" i="3"/>
  <c r="BB256" i="3"/>
  <c r="F258" i="3"/>
  <c r="AU259" i="3"/>
  <c r="BB260" i="3"/>
  <c r="F262" i="3"/>
  <c r="AU263" i="3"/>
  <c r="BB264" i="3"/>
  <c r="F266" i="3"/>
  <c r="AU267" i="3"/>
  <c r="BB268" i="3"/>
  <c r="F270" i="3"/>
  <c r="AU271" i="3"/>
  <c r="BB272" i="3"/>
  <c r="F274" i="3"/>
  <c r="AU275" i="3"/>
  <c r="BB276" i="3"/>
  <c r="F278" i="3"/>
  <c r="AU279" i="3"/>
  <c r="BB280" i="3"/>
  <c r="F282" i="3"/>
  <c r="AU283" i="3"/>
  <c r="BB284" i="3"/>
  <c r="F286" i="3"/>
  <c r="AU287" i="3"/>
  <c r="BB288" i="3"/>
  <c r="F290" i="3"/>
  <c r="AU291" i="3"/>
  <c r="BB292" i="3"/>
  <c r="F294" i="3"/>
  <c r="AU295" i="3"/>
  <c r="BB296" i="3"/>
  <c r="F298" i="3"/>
  <c r="AU299" i="3"/>
  <c r="BB300" i="3"/>
  <c r="F302" i="3"/>
  <c r="AU303" i="3"/>
  <c r="BB304" i="3"/>
  <c r="F306" i="3"/>
  <c r="AU307" i="3"/>
  <c r="BB308" i="3"/>
  <c r="F310" i="3"/>
  <c r="AU311" i="3"/>
  <c r="AX312" i="3"/>
  <c r="F314" i="3"/>
  <c r="AU315" i="3"/>
  <c r="BB316" i="3"/>
  <c r="F318" i="3"/>
  <c r="AU319" i="3"/>
  <c r="BB320" i="3"/>
  <c r="F322" i="3"/>
  <c r="AU323" i="3"/>
  <c r="AX324" i="3"/>
  <c r="F326" i="3"/>
  <c r="AU327" i="3"/>
  <c r="AX328" i="3"/>
  <c r="F330" i="3"/>
  <c r="AU331" i="3"/>
  <c r="BB332" i="3"/>
  <c r="F334" i="3"/>
  <c r="AU335" i="3"/>
  <c r="BB336" i="3"/>
  <c r="F338" i="3"/>
  <c r="AU339" i="3"/>
  <c r="BB340" i="3"/>
  <c r="F342" i="3"/>
  <c r="AU343" i="3"/>
  <c r="BB344" i="3"/>
  <c r="F346" i="3"/>
  <c r="AU347" i="3"/>
  <c r="BB348" i="3"/>
  <c r="F350" i="3"/>
  <c r="AU351" i="3"/>
  <c r="BB352" i="3"/>
  <c r="F354" i="3"/>
  <c r="AU355" i="3"/>
  <c r="BB356" i="3"/>
  <c r="F358" i="3"/>
  <c r="AU359" i="3"/>
  <c r="BB360" i="3"/>
  <c r="F362" i="3"/>
  <c r="AU363" i="3"/>
  <c r="AX364" i="3"/>
  <c r="F366" i="3"/>
  <c r="AU367" i="3"/>
  <c r="BB368" i="3"/>
  <c r="F370" i="3"/>
  <c r="AU371" i="3"/>
  <c r="BB372" i="3"/>
  <c r="F374" i="3"/>
  <c r="AU375" i="3"/>
  <c r="BB376" i="3"/>
  <c r="F378" i="3"/>
  <c r="AU379" i="3"/>
  <c r="BB380" i="3"/>
  <c r="F382" i="3"/>
  <c r="AU383" i="3"/>
  <c r="BB384" i="3"/>
  <c r="F386" i="3"/>
  <c r="AU387" i="3"/>
  <c r="BB388" i="3"/>
  <c r="F390" i="3"/>
  <c r="AU391" i="3"/>
  <c r="BB392" i="3"/>
  <c r="F394" i="3"/>
  <c r="AU395" i="3"/>
  <c r="BB396" i="3"/>
  <c r="F398" i="3"/>
  <c r="AU399" i="3"/>
  <c r="BB400" i="3"/>
  <c r="F402" i="3"/>
  <c r="AU403" i="3"/>
  <c r="BB404" i="3"/>
  <c r="F406" i="3"/>
  <c r="AU407" i="3"/>
  <c r="BB408" i="3"/>
  <c r="F410" i="3"/>
  <c r="AU411" i="3"/>
  <c r="BB412" i="3"/>
  <c r="F414" i="3"/>
  <c r="AU415" i="3"/>
  <c r="F417" i="3"/>
  <c r="AQ417" i="3"/>
  <c r="AR417" i="3" s="1"/>
  <c r="AE417" i="3"/>
  <c r="AU417" i="3"/>
  <c r="S418" i="3"/>
  <c r="V418" i="3" s="1"/>
  <c r="F419" i="3"/>
  <c r="BB419" i="3"/>
  <c r="F421" i="3"/>
  <c r="AQ421" i="3"/>
  <c r="AR421" i="3" s="1"/>
  <c r="AE421" i="3"/>
  <c r="AU421" i="3"/>
  <c r="S422" i="3"/>
  <c r="V422" i="3" s="1"/>
  <c r="F423" i="3"/>
  <c r="BB423" i="3"/>
  <c r="F425" i="3"/>
  <c r="AQ425" i="3"/>
  <c r="AR425" i="3" s="1"/>
  <c r="AE425" i="3"/>
  <c r="AF425" i="3" s="1"/>
  <c r="AU425" i="3"/>
  <c r="S426" i="3"/>
  <c r="V426" i="3" s="1"/>
  <c r="F427" i="3"/>
  <c r="BB427" i="3"/>
  <c r="AM428" i="3"/>
  <c r="F429" i="3"/>
  <c r="AQ429" i="3"/>
  <c r="AR429" i="3" s="1"/>
  <c r="AE429" i="3"/>
  <c r="AM429" i="3"/>
  <c r="AU429" i="3"/>
  <c r="S430" i="3"/>
  <c r="V430" i="3" s="1"/>
  <c r="F431" i="3"/>
  <c r="BB431" i="3"/>
  <c r="F433" i="3"/>
  <c r="AQ433" i="3"/>
  <c r="AR433" i="3" s="1"/>
  <c r="AE433" i="3"/>
  <c r="AF433" i="3" s="1"/>
  <c r="AU433" i="3"/>
  <c r="S434" i="3"/>
  <c r="V434" i="3" s="1"/>
  <c r="F435" i="3"/>
  <c r="BB435" i="3"/>
  <c r="F437" i="3"/>
  <c r="AQ437" i="3"/>
  <c r="AR437" i="3" s="1"/>
  <c r="AE437" i="3"/>
  <c r="AU437" i="3"/>
  <c r="S438" i="3"/>
  <c r="V438" i="3" s="1"/>
  <c r="F439" i="3"/>
  <c r="AP439" i="3"/>
  <c r="BB439" i="3"/>
  <c r="F441" i="3"/>
  <c r="AQ441" i="3"/>
  <c r="AR441" i="3" s="1"/>
  <c r="AE441" i="3"/>
  <c r="AF441" i="3" s="1"/>
  <c r="AU441" i="3"/>
  <c r="S442" i="3"/>
  <c r="V442" i="3" s="1"/>
  <c r="F443" i="3"/>
  <c r="BB443" i="3"/>
  <c r="F445" i="3"/>
  <c r="AQ445" i="3"/>
  <c r="AR445" i="3" s="1"/>
  <c r="AE445" i="3"/>
  <c r="AU445" i="3"/>
  <c r="S446" i="3"/>
  <c r="V446" i="3" s="1"/>
  <c r="F447" i="3"/>
  <c r="BB447" i="3"/>
  <c r="F449" i="3"/>
  <c r="AQ449" i="3"/>
  <c r="AR449" i="3" s="1"/>
  <c r="AE449" i="3"/>
  <c r="AF449" i="3" s="1"/>
  <c r="AU449" i="3"/>
  <c r="S450" i="3"/>
  <c r="V450" i="3" s="1"/>
  <c r="F451" i="3"/>
  <c r="BB451" i="3"/>
  <c r="F453" i="3"/>
  <c r="AQ453" i="3"/>
  <c r="AR453" i="3" s="1"/>
  <c r="AE453" i="3"/>
  <c r="AU453" i="3"/>
  <c r="S454" i="3"/>
  <c r="V454" i="3" s="1"/>
  <c r="F455" i="3"/>
  <c r="BB455" i="3"/>
  <c r="F457" i="3"/>
  <c r="AQ457" i="3"/>
  <c r="AR457" i="3" s="1"/>
  <c r="AE457" i="3"/>
  <c r="AF457" i="3" s="1"/>
  <c r="AU457" i="3"/>
  <c r="S458" i="3"/>
  <c r="V458" i="3" s="1"/>
  <c r="F459" i="3"/>
  <c r="BB459" i="3"/>
  <c r="F461" i="3"/>
  <c r="AQ461" i="3"/>
  <c r="AR461" i="3" s="1"/>
  <c r="AE461" i="3"/>
  <c r="AU461" i="3"/>
  <c r="S462" i="3"/>
  <c r="V462" i="3" s="1"/>
  <c r="F463" i="3"/>
  <c r="BB463" i="3"/>
  <c r="F465" i="3"/>
  <c r="AQ465" i="3"/>
  <c r="AR465" i="3" s="1"/>
  <c r="AE465" i="3"/>
  <c r="AF465" i="3" s="1"/>
  <c r="AU465" i="3"/>
  <c r="S466" i="3"/>
  <c r="V466" i="3" s="1"/>
  <c r="F467" i="3"/>
  <c r="BB467" i="3"/>
  <c r="F469" i="3"/>
  <c r="AQ469" i="3"/>
  <c r="AR469" i="3" s="1"/>
  <c r="AE469" i="3"/>
  <c r="AU469" i="3"/>
  <c r="S470" i="3"/>
  <c r="V470" i="3" s="1"/>
  <c r="F471" i="3"/>
  <c r="BB471" i="3"/>
  <c r="F473" i="3"/>
  <c r="AQ473" i="3"/>
  <c r="AR473" i="3" s="1"/>
  <c r="AE473" i="3"/>
  <c r="AF473" i="3" s="1"/>
  <c r="AU473" i="3"/>
  <c r="S474" i="3"/>
  <c r="V474" i="3" s="1"/>
  <c r="F475" i="3"/>
  <c r="BB475" i="3"/>
  <c r="F477" i="3"/>
  <c r="AQ477" i="3"/>
  <c r="AR477" i="3" s="1"/>
  <c r="AE477" i="3"/>
  <c r="AU477" i="3"/>
  <c r="S478" i="3"/>
  <c r="V478" i="3" s="1"/>
  <c r="F479" i="3"/>
  <c r="BB479" i="3"/>
  <c r="F481" i="3"/>
  <c r="AQ481" i="3"/>
  <c r="AR481" i="3" s="1"/>
  <c r="AE481" i="3"/>
  <c r="AF481" i="3" s="1"/>
  <c r="AU481" i="3"/>
  <c r="S482" i="3"/>
  <c r="V482" i="3" s="1"/>
  <c r="F483" i="3"/>
  <c r="S485" i="3"/>
  <c r="V485" i="3" s="1"/>
  <c r="AX485" i="3"/>
  <c r="AW485" i="3"/>
  <c r="AQ485" i="3"/>
  <c r="AR485" i="3" s="1"/>
  <c r="AE485" i="3"/>
  <c r="F487" i="3"/>
  <c r="S487" i="3"/>
  <c r="V487" i="3" s="1"/>
  <c r="S488" i="3"/>
  <c r="V488" i="3" s="1"/>
  <c r="S490" i="3"/>
  <c r="V490" i="3" s="1"/>
  <c r="S493" i="3"/>
  <c r="V493" i="3" s="1"/>
  <c r="BB493" i="3"/>
  <c r="AQ493" i="3"/>
  <c r="AR493" i="3" s="1"/>
  <c r="AE493" i="3"/>
  <c r="F495" i="3"/>
  <c r="S495" i="3"/>
  <c r="V495" i="3" s="1"/>
  <c r="S496" i="3"/>
  <c r="V496" i="3" s="1"/>
  <c r="S498" i="3"/>
  <c r="V498" i="3" s="1"/>
  <c r="S501" i="3"/>
  <c r="V501" i="3" s="1"/>
  <c r="BB501" i="3"/>
  <c r="AQ501" i="3"/>
  <c r="AR501" i="3" s="1"/>
  <c r="AE501" i="3"/>
  <c r="F503" i="3"/>
  <c r="S503" i="3"/>
  <c r="V503" i="3" s="1"/>
  <c r="S504" i="3"/>
  <c r="V504" i="3" s="1"/>
  <c r="S506" i="3"/>
  <c r="V506" i="3" s="1"/>
  <c r="S509" i="3"/>
  <c r="V509" i="3" s="1"/>
  <c r="BB509" i="3"/>
  <c r="AQ509" i="3"/>
  <c r="AR509" i="3" s="1"/>
  <c r="AE509" i="3"/>
  <c r="F511" i="3"/>
  <c r="S511" i="3"/>
  <c r="V511" i="3" s="1"/>
  <c r="S512" i="3"/>
  <c r="V512" i="3" s="1"/>
  <c r="S514" i="3"/>
  <c r="V514" i="3" s="1"/>
  <c r="S517" i="3"/>
  <c r="V517" i="3" s="1"/>
  <c r="BB517" i="3"/>
  <c r="AQ517" i="3"/>
  <c r="AR517" i="3" s="1"/>
  <c r="AE517" i="3"/>
  <c r="F519" i="3"/>
  <c r="S519" i="3"/>
  <c r="V519" i="3" s="1"/>
  <c r="S520" i="3"/>
  <c r="V520" i="3" s="1"/>
  <c r="S522" i="3"/>
  <c r="V522" i="3" s="1"/>
  <c r="S525" i="3"/>
  <c r="V525" i="3" s="1"/>
  <c r="BB525" i="3"/>
  <c r="AQ525" i="3"/>
  <c r="AR525" i="3" s="1"/>
  <c r="AE525" i="3"/>
  <c r="F527" i="3"/>
  <c r="S527" i="3"/>
  <c r="V527" i="3" s="1"/>
  <c r="S528" i="3"/>
  <c r="V528" i="3" s="1"/>
  <c r="S530" i="3"/>
  <c r="V530" i="3" s="1"/>
  <c r="S533" i="3"/>
  <c r="V533" i="3" s="1"/>
  <c r="BC533" i="3"/>
  <c r="AU533" i="3"/>
  <c r="BB533" i="3"/>
  <c r="AQ533" i="3"/>
  <c r="AR533" i="3" s="1"/>
  <c r="AE533" i="3"/>
  <c r="F535" i="3"/>
  <c r="S535" i="3"/>
  <c r="V535" i="3" s="1"/>
  <c r="S540" i="3"/>
  <c r="V540" i="3" s="1"/>
  <c r="S542" i="3"/>
  <c r="V542" i="3" s="1"/>
  <c r="BC545" i="3"/>
  <c r="AU545" i="3"/>
  <c r="AG545" i="3"/>
  <c r="BB545" i="3"/>
  <c r="AQ545" i="3"/>
  <c r="AR545" i="3" s="1"/>
  <c r="AE545" i="3"/>
  <c r="AG548" i="3"/>
  <c r="F551" i="3"/>
  <c r="S551" i="3"/>
  <c r="V551" i="3" s="1"/>
  <c r="S556" i="3"/>
  <c r="V556" i="3" s="1"/>
  <c r="S558" i="3"/>
  <c r="V558" i="3" s="1"/>
  <c r="BC561" i="3"/>
  <c r="AU561" i="3"/>
  <c r="AG561" i="3"/>
  <c r="BB561" i="3"/>
  <c r="AQ561" i="3"/>
  <c r="AR561" i="3" s="1"/>
  <c r="AE561" i="3"/>
  <c r="AG564" i="3"/>
  <c r="AF564" i="3"/>
  <c r="F567" i="3"/>
  <c r="S567" i="3"/>
  <c r="V567" i="3" s="1"/>
  <c r="S572" i="3"/>
  <c r="V572" i="3" s="1"/>
  <c r="S574" i="3"/>
  <c r="V574" i="3" s="1"/>
  <c r="BC577" i="3"/>
  <c r="AU577" i="3"/>
  <c r="AG577" i="3"/>
  <c r="BB577" i="3"/>
  <c r="AQ577" i="3"/>
  <c r="AR577" i="3" s="1"/>
  <c r="AE577" i="3"/>
  <c r="AG580" i="3"/>
  <c r="AF580" i="3"/>
  <c r="F583" i="3"/>
  <c r="S583" i="3"/>
  <c r="V583" i="3" s="1"/>
  <c r="S588" i="3"/>
  <c r="V588" i="3" s="1"/>
  <c r="S590" i="3"/>
  <c r="V590" i="3" s="1"/>
  <c r="BC593" i="3"/>
  <c r="AU593" i="3"/>
  <c r="AG593" i="3"/>
  <c r="BB593" i="3"/>
  <c r="AQ593" i="3"/>
  <c r="AR593" i="3" s="1"/>
  <c r="AE593" i="3"/>
  <c r="AN594" i="3"/>
  <c r="AG596" i="3"/>
  <c r="F599" i="3"/>
  <c r="S599" i="3"/>
  <c r="V599" i="3" s="1"/>
  <c r="AM599" i="3"/>
  <c r="BC604" i="3"/>
  <c r="AU604" i="3"/>
  <c r="AQ604" i="3"/>
  <c r="AR604" i="3" s="1"/>
  <c r="BB604" i="3"/>
  <c r="AE604" i="3"/>
  <c r="F610" i="3"/>
  <c r="S610" i="3"/>
  <c r="V610" i="3" s="1"/>
  <c r="S616" i="3"/>
  <c r="V616" i="3" s="1"/>
  <c r="F616" i="3"/>
  <c r="BC620" i="3"/>
  <c r="AU620" i="3"/>
  <c r="AQ620" i="3"/>
  <c r="AR620" i="3" s="1"/>
  <c r="BB620" i="3"/>
  <c r="AE620" i="3"/>
  <c r="F626" i="3"/>
  <c r="S626" i="3"/>
  <c r="V626" i="3" s="1"/>
  <c r="S632" i="3"/>
  <c r="V632" i="3" s="1"/>
  <c r="F632" i="3"/>
  <c r="BC636" i="3"/>
  <c r="AU636" i="3"/>
  <c r="AQ636" i="3"/>
  <c r="AR636" i="3" s="1"/>
  <c r="BB636" i="3"/>
  <c r="AE636" i="3"/>
  <c r="AM642" i="3"/>
  <c r="F642" i="3"/>
  <c r="S642" i="3"/>
  <c r="V642" i="3" s="1"/>
  <c r="S648" i="3"/>
  <c r="V648" i="3" s="1"/>
  <c r="F648" i="3"/>
  <c r="BC652" i="3"/>
  <c r="AU652" i="3"/>
  <c r="AQ652" i="3"/>
  <c r="AR652" i="3" s="1"/>
  <c r="BB652" i="3"/>
  <c r="AE652" i="3"/>
  <c r="F658" i="3"/>
  <c r="S658" i="3"/>
  <c r="V658" i="3" s="1"/>
  <c r="BC664" i="3"/>
  <c r="AU664" i="3"/>
  <c r="AQ664" i="3"/>
  <c r="AR664" i="3" s="1"/>
  <c r="BB664" i="3"/>
  <c r="AE664" i="3"/>
  <c r="F670" i="3"/>
  <c r="S670" i="3"/>
  <c r="V670" i="3" s="1"/>
  <c r="S680" i="3"/>
  <c r="V680" i="3" s="1"/>
  <c r="F680" i="3"/>
  <c r="BC684" i="3"/>
  <c r="AU684" i="3"/>
  <c r="AQ684" i="3"/>
  <c r="AR684" i="3" s="1"/>
  <c r="BB684" i="3"/>
  <c r="AE684" i="3"/>
  <c r="AF684" i="3" s="1"/>
  <c r="AM690" i="3"/>
  <c r="F690" i="3"/>
  <c r="S690" i="3"/>
  <c r="V690" i="3" s="1"/>
  <c r="S700" i="3"/>
  <c r="V700" i="3" s="1"/>
  <c r="F700" i="3"/>
  <c r="BC704" i="3"/>
  <c r="AU704" i="3"/>
  <c r="AQ704" i="3"/>
  <c r="AR704" i="3" s="1"/>
  <c r="BB704" i="3"/>
  <c r="AE704" i="3"/>
  <c r="AF704" i="3" s="1"/>
  <c r="F710" i="3"/>
  <c r="S710" i="3"/>
  <c r="V710" i="3" s="1"/>
  <c r="S716" i="3"/>
  <c r="V716" i="3" s="1"/>
  <c r="F716" i="3"/>
  <c r="BC720" i="3"/>
  <c r="AU720" i="3"/>
  <c r="AQ720" i="3"/>
  <c r="AR720" i="3" s="1"/>
  <c r="BB720" i="3"/>
  <c r="AE720" i="3"/>
  <c r="F726" i="3"/>
  <c r="S726" i="3"/>
  <c r="V726" i="3" s="1"/>
  <c r="S732" i="3"/>
  <c r="V732" i="3" s="1"/>
  <c r="F732" i="3"/>
  <c r="BC736" i="3"/>
  <c r="AU736" i="3"/>
  <c r="AQ736" i="3"/>
  <c r="AR736" i="3" s="1"/>
  <c r="BB736" i="3"/>
  <c r="AE736" i="3"/>
  <c r="AM742" i="3"/>
  <c r="F742" i="3"/>
  <c r="S742" i="3"/>
  <c r="V742" i="3" s="1"/>
  <c r="S748" i="3"/>
  <c r="V748" i="3" s="1"/>
  <c r="F748" i="3"/>
  <c r="BC752" i="3"/>
  <c r="AU752" i="3"/>
  <c r="AQ752" i="3"/>
  <c r="AR752" i="3" s="1"/>
  <c r="BB752" i="3"/>
  <c r="AE752" i="3"/>
  <c r="F758" i="3"/>
  <c r="S758" i="3"/>
  <c r="V758" i="3" s="1"/>
  <c r="S764" i="3"/>
  <c r="V764" i="3" s="1"/>
  <c r="F764" i="3"/>
  <c r="AU767" i="3"/>
  <c r="S780" i="3"/>
  <c r="V780" i="3" s="1"/>
  <c r="F780" i="3"/>
  <c r="AU783" i="3"/>
  <c r="AF797" i="3"/>
  <c r="AG801" i="3"/>
  <c r="AU803" i="3"/>
  <c r="AQ804" i="3"/>
  <c r="AR804" i="3" s="1"/>
  <c r="AE804" i="3"/>
  <c r="BC804" i="3"/>
  <c r="AU804" i="3"/>
  <c r="BB804" i="3"/>
  <c r="AU805" i="3"/>
  <c r="S807" i="3"/>
  <c r="V807" i="3" s="1"/>
  <c r="AM808" i="3"/>
  <c r="S809" i="3"/>
  <c r="V809" i="3" s="1"/>
  <c r="AU809" i="3"/>
  <c r="S811" i="3"/>
  <c r="V811" i="3" s="1"/>
  <c r="AF813" i="3"/>
  <c r="AG817" i="3"/>
  <c r="AU819" i="3"/>
  <c r="AQ820" i="3"/>
  <c r="AR820" i="3" s="1"/>
  <c r="AE820" i="3"/>
  <c r="BC820" i="3"/>
  <c r="AU820" i="3"/>
  <c r="BB820" i="3"/>
  <c r="AU821" i="3"/>
  <c r="S823" i="3"/>
  <c r="V823" i="3" s="1"/>
  <c r="S825" i="3"/>
  <c r="V825" i="3" s="1"/>
  <c r="AU825" i="3"/>
  <c r="S827" i="3"/>
  <c r="V827" i="3" s="1"/>
  <c r="AG833" i="3"/>
  <c r="AU835" i="3"/>
  <c r="AQ836" i="3"/>
  <c r="AR836" i="3" s="1"/>
  <c r="AE836" i="3"/>
  <c r="BC836" i="3"/>
  <c r="AU836" i="3"/>
  <c r="BB836" i="3"/>
  <c r="AU837" i="3"/>
  <c r="S839" i="3"/>
  <c r="V839" i="3" s="1"/>
  <c r="S841" i="3"/>
  <c r="V841" i="3" s="1"/>
  <c r="AU841" i="3"/>
  <c r="S843" i="3"/>
  <c r="V843" i="3" s="1"/>
  <c r="AG849" i="3"/>
  <c r="AU851" i="3"/>
  <c r="AQ852" i="3"/>
  <c r="AR852" i="3" s="1"/>
  <c r="AE852" i="3"/>
  <c r="BC852" i="3"/>
  <c r="AU852" i="3"/>
  <c r="BB852" i="3"/>
  <c r="AU853" i="3"/>
  <c r="AQ882" i="3"/>
  <c r="AR882" i="3" s="1"/>
  <c r="AE882" i="3"/>
  <c r="BB882" i="3"/>
  <c r="BC882" i="3"/>
  <c r="AG882" i="3"/>
  <c r="S887" i="3"/>
  <c r="V887" i="3" s="1"/>
  <c r="AQ914" i="3"/>
  <c r="AR914" i="3" s="1"/>
  <c r="AE914" i="3"/>
  <c r="BB914" i="3"/>
  <c r="BC914" i="3"/>
  <c r="AG914" i="3"/>
  <c r="S919" i="3"/>
  <c r="V919" i="3" s="1"/>
  <c r="AQ946" i="3"/>
  <c r="AR946" i="3" s="1"/>
  <c r="AE946" i="3"/>
  <c r="BB946" i="3"/>
  <c r="BC946" i="3"/>
  <c r="AG946" i="3"/>
  <c r="S951" i="3"/>
  <c r="V951" i="3" s="1"/>
  <c r="AQ978" i="3"/>
  <c r="AR978" i="3" s="1"/>
  <c r="AE978" i="3"/>
  <c r="BB978" i="3"/>
  <c r="BC978" i="3"/>
  <c r="AG978" i="3"/>
  <c r="S983" i="3"/>
  <c r="V983" i="3" s="1"/>
  <c r="S1003" i="3"/>
  <c r="V1003" i="3" s="1"/>
  <c r="BC1004" i="3"/>
  <c r="AU1004" i="3"/>
  <c r="AQ1004" i="3"/>
  <c r="AR1004" i="3" s="1"/>
  <c r="AE1004" i="3"/>
  <c r="AF1004" i="3" s="1"/>
  <c r="BB1004" i="3"/>
  <c r="S1008" i="3"/>
  <c r="V1008" i="3" s="1"/>
  <c r="F1008" i="3"/>
  <c r="AQ1010" i="3"/>
  <c r="AR1010" i="3" s="1"/>
  <c r="AE1010" i="3"/>
  <c r="BB1010" i="3"/>
  <c r="BC1010" i="3"/>
  <c r="AG1010" i="3"/>
  <c r="S1015" i="3"/>
  <c r="V1015" i="3" s="1"/>
  <c r="S1035" i="3"/>
  <c r="V1035" i="3" s="1"/>
  <c r="BC1050" i="3"/>
  <c r="AU1050" i="3"/>
  <c r="AG1050" i="3"/>
  <c r="AQ1050" i="3"/>
  <c r="AR1050" i="3" s="1"/>
  <c r="AE1050" i="3"/>
  <c r="AF1050" i="3" s="1"/>
  <c r="BB1050" i="3"/>
  <c r="S1079" i="3"/>
  <c r="V1079" i="3" s="1"/>
  <c r="S1157" i="3"/>
  <c r="V1157" i="3" s="1"/>
  <c r="S1167" i="3"/>
  <c r="V1167" i="3" s="1"/>
  <c r="AG1175" i="3"/>
  <c r="BC1186" i="3"/>
  <c r="AU1186" i="3"/>
  <c r="AG1186" i="3"/>
  <c r="AQ1186" i="3"/>
  <c r="AR1186" i="3" s="1"/>
  <c r="AE1186" i="3"/>
  <c r="AF1186" i="3" s="1"/>
  <c r="BB1186" i="3"/>
  <c r="S1221" i="3"/>
  <c r="V1221" i="3" s="1"/>
  <c r="S1231" i="3"/>
  <c r="V1231" i="3" s="1"/>
  <c r="AG1239" i="3"/>
  <c r="BC1250" i="3"/>
  <c r="AU1250" i="3"/>
  <c r="AG1250" i="3"/>
  <c r="AQ1250" i="3"/>
  <c r="AR1250" i="3" s="1"/>
  <c r="AE1250" i="3"/>
  <c r="AF1250" i="3" s="1"/>
  <c r="BB1250" i="3"/>
  <c r="S1285" i="3"/>
  <c r="V1285" i="3" s="1"/>
  <c r="S1295" i="3"/>
  <c r="V1295" i="3" s="1"/>
  <c r="AG1303" i="3"/>
  <c r="S1433" i="3"/>
  <c r="V1433" i="3" s="1"/>
  <c r="F1433" i="3"/>
  <c r="AM1433" i="3"/>
  <c r="S1442" i="3"/>
  <c r="V1442" i="3" s="1"/>
  <c r="S1498" i="3"/>
  <c r="V1498" i="3" s="1"/>
  <c r="BC1569" i="3"/>
  <c r="AU1569" i="3"/>
  <c r="AG1569" i="3"/>
  <c r="AQ1569" i="3"/>
  <c r="AR1569" i="3" s="1"/>
  <c r="AE1569" i="3"/>
  <c r="AF1569" i="3" s="1"/>
  <c r="BB1569" i="3"/>
  <c r="AU1570" i="3"/>
  <c r="BC1605" i="3"/>
  <c r="AU1605" i="3"/>
  <c r="AG1605" i="3"/>
  <c r="AQ1605" i="3"/>
  <c r="AR1605" i="3" s="1"/>
  <c r="AE1605" i="3"/>
  <c r="AF1605" i="3" s="1"/>
  <c r="BB1605" i="3"/>
  <c r="J9" i="1"/>
  <c r="V537" i="3"/>
  <c r="K10" i="1"/>
  <c r="S1736" i="3"/>
  <c r="V1736" i="3" s="1"/>
  <c r="S1728" i="3"/>
  <c r="V1728" i="3" s="1"/>
  <c r="S1720" i="3"/>
  <c r="V1720" i="3" s="1"/>
  <c r="S1712" i="3"/>
  <c r="V1712" i="3" s="1"/>
  <c r="S1704" i="3"/>
  <c r="V1704" i="3" s="1"/>
  <c r="S1696" i="3"/>
  <c r="V1696" i="3" s="1"/>
  <c r="S1688" i="3"/>
  <c r="V1688" i="3" s="1"/>
  <c r="S1680" i="3"/>
  <c r="V1680" i="3" s="1"/>
  <c r="S1664" i="3"/>
  <c r="V1664" i="3" s="1"/>
  <c r="S1656" i="3"/>
  <c r="V1656" i="3" s="1"/>
  <c r="S1738" i="3"/>
  <c r="V1738" i="3" s="1"/>
  <c r="S1666" i="3"/>
  <c r="V1666" i="3" s="1"/>
  <c r="S1652" i="3"/>
  <c r="V1652" i="3" s="1"/>
  <c r="S1644" i="3"/>
  <c r="V1644" i="3" s="1"/>
  <c r="S1624" i="3"/>
  <c r="V1624" i="3" s="1"/>
  <c r="S1628" i="3"/>
  <c r="V1628" i="3" s="1"/>
  <c r="S1612" i="3"/>
  <c r="V1612" i="3" s="1"/>
  <c r="S1678" i="3"/>
  <c r="V1678" i="3" s="1"/>
  <c r="S1648" i="3"/>
  <c r="V1648" i="3" s="1"/>
  <c r="S1590" i="3"/>
  <c r="V1590" i="3" s="1"/>
  <c r="S1576" i="3"/>
  <c r="V1576" i="3" s="1"/>
  <c r="S1558" i="3"/>
  <c r="V1558" i="3" s="1"/>
  <c r="S1544" i="3"/>
  <c r="V1544" i="3" s="1"/>
  <c r="S1518" i="3"/>
  <c r="V1518" i="3" s="1"/>
  <c r="S1496" i="3"/>
  <c r="V1496" i="3" s="1"/>
  <c r="S1478" i="3"/>
  <c r="V1478" i="3" s="1"/>
  <c r="S1464" i="3"/>
  <c r="V1464" i="3" s="1"/>
  <c r="S1462" i="3"/>
  <c r="V1462" i="3" s="1"/>
  <c r="S1730" i="3"/>
  <c r="V1730" i="3" s="1"/>
  <c r="S1718" i="3"/>
  <c r="V1718" i="3" s="1"/>
  <c r="S1674" i="3"/>
  <c r="V1674" i="3" s="1"/>
  <c r="S1610" i="3"/>
  <c r="V1610" i="3" s="1"/>
  <c r="S1604" i="3"/>
  <c r="V1604" i="3" s="1"/>
  <c r="S1592" i="3"/>
  <c r="V1592" i="3" s="1"/>
  <c r="S1574" i="3"/>
  <c r="V1574" i="3" s="1"/>
  <c r="S1560" i="3"/>
  <c r="V1560" i="3" s="1"/>
  <c r="S1520" i="3"/>
  <c r="V1520" i="3" s="1"/>
  <c r="S1494" i="3"/>
  <c r="V1494" i="3" s="1"/>
  <c r="S1480" i="3"/>
  <c r="V1480" i="3" s="1"/>
  <c r="S1710" i="3"/>
  <c r="V1710" i="3" s="1"/>
  <c r="S1620" i="3"/>
  <c r="V1620" i="3" s="1"/>
  <c r="S1552" i="3"/>
  <c r="V1552" i="3" s="1"/>
  <c r="S1550" i="3"/>
  <c r="V1550" i="3" s="1"/>
  <c r="S1504" i="3"/>
  <c r="V1504" i="3" s="1"/>
  <c r="S1640" i="3"/>
  <c r="V1640" i="3" s="1"/>
  <c r="S1600" i="3"/>
  <c r="V1600" i="3" s="1"/>
  <c r="S1598" i="3"/>
  <c r="V1598" i="3" s="1"/>
  <c r="S1536" i="3"/>
  <c r="V1536" i="3" s="1"/>
  <c r="S1534" i="3"/>
  <c r="V1534" i="3" s="1"/>
  <c r="S1706" i="3"/>
  <c r="V1706" i="3" s="1"/>
  <c r="S1632" i="3"/>
  <c r="V1632" i="3" s="1"/>
  <c r="S1614" i="3"/>
  <c r="V1614" i="3" s="1"/>
  <c r="S1606" i="3"/>
  <c r="V1606" i="3" s="1"/>
  <c r="S1584" i="3"/>
  <c r="V1584" i="3" s="1"/>
  <c r="S1582" i="3"/>
  <c r="V1582" i="3" s="1"/>
  <c r="S1528" i="3"/>
  <c r="V1528" i="3" s="1"/>
  <c r="S1526" i="3"/>
  <c r="V1526" i="3" s="1"/>
  <c r="S1488" i="3"/>
  <c r="V1488" i="3" s="1"/>
  <c r="S1486" i="3"/>
  <c r="V1486" i="3" s="1"/>
  <c r="S1698" i="3"/>
  <c r="V1698" i="3" s="1"/>
  <c r="S1686" i="3"/>
  <c r="V1686" i="3" s="1"/>
  <c r="S1510" i="3"/>
  <c r="V1510" i="3" s="1"/>
  <c r="S1470" i="3"/>
  <c r="V1470" i="3" s="1"/>
  <c r="S1568" i="3"/>
  <c r="V1568" i="3" s="1"/>
  <c r="S1929" i="3"/>
  <c r="V1929" i="3" s="1"/>
  <c r="S1865" i="3"/>
  <c r="V1865" i="3" s="1"/>
  <c r="S1819" i="3"/>
  <c r="V1819" i="3" s="1"/>
  <c r="I5" i="3"/>
  <c r="M5" i="3"/>
  <c r="W5" i="3"/>
  <c r="AA5" i="3"/>
  <c r="K6" i="3"/>
  <c r="U6" i="3"/>
  <c r="Y6" i="3"/>
  <c r="AC6" i="3"/>
  <c r="I7" i="3"/>
  <c r="M7" i="3"/>
  <c r="W7" i="3"/>
  <c r="AA7" i="3"/>
  <c r="AM878" i="3"/>
  <c r="K8" i="3"/>
  <c r="U8" i="3"/>
  <c r="Y8" i="3"/>
  <c r="AN942" i="3" s="1"/>
  <c r="AC8" i="3"/>
  <c r="I9" i="3"/>
  <c r="M9" i="3"/>
  <c r="W9" i="3"/>
  <c r="AA9" i="3"/>
  <c r="K10" i="3"/>
  <c r="U10" i="3"/>
  <c r="Y10" i="3"/>
  <c r="AN1627" i="3" s="1"/>
  <c r="AC10" i="3"/>
  <c r="I11" i="3"/>
  <c r="M11" i="3"/>
  <c r="W11" i="3"/>
  <c r="AA11" i="3"/>
  <c r="AM1992" i="3"/>
  <c r="AM1904" i="3"/>
  <c r="AM1846" i="3"/>
  <c r="AM1868" i="3"/>
  <c r="AM1798" i="3"/>
  <c r="K12" i="3"/>
  <c r="U12" i="3"/>
  <c r="Y12" i="3"/>
  <c r="AC12" i="3"/>
  <c r="I13" i="3"/>
  <c r="M13" i="3"/>
  <c r="S13" i="3"/>
  <c r="W13" i="3"/>
  <c r="AA13" i="3"/>
  <c r="AQ13" i="3"/>
  <c r="AU13" i="3"/>
  <c r="AY13" i="3"/>
  <c r="BC13" i="3"/>
  <c r="AB2121" i="3"/>
  <c r="AU20" i="3"/>
  <c r="AU24" i="3"/>
  <c r="AU28" i="3"/>
  <c r="AU32" i="3"/>
  <c r="AU36" i="3"/>
  <c r="AU40" i="3"/>
  <c r="AU44" i="3"/>
  <c r="AU48" i="3"/>
  <c r="AU52" i="3"/>
  <c r="AU56" i="3"/>
  <c r="AU60" i="3"/>
  <c r="AU64" i="3"/>
  <c r="AU68" i="3"/>
  <c r="AU72" i="3"/>
  <c r="AU76" i="3"/>
  <c r="AU80" i="3"/>
  <c r="AU84" i="3"/>
  <c r="AU88" i="3"/>
  <c r="AU92" i="3"/>
  <c r="AU96" i="3"/>
  <c r="AU100" i="3"/>
  <c r="AU104" i="3"/>
  <c r="AU108" i="3"/>
  <c r="AU112" i="3"/>
  <c r="AU116" i="3"/>
  <c r="AU120" i="3"/>
  <c r="AU124" i="3"/>
  <c r="AU128" i="3"/>
  <c r="AU132" i="3"/>
  <c r="AU136" i="3"/>
  <c r="AU140" i="3"/>
  <c r="AU144" i="3"/>
  <c r="AU148" i="3"/>
  <c r="AU152" i="3"/>
  <c r="AU156" i="3"/>
  <c r="AU160" i="3"/>
  <c r="AU164" i="3"/>
  <c r="AU168" i="3"/>
  <c r="AU172" i="3"/>
  <c r="AU176" i="3"/>
  <c r="AU180" i="3"/>
  <c r="AU184" i="3"/>
  <c r="AU188" i="3"/>
  <c r="AU192" i="3"/>
  <c r="AU196" i="3"/>
  <c r="AU200" i="3"/>
  <c r="AU204" i="3"/>
  <c r="AU208" i="3"/>
  <c r="AU212" i="3"/>
  <c r="AU216" i="3"/>
  <c r="AU220" i="3"/>
  <c r="AU224" i="3"/>
  <c r="AU228" i="3"/>
  <c r="AU232" i="3"/>
  <c r="AU236" i="3"/>
  <c r="AU240" i="3"/>
  <c r="AU244" i="3"/>
  <c r="AU248" i="3"/>
  <c r="AU252" i="3"/>
  <c r="AU256" i="3"/>
  <c r="AU260" i="3"/>
  <c r="AU264" i="3"/>
  <c r="AU268" i="3"/>
  <c r="AU272" i="3"/>
  <c r="AU276" i="3"/>
  <c r="AU280" i="3"/>
  <c r="AU284" i="3"/>
  <c r="AU288" i="3"/>
  <c r="AU292" i="3"/>
  <c r="AU296" i="3"/>
  <c r="AU300" i="3"/>
  <c r="AU304" i="3"/>
  <c r="AU308" i="3"/>
  <c r="AU312" i="3"/>
  <c r="AU316" i="3"/>
  <c r="AU320" i="3"/>
  <c r="AU324" i="3"/>
  <c r="U326" i="3"/>
  <c r="V326" i="3" s="1"/>
  <c r="AU328" i="3"/>
  <c r="AU332" i="3"/>
  <c r="AU336" i="3"/>
  <c r="AU340" i="3"/>
  <c r="AU344" i="3"/>
  <c r="AU348" i="3"/>
  <c r="AU352" i="3"/>
  <c r="AU356" i="3"/>
  <c r="AN360" i="3"/>
  <c r="AU360" i="3"/>
  <c r="AU364" i="3"/>
  <c r="AU368" i="3"/>
  <c r="AU372" i="3"/>
  <c r="AU376" i="3"/>
  <c r="AU380" i="3"/>
  <c r="AU384" i="3"/>
  <c r="AU388" i="3"/>
  <c r="AU392" i="3"/>
  <c r="AU396" i="3"/>
  <c r="AU400" i="3"/>
  <c r="AU404" i="3"/>
  <c r="AU408" i="3"/>
  <c r="AU412" i="3"/>
  <c r="BB416" i="3"/>
  <c r="AU416" i="3"/>
  <c r="F418" i="3"/>
  <c r="AM418" i="3"/>
  <c r="AG419" i="3"/>
  <c r="AQ419" i="3"/>
  <c r="AR419" i="3" s="1"/>
  <c r="BB420" i="3"/>
  <c r="AU420" i="3"/>
  <c r="F422" i="3"/>
  <c r="AG423" i="3"/>
  <c r="AQ423" i="3"/>
  <c r="AR423" i="3" s="1"/>
  <c r="AX424" i="3"/>
  <c r="AU424" i="3"/>
  <c r="F426" i="3"/>
  <c r="AG427" i="3"/>
  <c r="AQ427" i="3"/>
  <c r="AR427" i="3" s="1"/>
  <c r="BB428" i="3"/>
  <c r="AU428" i="3"/>
  <c r="F430" i="3"/>
  <c r="AG431" i="3"/>
  <c r="AQ431" i="3"/>
  <c r="AR431" i="3" s="1"/>
  <c r="BB432" i="3"/>
  <c r="AU432" i="3"/>
  <c r="F434" i="3"/>
  <c r="AG435" i="3"/>
  <c r="AQ435" i="3"/>
  <c r="AR435" i="3" s="1"/>
  <c r="BB436" i="3"/>
  <c r="AU436" i="3"/>
  <c r="F438" i="3"/>
  <c r="AG439" i="3"/>
  <c r="AQ439" i="3"/>
  <c r="AR439" i="3" s="1"/>
  <c r="BB440" i="3"/>
  <c r="AU440" i="3"/>
  <c r="AN441" i="3"/>
  <c r="F442" i="3"/>
  <c r="AG443" i="3"/>
  <c r="AQ443" i="3"/>
  <c r="AR443" i="3" s="1"/>
  <c r="BB444" i="3"/>
  <c r="AU444" i="3"/>
  <c r="F446" i="3"/>
  <c r="AG447" i="3"/>
  <c r="AQ447" i="3"/>
  <c r="AR447" i="3" s="1"/>
  <c r="BB448" i="3"/>
  <c r="AU448" i="3"/>
  <c r="F450" i="3"/>
  <c r="AG451" i="3"/>
  <c r="AQ451" i="3"/>
  <c r="AR451" i="3" s="1"/>
  <c r="BB452" i="3"/>
  <c r="AU452" i="3"/>
  <c r="F454" i="3"/>
  <c r="AG455" i="3"/>
  <c r="AQ455" i="3"/>
  <c r="AR455" i="3" s="1"/>
  <c r="BB456" i="3"/>
  <c r="AU456" i="3"/>
  <c r="F458" i="3"/>
  <c r="AG459" i="3"/>
  <c r="AQ459" i="3"/>
  <c r="AR459" i="3" s="1"/>
  <c r="BB460" i="3"/>
  <c r="AU460" i="3"/>
  <c r="F462" i="3"/>
  <c r="AG463" i="3"/>
  <c r="AQ463" i="3"/>
  <c r="AR463" i="3" s="1"/>
  <c r="BB464" i="3"/>
  <c r="AU464" i="3"/>
  <c r="F466" i="3"/>
  <c r="AQ467" i="3"/>
  <c r="AR467" i="3" s="1"/>
  <c r="BB468" i="3"/>
  <c r="AU468" i="3"/>
  <c r="F470" i="3"/>
  <c r="AM470" i="3"/>
  <c r="AQ471" i="3"/>
  <c r="AR471" i="3" s="1"/>
  <c r="BB472" i="3"/>
  <c r="AU472" i="3"/>
  <c r="F474" i="3"/>
  <c r="AQ475" i="3"/>
  <c r="AR475" i="3" s="1"/>
  <c r="BB476" i="3"/>
  <c r="AU476" i="3"/>
  <c r="F478" i="3"/>
  <c r="AQ479" i="3"/>
  <c r="AR479" i="3" s="1"/>
  <c r="BB480" i="3"/>
  <c r="AU480" i="3"/>
  <c r="AP482" i="3"/>
  <c r="F482" i="3"/>
  <c r="AG488" i="3"/>
  <c r="BC488" i="3"/>
  <c r="AU488" i="3"/>
  <c r="BB488" i="3"/>
  <c r="AN489" i="3"/>
  <c r="F490" i="3"/>
  <c r="AG496" i="3"/>
  <c r="BC496" i="3"/>
  <c r="AU496" i="3"/>
  <c r="BB496" i="3"/>
  <c r="F498" i="3"/>
  <c r="AG504" i="3"/>
  <c r="BC504" i="3"/>
  <c r="AU504" i="3"/>
  <c r="BB504" i="3"/>
  <c r="F506" i="3"/>
  <c r="AG512" i="3"/>
  <c r="BC512" i="3"/>
  <c r="AU512" i="3"/>
  <c r="BB512" i="3"/>
  <c r="F514" i="3"/>
  <c r="AG520" i="3"/>
  <c r="BC520" i="3"/>
  <c r="AU520" i="3"/>
  <c r="BB520" i="3"/>
  <c r="AN521" i="3"/>
  <c r="F522" i="3"/>
  <c r="AG528" i="3"/>
  <c r="AU528" i="3"/>
  <c r="AX528" i="3"/>
  <c r="F530" i="3"/>
  <c r="AG536" i="3"/>
  <c r="AF536" i="3"/>
  <c r="F539" i="3"/>
  <c r="S539" i="3"/>
  <c r="V539" i="3" s="1"/>
  <c r="AM539" i="3"/>
  <c r="S544" i="3"/>
  <c r="V544" i="3" s="1"/>
  <c r="S546" i="3"/>
  <c r="V546" i="3" s="1"/>
  <c r="BC549" i="3"/>
  <c r="AU549" i="3"/>
  <c r="AG549" i="3"/>
  <c r="BB549" i="3"/>
  <c r="AQ549" i="3"/>
  <c r="AR549" i="3" s="1"/>
  <c r="AE549" i="3"/>
  <c r="AG552" i="3"/>
  <c r="F555" i="3"/>
  <c r="S555" i="3"/>
  <c r="V555" i="3" s="1"/>
  <c r="AM558" i="3"/>
  <c r="S560" i="3"/>
  <c r="V560" i="3" s="1"/>
  <c r="S562" i="3"/>
  <c r="V562" i="3" s="1"/>
  <c r="BC565" i="3"/>
  <c r="AU565" i="3"/>
  <c r="AG565" i="3"/>
  <c r="BB565" i="3"/>
  <c r="AQ565" i="3"/>
  <c r="AR565" i="3" s="1"/>
  <c r="AE565" i="3"/>
  <c r="AG568" i="3"/>
  <c r="AF568" i="3"/>
  <c r="F571" i="3"/>
  <c r="S571" i="3"/>
  <c r="V571" i="3" s="1"/>
  <c r="S576" i="3"/>
  <c r="V576" i="3" s="1"/>
  <c r="S578" i="3"/>
  <c r="V578" i="3" s="1"/>
  <c r="BC581" i="3"/>
  <c r="AU581" i="3"/>
  <c r="AG581" i="3"/>
  <c r="BB581" i="3"/>
  <c r="AQ581" i="3"/>
  <c r="AR581" i="3" s="1"/>
  <c r="AE581" i="3"/>
  <c r="AG584" i="3"/>
  <c r="AF584" i="3"/>
  <c r="F587" i="3"/>
  <c r="S587" i="3"/>
  <c r="V587" i="3" s="1"/>
  <c r="S592" i="3"/>
  <c r="V592" i="3" s="1"/>
  <c r="S594" i="3"/>
  <c r="V594" i="3" s="1"/>
  <c r="BC597" i="3"/>
  <c r="AU597" i="3"/>
  <c r="AG597" i="3"/>
  <c r="BB597" i="3"/>
  <c r="AQ597" i="3"/>
  <c r="AR597" i="3" s="1"/>
  <c r="AE597" i="3"/>
  <c r="AG600" i="3"/>
  <c r="AF600" i="3"/>
  <c r="F603" i="3"/>
  <c r="S603" i="3"/>
  <c r="V603" i="3" s="1"/>
  <c r="F606" i="3"/>
  <c r="S606" i="3"/>
  <c r="V606" i="3" s="1"/>
  <c r="S612" i="3"/>
  <c r="V612" i="3" s="1"/>
  <c r="F612" i="3"/>
  <c r="BC616" i="3"/>
  <c r="AU616" i="3"/>
  <c r="AQ616" i="3"/>
  <c r="AR616" i="3" s="1"/>
  <c r="BB616" i="3"/>
  <c r="AE616" i="3"/>
  <c r="AF616" i="3" s="1"/>
  <c r="AN619" i="3"/>
  <c r="F622" i="3"/>
  <c r="S622" i="3"/>
  <c r="V622" i="3" s="1"/>
  <c r="S628" i="3"/>
  <c r="V628" i="3" s="1"/>
  <c r="F628" i="3"/>
  <c r="BC632" i="3"/>
  <c r="AU632" i="3"/>
  <c r="AQ632" i="3"/>
  <c r="AR632" i="3" s="1"/>
  <c r="BB632" i="3"/>
  <c r="AE632" i="3"/>
  <c r="AF632" i="3" s="1"/>
  <c r="AN638" i="3"/>
  <c r="F638" i="3"/>
  <c r="S638" i="3"/>
  <c r="V638" i="3" s="1"/>
  <c r="AN641" i="3"/>
  <c r="S644" i="3"/>
  <c r="V644" i="3" s="1"/>
  <c r="F644" i="3"/>
  <c r="BC648" i="3"/>
  <c r="AU648" i="3"/>
  <c r="AQ648" i="3"/>
  <c r="AR648" i="3" s="1"/>
  <c r="BB648" i="3"/>
  <c r="AE648" i="3"/>
  <c r="AF648" i="3" s="1"/>
  <c r="AM654" i="3"/>
  <c r="F654" i="3"/>
  <c r="S654" i="3"/>
  <c r="V654" i="3" s="1"/>
  <c r="S660" i="3"/>
  <c r="V660" i="3" s="1"/>
  <c r="F660" i="3"/>
  <c r="F666" i="3"/>
  <c r="S666" i="3"/>
  <c r="V666" i="3" s="1"/>
  <c r="S672" i="3"/>
  <c r="V672" i="3" s="1"/>
  <c r="F672" i="3"/>
  <c r="AM672" i="3"/>
  <c r="S676" i="3"/>
  <c r="V676" i="3" s="1"/>
  <c r="F676" i="3"/>
  <c r="BC680" i="3"/>
  <c r="AU680" i="3"/>
  <c r="AQ680" i="3"/>
  <c r="AR680" i="3" s="1"/>
  <c r="BB680" i="3"/>
  <c r="AE680" i="3"/>
  <c r="F686" i="3"/>
  <c r="S686" i="3"/>
  <c r="V686" i="3" s="1"/>
  <c r="S692" i="3"/>
  <c r="V692" i="3" s="1"/>
  <c r="F692" i="3"/>
  <c r="S696" i="3"/>
  <c r="V696" i="3" s="1"/>
  <c r="F696" i="3"/>
  <c r="BC700" i="3"/>
  <c r="AU700" i="3"/>
  <c r="AQ700" i="3"/>
  <c r="AR700" i="3" s="1"/>
  <c r="BB700" i="3"/>
  <c r="AE700" i="3"/>
  <c r="F706" i="3"/>
  <c r="S706" i="3"/>
  <c r="V706" i="3" s="1"/>
  <c r="S712" i="3"/>
  <c r="V712" i="3" s="1"/>
  <c r="F712" i="3"/>
  <c r="AM712" i="3"/>
  <c r="BC716" i="3"/>
  <c r="AU716" i="3"/>
  <c r="AQ716" i="3"/>
  <c r="AR716" i="3" s="1"/>
  <c r="BB716" i="3"/>
  <c r="AE716" i="3"/>
  <c r="F722" i="3"/>
  <c r="S722" i="3"/>
  <c r="V722" i="3" s="1"/>
  <c r="S728" i="3"/>
  <c r="V728" i="3" s="1"/>
  <c r="F728" i="3"/>
  <c r="BC732" i="3"/>
  <c r="AU732" i="3"/>
  <c r="AQ732" i="3"/>
  <c r="AR732" i="3" s="1"/>
  <c r="BB732" i="3"/>
  <c r="AE732" i="3"/>
  <c r="AF732" i="3" s="1"/>
  <c r="AN735" i="3"/>
  <c r="F738" i="3"/>
  <c r="S738" i="3"/>
  <c r="V738" i="3" s="1"/>
  <c r="S744" i="3"/>
  <c r="V744" i="3" s="1"/>
  <c r="F744" i="3"/>
  <c r="BC748" i="3"/>
  <c r="AU748" i="3"/>
  <c r="AQ748" i="3"/>
  <c r="AR748" i="3" s="1"/>
  <c r="BB748" i="3"/>
  <c r="AE748" i="3"/>
  <c r="AF748" i="3" s="1"/>
  <c r="F754" i="3"/>
  <c r="S754" i="3"/>
  <c r="V754" i="3" s="1"/>
  <c r="AG761" i="3"/>
  <c r="AM762" i="3"/>
  <c r="AU763" i="3"/>
  <c r="AQ764" i="3"/>
  <c r="AR764" i="3" s="1"/>
  <c r="AE764" i="3"/>
  <c r="AF764" i="3" s="1"/>
  <c r="BC764" i="3"/>
  <c r="AU764" i="3"/>
  <c r="BB764" i="3"/>
  <c r="AU765" i="3"/>
  <c r="S767" i="3"/>
  <c r="V767" i="3" s="1"/>
  <c r="S769" i="3"/>
  <c r="V769" i="3" s="1"/>
  <c r="AU769" i="3"/>
  <c r="S771" i="3"/>
  <c r="V771" i="3" s="1"/>
  <c r="AG777" i="3"/>
  <c r="AU779" i="3"/>
  <c r="AQ780" i="3"/>
  <c r="AR780" i="3" s="1"/>
  <c r="AE780" i="3"/>
  <c r="AF780" i="3" s="1"/>
  <c r="BC780" i="3"/>
  <c r="AU780" i="3"/>
  <c r="BB780" i="3"/>
  <c r="AU781" i="3"/>
  <c r="S783" i="3"/>
  <c r="V783" i="3" s="1"/>
  <c r="S785" i="3"/>
  <c r="V785" i="3" s="1"/>
  <c r="AU785" i="3"/>
  <c r="S787" i="3"/>
  <c r="V787" i="3" s="1"/>
  <c r="AF789" i="3"/>
  <c r="AM790" i="3"/>
  <c r="AG793" i="3"/>
  <c r="S796" i="3"/>
  <c r="V796" i="3" s="1"/>
  <c r="F796" i="3"/>
  <c r="AU799" i="3"/>
  <c r="S812" i="3"/>
  <c r="V812" i="3" s="1"/>
  <c r="F812" i="3"/>
  <c r="AU815" i="3"/>
  <c r="S828" i="3"/>
  <c r="V828" i="3" s="1"/>
  <c r="F828" i="3"/>
  <c r="AU831" i="3"/>
  <c r="S844" i="3"/>
  <c r="V844" i="3" s="1"/>
  <c r="AM844" i="3"/>
  <c r="F844" i="3"/>
  <c r="AU847" i="3"/>
  <c r="AN866" i="3"/>
  <c r="S866" i="3"/>
  <c r="V866" i="3" s="1"/>
  <c r="F866" i="3"/>
  <c r="S875" i="3"/>
  <c r="V875" i="3" s="1"/>
  <c r="BC876" i="3"/>
  <c r="AU876" i="3"/>
  <c r="AQ876" i="3"/>
  <c r="AR876" i="3" s="1"/>
  <c r="AE876" i="3"/>
  <c r="AF876" i="3" s="1"/>
  <c r="BB876" i="3"/>
  <c r="S879" i="3"/>
  <c r="V879" i="3" s="1"/>
  <c r="S880" i="3"/>
  <c r="V880" i="3" s="1"/>
  <c r="AM880" i="3"/>
  <c r="F880" i="3"/>
  <c r="S907" i="3"/>
  <c r="V907" i="3" s="1"/>
  <c r="BC908" i="3"/>
  <c r="AU908" i="3"/>
  <c r="AQ908" i="3"/>
  <c r="AR908" i="3" s="1"/>
  <c r="AE908" i="3"/>
  <c r="AF908" i="3" s="1"/>
  <c r="BB908" i="3"/>
  <c r="S912" i="3"/>
  <c r="V912" i="3" s="1"/>
  <c r="F912" i="3"/>
  <c r="AU914" i="3"/>
  <c r="AN930" i="3"/>
  <c r="S930" i="3"/>
  <c r="V930" i="3" s="1"/>
  <c r="F930" i="3"/>
  <c r="S939" i="3"/>
  <c r="V939" i="3" s="1"/>
  <c r="BC940" i="3"/>
  <c r="AU940" i="3"/>
  <c r="AQ940" i="3"/>
  <c r="AR940" i="3" s="1"/>
  <c r="AE940" i="3"/>
  <c r="AF940" i="3" s="1"/>
  <c r="BB940" i="3"/>
  <c r="AN944" i="3"/>
  <c r="S944" i="3"/>
  <c r="V944" i="3" s="1"/>
  <c r="F944" i="3"/>
  <c r="AU946" i="3"/>
  <c r="AN962" i="3"/>
  <c r="S962" i="3"/>
  <c r="V962" i="3" s="1"/>
  <c r="F962" i="3"/>
  <c r="S971" i="3"/>
  <c r="V971" i="3" s="1"/>
  <c r="BC972" i="3"/>
  <c r="AU972" i="3"/>
  <c r="AQ972" i="3"/>
  <c r="AR972" i="3" s="1"/>
  <c r="AE972" i="3"/>
  <c r="AF972" i="3" s="1"/>
  <c r="BB972" i="3"/>
  <c r="AN976" i="3"/>
  <c r="S976" i="3"/>
  <c r="V976" i="3" s="1"/>
  <c r="AP976" i="3"/>
  <c r="F976" i="3"/>
  <c r="AU978" i="3"/>
  <c r="S994" i="3"/>
  <c r="F994" i="3"/>
  <c r="AN1026" i="3"/>
  <c r="S1026" i="3"/>
  <c r="V1026" i="3" s="1"/>
  <c r="F1026" i="3"/>
  <c r="S1039" i="3"/>
  <c r="V1039" i="3" s="1"/>
  <c r="S1065" i="3"/>
  <c r="V1065" i="3" s="1"/>
  <c r="AN1082" i="3"/>
  <c r="S1082" i="3"/>
  <c r="V1082" i="3" s="1"/>
  <c r="F1082" i="3"/>
  <c r="S1114" i="3"/>
  <c r="V1114" i="3" s="1"/>
  <c r="AM1114" i="3"/>
  <c r="F1114" i="3"/>
  <c r="S1141" i="3"/>
  <c r="V1141" i="3" s="1"/>
  <c r="S1151" i="3"/>
  <c r="V1151" i="3" s="1"/>
  <c r="AG1159" i="3"/>
  <c r="BC1170" i="3"/>
  <c r="AU1170" i="3"/>
  <c r="AG1170" i="3"/>
  <c r="AQ1170" i="3"/>
  <c r="AR1170" i="3" s="1"/>
  <c r="AE1170" i="3"/>
  <c r="AF1170" i="3" s="1"/>
  <c r="BB1170" i="3"/>
  <c r="S1205" i="3"/>
  <c r="V1205" i="3" s="1"/>
  <c r="S1215" i="3"/>
  <c r="V1215" i="3" s="1"/>
  <c r="AG1223" i="3"/>
  <c r="BC1234" i="3"/>
  <c r="AU1234" i="3"/>
  <c r="AG1234" i="3"/>
  <c r="AQ1234" i="3"/>
  <c r="AR1234" i="3" s="1"/>
  <c r="AE1234" i="3"/>
  <c r="AF1234" i="3" s="1"/>
  <c r="BB1234" i="3"/>
  <c r="S1269" i="3"/>
  <c r="V1269" i="3" s="1"/>
  <c r="S1279" i="3"/>
  <c r="V1279" i="3" s="1"/>
  <c r="AG1287" i="3"/>
  <c r="BC1298" i="3"/>
  <c r="AU1298" i="3"/>
  <c r="AG1298" i="3"/>
  <c r="AQ1298" i="3"/>
  <c r="AR1298" i="3" s="1"/>
  <c r="AE1298" i="3"/>
  <c r="AF1298" i="3" s="1"/>
  <c r="BB1298" i="3"/>
  <c r="S1341" i="3"/>
  <c r="V1341" i="3" s="1"/>
  <c r="S1353" i="3"/>
  <c r="V1353" i="3" s="1"/>
  <c r="AM1380" i="3"/>
  <c r="AG1428" i="3"/>
  <c r="S1472" i="3"/>
  <c r="V1472" i="3" s="1"/>
  <c r="S1556" i="3"/>
  <c r="V1556" i="3" s="1"/>
  <c r="AU1556" i="3"/>
  <c r="V673" i="3"/>
  <c r="S1454" i="3"/>
  <c r="V1454" i="3" s="1"/>
  <c r="S1438" i="3"/>
  <c r="V1438" i="3" s="1"/>
  <c r="S1422" i="3"/>
  <c r="V1422" i="3" s="1"/>
  <c r="S1394" i="3"/>
  <c r="V1394" i="3" s="1"/>
  <c r="S1384" i="3"/>
  <c r="V1384" i="3" s="1"/>
  <c r="S1380" i="3"/>
  <c r="V1380" i="3" s="1"/>
  <c r="S1376" i="3"/>
  <c r="V1376" i="3" s="1"/>
  <c r="S1372" i="3"/>
  <c r="V1372" i="3" s="1"/>
  <c r="S1368" i="3"/>
  <c r="V1368" i="3" s="1"/>
  <c r="S1364" i="3"/>
  <c r="V1364" i="3" s="1"/>
  <c r="S1360" i="3"/>
  <c r="V1360" i="3" s="1"/>
  <c r="S1356" i="3"/>
  <c r="V1356" i="3" s="1"/>
  <c r="S1397" i="3"/>
  <c r="V1397" i="3" s="1"/>
  <c r="S1389" i="3"/>
  <c r="V1389" i="3" s="1"/>
  <c r="S1382" i="3"/>
  <c r="V1382" i="3" s="1"/>
  <c r="S1366" i="3"/>
  <c r="V1366" i="3" s="1"/>
  <c r="S1347" i="3"/>
  <c r="V1347" i="3" s="1"/>
  <c r="S1339" i="3"/>
  <c r="V1339" i="3" s="1"/>
  <c r="S1448" i="3"/>
  <c r="V1448" i="3" s="1"/>
  <c r="S1432" i="3"/>
  <c r="V1432" i="3" s="1"/>
  <c r="S1416" i="3"/>
  <c r="V1416" i="3" s="1"/>
  <c r="S1456" i="3"/>
  <c r="S1450" i="3"/>
  <c r="V1450" i="3" s="1"/>
  <c r="S1424" i="3"/>
  <c r="V1424" i="3" s="1"/>
  <c r="S1418" i="3"/>
  <c r="V1418" i="3" s="1"/>
  <c r="S1378" i="3"/>
  <c r="V1378" i="3" s="1"/>
  <c r="S1390" i="3"/>
  <c r="V1390" i="3" s="1"/>
  <c r="S1345" i="3"/>
  <c r="V1345" i="3" s="1"/>
  <c r="S1440" i="3"/>
  <c r="V1440" i="3" s="1"/>
  <c r="S1434" i="3"/>
  <c r="V1434" i="3" s="1"/>
  <c r="S1408" i="3"/>
  <c r="V1408" i="3" s="1"/>
  <c r="S1362" i="3"/>
  <c r="V1362" i="3" s="1"/>
  <c r="S1672" i="3"/>
  <c r="V1672" i="3" s="1"/>
  <c r="S1654" i="3"/>
  <c r="V1654" i="3" s="1"/>
  <c r="S1636" i="3"/>
  <c r="V1636" i="3" s="1"/>
  <c r="S1502" i="3"/>
  <c r="V1502" i="3" s="1"/>
  <c r="AN821" i="3"/>
  <c r="AN569" i="3"/>
  <c r="AN576" i="3"/>
  <c r="AN496" i="3"/>
  <c r="AN793" i="3"/>
  <c r="AN2022" i="3"/>
  <c r="AN2018" i="3"/>
  <c r="AN2015" i="3"/>
  <c r="AN2013" i="3"/>
  <c r="AN2007" i="3"/>
  <c r="AN2005" i="3"/>
  <c r="AN1999" i="3"/>
  <c r="AN1997" i="3"/>
  <c r="AN1991" i="3"/>
  <c r="AN1989" i="3"/>
  <c r="AN1983" i="3"/>
  <c r="AN1981" i="3"/>
  <c r="AN1975" i="3"/>
  <c r="AN1973" i="3"/>
  <c r="AN1967" i="3"/>
  <c r="AN1965" i="3"/>
  <c r="AN1959" i="3"/>
  <c r="AN1957" i="3"/>
  <c r="AN2011" i="3"/>
  <c r="AN2009" i="3"/>
  <c r="AN2003" i="3"/>
  <c r="AN2001" i="3"/>
  <c r="AN1995" i="3"/>
  <c r="AN1993" i="3"/>
  <c r="AN1987" i="3"/>
  <c r="AN1985" i="3"/>
  <c r="AN1979" i="3"/>
  <c r="AN1977" i="3"/>
  <c r="AN1971" i="3"/>
  <c r="AN1969" i="3"/>
  <c r="AN1963" i="3"/>
  <c r="AN1961" i="3"/>
  <c r="AN1955" i="3"/>
  <c r="AN1953" i="3"/>
  <c r="AN1951" i="3"/>
  <c r="AN1947" i="3"/>
  <c r="AN1945" i="3"/>
  <c r="AN1943" i="3"/>
  <c r="AN1937" i="3"/>
  <c r="AN1935" i="3"/>
  <c r="AN1929" i="3"/>
  <c r="AN1927" i="3"/>
  <c r="AN1921" i="3"/>
  <c r="AN1919" i="3"/>
  <c r="AN1913" i="3"/>
  <c r="AN1909" i="3"/>
  <c r="AN1905" i="3"/>
  <c r="AN1901" i="3"/>
  <c r="AN1949" i="3"/>
  <c r="AN1941" i="3"/>
  <c r="AN1939" i="3"/>
  <c r="AN1933" i="3"/>
  <c r="AN1931" i="3"/>
  <c r="AN1925" i="3"/>
  <c r="AN1923" i="3"/>
  <c r="AN1917" i="3"/>
  <c r="AN1915" i="3"/>
  <c r="AN2019" i="3"/>
  <c r="AN1863" i="3"/>
  <c r="AN1857" i="3"/>
  <c r="AN1855" i="3"/>
  <c r="AN1849" i="3"/>
  <c r="AN1847" i="3"/>
  <c r="AN1841" i="3"/>
  <c r="AN1839" i="3"/>
  <c r="AN1833" i="3"/>
  <c r="AN1831" i="3"/>
  <c r="AN1825" i="3"/>
  <c r="AN1823" i="3"/>
  <c r="AN1817" i="3"/>
  <c r="AN1815" i="3"/>
  <c r="AN1809" i="3"/>
  <c r="AN1807" i="3"/>
  <c r="AN1801" i="3"/>
  <c r="AN1799" i="3"/>
  <c r="AN1793" i="3"/>
  <c r="AN1791" i="3"/>
  <c r="AN1785" i="3"/>
  <c r="AN1781" i="3"/>
  <c r="AN1777" i="3"/>
  <c r="AN1773" i="3"/>
  <c r="AN1769" i="3"/>
  <c r="AN1765" i="3"/>
  <c r="AN1761" i="3"/>
  <c r="AN1861" i="3"/>
  <c r="AN1859" i="3"/>
  <c r="AN1853" i="3"/>
  <c r="AN1851" i="3"/>
  <c r="AN1845" i="3"/>
  <c r="AN1843" i="3"/>
  <c r="AN1837" i="3"/>
  <c r="AN1835" i="3"/>
  <c r="AN1829" i="3"/>
  <c r="AN1827" i="3"/>
  <c r="AN1821" i="3"/>
  <c r="AN1819" i="3"/>
  <c r="AN1813" i="3"/>
  <c r="AN1811" i="3"/>
  <c r="AN1805" i="3"/>
  <c r="AN1803" i="3"/>
  <c r="AN1797" i="3"/>
  <c r="AN1795" i="3"/>
  <c r="AN1789" i="3"/>
  <c r="AN1787" i="3"/>
  <c r="AN1906" i="3"/>
  <c r="AN1899" i="3"/>
  <c r="AN1893" i="3"/>
  <c r="AN1881" i="3"/>
  <c r="AN1879" i="3"/>
  <c r="AN1867" i="3"/>
  <c r="AN1782" i="3"/>
  <c r="AN1778" i="3"/>
  <c r="AN1774" i="3"/>
  <c r="AN1770" i="3"/>
  <c r="AN1766" i="3"/>
  <c r="AN1762" i="3"/>
  <c r="AN1897" i="3"/>
  <c r="AN1895" i="3"/>
  <c r="AN1883" i="3"/>
  <c r="AN1877" i="3"/>
  <c r="AN1910" i="3"/>
  <c r="AN1891" i="3"/>
  <c r="AN1887" i="3"/>
  <c r="AN1885" i="3"/>
  <c r="AN1902" i="3"/>
  <c r="AN1889" i="3"/>
  <c r="AN1871" i="3"/>
  <c r="AN1865" i="3"/>
  <c r="AN1756" i="3"/>
  <c r="AN1873" i="3"/>
  <c r="AN1748" i="3"/>
  <c r="AN1754" i="3"/>
  <c r="AN1750" i="3"/>
  <c r="AN1746" i="3"/>
  <c r="AN1744" i="3"/>
  <c r="AN1875" i="3"/>
  <c r="AN1752" i="3"/>
  <c r="AN1869" i="3"/>
  <c r="AN1758" i="3"/>
  <c r="AD2121" i="3"/>
  <c r="S25" i="3"/>
  <c r="S29" i="3"/>
  <c r="V29" i="3" s="1"/>
  <c r="S33" i="3"/>
  <c r="V33" i="3" s="1"/>
  <c r="S37" i="3"/>
  <c r="V37" i="3" s="1"/>
  <c r="S41" i="3"/>
  <c r="V41" i="3" s="1"/>
  <c r="S45" i="3"/>
  <c r="V45" i="3" s="1"/>
  <c r="S49" i="3"/>
  <c r="V49" i="3" s="1"/>
  <c r="S53" i="3"/>
  <c r="V53" i="3" s="1"/>
  <c r="S57" i="3"/>
  <c r="V57" i="3" s="1"/>
  <c r="S61" i="3"/>
  <c r="V61" i="3" s="1"/>
  <c r="S65" i="3"/>
  <c r="V65" i="3" s="1"/>
  <c r="S69" i="3"/>
  <c r="V69" i="3" s="1"/>
  <c r="S73" i="3"/>
  <c r="V73" i="3" s="1"/>
  <c r="S77" i="3"/>
  <c r="V77" i="3" s="1"/>
  <c r="S81" i="3"/>
  <c r="V81" i="3" s="1"/>
  <c r="S85" i="3"/>
  <c r="V85" i="3" s="1"/>
  <c r="S89" i="3"/>
  <c r="V89" i="3" s="1"/>
  <c r="S93" i="3"/>
  <c r="V93" i="3" s="1"/>
  <c r="S97" i="3"/>
  <c r="V97" i="3" s="1"/>
  <c r="S101" i="3"/>
  <c r="V101" i="3" s="1"/>
  <c r="S105" i="3"/>
  <c r="V105" i="3" s="1"/>
  <c r="S109" i="3"/>
  <c r="V109" i="3" s="1"/>
  <c r="S113" i="3"/>
  <c r="V113" i="3" s="1"/>
  <c r="S117" i="3"/>
  <c r="V117" i="3" s="1"/>
  <c r="S121" i="3"/>
  <c r="V121" i="3" s="1"/>
  <c r="S125" i="3"/>
  <c r="V125" i="3" s="1"/>
  <c r="S129" i="3"/>
  <c r="V129" i="3" s="1"/>
  <c r="S133" i="3"/>
  <c r="V133" i="3" s="1"/>
  <c r="S137" i="3"/>
  <c r="V137" i="3" s="1"/>
  <c r="S141" i="3"/>
  <c r="V141" i="3" s="1"/>
  <c r="S145" i="3"/>
  <c r="V145" i="3" s="1"/>
  <c r="S149" i="3"/>
  <c r="V149" i="3" s="1"/>
  <c r="S153" i="3"/>
  <c r="V153" i="3" s="1"/>
  <c r="S157" i="3"/>
  <c r="V157" i="3" s="1"/>
  <c r="S161" i="3"/>
  <c r="V161" i="3" s="1"/>
  <c r="S165" i="3"/>
  <c r="V165" i="3" s="1"/>
  <c r="S169" i="3"/>
  <c r="V169" i="3" s="1"/>
  <c r="S173" i="3"/>
  <c r="V173" i="3" s="1"/>
  <c r="S177" i="3"/>
  <c r="V177" i="3" s="1"/>
  <c r="S181" i="3"/>
  <c r="V181" i="3" s="1"/>
  <c r="S185" i="3"/>
  <c r="V185" i="3" s="1"/>
  <c r="S193" i="3"/>
  <c r="V193" i="3" s="1"/>
  <c r="S197" i="3"/>
  <c r="V197" i="3" s="1"/>
  <c r="S201" i="3"/>
  <c r="V201" i="3" s="1"/>
  <c r="S205" i="3"/>
  <c r="V205" i="3" s="1"/>
  <c r="S209" i="3"/>
  <c r="V209" i="3" s="1"/>
  <c r="S213" i="3"/>
  <c r="V213" i="3" s="1"/>
  <c r="S217" i="3"/>
  <c r="V217" i="3" s="1"/>
  <c r="S221" i="3"/>
  <c r="V221" i="3" s="1"/>
  <c r="S225" i="3"/>
  <c r="V225" i="3" s="1"/>
  <c r="S229" i="3"/>
  <c r="V229" i="3" s="1"/>
  <c r="S233" i="3"/>
  <c r="V233" i="3" s="1"/>
  <c r="S237" i="3"/>
  <c r="V237" i="3" s="1"/>
  <c r="S241" i="3"/>
  <c r="V241" i="3" s="1"/>
  <c r="S245" i="3"/>
  <c r="V245" i="3" s="1"/>
  <c r="S249" i="3"/>
  <c r="V249" i="3" s="1"/>
  <c r="S253" i="3"/>
  <c r="V253" i="3" s="1"/>
  <c r="S257" i="3"/>
  <c r="V257" i="3" s="1"/>
  <c r="S261" i="3"/>
  <c r="V261" i="3" s="1"/>
  <c r="S265" i="3"/>
  <c r="V265" i="3" s="1"/>
  <c r="S269" i="3"/>
  <c r="V269" i="3" s="1"/>
  <c r="S273" i="3"/>
  <c r="V273" i="3" s="1"/>
  <c r="S277" i="3"/>
  <c r="V277" i="3" s="1"/>
  <c r="S281" i="3"/>
  <c r="V281" i="3" s="1"/>
  <c r="S285" i="3"/>
  <c r="V285" i="3" s="1"/>
  <c r="S289" i="3"/>
  <c r="V289" i="3" s="1"/>
  <c r="S293" i="3"/>
  <c r="V293" i="3" s="1"/>
  <c r="S297" i="3"/>
  <c r="V297" i="3" s="1"/>
  <c r="S301" i="3"/>
  <c r="V301" i="3" s="1"/>
  <c r="S305" i="3"/>
  <c r="V305" i="3" s="1"/>
  <c r="S313" i="3"/>
  <c r="V313" i="3" s="1"/>
  <c r="S317" i="3"/>
  <c r="V317" i="3" s="1"/>
  <c r="U323" i="3"/>
  <c r="S325" i="3"/>
  <c r="S329" i="3"/>
  <c r="V329" i="3" s="1"/>
  <c r="S333" i="3"/>
  <c r="V333" i="3" s="1"/>
  <c r="S337" i="3"/>
  <c r="V337" i="3" s="1"/>
  <c r="S341" i="3"/>
  <c r="V341" i="3" s="1"/>
  <c r="S345" i="3"/>
  <c r="V345" i="3" s="1"/>
  <c r="S349" i="3"/>
  <c r="V349" i="3" s="1"/>
  <c r="S353" i="3"/>
  <c r="V353" i="3" s="1"/>
  <c r="S357" i="3"/>
  <c r="V357" i="3" s="1"/>
  <c r="S361" i="3"/>
  <c r="V361" i="3" s="1"/>
  <c r="S365" i="3"/>
  <c r="V365" i="3" s="1"/>
  <c r="S369" i="3"/>
  <c r="V369" i="3" s="1"/>
  <c r="S373" i="3"/>
  <c r="V373" i="3" s="1"/>
  <c r="S377" i="3"/>
  <c r="V377" i="3" s="1"/>
  <c r="S381" i="3"/>
  <c r="V381" i="3" s="1"/>
  <c r="S385" i="3"/>
  <c r="V385" i="3" s="1"/>
  <c r="S389" i="3"/>
  <c r="V389" i="3" s="1"/>
  <c r="S393" i="3"/>
  <c r="V393" i="3" s="1"/>
  <c r="S397" i="3"/>
  <c r="V397" i="3" s="1"/>
  <c r="S401" i="3"/>
  <c r="V401" i="3" s="1"/>
  <c r="S405" i="3"/>
  <c r="V405" i="3" s="1"/>
  <c r="S409" i="3"/>
  <c r="V409" i="3" s="1"/>
  <c r="S413" i="3"/>
  <c r="V413" i="3" s="1"/>
  <c r="S419" i="3"/>
  <c r="V419" i="3" s="1"/>
  <c r="BC419" i="3"/>
  <c r="AU419" i="3"/>
  <c r="S423" i="3"/>
  <c r="V423" i="3" s="1"/>
  <c r="BC423" i="3"/>
  <c r="AU423" i="3"/>
  <c r="S427" i="3"/>
  <c r="V427" i="3" s="1"/>
  <c r="BC427" i="3"/>
  <c r="AU427" i="3"/>
  <c r="S431" i="3"/>
  <c r="V431" i="3" s="1"/>
  <c r="BC431" i="3"/>
  <c r="AU431" i="3"/>
  <c r="S435" i="3"/>
  <c r="V435" i="3" s="1"/>
  <c r="BC435" i="3"/>
  <c r="AU435" i="3"/>
  <c r="S439" i="3"/>
  <c r="V439" i="3" s="1"/>
  <c r="BC439" i="3"/>
  <c r="AU439" i="3"/>
  <c r="S443" i="3"/>
  <c r="V443" i="3" s="1"/>
  <c r="BC443" i="3"/>
  <c r="AU443" i="3"/>
  <c r="S447" i="3"/>
  <c r="V447" i="3" s="1"/>
  <c r="BC447" i="3"/>
  <c r="AU447" i="3"/>
  <c r="S451" i="3"/>
  <c r="V451" i="3" s="1"/>
  <c r="BC451" i="3"/>
  <c r="AU451" i="3"/>
  <c r="AP453" i="3"/>
  <c r="S455" i="3"/>
  <c r="V455" i="3" s="1"/>
  <c r="BC455" i="3"/>
  <c r="AU455" i="3"/>
  <c r="S459" i="3"/>
  <c r="V459" i="3" s="1"/>
  <c r="BC459" i="3"/>
  <c r="AU459" i="3"/>
  <c r="S463" i="3"/>
  <c r="V463" i="3" s="1"/>
  <c r="BC463" i="3"/>
  <c r="AU463" i="3"/>
  <c r="S467" i="3"/>
  <c r="V467" i="3" s="1"/>
  <c r="BC467" i="3"/>
  <c r="AU467" i="3"/>
  <c r="AN470" i="3"/>
  <c r="S471" i="3"/>
  <c r="V471" i="3" s="1"/>
  <c r="BC471" i="3"/>
  <c r="AU471" i="3"/>
  <c r="S475" i="3"/>
  <c r="V475" i="3" s="1"/>
  <c r="BC475" i="3"/>
  <c r="AU475" i="3"/>
  <c r="S479" i="3"/>
  <c r="V479" i="3" s="1"/>
  <c r="BC479" i="3"/>
  <c r="AU479" i="3"/>
  <c r="AE480" i="3"/>
  <c r="AN483" i="3"/>
  <c r="S483" i="3"/>
  <c r="V483" i="3" s="1"/>
  <c r="BC483" i="3"/>
  <c r="AU483" i="3"/>
  <c r="S484" i="3"/>
  <c r="V484" i="3" s="1"/>
  <c r="AE488" i="3"/>
  <c r="AQ488" i="3"/>
  <c r="AR488" i="3" s="1"/>
  <c r="S489" i="3"/>
  <c r="V489" i="3" s="1"/>
  <c r="BB489" i="3"/>
  <c r="AQ489" i="3"/>
  <c r="AR489" i="3" s="1"/>
  <c r="AE489" i="3"/>
  <c r="F491" i="3"/>
  <c r="S491" i="3"/>
  <c r="V491" i="3" s="1"/>
  <c r="S492" i="3"/>
  <c r="V492" i="3" s="1"/>
  <c r="AM496" i="3"/>
  <c r="AE496" i="3"/>
  <c r="AQ496" i="3"/>
  <c r="AR496" i="3" s="1"/>
  <c r="S497" i="3"/>
  <c r="V497" i="3" s="1"/>
  <c r="BB497" i="3"/>
  <c r="AQ497" i="3"/>
  <c r="AR497" i="3" s="1"/>
  <c r="AE497" i="3"/>
  <c r="F499" i="3"/>
  <c r="AN499" i="3"/>
  <c r="S499" i="3"/>
  <c r="V499" i="3" s="1"/>
  <c r="S500" i="3"/>
  <c r="V500" i="3" s="1"/>
  <c r="S505" i="3"/>
  <c r="V505" i="3" s="1"/>
  <c r="BB505" i="3"/>
  <c r="AQ505" i="3"/>
  <c r="AR505" i="3" s="1"/>
  <c r="AE505" i="3"/>
  <c r="F507" i="3"/>
  <c r="S507" i="3"/>
  <c r="V507" i="3" s="1"/>
  <c r="S508" i="3"/>
  <c r="V508" i="3" s="1"/>
  <c r="S513" i="3"/>
  <c r="V513" i="3" s="1"/>
  <c r="BB513" i="3"/>
  <c r="AQ513" i="3"/>
  <c r="AR513" i="3" s="1"/>
  <c r="AE513" i="3"/>
  <c r="F515" i="3"/>
  <c r="S515" i="3"/>
  <c r="V515" i="3" s="1"/>
  <c r="S516" i="3"/>
  <c r="V516" i="3" s="1"/>
  <c r="S521" i="3"/>
  <c r="V521" i="3" s="1"/>
  <c r="BB521" i="3"/>
  <c r="AQ521" i="3"/>
  <c r="AR521" i="3" s="1"/>
  <c r="AE521" i="3"/>
  <c r="F523" i="3"/>
  <c r="S523" i="3"/>
  <c r="V523" i="3" s="1"/>
  <c r="S524" i="3"/>
  <c r="V524" i="3" s="1"/>
  <c r="S529" i="3"/>
  <c r="V529" i="3" s="1"/>
  <c r="BB529" i="3"/>
  <c r="AQ529" i="3"/>
  <c r="AR529" i="3" s="1"/>
  <c r="AE529" i="3"/>
  <c r="F531" i="3"/>
  <c r="S531" i="3"/>
  <c r="V531" i="3" s="1"/>
  <c r="S532" i="3"/>
  <c r="V532" i="3" s="1"/>
  <c r="S534" i="3"/>
  <c r="V534" i="3" s="1"/>
  <c r="AU537" i="3"/>
  <c r="AG537" i="3"/>
  <c r="AX537" i="3"/>
  <c r="AW537" i="3"/>
  <c r="AQ537" i="3"/>
  <c r="AR537" i="3" s="1"/>
  <c r="AE537" i="3"/>
  <c r="AG540" i="3"/>
  <c r="AF540" i="3"/>
  <c r="F543" i="3"/>
  <c r="S543" i="3"/>
  <c r="V543" i="3" s="1"/>
  <c r="AM543" i="3"/>
  <c r="S548" i="3"/>
  <c r="V548" i="3" s="1"/>
  <c r="S550" i="3"/>
  <c r="V550" i="3" s="1"/>
  <c r="BC553" i="3"/>
  <c r="AU553" i="3"/>
  <c r="AG553" i="3"/>
  <c r="BB553" i="3"/>
  <c r="AQ553" i="3"/>
  <c r="AR553" i="3" s="1"/>
  <c r="AE553" i="3"/>
  <c r="AG556" i="3"/>
  <c r="AF556" i="3"/>
  <c r="F559" i="3"/>
  <c r="S559" i="3"/>
  <c r="V559" i="3" s="1"/>
  <c r="AM559" i="3"/>
  <c r="S564" i="3"/>
  <c r="V564" i="3" s="1"/>
  <c r="S566" i="3"/>
  <c r="V566" i="3" s="1"/>
  <c r="BC569" i="3"/>
  <c r="AU569" i="3"/>
  <c r="AG569" i="3"/>
  <c r="BB569" i="3"/>
  <c r="AQ569" i="3"/>
  <c r="AR569" i="3" s="1"/>
  <c r="AE569" i="3"/>
  <c r="AG572" i="3"/>
  <c r="F575" i="3"/>
  <c r="S575" i="3"/>
  <c r="V575" i="3" s="1"/>
  <c r="AM578" i="3"/>
  <c r="S580" i="3"/>
  <c r="V580" i="3" s="1"/>
  <c r="S582" i="3"/>
  <c r="V582" i="3" s="1"/>
  <c r="BC585" i="3"/>
  <c r="AU585" i="3"/>
  <c r="AG585" i="3"/>
  <c r="BB585" i="3"/>
  <c r="AQ585" i="3"/>
  <c r="AR585" i="3" s="1"/>
  <c r="AE585" i="3"/>
  <c r="AG588" i="3"/>
  <c r="F591" i="3"/>
  <c r="S591" i="3"/>
  <c r="V591" i="3" s="1"/>
  <c r="S596" i="3"/>
  <c r="V596" i="3" s="1"/>
  <c r="S598" i="3"/>
  <c r="V598" i="3" s="1"/>
  <c r="BC601" i="3"/>
  <c r="AU601" i="3"/>
  <c r="AG601" i="3"/>
  <c r="BB601" i="3"/>
  <c r="AQ601" i="3"/>
  <c r="AR601" i="3" s="1"/>
  <c r="AE601" i="3"/>
  <c r="S608" i="3"/>
  <c r="V608" i="3" s="1"/>
  <c r="F608" i="3"/>
  <c r="AM608" i="3"/>
  <c r="BC612" i="3"/>
  <c r="AU612" i="3"/>
  <c r="AQ612" i="3"/>
  <c r="AR612" i="3" s="1"/>
  <c r="BB612" i="3"/>
  <c r="AE612" i="3"/>
  <c r="AF612" i="3" s="1"/>
  <c r="AM618" i="3"/>
  <c r="F618" i="3"/>
  <c r="S618" i="3"/>
  <c r="V618" i="3" s="1"/>
  <c r="S624" i="3"/>
  <c r="V624" i="3" s="1"/>
  <c r="F624" i="3"/>
  <c r="BC628" i="3"/>
  <c r="AU628" i="3"/>
  <c r="AQ628" i="3"/>
  <c r="AR628" i="3" s="1"/>
  <c r="BB628" i="3"/>
  <c r="AE628" i="3"/>
  <c r="AF628" i="3" s="1"/>
  <c r="F634" i="3"/>
  <c r="S634" i="3"/>
  <c r="V634" i="3" s="1"/>
  <c r="S640" i="3"/>
  <c r="V640" i="3" s="1"/>
  <c r="F640" i="3"/>
  <c r="AM640" i="3"/>
  <c r="AU644" i="3"/>
  <c r="AX644" i="3"/>
  <c r="AQ644" i="3"/>
  <c r="AR644" i="3" s="1"/>
  <c r="AW644" i="3"/>
  <c r="AE644" i="3"/>
  <c r="AF644" i="3" s="1"/>
  <c r="AM650" i="3"/>
  <c r="F650" i="3"/>
  <c r="S650" i="3"/>
  <c r="V650" i="3" s="1"/>
  <c r="S656" i="3"/>
  <c r="V656" i="3" s="1"/>
  <c r="F656" i="3"/>
  <c r="BC660" i="3"/>
  <c r="AU660" i="3"/>
  <c r="AQ660" i="3"/>
  <c r="AR660" i="3" s="1"/>
  <c r="BB660" i="3"/>
  <c r="AE660" i="3"/>
  <c r="S668" i="3"/>
  <c r="V668" i="3" s="1"/>
  <c r="F668" i="3"/>
  <c r="BC672" i="3"/>
  <c r="AU672" i="3"/>
  <c r="AQ672" i="3"/>
  <c r="AR672" i="3" s="1"/>
  <c r="BB672" i="3"/>
  <c r="AE672" i="3"/>
  <c r="AF672" i="3" s="1"/>
  <c r="BC676" i="3"/>
  <c r="AU676" i="3"/>
  <c r="AQ676" i="3"/>
  <c r="AR676" i="3" s="1"/>
  <c r="BB676" i="3"/>
  <c r="AE676" i="3"/>
  <c r="AF676" i="3" s="1"/>
  <c r="AN682" i="3"/>
  <c r="F682" i="3"/>
  <c r="S682" i="3"/>
  <c r="V682" i="3" s="1"/>
  <c r="AN685" i="3"/>
  <c r="S688" i="3"/>
  <c r="V688" i="3" s="1"/>
  <c r="F688" i="3"/>
  <c r="BC692" i="3"/>
  <c r="AU692" i="3"/>
  <c r="AQ692" i="3"/>
  <c r="AR692" i="3" s="1"/>
  <c r="BB692" i="3"/>
  <c r="AE692" i="3"/>
  <c r="AF692" i="3" s="1"/>
  <c r="BC696" i="3"/>
  <c r="AU696" i="3"/>
  <c r="AQ696" i="3"/>
  <c r="AR696" i="3" s="1"/>
  <c r="BB696" i="3"/>
  <c r="AE696" i="3"/>
  <c r="AM702" i="3"/>
  <c r="F702" i="3"/>
  <c r="S702" i="3"/>
  <c r="V702" i="3" s="1"/>
  <c r="S708" i="3"/>
  <c r="V708" i="3" s="1"/>
  <c r="F708" i="3"/>
  <c r="AU712" i="3"/>
  <c r="AX712" i="3"/>
  <c r="AQ712" i="3"/>
  <c r="AR712" i="3" s="1"/>
  <c r="AW712" i="3"/>
  <c r="AE712" i="3"/>
  <c r="AF712" i="3" s="1"/>
  <c r="F718" i="3"/>
  <c r="S718" i="3"/>
  <c r="V718" i="3" s="1"/>
  <c r="S724" i="3"/>
  <c r="V724" i="3" s="1"/>
  <c r="F724" i="3"/>
  <c r="AM724" i="3"/>
  <c r="BC728" i="3"/>
  <c r="AU728" i="3"/>
  <c r="AQ728" i="3"/>
  <c r="AR728" i="3" s="1"/>
  <c r="BB728" i="3"/>
  <c r="AE728" i="3"/>
  <c r="AF728" i="3" s="1"/>
  <c r="AM734" i="3"/>
  <c r="F734" i="3"/>
  <c r="S734" i="3"/>
  <c r="V734" i="3" s="1"/>
  <c r="S740" i="3"/>
  <c r="V740" i="3" s="1"/>
  <c r="F740" i="3"/>
  <c r="BC744" i="3"/>
  <c r="AU744" i="3"/>
  <c r="AQ744" i="3"/>
  <c r="AR744" i="3" s="1"/>
  <c r="BB744" i="3"/>
  <c r="AE744" i="3"/>
  <c r="AF744" i="3" s="1"/>
  <c r="F750" i="3"/>
  <c r="S750" i="3"/>
  <c r="V750" i="3" s="1"/>
  <c r="S756" i="3"/>
  <c r="V756" i="3" s="1"/>
  <c r="F756" i="3"/>
  <c r="AM756" i="3"/>
  <c r="AU759" i="3"/>
  <c r="S772" i="3"/>
  <c r="V772" i="3" s="1"/>
  <c r="F772" i="3"/>
  <c r="AU775" i="3"/>
  <c r="S788" i="3"/>
  <c r="V788" i="3" s="1"/>
  <c r="F788" i="3"/>
  <c r="AU791" i="3"/>
  <c r="AQ796" i="3"/>
  <c r="AR796" i="3" s="1"/>
  <c r="AE796" i="3"/>
  <c r="BC796" i="3"/>
  <c r="AU796" i="3"/>
  <c r="BB796" i="3"/>
  <c r="AU797" i="3"/>
  <c r="S799" i="3"/>
  <c r="V799" i="3" s="1"/>
  <c r="AM800" i="3"/>
  <c r="S801" i="3"/>
  <c r="V801" i="3" s="1"/>
  <c r="AU801" i="3"/>
  <c r="S803" i="3"/>
  <c r="V803" i="3" s="1"/>
  <c r="AF805" i="3"/>
  <c r="AG809" i="3"/>
  <c r="AU811" i="3"/>
  <c r="AQ812" i="3"/>
  <c r="AR812" i="3" s="1"/>
  <c r="AE812" i="3"/>
  <c r="BC812" i="3"/>
  <c r="AU812" i="3"/>
  <c r="BB812" i="3"/>
  <c r="AU813" i="3"/>
  <c r="S815" i="3"/>
  <c r="V815" i="3" s="1"/>
  <c r="AM816" i="3"/>
  <c r="S817" i="3"/>
  <c r="V817" i="3" s="1"/>
  <c r="AU817" i="3"/>
  <c r="S819" i="3"/>
  <c r="V819" i="3" s="1"/>
  <c r="AF821" i="3"/>
  <c r="AG825" i="3"/>
  <c r="AU827" i="3"/>
  <c r="AQ828" i="3"/>
  <c r="AR828" i="3" s="1"/>
  <c r="AE828" i="3"/>
  <c r="BC828" i="3"/>
  <c r="AU828" i="3"/>
  <c r="BB828" i="3"/>
  <c r="AU829" i="3"/>
  <c r="S831" i="3"/>
  <c r="V831" i="3" s="1"/>
  <c r="AM832" i="3"/>
  <c r="S833" i="3"/>
  <c r="V833" i="3" s="1"/>
  <c r="AU833" i="3"/>
  <c r="S835" i="3"/>
  <c r="V835" i="3" s="1"/>
  <c r="AF837" i="3"/>
  <c r="AG841" i="3"/>
  <c r="AU843" i="3"/>
  <c r="AQ844" i="3"/>
  <c r="AR844" i="3" s="1"/>
  <c r="AE844" i="3"/>
  <c r="BC844" i="3"/>
  <c r="AU844" i="3"/>
  <c r="BB844" i="3"/>
  <c r="AU845" i="3"/>
  <c r="S847" i="3"/>
  <c r="V847" i="3" s="1"/>
  <c r="AM848" i="3"/>
  <c r="S849" i="3"/>
  <c r="V849" i="3" s="1"/>
  <c r="AU849" i="3"/>
  <c r="S851" i="3"/>
  <c r="V851" i="3" s="1"/>
  <c r="AM854" i="3"/>
  <c r="AU855" i="3"/>
  <c r="AQ866" i="3"/>
  <c r="AR866" i="3" s="1"/>
  <c r="AE866" i="3"/>
  <c r="BB866" i="3"/>
  <c r="BC866" i="3"/>
  <c r="AG866" i="3"/>
  <c r="S871" i="3"/>
  <c r="V871" i="3" s="1"/>
  <c r="AU896" i="3"/>
  <c r="AX896" i="3"/>
  <c r="AQ896" i="3"/>
  <c r="AE896" i="3"/>
  <c r="AW896" i="3"/>
  <c r="AN898" i="3"/>
  <c r="S898" i="3"/>
  <c r="V898" i="3" s="1"/>
  <c r="F898" i="3"/>
  <c r="S903" i="3"/>
  <c r="V903" i="3" s="1"/>
  <c r="AQ930" i="3"/>
  <c r="AR930" i="3" s="1"/>
  <c r="AE930" i="3"/>
  <c r="AF930" i="3" s="1"/>
  <c r="BB930" i="3"/>
  <c r="BC930" i="3"/>
  <c r="AG930" i="3"/>
  <c r="S935" i="3"/>
  <c r="V935" i="3" s="1"/>
  <c r="AQ962" i="3"/>
  <c r="AR962" i="3" s="1"/>
  <c r="AE962" i="3"/>
  <c r="AF962" i="3" s="1"/>
  <c r="BB962" i="3"/>
  <c r="BC962" i="3"/>
  <c r="AG962" i="3"/>
  <c r="S967" i="3"/>
  <c r="V967" i="3" s="1"/>
  <c r="AQ994" i="3"/>
  <c r="AR994" i="3" s="1"/>
  <c r="AE994" i="3"/>
  <c r="BB994" i="3"/>
  <c r="BC994" i="3"/>
  <c r="AG994" i="3"/>
  <c r="S999" i="3"/>
  <c r="V999" i="3" s="1"/>
  <c r="S1019" i="3"/>
  <c r="V1019" i="3" s="1"/>
  <c r="BC1020" i="3"/>
  <c r="AU1020" i="3"/>
  <c r="AQ1020" i="3"/>
  <c r="AR1020" i="3" s="1"/>
  <c r="AE1020" i="3"/>
  <c r="AF1020" i="3" s="1"/>
  <c r="BB1020" i="3"/>
  <c r="AN1024" i="3"/>
  <c r="S1024" i="3"/>
  <c r="V1024" i="3" s="1"/>
  <c r="F1024" i="3"/>
  <c r="AQ1026" i="3"/>
  <c r="AR1026" i="3" s="1"/>
  <c r="AE1026" i="3"/>
  <c r="BB1026" i="3"/>
  <c r="BC1026" i="3"/>
  <c r="AG1026" i="3"/>
  <c r="S1031" i="3"/>
  <c r="V1031" i="3" s="1"/>
  <c r="BC1036" i="3"/>
  <c r="AU1036" i="3"/>
  <c r="AQ1036" i="3"/>
  <c r="AR1036" i="3" s="1"/>
  <c r="BB1036" i="3"/>
  <c r="AE1036" i="3"/>
  <c r="AF1036" i="3" s="1"/>
  <c r="S1053" i="3"/>
  <c r="V1053" i="3" s="1"/>
  <c r="S1063" i="3"/>
  <c r="V1063" i="3" s="1"/>
  <c r="S1135" i="3"/>
  <c r="V1135" i="3" s="1"/>
  <c r="AG1143" i="3"/>
  <c r="BC1154" i="3"/>
  <c r="AU1154" i="3"/>
  <c r="AG1154" i="3"/>
  <c r="AQ1154" i="3"/>
  <c r="AR1154" i="3" s="1"/>
  <c r="AE1154" i="3"/>
  <c r="BB1154" i="3"/>
  <c r="S1189" i="3"/>
  <c r="V1189" i="3" s="1"/>
  <c r="S1199" i="3"/>
  <c r="V1199" i="3" s="1"/>
  <c r="AG1207" i="3"/>
  <c r="BC1218" i="3"/>
  <c r="AU1218" i="3"/>
  <c r="AG1218" i="3"/>
  <c r="AQ1218" i="3"/>
  <c r="AR1218" i="3" s="1"/>
  <c r="AE1218" i="3"/>
  <c r="BB1218" i="3"/>
  <c r="S1253" i="3"/>
  <c r="V1253" i="3" s="1"/>
  <c r="S1263" i="3"/>
  <c r="V1263" i="3" s="1"/>
  <c r="AG1271" i="3"/>
  <c r="BC1282" i="3"/>
  <c r="AU1282" i="3"/>
  <c r="AG1282" i="3"/>
  <c r="AQ1282" i="3"/>
  <c r="AR1282" i="3" s="1"/>
  <c r="AE1282" i="3"/>
  <c r="BB1282" i="3"/>
  <c r="S1335" i="3"/>
  <c r="V1335" i="3" s="1"/>
  <c r="AG1343" i="3"/>
  <c r="S1351" i="3"/>
  <c r="V1351" i="3" s="1"/>
  <c r="AG1388" i="3"/>
  <c r="S1392" i="3"/>
  <c r="V1392" i="3" s="1"/>
  <c r="AU1492" i="3"/>
  <c r="S1503" i="3"/>
  <c r="V1503" i="3" s="1"/>
  <c r="F1503" i="3"/>
  <c r="AM1503" i="3"/>
  <c r="AM1530" i="3"/>
  <c r="AU1530" i="3"/>
  <c r="AU487" i="3"/>
  <c r="AU491" i="3"/>
  <c r="AU495" i="3"/>
  <c r="AU499" i="3"/>
  <c r="AU503" i="3"/>
  <c r="AU507" i="3"/>
  <c r="AU511" i="3"/>
  <c r="AU515" i="3"/>
  <c r="AU519" i="3"/>
  <c r="AU523" i="3"/>
  <c r="AU527" i="3"/>
  <c r="AU531" i="3"/>
  <c r="F534" i="3"/>
  <c r="AU535" i="3"/>
  <c r="BB536" i="3"/>
  <c r="F538" i="3"/>
  <c r="AU539" i="3"/>
  <c r="BB540" i="3"/>
  <c r="F542" i="3"/>
  <c r="AU543" i="3"/>
  <c r="BB544" i="3"/>
  <c r="F546" i="3"/>
  <c r="AU547" i="3"/>
  <c r="BB548" i="3"/>
  <c r="F550" i="3"/>
  <c r="AU551" i="3"/>
  <c r="BB552" i="3"/>
  <c r="F554" i="3"/>
  <c r="AU555" i="3"/>
  <c r="BB556" i="3"/>
  <c r="F558" i="3"/>
  <c r="AU559" i="3"/>
  <c r="BB560" i="3"/>
  <c r="F562" i="3"/>
  <c r="AU563" i="3"/>
  <c r="BB564" i="3"/>
  <c r="F566" i="3"/>
  <c r="AU567" i="3"/>
  <c r="BB568" i="3"/>
  <c r="F570" i="3"/>
  <c r="AU571" i="3"/>
  <c r="BB572" i="3"/>
  <c r="F574" i="3"/>
  <c r="AU575" i="3"/>
  <c r="BB576" i="3"/>
  <c r="F578" i="3"/>
  <c r="AU579" i="3"/>
  <c r="BB580" i="3"/>
  <c r="F582" i="3"/>
  <c r="AU583" i="3"/>
  <c r="BB584" i="3"/>
  <c r="F586" i="3"/>
  <c r="AU587" i="3"/>
  <c r="BB588" i="3"/>
  <c r="F590" i="3"/>
  <c r="AU591" i="3"/>
  <c r="BB592" i="3"/>
  <c r="F594" i="3"/>
  <c r="AU595" i="3"/>
  <c r="BB596" i="3"/>
  <c r="F598" i="3"/>
  <c r="AU599" i="3"/>
  <c r="BB600" i="3"/>
  <c r="F602" i="3"/>
  <c r="BC605" i="3"/>
  <c r="BC609" i="3"/>
  <c r="BC613" i="3"/>
  <c r="BC617" i="3"/>
  <c r="BC621" i="3"/>
  <c r="BC625" i="3"/>
  <c r="BC629" i="3"/>
  <c r="BC633" i="3"/>
  <c r="BC637" i="3"/>
  <c r="BC641" i="3"/>
  <c r="BC645" i="3"/>
  <c r="BC649" i="3"/>
  <c r="BC653" i="3"/>
  <c r="BC657" i="3"/>
  <c r="BC661" i="3"/>
  <c r="BC665" i="3"/>
  <c r="BC669" i="3"/>
  <c r="AW673" i="3"/>
  <c r="BC677" i="3"/>
  <c r="BC681" i="3"/>
  <c r="BC685" i="3"/>
  <c r="BC689" i="3"/>
  <c r="BC693" i="3"/>
  <c r="BC697" i="3"/>
  <c r="BC701" i="3"/>
  <c r="BC705" i="3"/>
  <c r="BC709" i="3"/>
  <c r="BC713" i="3"/>
  <c r="BC717" i="3"/>
  <c r="BC721" i="3"/>
  <c r="BC725" i="3"/>
  <c r="BC729" i="3"/>
  <c r="BC733" i="3"/>
  <c r="BC737" i="3"/>
  <c r="BC741" i="3"/>
  <c r="BC745" i="3"/>
  <c r="BC749" i="3"/>
  <c r="BC753" i="3"/>
  <c r="BC757" i="3"/>
  <c r="AG760" i="3"/>
  <c r="S762" i="3"/>
  <c r="V762" i="3" s="1"/>
  <c r="BC762" i="3"/>
  <c r="AU762" i="3"/>
  <c r="AG762" i="3"/>
  <c r="AQ762" i="3"/>
  <c r="AR762" i="3" s="1"/>
  <c r="AE762" i="3"/>
  <c r="F766" i="3"/>
  <c r="AG768" i="3"/>
  <c r="S770" i="3"/>
  <c r="V770" i="3" s="1"/>
  <c r="BC770" i="3"/>
  <c r="AU770" i="3"/>
  <c r="AG770" i="3"/>
  <c r="AQ770" i="3"/>
  <c r="AR770" i="3" s="1"/>
  <c r="AE770" i="3"/>
  <c r="F774" i="3"/>
  <c r="AG776" i="3"/>
  <c r="S778" i="3"/>
  <c r="V778" i="3" s="1"/>
  <c r="BC778" i="3"/>
  <c r="AU778" i="3"/>
  <c r="AG778" i="3"/>
  <c r="AQ778" i="3"/>
  <c r="AR778" i="3" s="1"/>
  <c r="AE778" i="3"/>
  <c r="AM779" i="3"/>
  <c r="F782" i="3"/>
  <c r="AG784" i="3"/>
  <c r="S786" i="3"/>
  <c r="V786" i="3" s="1"/>
  <c r="BC786" i="3"/>
  <c r="AU786" i="3"/>
  <c r="AG786" i="3"/>
  <c r="AQ786" i="3"/>
  <c r="AR786" i="3" s="1"/>
  <c r="AE786" i="3"/>
  <c r="AP786" i="3"/>
  <c r="F790" i="3"/>
  <c r="AG792" i="3"/>
  <c r="AN794" i="3"/>
  <c r="S794" i="3"/>
  <c r="V794" i="3" s="1"/>
  <c r="BC794" i="3"/>
  <c r="AU794" i="3"/>
  <c r="AG794" i="3"/>
  <c r="AQ794" i="3"/>
  <c r="AR794" i="3" s="1"/>
  <c r="AE794" i="3"/>
  <c r="F798" i="3"/>
  <c r="AG800" i="3"/>
  <c r="S802" i="3"/>
  <c r="V802" i="3" s="1"/>
  <c r="BC802" i="3"/>
  <c r="AU802" i="3"/>
  <c r="AG802" i="3"/>
  <c r="AQ802" i="3"/>
  <c r="AR802" i="3" s="1"/>
  <c r="AE802" i="3"/>
  <c r="AM803" i="3"/>
  <c r="F806" i="3"/>
  <c r="AG808" i="3"/>
  <c r="S810" i="3"/>
  <c r="V810" i="3" s="1"/>
  <c r="BC810" i="3"/>
  <c r="AU810" i="3"/>
  <c r="AG810" i="3"/>
  <c r="AQ810" i="3"/>
  <c r="AR810" i="3" s="1"/>
  <c r="AE810" i="3"/>
  <c r="AM811" i="3"/>
  <c r="F814" i="3"/>
  <c r="AG816" i="3"/>
  <c r="S818" i="3"/>
  <c r="V818" i="3" s="1"/>
  <c r="BC818" i="3"/>
  <c r="AU818" i="3"/>
  <c r="AG818" i="3"/>
  <c r="AQ818" i="3"/>
  <c r="AR818" i="3" s="1"/>
  <c r="AE818" i="3"/>
  <c r="F822" i="3"/>
  <c r="AG824" i="3"/>
  <c r="AN826" i="3"/>
  <c r="S826" i="3"/>
  <c r="V826" i="3" s="1"/>
  <c r="BC826" i="3"/>
  <c r="AU826" i="3"/>
  <c r="AG826" i="3"/>
  <c r="AQ826" i="3"/>
  <c r="AR826" i="3" s="1"/>
  <c r="AE826" i="3"/>
  <c r="F830" i="3"/>
  <c r="AG832" i="3"/>
  <c r="S834" i="3"/>
  <c r="V834" i="3" s="1"/>
  <c r="BC834" i="3"/>
  <c r="AU834" i="3"/>
  <c r="AG834" i="3"/>
  <c r="AQ834" i="3"/>
  <c r="AR834" i="3" s="1"/>
  <c r="AE834" i="3"/>
  <c r="F838" i="3"/>
  <c r="AG840" i="3"/>
  <c r="S842" i="3"/>
  <c r="V842" i="3" s="1"/>
  <c r="BC842" i="3"/>
  <c r="AU842" i="3"/>
  <c r="AG842" i="3"/>
  <c r="AQ842" i="3"/>
  <c r="AR842" i="3" s="1"/>
  <c r="AE842" i="3"/>
  <c r="AM843" i="3"/>
  <c r="F846" i="3"/>
  <c r="AG848" i="3"/>
  <c r="S850" i="3"/>
  <c r="V850" i="3" s="1"/>
  <c r="BC850" i="3"/>
  <c r="AU850" i="3"/>
  <c r="AG850" i="3"/>
  <c r="AQ850" i="3"/>
  <c r="AR850" i="3" s="1"/>
  <c r="AE850" i="3"/>
  <c r="F854" i="3"/>
  <c r="BC856" i="3"/>
  <c r="AU856" i="3"/>
  <c r="AQ856" i="3"/>
  <c r="AR856" i="3" s="1"/>
  <c r="AE856" i="3"/>
  <c r="AF856" i="3" s="1"/>
  <c r="S860" i="3"/>
  <c r="V860" i="3" s="1"/>
  <c r="S862" i="3"/>
  <c r="V862" i="3" s="1"/>
  <c r="AQ862" i="3"/>
  <c r="AR862" i="3" s="1"/>
  <c r="AE862" i="3"/>
  <c r="AF862" i="3" s="1"/>
  <c r="BB862" i="3"/>
  <c r="AU862" i="3"/>
  <c r="F868" i="3"/>
  <c r="F870" i="3"/>
  <c r="BC872" i="3"/>
  <c r="AU872" i="3"/>
  <c r="AQ872" i="3"/>
  <c r="AR872" i="3" s="1"/>
  <c r="AE872" i="3"/>
  <c r="AF872" i="3" s="1"/>
  <c r="S876" i="3"/>
  <c r="V876" i="3" s="1"/>
  <c r="AN878" i="3"/>
  <c r="S878" i="3"/>
  <c r="V878" i="3" s="1"/>
  <c r="AQ878" i="3"/>
  <c r="AR878" i="3" s="1"/>
  <c r="AE878" i="3"/>
  <c r="AF878" i="3" s="1"/>
  <c r="BB878" i="3"/>
  <c r="AU878" i="3"/>
  <c r="F884" i="3"/>
  <c r="F886" i="3"/>
  <c r="AM886" i="3"/>
  <c r="BC888" i="3"/>
  <c r="AU888" i="3"/>
  <c r="AQ888" i="3"/>
  <c r="AR888" i="3" s="1"/>
  <c r="AE888" i="3"/>
  <c r="AF888" i="3" s="1"/>
  <c r="S892" i="3"/>
  <c r="V892" i="3" s="1"/>
  <c r="AM892" i="3"/>
  <c r="S894" i="3"/>
  <c r="V894" i="3" s="1"/>
  <c r="AQ894" i="3"/>
  <c r="AR894" i="3" s="1"/>
  <c r="AE894" i="3"/>
  <c r="AF894" i="3" s="1"/>
  <c r="BB894" i="3"/>
  <c r="AU894" i="3"/>
  <c r="AN896" i="3"/>
  <c r="S896" i="3"/>
  <c r="F900" i="3"/>
  <c r="F902" i="3"/>
  <c r="BC904" i="3"/>
  <c r="AU904" i="3"/>
  <c r="AQ904" i="3"/>
  <c r="AR904" i="3" s="1"/>
  <c r="AE904" i="3"/>
  <c r="AN908" i="3"/>
  <c r="S908" i="3"/>
  <c r="V908" i="3" s="1"/>
  <c r="S910" i="3"/>
  <c r="V910" i="3" s="1"/>
  <c r="AQ910" i="3"/>
  <c r="AR910" i="3" s="1"/>
  <c r="AE910" i="3"/>
  <c r="AF910" i="3" s="1"/>
  <c r="BB910" i="3"/>
  <c r="AU910" i="3"/>
  <c r="F916" i="3"/>
  <c r="F918" i="3"/>
  <c r="BC920" i="3"/>
  <c r="AU920" i="3"/>
  <c r="AQ920" i="3"/>
  <c r="AR920" i="3" s="1"/>
  <c r="AE920" i="3"/>
  <c r="AF920" i="3" s="1"/>
  <c r="S924" i="3"/>
  <c r="V924" i="3" s="1"/>
  <c r="AN926" i="3"/>
  <c r="S926" i="3"/>
  <c r="V926" i="3" s="1"/>
  <c r="AQ926" i="3"/>
  <c r="AR926" i="3" s="1"/>
  <c r="AE926" i="3"/>
  <c r="AF926" i="3" s="1"/>
  <c r="BB926" i="3"/>
  <c r="AU926" i="3"/>
  <c r="F932" i="3"/>
  <c r="F934" i="3"/>
  <c r="AM934" i="3"/>
  <c r="BC936" i="3"/>
  <c r="AU936" i="3"/>
  <c r="AQ936" i="3"/>
  <c r="AR936" i="3" s="1"/>
  <c r="AE936" i="3"/>
  <c r="AN940" i="3"/>
  <c r="S940" i="3"/>
  <c r="V940" i="3" s="1"/>
  <c r="S942" i="3"/>
  <c r="V942" i="3" s="1"/>
  <c r="AQ942" i="3"/>
  <c r="AR942" i="3" s="1"/>
  <c r="AE942" i="3"/>
  <c r="AF942" i="3" s="1"/>
  <c r="BB942" i="3"/>
  <c r="AU942" i="3"/>
  <c r="F948" i="3"/>
  <c r="F950" i="3"/>
  <c r="BC952" i="3"/>
  <c r="AU952" i="3"/>
  <c r="AQ952" i="3"/>
  <c r="AR952" i="3" s="1"/>
  <c r="AE952" i="3"/>
  <c r="AF952" i="3" s="1"/>
  <c r="S956" i="3"/>
  <c r="V956" i="3" s="1"/>
  <c r="AN958" i="3"/>
  <c r="S958" i="3"/>
  <c r="V958" i="3" s="1"/>
  <c r="AQ958" i="3"/>
  <c r="AR958" i="3" s="1"/>
  <c r="AE958" i="3"/>
  <c r="AF958" i="3" s="1"/>
  <c r="BB958" i="3"/>
  <c r="AU958" i="3"/>
  <c r="F964" i="3"/>
  <c r="F966" i="3"/>
  <c r="BC968" i="3"/>
  <c r="AU968" i="3"/>
  <c r="AQ968" i="3"/>
  <c r="AR968" i="3" s="1"/>
  <c r="AE968" i="3"/>
  <c r="AF968" i="3" s="1"/>
  <c r="AN972" i="3"/>
  <c r="S972" i="3"/>
  <c r="V972" i="3" s="1"/>
  <c r="S974" i="3"/>
  <c r="V974" i="3" s="1"/>
  <c r="AQ974" i="3"/>
  <c r="AR974" i="3" s="1"/>
  <c r="AE974" i="3"/>
  <c r="AF974" i="3" s="1"/>
  <c r="BB974" i="3"/>
  <c r="AU974" i="3"/>
  <c r="F980" i="3"/>
  <c r="F982" i="3"/>
  <c r="BC984" i="3"/>
  <c r="AU984" i="3"/>
  <c r="AQ984" i="3"/>
  <c r="AR984" i="3" s="1"/>
  <c r="AE984" i="3"/>
  <c r="AF984" i="3" s="1"/>
  <c r="S988" i="3"/>
  <c r="V988" i="3" s="1"/>
  <c r="AN990" i="3"/>
  <c r="S990" i="3"/>
  <c r="V990" i="3" s="1"/>
  <c r="AQ990" i="3"/>
  <c r="AR990" i="3" s="1"/>
  <c r="AE990" i="3"/>
  <c r="AF990" i="3" s="1"/>
  <c r="BB990" i="3"/>
  <c r="AU990" i="3"/>
  <c r="F996" i="3"/>
  <c r="F998" i="3"/>
  <c r="BC1000" i="3"/>
  <c r="AU1000" i="3"/>
  <c r="AQ1000" i="3"/>
  <c r="AR1000" i="3" s="1"/>
  <c r="AE1000" i="3"/>
  <c r="AF1000" i="3" s="1"/>
  <c r="S1004" i="3"/>
  <c r="V1004" i="3" s="1"/>
  <c r="AN1006" i="3"/>
  <c r="S1006" i="3"/>
  <c r="V1006" i="3" s="1"/>
  <c r="AQ1006" i="3"/>
  <c r="AR1006" i="3" s="1"/>
  <c r="AE1006" i="3"/>
  <c r="BB1006" i="3"/>
  <c r="AU1006" i="3"/>
  <c r="F1012" i="3"/>
  <c r="F1014" i="3"/>
  <c r="BC1016" i="3"/>
  <c r="AU1016" i="3"/>
  <c r="AQ1016" i="3"/>
  <c r="AR1016" i="3" s="1"/>
  <c r="AE1016" i="3"/>
  <c r="AF1016" i="3" s="1"/>
  <c r="AN1020" i="3"/>
  <c r="S1020" i="3"/>
  <c r="V1020" i="3" s="1"/>
  <c r="AM1021" i="3"/>
  <c r="S1022" i="3"/>
  <c r="V1022" i="3" s="1"/>
  <c r="AQ1022" i="3"/>
  <c r="AR1022" i="3" s="1"/>
  <c r="AE1022" i="3"/>
  <c r="AF1022" i="3" s="1"/>
  <c r="BB1022" i="3"/>
  <c r="AU1022" i="3"/>
  <c r="F1028" i="3"/>
  <c r="F1030" i="3"/>
  <c r="BC1032" i="3"/>
  <c r="AU1032" i="3"/>
  <c r="AQ1032" i="3"/>
  <c r="AR1032" i="3" s="1"/>
  <c r="AE1032" i="3"/>
  <c r="AF1032" i="3" s="1"/>
  <c r="S1042" i="3"/>
  <c r="V1042" i="3" s="1"/>
  <c r="F1042" i="3"/>
  <c r="AM1043" i="3"/>
  <c r="S1058" i="3"/>
  <c r="V1058" i="3" s="1"/>
  <c r="F1058" i="3"/>
  <c r="AM1062" i="3"/>
  <c r="BC1066" i="3"/>
  <c r="AU1066" i="3"/>
  <c r="AG1066" i="3"/>
  <c r="AQ1066" i="3"/>
  <c r="AR1066" i="3" s="1"/>
  <c r="AE1066" i="3"/>
  <c r="BB1066" i="3"/>
  <c r="S1069" i="3"/>
  <c r="V1069" i="3" s="1"/>
  <c r="AG1071" i="3"/>
  <c r="S1074" i="3"/>
  <c r="V1074" i="3" s="1"/>
  <c r="F1074" i="3"/>
  <c r="AM1078" i="3"/>
  <c r="BC1082" i="3"/>
  <c r="AU1082" i="3"/>
  <c r="AG1082" i="3"/>
  <c r="AQ1082" i="3"/>
  <c r="AR1082" i="3" s="1"/>
  <c r="AE1082" i="3"/>
  <c r="BB1082" i="3"/>
  <c r="S1085" i="3"/>
  <c r="V1085" i="3" s="1"/>
  <c r="AG1087" i="3"/>
  <c r="S1095" i="3"/>
  <c r="V1095" i="3" s="1"/>
  <c r="BC1098" i="3"/>
  <c r="AU1098" i="3"/>
  <c r="AG1098" i="3"/>
  <c r="AQ1098" i="3"/>
  <c r="AR1098" i="3" s="1"/>
  <c r="AE1098" i="3"/>
  <c r="BB1098" i="3"/>
  <c r="S1101" i="3"/>
  <c r="V1101" i="3" s="1"/>
  <c r="AG1103" i="3"/>
  <c r="S1111" i="3"/>
  <c r="V1111" i="3" s="1"/>
  <c r="BC1114" i="3"/>
  <c r="AU1114" i="3"/>
  <c r="AG1114" i="3"/>
  <c r="AQ1114" i="3"/>
  <c r="AR1114" i="3" s="1"/>
  <c r="AE1114" i="3"/>
  <c r="AF1114" i="3" s="1"/>
  <c r="BB1114" i="3"/>
  <c r="S1117" i="3"/>
  <c r="V1117" i="3" s="1"/>
  <c r="AG1119" i="3"/>
  <c r="S1127" i="3"/>
  <c r="V1127" i="3" s="1"/>
  <c r="BC1130" i="3"/>
  <c r="AU1130" i="3"/>
  <c r="AG1130" i="3"/>
  <c r="AQ1130" i="3"/>
  <c r="AR1130" i="3" s="1"/>
  <c r="AE1130" i="3"/>
  <c r="BB1130" i="3"/>
  <c r="S1133" i="3"/>
  <c r="V1133" i="3" s="1"/>
  <c r="S1146" i="3"/>
  <c r="V1146" i="3" s="1"/>
  <c r="F1146" i="3"/>
  <c r="S1162" i="3"/>
  <c r="V1162" i="3" s="1"/>
  <c r="F1162" i="3"/>
  <c r="S1178" i="3"/>
  <c r="V1178" i="3" s="1"/>
  <c r="F1178" i="3"/>
  <c r="AN1194" i="3"/>
  <c r="S1194" i="3"/>
  <c r="V1194" i="3" s="1"/>
  <c r="F1194" i="3"/>
  <c r="AM1195" i="3"/>
  <c r="AN1210" i="3"/>
  <c r="S1210" i="3"/>
  <c r="V1210" i="3" s="1"/>
  <c r="F1210" i="3"/>
  <c r="AM1214" i="3"/>
  <c r="AN1226" i="3"/>
  <c r="S1226" i="3"/>
  <c r="V1226" i="3" s="1"/>
  <c r="F1226" i="3"/>
  <c r="AN1242" i="3"/>
  <c r="S1242" i="3"/>
  <c r="V1242" i="3" s="1"/>
  <c r="F1242" i="3"/>
  <c r="AN1258" i="3"/>
  <c r="S1258" i="3"/>
  <c r="V1258" i="3" s="1"/>
  <c r="F1258" i="3"/>
  <c r="AN1274" i="3"/>
  <c r="S1274" i="3"/>
  <c r="V1274" i="3" s="1"/>
  <c r="F1274" i="3"/>
  <c r="AN1290" i="3"/>
  <c r="S1290" i="3"/>
  <c r="V1290" i="3" s="1"/>
  <c r="F1290" i="3"/>
  <c r="S1306" i="3"/>
  <c r="V1306" i="3" s="1"/>
  <c r="F1306" i="3"/>
  <c r="S1311" i="3"/>
  <c r="V1311" i="3" s="1"/>
  <c r="BC1314" i="3"/>
  <c r="AU1314" i="3"/>
  <c r="AG1314" i="3"/>
  <c r="AQ1314" i="3"/>
  <c r="AR1314" i="3" s="1"/>
  <c r="AE1314" i="3"/>
  <c r="BB1314" i="3"/>
  <c r="S1317" i="3"/>
  <c r="V1317" i="3" s="1"/>
  <c r="AG1319" i="3"/>
  <c r="S1330" i="3"/>
  <c r="V1330" i="3" s="1"/>
  <c r="F1330" i="3"/>
  <c r="S1346" i="3"/>
  <c r="V1346" i="3" s="1"/>
  <c r="AM1346" i="3"/>
  <c r="F1346" i="3"/>
  <c r="AM1347" i="3"/>
  <c r="AM1350" i="3"/>
  <c r="S1358" i="3"/>
  <c r="V1358" i="3" s="1"/>
  <c r="BC1359" i="3"/>
  <c r="AU1359" i="3"/>
  <c r="AQ1359" i="3"/>
  <c r="AR1359" i="3" s="1"/>
  <c r="AE1359" i="3"/>
  <c r="AF1359" i="3" s="1"/>
  <c r="BB1359" i="3"/>
  <c r="S1363" i="3"/>
  <c r="V1363" i="3" s="1"/>
  <c r="AM1363" i="3"/>
  <c r="F1363" i="3"/>
  <c r="AQ1365" i="3"/>
  <c r="AR1365" i="3" s="1"/>
  <c r="AE1365" i="3"/>
  <c r="BB1365" i="3"/>
  <c r="BC1365" i="3"/>
  <c r="AG1365" i="3"/>
  <c r="S1370" i="3"/>
  <c r="V1370" i="3" s="1"/>
  <c r="BC1391" i="3"/>
  <c r="AU1391" i="3"/>
  <c r="AQ1391" i="3"/>
  <c r="AR1391" i="3" s="1"/>
  <c r="BB1391" i="3"/>
  <c r="AE1391" i="3"/>
  <c r="AF1391" i="3" s="1"/>
  <c r="AU1426" i="3"/>
  <c r="AF1480" i="3"/>
  <c r="AU1546" i="3"/>
  <c r="AM1586" i="3"/>
  <c r="AU1586" i="3"/>
  <c r="AU1588" i="3"/>
  <c r="S1594" i="3"/>
  <c r="V1594" i="3" s="1"/>
  <c r="AM1599" i="3"/>
  <c r="S1603" i="3"/>
  <c r="F1603" i="3"/>
  <c r="AM1603" i="3"/>
  <c r="T1603" i="3"/>
  <c r="T10" i="3" s="1"/>
  <c r="AQ1607" i="3"/>
  <c r="AR1607" i="3" s="1"/>
  <c r="AE1607" i="3"/>
  <c r="AF1607" i="3" s="1"/>
  <c r="BC1607" i="3"/>
  <c r="AU1607" i="3"/>
  <c r="BB1607" i="3"/>
  <c r="AG1716" i="3"/>
  <c r="BC1747" i="3"/>
  <c r="AU1747" i="3"/>
  <c r="AG1747" i="3"/>
  <c r="AQ1747" i="3"/>
  <c r="AR1747" i="3" s="1"/>
  <c r="AE1747" i="3"/>
  <c r="AF1747" i="3" s="1"/>
  <c r="BB1747" i="3"/>
  <c r="AU536" i="3"/>
  <c r="AU540" i="3"/>
  <c r="AU544" i="3"/>
  <c r="AU548" i="3"/>
  <c r="AU552" i="3"/>
  <c r="AU556" i="3"/>
  <c r="AU560" i="3"/>
  <c r="AU564" i="3"/>
  <c r="AU568" i="3"/>
  <c r="AU572" i="3"/>
  <c r="AU576" i="3"/>
  <c r="AU580" i="3"/>
  <c r="AU584" i="3"/>
  <c r="AU588" i="3"/>
  <c r="AU592" i="3"/>
  <c r="AU596" i="3"/>
  <c r="AU600" i="3"/>
  <c r="AQ606" i="3"/>
  <c r="AR606" i="3" s="1"/>
  <c r="AE606" i="3"/>
  <c r="AF606" i="3" s="1"/>
  <c r="AU606" i="3"/>
  <c r="S607" i="3"/>
  <c r="V607" i="3" s="1"/>
  <c r="AM609" i="3"/>
  <c r="AQ610" i="3"/>
  <c r="AR610" i="3" s="1"/>
  <c r="AE610" i="3"/>
  <c r="AU610" i="3"/>
  <c r="S611" i="3"/>
  <c r="V611" i="3" s="1"/>
  <c r="AQ614" i="3"/>
  <c r="AR614" i="3" s="1"/>
  <c r="AE614" i="3"/>
  <c r="AU614" i="3"/>
  <c r="S615" i="3"/>
  <c r="V615" i="3" s="1"/>
  <c r="AM617" i="3"/>
  <c r="AQ618" i="3"/>
  <c r="AR618" i="3" s="1"/>
  <c r="AE618" i="3"/>
  <c r="AU618" i="3"/>
  <c r="S619" i="3"/>
  <c r="V619" i="3" s="1"/>
  <c r="AQ622" i="3"/>
  <c r="AR622" i="3" s="1"/>
  <c r="AE622" i="3"/>
  <c r="AF622" i="3" s="1"/>
  <c r="AU622" i="3"/>
  <c r="S623" i="3"/>
  <c r="V623" i="3" s="1"/>
  <c r="AQ626" i="3"/>
  <c r="AR626" i="3" s="1"/>
  <c r="AE626" i="3"/>
  <c r="AU626" i="3"/>
  <c r="S627" i="3"/>
  <c r="V627" i="3" s="1"/>
  <c r="AM629" i="3"/>
  <c r="AQ630" i="3"/>
  <c r="AR630" i="3" s="1"/>
  <c r="AE630" i="3"/>
  <c r="AU630" i="3"/>
  <c r="S631" i="3"/>
  <c r="V631" i="3" s="1"/>
  <c r="AQ634" i="3"/>
  <c r="AR634" i="3" s="1"/>
  <c r="AE634" i="3"/>
  <c r="AF634" i="3" s="1"/>
  <c r="AU634" i="3"/>
  <c r="S635" i="3"/>
  <c r="V635" i="3" s="1"/>
  <c r="AQ638" i="3"/>
  <c r="AR638" i="3" s="1"/>
  <c r="AE638" i="3"/>
  <c r="AF638" i="3" s="1"/>
  <c r="AU638" i="3"/>
  <c r="S639" i="3"/>
  <c r="V639" i="3" s="1"/>
  <c r="AM641" i="3"/>
  <c r="AQ642" i="3"/>
  <c r="AR642" i="3" s="1"/>
  <c r="AE642" i="3"/>
  <c r="AU642" i="3"/>
  <c r="S643" i="3"/>
  <c r="V643" i="3" s="1"/>
  <c r="AQ646" i="3"/>
  <c r="AR646" i="3" s="1"/>
  <c r="AE646" i="3"/>
  <c r="AU646" i="3"/>
  <c r="S647" i="3"/>
  <c r="V647" i="3" s="1"/>
  <c r="AM649" i="3"/>
  <c r="AQ650" i="3"/>
  <c r="AR650" i="3" s="1"/>
  <c r="AE650" i="3"/>
  <c r="AU650" i="3"/>
  <c r="S651" i="3"/>
  <c r="V651" i="3" s="1"/>
  <c r="AQ654" i="3"/>
  <c r="AR654" i="3" s="1"/>
  <c r="AE654" i="3"/>
  <c r="AF654" i="3" s="1"/>
  <c r="AU654" i="3"/>
  <c r="S655" i="3"/>
  <c r="V655" i="3" s="1"/>
  <c r="AQ658" i="3"/>
  <c r="AR658" i="3" s="1"/>
  <c r="AE658" i="3"/>
  <c r="AU658" i="3"/>
  <c r="S659" i="3"/>
  <c r="V659" i="3" s="1"/>
  <c r="AM661" i="3"/>
  <c r="AW662" i="3"/>
  <c r="AQ662" i="3"/>
  <c r="AR662" i="3" s="1"/>
  <c r="AE662" i="3"/>
  <c r="AU662" i="3"/>
  <c r="S663" i="3"/>
  <c r="V663" i="3" s="1"/>
  <c r="AQ666" i="3"/>
  <c r="AR666" i="3" s="1"/>
  <c r="AE666" i="3"/>
  <c r="AU666" i="3"/>
  <c r="S667" i="3"/>
  <c r="V667" i="3" s="1"/>
  <c r="AM669" i="3"/>
  <c r="AQ670" i="3"/>
  <c r="AR670" i="3" s="1"/>
  <c r="AE670" i="3"/>
  <c r="AU670" i="3"/>
  <c r="S671" i="3"/>
  <c r="V671" i="3" s="1"/>
  <c r="AQ674" i="3"/>
  <c r="AR674" i="3" s="1"/>
  <c r="AE674" i="3"/>
  <c r="AU674" i="3"/>
  <c r="S675" i="3"/>
  <c r="V675" i="3" s="1"/>
  <c r="AM677" i="3"/>
  <c r="AQ678" i="3"/>
  <c r="AR678" i="3" s="1"/>
  <c r="AE678" i="3"/>
  <c r="AU678" i="3"/>
  <c r="S679" i="3"/>
  <c r="V679" i="3" s="1"/>
  <c r="AQ682" i="3"/>
  <c r="AR682" i="3" s="1"/>
  <c r="AE682" i="3"/>
  <c r="AU682" i="3"/>
  <c r="S683" i="3"/>
  <c r="V683" i="3" s="1"/>
  <c r="AQ686" i="3"/>
  <c r="AR686" i="3" s="1"/>
  <c r="AE686" i="3"/>
  <c r="AF686" i="3" s="1"/>
  <c r="AU686" i="3"/>
  <c r="S687" i="3"/>
  <c r="V687" i="3" s="1"/>
  <c r="AM689" i="3"/>
  <c r="AQ690" i="3"/>
  <c r="AR690" i="3" s="1"/>
  <c r="AE690" i="3"/>
  <c r="AU690" i="3"/>
  <c r="S691" i="3"/>
  <c r="V691" i="3" s="1"/>
  <c r="AQ694" i="3"/>
  <c r="AR694" i="3" s="1"/>
  <c r="AE694" i="3"/>
  <c r="AU694" i="3"/>
  <c r="S695" i="3"/>
  <c r="V695" i="3" s="1"/>
  <c r="AQ698" i="3"/>
  <c r="AR698" i="3" s="1"/>
  <c r="AE698" i="3"/>
  <c r="AU698" i="3"/>
  <c r="S699" i="3"/>
  <c r="V699" i="3" s="1"/>
  <c r="AM701" i="3"/>
  <c r="AQ702" i="3"/>
  <c r="AR702" i="3" s="1"/>
  <c r="AE702" i="3"/>
  <c r="AF702" i="3" s="1"/>
  <c r="AU702" i="3"/>
  <c r="S703" i="3"/>
  <c r="V703" i="3" s="1"/>
  <c r="AQ706" i="3"/>
  <c r="AR706" i="3" s="1"/>
  <c r="AE706" i="3"/>
  <c r="AU706" i="3"/>
  <c r="S707" i="3"/>
  <c r="V707" i="3" s="1"/>
  <c r="AM709" i="3"/>
  <c r="AQ710" i="3"/>
  <c r="AR710" i="3" s="1"/>
  <c r="AE710" i="3"/>
  <c r="AU710" i="3"/>
  <c r="S711" i="3"/>
  <c r="V711" i="3" s="1"/>
  <c r="AQ714" i="3"/>
  <c r="AR714" i="3" s="1"/>
  <c r="AE714" i="3"/>
  <c r="AU714" i="3"/>
  <c r="S715" i="3"/>
  <c r="V715" i="3" s="1"/>
  <c r="AQ718" i="3"/>
  <c r="AR718" i="3" s="1"/>
  <c r="AE718" i="3"/>
  <c r="AF718" i="3" s="1"/>
  <c r="AU718" i="3"/>
  <c r="S719" i="3"/>
  <c r="V719" i="3" s="1"/>
  <c r="AM721" i="3"/>
  <c r="AQ722" i="3"/>
  <c r="AR722" i="3" s="1"/>
  <c r="AE722" i="3"/>
  <c r="AU722" i="3"/>
  <c r="S723" i="3"/>
  <c r="V723" i="3" s="1"/>
  <c r="AQ726" i="3"/>
  <c r="AR726" i="3" s="1"/>
  <c r="AE726" i="3"/>
  <c r="AF726" i="3" s="1"/>
  <c r="AU726" i="3"/>
  <c r="S727" i="3"/>
  <c r="V727" i="3" s="1"/>
  <c r="AQ730" i="3"/>
  <c r="AR730" i="3" s="1"/>
  <c r="AE730" i="3"/>
  <c r="AU730" i="3"/>
  <c r="S731" i="3"/>
  <c r="V731" i="3" s="1"/>
  <c r="AM733" i="3"/>
  <c r="AQ734" i="3"/>
  <c r="AR734" i="3" s="1"/>
  <c r="AE734" i="3"/>
  <c r="AF734" i="3" s="1"/>
  <c r="AU734" i="3"/>
  <c r="S735" i="3"/>
  <c r="V735" i="3" s="1"/>
  <c r="AQ738" i="3"/>
  <c r="AR738" i="3" s="1"/>
  <c r="AE738" i="3"/>
  <c r="AU738" i="3"/>
  <c r="S739" i="3"/>
  <c r="V739" i="3" s="1"/>
  <c r="AM741" i="3"/>
  <c r="AQ742" i="3"/>
  <c r="AR742" i="3" s="1"/>
  <c r="AE742" i="3"/>
  <c r="AF742" i="3" s="1"/>
  <c r="AU742" i="3"/>
  <c r="S743" i="3"/>
  <c r="V743" i="3" s="1"/>
  <c r="AQ746" i="3"/>
  <c r="AR746" i="3" s="1"/>
  <c r="AE746" i="3"/>
  <c r="AU746" i="3"/>
  <c r="S747" i="3"/>
  <c r="V747" i="3" s="1"/>
  <c r="AQ750" i="3"/>
  <c r="AR750" i="3" s="1"/>
  <c r="AE750" i="3"/>
  <c r="AF750" i="3" s="1"/>
  <c r="AU750" i="3"/>
  <c r="S751" i="3"/>
  <c r="V751" i="3" s="1"/>
  <c r="AM753" i="3"/>
  <c r="AQ754" i="3"/>
  <c r="AR754" i="3" s="1"/>
  <c r="AE754" i="3"/>
  <c r="AU754" i="3"/>
  <c r="S755" i="3"/>
  <c r="V755" i="3" s="1"/>
  <c r="AQ758" i="3"/>
  <c r="AR758" i="3" s="1"/>
  <c r="AE758" i="3"/>
  <c r="AF758" i="3" s="1"/>
  <c r="AU758" i="3"/>
  <c r="S759" i="3"/>
  <c r="V759" i="3" s="1"/>
  <c r="S760" i="3"/>
  <c r="V760" i="3" s="1"/>
  <c r="AQ760" i="3"/>
  <c r="AR760" i="3" s="1"/>
  <c r="AE760" i="3"/>
  <c r="BC760" i="3"/>
  <c r="AU760" i="3"/>
  <c r="S768" i="3"/>
  <c r="V768" i="3" s="1"/>
  <c r="AQ768" i="3"/>
  <c r="AR768" i="3" s="1"/>
  <c r="AE768" i="3"/>
  <c r="BC768" i="3"/>
  <c r="AU768" i="3"/>
  <c r="AF769" i="3"/>
  <c r="S776" i="3"/>
  <c r="V776" i="3" s="1"/>
  <c r="AQ776" i="3"/>
  <c r="AR776" i="3" s="1"/>
  <c r="AE776" i="3"/>
  <c r="BC776" i="3"/>
  <c r="AU776" i="3"/>
  <c r="AM777" i="3"/>
  <c r="AF777" i="3"/>
  <c r="S784" i="3"/>
  <c r="V784" i="3" s="1"/>
  <c r="AQ784" i="3"/>
  <c r="AR784" i="3" s="1"/>
  <c r="AE784" i="3"/>
  <c r="BC784" i="3"/>
  <c r="AU784" i="3"/>
  <c r="S792" i="3"/>
  <c r="V792" i="3" s="1"/>
  <c r="AQ792" i="3"/>
  <c r="AR792" i="3" s="1"/>
  <c r="AE792" i="3"/>
  <c r="BC792" i="3"/>
  <c r="AU792" i="3"/>
  <c r="AF793" i="3"/>
  <c r="S800" i="3"/>
  <c r="V800" i="3" s="1"/>
  <c r="AQ800" i="3"/>
  <c r="AR800" i="3" s="1"/>
  <c r="AE800" i="3"/>
  <c r="BC800" i="3"/>
  <c r="AU800" i="3"/>
  <c r="AM801" i="3"/>
  <c r="S808" i="3"/>
  <c r="V808" i="3" s="1"/>
  <c r="AQ808" i="3"/>
  <c r="AR808" i="3" s="1"/>
  <c r="AE808" i="3"/>
  <c r="BC808" i="3"/>
  <c r="AU808" i="3"/>
  <c r="AF809" i="3"/>
  <c r="S816" i="3"/>
  <c r="V816" i="3" s="1"/>
  <c r="AQ816" i="3"/>
  <c r="AR816" i="3" s="1"/>
  <c r="AE816" i="3"/>
  <c r="BC816" i="3"/>
  <c r="AU816" i="3"/>
  <c r="AP816" i="3"/>
  <c r="AF817" i="3"/>
  <c r="AN824" i="3"/>
  <c r="S824" i="3"/>
  <c r="V824" i="3" s="1"/>
  <c r="AQ824" i="3"/>
  <c r="AR824" i="3" s="1"/>
  <c r="AE824" i="3"/>
  <c r="BC824" i="3"/>
  <c r="AU824" i="3"/>
  <c r="AF825" i="3"/>
  <c r="S832" i="3"/>
  <c r="V832" i="3" s="1"/>
  <c r="AQ832" i="3"/>
  <c r="AR832" i="3" s="1"/>
  <c r="AE832" i="3"/>
  <c r="BC832" i="3"/>
  <c r="AU832" i="3"/>
  <c r="AN840" i="3"/>
  <c r="S840" i="3"/>
  <c r="V840" i="3" s="1"/>
  <c r="AQ840" i="3"/>
  <c r="AR840" i="3" s="1"/>
  <c r="AE840" i="3"/>
  <c r="BC840" i="3"/>
  <c r="AU840" i="3"/>
  <c r="AN848" i="3"/>
  <c r="S848" i="3"/>
  <c r="V848" i="3" s="1"/>
  <c r="AQ848" i="3"/>
  <c r="AR848" i="3" s="1"/>
  <c r="AE848" i="3"/>
  <c r="BC848" i="3"/>
  <c r="AU848" i="3"/>
  <c r="AM849" i="3"/>
  <c r="S856" i="3"/>
  <c r="V856" i="3" s="1"/>
  <c r="AM856" i="3"/>
  <c r="S858" i="3"/>
  <c r="V858" i="3" s="1"/>
  <c r="AW858" i="3"/>
  <c r="AQ858" i="3"/>
  <c r="AR858" i="3" s="1"/>
  <c r="AE858" i="3"/>
  <c r="AF858" i="3" s="1"/>
  <c r="AU858" i="3"/>
  <c r="AU868" i="3"/>
  <c r="AX868" i="3"/>
  <c r="AQ868" i="3"/>
  <c r="AR868" i="3" s="1"/>
  <c r="AE868" i="3"/>
  <c r="AF868" i="3" s="1"/>
  <c r="S872" i="3"/>
  <c r="V872" i="3" s="1"/>
  <c r="AM872" i="3"/>
  <c r="S874" i="3"/>
  <c r="V874" i="3" s="1"/>
  <c r="AQ874" i="3"/>
  <c r="AR874" i="3" s="1"/>
  <c r="AE874" i="3"/>
  <c r="AF874" i="3" s="1"/>
  <c r="BB874" i="3"/>
  <c r="AU874" i="3"/>
  <c r="BC884" i="3"/>
  <c r="AU884" i="3"/>
  <c r="AQ884" i="3"/>
  <c r="AR884" i="3" s="1"/>
  <c r="AE884" i="3"/>
  <c r="AN888" i="3"/>
  <c r="S888" i="3"/>
  <c r="V888" i="3" s="1"/>
  <c r="AM889" i="3"/>
  <c r="S890" i="3"/>
  <c r="V890" i="3" s="1"/>
  <c r="AQ890" i="3"/>
  <c r="AR890" i="3" s="1"/>
  <c r="AE890" i="3"/>
  <c r="AF890" i="3" s="1"/>
  <c r="BB890" i="3"/>
  <c r="AU890" i="3"/>
  <c r="BC900" i="3"/>
  <c r="AU900" i="3"/>
  <c r="AQ900" i="3"/>
  <c r="AR900" i="3" s="1"/>
  <c r="AE900" i="3"/>
  <c r="AF900" i="3" s="1"/>
  <c r="S904" i="3"/>
  <c r="V904" i="3" s="1"/>
  <c r="AN906" i="3"/>
  <c r="S906" i="3"/>
  <c r="V906" i="3" s="1"/>
  <c r="AQ906" i="3"/>
  <c r="AR906" i="3" s="1"/>
  <c r="AE906" i="3"/>
  <c r="AF906" i="3" s="1"/>
  <c r="BB906" i="3"/>
  <c r="AU906" i="3"/>
  <c r="BC916" i="3"/>
  <c r="AU916" i="3"/>
  <c r="AQ916" i="3"/>
  <c r="AR916" i="3" s="1"/>
  <c r="AE916" i="3"/>
  <c r="S920" i="3"/>
  <c r="V920" i="3" s="1"/>
  <c r="AN922" i="3"/>
  <c r="S922" i="3"/>
  <c r="V922" i="3" s="1"/>
  <c r="AQ922" i="3"/>
  <c r="AR922" i="3" s="1"/>
  <c r="AE922" i="3"/>
  <c r="AF922" i="3" s="1"/>
  <c r="BB922" i="3"/>
  <c r="AU922" i="3"/>
  <c r="BC932" i="3"/>
  <c r="AU932" i="3"/>
  <c r="AQ932" i="3"/>
  <c r="AR932" i="3" s="1"/>
  <c r="AE932" i="3"/>
  <c r="AF932" i="3" s="1"/>
  <c r="S936" i="3"/>
  <c r="V936" i="3" s="1"/>
  <c r="AN938" i="3"/>
  <c r="S938" i="3"/>
  <c r="V938" i="3" s="1"/>
  <c r="AQ938" i="3"/>
  <c r="AR938" i="3" s="1"/>
  <c r="AE938" i="3"/>
  <c r="AF938" i="3" s="1"/>
  <c r="BB938" i="3"/>
  <c r="AU938" i="3"/>
  <c r="BC948" i="3"/>
  <c r="AU948" i="3"/>
  <c r="AQ948" i="3"/>
  <c r="AR948" i="3" s="1"/>
  <c r="AE948" i="3"/>
  <c r="S952" i="3"/>
  <c r="V952" i="3" s="1"/>
  <c r="S954" i="3"/>
  <c r="V954" i="3" s="1"/>
  <c r="AQ954" i="3"/>
  <c r="AR954" i="3" s="1"/>
  <c r="AE954" i="3"/>
  <c r="AF954" i="3" s="1"/>
  <c r="BB954" i="3"/>
  <c r="AU954" i="3"/>
  <c r="BC964" i="3"/>
  <c r="AU964" i="3"/>
  <c r="AQ964" i="3"/>
  <c r="AR964" i="3" s="1"/>
  <c r="AE964" i="3"/>
  <c r="AF964" i="3" s="1"/>
  <c r="S968" i="3"/>
  <c r="V968" i="3" s="1"/>
  <c r="AN970" i="3"/>
  <c r="S970" i="3"/>
  <c r="V970" i="3" s="1"/>
  <c r="AQ970" i="3"/>
  <c r="AR970" i="3" s="1"/>
  <c r="AE970" i="3"/>
  <c r="AF970" i="3" s="1"/>
  <c r="BB970" i="3"/>
  <c r="AU970" i="3"/>
  <c r="BC980" i="3"/>
  <c r="AU980" i="3"/>
  <c r="AQ980" i="3"/>
  <c r="AR980" i="3" s="1"/>
  <c r="AE980" i="3"/>
  <c r="S984" i="3"/>
  <c r="AN986" i="3"/>
  <c r="S986" i="3"/>
  <c r="V986" i="3" s="1"/>
  <c r="AW986" i="3"/>
  <c r="AQ986" i="3"/>
  <c r="AR986" i="3" s="1"/>
  <c r="AE986" i="3"/>
  <c r="AF986" i="3" s="1"/>
  <c r="AU986" i="3"/>
  <c r="BC996" i="3"/>
  <c r="AU996" i="3"/>
  <c r="AQ996" i="3"/>
  <c r="AR996" i="3" s="1"/>
  <c r="AE996" i="3"/>
  <c r="AF996" i="3" s="1"/>
  <c r="S1000" i="3"/>
  <c r="V1000" i="3" s="1"/>
  <c r="AN1002" i="3"/>
  <c r="S1002" i="3"/>
  <c r="V1002" i="3" s="1"/>
  <c r="AQ1002" i="3"/>
  <c r="AR1002" i="3" s="1"/>
  <c r="AE1002" i="3"/>
  <c r="AF1002" i="3" s="1"/>
  <c r="BB1002" i="3"/>
  <c r="AU1002" i="3"/>
  <c r="BC1012" i="3"/>
  <c r="AU1012" i="3"/>
  <c r="AQ1012" i="3"/>
  <c r="AR1012" i="3" s="1"/>
  <c r="AE1012" i="3"/>
  <c r="S1016" i="3"/>
  <c r="V1016" i="3" s="1"/>
  <c r="S1018" i="3"/>
  <c r="V1018" i="3" s="1"/>
  <c r="AQ1018" i="3"/>
  <c r="AR1018" i="3" s="1"/>
  <c r="AE1018" i="3"/>
  <c r="AF1018" i="3" s="1"/>
  <c r="BB1018" i="3"/>
  <c r="AU1018" i="3"/>
  <c r="BC1028" i="3"/>
  <c r="AU1028" i="3"/>
  <c r="AQ1028" i="3"/>
  <c r="AR1028" i="3" s="1"/>
  <c r="AE1028" i="3"/>
  <c r="AF1028" i="3" s="1"/>
  <c r="S1032" i="3"/>
  <c r="V1032" i="3" s="1"/>
  <c r="AN1034" i="3"/>
  <c r="S1034" i="3"/>
  <c r="V1034" i="3" s="1"/>
  <c r="AQ1034" i="3"/>
  <c r="AR1034" i="3" s="1"/>
  <c r="AE1034" i="3"/>
  <c r="AF1034" i="3" s="1"/>
  <c r="BB1034" i="3"/>
  <c r="AU1034" i="3"/>
  <c r="F1038" i="3"/>
  <c r="S1038" i="3"/>
  <c r="V1038" i="3" s="1"/>
  <c r="AN1040" i="3"/>
  <c r="S1040" i="3"/>
  <c r="V1040" i="3" s="1"/>
  <c r="F1040" i="3"/>
  <c r="BC1042" i="3"/>
  <c r="AU1042" i="3"/>
  <c r="AG1042" i="3"/>
  <c r="AQ1042" i="3"/>
  <c r="AR1042" i="3" s="1"/>
  <c r="AE1042" i="3"/>
  <c r="AF1042" i="3" s="1"/>
  <c r="BB1042" i="3"/>
  <c r="S1045" i="3"/>
  <c r="V1045" i="3" s="1"/>
  <c r="AG1047" i="3"/>
  <c r="S1055" i="3"/>
  <c r="V1055" i="3" s="1"/>
  <c r="BC1058" i="3"/>
  <c r="AU1058" i="3"/>
  <c r="AG1058" i="3"/>
  <c r="AQ1058" i="3"/>
  <c r="AR1058" i="3" s="1"/>
  <c r="AE1058" i="3"/>
  <c r="AF1058" i="3" s="1"/>
  <c r="BB1058" i="3"/>
  <c r="S1061" i="3"/>
  <c r="V1061" i="3" s="1"/>
  <c r="AG1063" i="3"/>
  <c r="BC1074" i="3"/>
  <c r="AU1074" i="3"/>
  <c r="AG1074" i="3"/>
  <c r="AQ1074" i="3"/>
  <c r="AR1074" i="3" s="1"/>
  <c r="AE1074" i="3"/>
  <c r="AF1074" i="3" s="1"/>
  <c r="BB1074" i="3"/>
  <c r="S1077" i="3"/>
  <c r="V1077" i="3" s="1"/>
  <c r="AG1079" i="3"/>
  <c r="S1090" i="3"/>
  <c r="V1090" i="3" s="1"/>
  <c r="F1090" i="3"/>
  <c r="AN1106" i="3"/>
  <c r="S1106" i="3"/>
  <c r="V1106" i="3" s="1"/>
  <c r="F1106" i="3"/>
  <c r="AM1110" i="3"/>
  <c r="AN1122" i="3"/>
  <c r="S1122" i="3"/>
  <c r="V1122" i="3" s="1"/>
  <c r="F1122" i="3"/>
  <c r="AG1135" i="3"/>
  <c r="S1143" i="3"/>
  <c r="V1143" i="3" s="1"/>
  <c r="BC1146" i="3"/>
  <c r="AU1146" i="3"/>
  <c r="AG1146" i="3"/>
  <c r="AQ1146" i="3"/>
  <c r="AR1146" i="3" s="1"/>
  <c r="AE1146" i="3"/>
  <c r="AF1146" i="3" s="1"/>
  <c r="BB1146" i="3"/>
  <c r="S1149" i="3"/>
  <c r="V1149" i="3" s="1"/>
  <c r="AG1151" i="3"/>
  <c r="S1159" i="3"/>
  <c r="V1159" i="3" s="1"/>
  <c r="BC1162" i="3"/>
  <c r="AU1162" i="3"/>
  <c r="AG1162" i="3"/>
  <c r="AQ1162" i="3"/>
  <c r="AR1162" i="3" s="1"/>
  <c r="AE1162" i="3"/>
  <c r="AF1162" i="3" s="1"/>
  <c r="BB1162" i="3"/>
  <c r="S1165" i="3"/>
  <c r="V1165" i="3" s="1"/>
  <c r="AG1167" i="3"/>
  <c r="S1175" i="3"/>
  <c r="V1175" i="3" s="1"/>
  <c r="BC1178" i="3"/>
  <c r="AU1178" i="3"/>
  <c r="AG1178" i="3"/>
  <c r="AQ1178" i="3"/>
  <c r="AR1178" i="3" s="1"/>
  <c r="AE1178" i="3"/>
  <c r="AF1178" i="3" s="1"/>
  <c r="BB1178" i="3"/>
  <c r="S1181" i="3"/>
  <c r="V1181" i="3" s="1"/>
  <c r="AG1183" i="3"/>
  <c r="S1191" i="3"/>
  <c r="V1191" i="3" s="1"/>
  <c r="BC1194" i="3"/>
  <c r="AU1194" i="3"/>
  <c r="AG1194" i="3"/>
  <c r="AQ1194" i="3"/>
  <c r="AR1194" i="3" s="1"/>
  <c r="AE1194" i="3"/>
  <c r="AF1194" i="3" s="1"/>
  <c r="BB1194" i="3"/>
  <c r="S1197" i="3"/>
  <c r="V1197" i="3" s="1"/>
  <c r="AG1199" i="3"/>
  <c r="S1207" i="3"/>
  <c r="V1207" i="3" s="1"/>
  <c r="BC1210" i="3"/>
  <c r="AU1210" i="3"/>
  <c r="AG1210" i="3"/>
  <c r="AQ1210" i="3"/>
  <c r="AR1210" i="3" s="1"/>
  <c r="AE1210" i="3"/>
  <c r="AF1210" i="3" s="1"/>
  <c r="BB1210" i="3"/>
  <c r="S1213" i="3"/>
  <c r="V1213" i="3" s="1"/>
  <c r="AG1215" i="3"/>
  <c r="S1223" i="3"/>
  <c r="V1223" i="3" s="1"/>
  <c r="BC1226" i="3"/>
  <c r="AU1226" i="3"/>
  <c r="AG1226" i="3"/>
  <c r="AQ1226" i="3"/>
  <c r="AR1226" i="3" s="1"/>
  <c r="AE1226" i="3"/>
  <c r="AF1226" i="3" s="1"/>
  <c r="BB1226" i="3"/>
  <c r="S1229" i="3"/>
  <c r="V1229" i="3" s="1"/>
  <c r="AG1231" i="3"/>
  <c r="S1239" i="3"/>
  <c r="V1239" i="3" s="1"/>
  <c r="BC1242" i="3"/>
  <c r="AU1242" i="3"/>
  <c r="AG1242" i="3"/>
  <c r="AQ1242" i="3"/>
  <c r="AR1242" i="3" s="1"/>
  <c r="AE1242" i="3"/>
  <c r="AF1242" i="3" s="1"/>
  <c r="BB1242" i="3"/>
  <c r="S1245" i="3"/>
  <c r="V1245" i="3" s="1"/>
  <c r="AG1247" i="3"/>
  <c r="S1255" i="3"/>
  <c r="V1255" i="3" s="1"/>
  <c r="BC1258" i="3"/>
  <c r="AU1258" i="3"/>
  <c r="AG1258" i="3"/>
  <c r="AQ1258" i="3"/>
  <c r="AR1258" i="3" s="1"/>
  <c r="AE1258" i="3"/>
  <c r="AF1258" i="3" s="1"/>
  <c r="BB1258" i="3"/>
  <c r="S1261" i="3"/>
  <c r="V1261" i="3" s="1"/>
  <c r="AG1263" i="3"/>
  <c r="S1271" i="3"/>
  <c r="V1271" i="3" s="1"/>
  <c r="BC1274" i="3"/>
  <c r="AU1274" i="3"/>
  <c r="AG1274" i="3"/>
  <c r="AQ1274" i="3"/>
  <c r="AR1274" i="3" s="1"/>
  <c r="AE1274" i="3"/>
  <c r="AF1274" i="3" s="1"/>
  <c r="BB1274" i="3"/>
  <c r="S1277" i="3"/>
  <c r="V1277" i="3" s="1"/>
  <c r="AG1279" i="3"/>
  <c r="S1287" i="3"/>
  <c r="V1287" i="3" s="1"/>
  <c r="BC1290" i="3"/>
  <c r="AU1290" i="3"/>
  <c r="AG1290" i="3"/>
  <c r="AQ1290" i="3"/>
  <c r="AR1290" i="3" s="1"/>
  <c r="AE1290" i="3"/>
  <c r="AF1290" i="3" s="1"/>
  <c r="BB1290" i="3"/>
  <c r="S1293" i="3"/>
  <c r="V1293" i="3" s="1"/>
  <c r="AG1295" i="3"/>
  <c r="S1303" i="3"/>
  <c r="V1303" i="3" s="1"/>
  <c r="BC1306" i="3"/>
  <c r="AU1306" i="3"/>
  <c r="AG1306" i="3"/>
  <c r="AQ1306" i="3"/>
  <c r="AR1306" i="3" s="1"/>
  <c r="AE1306" i="3"/>
  <c r="AF1306" i="3" s="1"/>
  <c r="BB1306" i="3"/>
  <c r="AN1322" i="3"/>
  <c r="S1322" i="3"/>
  <c r="V1322" i="3" s="1"/>
  <c r="F1322" i="3"/>
  <c r="S1327" i="3"/>
  <c r="V1327" i="3" s="1"/>
  <c r="BC1330" i="3"/>
  <c r="AU1330" i="3"/>
  <c r="AG1330" i="3"/>
  <c r="AQ1330" i="3"/>
  <c r="AR1330" i="3" s="1"/>
  <c r="AE1330" i="3"/>
  <c r="AF1330" i="3" s="1"/>
  <c r="BB1330" i="3"/>
  <c r="S1333" i="3"/>
  <c r="V1333" i="3" s="1"/>
  <c r="AG1335" i="3"/>
  <c r="S1343" i="3"/>
  <c r="V1343" i="3" s="1"/>
  <c r="BC1346" i="3"/>
  <c r="AU1346" i="3"/>
  <c r="AG1346" i="3"/>
  <c r="AQ1346" i="3"/>
  <c r="AR1346" i="3" s="1"/>
  <c r="AE1346" i="3"/>
  <c r="AF1346" i="3" s="1"/>
  <c r="BB1346" i="3"/>
  <c r="S1349" i="3"/>
  <c r="V1349" i="3" s="1"/>
  <c r="AG1351" i="3"/>
  <c r="AM1364" i="3"/>
  <c r="S1381" i="3"/>
  <c r="V1381" i="3" s="1"/>
  <c r="F1381" i="3"/>
  <c r="S1400" i="3"/>
  <c r="V1400" i="3" s="1"/>
  <c r="AG1412" i="3"/>
  <c r="S1417" i="3"/>
  <c r="V1417" i="3" s="1"/>
  <c r="F1417" i="3"/>
  <c r="AM1417" i="3"/>
  <c r="S1426" i="3"/>
  <c r="V1426" i="3" s="1"/>
  <c r="AG1444" i="3"/>
  <c r="AN1449" i="3"/>
  <c r="S1449" i="3"/>
  <c r="V1449" i="3" s="1"/>
  <c r="F1449" i="3"/>
  <c r="AG1492" i="3"/>
  <c r="S1551" i="3"/>
  <c r="V1551" i="3" s="1"/>
  <c r="F1551" i="3"/>
  <c r="AM1551" i="3"/>
  <c r="AF1576" i="3"/>
  <c r="AM1604" i="3"/>
  <c r="BC1649" i="3"/>
  <c r="AU1649" i="3"/>
  <c r="AE1649" i="3"/>
  <c r="AF1649" i="3" s="1"/>
  <c r="AQ1649" i="3"/>
  <c r="AR1649" i="3" s="1"/>
  <c r="BB1649" i="3"/>
  <c r="AM1692" i="3"/>
  <c r="AU1763" i="3"/>
  <c r="AG604" i="3"/>
  <c r="BB605" i="3"/>
  <c r="AU605" i="3"/>
  <c r="F607" i="3"/>
  <c r="AG608" i="3"/>
  <c r="BB609" i="3"/>
  <c r="AU609" i="3"/>
  <c r="F611" i="3"/>
  <c r="AM611" i="3"/>
  <c r="AG612" i="3"/>
  <c r="BB613" i="3"/>
  <c r="AU613" i="3"/>
  <c r="AP615" i="3"/>
  <c r="F615" i="3"/>
  <c r="AM615" i="3"/>
  <c r="AG616" i="3"/>
  <c r="BB617" i="3"/>
  <c r="AU617" i="3"/>
  <c r="F619" i="3"/>
  <c r="AG620" i="3"/>
  <c r="BB621" i="3"/>
  <c r="AU621" i="3"/>
  <c r="F623" i="3"/>
  <c r="AM623" i="3"/>
  <c r="AG624" i="3"/>
  <c r="BB625" i="3"/>
  <c r="AU625" i="3"/>
  <c r="F627" i="3"/>
  <c r="AG628" i="3"/>
  <c r="BB629" i="3"/>
  <c r="AU629" i="3"/>
  <c r="F631" i="3"/>
  <c r="AG632" i="3"/>
  <c r="BB633" i="3"/>
  <c r="AU633" i="3"/>
  <c r="F635" i="3"/>
  <c r="AM635" i="3"/>
  <c r="AG636" i="3"/>
  <c r="BB637" i="3"/>
  <c r="AU637" i="3"/>
  <c r="F639" i="3"/>
  <c r="AG640" i="3"/>
  <c r="BB641" i="3"/>
  <c r="AU641" i="3"/>
  <c r="F643" i="3"/>
  <c r="AG644" i="3"/>
  <c r="BB645" i="3"/>
  <c r="AU645" i="3"/>
  <c r="AP647" i="3"/>
  <c r="F647" i="3"/>
  <c r="AG648" i="3"/>
  <c r="BB649" i="3"/>
  <c r="AU649" i="3"/>
  <c r="F651" i="3"/>
  <c r="AM651" i="3"/>
  <c r="AG652" i="3"/>
  <c r="BB653" i="3"/>
  <c r="AU653" i="3"/>
  <c r="F655" i="3"/>
  <c r="AG656" i="3"/>
  <c r="BB657" i="3"/>
  <c r="AU657" i="3"/>
  <c r="F659" i="3"/>
  <c r="AG660" i="3"/>
  <c r="BB661" i="3"/>
  <c r="AU661" i="3"/>
  <c r="F663" i="3"/>
  <c r="AM663" i="3"/>
  <c r="AG664" i="3"/>
  <c r="BB665" i="3"/>
  <c r="AU665" i="3"/>
  <c r="F667" i="3"/>
  <c r="AG668" i="3"/>
  <c r="BB669" i="3"/>
  <c r="AU669" i="3"/>
  <c r="F671" i="3"/>
  <c r="AG672" i="3"/>
  <c r="AX673" i="3"/>
  <c r="AU673" i="3"/>
  <c r="F675" i="3"/>
  <c r="AM675" i="3"/>
  <c r="AG676" i="3"/>
  <c r="BB677" i="3"/>
  <c r="AU677" i="3"/>
  <c r="AP679" i="3"/>
  <c r="F679" i="3"/>
  <c r="AM679" i="3"/>
  <c r="AG680" i="3"/>
  <c r="BB681" i="3"/>
  <c r="AU681" i="3"/>
  <c r="F683" i="3"/>
  <c r="AG684" i="3"/>
  <c r="BB685" i="3"/>
  <c r="AU685" i="3"/>
  <c r="F687" i="3"/>
  <c r="AG688" i="3"/>
  <c r="BB689" i="3"/>
  <c r="AU689" i="3"/>
  <c r="F691" i="3"/>
  <c r="AM691" i="3"/>
  <c r="AG692" i="3"/>
  <c r="BB693" i="3"/>
  <c r="AU693" i="3"/>
  <c r="F695" i="3"/>
  <c r="AG696" i="3"/>
  <c r="BB697" i="3"/>
  <c r="AU697" i="3"/>
  <c r="F699" i="3"/>
  <c r="AG700" i="3"/>
  <c r="BB701" i="3"/>
  <c r="AU701" i="3"/>
  <c r="F703" i="3"/>
  <c r="AM703" i="3"/>
  <c r="AG704" i="3"/>
  <c r="BB705" i="3"/>
  <c r="AU705" i="3"/>
  <c r="F707" i="3"/>
  <c r="AG708" i="3"/>
  <c r="BB709" i="3"/>
  <c r="AU709" i="3"/>
  <c r="AP711" i="3"/>
  <c r="F711" i="3"/>
  <c r="AG712" i="3"/>
  <c r="BB713" i="3"/>
  <c r="AU713" i="3"/>
  <c r="F715" i="3"/>
  <c r="AG716" i="3"/>
  <c r="BB717" i="3"/>
  <c r="AU717" i="3"/>
  <c r="F719" i="3"/>
  <c r="AM719" i="3"/>
  <c r="AG720" i="3"/>
  <c r="BB721" i="3"/>
  <c r="AU721" i="3"/>
  <c r="F723" i="3"/>
  <c r="AG724" i="3"/>
  <c r="BB725" i="3"/>
  <c r="AU725" i="3"/>
  <c r="F727" i="3"/>
  <c r="AG728" i="3"/>
  <c r="BB729" i="3"/>
  <c r="AU729" i="3"/>
  <c r="F731" i="3"/>
  <c r="AM731" i="3"/>
  <c r="AG732" i="3"/>
  <c r="BB733" i="3"/>
  <c r="AU733" i="3"/>
  <c r="F735" i="3"/>
  <c r="AG736" i="3"/>
  <c r="BB737" i="3"/>
  <c r="AU737" i="3"/>
  <c r="F739" i="3"/>
  <c r="AM739" i="3"/>
  <c r="AG740" i="3"/>
  <c r="BB741" i="3"/>
  <c r="AU741" i="3"/>
  <c r="AP743" i="3"/>
  <c r="F743" i="3"/>
  <c r="AM743" i="3"/>
  <c r="AG744" i="3"/>
  <c r="BB745" i="3"/>
  <c r="AU745" i="3"/>
  <c r="F747" i="3"/>
  <c r="AG748" i="3"/>
  <c r="BB749" i="3"/>
  <c r="AU749" i="3"/>
  <c r="F751" i="3"/>
  <c r="AM751" i="3"/>
  <c r="AG752" i="3"/>
  <c r="BB753" i="3"/>
  <c r="AU753" i="3"/>
  <c r="F755" i="3"/>
  <c r="AG756" i="3"/>
  <c r="BB757" i="3"/>
  <c r="AU757" i="3"/>
  <c r="F759" i="3"/>
  <c r="AG764" i="3"/>
  <c r="S766" i="3"/>
  <c r="V766" i="3" s="1"/>
  <c r="BC766" i="3"/>
  <c r="AU766" i="3"/>
  <c r="AG766" i="3"/>
  <c r="AQ766" i="3"/>
  <c r="AR766" i="3" s="1"/>
  <c r="AE766" i="3"/>
  <c r="AF766" i="3" s="1"/>
  <c r="AM767" i="3"/>
  <c r="AG772" i="3"/>
  <c r="S774" i="3"/>
  <c r="V774" i="3" s="1"/>
  <c r="BC774" i="3"/>
  <c r="AU774" i="3"/>
  <c r="AG774" i="3"/>
  <c r="AQ774" i="3"/>
  <c r="AR774" i="3" s="1"/>
  <c r="AE774" i="3"/>
  <c r="AF774" i="3" s="1"/>
  <c r="AM775" i="3"/>
  <c r="AG780" i="3"/>
  <c r="S782" i="3"/>
  <c r="V782" i="3" s="1"/>
  <c r="BC782" i="3"/>
  <c r="AU782" i="3"/>
  <c r="AG782" i="3"/>
  <c r="AQ782" i="3"/>
  <c r="AR782" i="3" s="1"/>
  <c r="AE782" i="3"/>
  <c r="AF782" i="3" s="1"/>
  <c r="AM783" i="3"/>
  <c r="AG788" i="3"/>
  <c r="AN790" i="3"/>
  <c r="S790" i="3"/>
  <c r="V790" i="3" s="1"/>
  <c r="BC790" i="3"/>
  <c r="AU790" i="3"/>
  <c r="AG790" i="3"/>
  <c r="AQ790" i="3"/>
  <c r="AR790" i="3" s="1"/>
  <c r="AE790" i="3"/>
  <c r="AF790" i="3" s="1"/>
  <c r="AG796" i="3"/>
  <c r="S798" i="3"/>
  <c r="V798" i="3" s="1"/>
  <c r="BC798" i="3"/>
  <c r="AU798" i="3"/>
  <c r="AG798" i="3"/>
  <c r="AQ798" i="3"/>
  <c r="AR798" i="3" s="1"/>
  <c r="AE798" i="3"/>
  <c r="AF798" i="3" s="1"/>
  <c r="AG804" i="3"/>
  <c r="S806" i="3"/>
  <c r="V806" i="3" s="1"/>
  <c r="BC806" i="3"/>
  <c r="AU806" i="3"/>
  <c r="AG806" i="3"/>
  <c r="AQ806" i="3"/>
  <c r="AR806" i="3" s="1"/>
  <c r="AE806" i="3"/>
  <c r="AF806" i="3" s="1"/>
  <c r="AG812" i="3"/>
  <c r="S814" i="3"/>
  <c r="V814" i="3" s="1"/>
  <c r="BC814" i="3"/>
  <c r="AU814" i="3"/>
  <c r="AG814" i="3"/>
  <c r="AQ814" i="3"/>
  <c r="AR814" i="3" s="1"/>
  <c r="AE814" i="3"/>
  <c r="AF814" i="3" s="1"/>
  <c r="AG820" i="3"/>
  <c r="S822" i="3"/>
  <c r="V822" i="3" s="1"/>
  <c r="BC822" i="3"/>
  <c r="AU822" i="3"/>
  <c r="AG822" i="3"/>
  <c r="AQ822" i="3"/>
  <c r="AR822" i="3" s="1"/>
  <c r="AE822" i="3"/>
  <c r="AF822" i="3" s="1"/>
  <c r="AG828" i="3"/>
  <c r="S830" i="3"/>
  <c r="V830" i="3" s="1"/>
  <c r="BC830" i="3"/>
  <c r="AU830" i="3"/>
  <c r="AG830" i="3"/>
  <c r="AQ830" i="3"/>
  <c r="AR830" i="3" s="1"/>
  <c r="AE830" i="3"/>
  <c r="AF830" i="3" s="1"/>
  <c r="AG836" i="3"/>
  <c r="S838" i="3"/>
  <c r="V838" i="3" s="1"/>
  <c r="BC838" i="3"/>
  <c r="AU838" i="3"/>
  <c r="AG838" i="3"/>
  <c r="AQ838" i="3"/>
  <c r="AR838" i="3" s="1"/>
  <c r="AE838" i="3"/>
  <c r="AF838" i="3" s="1"/>
  <c r="AG844" i="3"/>
  <c r="S846" i="3"/>
  <c r="V846" i="3" s="1"/>
  <c r="BC846" i="3"/>
  <c r="AU846" i="3"/>
  <c r="AG846" i="3"/>
  <c r="AQ846" i="3"/>
  <c r="AR846" i="3" s="1"/>
  <c r="AE846" i="3"/>
  <c r="AF846" i="3" s="1"/>
  <c r="AG852" i="3"/>
  <c r="S854" i="3"/>
  <c r="V854" i="3" s="1"/>
  <c r="AU854" i="3"/>
  <c r="AG854" i="3"/>
  <c r="AW854" i="3"/>
  <c r="AQ854" i="3"/>
  <c r="AR854" i="3" s="1"/>
  <c r="AE854" i="3"/>
  <c r="AF854" i="3" s="1"/>
  <c r="BC864" i="3"/>
  <c r="AU864" i="3"/>
  <c r="AQ864" i="3"/>
  <c r="AR864" i="3" s="1"/>
  <c r="AE864" i="3"/>
  <c r="AN868" i="3"/>
  <c r="S868" i="3"/>
  <c r="V868" i="3" s="1"/>
  <c r="AM868" i="3"/>
  <c r="AW868" i="3"/>
  <c r="AM869" i="3"/>
  <c r="S870" i="3"/>
  <c r="V870" i="3" s="1"/>
  <c r="AQ870" i="3"/>
  <c r="AR870" i="3" s="1"/>
  <c r="AE870" i="3"/>
  <c r="AF870" i="3" s="1"/>
  <c r="BB870" i="3"/>
  <c r="AU870" i="3"/>
  <c r="BC880" i="3"/>
  <c r="AU880" i="3"/>
  <c r="AQ880" i="3"/>
  <c r="AR880" i="3" s="1"/>
  <c r="AE880" i="3"/>
  <c r="AF880" i="3" s="1"/>
  <c r="S884" i="3"/>
  <c r="V884" i="3" s="1"/>
  <c r="S886" i="3"/>
  <c r="V886" i="3" s="1"/>
  <c r="AQ886" i="3"/>
  <c r="AR886" i="3" s="1"/>
  <c r="AE886" i="3"/>
  <c r="AF886" i="3" s="1"/>
  <c r="BB886" i="3"/>
  <c r="AU886" i="3"/>
  <c r="AN900" i="3"/>
  <c r="S900" i="3"/>
  <c r="V900" i="3" s="1"/>
  <c r="S902" i="3"/>
  <c r="V902" i="3" s="1"/>
  <c r="AW902" i="3"/>
  <c r="AQ902" i="3"/>
  <c r="AR902" i="3" s="1"/>
  <c r="AE902" i="3"/>
  <c r="AF902" i="3" s="1"/>
  <c r="AU902" i="3"/>
  <c r="BC912" i="3"/>
  <c r="AU912" i="3"/>
  <c r="AQ912" i="3"/>
  <c r="AR912" i="3" s="1"/>
  <c r="AE912" i="3"/>
  <c r="AF912" i="3" s="1"/>
  <c r="AN916" i="3"/>
  <c r="S916" i="3"/>
  <c r="V916" i="3" s="1"/>
  <c r="AN918" i="3"/>
  <c r="S918" i="3"/>
  <c r="V918" i="3" s="1"/>
  <c r="AQ918" i="3"/>
  <c r="AR918" i="3" s="1"/>
  <c r="AE918" i="3"/>
  <c r="AF918" i="3" s="1"/>
  <c r="BB918" i="3"/>
  <c r="AU918" i="3"/>
  <c r="BC928" i="3"/>
  <c r="AU928" i="3"/>
  <c r="AQ928" i="3"/>
  <c r="AR928" i="3" s="1"/>
  <c r="AE928" i="3"/>
  <c r="S932" i="3"/>
  <c r="V932" i="3" s="1"/>
  <c r="S934" i="3"/>
  <c r="V934" i="3" s="1"/>
  <c r="AQ934" i="3"/>
  <c r="AR934" i="3" s="1"/>
  <c r="AE934" i="3"/>
  <c r="AF934" i="3" s="1"/>
  <c r="BB934" i="3"/>
  <c r="AU934" i="3"/>
  <c r="BC944" i="3"/>
  <c r="AU944" i="3"/>
  <c r="AQ944" i="3"/>
  <c r="AR944" i="3" s="1"/>
  <c r="AE944" i="3"/>
  <c r="AF944" i="3" s="1"/>
  <c r="S948" i="3"/>
  <c r="V948" i="3" s="1"/>
  <c r="AM948" i="3"/>
  <c r="S950" i="3"/>
  <c r="V950" i="3" s="1"/>
  <c r="AQ950" i="3"/>
  <c r="AR950" i="3" s="1"/>
  <c r="AE950" i="3"/>
  <c r="AF950" i="3" s="1"/>
  <c r="BB950" i="3"/>
  <c r="AU950" i="3"/>
  <c r="BC960" i="3"/>
  <c r="AU960" i="3"/>
  <c r="AQ960" i="3"/>
  <c r="AR960" i="3" s="1"/>
  <c r="AE960" i="3"/>
  <c r="AN964" i="3"/>
  <c r="S964" i="3"/>
  <c r="V964" i="3" s="1"/>
  <c r="S966" i="3"/>
  <c r="V966" i="3" s="1"/>
  <c r="AQ966" i="3"/>
  <c r="AR966" i="3" s="1"/>
  <c r="AE966" i="3"/>
  <c r="AF966" i="3" s="1"/>
  <c r="BB966" i="3"/>
  <c r="AU966" i="3"/>
  <c r="BC976" i="3"/>
  <c r="AU976" i="3"/>
  <c r="AQ976" i="3"/>
  <c r="AR976" i="3" s="1"/>
  <c r="AE976" i="3"/>
  <c r="AF976" i="3" s="1"/>
  <c r="AN980" i="3"/>
  <c r="S980" i="3"/>
  <c r="V980" i="3" s="1"/>
  <c r="S982" i="3"/>
  <c r="V982" i="3" s="1"/>
  <c r="AQ982" i="3"/>
  <c r="AR982" i="3" s="1"/>
  <c r="AE982" i="3"/>
  <c r="AF982" i="3" s="1"/>
  <c r="BB982" i="3"/>
  <c r="AU982" i="3"/>
  <c r="BC992" i="3"/>
  <c r="AU992" i="3"/>
  <c r="AQ992" i="3"/>
  <c r="AR992" i="3" s="1"/>
  <c r="AE992" i="3"/>
  <c r="AN996" i="3"/>
  <c r="S996" i="3"/>
  <c r="V996" i="3" s="1"/>
  <c r="S998" i="3"/>
  <c r="V998" i="3" s="1"/>
  <c r="AQ998" i="3"/>
  <c r="AR998" i="3" s="1"/>
  <c r="AE998" i="3"/>
  <c r="AF998" i="3" s="1"/>
  <c r="BB998" i="3"/>
  <c r="AU998" i="3"/>
  <c r="AG1002" i="3"/>
  <c r="BC1008" i="3"/>
  <c r="AU1008" i="3"/>
  <c r="AQ1008" i="3"/>
  <c r="AR1008" i="3" s="1"/>
  <c r="AE1008" i="3"/>
  <c r="AF1008" i="3" s="1"/>
  <c r="AN1012" i="3"/>
  <c r="S1012" i="3"/>
  <c r="V1012" i="3" s="1"/>
  <c r="S1014" i="3"/>
  <c r="V1014" i="3" s="1"/>
  <c r="AQ1014" i="3"/>
  <c r="AR1014" i="3" s="1"/>
  <c r="AE1014" i="3"/>
  <c r="AF1014" i="3" s="1"/>
  <c r="BB1014" i="3"/>
  <c r="AU1014" i="3"/>
  <c r="AG1018" i="3"/>
  <c r="BC1024" i="3"/>
  <c r="AU1024" i="3"/>
  <c r="AQ1024" i="3"/>
  <c r="AR1024" i="3" s="1"/>
  <c r="AE1024" i="3"/>
  <c r="AF1024" i="3" s="1"/>
  <c r="S1028" i="3"/>
  <c r="V1028" i="3" s="1"/>
  <c r="S1030" i="3"/>
  <c r="V1030" i="3" s="1"/>
  <c r="AQ1030" i="3"/>
  <c r="AR1030" i="3" s="1"/>
  <c r="AE1030" i="3"/>
  <c r="AF1030" i="3" s="1"/>
  <c r="BB1030" i="3"/>
  <c r="AU1030" i="3"/>
  <c r="AG1034" i="3"/>
  <c r="AN1036" i="3"/>
  <c r="S1036" i="3"/>
  <c r="V1036" i="3" s="1"/>
  <c r="F1036" i="3"/>
  <c r="BC1040" i="3"/>
  <c r="AU1040" i="3"/>
  <c r="AQ1040" i="3"/>
  <c r="AR1040" i="3" s="1"/>
  <c r="BB1040" i="3"/>
  <c r="AE1040" i="3"/>
  <c r="AF1040" i="3" s="1"/>
  <c r="AN1050" i="3"/>
  <c r="S1050" i="3"/>
  <c r="V1050" i="3" s="1"/>
  <c r="F1050" i="3"/>
  <c r="S1071" i="3"/>
  <c r="V1071" i="3" s="1"/>
  <c r="S1087" i="3"/>
  <c r="V1087" i="3" s="1"/>
  <c r="BC1090" i="3"/>
  <c r="AU1090" i="3"/>
  <c r="AG1090" i="3"/>
  <c r="AQ1090" i="3"/>
  <c r="AR1090" i="3" s="1"/>
  <c r="AE1090" i="3"/>
  <c r="AF1090" i="3" s="1"/>
  <c r="BB1090" i="3"/>
  <c r="S1093" i="3"/>
  <c r="V1093" i="3" s="1"/>
  <c r="AG1095" i="3"/>
  <c r="S1103" i="3"/>
  <c r="V1103" i="3" s="1"/>
  <c r="BC1106" i="3"/>
  <c r="AU1106" i="3"/>
  <c r="AG1106" i="3"/>
  <c r="AQ1106" i="3"/>
  <c r="AR1106" i="3" s="1"/>
  <c r="AE1106" i="3"/>
  <c r="AF1106" i="3" s="1"/>
  <c r="BB1106" i="3"/>
  <c r="S1109" i="3"/>
  <c r="V1109" i="3" s="1"/>
  <c r="AG1111" i="3"/>
  <c r="S1119" i="3"/>
  <c r="V1119" i="3" s="1"/>
  <c r="BC1122" i="3"/>
  <c r="AU1122" i="3"/>
  <c r="AG1122" i="3"/>
  <c r="AQ1122" i="3"/>
  <c r="AR1122" i="3" s="1"/>
  <c r="AE1122" i="3"/>
  <c r="BB1122" i="3"/>
  <c r="S1125" i="3"/>
  <c r="V1125" i="3" s="1"/>
  <c r="AG1127" i="3"/>
  <c r="AN1138" i="3"/>
  <c r="S1138" i="3"/>
  <c r="V1138" i="3" s="1"/>
  <c r="F1138" i="3"/>
  <c r="AN1154" i="3"/>
  <c r="S1154" i="3"/>
  <c r="V1154" i="3" s="1"/>
  <c r="F1154" i="3"/>
  <c r="AN1170" i="3"/>
  <c r="S1170" i="3"/>
  <c r="V1170" i="3" s="1"/>
  <c r="F1170" i="3"/>
  <c r="AN1186" i="3"/>
  <c r="S1186" i="3"/>
  <c r="V1186" i="3" s="1"/>
  <c r="F1186" i="3"/>
  <c r="AN1202" i="3"/>
  <c r="S1202" i="3"/>
  <c r="V1202" i="3" s="1"/>
  <c r="F1202" i="3"/>
  <c r="S1218" i="3"/>
  <c r="V1218" i="3" s="1"/>
  <c r="F1218" i="3"/>
  <c r="AN1234" i="3"/>
  <c r="S1234" i="3"/>
  <c r="V1234" i="3" s="1"/>
  <c r="AM1234" i="3"/>
  <c r="F1234" i="3"/>
  <c r="AN1250" i="3"/>
  <c r="S1250" i="3"/>
  <c r="V1250" i="3" s="1"/>
  <c r="F1250" i="3"/>
  <c r="S1266" i="3"/>
  <c r="V1266" i="3" s="1"/>
  <c r="F1266" i="3"/>
  <c r="S1282" i="3"/>
  <c r="V1282" i="3" s="1"/>
  <c r="F1282" i="3"/>
  <c r="AM1286" i="3"/>
  <c r="S1298" i="3"/>
  <c r="V1298" i="3" s="1"/>
  <c r="AM1298" i="3"/>
  <c r="F1298" i="3"/>
  <c r="S1309" i="3"/>
  <c r="V1309" i="3" s="1"/>
  <c r="AG1311" i="3"/>
  <c r="S1319" i="3"/>
  <c r="V1319" i="3" s="1"/>
  <c r="BC1322" i="3"/>
  <c r="AU1322" i="3"/>
  <c r="AG1322" i="3"/>
  <c r="AQ1322" i="3"/>
  <c r="AR1322" i="3" s="1"/>
  <c r="AE1322" i="3"/>
  <c r="AF1322" i="3" s="1"/>
  <c r="BB1322" i="3"/>
  <c r="S1325" i="3"/>
  <c r="V1325" i="3" s="1"/>
  <c r="AM1326" i="3"/>
  <c r="AN1338" i="3"/>
  <c r="S1338" i="3"/>
  <c r="AM1338" i="3"/>
  <c r="F1338" i="3"/>
  <c r="AM1339" i="3"/>
  <c r="S1354" i="3"/>
  <c r="V1354" i="3" s="1"/>
  <c r="AM1354" i="3"/>
  <c r="F1354" i="3"/>
  <c r="S1374" i="3"/>
  <c r="V1374" i="3" s="1"/>
  <c r="BC1375" i="3"/>
  <c r="AU1375" i="3"/>
  <c r="AQ1375" i="3"/>
  <c r="AR1375" i="3" s="1"/>
  <c r="AE1375" i="3"/>
  <c r="AF1375" i="3" s="1"/>
  <c r="BB1375" i="3"/>
  <c r="S1379" i="3"/>
  <c r="V1379" i="3" s="1"/>
  <c r="AM1379" i="3"/>
  <c r="F1379" i="3"/>
  <c r="AQ1381" i="3"/>
  <c r="AR1381" i="3" s="1"/>
  <c r="AE1381" i="3"/>
  <c r="BB1381" i="3"/>
  <c r="BC1381" i="3"/>
  <c r="AG1381" i="3"/>
  <c r="S1386" i="3"/>
  <c r="V1386" i="3" s="1"/>
  <c r="BC1399" i="3"/>
  <c r="AU1399" i="3"/>
  <c r="AQ1399" i="3"/>
  <c r="AR1399" i="3" s="1"/>
  <c r="AE1399" i="3"/>
  <c r="AF1399" i="3" s="1"/>
  <c r="BB1399" i="3"/>
  <c r="AG1404" i="3"/>
  <c r="AU1410" i="3"/>
  <c r="AU1442" i="3"/>
  <c r="AM1462" i="3"/>
  <c r="AM1464" i="3"/>
  <c r="AG1470" i="3"/>
  <c r="BC1473" i="3"/>
  <c r="AU1473" i="3"/>
  <c r="AG1473" i="3"/>
  <c r="AQ1473" i="3"/>
  <c r="AR1473" i="3" s="1"/>
  <c r="AE1473" i="3"/>
  <c r="AF1473" i="3" s="1"/>
  <c r="BB1473" i="3"/>
  <c r="AU1474" i="3"/>
  <c r="AG1510" i="3"/>
  <c r="BC1513" i="3"/>
  <c r="AU1513" i="3"/>
  <c r="AG1513" i="3"/>
  <c r="AQ1513" i="3"/>
  <c r="AR1513" i="3" s="1"/>
  <c r="AE1513" i="3"/>
  <c r="AF1513" i="3" s="1"/>
  <c r="BB1513" i="3"/>
  <c r="AU1514" i="3"/>
  <c r="AM1535" i="3"/>
  <c r="S1537" i="3"/>
  <c r="V1537" i="3" s="1"/>
  <c r="AM1537" i="3"/>
  <c r="F1537" i="3"/>
  <c r="AQ1543" i="3"/>
  <c r="AR1543" i="3" s="1"/>
  <c r="AE1543" i="3"/>
  <c r="AF1543" i="3" s="1"/>
  <c r="BC1543" i="3"/>
  <c r="AU1543" i="3"/>
  <c r="BB1543" i="3"/>
  <c r="AM1560" i="3"/>
  <c r="AG1588" i="3"/>
  <c r="AM1634" i="3"/>
  <c r="F763" i="3"/>
  <c r="F767" i="3"/>
  <c r="F771" i="3"/>
  <c r="F775" i="3"/>
  <c r="F779" i="3"/>
  <c r="F783" i="3"/>
  <c r="F787" i="3"/>
  <c r="F791" i="3"/>
  <c r="F795" i="3"/>
  <c r="F799" i="3"/>
  <c r="F803" i="3"/>
  <c r="F807" i="3"/>
  <c r="F811" i="3"/>
  <c r="F815" i="3"/>
  <c r="F819" i="3"/>
  <c r="F823" i="3"/>
  <c r="F827" i="3"/>
  <c r="F831" i="3"/>
  <c r="F835" i="3"/>
  <c r="F839" i="3"/>
  <c r="F843" i="3"/>
  <c r="F847" i="3"/>
  <c r="F851" i="3"/>
  <c r="F855" i="3"/>
  <c r="AW897" i="3"/>
  <c r="F1044" i="3"/>
  <c r="AN1048" i="3"/>
  <c r="S1048" i="3"/>
  <c r="V1048" i="3" s="1"/>
  <c r="AQ1048" i="3"/>
  <c r="AR1048" i="3" s="1"/>
  <c r="AE1048" i="3"/>
  <c r="BC1048" i="3"/>
  <c r="AU1048" i="3"/>
  <c r="AF1049" i="3"/>
  <c r="F1052" i="3"/>
  <c r="AN1056" i="3"/>
  <c r="S1056" i="3"/>
  <c r="V1056" i="3" s="1"/>
  <c r="AQ1056" i="3"/>
  <c r="AR1056" i="3" s="1"/>
  <c r="AE1056" i="3"/>
  <c r="BC1056" i="3"/>
  <c r="AU1056" i="3"/>
  <c r="AP1056" i="3"/>
  <c r="F1060" i="3"/>
  <c r="S1064" i="3"/>
  <c r="V1064" i="3" s="1"/>
  <c r="AQ1064" i="3"/>
  <c r="AR1064" i="3" s="1"/>
  <c r="AE1064" i="3"/>
  <c r="BC1064" i="3"/>
  <c r="AU1064" i="3"/>
  <c r="AF1065" i="3"/>
  <c r="F1068" i="3"/>
  <c r="S1072" i="3"/>
  <c r="V1072" i="3" s="1"/>
  <c r="AW1072" i="3"/>
  <c r="AQ1072" i="3"/>
  <c r="AR1072" i="3" s="1"/>
  <c r="AE1072" i="3"/>
  <c r="AU1072" i="3"/>
  <c r="AF1073" i="3"/>
  <c r="F1076" i="3"/>
  <c r="AN1080" i="3"/>
  <c r="S1080" i="3"/>
  <c r="V1080" i="3" s="1"/>
  <c r="AQ1080" i="3"/>
  <c r="AR1080" i="3" s="1"/>
  <c r="AE1080" i="3"/>
  <c r="BC1080" i="3"/>
  <c r="AU1080" i="3"/>
  <c r="AF1081" i="3"/>
  <c r="F1084" i="3"/>
  <c r="AN1088" i="3"/>
  <c r="S1088" i="3"/>
  <c r="V1088" i="3" s="1"/>
  <c r="AQ1088" i="3"/>
  <c r="AR1088" i="3" s="1"/>
  <c r="AE1088" i="3"/>
  <c r="BC1088" i="3"/>
  <c r="AU1088" i="3"/>
  <c r="AP1088" i="3"/>
  <c r="F1092" i="3"/>
  <c r="AN1096" i="3"/>
  <c r="S1096" i="3"/>
  <c r="V1096" i="3" s="1"/>
  <c r="AQ1096" i="3"/>
  <c r="AR1096" i="3" s="1"/>
  <c r="AE1096" i="3"/>
  <c r="BC1096" i="3"/>
  <c r="AU1096" i="3"/>
  <c r="AM1097" i="3"/>
  <c r="F1100" i="3"/>
  <c r="AN1104" i="3"/>
  <c r="S1104" i="3"/>
  <c r="V1104" i="3" s="1"/>
  <c r="AQ1104" i="3"/>
  <c r="AR1104" i="3" s="1"/>
  <c r="AE1104" i="3"/>
  <c r="BC1104" i="3"/>
  <c r="AU1104" i="3"/>
  <c r="AF1105" i="3"/>
  <c r="F1108" i="3"/>
  <c r="AN1112" i="3"/>
  <c r="S1112" i="3"/>
  <c r="V1112" i="3" s="1"/>
  <c r="AQ1112" i="3"/>
  <c r="AR1112" i="3" s="1"/>
  <c r="AE1112" i="3"/>
  <c r="BC1112" i="3"/>
  <c r="AU1112" i="3"/>
  <c r="F1116" i="3"/>
  <c r="S1120" i="3"/>
  <c r="V1120" i="3" s="1"/>
  <c r="AQ1120" i="3"/>
  <c r="AR1120" i="3" s="1"/>
  <c r="AE1120" i="3"/>
  <c r="BC1120" i="3"/>
  <c r="AU1120" i="3"/>
  <c r="AM1121" i="3"/>
  <c r="AF1121" i="3"/>
  <c r="F1124" i="3"/>
  <c r="S1128" i="3"/>
  <c r="V1128" i="3" s="1"/>
  <c r="AQ1128" i="3"/>
  <c r="AR1128" i="3" s="1"/>
  <c r="AE1128" i="3"/>
  <c r="BC1128" i="3"/>
  <c r="AU1128" i="3"/>
  <c r="AF1129" i="3"/>
  <c r="F1132" i="3"/>
  <c r="S1136" i="3"/>
  <c r="V1136" i="3" s="1"/>
  <c r="AQ1136" i="3"/>
  <c r="AR1136" i="3" s="1"/>
  <c r="AE1136" i="3"/>
  <c r="BC1136" i="3"/>
  <c r="AU1136" i="3"/>
  <c r="F1140" i="3"/>
  <c r="S1144" i="3"/>
  <c r="V1144" i="3" s="1"/>
  <c r="AQ1144" i="3"/>
  <c r="AR1144" i="3" s="1"/>
  <c r="AE1144" i="3"/>
  <c r="BC1144" i="3"/>
  <c r="AU1144" i="3"/>
  <c r="AF1145" i="3"/>
  <c r="F1148" i="3"/>
  <c r="S1152" i="3"/>
  <c r="V1152" i="3" s="1"/>
  <c r="AQ1152" i="3"/>
  <c r="AR1152" i="3" s="1"/>
  <c r="AE1152" i="3"/>
  <c r="BC1152" i="3"/>
  <c r="AU1152" i="3"/>
  <c r="AP1152" i="3"/>
  <c r="F1156" i="3"/>
  <c r="S1160" i="3"/>
  <c r="V1160" i="3" s="1"/>
  <c r="AQ1160" i="3"/>
  <c r="AR1160" i="3" s="1"/>
  <c r="AE1160" i="3"/>
  <c r="BC1160" i="3"/>
  <c r="AU1160" i="3"/>
  <c r="AF1161" i="3"/>
  <c r="F1164" i="3"/>
  <c r="S1168" i="3"/>
  <c r="V1168" i="3" s="1"/>
  <c r="AQ1168" i="3"/>
  <c r="AR1168" i="3" s="1"/>
  <c r="AE1168" i="3"/>
  <c r="BC1168" i="3"/>
  <c r="AU1168" i="3"/>
  <c r="AF1169" i="3"/>
  <c r="F1172" i="3"/>
  <c r="S1176" i="3"/>
  <c r="V1176" i="3" s="1"/>
  <c r="AQ1176" i="3"/>
  <c r="AR1176" i="3" s="1"/>
  <c r="AE1176" i="3"/>
  <c r="BC1176" i="3"/>
  <c r="AU1176" i="3"/>
  <c r="AF1177" i="3"/>
  <c r="F1180" i="3"/>
  <c r="S1184" i="3"/>
  <c r="V1184" i="3" s="1"/>
  <c r="AQ1184" i="3"/>
  <c r="AR1184" i="3" s="1"/>
  <c r="AE1184" i="3"/>
  <c r="BC1184" i="3"/>
  <c r="AU1184" i="3"/>
  <c r="AM1185" i="3"/>
  <c r="F1188" i="3"/>
  <c r="S1192" i="3"/>
  <c r="V1192" i="3" s="1"/>
  <c r="AQ1192" i="3"/>
  <c r="AR1192" i="3" s="1"/>
  <c r="AE1192" i="3"/>
  <c r="BC1192" i="3"/>
  <c r="AU1192" i="3"/>
  <c r="AF1193" i="3"/>
  <c r="F1196" i="3"/>
  <c r="S1200" i="3"/>
  <c r="V1200" i="3" s="1"/>
  <c r="AQ1200" i="3"/>
  <c r="AR1200" i="3" s="1"/>
  <c r="AE1200" i="3"/>
  <c r="BC1200" i="3"/>
  <c r="AU1200" i="3"/>
  <c r="AM1201" i="3"/>
  <c r="F1204" i="3"/>
  <c r="S1208" i="3"/>
  <c r="V1208" i="3" s="1"/>
  <c r="AQ1208" i="3"/>
  <c r="AR1208" i="3" s="1"/>
  <c r="AE1208" i="3"/>
  <c r="BC1208" i="3"/>
  <c r="AU1208" i="3"/>
  <c r="AP1208" i="3"/>
  <c r="AF1209" i="3"/>
  <c r="F1212" i="3"/>
  <c r="AN1216" i="3"/>
  <c r="S1216" i="3"/>
  <c r="V1216" i="3" s="1"/>
  <c r="AQ1216" i="3"/>
  <c r="AR1216" i="3" s="1"/>
  <c r="AE1216" i="3"/>
  <c r="BC1216" i="3"/>
  <c r="AU1216" i="3"/>
  <c r="AF1217" i="3"/>
  <c r="F1220" i="3"/>
  <c r="AN1224" i="3"/>
  <c r="S1224" i="3"/>
  <c r="V1224" i="3" s="1"/>
  <c r="AQ1224" i="3"/>
  <c r="AR1224" i="3" s="1"/>
  <c r="AE1224" i="3"/>
  <c r="BC1224" i="3"/>
  <c r="AU1224" i="3"/>
  <c r="AM1225" i="3"/>
  <c r="F1228" i="3"/>
  <c r="AN1232" i="3"/>
  <c r="S1232" i="3"/>
  <c r="V1232" i="3" s="1"/>
  <c r="AQ1232" i="3"/>
  <c r="AR1232" i="3" s="1"/>
  <c r="AE1232" i="3"/>
  <c r="BC1232" i="3"/>
  <c r="AU1232" i="3"/>
  <c r="F1236" i="3"/>
  <c r="S1240" i="3"/>
  <c r="V1240" i="3" s="1"/>
  <c r="AQ1240" i="3"/>
  <c r="AR1240" i="3" s="1"/>
  <c r="AE1240" i="3"/>
  <c r="BC1240" i="3"/>
  <c r="AU1240" i="3"/>
  <c r="AF1241" i="3"/>
  <c r="F1244" i="3"/>
  <c r="S1248" i="3"/>
  <c r="V1248" i="3" s="1"/>
  <c r="AQ1248" i="3"/>
  <c r="AR1248" i="3" s="1"/>
  <c r="AE1248" i="3"/>
  <c r="BC1248" i="3"/>
  <c r="AU1248" i="3"/>
  <c r="F1252" i="3"/>
  <c r="S1256" i="3"/>
  <c r="V1256" i="3" s="1"/>
  <c r="AQ1256" i="3"/>
  <c r="AR1256" i="3" s="1"/>
  <c r="AE1256" i="3"/>
  <c r="BC1256" i="3"/>
  <c r="AU1256" i="3"/>
  <c r="AF1257" i="3"/>
  <c r="F1260" i="3"/>
  <c r="S1264" i="3"/>
  <c r="V1264" i="3" s="1"/>
  <c r="AQ1264" i="3"/>
  <c r="AR1264" i="3" s="1"/>
  <c r="AE1264" i="3"/>
  <c r="BC1264" i="3"/>
  <c r="AU1264" i="3"/>
  <c r="F1268" i="3"/>
  <c r="S1272" i="3"/>
  <c r="V1272" i="3" s="1"/>
  <c r="AQ1272" i="3"/>
  <c r="AR1272" i="3" s="1"/>
  <c r="AE1272" i="3"/>
  <c r="BC1272" i="3"/>
  <c r="AU1272" i="3"/>
  <c r="AF1273" i="3"/>
  <c r="F1276" i="3"/>
  <c r="S1280" i="3"/>
  <c r="V1280" i="3" s="1"/>
  <c r="AQ1280" i="3"/>
  <c r="AR1280" i="3" s="1"/>
  <c r="AE1280" i="3"/>
  <c r="BC1280" i="3"/>
  <c r="AU1280" i="3"/>
  <c r="AF1281" i="3"/>
  <c r="F1284" i="3"/>
  <c r="S1288" i="3"/>
  <c r="V1288" i="3" s="1"/>
  <c r="AQ1288" i="3"/>
  <c r="AR1288" i="3" s="1"/>
  <c r="AE1288" i="3"/>
  <c r="BC1288" i="3"/>
  <c r="AU1288" i="3"/>
  <c r="AM1289" i="3"/>
  <c r="AF1289" i="3"/>
  <c r="F1292" i="3"/>
  <c r="S1296" i="3"/>
  <c r="V1296" i="3" s="1"/>
  <c r="AQ1296" i="3"/>
  <c r="AR1296" i="3" s="1"/>
  <c r="AE1296" i="3"/>
  <c r="BC1296" i="3"/>
  <c r="AU1296" i="3"/>
  <c r="AF1297" i="3"/>
  <c r="F1300" i="3"/>
  <c r="S1304" i="3"/>
  <c r="V1304" i="3" s="1"/>
  <c r="AQ1304" i="3"/>
  <c r="AR1304" i="3" s="1"/>
  <c r="AE1304" i="3"/>
  <c r="BC1304" i="3"/>
  <c r="AU1304" i="3"/>
  <c r="AP1304" i="3"/>
  <c r="AF1305" i="3"/>
  <c r="F1308" i="3"/>
  <c r="AN1312" i="3"/>
  <c r="S1312" i="3"/>
  <c r="V1312" i="3" s="1"/>
  <c r="AQ1312" i="3"/>
  <c r="AR1312" i="3" s="1"/>
  <c r="AE1312" i="3"/>
  <c r="BC1312" i="3"/>
  <c r="AU1312" i="3"/>
  <c r="AF1313" i="3"/>
  <c r="F1316" i="3"/>
  <c r="AN1320" i="3"/>
  <c r="S1320" i="3"/>
  <c r="V1320" i="3" s="1"/>
  <c r="AQ1320" i="3"/>
  <c r="AR1320" i="3" s="1"/>
  <c r="AE1320" i="3"/>
  <c r="BC1320" i="3"/>
  <c r="AU1320" i="3"/>
  <c r="F1324" i="3"/>
  <c r="S1328" i="3"/>
  <c r="V1328" i="3" s="1"/>
  <c r="AQ1328" i="3"/>
  <c r="AR1328" i="3" s="1"/>
  <c r="AE1328" i="3"/>
  <c r="BC1328" i="3"/>
  <c r="AU1328" i="3"/>
  <c r="AF1329" i="3"/>
  <c r="F1332" i="3"/>
  <c r="S1336" i="3"/>
  <c r="V1336" i="3" s="1"/>
  <c r="AQ1336" i="3"/>
  <c r="AR1336" i="3" s="1"/>
  <c r="AE1336" i="3"/>
  <c r="BC1336" i="3"/>
  <c r="AU1336" i="3"/>
  <c r="AF1337" i="3"/>
  <c r="F1340" i="3"/>
  <c r="S1344" i="3"/>
  <c r="V1344" i="3" s="1"/>
  <c r="AQ1344" i="3"/>
  <c r="AR1344" i="3" s="1"/>
  <c r="AE1344" i="3"/>
  <c r="BC1344" i="3"/>
  <c r="AU1344" i="3"/>
  <c r="AF1345" i="3"/>
  <c r="F1348" i="3"/>
  <c r="AN1352" i="3"/>
  <c r="S1352" i="3"/>
  <c r="V1352" i="3" s="1"/>
  <c r="AQ1352" i="3"/>
  <c r="AR1352" i="3" s="1"/>
  <c r="AE1352" i="3"/>
  <c r="BC1352" i="3"/>
  <c r="AU1352" i="3"/>
  <c r="AM1353" i="3"/>
  <c r="BC1355" i="3"/>
  <c r="AU1355" i="3"/>
  <c r="AQ1355" i="3"/>
  <c r="AR1355" i="3" s="1"/>
  <c r="AE1355" i="3"/>
  <c r="AF1355" i="3" s="1"/>
  <c r="AN1359" i="3"/>
  <c r="S1359" i="3"/>
  <c r="V1359" i="3" s="1"/>
  <c r="AM1360" i="3"/>
  <c r="AN1361" i="3"/>
  <c r="S1361" i="3"/>
  <c r="V1361" i="3" s="1"/>
  <c r="AQ1361" i="3"/>
  <c r="AR1361" i="3" s="1"/>
  <c r="AE1361" i="3"/>
  <c r="AF1361" i="3" s="1"/>
  <c r="BB1361" i="3"/>
  <c r="AU1361" i="3"/>
  <c r="F1367" i="3"/>
  <c r="F1369" i="3"/>
  <c r="AM1369" i="3"/>
  <c r="BC1371" i="3"/>
  <c r="AU1371" i="3"/>
  <c r="AQ1371" i="3"/>
  <c r="AR1371" i="3" s="1"/>
  <c r="AE1371" i="3"/>
  <c r="AF1371" i="3" s="1"/>
  <c r="S1375" i="3"/>
  <c r="V1375" i="3" s="1"/>
  <c r="AM1376" i="3"/>
  <c r="S1377" i="3"/>
  <c r="V1377" i="3" s="1"/>
  <c r="AQ1377" i="3"/>
  <c r="AR1377" i="3" s="1"/>
  <c r="AE1377" i="3"/>
  <c r="BB1377" i="3"/>
  <c r="AU1377" i="3"/>
  <c r="F1383" i="3"/>
  <c r="F1385" i="3"/>
  <c r="AM1385" i="3"/>
  <c r="S1391" i="3"/>
  <c r="V1391" i="3" s="1"/>
  <c r="F1393" i="3"/>
  <c r="AU1394" i="3"/>
  <c r="AU1397" i="3"/>
  <c r="S1399" i="3"/>
  <c r="V1399" i="3" s="1"/>
  <c r="S1401" i="3"/>
  <c r="V1401" i="3" s="1"/>
  <c r="AQ1401" i="3"/>
  <c r="AR1401" i="3" s="1"/>
  <c r="AE1401" i="3"/>
  <c r="BB1401" i="3"/>
  <c r="AG1401" i="3"/>
  <c r="AQ1407" i="3"/>
  <c r="AR1407" i="3" s="1"/>
  <c r="AE1407" i="3"/>
  <c r="BC1407" i="3"/>
  <c r="AU1407" i="3"/>
  <c r="BB1407" i="3"/>
  <c r="S1414" i="3"/>
  <c r="V1414" i="3" s="1"/>
  <c r="BC1417" i="3"/>
  <c r="AU1417" i="3"/>
  <c r="AG1417" i="3"/>
  <c r="AQ1417" i="3"/>
  <c r="AR1417" i="3" s="1"/>
  <c r="AE1417" i="3"/>
  <c r="AF1417" i="3" s="1"/>
  <c r="BB1417" i="3"/>
  <c r="AQ1423" i="3"/>
  <c r="AR1423" i="3" s="1"/>
  <c r="AE1423" i="3"/>
  <c r="BC1423" i="3"/>
  <c r="AU1423" i="3"/>
  <c r="BB1423" i="3"/>
  <c r="S1430" i="3"/>
  <c r="V1430" i="3" s="1"/>
  <c r="BC1433" i="3"/>
  <c r="AU1433" i="3"/>
  <c r="AG1433" i="3"/>
  <c r="AQ1433" i="3"/>
  <c r="AR1433" i="3" s="1"/>
  <c r="AE1433" i="3"/>
  <c r="BB1433" i="3"/>
  <c r="AQ1439" i="3"/>
  <c r="AR1439" i="3" s="1"/>
  <c r="AE1439" i="3"/>
  <c r="BC1439" i="3"/>
  <c r="AU1439" i="3"/>
  <c r="BB1439" i="3"/>
  <c r="S1446" i="3"/>
  <c r="V1446" i="3" s="1"/>
  <c r="BC1449" i="3"/>
  <c r="AU1449" i="3"/>
  <c r="AG1449" i="3"/>
  <c r="AQ1449" i="3"/>
  <c r="AR1449" i="3" s="1"/>
  <c r="AE1449" i="3"/>
  <c r="AF1449" i="3" s="1"/>
  <c r="BB1449" i="3"/>
  <c r="AQ1455" i="3"/>
  <c r="AR1455" i="3" s="1"/>
  <c r="AE1455" i="3"/>
  <c r="BC1455" i="3"/>
  <c r="AU1455" i="3"/>
  <c r="BB1455" i="3"/>
  <c r="AU1457" i="3"/>
  <c r="AG1457" i="3"/>
  <c r="AW1457" i="3"/>
  <c r="AQ1457" i="3"/>
  <c r="AE1457" i="3"/>
  <c r="AX1457" i="3"/>
  <c r="AQ1463" i="3"/>
  <c r="AR1463" i="3" s="1"/>
  <c r="AE1463" i="3"/>
  <c r="AF1463" i="3" s="1"/>
  <c r="BC1463" i="3"/>
  <c r="AU1463" i="3"/>
  <c r="BB1463" i="3"/>
  <c r="AU1466" i="3"/>
  <c r="AU1468" i="3"/>
  <c r="S1471" i="3"/>
  <c r="V1471" i="3" s="1"/>
  <c r="F1471" i="3"/>
  <c r="S1476" i="3"/>
  <c r="V1476" i="3" s="1"/>
  <c r="AM1480" i="3"/>
  <c r="AG1486" i="3"/>
  <c r="BC1489" i="3"/>
  <c r="AU1489" i="3"/>
  <c r="AG1489" i="3"/>
  <c r="AQ1489" i="3"/>
  <c r="AR1489" i="3" s="1"/>
  <c r="AE1489" i="3"/>
  <c r="AF1489" i="3" s="1"/>
  <c r="BB1489" i="3"/>
  <c r="AF1496" i="3"/>
  <c r="S1505" i="3"/>
  <c r="V1505" i="3" s="1"/>
  <c r="AM1505" i="3"/>
  <c r="F1505" i="3"/>
  <c r="AU1508" i="3"/>
  <c r="S1511" i="3"/>
  <c r="V1511" i="3" s="1"/>
  <c r="F1511" i="3"/>
  <c r="S1516" i="3"/>
  <c r="V1516" i="3" s="1"/>
  <c r="AM1520" i="3"/>
  <c r="AG1526" i="3"/>
  <c r="BC1529" i="3"/>
  <c r="AU1529" i="3"/>
  <c r="AG1529" i="3"/>
  <c r="AQ1529" i="3"/>
  <c r="AR1529" i="3" s="1"/>
  <c r="AE1529" i="3"/>
  <c r="AF1529" i="3" s="1"/>
  <c r="BB1529" i="3"/>
  <c r="AM1538" i="3"/>
  <c r="AG1540" i="3"/>
  <c r="S1546" i="3"/>
  <c r="V1546" i="3" s="1"/>
  <c r="S1553" i="3"/>
  <c r="V1553" i="3" s="1"/>
  <c r="AM1553" i="3"/>
  <c r="F1553" i="3"/>
  <c r="AQ1559" i="3"/>
  <c r="AR1559" i="3" s="1"/>
  <c r="AE1559" i="3"/>
  <c r="AF1559" i="3" s="1"/>
  <c r="BC1559" i="3"/>
  <c r="AU1559" i="3"/>
  <c r="BB1559" i="3"/>
  <c r="AU1562" i="3"/>
  <c r="AU1564" i="3"/>
  <c r="S1567" i="3"/>
  <c r="V1567" i="3" s="1"/>
  <c r="F1567" i="3"/>
  <c r="S1572" i="3"/>
  <c r="V1572" i="3" s="1"/>
  <c r="AM1576" i="3"/>
  <c r="AG1582" i="3"/>
  <c r="BC1585" i="3"/>
  <c r="AU1585" i="3"/>
  <c r="AG1585" i="3"/>
  <c r="AQ1585" i="3"/>
  <c r="AR1585" i="3" s="1"/>
  <c r="AE1585" i="3"/>
  <c r="AF1585" i="3" s="1"/>
  <c r="BB1585" i="3"/>
  <c r="AF1592" i="3"/>
  <c r="S1602" i="3"/>
  <c r="V1602" i="3" s="1"/>
  <c r="BC1613" i="3"/>
  <c r="AU1613" i="3"/>
  <c r="AG1613" i="3"/>
  <c r="AQ1613" i="3"/>
  <c r="AR1613" i="3" s="1"/>
  <c r="AE1613" i="3"/>
  <c r="AF1613" i="3" s="1"/>
  <c r="BB1613" i="3"/>
  <c r="AM1646" i="3"/>
  <c r="AF1650" i="3"/>
  <c r="AG1676" i="3"/>
  <c r="BC1715" i="3"/>
  <c r="AU1715" i="3"/>
  <c r="AG1715" i="3"/>
  <c r="AQ1715" i="3"/>
  <c r="AR1715" i="3" s="1"/>
  <c r="AE1715" i="3"/>
  <c r="BB1715" i="3"/>
  <c r="S1845" i="3"/>
  <c r="V1845" i="3" s="1"/>
  <c r="AU1845" i="3"/>
  <c r="AQ1038" i="3"/>
  <c r="AR1038" i="3" s="1"/>
  <c r="AE1038" i="3"/>
  <c r="AF1038" i="3" s="1"/>
  <c r="AU1038" i="3"/>
  <c r="AN1046" i="3"/>
  <c r="S1046" i="3"/>
  <c r="V1046" i="3" s="1"/>
  <c r="BC1046" i="3"/>
  <c r="AU1046" i="3"/>
  <c r="AG1046" i="3"/>
  <c r="AQ1046" i="3"/>
  <c r="AR1046" i="3" s="1"/>
  <c r="AE1046" i="3"/>
  <c r="AN1054" i="3"/>
  <c r="S1054" i="3"/>
  <c r="V1054" i="3" s="1"/>
  <c r="BC1054" i="3"/>
  <c r="AU1054" i="3"/>
  <c r="AG1054" i="3"/>
  <c r="AQ1054" i="3"/>
  <c r="AR1054" i="3" s="1"/>
  <c r="AE1054" i="3"/>
  <c r="S1062" i="3"/>
  <c r="V1062" i="3" s="1"/>
  <c r="AU1062" i="3"/>
  <c r="AG1062" i="3"/>
  <c r="AW1062" i="3"/>
  <c r="AQ1062" i="3"/>
  <c r="AR1062" i="3" s="1"/>
  <c r="AE1062" i="3"/>
  <c r="AM1063" i="3"/>
  <c r="S1070" i="3"/>
  <c r="V1070" i="3" s="1"/>
  <c r="BC1070" i="3"/>
  <c r="AU1070" i="3"/>
  <c r="AG1070" i="3"/>
  <c r="AQ1070" i="3"/>
  <c r="AR1070" i="3" s="1"/>
  <c r="AE1070" i="3"/>
  <c r="AN1078" i="3"/>
  <c r="S1078" i="3"/>
  <c r="V1078" i="3" s="1"/>
  <c r="BC1078" i="3"/>
  <c r="AU1078" i="3"/>
  <c r="AG1078" i="3"/>
  <c r="AQ1078" i="3"/>
  <c r="AR1078" i="3" s="1"/>
  <c r="AE1078" i="3"/>
  <c r="AN1086" i="3"/>
  <c r="S1086" i="3"/>
  <c r="V1086" i="3" s="1"/>
  <c r="BC1086" i="3"/>
  <c r="AU1086" i="3"/>
  <c r="AG1086" i="3"/>
  <c r="AQ1086" i="3"/>
  <c r="AR1086" i="3" s="1"/>
  <c r="AE1086" i="3"/>
  <c r="AN1094" i="3"/>
  <c r="S1094" i="3"/>
  <c r="V1094" i="3" s="1"/>
  <c r="BC1094" i="3"/>
  <c r="AU1094" i="3"/>
  <c r="AG1094" i="3"/>
  <c r="AQ1094" i="3"/>
  <c r="AR1094" i="3" s="1"/>
  <c r="AE1094" i="3"/>
  <c r="S1102" i="3"/>
  <c r="V1102" i="3" s="1"/>
  <c r="BC1102" i="3"/>
  <c r="AU1102" i="3"/>
  <c r="AG1102" i="3"/>
  <c r="AQ1102" i="3"/>
  <c r="AR1102" i="3" s="1"/>
  <c r="AE1102" i="3"/>
  <c r="S1110" i="3"/>
  <c r="V1110" i="3" s="1"/>
  <c r="BC1110" i="3"/>
  <c r="AU1110" i="3"/>
  <c r="AG1110" i="3"/>
  <c r="AQ1110" i="3"/>
  <c r="AR1110" i="3" s="1"/>
  <c r="AE1110" i="3"/>
  <c r="AP1110" i="3"/>
  <c r="S1118" i="3"/>
  <c r="V1118" i="3" s="1"/>
  <c r="BC1118" i="3"/>
  <c r="AU1118" i="3"/>
  <c r="AG1118" i="3"/>
  <c r="AQ1118" i="3"/>
  <c r="AR1118" i="3" s="1"/>
  <c r="AE1118" i="3"/>
  <c r="S1126" i="3"/>
  <c r="V1126" i="3" s="1"/>
  <c r="BC1126" i="3"/>
  <c r="AU1126" i="3"/>
  <c r="AG1126" i="3"/>
  <c r="AQ1126" i="3"/>
  <c r="AR1126" i="3" s="1"/>
  <c r="AE1126" i="3"/>
  <c r="AM1127" i="3"/>
  <c r="S1134" i="3"/>
  <c r="V1134" i="3" s="1"/>
  <c r="BC1134" i="3"/>
  <c r="AU1134" i="3"/>
  <c r="AG1134" i="3"/>
  <c r="AQ1134" i="3"/>
  <c r="AR1134" i="3" s="1"/>
  <c r="AE1134" i="3"/>
  <c r="AN1142" i="3"/>
  <c r="S1142" i="3"/>
  <c r="V1142" i="3" s="1"/>
  <c r="BC1142" i="3"/>
  <c r="AU1142" i="3"/>
  <c r="AG1142" i="3"/>
  <c r="AQ1142" i="3"/>
  <c r="AR1142" i="3" s="1"/>
  <c r="AE1142" i="3"/>
  <c r="AN1150" i="3"/>
  <c r="S1150" i="3"/>
  <c r="V1150" i="3" s="1"/>
  <c r="BC1150" i="3"/>
  <c r="AU1150" i="3"/>
  <c r="AG1150" i="3"/>
  <c r="AQ1150" i="3"/>
  <c r="AR1150" i="3" s="1"/>
  <c r="AE1150" i="3"/>
  <c r="AN1158" i="3"/>
  <c r="S1158" i="3"/>
  <c r="V1158" i="3" s="1"/>
  <c r="BC1158" i="3"/>
  <c r="AU1158" i="3"/>
  <c r="AG1158" i="3"/>
  <c r="AQ1158" i="3"/>
  <c r="AR1158" i="3" s="1"/>
  <c r="AE1158" i="3"/>
  <c r="S1166" i="3"/>
  <c r="V1166" i="3" s="1"/>
  <c r="BC1166" i="3"/>
  <c r="AU1166" i="3"/>
  <c r="AG1166" i="3"/>
  <c r="AQ1166" i="3"/>
  <c r="AR1166" i="3" s="1"/>
  <c r="AE1166" i="3"/>
  <c r="AN1174" i="3"/>
  <c r="S1174" i="3"/>
  <c r="V1174" i="3" s="1"/>
  <c r="BC1174" i="3"/>
  <c r="AU1174" i="3"/>
  <c r="AG1174" i="3"/>
  <c r="AQ1174" i="3"/>
  <c r="AR1174" i="3" s="1"/>
  <c r="AE1174" i="3"/>
  <c r="AN1182" i="3"/>
  <c r="S1182" i="3"/>
  <c r="V1182" i="3" s="1"/>
  <c r="BC1182" i="3"/>
  <c r="AU1182" i="3"/>
  <c r="AG1182" i="3"/>
  <c r="AQ1182" i="3"/>
  <c r="AR1182" i="3" s="1"/>
  <c r="AE1182" i="3"/>
  <c r="S1190" i="3"/>
  <c r="V1190" i="3" s="1"/>
  <c r="BC1190" i="3"/>
  <c r="AU1190" i="3"/>
  <c r="AG1190" i="3"/>
  <c r="AQ1190" i="3"/>
  <c r="AR1190" i="3" s="1"/>
  <c r="AE1190" i="3"/>
  <c r="AN1198" i="3"/>
  <c r="S1198" i="3"/>
  <c r="V1198" i="3" s="1"/>
  <c r="BC1198" i="3"/>
  <c r="AU1198" i="3"/>
  <c r="AG1198" i="3"/>
  <c r="AQ1198" i="3"/>
  <c r="AR1198" i="3" s="1"/>
  <c r="AE1198" i="3"/>
  <c r="S1206" i="3"/>
  <c r="V1206" i="3" s="1"/>
  <c r="BC1206" i="3"/>
  <c r="AU1206" i="3"/>
  <c r="AG1206" i="3"/>
  <c r="AQ1206" i="3"/>
  <c r="AR1206" i="3" s="1"/>
  <c r="AE1206" i="3"/>
  <c r="S1214" i="3"/>
  <c r="V1214" i="3" s="1"/>
  <c r="BC1214" i="3"/>
  <c r="AU1214" i="3"/>
  <c r="AG1214" i="3"/>
  <c r="AQ1214" i="3"/>
  <c r="AR1214" i="3" s="1"/>
  <c r="AE1214" i="3"/>
  <c r="AM1215" i="3"/>
  <c r="S1222" i="3"/>
  <c r="V1222" i="3" s="1"/>
  <c r="BC1222" i="3"/>
  <c r="AU1222" i="3"/>
  <c r="AG1222" i="3"/>
  <c r="AQ1222" i="3"/>
  <c r="AR1222" i="3" s="1"/>
  <c r="AE1222" i="3"/>
  <c r="AN1230" i="3"/>
  <c r="S1230" i="3"/>
  <c r="V1230" i="3" s="1"/>
  <c r="BC1230" i="3"/>
  <c r="AU1230" i="3"/>
  <c r="AG1230" i="3"/>
  <c r="AQ1230" i="3"/>
  <c r="AR1230" i="3" s="1"/>
  <c r="AE1230" i="3"/>
  <c r="AN1238" i="3"/>
  <c r="S1238" i="3"/>
  <c r="V1238" i="3" s="1"/>
  <c r="BC1238" i="3"/>
  <c r="AU1238" i="3"/>
  <c r="AG1238" i="3"/>
  <c r="AQ1238" i="3"/>
  <c r="AR1238" i="3" s="1"/>
  <c r="AE1238" i="3"/>
  <c r="AN1246" i="3"/>
  <c r="S1246" i="3"/>
  <c r="V1246" i="3" s="1"/>
  <c r="BC1246" i="3"/>
  <c r="AU1246" i="3"/>
  <c r="AG1246" i="3"/>
  <c r="AQ1246" i="3"/>
  <c r="AR1246" i="3" s="1"/>
  <c r="AE1246" i="3"/>
  <c r="S1254" i="3"/>
  <c r="V1254" i="3" s="1"/>
  <c r="BC1254" i="3"/>
  <c r="AU1254" i="3"/>
  <c r="AG1254" i="3"/>
  <c r="AQ1254" i="3"/>
  <c r="AR1254" i="3" s="1"/>
  <c r="AE1254" i="3"/>
  <c r="S1262" i="3"/>
  <c r="V1262" i="3" s="1"/>
  <c r="BC1262" i="3"/>
  <c r="AU1262" i="3"/>
  <c r="AG1262" i="3"/>
  <c r="AQ1262" i="3"/>
  <c r="AR1262" i="3" s="1"/>
  <c r="AE1262" i="3"/>
  <c r="AN1270" i="3"/>
  <c r="S1270" i="3"/>
  <c r="V1270" i="3" s="1"/>
  <c r="BC1270" i="3"/>
  <c r="AU1270" i="3"/>
  <c r="AG1270" i="3"/>
  <c r="AQ1270" i="3"/>
  <c r="AR1270" i="3" s="1"/>
  <c r="AE1270" i="3"/>
  <c r="S1278" i="3"/>
  <c r="V1278" i="3" s="1"/>
  <c r="BC1278" i="3"/>
  <c r="AU1278" i="3"/>
  <c r="AG1278" i="3"/>
  <c r="AQ1278" i="3"/>
  <c r="AR1278" i="3" s="1"/>
  <c r="AE1278" i="3"/>
  <c r="AM1279" i="3"/>
  <c r="S1286" i="3"/>
  <c r="V1286" i="3" s="1"/>
  <c r="BC1286" i="3"/>
  <c r="AU1286" i="3"/>
  <c r="AG1286" i="3"/>
  <c r="AQ1286" i="3"/>
  <c r="AR1286" i="3" s="1"/>
  <c r="AE1286" i="3"/>
  <c r="AN1294" i="3"/>
  <c r="S1294" i="3"/>
  <c r="V1294" i="3" s="1"/>
  <c r="BC1294" i="3"/>
  <c r="AU1294" i="3"/>
  <c r="AG1294" i="3"/>
  <c r="AQ1294" i="3"/>
  <c r="AR1294" i="3" s="1"/>
  <c r="AE1294" i="3"/>
  <c r="S1302" i="3"/>
  <c r="V1302" i="3" s="1"/>
  <c r="BC1302" i="3"/>
  <c r="AU1302" i="3"/>
  <c r="AG1302" i="3"/>
  <c r="AQ1302" i="3"/>
  <c r="AR1302" i="3" s="1"/>
  <c r="AE1302" i="3"/>
  <c r="S1310" i="3"/>
  <c r="V1310" i="3" s="1"/>
  <c r="BC1310" i="3"/>
  <c r="AU1310" i="3"/>
  <c r="AG1310" i="3"/>
  <c r="AQ1310" i="3"/>
  <c r="AR1310" i="3" s="1"/>
  <c r="AE1310" i="3"/>
  <c r="AN1318" i="3"/>
  <c r="S1318" i="3"/>
  <c r="V1318" i="3" s="1"/>
  <c r="BC1318" i="3"/>
  <c r="AU1318" i="3"/>
  <c r="AG1318" i="3"/>
  <c r="AQ1318" i="3"/>
  <c r="AR1318" i="3" s="1"/>
  <c r="AE1318" i="3"/>
  <c r="AN1326" i="3"/>
  <c r="S1326" i="3"/>
  <c r="V1326" i="3" s="1"/>
  <c r="BC1326" i="3"/>
  <c r="AU1326" i="3"/>
  <c r="AG1326" i="3"/>
  <c r="AQ1326" i="3"/>
  <c r="AR1326" i="3" s="1"/>
  <c r="AE1326" i="3"/>
  <c r="AN1334" i="3"/>
  <c r="S1334" i="3"/>
  <c r="V1334" i="3" s="1"/>
  <c r="BC1334" i="3"/>
  <c r="AU1334" i="3"/>
  <c r="AG1334" i="3"/>
  <c r="AQ1334" i="3"/>
  <c r="AR1334" i="3" s="1"/>
  <c r="AE1334" i="3"/>
  <c r="S1342" i="3"/>
  <c r="V1342" i="3" s="1"/>
  <c r="BC1342" i="3"/>
  <c r="AU1342" i="3"/>
  <c r="AG1342" i="3"/>
  <c r="AQ1342" i="3"/>
  <c r="AR1342" i="3" s="1"/>
  <c r="AE1342" i="3"/>
  <c r="AM1343" i="3"/>
  <c r="S1350" i="3"/>
  <c r="V1350" i="3" s="1"/>
  <c r="BC1350" i="3"/>
  <c r="AU1350" i="3"/>
  <c r="AG1350" i="3"/>
  <c r="AQ1350" i="3"/>
  <c r="AR1350" i="3" s="1"/>
  <c r="AE1350" i="3"/>
  <c r="AM1351" i="3"/>
  <c r="S1355" i="3"/>
  <c r="V1355" i="3" s="1"/>
  <c r="AM1355" i="3"/>
  <c r="S1357" i="3"/>
  <c r="V1357" i="3" s="1"/>
  <c r="AQ1357" i="3"/>
  <c r="AR1357" i="3" s="1"/>
  <c r="AE1357" i="3"/>
  <c r="BB1357" i="3"/>
  <c r="AU1357" i="3"/>
  <c r="BC1367" i="3"/>
  <c r="AU1367" i="3"/>
  <c r="AQ1367" i="3"/>
  <c r="AR1367" i="3" s="1"/>
  <c r="AE1367" i="3"/>
  <c r="AF1367" i="3" s="1"/>
  <c r="S1371" i="3"/>
  <c r="V1371" i="3" s="1"/>
  <c r="AM1371" i="3"/>
  <c r="S1373" i="3"/>
  <c r="V1373" i="3" s="1"/>
  <c r="AQ1373" i="3"/>
  <c r="AR1373" i="3" s="1"/>
  <c r="AE1373" i="3"/>
  <c r="AF1373" i="3" s="1"/>
  <c r="BB1373" i="3"/>
  <c r="AU1373" i="3"/>
  <c r="BC1383" i="3"/>
  <c r="AU1383" i="3"/>
  <c r="AQ1383" i="3"/>
  <c r="AR1383" i="3" s="1"/>
  <c r="AE1383" i="3"/>
  <c r="AF1383" i="3" s="1"/>
  <c r="AM1404" i="3"/>
  <c r="S1409" i="3"/>
  <c r="V1409" i="3" s="1"/>
  <c r="F1409" i="3"/>
  <c r="AM1412" i="3"/>
  <c r="AN1425" i="3"/>
  <c r="S1425" i="3"/>
  <c r="V1425" i="3" s="1"/>
  <c r="F1425" i="3"/>
  <c r="AM1428" i="3"/>
  <c r="AN1441" i="3"/>
  <c r="S1441" i="3"/>
  <c r="V1441" i="3" s="1"/>
  <c r="F1441" i="3"/>
  <c r="AM1444" i="3"/>
  <c r="S1457" i="3"/>
  <c r="AM1457" i="3"/>
  <c r="S1458" i="3"/>
  <c r="V1458" i="3" s="1"/>
  <c r="S1460" i="3"/>
  <c r="V1460" i="3" s="1"/>
  <c r="AU1460" i="3"/>
  <c r="S1461" i="3"/>
  <c r="V1461" i="3" s="1"/>
  <c r="AM1461" i="3"/>
  <c r="S1466" i="3"/>
  <c r="V1466" i="3" s="1"/>
  <c r="S1473" i="3"/>
  <c r="V1473" i="3" s="1"/>
  <c r="AM1473" i="3"/>
  <c r="F1473" i="3"/>
  <c r="AM1479" i="3"/>
  <c r="AQ1479" i="3"/>
  <c r="AR1479" i="3" s="1"/>
  <c r="AE1479" i="3"/>
  <c r="AF1479" i="3" s="1"/>
  <c r="BC1479" i="3"/>
  <c r="AU1479" i="3"/>
  <c r="BB1479" i="3"/>
  <c r="S1487" i="3"/>
  <c r="V1487" i="3" s="1"/>
  <c r="F1487" i="3"/>
  <c r="S1492" i="3"/>
  <c r="V1492" i="3" s="1"/>
  <c r="AM1496" i="3"/>
  <c r="AG1502" i="3"/>
  <c r="AM1506" i="3"/>
  <c r="S1513" i="3"/>
  <c r="V1513" i="3" s="1"/>
  <c r="AM1513" i="3"/>
  <c r="F1513" i="3"/>
  <c r="AM1519" i="3"/>
  <c r="AQ1519" i="3"/>
  <c r="AR1519" i="3" s="1"/>
  <c r="AE1519" i="3"/>
  <c r="AF1519" i="3" s="1"/>
  <c r="BC1519" i="3"/>
  <c r="AU1519" i="3"/>
  <c r="BB1519" i="3"/>
  <c r="S1527" i="3"/>
  <c r="V1527" i="3" s="1"/>
  <c r="F1527" i="3"/>
  <c r="AG1534" i="3"/>
  <c r="BC1537" i="3"/>
  <c r="AU1537" i="3"/>
  <c r="AG1537" i="3"/>
  <c r="AQ1537" i="3"/>
  <c r="AR1537" i="3" s="1"/>
  <c r="AE1537" i="3"/>
  <c r="BB1537" i="3"/>
  <c r="AF1544" i="3"/>
  <c r="AM1554" i="3"/>
  <c r="AG1556" i="3"/>
  <c r="S1562" i="3"/>
  <c r="V1562" i="3" s="1"/>
  <c r="S1569" i="3"/>
  <c r="V1569" i="3" s="1"/>
  <c r="AM1569" i="3"/>
  <c r="F1569" i="3"/>
  <c r="AQ1575" i="3"/>
  <c r="AR1575" i="3" s="1"/>
  <c r="AE1575" i="3"/>
  <c r="AF1575" i="3" s="1"/>
  <c r="BC1575" i="3"/>
  <c r="AU1575" i="3"/>
  <c r="BB1575" i="3"/>
  <c r="AU1578" i="3"/>
  <c r="AU1580" i="3"/>
  <c r="S1583" i="3"/>
  <c r="V1583" i="3" s="1"/>
  <c r="F1583" i="3"/>
  <c r="S1588" i="3"/>
  <c r="V1588" i="3" s="1"/>
  <c r="AM1592" i="3"/>
  <c r="AG1598" i="3"/>
  <c r="AM1616" i="3"/>
  <c r="AM1680" i="3"/>
  <c r="S1702" i="3"/>
  <c r="V1702" i="3" s="1"/>
  <c r="AG1728" i="3"/>
  <c r="S1742" i="3"/>
  <c r="V1742" i="3" s="1"/>
  <c r="BB1769" i="3"/>
  <c r="AE1769" i="3"/>
  <c r="AQ1769" i="3"/>
  <c r="AR1769" i="3" s="1"/>
  <c r="BC1769" i="3"/>
  <c r="AU1769" i="3"/>
  <c r="AF1772" i="3"/>
  <c r="F1783" i="3"/>
  <c r="AN1783" i="3"/>
  <c r="S1783" i="3"/>
  <c r="V1783" i="3" s="1"/>
  <c r="AU1783" i="3"/>
  <c r="AG1784" i="3"/>
  <c r="AG856" i="3"/>
  <c r="BB857" i="3"/>
  <c r="AU857" i="3"/>
  <c r="F859" i="3"/>
  <c r="AG860" i="3"/>
  <c r="BB861" i="3"/>
  <c r="AU861" i="3"/>
  <c r="F863" i="3"/>
  <c r="AM863" i="3"/>
  <c r="AG864" i="3"/>
  <c r="BB865" i="3"/>
  <c r="AU865" i="3"/>
  <c r="F867" i="3"/>
  <c r="AG868" i="3"/>
  <c r="BB869" i="3"/>
  <c r="AU869" i="3"/>
  <c r="F871" i="3"/>
  <c r="AM871" i="3"/>
  <c r="AG872" i="3"/>
  <c r="BB873" i="3"/>
  <c r="AU873" i="3"/>
  <c r="F875" i="3"/>
  <c r="AG876" i="3"/>
  <c r="BB877" i="3"/>
  <c r="AU877" i="3"/>
  <c r="F879" i="3"/>
  <c r="AG880" i="3"/>
  <c r="BB881" i="3"/>
  <c r="AU881" i="3"/>
  <c r="F883" i="3"/>
  <c r="AM883" i="3"/>
  <c r="AG884" i="3"/>
  <c r="BB885" i="3"/>
  <c r="AU885" i="3"/>
  <c r="F887" i="3"/>
  <c r="AG888" i="3"/>
  <c r="BB889" i="3"/>
  <c r="AU889" i="3"/>
  <c r="F891" i="3"/>
  <c r="AG892" i="3"/>
  <c r="BB893" i="3"/>
  <c r="AU893" i="3"/>
  <c r="F895" i="3"/>
  <c r="AM895" i="3"/>
  <c r="AG896" i="3"/>
  <c r="AX897" i="3"/>
  <c r="AU897" i="3"/>
  <c r="F899" i="3"/>
  <c r="AG900" i="3"/>
  <c r="BB901" i="3"/>
  <c r="AU901" i="3"/>
  <c r="F903" i="3"/>
  <c r="AG904" i="3"/>
  <c r="BB905" i="3"/>
  <c r="AU905" i="3"/>
  <c r="F907" i="3"/>
  <c r="AG908" i="3"/>
  <c r="BB909" i="3"/>
  <c r="AU909" i="3"/>
  <c r="F911" i="3"/>
  <c r="AG912" i="3"/>
  <c r="BB913" i="3"/>
  <c r="AU913" i="3"/>
  <c r="F915" i="3"/>
  <c r="AG916" i="3"/>
  <c r="BB917" i="3"/>
  <c r="AU917" i="3"/>
  <c r="F919" i="3"/>
  <c r="AG920" i="3"/>
  <c r="BB921" i="3"/>
  <c r="AU921" i="3"/>
  <c r="F923" i="3"/>
  <c r="AG924" i="3"/>
  <c r="BB925" i="3"/>
  <c r="AU925" i="3"/>
  <c r="F927" i="3"/>
  <c r="AG928" i="3"/>
  <c r="BB929" i="3"/>
  <c r="AU929" i="3"/>
  <c r="F931" i="3"/>
  <c r="AG932" i="3"/>
  <c r="BB933" i="3"/>
  <c r="AU933" i="3"/>
  <c r="F935" i="3"/>
  <c r="AG936" i="3"/>
  <c r="BB937" i="3"/>
  <c r="AU937" i="3"/>
  <c r="AP939" i="3"/>
  <c r="F939" i="3"/>
  <c r="AG940" i="3"/>
  <c r="BB941" i="3"/>
  <c r="AU941" i="3"/>
  <c r="F943" i="3"/>
  <c r="AG944" i="3"/>
  <c r="BB945" i="3"/>
  <c r="AU945" i="3"/>
  <c r="F947" i="3"/>
  <c r="AG948" i="3"/>
  <c r="BB949" i="3"/>
  <c r="AU949" i="3"/>
  <c r="F951" i="3"/>
  <c r="AG952" i="3"/>
  <c r="BB953" i="3"/>
  <c r="AU953" i="3"/>
  <c r="F955" i="3"/>
  <c r="AG956" i="3"/>
  <c r="BB957" i="3"/>
  <c r="AU957" i="3"/>
  <c r="F959" i="3"/>
  <c r="AG960" i="3"/>
  <c r="BB961" i="3"/>
  <c r="AU961" i="3"/>
  <c r="F963" i="3"/>
  <c r="AG964" i="3"/>
  <c r="BB965" i="3"/>
  <c r="AU965" i="3"/>
  <c r="F967" i="3"/>
  <c r="AG968" i="3"/>
  <c r="BB969" i="3"/>
  <c r="AU969" i="3"/>
  <c r="F971" i="3"/>
  <c r="AG972" i="3"/>
  <c r="BB973" i="3"/>
  <c r="AU973" i="3"/>
  <c r="F975" i="3"/>
  <c r="AG976" i="3"/>
  <c r="BB977" i="3"/>
  <c r="AU977" i="3"/>
  <c r="F979" i="3"/>
  <c r="AG980" i="3"/>
  <c r="BB981" i="3"/>
  <c r="AU981" i="3"/>
  <c r="F983" i="3"/>
  <c r="AG984" i="3"/>
  <c r="BB985" i="3"/>
  <c r="AU985" i="3"/>
  <c r="AP987" i="3"/>
  <c r="F987" i="3"/>
  <c r="AG988" i="3"/>
  <c r="BB989" i="3"/>
  <c r="AU989" i="3"/>
  <c r="F991" i="3"/>
  <c r="AG992" i="3"/>
  <c r="BB993" i="3"/>
  <c r="AU993" i="3"/>
  <c r="F995" i="3"/>
  <c r="AG996" i="3"/>
  <c r="BB997" i="3"/>
  <c r="AU997" i="3"/>
  <c r="F999" i="3"/>
  <c r="AG1000" i="3"/>
  <c r="BB1001" i="3"/>
  <c r="AU1001" i="3"/>
  <c r="F1003" i="3"/>
  <c r="AG1004" i="3"/>
  <c r="BB1005" i="3"/>
  <c r="AU1005" i="3"/>
  <c r="F1007" i="3"/>
  <c r="AG1008" i="3"/>
  <c r="BB1009" i="3"/>
  <c r="AU1009" i="3"/>
  <c r="F1011" i="3"/>
  <c r="AG1012" i="3"/>
  <c r="BB1013" i="3"/>
  <c r="AU1013" i="3"/>
  <c r="F1015" i="3"/>
  <c r="AG1016" i="3"/>
  <c r="BB1017" i="3"/>
  <c r="AU1017" i="3"/>
  <c r="F1019" i="3"/>
  <c r="AG1020" i="3"/>
  <c r="BB1021" i="3"/>
  <c r="AU1021" i="3"/>
  <c r="F1023" i="3"/>
  <c r="AG1024" i="3"/>
  <c r="BB1025" i="3"/>
  <c r="AU1025" i="3"/>
  <c r="F1027" i="3"/>
  <c r="AG1028" i="3"/>
  <c r="BB1029" i="3"/>
  <c r="AU1029" i="3"/>
  <c r="F1031" i="3"/>
  <c r="AG1032" i="3"/>
  <c r="BB1033" i="3"/>
  <c r="AU1033" i="3"/>
  <c r="F1035" i="3"/>
  <c r="AG1036" i="3"/>
  <c r="BB1037" i="3"/>
  <c r="AU1037" i="3"/>
  <c r="BB1038" i="3"/>
  <c r="F1039" i="3"/>
  <c r="AG1040" i="3"/>
  <c r="BB1041" i="3"/>
  <c r="AU1041" i="3"/>
  <c r="S1044" i="3"/>
  <c r="V1044" i="3" s="1"/>
  <c r="AQ1044" i="3"/>
  <c r="AR1044" i="3" s="1"/>
  <c r="AE1044" i="3"/>
  <c r="BC1044" i="3"/>
  <c r="AU1044" i="3"/>
  <c r="AF1045" i="3"/>
  <c r="BB1046" i="3"/>
  <c r="S1052" i="3"/>
  <c r="V1052" i="3" s="1"/>
  <c r="AQ1052" i="3"/>
  <c r="AR1052" i="3" s="1"/>
  <c r="AE1052" i="3"/>
  <c r="AF1052" i="3" s="1"/>
  <c r="BC1052" i="3"/>
  <c r="AU1052" i="3"/>
  <c r="AF1053" i="3"/>
  <c r="BB1054" i="3"/>
  <c r="S1060" i="3"/>
  <c r="V1060" i="3" s="1"/>
  <c r="AQ1060" i="3"/>
  <c r="AR1060" i="3" s="1"/>
  <c r="AE1060" i="3"/>
  <c r="BC1060" i="3"/>
  <c r="AU1060" i="3"/>
  <c r="AF1061" i="3"/>
  <c r="S1068" i="3"/>
  <c r="V1068" i="3" s="1"/>
  <c r="AQ1068" i="3"/>
  <c r="AR1068" i="3" s="1"/>
  <c r="AE1068" i="3"/>
  <c r="BC1068" i="3"/>
  <c r="AU1068" i="3"/>
  <c r="AF1069" i="3"/>
  <c r="BB1070" i="3"/>
  <c r="S1076" i="3"/>
  <c r="V1076" i="3" s="1"/>
  <c r="AQ1076" i="3"/>
  <c r="AR1076" i="3" s="1"/>
  <c r="AE1076" i="3"/>
  <c r="BC1076" i="3"/>
  <c r="AU1076" i="3"/>
  <c r="AF1077" i="3"/>
  <c r="BB1078" i="3"/>
  <c r="S1084" i="3"/>
  <c r="V1084" i="3" s="1"/>
  <c r="AQ1084" i="3"/>
  <c r="AR1084" i="3" s="1"/>
  <c r="AE1084" i="3"/>
  <c r="AF1084" i="3" s="1"/>
  <c r="BC1084" i="3"/>
  <c r="AU1084" i="3"/>
  <c r="AM1085" i="3"/>
  <c r="AF1085" i="3"/>
  <c r="BB1086" i="3"/>
  <c r="AN1092" i="3"/>
  <c r="S1092" i="3"/>
  <c r="V1092" i="3" s="1"/>
  <c r="AQ1092" i="3"/>
  <c r="AR1092" i="3" s="1"/>
  <c r="AE1092" i="3"/>
  <c r="BC1092" i="3"/>
  <c r="AU1092" i="3"/>
  <c r="AF1093" i="3"/>
  <c r="BB1094" i="3"/>
  <c r="AN1100" i="3"/>
  <c r="S1100" i="3"/>
  <c r="V1100" i="3" s="1"/>
  <c r="AQ1100" i="3"/>
  <c r="AR1100" i="3" s="1"/>
  <c r="AE1100" i="3"/>
  <c r="BC1100" i="3"/>
  <c r="AU1100" i="3"/>
  <c r="BB1102" i="3"/>
  <c r="S1108" i="3"/>
  <c r="V1108" i="3" s="1"/>
  <c r="AQ1108" i="3"/>
  <c r="AR1108" i="3" s="1"/>
  <c r="AE1108" i="3"/>
  <c r="BC1108" i="3"/>
  <c r="AU1108" i="3"/>
  <c r="BB1110" i="3"/>
  <c r="AN1116" i="3"/>
  <c r="S1116" i="3"/>
  <c r="V1116" i="3" s="1"/>
  <c r="AQ1116" i="3"/>
  <c r="AR1116" i="3" s="1"/>
  <c r="AE1116" i="3"/>
  <c r="AF1116" i="3" s="1"/>
  <c r="BC1116" i="3"/>
  <c r="AU1116" i="3"/>
  <c r="AM1117" i="3"/>
  <c r="AF1117" i="3"/>
  <c r="BB1118" i="3"/>
  <c r="S1124" i="3"/>
  <c r="V1124" i="3" s="1"/>
  <c r="AQ1124" i="3"/>
  <c r="AR1124" i="3" s="1"/>
  <c r="AE1124" i="3"/>
  <c r="BC1124" i="3"/>
  <c r="AU1124" i="3"/>
  <c r="AP1124" i="3"/>
  <c r="BB1126" i="3"/>
  <c r="S1132" i="3"/>
  <c r="V1132" i="3" s="1"/>
  <c r="AQ1132" i="3"/>
  <c r="AR1132" i="3" s="1"/>
  <c r="AE1132" i="3"/>
  <c r="BC1132" i="3"/>
  <c r="AU1132" i="3"/>
  <c r="AF1133" i="3"/>
  <c r="BB1134" i="3"/>
  <c r="S1140" i="3"/>
  <c r="V1140" i="3" s="1"/>
  <c r="AQ1140" i="3"/>
  <c r="AR1140" i="3" s="1"/>
  <c r="AE1140" i="3"/>
  <c r="BC1140" i="3"/>
  <c r="AU1140" i="3"/>
  <c r="AF1141" i="3"/>
  <c r="BB1142" i="3"/>
  <c r="S1148" i="3"/>
  <c r="V1148" i="3" s="1"/>
  <c r="AQ1148" i="3"/>
  <c r="AR1148" i="3" s="1"/>
  <c r="AE1148" i="3"/>
  <c r="AF1148" i="3" s="1"/>
  <c r="BC1148" i="3"/>
  <c r="AU1148" i="3"/>
  <c r="AF1149" i="3"/>
  <c r="BB1150" i="3"/>
  <c r="AN1156" i="3"/>
  <c r="S1156" i="3"/>
  <c r="V1156" i="3" s="1"/>
  <c r="AQ1156" i="3"/>
  <c r="AR1156" i="3" s="1"/>
  <c r="AE1156" i="3"/>
  <c r="BC1156" i="3"/>
  <c r="AU1156" i="3"/>
  <c r="AF1157" i="3"/>
  <c r="BB1158" i="3"/>
  <c r="AN1164" i="3"/>
  <c r="S1164" i="3"/>
  <c r="V1164" i="3" s="1"/>
  <c r="AQ1164" i="3"/>
  <c r="AR1164" i="3" s="1"/>
  <c r="AE1164" i="3"/>
  <c r="BC1164" i="3"/>
  <c r="AU1164" i="3"/>
  <c r="AF1165" i="3"/>
  <c r="BB1166" i="3"/>
  <c r="AN1172" i="3"/>
  <c r="S1172" i="3"/>
  <c r="V1172" i="3" s="1"/>
  <c r="AQ1172" i="3"/>
  <c r="AR1172" i="3" s="1"/>
  <c r="AE1172" i="3"/>
  <c r="BC1172" i="3"/>
  <c r="AU1172" i="3"/>
  <c r="AF1173" i="3"/>
  <c r="BB1174" i="3"/>
  <c r="AN1180" i="3"/>
  <c r="S1180" i="3"/>
  <c r="V1180" i="3" s="1"/>
  <c r="AQ1180" i="3"/>
  <c r="AR1180" i="3" s="1"/>
  <c r="AE1180" i="3"/>
  <c r="AF1180" i="3" s="1"/>
  <c r="BC1180" i="3"/>
  <c r="AU1180" i="3"/>
  <c r="AP1180" i="3"/>
  <c r="AF1181" i="3"/>
  <c r="BB1182" i="3"/>
  <c r="AN1188" i="3"/>
  <c r="S1188" i="3"/>
  <c r="V1188" i="3" s="1"/>
  <c r="AQ1188" i="3"/>
  <c r="AR1188" i="3" s="1"/>
  <c r="AE1188" i="3"/>
  <c r="BC1188" i="3"/>
  <c r="AU1188" i="3"/>
  <c r="AF1189" i="3"/>
  <c r="BB1190" i="3"/>
  <c r="AN1196" i="3"/>
  <c r="S1196" i="3"/>
  <c r="V1196" i="3" s="1"/>
  <c r="AQ1196" i="3"/>
  <c r="AR1196" i="3" s="1"/>
  <c r="AE1196" i="3"/>
  <c r="BC1196" i="3"/>
  <c r="AU1196" i="3"/>
  <c r="AF1197" i="3"/>
  <c r="BB1198" i="3"/>
  <c r="AN1204" i="3"/>
  <c r="S1204" i="3"/>
  <c r="V1204" i="3" s="1"/>
  <c r="AQ1204" i="3"/>
  <c r="AR1204" i="3" s="1"/>
  <c r="AE1204" i="3"/>
  <c r="BC1204" i="3"/>
  <c r="AU1204" i="3"/>
  <c r="AF1205" i="3"/>
  <c r="BB1206" i="3"/>
  <c r="AN1212" i="3"/>
  <c r="S1212" i="3"/>
  <c r="V1212" i="3" s="1"/>
  <c r="AQ1212" i="3"/>
  <c r="AR1212" i="3" s="1"/>
  <c r="AE1212" i="3"/>
  <c r="AF1212" i="3" s="1"/>
  <c r="BC1212" i="3"/>
  <c r="AU1212" i="3"/>
  <c r="AF1213" i="3"/>
  <c r="BB1214" i="3"/>
  <c r="S1220" i="3"/>
  <c r="V1220" i="3" s="1"/>
  <c r="AQ1220" i="3"/>
  <c r="AR1220" i="3" s="1"/>
  <c r="AE1220" i="3"/>
  <c r="BC1220" i="3"/>
  <c r="AU1220" i="3"/>
  <c r="AF1221" i="3"/>
  <c r="BB1222" i="3"/>
  <c r="S1228" i="3"/>
  <c r="V1228" i="3" s="1"/>
  <c r="AQ1228" i="3"/>
  <c r="AR1228" i="3" s="1"/>
  <c r="AE1228" i="3"/>
  <c r="BC1228" i="3"/>
  <c r="AU1228" i="3"/>
  <c r="AF1229" i="3"/>
  <c r="BB1230" i="3"/>
  <c r="S1236" i="3"/>
  <c r="V1236" i="3" s="1"/>
  <c r="AQ1236" i="3"/>
  <c r="AR1236" i="3" s="1"/>
  <c r="AE1236" i="3"/>
  <c r="BC1236" i="3"/>
  <c r="AU1236" i="3"/>
  <c r="AF1237" i="3"/>
  <c r="BB1238" i="3"/>
  <c r="S1244" i="3"/>
  <c r="V1244" i="3" s="1"/>
  <c r="AQ1244" i="3"/>
  <c r="AR1244" i="3" s="1"/>
  <c r="AE1244" i="3"/>
  <c r="AF1244" i="3" s="1"/>
  <c r="BC1244" i="3"/>
  <c r="AU1244" i="3"/>
  <c r="AM1245" i="3"/>
  <c r="AF1245" i="3"/>
  <c r="BB1246" i="3"/>
  <c r="S1252" i="3"/>
  <c r="V1252" i="3" s="1"/>
  <c r="AQ1252" i="3"/>
  <c r="AR1252" i="3" s="1"/>
  <c r="AE1252" i="3"/>
  <c r="BC1252" i="3"/>
  <c r="AU1252" i="3"/>
  <c r="AP1252" i="3"/>
  <c r="AF1253" i="3"/>
  <c r="BB1254" i="3"/>
  <c r="AN1260" i="3"/>
  <c r="S1260" i="3"/>
  <c r="V1260" i="3" s="1"/>
  <c r="AQ1260" i="3"/>
  <c r="AR1260" i="3" s="1"/>
  <c r="AE1260" i="3"/>
  <c r="BC1260" i="3"/>
  <c r="AU1260" i="3"/>
  <c r="AF1261" i="3"/>
  <c r="BB1262" i="3"/>
  <c r="AN1268" i="3"/>
  <c r="S1268" i="3"/>
  <c r="V1268" i="3" s="1"/>
  <c r="AQ1268" i="3"/>
  <c r="AR1268" i="3" s="1"/>
  <c r="AE1268" i="3"/>
  <c r="BC1268" i="3"/>
  <c r="AU1268" i="3"/>
  <c r="BB1270" i="3"/>
  <c r="S1276" i="3"/>
  <c r="V1276" i="3" s="1"/>
  <c r="AQ1276" i="3"/>
  <c r="AR1276" i="3" s="1"/>
  <c r="AE1276" i="3"/>
  <c r="AF1276" i="3" s="1"/>
  <c r="BC1276" i="3"/>
  <c r="AU1276" i="3"/>
  <c r="AF1277" i="3"/>
  <c r="BB1278" i="3"/>
  <c r="AN1284" i="3"/>
  <c r="S1284" i="3"/>
  <c r="V1284" i="3" s="1"/>
  <c r="AQ1284" i="3"/>
  <c r="AR1284" i="3" s="1"/>
  <c r="AE1284" i="3"/>
  <c r="BC1284" i="3"/>
  <c r="AU1284" i="3"/>
  <c r="AF1285" i="3"/>
  <c r="BB1286" i="3"/>
  <c r="AN1292" i="3"/>
  <c r="S1292" i="3"/>
  <c r="V1292" i="3" s="1"/>
  <c r="AQ1292" i="3"/>
  <c r="AR1292" i="3" s="1"/>
  <c r="AE1292" i="3"/>
  <c r="BC1292" i="3"/>
  <c r="AU1292" i="3"/>
  <c r="AF1293" i="3"/>
  <c r="BB1294" i="3"/>
  <c r="AN1300" i="3"/>
  <c r="S1300" i="3"/>
  <c r="V1300" i="3" s="1"/>
  <c r="AQ1300" i="3"/>
  <c r="AR1300" i="3" s="1"/>
  <c r="AE1300" i="3"/>
  <c r="BC1300" i="3"/>
  <c r="AU1300" i="3"/>
  <c r="AF1301" i="3"/>
  <c r="BB1302" i="3"/>
  <c r="AN1308" i="3"/>
  <c r="S1308" i="3"/>
  <c r="V1308" i="3" s="1"/>
  <c r="AQ1308" i="3"/>
  <c r="AR1308" i="3" s="1"/>
  <c r="AE1308" i="3"/>
  <c r="AF1308" i="3" s="1"/>
  <c r="BC1308" i="3"/>
  <c r="AU1308" i="3"/>
  <c r="AM1309" i="3"/>
  <c r="AF1309" i="3"/>
  <c r="BB1310" i="3"/>
  <c r="S1316" i="3"/>
  <c r="V1316" i="3" s="1"/>
  <c r="AQ1316" i="3"/>
  <c r="AR1316" i="3" s="1"/>
  <c r="AE1316" i="3"/>
  <c r="BC1316" i="3"/>
  <c r="AU1316" i="3"/>
  <c r="AF1317" i="3"/>
  <c r="BB1318" i="3"/>
  <c r="S1324" i="3"/>
  <c r="V1324" i="3" s="1"/>
  <c r="AQ1324" i="3"/>
  <c r="AR1324" i="3" s="1"/>
  <c r="AE1324" i="3"/>
  <c r="BC1324" i="3"/>
  <c r="AU1324" i="3"/>
  <c r="AF1325" i="3"/>
  <c r="BB1326" i="3"/>
  <c r="S1332" i="3"/>
  <c r="V1332" i="3" s="1"/>
  <c r="AQ1332" i="3"/>
  <c r="AR1332" i="3" s="1"/>
  <c r="AE1332" i="3"/>
  <c r="BC1332" i="3"/>
  <c r="AU1332" i="3"/>
  <c r="BB1334" i="3"/>
  <c r="S1340" i="3"/>
  <c r="V1340" i="3" s="1"/>
  <c r="AQ1340" i="3"/>
  <c r="AE1340" i="3"/>
  <c r="BC1340" i="3"/>
  <c r="AU1340" i="3"/>
  <c r="AF1341" i="3"/>
  <c r="BB1342" i="3"/>
  <c r="S1348" i="3"/>
  <c r="V1348" i="3" s="1"/>
  <c r="AQ1348" i="3"/>
  <c r="AR1348" i="3" s="1"/>
  <c r="AE1348" i="3"/>
  <c r="BC1348" i="3"/>
  <c r="AU1348" i="3"/>
  <c r="AF1349" i="3"/>
  <c r="BB1350" i="3"/>
  <c r="AG1357" i="3"/>
  <c r="BC1363" i="3"/>
  <c r="AU1363" i="3"/>
  <c r="AQ1363" i="3"/>
  <c r="AR1363" i="3" s="1"/>
  <c r="AE1363" i="3"/>
  <c r="S1367" i="3"/>
  <c r="V1367" i="3" s="1"/>
  <c r="AM1367" i="3"/>
  <c r="AM1368" i="3"/>
  <c r="S1369" i="3"/>
  <c r="V1369" i="3" s="1"/>
  <c r="AQ1369" i="3"/>
  <c r="AR1369" i="3" s="1"/>
  <c r="AE1369" i="3"/>
  <c r="AF1369" i="3" s="1"/>
  <c r="BB1369" i="3"/>
  <c r="AU1369" i="3"/>
  <c r="AG1373" i="3"/>
  <c r="BC1379" i="3"/>
  <c r="AU1379" i="3"/>
  <c r="AQ1379" i="3"/>
  <c r="AR1379" i="3" s="1"/>
  <c r="AE1379" i="3"/>
  <c r="AF1379" i="3" s="1"/>
  <c r="S1383" i="3"/>
  <c r="V1383" i="3" s="1"/>
  <c r="AM1384" i="3"/>
  <c r="S1385" i="3"/>
  <c r="V1385" i="3" s="1"/>
  <c r="AQ1385" i="3"/>
  <c r="AR1385" i="3" s="1"/>
  <c r="AE1385" i="3"/>
  <c r="AF1385" i="3" s="1"/>
  <c r="BB1385" i="3"/>
  <c r="AU1385" i="3"/>
  <c r="AU1386" i="3"/>
  <c r="AM1393" i="3"/>
  <c r="S1393" i="3"/>
  <c r="V1393" i="3" s="1"/>
  <c r="AQ1393" i="3"/>
  <c r="AR1393" i="3" s="1"/>
  <c r="AE1393" i="3"/>
  <c r="AF1393" i="3" s="1"/>
  <c r="BB1393" i="3"/>
  <c r="AG1393" i="3"/>
  <c r="AM1400" i="3"/>
  <c r="AU1402" i="3"/>
  <c r="BC1409" i="3"/>
  <c r="AU1409" i="3"/>
  <c r="AG1409" i="3"/>
  <c r="AQ1409" i="3"/>
  <c r="AR1409" i="3" s="1"/>
  <c r="AE1409" i="3"/>
  <c r="AF1409" i="3" s="1"/>
  <c r="BB1409" i="3"/>
  <c r="AU1412" i="3"/>
  <c r="AQ1415" i="3"/>
  <c r="AR1415" i="3" s="1"/>
  <c r="AE1415" i="3"/>
  <c r="BC1415" i="3"/>
  <c r="AU1415" i="3"/>
  <c r="BB1415" i="3"/>
  <c r="AM1420" i="3"/>
  <c r="BC1425" i="3"/>
  <c r="AU1425" i="3"/>
  <c r="AG1425" i="3"/>
  <c r="AQ1425" i="3"/>
  <c r="AR1425" i="3" s="1"/>
  <c r="AE1425" i="3"/>
  <c r="AF1425" i="3" s="1"/>
  <c r="BB1425" i="3"/>
  <c r="AU1428" i="3"/>
  <c r="AQ1431" i="3"/>
  <c r="AR1431" i="3" s="1"/>
  <c r="AE1431" i="3"/>
  <c r="BC1431" i="3"/>
  <c r="AU1431" i="3"/>
  <c r="BB1431" i="3"/>
  <c r="AM1436" i="3"/>
  <c r="BC1441" i="3"/>
  <c r="AU1441" i="3"/>
  <c r="AG1441" i="3"/>
  <c r="AQ1441" i="3"/>
  <c r="AR1441" i="3" s="1"/>
  <c r="AE1441" i="3"/>
  <c r="AF1441" i="3" s="1"/>
  <c r="BB1441" i="3"/>
  <c r="AU1444" i="3"/>
  <c r="AW1447" i="3"/>
  <c r="AQ1447" i="3"/>
  <c r="AR1447" i="3" s="1"/>
  <c r="AE1447" i="3"/>
  <c r="AU1447" i="3"/>
  <c r="AX1447" i="3"/>
  <c r="AM1452" i="3"/>
  <c r="AF1464" i="3"/>
  <c r="AM1474" i="3"/>
  <c r="AG1476" i="3"/>
  <c r="S1482" i="3"/>
  <c r="V1482" i="3" s="1"/>
  <c r="S1489" i="3"/>
  <c r="V1489" i="3" s="1"/>
  <c r="AM1489" i="3"/>
  <c r="F1489" i="3"/>
  <c r="AQ1495" i="3"/>
  <c r="AR1495" i="3" s="1"/>
  <c r="AE1495" i="3"/>
  <c r="AF1495" i="3" s="1"/>
  <c r="BC1495" i="3"/>
  <c r="AU1495" i="3"/>
  <c r="BB1495" i="3"/>
  <c r="AU1498" i="3"/>
  <c r="AU1500" i="3"/>
  <c r="BC1505" i="3"/>
  <c r="AU1505" i="3"/>
  <c r="AG1505" i="3"/>
  <c r="AQ1505" i="3"/>
  <c r="AR1505" i="3" s="1"/>
  <c r="AE1505" i="3"/>
  <c r="AF1505" i="3" s="1"/>
  <c r="BB1505" i="3"/>
  <c r="AM1514" i="3"/>
  <c r="AG1516" i="3"/>
  <c r="S1522" i="3"/>
  <c r="V1522" i="3" s="1"/>
  <c r="S1529" i="3"/>
  <c r="V1529" i="3" s="1"/>
  <c r="AM1529" i="3"/>
  <c r="F1529" i="3"/>
  <c r="S1535" i="3"/>
  <c r="V1535" i="3" s="1"/>
  <c r="F1535" i="3"/>
  <c r="S1540" i="3"/>
  <c r="V1540" i="3" s="1"/>
  <c r="AM1544" i="3"/>
  <c r="AG1550" i="3"/>
  <c r="AU1553" i="3"/>
  <c r="AG1553" i="3"/>
  <c r="AW1553" i="3"/>
  <c r="AQ1553" i="3"/>
  <c r="AR1553" i="3" s="1"/>
  <c r="AE1553" i="3"/>
  <c r="AX1553" i="3"/>
  <c r="AF1560" i="3"/>
  <c r="AM1570" i="3"/>
  <c r="AG1572" i="3"/>
  <c r="S1578" i="3"/>
  <c r="V1578" i="3" s="1"/>
  <c r="S1585" i="3"/>
  <c r="V1585" i="3" s="1"/>
  <c r="AM1585" i="3"/>
  <c r="F1585" i="3"/>
  <c r="AM1591" i="3"/>
  <c r="AQ1591" i="3"/>
  <c r="AR1591" i="3" s="1"/>
  <c r="AE1591" i="3"/>
  <c r="AF1591" i="3" s="1"/>
  <c r="BC1591" i="3"/>
  <c r="AU1591" i="3"/>
  <c r="BB1591" i="3"/>
  <c r="S1599" i="3"/>
  <c r="V1599" i="3" s="1"/>
  <c r="F1599" i="3"/>
  <c r="AF1604" i="3"/>
  <c r="AG1618" i="3"/>
  <c r="S1633" i="3"/>
  <c r="V1633" i="3" s="1"/>
  <c r="AM1633" i="3"/>
  <c r="F1633" i="3"/>
  <c r="S1635" i="3"/>
  <c r="V1635" i="3" s="1"/>
  <c r="AM1635" i="3"/>
  <c r="F1635" i="3"/>
  <c r="AQ1635" i="3"/>
  <c r="AR1635" i="3" s="1"/>
  <c r="AE1635" i="3"/>
  <c r="AF1635" i="3" s="1"/>
  <c r="BB1635" i="3"/>
  <c r="AG1635" i="3"/>
  <c r="AU1635" i="3"/>
  <c r="BC1635" i="3"/>
  <c r="AM1642" i="3"/>
  <c r="S1662" i="3"/>
  <c r="V1662" i="3" s="1"/>
  <c r="BC1719" i="3"/>
  <c r="AU1719" i="3"/>
  <c r="AG1719" i="3"/>
  <c r="AQ1719" i="3"/>
  <c r="AR1719" i="3" s="1"/>
  <c r="AE1719" i="3"/>
  <c r="AF1719" i="3" s="1"/>
  <c r="BB1719" i="3"/>
  <c r="BC1727" i="3"/>
  <c r="AU1727" i="3"/>
  <c r="AG1727" i="3"/>
  <c r="AQ1727" i="3"/>
  <c r="AR1727" i="3" s="1"/>
  <c r="AE1727" i="3"/>
  <c r="BB1727" i="3"/>
  <c r="AM1732" i="3"/>
  <c r="S1734" i="3"/>
  <c r="V1734" i="3" s="1"/>
  <c r="F1043" i="3"/>
  <c r="F1047" i="3"/>
  <c r="F1051" i="3"/>
  <c r="F1055" i="3"/>
  <c r="F1059" i="3"/>
  <c r="F1063" i="3"/>
  <c r="AX1065" i="3"/>
  <c r="F1067" i="3"/>
  <c r="F1071" i="3"/>
  <c r="F1075" i="3"/>
  <c r="F1079" i="3"/>
  <c r="AX1081" i="3"/>
  <c r="F1083" i="3"/>
  <c r="F1087" i="3"/>
  <c r="F1091" i="3"/>
  <c r="F1095" i="3"/>
  <c r="F1099" i="3"/>
  <c r="F1103" i="3"/>
  <c r="F1107" i="3"/>
  <c r="F1111" i="3"/>
  <c r="F1115" i="3"/>
  <c r="AP1115" i="3"/>
  <c r="F1119" i="3"/>
  <c r="F1123" i="3"/>
  <c r="F1127" i="3"/>
  <c r="F1131" i="3"/>
  <c r="AX1133" i="3"/>
  <c r="F1135" i="3"/>
  <c r="F1139" i="3"/>
  <c r="F1143" i="3"/>
  <c r="F1147" i="3"/>
  <c r="F1151" i="3"/>
  <c r="F1155" i="3"/>
  <c r="AP1155" i="3"/>
  <c r="F1159" i="3"/>
  <c r="F1163" i="3"/>
  <c r="F1167" i="3"/>
  <c r="F1171" i="3"/>
  <c r="F1175" i="3"/>
  <c r="F1179" i="3"/>
  <c r="F1183" i="3"/>
  <c r="F1187" i="3"/>
  <c r="AP1187" i="3"/>
  <c r="F1191" i="3"/>
  <c r="F1195" i="3"/>
  <c r="F1199" i="3"/>
  <c r="F1203" i="3"/>
  <c r="F1207" i="3"/>
  <c r="F1211" i="3"/>
  <c r="F1215" i="3"/>
  <c r="F1219" i="3"/>
  <c r="AP1219" i="3"/>
  <c r="F1223" i="3"/>
  <c r="F1227" i="3"/>
  <c r="F1231" i="3"/>
  <c r="F1235" i="3"/>
  <c r="F1239" i="3"/>
  <c r="F1243" i="3"/>
  <c r="F1247" i="3"/>
  <c r="F1251" i="3"/>
  <c r="F1255" i="3"/>
  <c r="F1259" i="3"/>
  <c r="F1263" i="3"/>
  <c r="F1267" i="3"/>
  <c r="F1271" i="3"/>
  <c r="F1275" i="3"/>
  <c r="F1279" i="3"/>
  <c r="F1283" i="3"/>
  <c r="AP1283" i="3"/>
  <c r="F1287" i="3"/>
  <c r="F1291" i="3"/>
  <c r="F1295" i="3"/>
  <c r="F1299" i="3"/>
  <c r="F1303" i="3"/>
  <c r="F1307" i="3"/>
  <c r="F1311" i="3"/>
  <c r="F1315" i="3"/>
  <c r="AP1315" i="3"/>
  <c r="F1319" i="3"/>
  <c r="F1323" i="3"/>
  <c r="AX1325" i="3"/>
  <c r="F1327" i="3"/>
  <c r="F1331" i="3"/>
  <c r="F1335" i="3"/>
  <c r="F1339" i="3"/>
  <c r="F1343" i="3"/>
  <c r="F1347" i="3"/>
  <c r="F1351" i="3"/>
  <c r="F1387" i="3"/>
  <c r="AM1388" i="3"/>
  <c r="AU1389" i="3"/>
  <c r="AU1390" i="3"/>
  <c r="AN1395" i="3"/>
  <c r="S1395" i="3"/>
  <c r="V1395" i="3" s="1"/>
  <c r="BC1395" i="3"/>
  <c r="AU1395" i="3"/>
  <c r="AQ1395" i="3"/>
  <c r="AR1395" i="3" s="1"/>
  <c r="AM1395" i="3"/>
  <c r="S1396" i="3"/>
  <c r="V1396" i="3" s="1"/>
  <c r="F1397" i="3"/>
  <c r="AQ1397" i="3"/>
  <c r="AR1397" i="3" s="1"/>
  <c r="AE1397" i="3"/>
  <c r="AF1397" i="3" s="1"/>
  <c r="BB1397" i="3"/>
  <c r="F1403" i="3"/>
  <c r="S1404" i="3"/>
  <c r="V1404" i="3" s="1"/>
  <c r="S1407" i="3"/>
  <c r="V1407" i="3" s="1"/>
  <c r="AM1408" i="3"/>
  <c r="AM1410" i="3"/>
  <c r="S1411" i="3"/>
  <c r="V1411" i="3" s="1"/>
  <c r="AM1411" i="3"/>
  <c r="AQ1411" i="3"/>
  <c r="AR1411" i="3" s="1"/>
  <c r="AE1411" i="3"/>
  <c r="BC1411" i="3"/>
  <c r="AU1411" i="3"/>
  <c r="AG1414" i="3"/>
  <c r="F1415" i="3"/>
  <c r="AG1416" i="3"/>
  <c r="AU1416" i="3"/>
  <c r="F1419" i="3"/>
  <c r="S1420" i="3"/>
  <c r="V1420" i="3" s="1"/>
  <c r="AU1422" i="3"/>
  <c r="S1423" i="3"/>
  <c r="V1423" i="3" s="1"/>
  <c r="AM1424" i="3"/>
  <c r="AF1424" i="3"/>
  <c r="AM1426" i="3"/>
  <c r="S1427" i="3"/>
  <c r="V1427" i="3" s="1"/>
  <c r="AM1427" i="3"/>
  <c r="AQ1427" i="3"/>
  <c r="AR1427" i="3" s="1"/>
  <c r="AE1427" i="3"/>
  <c r="BC1427" i="3"/>
  <c r="AU1427" i="3"/>
  <c r="AF1428" i="3"/>
  <c r="AG1430" i="3"/>
  <c r="F1431" i="3"/>
  <c r="AG1432" i="3"/>
  <c r="AU1432" i="3"/>
  <c r="F1435" i="3"/>
  <c r="S1436" i="3"/>
  <c r="V1436" i="3" s="1"/>
  <c r="AU1438" i="3"/>
  <c r="AN1439" i="3"/>
  <c r="S1439" i="3"/>
  <c r="V1439" i="3" s="1"/>
  <c r="AF1440" i="3"/>
  <c r="AM1442" i="3"/>
  <c r="S1443" i="3"/>
  <c r="V1443" i="3" s="1"/>
  <c r="AQ1443" i="3"/>
  <c r="AR1443" i="3" s="1"/>
  <c r="AE1443" i="3"/>
  <c r="BC1443" i="3"/>
  <c r="AU1443" i="3"/>
  <c r="AF1444" i="3"/>
  <c r="AG1446" i="3"/>
  <c r="F1447" i="3"/>
  <c r="AG1448" i="3"/>
  <c r="AU1448" i="3"/>
  <c r="F1451" i="3"/>
  <c r="S1452" i="3"/>
  <c r="V1452" i="3" s="1"/>
  <c r="AU1454" i="3"/>
  <c r="S1455" i="3"/>
  <c r="V1455" i="3" s="1"/>
  <c r="AM1456" i="3"/>
  <c r="AM1458" i="3"/>
  <c r="S1463" i="3"/>
  <c r="V1463" i="3" s="1"/>
  <c r="F1463" i="3"/>
  <c r="AU1465" i="3"/>
  <c r="AG1465" i="3"/>
  <c r="AW1465" i="3"/>
  <c r="AQ1465" i="3"/>
  <c r="AR1465" i="3" s="1"/>
  <c r="AE1465" i="3"/>
  <c r="AF1465" i="3" s="1"/>
  <c r="AX1465" i="3"/>
  <c r="AQ1471" i="3"/>
  <c r="AR1471" i="3" s="1"/>
  <c r="AE1471" i="3"/>
  <c r="BC1471" i="3"/>
  <c r="AU1471" i="3"/>
  <c r="BB1471" i="3"/>
  <c r="AG1479" i="3"/>
  <c r="S1481" i="3"/>
  <c r="V1481" i="3" s="1"/>
  <c r="AM1481" i="3"/>
  <c r="F1481" i="3"/>
  <c r="AM1482" i="3"/>
  <c r="S1484" i="3"/>
  <c r="V1484" i="3" s="1"/>
  <c r="AM1488" i="3"/>
  <c r="S1490" i="3"/>
  <c r="V1490" i="3" s="1"/>
  <c r="AG1494" i="3"/>
  <c r="AN1495" i="3"/>
  <c r="S1495" i="3"/>
  <c r="V1495" i="3" s="1"/>
  <c r="F1495" i="3"/>
  <c r="BC1497" i="3"/>
  <c r="AU1497" i="3"/>
  <c r="AG1497" i="3"/>
  <c r="AQ1497" i="3"/>
  <c r="AR1497" i="3" s="1"/>
  <c r="AE1497" i="3"/>
  <c r="AF1497" i="3" s="1"/>
  <c r="AQ1503" i="3"/>
  <c r="AR1503" i="3" s="1"/>
  <c r="AE1503" i="3"/>
  <c r="AF1503" i="3" s="1"/>
  <c r="BC1503" i="3"/>
  <c r="AU1503" i="3"/>
  <c r="BB1503" i="3"/>
  <c r="AQ1511" i="3"/>
  <c r="AR1511" i="3" s="1"/>
  <c r="AE1511" i="3"/>
  <c r="AF1511" i="3" s="1"/>
  <c r="BC1511" i="3"/>
  <c r="AU1511" i="3"/>
  <c r="BB1511" i="3"/>
  <c r="AG1519" i="3"/>
  <c r="S1521" i="3"/>
  <c r="V1521" i="3" s="1"/>
  <c r="AM1521" i="3"/>
  <c r="F1521" i="3"/>
  <c r="AP1521" i="3"/>
  <c r="AM1522" i="3"/>
  <c r="S1524" i="3"/>
  <c r="V1524" i="3" s="1"/>
  <c r="AM1528" i="3"/>
  <c r="AF1528" i="3"/>
  <c r="S1530" i="3"/>
  <c r="V1530" i="3" s="1"/>
  <c r="S1532" i="3"/>
  <c r="V1532" i="3" s="1"/>
  <c r="AM1536" i="3"/>
  <c r="AF1536" i="3"/>
  <c r="S1538" i="3"/>
  <c r="V1538" i="3" s="1"/>
  <c r="AG1542" i="3"/>
  <c r="S1543" i="3"/>
  <c r="V1543" i="3" s="1"/>
  <c r="F1543" i="3"/>
  <c r="BC1545" i="3"/>
  <c r="AU1545" i="3"/>
  <c r="AG1545" i="3"/>
  <c r="AQ1545" i="3"/>
  <c r="AR1545" i="3" s="1"/>
  <c r="AE1545" i="3"/>
  <c r="AF1545" i="3" s="1"/>
  <c r="AQ1551" i="3"/>
  <c r="AR1551" i="3" s="1"/>
  <c r="AE1551" i="3"/>
  <c r="BC1551" i="3"/>
  <c r="AU1551" i="3"/>
  <c r="BB1551" i="3"/>
  <c r="AG1559" i="3"/>
  <c r="S1561" i="3"/>
  <c r="V1561" i="3" s="1"/>
  <c r="AM1561" i="3"/>
  <c r="F1561" i="3"/>
  <c r="AM1562" i="3"/>
  <c r="S1564" i="3"/>
  <c r="V1564" i="3" s="1"/>
  <c r="AM1568" i="3"/>
  <c r="AF1568" i="3"/>
  <c r="S1570" i="3"/>
  <c r="V1570" i="3" s="1"/>
  <c r="AG1574" i="3"/>
  <c r="S1575" i="3"/>
  <c r="V1575" i="3" s="1"/>
  <c r="F1575" i="3"/>
  <c r="BC1577" i="3"/>
  <c r="AU1577" i="3"/>
  <c r="AG1577" i="3"/>
  <c r="AQ1577" i="3"/>
  <c r="AR1577" i="3" s="1"/>
  <c r="AE1577" i="3"/>
  <c r="AF1577" i="3" s="1"/>
  <c r="AQ1583" i="3"/>
  <c r="AR1583" i="3" s="1"/>
  <c r="AE1583" i="3"/>
  <c r="AF1583" i="3" s="1"/>
  <c r="BC1583" i="3"/>
  <c r="AU1583" i="3"/>
  <c r="BB1583" i="3"/>
  <c r="AG1591" i="3"/>
  <c r="S1593" i="3"/>
  <c r="V1593" i="3" s="1"/>
  <c r="AM1593" i="3"/>
  <c r="F1593" i="3"/>
  <c r="AM1594" i="3"/>
  <c r="S1596" i="3"/>
  <c r="V1596" i="3" s="1"/>
  <c r="AM1600" i="3"/>
  <c r="AF1600" i="3"/>
  <c r="AU1602" i="3"/>
  <c r="AQ1603" i="3"/>
  <c r="AR1603" i="3" s="1"/>
  <c r="AE1603" i="3"/>
  <c r="AF1603" i="3" s="1"/>
  <c r="BC1603" i="3"/>
  <c r="AU1603" i="3"/>
  <c r="BB1603" i="3"/>
  <c r="AM1606" i="3"/>
  <c r="AG1610" i="3"/>
  <c r="AU1612" i="3"/>
  <c r="S1616" i="3"/>
  <c r="V1616" i="3" s="1"/>
  <c r="S1621" i="3"/>
  <c r="V1621" i="3" s="1"/>
  <c r="AM1621" i="3"/>
  <c r="AP1621" i="3"/>
  <c r="F1621" i="3"/>
  <c r="AQ1623" i="3"/>
  <c r="AR1623" i="3" s="1"/>
  <c r="AE1623" i="3"/>
  <c r="AF1623" i="3" s="1"/>
  <c r="BB1623" i="3"/>
  <c r="AG1623" i="3"/>
  <c r="BC1623" i="3"/>
  <c r="AU1623" i="3"/>
  <c r="S1631" i="3"/>
  <c r="V1631" i="3" s="1"/>
  <c r="AM1631" i="3"/>
  <c r="F1631" i="3"/>
  <c r="AF1642" i="3"/>
  <c r="AU1644" i="3"/>
  <c r="AU1652" i="3"/>
  <c r="S1655" i="3"/>
  <c r="V1655" i="3" s="1"/>
  <c r="AM1655" i="3"/>
  <c r="F1655" i="3"/>
  <c r="AP1655" i="3"/>
  <c r="S1660" i="3"/>
  <c r="V1660" i="3" s="1"/>
  <c r="S1667" i="3"/>
  <c r="V1667" i="3" s="1"/>
  <c r="AM1667" i="3"/>
  <c r="F1667" i="3"/>
  <c r="BC1683" i="3"/>
  <c r="AU1683" i="3"/>
  <c r="AG1683" i="3"/>
  <c r="AQ1683" i="3"/>
  <c r="AR1683" i="3" s="1"/>
  <c r="AE1683" i="3"/>
  <c r="BB1683" i="3"/>
  <c r="AG1684" i="3"/>
  <c r="AM1700" i="3"/>
  <c r="AG1708" i="3"/>
  <c r="AM1712" i="3"/>
  <c r="AU1801" i="3"/>
  <c r="S1811" i="3"/>
  <c r="V1811" i="3" s="1"/>
  <c r="S1861" i="3"/>
  <c r="V1861" i="3" s="1"/>
  <c r="AU1861" i="3"/>
  <c r="AG1355" i="3"/>
  <c r="BB1356" i="3"/>
  <c r="AU1356" i="3"/>
  <c r="F1358" i="3"/>
  <c r="AM1358" i="3"/>
  <c r="AG1359" i="3"/>
  <c r="BB1360" i="3"/>
  <c r="AU1360" i="3"/>
  <c r="F1362" i="3"/>
  <c r="AM1362" i="3"/>
  <c r="AG1363" i="3"/>
  <c r="BB1364" i="3"/>
  <c r="AU1364" i="3"/>
  <c r="F1366" i="3"/>
  <c r="AM1366" i="3"/>
  <c r="AG1367" i="3"/>
  <c r="BB1368" i="3"/>
  <c r="AU1368" i="3"/>
  <c r="F1370" i="3"/>
  <c r="AG1371" i="3"/>
  <c r="BB1372" i="3"/>
  <c r="AU1372" i="3"/>
  <c r="F1374" i="3"/>
  <c r="AM1374" i="3"/>
  <c r="AG1375" i="3"/>
  <c r="BB1376" i="3"/>
  <c r="AU1376" i="3"/>
  <c r="F1378" i="3"/>
  <c r="AM1378" i="3"/>
  <c r="AG1379" i="3"/>
  <c r="BB1380" i="3"/>
  <c r="AU1380" i="3"/>
  <c r="F1382" i="3"/>
  <c r="AM1382" i="3"/>
  <c r="AG1383" i="3"/>
  <c r="BB1384" i="3"/>
  <c r="AU1384" i="3"/>
  <c r="F1386" i="3"/>
  <c r="S1387" i="3"/>
  <c r="V1387" i="3" s="1"/>
  <c r="AU1387" i="3"/>
  <c r="AX1387" i="3"/>
  <c r="AQ1387" i="3"/>
  <c r="AR1387" i="3" s="1"/>
  <c r="AM1387" i="3"/>
  <c r="AW1387" i="3"/>
  <c r="S1388" i="3"/>
  <c r="V1388" i="3" s="1"/>
  <c r="AQ1389" i="3"/>
  <c r="AR1389" i="3" s="1"/>
  <c r="AE1389" i="3"/>
  <c r="AF1389" i="3" s="1"/>
  <c r="BB1389" i="3"/>
  <c r="AM1396" i="3"/>
  <c r="AU1398" i="3"/>
  <c r="S1403" i="3"/>
  <c r="V1403" i="3" s="1"/>
  <c r="AM1403" i="3"/>
  <c r="AQ1403" i="3"/>
  <c r="AR1403" i="3" s="1"/>
  <c r="AE1403" i="3"/>
  <c r="BC1403" i="3"/>
  <c r="AU1403" i="3"/>
  <c r="AF1404" i="3"/>
  <c r="AG1406" i="3"/>
  <c r="AG1408" i="3"/>
  <c r="AU1408" i="3"/>
  <c r="S1412" i="3"/>
  <c r="V1412" i="3" s="1"/>
  <c r="AU1414" i="3"/>
  <c r="AN1415" i="3"/>
  <c r="S1415" i="3"/>
  <c r="V1415" i="3" s="1"/>
  <c r="AM1416" i="3"/>
  <c r="AF1416" i="3"/>
  <c r="AM1418" i="3"/>
  <c r="S1419" i="3"/>
  <c r="V1419" i="3" s="1"/>
  <c r="AM1419" i="3"/>
  <c r="AQ1419" i="3"/>
  <c r="AR1419" i="3" s="1"/>
  <c r="AE1419" i="3"/>
  <c r="BC1419" i="3"/>
  <c r="AU1419" i="3"/>
  <c r="AF1420" i="3"/>
  <c r="AG1422" i="3"/>
  <c r="AG1424" i="3"/>
  <c r="AU1424" i="3"/>
  <c r="S1428" i="3"/>
  <c r="V1428" i="3" s="1"/>
  <c r="AU1430" i="3"/>
  <c r="S1431" i="3"/>
  <c r="V1431" i="3" s="1"/>
  <c r="AM1432" i="3"/>
  <c r="AF1432" i="3"/>
  <c r="AM1434" i="3"/>
  <c r="AN1435" i="3"/>
  <c r="S1435" i="3"/>
  <c r="V1435" i="3" s="1"/>
  <c r="AQ1435" i="3"/>
  <c r="AR1435" i="3" s="1"/>
  <c r="AE1435" i="3"/>
  <c r="BC1435" i="3"/>
  <c r="AU1435" i="3"/>
  <c r="AF1436" i="3"/>
  <c r="AG1438" i="3"/>
  <c r="AG1440" i="3"/>
  <c r="AU1440" i="3"/>
  <c r="S1444" i="3"/>
  <c r="V1444" i="3" s="1"/>
  <c r="AU1446" i="3"/>
  <c r="S1447" i="3"/>
  <c r="V1447" i="3" s="1"/>
  <c r="AF1448" i="3"/>
  <c r="AM1450" i="3"/>
  <c r="S1451" i="3"/>
  <c r="V1451" i="3" s="1"/>
  <c r="AQ1451" i="3"/>
  <c r="AR1451" i="3" s="1"/>
  <c r="AE1451" i="3"/>
  <c r="BC1451" i="3"/>
  <c r="AU1451" i="3"/>
  <c r="AF1452" i="3"/>
  <c r="AG1454" i="3"/>
  <c r="BC1461" i="3"/>
  <c r="AU1461" i="3"/>
  <c r="AG1461" i="3"/>
  <c r="AQ1461" i="3"/>
  <c r="AR1461" i="3" s="1"/>
  <c r="AE1461" i="3"/>
  <c r="AF1461" i="3" s="1"/>
  <c r="BB1461" i="3"/>
  <c r="AG1463" i="3"/>
  <c r="S1465" i="3"/>
  <c r="V1465" i="3" s="1"/>
  <c r="AM1465" i="3"/>
  <c r="F1465" i="3"/>
  <c r="AM1466" i="3"/>
  <c r="S1468" i="3"/>
  <c r="V1468" i="3" s="1"/>
  <c r="AM1472" i="3"/>
  <c r="S1474" i="3"/>
  <c r="V1474" i="3" s="1"/>
  <c r="AG1478" i="3"/>
  <c r="S1479" i="3"/>
  <c r="V1479" i="3" s="1"/>
  <c r="F1479" i="3"/>
  <c r="BC1481" i="3"/>
  <c r="AU1481" i="3"/>
  <c r="AG1481" i="3"/>
  <c r="AQ1481" i="3"/>
  <c r="AR1481" i="3" s="1"/>
  <c r="AE1481" i="3"/>
  <c r="AF1481" i="3" s="1"/>
  <c r="AQ1487" i="3"/>
  <c r="AR1487" i="3" s="1"/>
  <c r="AE1487" i="3"/>
  <c r="BC1487" i="3"/>
  <c r="AU1487" i="3"/>
  <c r="BB1487" i="3"/>
  <c r="AG1495" i="3"/>
  <c r="S1497" i="3"/>
  <c r="V1497" i="3" s="1"/>
  <c r="AM1497" i="3"/>
  <c r="F1497" i="3"/>
  <c r="AM1498" i="3"/>
  <c r="S1500" i="3"/>
  <c r="V1500" i="3" s="1"/>
  <c r="AM1504" i="3"/>
  <c r="AF1504" i="3"/>
  <c r="S1506" i="3"/>
  <c r="V1506" i="3" s="1"/>
  <c r="S1508" i="3"/>
  <c r="V1508" i="3" s="1"/>
  <c r="AM1512" i="3"/>
  <c r="AF1512" i="3"/>
  <c r="S1514" i="3"/>
  <c r="V1514" i="3" s="1"/>
  <c r="AG1518" i="3"/>
  <c r="S1519" i="3"/>
  <c r="V1519" i="3" s="1"/>
  <c r="F1519" i="3"/>
  <c r="BC1521" i="3"/>
  <c r="AU1521" i="3"/>
  <c r="AG1521" i="3"/>
  <c r="AQ1521" i="3"/>
  <c r="AR1521" i="3" s="1"/>
  <c r="AE1521" i="3"/>
  <c r="AF1521" i="3" s="1"/>
  <c r="AQ1527" i="3"/>
  <c r="AR1527" i="3" s="1"/>
  <c r="AE1527" i="3"/>
  <c r="AF1527" i="3" s="1"/>
  <c r="BC1527" i="3"/>
  <c r="AU1527" i="3"/>
  <c r="BB1527" i="3"/>
  <c r="AQ1535" i="3"/>
  <c r="AR1535" i="3" s="1"/>
  <c r="AE1535" i="3"/>
  <c r="AF1535" i="3" s="1"/>
  <c r="BC1535" i="3"/>
  <c r="AU1535" i="3"/>
  <c r="BB1535" i="3"/>
  <c r="AG1543" i="3"/>
  <c r="S1545" i="3"/>
  <c r="V1545" i="3" s="1"/>
  <c r="AM1545" i="3"/>
  <c r="F1545" i="3"/>
  <c r="AM1546" i="3"/>
  <c r="S1548" i="3"/>
  <c r="V1548" i="3" s="1"/>
  <c r="AM1552" i="3"/>
  <c r="AF1552" i="3"/>
  <c r="S1554" i="3"/>
  <c r="V1554" i="3" s="1"/>
  <c r="AG1558" i="3"/>
  <c r="S1559" i="3"/>
  <c r="V1559" i="3" s="1"/>
  <c r="F1559" i="3"/>
  <c r="BC1561" i="3"/>
  <c r="AU1561" i="3"/>
  <c r="AG1561" i="3"/>
  <c r="AQ1561" i="3"/>
  <c r="AR1561" i="3" s="1"/>
  <c r="AE1561" i="3"/>
  <c r="AF1561" i="3" s="1"/>
  <c r="AQ1567" i="3"/>
  <c r="AR1567" i="3" s="1"/>
  <c r="AE1567" i="3"/>
  <c r="AF1567" i="3" s="1"/>
  <c r="BC1567" i="3"/>
  <c r="AU1567" i="3"/>
  <c r="BB1567" i="3"/>
  <c r="AG1575" i="3"/>
  <c r="S1577" i="3"/>
  <c r="V1577" i="3" s="1"/>
  <c r="AM1577" i="3"/>
  <c r="F1577" i="3"/>
  <c r="AP1577" i="3"/>
  <c r="AM1578" i="3"/>
  <c r="S1580" i="3"/>
  <c r="V1580" i="3" s="1"/>
  <c r="AM1584" i="3"/>
  <c r="S1586" i="3"/>
  <c r="V1586" i="3" s="1"/>
  <c r="AG1590" i="3"/>
  <c r="S1591" i="3"/>
  <c r="V1591" i="3" s="1"/>
  <c r="F1591" i="3"/>
  <c r="BC1593" i="3"/>
  <c r="AU1593" i="3"/>
  <c r="AG1593" i="3"/>
  <c r="AQ1593" i="3"/>
  <c r="AR1593" i="3" s="1"/>
  <c r="AE1593" i="3"/>
  <c r="AF1593" i="3" s="1"/>
  <c r="AQ1599" i="3"/>
  <c r="AR1599" i="3" s="1"/>
  <c r="AE1599" i="3"/>
  <c r="AF1599" i="3" s="1"/>
  <c r="BC1599" i="3"/>
  <c r="AU1599" i="3"/>
  <c r="BB1599" i="3"/>
  <c r="S1607" i="3"/>
  <c r="V1607" i="3" s="1"/>
  <c r="AM1607" i="3"/>
  <c r="F1607" i="3"/>
  <c r="AG1608" i="3"/>
  <c r="AF1608" i="3"/>
  <c r="AG1612" i="3"/>
  <c r="S1615" i="3"/>
  <c r="V1615" i="3" s="1"/>
  <c r="AM1615" i="3"/>
  <c r="F1615" i="3"/>
  <c r="AM1622" i="3"/>
  <c r="AF1622" i="3"/>
  <c r="S1637" i="3"/>
  <c r="V1637" i="3" s="1"/>
  <c r="AM1637" i="3"/>
  <c r="F1637" i="3"/>
  <c r="BC1641" i="3"/>
  <c r="AU1641" i="3"/>
  <c r="AE1641" i="3"/>
  <c r="AF1641" i="3" s="1"/>
  <c r="AQ1641" i="3"/>
  <c r="AR1641" i="3" s="1"/>
  <c r="BB1641" i="3"/>
  <c r="S1649" i="3"/>
  <c r="V1649" i="3" s="1"/>
  <c r="AM1649" i="3"/>
  <c r="F1649" i="3"/>
  <c r="AG1656" i="3"/>
  <c r="S1658" i="3"/>
  <c r="V1658" i="3" s="1"/>
  <c r="AM1672" i="3"/>
  <c r="BC1687" i="3"/>
  <c r="AU1687" i="3"/>
  <c r="AG1687" i="3"/>
  <c r="AQ1687" i="3"/>
  <c r="AR1687" i="3" s="1"/>
  <c r="AE1687" i="3"/>
  <c r="AF1687" i="3" s="1"/>
  <c r="BB1687" i="3"/>
  <c r="BC1695" i="3"/>
  <c r="AU1695" i="3"/>
  <c r="AG1695" i="3"/>
  <c r="AQ1695" i="3"/>
  <c r="AR1695" i="3" s="1"/>
  <c r="AE1695" i="3"/>
  <c r="BB1695" i="3"/>
  <c r="AG1696" i="3"/>
  <c r="AM1724" i="3"/>
  <c r="AU1779" i="3"/>
  <c r="AM1841" i="3"/>
  <c r="AU1843" i="3"/>
  <c r="S1897" i="3"/>
  <c r="V1897" i="3" s="1"/>
  <c r="AF1821" i="3"/>
  <c r="AM1849" i="3"/>
  <c r="S1853" i="3"/>
  <c r="V1853" i="3" s="1"/>
  <c r="AU1853" i="3"/>
  <c r="S1869" i="3"/>
  <c r="V1869" i="3" s="1"/>
  <c r="AG2073" i="3"/>
  <c r="S1469" i="3"/>
  <c r="V1469" i="3" s="1"/>
  <c r="BC1469" i="3"/>
  <c r="AU1469" i="3"/>
  <c r="AG1469" i="3"/>
  <c r="AQ1469" i="3"/>
  <c r="AR1469" i="3" s="1"/>
  <c r="AE1469" i="3"/>
  <c r="AM1470" i="3"/>
  <c r="S1477" i="3"/>
  <c r="V1477" i="3" s="1"/>
  <c r="BC1477" i="3"/>
  <c r="AU1477" i="3"/>
  <c r="AG1477" i="3"/>
  <c r="AQ1477" i="3"/>
  <c r="AR1477" i="3" s="1"/>
  <c r="AE1477" i="3"/>
  <c r="AM1478" i="3"/>
  <c r="S1485" i="3"/>
  <c r="V1485" i="3" s="1"/>
  <c r="BC1485" i="3"/>
  <c r="AU1485" i="3"/>
  <c r="AG1485" i="3"/>
  <c r="AQ1485" i="3"/>
  <c r="AR1485" i="3" s="1"/>
  <c r="AE1485" i="3"/>
  <c r="AM1486" i="3"/>
  <c r="S1493" i="3"/>
  <c r="V1493" i="3" s="1"/>
  <c r="BC1493" i="3"/>
  <c r="AU1493" i="3"/>
  <c r="AG1493" i="3"/>
  <c r="AQ1493" i="3"/>
  <c r="AR1493" i="3" s="1"/>
  <c r="AE1493" i="3"/>
  <c r="AM1494" i="3"/>
  <c r="S1501" i="3"/>
  <c r="V1501" i="3" s="1"/>
  <c r="BC1501" i="3"/>
  <c r="AU1501" i="3"/>
  <c r="AG1501" i="3"/>
  <c r="AQ1501" i="3"/>
  <c r="AR1501" i="3" s="1"/>
  <c r="AE1501" i="3"/>
  <c r="AM1502" i="3"/>
  <c r="S1509" i="3"/>
  <c r="V1509" i="3" s="1"/>
  <c r="BC1509" i="3"/>
  <c r="AU1509" i="3"/>
  <c r="AG1509" i="3"/>
  <c r="AQ1509" i="3"/>
  <c r="AR1509" i="3" s="1"/>
  <c r="AE1509" i="3"/>
  <c r="AM1510" i="3"/>
  <c r="S1517" i="3"/>
  <c r="V1517" i="3" s="1"/>
  <c r="BC1517" i="3"/>
  <c r="AU1517" i="3"/>
  <c r="AG1517" i="3"/>
  <c r="AQ1517" i="3"/>
  <c r="AR1517" i="3" s="1"/>
  <c r="AE1517" i="3"/>
  <c r="AM1518" i="3"/>
  <c r="S1525" i="3"/>
  <c r="V1525" i="3" s="1"/>
  <c r="BC1525" i="3"/>
  <c r="AU1525" i="3"/>
  <c r="AG1525" i="3"/>
  <c r="AQ1525" i="3"/>
  <c r="AR1525" i="3" s="1"/>
  <c r="AE1525" i="3"/>
  <c r="AM1526" i="3"/>
  <c r="S1533" i="3"/>
  <c r="V1533" i="3" s="1"/>
  <c r="BC1533" i="3"/>
  <c r="AU1533" i="3"/>
  <c r="AG1533" i="3"/>
  <c r="AQ1533" i="3"/>
  <c r="AR1533" i="3" s="1"/>
  <c r="AE1533" i="3"/>
  <c r="AM1534" i="3"/>
  <c r="S1541" i="3"/>
  <c r="V1541" i="3" s="1"/>
  <c r="BC1541" i="3"/>
  <c r="AU1541" i="3"/>
  <c r="AG1541" i="3"/>
  <c r="AQ1541" i="3"/>
  <c r="AR1541" i="3" s="1"/>
  <c r="AE1541" i="3"/>
  <c r="AM1542" i="3"/>
  <c r="S1549" i="3"/>
  <c r="V1549" i="3" s="1"/>
  <c r="O1549" i="3"/>
  <c r="P1549" i="3" s="1"/>
  <c r="BC1549" i="3"/>
  <c r="AU1549" i="3"/>
  <c r="AG1549" i="3"/>
  <c r="AQ1549" i="3"/>
  <c r="AR1549" i="3" s="1"/>
  <c r="AE1549" i="3"/>
  <c r="AM1550" i="3"/>
  <c r="S1557" i="3"/>
  <c r="V1557" i="3" s="1"/>
  <c r="BC1557" i="3"/>
  <c r="AU1557" i="3"/>
  <c r="AG1557" i="3"/>
  <c r="AQ1557" i="3"/>
  <c r="AR1557" i="3" s="1"/>
  <c r="AE1557" i="3"/>
  <c r="AM1558" i="3"/>
  <c r="S1565" i="3"/>
  <c r="V1565" i="3" s="1"/>
  <c r="BC1565" i="3"/>
  <c r="AU1565" i="3"/>
  <c r="AG1565" i="3"/>
  <c r="AQ1565" i="3"/>
  <c r="AR1565" i="3" s="1"/>
  <c r="AE1565" i="3"/>
  <c r="AM1566" i="3"/>
  <c r="S1573" i="3"/>
  <c r="V1573" i="3" s="1"/>
  <c r="BC1573" i="3"/>
  <c r="AU1573" i="3"/>
  <c r="AG1573" i="3"/>
  <c r="AQ1573" i="3"/>
  <c r="AR1573" i="3" s="1"/>
  <c r="AE1573" i="3"/>
  <c r="AM1574" i="3"/>
  <c r="S1581" i="3"/>
  <c r="V1581" i="3" s="1"/>
  <c r="BC1581" i="3"/>
  <c r="AU1581" i="3"/>
  <c r="AG1581" i="3"/>
  <c r="AQ1581" i="3"/>
  <c r="AR1581" i="3" s="1"/>
  <c r="AE1581" i="3"/>
  <c r="AM1582" i="3"/>
  <c r="S1589" i="3"/>
  <c r="V1589" i="3" s="1"/>
  <c r="BC1589" i="3"/>
  <c r="AU1589" i="3"/>
  <c r="AG1589" i="3"/>
  <c r="AQ1589" i="3"/>
  <c r="AR1589" i="3" s="1"/>
  <c r="AE1589" i="3"/>
  <c r="AM1590" i="3"/>
  <c r="S1597" i="3"/>
  <c r="V1597" i="3" s="1"/>
  <c r="BC1597" i="3"/>
  <c r="AU1597" i="3"/>
  <c r="AG1597" i="3"/>
  <c r="AQ1597" i="3"/>
  <c r="AR1597" i="3" s="1"/>
  <c r="AE1597" i="3"/>
  <c r="AM1598" i="3"/>
  <c r="S1605" i="3"/>
  <c r="V1605" i="3" s="1"/>
  <c r="F1605" i="3"/>
  <c r="AM1605" i="3"/>
  <c r="AM1608" i="3"/>
  <c r="AQ1611" i="3"/>
  <c r="AR1611" i="3" s="1"/>
  <c r="AE1611" i="3"/>
  <c r="BC1611" i="3"/>
  <c r="AU1611" i="3"/>
  <c r="BB1611" i="3"/>
  <c r="AM1614" i="3"/>
  <c r="AQ1615" i="3"/>
  <c r="AR1615" i="3" s="1"/>
  <c r="AE1615" i="3"/>
  <c r="AF1615" i="3" s="1"/>
  <c r="BC1615" i="3"/>
  <c r="AU1615" i="3"/>
  <c r="AU1618" i="3"/>
  <c r="S1627" i="3"/>
  <c r="V1627" i="3" s="1"/>
  <c r="AM1627" i="3"/>
  <c r="F1627" i="3"/>
  <c r="S1629" i="3"/>
  <c r="V1629" i="3" s="1"/>
  <c r="AM1629" i="3"/>
  <c r="F1629" i="3"/>
  <c r="AM1630" i="3"/>
  <c r="AQ1631" i="3"/>
  <c r="AR1631" i="3" s="1"/>
  <c r="AE1631" i="3"/>
  <c r="AF1631" i="3" s="1"/>
  <c r="BB1631" i="3"/>
  <c r="AG1631" i="3"/>
  <c r="BC1637" i="3"/>
  <c r="AU1637" i="3"/>
  <c r="AE1637" i="3"/>
  <c r="AF1637" i="3" s="1"/>
  <c r="AQ1637" i="3"/>
  <c r="AR1637" i="3" s="1"/>
  <c r="BB1637" i="3"/>
  <c r="AU1640" i="3"/>
  <c r="S1645" i="3"/>
  <c r="V1645" i="3" s="1"/>
  <c r="AM1645" i="3"/>
  <c r="F1645" i="3"/>
  <c r="AM1650" i="3"/>
  <c r="AU1655" i="3"/>
  <c r="AG1655" i="3"/>
  <c r="AW1655" i="3"/>
  <c r="AQ1655" i="3"/>
  <c r="AR1655" i="3" s="1"/>
  <c r="AE1655" i="3"/>
  <c r="AF1655" i="3" s="1"/>
  <c r="AX1655" i="3"/>
  <c r="BC1663" i="3"/>
  <c r="AU1663" i="3"/>
  <c r="AG1663" i="3"/>
  <c r="AQ1663" i="3"/>
  <c r="AR1663" i="3" s="1"/>
  <c r="AE1663" i="3"/>
  <c r="BB1663" i="3"/>
  <c r="S1675" i="3"/>
  <c r="V1675" i="3" s="1"/>
  <c r="AM1675" i="3"/>
  <c r="F1675" i="3"/>
  <c r="S1679" i="3"/>
  <c r="V1679" i="3" s="1"/>
  <c r="AM1679" i="3"/>
  <c r="F1679" i="3"/>
  <c r="S1682" i="3"/>
  <c r="V1682" i="3" s="1"/>
  <c r="AG1688" i="3"/>
  <c r="S1692" i="3"/>
  <c r="V1692" i="3" s="1"/>
  <c r="S1694" i="3"/>
  <c r="V1694" i="3" s="1"/>
  <c r="S1707" i="3"/>
  <c r="V1707" i="3" s="1"/>
  <c r="AM1707" i="3"/>
  <c r="F1707" i="3"/>
  <c r="S1711" i="3"/>
  <c r="V1711" i="3" s="1"/>
  <c r="AM1711" i="3"/>
  <c r="F1711" i="3"/>
  <c r="S1714" i="3"/>
  <c r="V1714" i="3" s="1"/>
  <c r="AG1720" i="3"/>
  <c r="S1724" i="3"/>
  <c r="V1724" i="3" s="1"/>
  <c r="S1726" i="3"/>
  <c r="V1726" i="3" s="1"/>
  <c r="AM1740" i="3"/>
  <c r="AU1758" i="3"/>
  <c r="S1777" i="3"/>
  <c r="V1777" i="3" s="1"/>
  <c r="F1779" i="3"/>
  <c r="AN1779" i="3"/>
  <c r="S1779" i="3"/>
  <c r="V1779" i="3" s="1"/>
  <c r="AM1779" i="3"/>
  <c r="AU1793" i="3"/>
  <c r="AG1833" i="3"/>
  <c r="AG1875" i="3"/>
  <c r="S1877" i="3"/>
  <c r="V1877" i="3" s="1"/>
  <c r="S1883" i="3"/>
  <c r="V1883" i="3" s="1"/>
  <c r="AN1962" i="3"/>
  <c r="S1962" i="3"/>
  <c r="V1962" i="3" s="1"/>
  <c r="AM1962" i="3"/>
  <c r="F1962" i="3"/>
  <c r="AF1963" i="3"/>
  <c r="AG1387" i="3"/>
  <c r="AX1388" i="3"/>
  <c r="AU1388" i="3"/>
  <c r="F1390" i="3"/>
  <c r="AG1391" i="3"/>
  <c r="AX1392" i="3"/>
  <c r="AU1392" i="3"/>
  <c r="F1394" i="3"/>
  <c r="AM1394" i="3"/>
  <c r="AG1395" i="3"/>
  <c r="BB1396" i="3"/>
  <c r="AU1396" i="3"/>
  <c r="F1398" i="3"/>
  <c r="AM1398" i="3"/>
  <c r="AG1399" i="3"/>
  <c r="BB1400" i="3"/>
  <c r="AU1400" i="3"/>
  <c r="F1402" i="3"/>
  <c r="AM1402" i="3"/>
  <c r="AG1403" i="3"/>
  <c r="AN1405" i="3"/>
  <c r="S1405" i="3"/>
  <c r="V1405" i="3" s="1"/>
  <c r="BC1405" i="3"/>
  <c r="AU1405" i="3"/>
  <c r="AG1405" i="3"/>
  <c r="AQ1405" i="3"/>
  <c r="AR1405" i="3" s="1"/>
  <c r="AE1405" i="3"/>
  <c r="AG1411" i="3"/>
  <c r="S1413" i="3"/>
  <c r="V1413" i="3" s="1"/>
  <c r="BC1413" i="3"/>
  <c r="AU1413" i="3"/>
  <c r="AG1413" i="3"/>
  <c r="AQ1413" i="3"/>
  <c r="AR1413" i="3" s="1"/>
  <c r="AE1413" i="3"/>
  <c r="AG1419" i="3"/>
  <c r="AN1421" i="3"/>
  <c r="S1421" i="3"/>
  <c r="V1421" i="3" s="1"/>
  <c r="BC1421" i="3"/>
  <c r="AU1421" i="3"/>
  <c r="AG1421" i="3"/>
  <c r="AQ1421" i="3"/>
  <c r="AR1421" i="3" s="1"/>
  <c r="AE1421" i="3"/>
  <c r="AM1422" i="3"/>
  <c r="AG1427" i="3"/>
  <c r="S1429" i="3"/>
  <c r="V1429" i="3" s="1"/>
  <c r="BC1429" i="3"/>
  <c r="AU1429" i="3"/>
  <c r="AG1429" i="3"/>
  <c r="AQ1429" i="3"/>
  <c r="AR1429" i="3" s="1"/>
  <c r="AE1429" i="3"/>
  <c r="AM1430" i="3"/>
  <c r="AG1435" i="3"/>
  <c r="S1437" i="3"/>
  <c r="V1437" i="3" s="1"/>
  <c r="BC1437" i="3"/>
  <c r="AU1437" i="3"/>
  <c r="AG1437" i="3"/>
  <c r="AQ1437" i="3"/>
  <c r="AR1437" i="3" s="1"/>
  <c r="AE1437" i="3"/>
  <c r="AM1438" i="3"/>
  <c r="AG1443" i="3"/>
  <c r="S1445" i="3"/>
  <c r="V1445" i="3" s="1"/>
  <c r="BC1445" i="3"/>
  <c r="AU1445" i="3"/>
  <c r="AG1445" i="3"/>
  <c r="AQ1445" i="3"/>
  <c r="AR1445" i="3" s="1"/>
  <c r="AE1445" i="3"/>
  <c r="AM1446" i="3"/>
  <c r="AG1451" i="3"/>
  <c r="S1453" i="3"/>
  <c r="V1453" i="3" s="1"/>
  <c r="BC1453" i="3"/>
  <c r="AU1453" i="3"/>
  <c r="AG1453" i="3"/>
  <c r="AQ1453" i="3"/>
  <c r="AR1453" i="3" s="1"/>
  <c r="AE1453" i="3"/>
  <c r="AM1454" i="3"/>
  <c r="S1459" i="3"/>
  <c r="V1459" i="3" s="1"/>
  <c r="AQ1459" i="3"/>
  <c r="AR1459" i="3" s="1"/>
  <c r="AE1459" i="3"/>
  <c r="BC1459" i="3"/>
  <c r="AU1459" i="3"/>
  <c r="AM1460" i="3"/>
  <c r="AF1460" i="3"/>
  <c r="S1467" i="3"/>
  <c r="V1467" i="3" s="1"/>
  <c r="AQ1467" i="3"/>
  <c r="AR1467" i="3" s="1"/>
  <c r="AE1467" i="3"/>
  <c r="BC1467" i="3"/>
  <c r="AU1467" i="3"/>
  <c r="AM1468" i="3"/>
  <c r="AF1468" i="3"/>
  <c r="BB1469" i="3"/>
  <c r="S1475" i="3"/>
  <c r="V1475" i="3" s="1"/>
  <c r="AQ1475" i="3"/>
  <c r="AR1475" i="3" s="1"/>
  <c r="AE1475" i="3"/>
  <c r="BC1475" i="3"/>
  <c r="AU1475" i="3"/>
  <c r="AM1476" i="3"/>
  <c r="BB1477" i="3"/>
  <c r="AN1483" i="3"/>
  <c r="S1483" i="3"/>
  <c r="V1483" i="3" s="1"/>
  <c r="AQ1483" i="3"/>
  <c r="AR1483" i="3" s="1"/>
  <c r="AE1483" i="3"/>
  <c r="BC1483" i="3"/>
  <c r="AU1483" i="3"/>
  <c r="AM1484" i="3"/>
  <c r="AF1484" i="3"/>
  <c r="BB1485" i="3"/>
  <c r="S1491" i="3"/>
  <c r="V1491" i="3" s="1"/>
  <c r="AQ1491" i="3"/>
  <c r="AR1491" i="3" s="1"/>
  <c r="AE1491" i="3"/>
  <c r="BC1491" i="3"/>
  <c r="AU1491" i="3"/>
  <c r="AM1492" i="3"/>
  <c r="AF1492" i="3"/>
  <c r="BB1493" i="3"/>
  <c r="S1499" i="3"/>
  <c r="V1499" i="3" s="1"/>
  <c r="AQ1499" i="3"/>
  <c r="AR1499" i="3" s="1"/>
  <c r="AE1499" i="3"/>
  <c r="BC1499" i="3"/>
  <c r="AU1499" i="3"/>
  <c r="AM1500" i="3"/>
  <c r="AF1500" i="3"/>
  <c r="BB1501" i="3"/>
  <c r="S1507" i="3"/>
  <c r="V1507" i="3" s="1"/>
  <c r="AW1507" i="3"/>
  <c r="AQ1507" i="3"/>
  <c r="AR1507" i="3" s="1"/>
  <c r="AE1507" i="3"/>
  <c r="AU1507" i="3"/>
  <c r="AM1508" i="3"/>
  <c r="AF1508" i="3"/>
  <c r="BB1509" i="3"/>
  <c r="S1515" i="3"/>
  <c r="V1515" i="3" s="1"/>
  <c r="AQ1515" i="3"/>
  <c r="AR1515" i="3" s="1"/>
  <c r="AE1515" i="3"/>
  <c r="BC1515" i="3"/>
  <c r="AU1515" i="3"/>
  <c r="AM1516" i="3"/>
  <c r="AF1516" i="3"/>
  <c r="BB1517" i="3"/>
  <c r="S1523" i="3"/>
  <c r="V1523" i="3" s="1"/>
  <c r="AQ1523" i="3"/>
  <c r="AR1523" i="3" s="1"/>
  <c r="AE1523" i="3"/>
  <c r="BC1523" i="3"/>
  <c r="AU1523" i="3"/>
  <c r="AM1524" i="3"/>
  <c r="AF1524" i="3"/>
  <c r="BB1525" i="3"/>
  <c r="S1531" i="3"/>
  <c r="V1531" i="3" s="1"/>
  <c r="AW1531" i="3"/>
  <c r="AQ1531" i="3"/>
  <c r="AR1531" i="3" s="1"/>
  <c r="AE1531" i="3"/>
  <c r="AU1531" i="3"/>
  <c r="AM1532" i="3"/>
  <c r="AF1532" i="3"/>
  <c r="BB1533" i="3"/>
  <c r="S1539" i="3"/>
  <c r="V1539" i="3" s="1"/>
  <c r="AQ1539" i="3"/>
  <c r="AR1539" i="3" s="1"/>
  <c r="AE1539" i="3"/>
  <c r="BC1539" i="3"/>
  <c r="AU1539" i="3"/>
  <c r="AM1540" i="3"/>
  <c r="AF1540" i="3"/>
  <c r="BB1541" i="3"/>
  <c r="S1547" i="3"/>
  <c r="V1547" i="3" s="1"/>
  <c r="AQ1547" i="3"/>
  <c r="AR1547" i="3" s="1"/>
  <c r="AE1547" i="3"/>
  <c r="BC1547" i="3"/>
  <c r="AU1547" i="3"/>
  <c r="AM1548" i="3"/>
  <c r="AF1548" i="3"/>
  <c r="BB1549" i="3"/>
  <c r="S1555" i="3"/>
  <c r="V1555" i="3" s="1"/>
  <c r="AQ1555" i="3"/>
  <c r="AR1555" i="3" s="1"/>
  <c r="AE1555" i="3"/>
  <c r="BC1555" i="3"/>
  <c r="AU1555" i="3"/>
  <c r="AM1556" i="3"/>
  <c r="AF1556" i="3"/>
  <c r="BB1557" i="3"/>
  <c r="S1563" i="3"/>
  <c r="V1563" i="3" s="1"/>
  <c r="AQ1563" i="3"/>
  <c r="AR1563" i="3" s="1"/>
  <c r="AE1563" i="3"/>
  <c r="BC1563" i="3"/>
  <c r="AU1563" i="3"/>
  <c r="AM1564" i="3"/>
  <c r="AF1564" i="3"/>
  <c r="BB1565" i="3"/>
  <c r="S1571" i="3"/>
  <c r="V1571" i="3" s="1"/>
  <c r="AQ1571" i="3"/>
  <c r="AR1571" i="3" s="1"/>
  <c r="AE1571" i="3"/>
  <c r="BC1571" i="3"/>
  <c r="AU1571" i="3"/>
  <c r="AM1572" i="3"/>
  <c r="BB1573" i="3"/>
  <c r="S1579" i="3"/>
  <c r="V1579" i="3" s="1"/>
  <c r="AQ1579" i="3"/>
  <c r="AR1579" i="3" s="1"/>
  <c r="AE1579" i="3"/>
  <c r="BC1579" i="3"/>
  <c r="AU1579" i="3"/>
  <c r="AM1580" i="3"/>
  <c r="AF1580" i="3"/>
  <c r="BB1581" i="3"/>
  <c r="S1587" i="3"/>
  <c r="V1587" i="3" s="1"/>
  <c r="AQ1587" i="3"/>
  <c r="AR1587" i="3" s="1"/>
  <c r="AE1587" i="3"/>
  <c r="BC1587" i="3"/>
  <c r="AU1587" i="3"/>
  <c r="AM1588" i="3"/>
  <c r="AF1588" i="3"/>
  <c r="BB1589" i="3"/>
  <c r="S1595" i="3"/>
  <c r="V1595" i="3" s="1"/>
  <c r="AQ1595" i="3"/>
  <c r="AR1595" i="3" s="1"/>
  <c r="AE1595" i="3"/>
  <c r="BC1595" i="3"/>
  <c r="AU1595" i="3"/>
  <c r="AM1596" i="3"/>
  <c r="AF1596" i="3"/>
  <c r="BB1597" i="3"/>
  <c r="AG1602" i="3"/>
  <c r="AG1604" i="3"/>
  <c r="AU1604" i="3"/>
  <c r="AP1605" i="3"/>
  <c r="S1608" i="3"/>
  <c r="V1608" i="3" s="1"/>
  <c r="AU1610" i="3"/>
  <c r="S1611" i="3"/>
  <c r="V1611" i="3" s="1"/>
  <c r="AM1612" i="3"/>
  <c r="S1613" i="3"/>
  <c r="V1613" i="3" s="1"/>
  <c r="F1613" i="3"/>
  <c r="BB1615" i="3"/>
  <c r="AF1616" i="3"/>
  <c r="S1618" i="3"/>
  <c r="V1618" i="3" s="1"/>
  <c r="S1623" i="3"/>
  <c r="V1623" i="3" s="1"/>
  <c r="AM1623" i="3"/>
  <c r="F1623" i="3"/>
  <c r="S1625" i="3"/>
  <c r="V1625" i="3" s="1"/>
  <c r="AM1625" i="3"/>
  <c r="F1625" i="3"/>
  <c r="AM1626" i="3"/>
  <c r="AQ1627" i="3"/>
  <c r="AR1627" i="3" s="1"/>
  <c r="AE1627" i="3"/>
  <c r="AF1627" i="3" s="1"/>
  <c r="BB1627" i="3"/>
  <c r="AG1627" i="3"/>
  <c r="AM1638" i="3"/>
  <c r="S1641" i="3"/>
  <c r="V1641" i="3" s="1"/>
  <c r="AM1641" i="3"/>
  <c r="AP1641" i="3"/>
  <c r="F1641" i="3"/>
  <c r="BC1645" i="3"/>
  <c r="AU1645" i="3"/>
  <c r="AE1645" i="3"/>
  <c r="AF1645" i="3" s="1"/>
  <c r="AQ1645" i="3"/>
  <c r="AR1645" i="3" s="1"/>
  <c r="BB1645" i="3"/>
  <c r="AU1648" i="3"/>
  <c r="AM1660" i="3"/>
  <c r="AG1664" i="3"/>
  <c r="AM1668" i="3"/>
  <c r="S1670" i="3"/>
  <c r="V1670" i="3" s="1"/>
  <c r="BC1675" i="3"/>
  <c r="AU1675" i="3"/>
  <c r="AG1675" i="3"/>
  <c r="AQ1675" i="3"/>
  <c r="AR1675" i="3" s="1"/>
  <c r="AE1675" i="3"/>
  <c r="AF1675" i="3" s="1"/>
  <c r="BB1675" i="3"/>
  <c r="S1684" i="3"/>
  <c r="V1684" i="3" s="1"/>
  <c r="S1687" i="3"/>
  <c r="V1687" i="3" s="1"/>
  <c r="AM1687" i="3"/>
  <c r="F1687" i="3"/>
  <c r="S1690" i="3"/>
  <c r="V1690" i="3" s="1"/>
  <c r="S1699" i="3"/>
  <c r="V1699" i="3" s="1"/>
  <c r="AM1699" i="3"/>
  <c r="F1699" i="3"/>
  <c r="AM1704" i="3"/>
  <c r="BC1707" i="3"/>
  <c r="AU1707" i="3"/>
  <c r="AG1707" i="3"/>
  <c r="AQ1707" i="3"/>
  <c r="AR1707" i="3" s="1"/>
  <c r="AE1707" i="3"/>
  <c r="AF1707" i="3" s="1"/>
  <c r="BB1707" i="3"/>
  <c r="S1716" i="3"/>
  <c r="V1716" i="3" s="1"/>
  <c r="S1719" i="3"/>
  <c r="V1719" i="3" s="1"/>
  <c r="AM1719" i="3"/>
  <c r="F1719" i="3"/>
  <c r="S1722" i="3"/>
  <c r="V1722" i="3" s="1"/>
  <c r="S1731" i="3"/>
  <c r="V1731" i="3" s="1"/>
  <c r="AM1731" i="3"/>
  <c r="F1731" i="3"/>
  <c r="AM1736" i="3"/>
  <c r="BC1739" i="3"/>
  <c r="AU1739" i="3"/>
  <c r="AG1739" i="3"/>
  <c r="AQ1739" i="3"/>
  <c r="AR1739" i="3" s="1"/>
  <c r="AE1739" i="3"/>
  <c r="AF1739" i="3" s="1"/>
  <c r="BB1739" i="3"/>
  <c r="S1743" i="3"/>
  <c r="V1743" i="3" s="1"/>
  <c r="AM1743" i="3"/>
  <c r="F1743" i="3"/>
  <c r="AM1744" i="3"/>
  <c r="S1746" i="3"/>
  <c r="V1746" i="3" s="1"/>
  <c r="S1748" i="3"/>
  <c r="V1748" i="3" s="1"/>
  <c r="BC1755" i="3"/>
  <c r="AU1755" i="3"/>
  <c r="AG1755" i="3"/>
  <c r="AQ1755" i="3"/>
  <c r="AR1755" i="3" s="1"/>
  <c r="AE1755" i="3"/>
  <c r="BB1755" i="3"/>
  <c r="AG1756" i="3"/>
  <c r="S1765" i="3"/>
  <c r="V1765" i="3" s="1"/>
  <c r="AF1784" i="3"/>
  <c r="AU1823" i="3"/>
  <c r="S1829" i="3"/>
  <c r="V1829" i="3" s="1"/>
  <c r="AU1829" i="3"/>
  <c r="AN1836" i="3"/>
  <c r="S1836" i="3"/>
  <c r="V1836" i="3" s="1"/>
  <c r="F1836" i="3"/>
  <c r="AN1860" i="3"/>
  <c r="S1860" i="3"/>
  <c r="V1860" i="3" s="1"/>
  <c r="F1860" i="3"/>
  <c r="S2001" i="3"/>
  <c r="V2001" i="3" s="1"/>
  <c r="S1619" i="3"/>
  <c r="V1619" i="3" s="1"/>
  <c r="AQ1619" i="3"/>
  <c r="AR1619" i="3" s="1"/>
  <c r="AE1619" i="3"/>
  <c r="BC1619" i="3"/>
  <c r="AU1619" i="3"/>
  <c r="S1622" i="3"/>
  <c r="V1622" i="3" s="1"/>
  <c r="S1626" i="3"/>
  <c r="V1626" i="3" s="1"/>
  <c r="S1630" i="3"/>
  <c r="V1630" i="3" s="1"/>
  <c r="S1634" i="3"/>
  <c r="V1634" i="3" s="1"/>
  <c r="S1639" i="3"/>
  <c r="V1639" i="3" s="1"/>
  <c r="AQ1639" i="3"/>
  <c r="AR1639" i="3" s="1"/>
  <c r="AE1639" i="3"/>
  <c r="AF1639" i="3" s="1"/>
  <c r="BB1639" i="3"/>
  <c r="AU1639" i="3"/>
  <c r="S1643" i="3"/>
  <c r="V1643" i="3" s="1"/>
  <c r="AQ1643" i="3"/>
  <c r="AR1643" i="3" s="1"/>
  <c r="AE1643" i="3"/>
  <c r="AF1643" i="3" s="1"/>
  <c r="BB1643" i="3"/>
  <c r="AU1643" i="3"/>
  <c r="S1647" i="3"/>
  <c r="V1647" i="3" s="1"/>
  <c r="AQ1647" i="3"/>
  <c r="AR1647" i="3" s="1"/>
  <c r="AE1647" i="3"/>
  <c r="AF1647" i="3" s="1"/>
  <c r="BB1647" i="3"/>
  <c r="AU1647" i="3"/>
  <c r="S1651" i="3"/>
  <c r="V1651" i="3" s="1"/>
  <c r="AQ1651" i="3"/>
  <c r="AR1651" i="3" s="1"/>
  <c r="AE1651" i="3"/>
  <c r="AF1651" i="3" s="1"/>
  <c r="BB1651" i="3"/>
  <c r="AU1651" i="3"/>
  <c r="AM1656" i="3"/>
  <c r="BC1659" i="3"/>
  <c r="AU1659" i="3"/>
  <c r="AG1659" i="3"/>
  <c r="AQ1659" i="3"/>
  <c r="AR1659" i="3" s="1"/>
  <c r="AE1659" i="3"/>
  <c r="BB1659" i="3"/>
  <c r="S1663" i="3"/>
  <c r="V1663" i="3" s="1"/>
  <c r="AM1663" i="3"/>
  <c r="S1668" i="3"/>
  <c r="V1668" i="3" s="1"/>
  <c r="BC1671" i="3"/>
  <c r="AU1671" i="3"/>
  <c r="AG1671" i="3"/>
  <c r="AQ1671" i="3"/>
  <c r="AR1671" i="3" s="1"/>
  <c r="AE1671" i="3"/>
  <c r="BB1671" i="3"/>
  <c r="AM1676" i="3"/>
  <c r="S1683" i="3"/>
  <c r="V1683" i="3" s="1"/>
  <c r="AM1683" i="3"/>
  <c r="AM1688" i="3"/>
  <c r="BC1691" i="3"/>
  <c r="AU1691" i="3"/>
  <c r="AG1691" i="3"/>
  <c r="AQ1691" i="3"/>
  <c r="AR1691" i="3" s="1"/>
  <c r="AE1691" i="3"/>
  <c r="BB1691" i="3"/>
  <c r="S1695" i="3"/>
  <c r="V1695" i="3" s="1"/>
  <c r="AM1695" i="3"/>
  <c r="S1700" i="3"/>
  <c r="V1700" i="3" s="1"/>
  <c r="BC1703" i="3"/>
  <c r="AU1703" i="3"/>
  <c r="AG1703" i="3"/>
  <c r="AQ1703" i="3"/>
  <c r="AR1703" i="3" s="1"/>
  <c r="AE1703" i="3"/>
  <c r="BB1703" i="3"/>
  <c r="AM1708" i="3"/>
  <c r="S1715" i="3"/>
  <c r="V1715" i="3" s="1"/>
  <c r="AM1715" i="3"/>
  <c r="AM1720" i="3"/>
  <c r="BC1723" i="3"/>
  <c r="AU1723" i="3"/>
  <c r="AG1723" i="3"/>
  <c r="AQ1723" i="3"/>
  <c r="AR1723" i="3" s="1"/>
  <c r="AE1723" i="3"/>
  <c r="BB1723" i="3"/>
  <c r="S1727" i="3"/>
  <c r="V1727" i="3" s="1"/>
  <c r="AM1727" i="3"/>
  <c r="S1732" i="3"/>
  <c r="V1732" i="3" s="1"/>
  <c r="BC1735" i="3"/>
  <c r="AU1735" i="3"/>
  <c r="AG1735" i="3"/>
  <c r="AQ1735" i="3"/>
  <c r="AR1735" i="3" s="1"/>
  <c r="AE1735" i="3"/>
  <c r="BB1735" i="3"/>
  <c r="S1739" i="3"/>
  <c r="V1739" i="3" s="1"/>
  <c r="AM1739" i="3"/>
  <c r="F1739" i="3"/>
  <c r="AN1747" i="3"/>
  <c r="S1747" i="3"/>
  <c r="V1747" i="3" s="1"/>
  <c r="AN1751" i="3"/>
  <c r="S1751" i="3"/>
  <c r="V1751" i="3" s="1"/>
  <c r="F1751" i="3"/>
  <c r="S1754" i="3"/>
  <c r="V1754" i="3" s="1"/>
  <c r="F1767" i="3"/>
  <c r="AN1767" i="3"/>
  <c r="S1767" i="3"/>
  <c r="V1767" i="3" s="1"/>
  <c r="AU1767" i="3"/>
  <c r="AF1768" i="3"/>
  <c r="AG1772" i="3"/>
  <c r="S1781" i="3"/>
  <c r="V1781" i="3" s="1"/>
  <c r="AG1789" i="3"/>
  <c r="AG1797" i="3"/>
  <c r="AU1817" i="3"/>
  <c r="S1823" i="3"/>
  <c r="V1823" i="3" s="1"/>
  <c r="AF1837" i="3"/>
  <c r="S1843" i="3"/>
  <c r="V1843" i="3" s="1"/>
  <c r="AU1847" i="3"/>
  <c r="S1859" i="3"/>
  <c r="V1859" i="3" s="1"/>
  <c r="S1867" i="3"/>
  <c r="V1867" i="3" s="1"/>
  <c r="BC1886" i="3"/>
  <c r="AU1886" i="3"/>
  <c r="AG1886" i="3"/>
  <c r="AQ1886" i="3"/>
  <c r="AR1886" i="3" s="1"/>
  <c r="AE1886" i="3"/>
  <c r="AF1886" i="3" s="1"/>
  <c r="BB1886" i="3"/>
  <c r="BC1890" i="3"/>
  <c r="AU1890" i="3"/>
  <c r="AG1890" i="3"/>
  <c r="AQ1890" i="3"/>
  <c r="AR1890" i="3" s="1"/>
  <c r="AE1890" i="3"/>
  <c r="BB1890" i="3"/>
  <c r="S1931" i="3"/>
  <c r="V1931" i="3" s="1"/>
  <c r="BC1936" i="3"/>
  <c r="AU1936" i="3"/>
  <c r="AQ1936" i="3"/>
  <c r="AR1936" i="3" s="1"/>
  <c r="AE1936" i="3"/>
  <c r="BB1936" i="3"/>
  <c r="AG2018" i="3"/>
  <c r="S1601" i="3"/>
  <c r="V1601" i="3" s="1"/>
  <c r="BC1601" i="3"/>
  <c r="AU1601" i="3"/>
  <c r="AG1601" i="3"/>
  <c r="AQ1601" i="3"/>
  <c r="AR1601" i="3" s="1"/>
  <c r="AE1601" i="3"/>
  <c r="AM1602" i="3"/>
  <c r="AG1607" i="3"/>
  <c r="S1609" i="3"/>
  <c r="V1609" i="3" s="1"/>
  <c r="AU1609" i="3"/>
  <c r="AG1609" i="3"/>
  <c r="AW1609" i="3"/>
  <c r="AQ1609" i="3"/>
  <c r="AR1609" i="3" s="1"/>
  <c r="AE1609" i="3"/>
  <c r="AM1610" i="3"/>
  <c r="AG1615" i="3"/>
  <c r="S1617" i="3"/>
  <c r="V1617" i="3" s="1"/>
  <c r="BC1617" i="3"/>
  <c r="AU1617" i="3"/>
  <c r="AG1617" i="3"/>
  <c r="AQ1617" i="3"/>
  <c r="AR1617" i="3" s="1"/>
  <c r="AE1617" i="3"/>
  <c r="AM1618" i="3"/>
  <c r="BB1619" i="3"/>
  <c r="AU1620" i="3"/>
  <c r="BC1621" i="3"/>
  <c r="AU1621" i="3"/>
  <c r="AE1621" i="3"/>
  <c r="AF1621" i="3" s="1"/>
  <c r="AQ1621" i="3"/>
  <c r="AR1621" i="3" s="1"/>
  <c r="AU1624" i="3"/>
  <c r="BC1625" i="3"/>
  <c r="AU1625" i="3"/>
  <c r="AE1625" i="3"/>
  <c r="AF1625" i="3" s="1"/>
  <c r="AQ1625" i="3"/>
  <c r="AR1625" i="3" s="1"/>
  <c r="AU1628" i="3"/>
  <c r="BC1629" i="3"/>
  <c r="AU1629" i="3"/>
  <c r="AE1629" i="3"/>
  <c r="AF1629" i="3" s="1"/>
  <c r="AQ1629" i="3"/>
  <c r="AR1629" i="3" s="1"/>
  <c r="AU1632" i="3"/>
  <c r="BC1633" i="3"/>
  <c r="AU1633" i="3"/>
  <c r="AE1633" i="3"/>
  <c r="AF1633" i="3" s="1"/>
  <c r="AQ1633" i="3"/>
  <c r="AR1633" i="3" s="1"/>
  <c r="S1638" i="3"/>
  <c r="V1638" i="3" s="1"/>
  <c r="AG1639" i="3"/>
  <c r="S1642" i="3"/>
  <c r="V1642" i="3" s="1"/>
  <c r="AG1643" i="3"/>
  <c r="S1646" i="3"/>
  <c r="V1646" i="3" s="1"/>
  <c r="AG1647" i="3"/>
  <c r="S1650" i="3"/>
  <c r="V1650" i="3" s="1"/>
  <c r="AG1651" i="3"/>
  <c r="S1659" i="3"/>
  <c r="V1659" i="3" s="1"/>
  <c r="AM1659" i="3"/>
  <c r="AM1664" i="3"/>
  <c r="BC1667" i="3"/>
  <c r="AU1667" i="3"/>
  <c r="AG1667" i="3"/>
  <c r="AQ1667" i="3"/>
  <c r="AR1667" i="3" s="1"/>
  <c r="AE1667" i="3"/>
  <c r="AF1667" i="3" s="1"/>
  <c r="BB1667" i="3"/>
  <c r="S1671" i="3"/>
  <c r="V1671" i="3" s="1"/>
  <c r="AM1671" i="3"/>
  <c r="S1676" i="3"/>
  <c r="V1676" i="3" s="1"/>
  <c r="BC1679" i="3"/>
  <c r="AU1679" i="3"/>
  <c r="AG1679" i="3"/>
  <c r="AQ1679" i="3"/>
  <c r="AR1679" i="3" s="1"/>
  <c r="AE1679" i="3"/>
  <c r="AF1679" i="3" s="1"/>
  <c r="BB1679" i="3"/>
  <c r="AM1684" i="3"/>
  <c r="S1691" i="3"/>
  <c r="V1691" i="3" s="1"/>
  <c r="AM1691" i="3"/>
  <c r="AM1696" i="3"/>
  <c r="BC1699" i="3"/>
  <c r="AU1699" i="3"/>
  <c r="AG1699" i="3"/>
  <c r="AQ1699" i="3"/>
  <c r="AR1699" i="3" s="1"/>
  <c r="AE1699" i="3"/>
  <c r="AF1699" i="3" s="1"/>
  <c r="BB1699" i="3"/>
  <c r="S1703" i="3"/>
  <c r="V1703" i="3" s="1"/>
  <c r="O1703" i="3"/>
  <c r="P1703" i="3" s="1"/>
  <c r="AM1703" i="3"/>
  <c r="S1708" i="3"/>
  <c r="V1708" i="3" s="1"/>
  <c r="BC1711" i="3"/>
  <c r="AU1711" i="3"/>
  <c r="AG1711" i="3"/>
  <c r="AQ1711" i="3"/>
  <c r="AR1711" i="3" s="1"/>
  <c r="AE1711" i="3"/>
  <c r="AF1711" i="3" s="1"/>
  <c r="BB1711" i="3"/>
  <c r="AM1716" i="3"/>
  <c r="S1723" i="3"/>
  <c r="V1723" i="3" s="1"/>
  <c r="AM1723" i="3"/>
  <c r="AM1728" i="3"/>
  <c r="BC1731" i="3"/>
  <c r="AU1731" i="3"/>
  <c r="AG1731" i="3"/>
  <c r="AQ1731" i="3"/>
  <c r="AR1731" i="3" s="1"/>
  <c r="AE1731" i="3"/>
  <c r="AF1731" i="3" s="1"/>
  <c r="BB1731" i="3"/>
  <c r="S1735" i="3"/>
  <c r="V1735" i="3" s="1"/>
  <c r="AM1735" i="3"/>
  <c r="AG1748" i="3"/>
  <c r="S1756" i="3"/>
  <c r="V1756" i="3" s="1"/>
  <c r="AM1759" i="3"/>
  <c r="S1761" i="3"/>
  <c r="V1761" i="3" s="1"/>
  <c r="F1763" i="3"/>
  <c r="AN1763" i="3"/>
  <c r="S1763" i="3"/>
  <c r="V1763" i="3" s="1"/>
  <c r="AG1768" i="3"/>
  <c r="BB1773" i="3"/>
  <c r="AE1773" i="3"/>
  <c r="AQ1773" i="3"/>
  <c r="AR1773" i="3" s="1"/>
  <c r="BC1773" i="3"/>
  <c r="AU1773" i="3"/>
  <c r="BB1785" i="3"/>
  <c r="AE1785" i="3"/>
  <c r="AQ1785" i="3"/>
  <c r="AR1785" i="3" s="1"/>
  <c r="BC1785" i="3"/>
  <c r="AU1785" i="3"/>
  <c r="S1791" i="3"/>
  <c r="V1791" i="3" s="1"/>
  <c r="S1795" i="3"/>
  <c r="V1795" i="3" s="1"/>
  <c r="AU1809" i="3"/>
  <c r="AN1820" i="3"/>
  <c r="S1820" i="3"/>
  <c r="V1820" i="3" s="1"/>
  <c r="F1820" i="3"/>
  <c r="AQ1840" i="3"/>
  <c r="AR1840" i="3" s="1"/>
  <c r="AE1840" i="3"/>
  <c r="BC1840" i="3"/>
  <c r="AU1840" i="3"/>
  <c r="BB1840" i="3"/>
  <c r="S1847" i="3"/>
  <c r="V1847" i="3" s="1"/>
  <c r="AQ1856" i="3"/>
  <c r="AR1856" i="3" s="1"/>
  <c r="AE1856" i="3"/>
  <c r="BC1856" i="3"/>
  <c r="AU1856" i="3"/>
  <c r="BB1856" i="3"/>
  <c r="AG1857" i="3"/>
  <c r="AM1887" i="3"/>
  <c r="AU1919" i="3"/>
  <c r="S1740" i="3"/>
  <c r="V1740" i="3" s="1"/>
  <c r="BC1743" i="3"/>
  <c r="AU1743" i="3"/>
  <c r="AG1743" i="3"/>
  <c r="AQ1743" i="3"/>
  <c r="AR1743" i="3" s="1"/>
  <c r="AE1743" i="3"/>
  <c r="AF1743" i="3" s="1"/>
  <c r="BB1743" i="3"/>
  <c r="AN1755" i="3"/>
  <c r="S1755" i="3"/>
  <c r="V1755" i="3" s="1"/>
  <c r="AG1760" i="3"/>
  <c r="BB1761" i="3"/>
  <c r="AE1761" i="3"/>
  <c r="AQ1761" i="3"/>
  <c r="AR1761" i="3" s="1"/>
  <c r="BC1761" i="3"/>
  <c r="F1771" i="3"/>
  <c r="AN1771" i="3"/>
  <c r="S1771" i="3"/>
  <c r="V1771" i="3" s="1"/>
  <c r="AG1776" i="3"/>
  <c r="BB1777" i="3"/>
  <c r="AE1777" i="3"/>
  <c r="AQ1777" i="3"/>
  <c r="AR1777" i="3" s="1"/>
  <c r="BC1777" i="3"/>
  <c r="AM1789" i="3"/>
  <c r="AQ1804" i="3"/>
  <c r="AR1804" i="3" s="1"/>
  <c r="AE1804" i="3"/>
  <c r="AF1804" i="3" s="1"/>
  <c r="BC1804" i="3"/>
  <c r="AU1804" i="3"/>
  <c r="BB1804" i="3"/>
  <c r="AN1808" i="3"/>
  <c r="S1808" i="3"/>
  <c r="V1808" i="3" s="1"/>
  <c r="AF1809" i="3"/>
  <c r="AQ1812" i="3"/>
  <c r="AR1812" i="3" s="1"/>
  <c r="AE1812" i="3"/>
  <c r="BC1812" i="3"/>
  <c r="AU1812" i="3"/>
  <c r="BB1812" i="3"/>
  <c r="AN1816" i="3"/>
  <c r="S1816" i="3"/>
  <c r="V1816" i="3" s="1"/>
  <c r="AP1816" i="3"/>
  <c r="AF1817" i="3"/>
  <c r="S1821" i="3"/>
  <c r="V1821" i="3" s="1"/>
  <c r="AU1821" i="3"/>
  <c r="AQ1824" i="3"/>
  <c r="AR1824" i="3" s="1"/>
  <c r="AE1824" i="3"/>
  <c r="BC1824" i="3"/>
  <c r="AU1824" i="3"/>
  <c r="BB1824" i="3"/>
  <c r="AU1827" i="3"/>
  <c r="AU1831" i="3"/>
  <c r="S1837" i="3"/>
  <c r="V1837" i="3" s="1"/>
  <c r="AU1837" i="3"/>
  <c r="AG1841" i="3"/>
  <c r="AN1844" i="3"/>
  <c r="S1844" i="3"/>
  <c r="V1844" i="3" s="1"/>
  <c r="AM1844" i="3"/>
  <c r="AF1845" i="3"/>
  <c r="AQ1848" i="3"/>
  <c r="AR1848" i="3" s="1"/>
  <c r="AE1848" i="3"/>
  <c r="AF1848" i="3" s="1"/>
  <c r="BC1848" i="3"/>
  <c r="AU1848" i="3"/>
  <c r="BB1848" i="3"/>
  <c r="AU1851" i="3"/>
  <c r="AU1855" i="3"/>
  <c r="AQ1864" i="3"/>
  <c r="AR1864" i="3" s="1"/>
  <c r="AE1864" i="3"/>
  <c r="AF1864" i="3" s="1"/>
  <c r="BC1864" i="3"/>
  <c r="AU1864" i="3"/>
  <c r="BB1864" i="3"/>
  <c r="BC1870" i="3"/>
  <c r="AU1870" i="3"/>
  <c r="AG1870" i="3"/>
  <c r="AQ1870" i="3"/>
  <c r="AR1870" i="3" s="1"/>
  <c r="AE1870" i="3"/>
  <c r="BB1870" i="3"/>
  <c r="AG1871" i="3"/>
  <c r="AN1878" i="3"/>
  <c r="S1878" i="3"/>
  <c r="V1878" i="3" s="1"/>
  <c r="F1878" i="3"/>
  <c r="S1919" i="3"/>
  <c r="V1919" i="3" s="1"/>
  <c r="AU1923" i="3"/>
  <c r="AM1945" i="3"/>
  <c r="AG1967" i="3"/>
  <c r="AF2011" i="3"/>
  <c r="AG2026" i="3"/>
  <c r="AG2034" i="3"/>
  <c r="BC1751" i="3"/>
  <c r="AU1751" i="3"/>
  <c r="AG1751" i="3"/>
  <c r="AQ1751" i="3"/>
  <c r="AR1751" i="3" s="1"/>
  <c r="AE1751" i="3"/>
  <c r="AF1751" i="3" s="1"/>
  <c r="BB1751" i="3"/>
  <c r="F1759" i="3"/>
  <c r="AN1759" i="3"/>
  <c r="S1759" i="3"/>
  <c r="V1759" i="3" s="1"/>
  <c r="AG1764" i="3"/>
  <c r="BB1765" i="3"/>
  <c r="AE1765" i="3"/>
  <c r="AQ1765" i="3"/>
  <c r="AR1765" i="3" s="1"/>
  <c r="BC1765" i="3"/>
  <c r="F1775" i="3"/>
  <c r="AN1775" i="3"/>
  <c r="S1775" i="3"/>
  <c r="V1775" i="3" s="1"/>
  <c r="AG1780" i="3"/>
  <c r="BB1781" i="3"/>
  <c r="AE1781" i="3"/>
  <c r="AQ1781" i="3"/>
  <c r="AR1781" i="3" s="1"/>
  <c r="BC1781" i="3"/>
  <c r="AQ1788" i="3"/>
  <c r="AR1788" i="3" s="1"/>
  <c r="AE1788" i="3"/>
  <c r="AF1788" i="3" s="1"/>
  <c r="BC1788" i="3"/>
  <c r="AU1788" i="3"/>
  <c r="BB1788" i="3"/>
  <c r="AN1792" i="3"/>
  <c r="S1792" i="3"/>
  <c r="V1792" i="3" s="1"/>
  <c r="AF1793" i="3"/>
  <c r="AQ1796" i="3"/>
  <c r="AR1796" i="3" s="1"/>
  <c r="AE1796" i="3"/>
  <c r="BC1796" i="3"/>
  <c r="AU1796" i="3"/>
  <c r="BB1796" i="3"/>
  <c r="AN1800" i="3"/>
  <c r="S1800" i="3"/>
  <c r="V1800" i="3" s="1"/>
  <c r="AM1800" i="3"/>
  <c r="AG1805" i="3"/>
  <c r="S1807" i="3"/>
  <c r="V1807" i="3" s="1"/>
  <c r="AG1813" i="3"/>
  <c r="AG1825" i="3"/>
  <c r="AN1828" i="3"/>
  <c r="S1828" i="3"/>
  <c r="V1828" i="3" s="1"/>
  <c r="AM1828" i="3"/>
  <c r="AF1829" i="3"/>
  <c r="AQ1832" i="3"/>
  <c r="AR1832" i="3" s="1"/>
  <c r="AE1832" i="3"/>
  <c r="AF1832" i="3" s="1"/>
  <c r="BC1832" i="3"/>
  <c r="AU1832" i="3"/>
  <c r="BB1832" i="3"/>
  <c r="AU1835" i="3"/>
  <c r="AU1839" i="3"/>
  <c r="AG1849" i="3"/>
  <c r="AN1852" i="3"/>
  <c r="S1852" i="3"/>
  <c r="V1852" i="3" s="1"/>
  <c r="AM1852" i="3"/>
  <c r="AF1861" i="3"/>
  <c r="AG1865" i="3"/>
  <c r="AN1898" i="3"/>
  <c r="S1898" i="3"/>
  <c r="V1898" i="3" s="1"/>
  <c r="F1898" i="3"/>
  <c r="AG1901" i="3"/>
  <c r="S1923" i="3"/>
  <c r="V1923" i="3" s="1"/>
  <c r="AU1931" i="3"/>
  <c r="AN1948" i="3"/>
  <c r="S1948" i="3"/>
  <c r="V1948" i="3" s="1"/>
  <c r="F1948" i="3"/>
  <c r="AQ1982" i="3"/>
  <c r="AR1982" i="3" s="1"/>
  <c r="AE1982" i="3"/>
  <c r="AF1982" i="3" s="1"/>
  <c r="BC1982" i="3"/>
  <c r="AU1982" i="3"/>
  <c r="BB1982" i="3"/>
  <c r="AF1995" i="3"/>
  <c r="AF2073" i="3"/>
  <c r="AQ2106" i="3"/>
  <c r="AR2106" i="3" s="1"/>
  <c r="AE2106" i="3"/>
  <c r="AF2106" i="3" s="1"/>
  <c r="BB2106" i="3"/>
  <c r="BC2106" i="3"/>
  <c r="AG2106" i="3"/>
  <c r="AU2106" i="3"/>
  <c r="AU1859" i="3"/>
  <c r="AU1863" i="3"/>
  <c r="AN1866" i="3"/>
  <c r="S1866" i="3"/>
  <c r="V1866" i="3" s="1"/>
  <c r="S1889" i="3"/>
  <c r="V1889" i="3" s="1"/>
  <c r="AG1909" i="3"/>
  <c r="AU1915" i="3"/>
  <c r="BC1920" i="3"/>
  <c r="AU1920" i="3"/>
  <c r="AQ1920" i="3"/>
  <c r="AR1920" i="3" s="1"/>
  <c r="AE1920" i="3"/>
  <c r="BB1920" i="3"/>
  <c r="AU1943" i="3"/>
  <c r="AG1945" i="3"/>
  <c r="S1969" i="3"/>
  <c r="V1969" i="3" s="1"/>
  <c r="AG1975" i="3"/>
  <c r="AU1995" i="3"/>
  <c r="AU2011" i="3"/>
  <c r="S2053" i="3"/>
  <c r="V2053" i="3" s="1"/>
  <c r="S2111" i="3"/>
  <c r="V2111" i="3" s="1"/>
  <c r="AG2114" i="3"/>
  <c r="BC2114" i="3"/>
  <c r="AU2114" i="3"/>
  <c r="BB2114" i="3"/>
  <c r="AQ2114" i="3"/>
  <c r="AR2114" i="3" s="1"/>
  <c r="AE2114" i="3"/>
  <c r="BC1874" i="3"/>
  <c r="AU1874" i="3"/>
  <c r="AG1874" i="3"/>
  <c r="AQ1874" i="3"/>
  <c r="AR1874" i="3" s="1"/>
  <c r="AE1874" i="3"/>
  <c r="AF1874" i="3" s="1"/>
  <c r="BB1874" i="3"/>
  <c r="AN1882" i="3"/>
  <c r="S1882" i="3"/>
  <c r="V1882" i="3" s="1"/>
  <c r="AM1882" i="3"/>
  <c r="AN1894" i="3"/>
  <c r="S1894" i="3"/>
  <c r="V1894" i="3" s="1"/>
  <c r="S1899" i="3"/>
  <c r="V1899" i="3" s="1"/>
  <c r="AU1927" i="3"/>
  <c r="AG1929" i="3"/>
  <c r="AU1935" i="3"/>
  <c r="AU1939" i="3"/>
  <c r="AU1963" i="3"/>
  <c r="AN1994" i="3"/>
  <c r="S1994" i="3"/>
  <c r="V1994" i="3" s="1"/>
  <c r="AM1994" i="3"/>
  <c r="AG1999" i="3"/>
  <c r="AN2010" i="3"/>
  <c r="S2010" i="3"/>
  <c r="V2010" i="3" s="1"/>
  <c r="AM2010" i="3"/>
  <c r="AG2015" i="3"/>
  <c r="S2028" i="3"/>
  <c r="V2028" i="3" s="1"/>
  <c r="S2036" i="3"/>
  <c r="V2036" i="3" s="1"/>
  <c r="AP2073" i="3"/>
  <c r="F1406" i="3"/>
  <c r="F1410" i="3"/>
  <c r="F1414" i="3"/>
  <c r="F1418" i="3"/>
  <c r="F1422" i="3"/>
  <c r="F1426" i="3"/>
  <c r="F1430" i="3"/>
  <c r="F1434" i="3"/>
  <c r="F1438" i="3"/>
  <c r="F1442" i="3"/>
  <c r="F1446" i="3"/>
  <c r="F1450" i="3"/>
  <c r="F1454" i="3"/>
  <c r="F1458" i="3"/>
  <c r="F1462" i="3"/>
  <c r="F1466" i="3"/>
  <c r="F1470" i="3"/>
  <c r="F1474" i="3"/>
  <c r="F1478" i="3"/>
  <c r="F1482" i="3"/>
  <c r="F1486" i="3"/>
  <c r="F1490" i="3"/>
  <c r="F1494" i="3"/>
  <c r="F1498" i="3"/>
  <c r="F1502" i="3"/>
  <c r="F1506" i="3"/>
  <c r="F1510" i="3"/>
  <c r="F1514" i="3"/>
  <c r="F1518" i="3"/>
  <c r="F1522" i="3"/>
  <c r="F1526" i="3"/>
  <c r="F1530" i="3"/>
  <c r="F1534" i="3"/>
  <c r="F1538" i="3"/>
  <c r="F1542" i="3"/>
  <c r="F1546" i="3"/>
  <c r="F1550" i="3"/>
  <c r="F1554" i="3"/>
  <c r="F1558" i="3"/>
  <c r="F1562" i="3"/>
  <c r="F1566" i="3"/>
  <c r="F1570" i="3"/>
  <c r="F1574" i="3"/>
  <c r="F1578" i="3"/>
  <c r="F1582" i="3"/>
  <c r="F1586" i="3"/>
  <c r="F1590" i="3"/>
  <c r="F1594" i="3"/>
  <c r="F1598" i="3"/>
  <c r="F1602" i="3"/>
  <c r="F1606" i="3"/>
  <c r="F1610" i="3"/>
  <c r="F1614" i="3"/>
  <c r="F1618" i="3"/>
  <c r="F1620" i="3"/>
  <c r="AM1620" i="3"/>
  <c r="AG1621" i="3"/>
  <c r="BB1622" i="3"/>
  <c r="AU1622" i="3"/>
  <c r="F1624" i="3"/>
  <c r="AM1624" i="3"/>
  <c r="AG1625" i="3"/>
  <c r="BB1626" i="3"/>
  <c r="AU1626" i="3"/>
  <c r="AP1628" i="3"/>
  <c r="F1628" i="3"/>
  <c r="AM1628" i="3"/>
  <c r="AG1629" i="3"/>
  <c r="BB1630" i="3"/>
  <c r="AU1630" i="3"/>
  <c r="F1632" i="3"/>
  <c r="AM1632" i="3"/>
  <c r="AG1633" i="3"/>
  <c r="BB1634" i="3"/>
  <c r="AU1634" i="3"/>
  <c r="F1636" i="3"/>
  <c r="AM1636" i="3"/>
  <c r="AG1637" i="3"/>
  <c r="BB1638" i="3"/>
  <c r="AU1638" i="3"/>
  <c r="F1640" i="3"/>
  <c r="AM1640" i="3"/>
  <c r="AG1641" i="3"/>
  <c r="AX1642" i="3"/>
  <c r="AU1642" i="3"/>
  <c r="F1644" i="3"/>
  <c r="AM1644" i="3"/>
  <c r="AG1645" i="3"/>
  <c r="BB1646" i="3"/>
  <c r="AU1646" i="3"/>
  <c r="F1648" i="3"/>
  <c r="AM1648" i="3"/>
  <c r="AG1649" i="3"/>
  <c r="BB1650" i="3"/>
  <c r="AU1650" i="3"/>
  <c r="F1652" i="3"/>
  <c r="AM1652" i="3"/>
  <c r="S1653" i="3"/>
  <c r="V1653" i="3" s="1"/>
  <c r="AQ1653" i="3"/>
  <c r="AR1653" i="3" s="1"/>
  <c r="AE1653" i="3"/>
  <c r="BC1653" i="3"/>
  <c r="AU1653" i="3"/>
  <c r="AM1654" i="3"/>
  <c r="AF1654" i="3"/>
  <c r="F1657" i="3"/>
  <c r="S1661" i="3"/>
  <c r="V1661" i="3" s="1"/>
  <c r="AQ1661" i="3"/>
  <c r="AR1661" i="3" s="1"/>
  <c r="AE1661" i="3"/>
  <c r="BC1661" i="3"/>
  <c r="AU1661" i="3"/>
  <c r="AP1661" i="3"/>
  <c r="AM1662" i="3"/>
  <c r="AF1662" i="3"/>
  <c r="F1665" i="3"/>
  <c r="S1669" i="3"/>
  <c r="V1669" i="3" s="1"/>
  <c r="AQ1669" i="3"/>
  <c r="AR1669" i="3" s="1"/>
  <c r="AE1669" i="3"/>
  <c r="BC1669" i="3"/>
  <c r="AU1669" i="3"/>
  <c r="AM1670" i="3"/>
  <c r="F1673" i="3"/>
  <c r="S1677" i="3"/>
  <c r="V1677" i="3" s="1"/>
  <c r="AQ1677" i="3"/>
  <c r="AR1677" i="3" s="1"/>
  <c r="AE1677" i="3"/>
  <c r="BC1677" i="3"/>
  <c r="AU1677" i="3"/>
  <c r="AM1678" i="3"/>
  <c r="AF1678" i="3"/>
  <c r="F1681" i="3"/>
  <c r="S1685" i="3"/>
  <c r="V1685" i="3" s="1"/>
  <c r="AQ1685" i="3"/>
  <c r="AR1685" i="3" s="1"/>
  <c r="AE1685" i="3"/>
  <c r="BC1685" i="3"/>
  <c r="AU1685" i="3"/>
  <c r="AM1686" i="3"/>
  <c r="F1689" i="3"/>
  <c r="S1693" i="3"/>
  <c r="V1693" i="3" s="1"/>
  <c r="AQ1693" i="3"/>
  <c r="AR1693" i="3" s="1"/>
  <c r="AE1693" i="3"/>
  <c r="BC1693" i="3"/>
  <c r="AU1693" i="3"/>
  <c r="AM1694" i="3"/>
  <c r="F1697" i="3"/>
  <c r="S1701" i="3"/>
  <c r="V1701" i="3" s="1"/>
  <c r="AQ1701" i="3"/>
  <c r="AR1701" i="3" s="1"/>
  <c r="AE1701" i="3"/>
  <c r="BC1701" i="3"/>
  <c r="AU1701" i="3"/>
  <c r="AM1702" i="3"/>
  <c r="AF1702" i="3"/>
  <c r="F1705" i="3"/>
  <c r="AN1709" i="3"/>
  <c r="S1709" i="3"/>
  <c r="V1709" i="3" s="1"/>
  <c r="AQ1709" i="3"/>
  <c r="AR1709" i="3" s="1"/>
  <c r="AE1709" i="3"/>
  <c r="BC1709" i="3"/>
  <c r="AU1709" i="3"/>
  <c r="AM1710" i="3"/>
  <c r="AF1710" i="3"/>
  <c r="F1713" i="3"/>
  <c r="S1717" i="3"/>
  <c r="V1717" i="3" s="1"/>
  <c r="AQ1717" i="3"/>
  <c r="AR1717" i="3" s="1"/>
  <c r="AE1717" i="3"/>
  <c r="BC1717" i="3"/>
  <c r="AU1717" i="3"/>
  <c r="AM1718" i="3"/>
  <c r="AF1718" i="3"/>
  <c r="F1721" i="3"/>
  <c r="S1725" i="3"/>
  <c r="V1725" i="3" s="1"/>
  <c r="AQ1725" i="3"/>
  <c r="AR1725" i="3" s="1"/>
  <c r="AE1725" i="3"/>
  <c r="BC1725" i="3"/>
  <c r="AU1725" i="3"/>
  <c r="AM1726" i="3"/>
  <c r="AF1726" i="3"/>
  <c r="F1729" i="3"/>
  <c r="S1733" i="3"/>
  <c r="V1733" i="3" s="1"/>
  <c r="AQ1733" i="3"/>
  <c r="AR1733" i="3" s="1"/>
  <c r="AE1733" i="3"/>
  <c r="BC1733" i="3"/>
  <c r="AU1733" i="3"/>
  <c r="AM1734" i="3"/>
  <c r="AF1734" i="3"/>
  <c r="F1737" i="3"/>
  <c r="AN1741" i="3"/>
  <c r="S1741" i="3"/>
  <c r="V1741" i="3" s="1"/>
  <c r="AQ1741" i="3"/>
  <c r="AR1741" i="3" s="1"/>
  <c r="AE1741" i="3"/>
  <c r="BC1741" i="3"/>
  <c r="AU1741" i="3"/>
  <c r="AM1742" i="3"/>
  <c r="F1745" i="3"/>
  <c r="AN1749" i="3"/>
  <c r="S1749" i="3"/>
  <c r="V1749" i="3" s="1"/>
  <c r="AQ1749" i="3"/>
  <c r="AR1749" i="3" s="1"/>
  <c r="AE1749" i="3"/>
  <c r="BC1749" i="3"/>
  <c r="AU1749" i="3"/>
  <c r="F1753" i="3"/>
  <c r="AN1757" i="3"/>
  <c r="S1757" i="3"/>
  <c r="V1757" i="3" s="1"/>
  <c r="AQ1757" i="3"/>
  <c r="AR1757" i="3" s="1"/>
  <c r="AE1757" i="3"/>
  <c r="BC1757" i="3"/>
  <c r="AU1757" i="3"/>
  <c r="AU1787" i="3"/>
  <c r="F1788" i="3"/>
  <c r="S1789" i="3"/>
  <c r="V1789" i="3" s="1"/>
  <c r="AU1789" i="3"/>
  <c r="AN1796" i="3"/>
  <c r="S1796" i="3"/>
  <c r="V1796" i="3" s="1"/>
  <c r="AU1799" i="3"/>
  <c r="AQ1800" i="3"/>
  <c r="AR1800" i="3" s="1"/>
  <c r="AE1800" i="3"/>
  <c r="AF1800" i="3" s="1"/>
  <c r="BC1800" i="3"/>
  <c r="AU1800" i="3"/>
  <c r="BB1800" i="3"/>
  <c r="AG1801" i="3"/>
  <c r="AU1803" i="3"/>
  <c r="F1804" i="3"/>
  <c r="S1805" i="3"/>
  <c r="V1805" i="3" s="1"/>
  <c r="AU1805" i="3"/>
  <c r="AN1812" i="3"/>
  <c r="S1812" i="3"/>
  <c r="V1812" i="3" s="1"/>
  <c r="AF1813" i="3"/>
  <c r="AU1815" i="3"/>
  <c r="AQ1816" i="3"/>
  <c r="AR1816" i="3" s="1"/>
  <c r="AE1816" i="3"/>
  <c r="AF1816" i="3" s="1"/>
  <c r="BC1816" i="3"/>
  <c r="AU1816" i="3"/>
  <c r="BB1816" i="3"/>
  <c r="AG1817" i="3"/>
  <c r="AN1824" i="3"/>
  <c r="S1824" i="3"/>
  <c r="V1824" i="3" s="1"/>
  <c r="AF1825" i="3"/>
  <c r="AQ1828" i="3"/>
  <c r="AR1828" i="3" s="1"/>
  <c r="AE1828" i="3"/>
  <c r="AF1828" i="3" s="1"/>
  <c r="BC1828" i="3"/>
  <c r="AU1828" i="3"/>
  <c r="BB1828" i="3"/>
  <c r="AG1829" i="3"/>
  <c r="F1832" i="3"/>
  <c r="AU1833" i="3"/>
  <c r="AM1837" i="3"/>
  <c r="AN1840" i="3"/>
  <c r="S1840" i="3"/>
  <c r="V1840" i="3" s="1"/>
  <c r="AF1841" i="3"/>
  <c r="AQ1844" i="3"/>
  <c r="AR1844" i="3" s="1"/>
  <c r="AE1844" i="3"/>
  <c r="AF1844" i="3" s="1"/>
  <c r="BC1844" i="3"/>
  <c r="AU1844" i="3"/>
  <c r="BB1844" i="3"/>
  <c r="AG1845" i="3"/>
  <c r="F1848" i="3"/>
  <c r="AU1849" i="3"/>
  <c r="AN1856" i="3"/>
  <c r="S1856" i="3"/>
  <c r="V1856" i="3" s="1"/>
  <c r="AM1856" i="3"/>
  <c r="AQ1860" i="3"/>
  <c r="AR1860" i="3" s="1"/>
  <c r="AE1860" i="3"/>
  <c r="AF1860" i="3" s="1"/>
  <c r="BC1860" i="3"/>
  <c r="AU1860" i="3"/>
  <c r="BB1860" i="3"/>
  <c r="AG1861" i="3"/>
  <c r="F1864" i="3"/>
  <c r="BC1866" i="3"/>
  <c r="AU1866" i="3"/>
  <c r="AG1866" i="3"/>
  <c r="AQ1866" i="3"/>
  <c r="AR1866" i="3" s="1"/>
  <c r="AE1866" i="3"/>
  <c r="AF1866" i="3" s="1"/>
  <c r="BB1866" i="3"/>
  <c r="AN1870" i="3"/>
  <c r="S1870" i="3"/>
  <c r="V1870" i="3" s="1"/>
  <c r="F1874" i="3"/>
  <c r="S1875" i="3"/>
  <c r="V1875" i="3" s="1"/>
  <c r="BC1878" i="3"/>
  <c r="AU1878" i="3"/>
  <c r="AG1878" i="3"/>
  <c r="AQ1878" i="3"/>
  <c r="AR1878" i="3" s="1"/>
  <c r="AE1878" i="3"/>
  <c r="BB1878" i="3"/>
  <c r="F1886" i="3"/>
  <c r="AN1890" i="3"/>
  <c r="S1890" i="3"/>
  <c r="V1890" i="3" s="1"/>
  <c r="BC1898" i="3"/>
  <c r="AU1898" i="3"/>
  <c r="AG1898" i="3"/>
  <c r="AQ1898" i="3"/>
  <c r="AR1898" i="3" s="1"/>
  <c r="AE1898" i="3"/>
  <c r="AF1898" i="3" s="1"/>
  <c r="BB1898" i="3"/>
  <c r="S1917" i="3"/>
  <c r="V1917" i="3" s="1"/>
  <c r="AU1917" i="3"/>
  <c r="AG1921" i="3"/>
  <c r="AN1924" i="3"/>
  <c r="S1924" i="3"/>
  <c r="V1924" i="3" s="1"/>
  <c r="AF1925" i="3"/>
  <c r="BC1928" i="3"/>
  <c r="AU1928" i="3"/>
  <c r="AQ1928" i="3"/>
  <c r="AR1928" i="3" s="1"/>
  <c r="AE1928" i="3"/>
  <c r="AF1928" i="3" s="1"/>
  <c r="BB1928" i="3"/>
  <c r="S1933" i="3"/>
  <c r="V1933" i="3" s="1"/>
  <c r="AU1933" i="3"/>
  <c r="AG1937" i="3"/>
  <c r="AN1940" i="3"/>
  <c r="S1940" i="3"/>
  <c r="V1940" i="3" s="1"/>
  <c r="AF1941" i="3"/>
  <c r="BC1944" i="3"/>
  <c r="AU1944" i="3"/>
  <c r="AQ1944" i="3"/>
  <c r="AR1944" i="3" s="1"/>
  <c r="AE1944" i="3"/>
  <c r="AF1944" i="3" s="1"/>
  <c r="BB1944" i="3"/>
  <c r="AQ1952" i="3"/>
  <c r="AR1952" i="3" s="1"/>
  <c r="AE1952" i="3"/>
  <c r="AF1952" i="3" s="1"/>
  <c r="BB1952" i="3"/>
  <c r="AG1952" i="3"/>
  <c r="BC1952" i="3"/>
  <c r="AN1954" i="3"/>
  <c r="S1954" i="3"/>
  <c r="V1954" i="3" s="1"/>
  <c r="AU1955" i="3"/>
  <c r="AQ1958" i="3"/>
  <c r="AR1958" i="3" s="1"/>
  <c r="AE1958" i="3"/>
  <c r="BC1958" i="3"/>
  <c r="AU1958" i="3"/>
  <c r="BB1958" i="3"/>
  <c r="AN1986" i="3"/>
  <c r="S1986" i="3"/>
  <c r="V1986" i="3" s="1"/>
  <c r="AU1987" i="3"/>
  <c r="AQ1990" i="3"/>
  <c r="AR1990" i="3" s="1"/>
  <c r="AE1990" i="3"/>
  <c r="BC1990" i="3"/>
  <c r="AU1990" i="3"/>
  <c r="BB1990" i="3"/>
  <c r="S1657" i="3"/>
  <c r="V1657" i="3" s="1"/>
  <c r="AQ1657" i="3"/>
  <c r="AR1657" i="3" s="1"/>
  <c r="AE1657" i="3"/>
  <c r="AF1657" i="3" s="1"/>
  <c r="BC1657" i="3"/>
  <c r="AU1657" i="3"/>
  <c r="AM1658" i="3"/>
  <c r="AF1658" i="3"/>
  <c r="AN1665" i="3"/>
  <c r="S1665" i="3"/>
  <c r="V1665" i="3" s="1"/>
  <c r="AQ1665" i="3"/>
  <c r="AR1665" i="3" s="1"/>
  <c r="AE1665" i="3"/>
  <c r="AF1665" i="3" s="1"/>
  <c r="BC1665" i="3"/>
  <c r="AU1665" i="3"/>
  <c r="AM1666" i="3"/>
  <c r="AF1666" i="3"/>
  <c r="S1673" i="3"/>
  <c r="V1673" i="3" s="1"/>
  <c r="AW1673" i="3"/>
  <c r="AQ1673" i="3"/>
  <c r="AR1673" i="3" s="1"/>
  <c r="AE1673" i="3"/>
  <c r="AF1673" i="3" s="1"/>
  <c r="AU1673" i="3"/>
  <c r="AM1674" i="3"/>
  <c r="AF1674" i="3"/>
  <c r="AN1681" i="3"/>
  <c r="S1681" i="3"/>
  <c r="V1681" i="3" s="1"/>
  <c r="AQ1681" i="3"/>
  <c r="AR1681" i="3" s="1"/>
  <c r="AE1681" i="3"/>
  <c r="AF1681" i="3" s="1"/>
  <c r="BC1681" i="3"/>
  <c r="AU1681" i="3"/>
  <c r="AM1682" i="3"/>
  <c r="S1689" i="3"/>
  <c r="V1689" i="3" s="1"/>
  <c r="AQ1689" i="3"/>
  <c r="AR1689" i="3" s="1"/>
  <c r="AE1689" i="3"/>
  <c r="AF1689" i="3" s="1"/>
  <c r="BC1689" i="3"/>
  <c r="AU1689" i="3"/>
  <c r="AP1689" i="3"/>
  <c r="AM1690" i="3"/>
  <c r="AF1690" i="3"/>
  <c r="S1697" i="3"/>
  <c r="V1697" i="3" s="1"/>
  <c r="AQ1697" i="3"/>
  <c r="AR1697" i="3" s="1"/>
  <c r="AE1697" i="3"/>
  <c r="AF1697" i="3" s="1"/>
  <c r="BC1697" i="3"/>
  <c r="AU1697" i="3"/>
  <c r="AM1698" i="3"/>
  <c r="AF1698" i="3"/>
  <c r="S1705" i="3"/>
  <c r="V1705" i="3" s="1"/>
  <c r="AQ1705" i="3"/>
  <c r="AR1705" i="3" s="1"/>
  <c r="AE1705" i="3"/>
  <c r="AF1705" i="3" s="1"/>
  <c r="BC1705" i="3"/>
  <c r="AU1705" i="3"/>
  <c r="AM1706" i="3"/>
  <c r="AF1706" i="3"/>
  <c r="S1713" i="3"/>
  <c r="V1713" i="3" s="1"/>
  <c r="AQ1713" i="3"/>
  <c r="AR1713" i="3" s="1"/>
  <c r="AE1713" i="3"/>
  <c r="AF1713" i="3" s="1"/>
  <c r="BC1713" i="3"/>
  <c r="AU1713" i="3"/>
  <c r="AM1714" i="3"/>
  <c r="AF1714" i="3"/>
  <c r="S1721" i="3"/>
  <c r="V1721" i="3" s="1"/>
  <c r="AQ1721" i="3"/>
  <c r="AR1721" i="3" s="1"/>
  <c r="AE1721" i="3"/>
  <c r="AF1721" i="3" s="1"/>
  <c r="BC1721" i="3"/>
  <c r="AU1721" i="3"/>
  <c r="AM1722" i="3"/>
  <c r="AF1722" i="3"/>
  <c r="AN1729" i="3"/>
  <c r="S1729" i="3"/>
  <c r="V1729" i="3" s="1"/>
  <c r="AQ1729" i="3"/>
  <c r="AR1729" i="3" s="1"/>
  <c r="AE1729" i="3"/>
  <c r="AF1729" i="3" s="1"/>
  <c r="BC1729" i="3"/>
  <c r="AU1729" i="3"/>
  <c r="AM1730" i="3"/>
  <c r="AF1730" i="3"/>
  <c r="S1737" i="3"/>
  <c r="V1737" i="3" s="1"/>
  <c r="AQ1737" i="3"/>
  <c r="AR1737" i="3" s="1"/>
  <c r="AE1737" i="3"/>
  <c r="AF1737" i="3" s="1"/>
  <c r="BC1737" i="3"/>
  <c r="AU1737" i="3"/>
  <c r="AM1738" i="3"/>
  <c r="AN1745" i="3"/>
  <c r="S1745" i="3"/>
  <c r="AQ1745" i="3"/>
  <c r="AE1745" i="3"/>
  <c r="BC1745" i="3"/>
  <c r="AU1745" i="3"/>
  <c r="AF1746" i="3"/>
  <c r="AN1753" i="3"/>
  <c r="S1753" i="3"/>
  <c r="V1753" i="3" s="1"/>
  <c r="AQ1753" i="3"/>
  <c r="AR1753" i="3" s="1"/>
  <c r="AE1753" i="3"/>
  <c r="AF1753" i="3" s="1"/>
  <c r="BC1753" i="3"/>
  <c r="AU1753" i="3"/>
  <c r="AF1754" i="3"/>
  <c r="AN1788" i="3"/>
  <c r="S1788" i="3"/>
  <c r="V1788" i="3" s="1"/>
  <c r="AF1789" i="3"/>
  <c r="AU1791" i="3"/>
  <c r="AQ1792" i="3"/>
  <c r="AR1792" i="3" s="1"/>
  <c r="AE1792" i="3"/>
  <c r="AF1792" i="3" s="1"/>
  <c r="BC1792" i="3"/>
  <c r="AU1792" i="3"/>
  <c r="BB1792" i="3"/>
  <c r="AG1793" i="3"/>
  <c r="AU1795" i="3"/>
  <c r="S1797" i="3"/>
  <c r="V1797" i="3" s="1"/>
  <c r="AU1797" i="3"/>
  <c r="AN1804" i="3"/>
  <c r="S1804" i="3"/>
  <c r="V1804" i="3" s="1"/>
  <c r="AM1804" i="3"/>
  <c r="AF1805" i="3"/>
  <c r="AU1807" i="3"/>
  <c r="AQ1808" i="3"/>
  <c r="AR1808" i="3" s="1"/>
  <c r="AE1808" i="3"/>
  <c r="AF1808" i="3" s="1"/>
  <c r="BC1808" i="3"/>
  <c r="AU1808" i="3"/>
  <c r="BB1808" i="3"/>
  <c r="AG1809" i="3"/>
  <c r="AU1811" i="3"/>
  <c r="S1813" i="3"/>
  <c r="V1813" i="3" s="1"/>
  <c r="AU1813" i="3"/>
  <c r="AM1817" i="3"/>
  <c r="AQ1820" i="3"/>
  <c r="AR1820" i="3" s="1"/>
  <c r="AE1820" i="3"/>
  <c r="BC1820" i="3"/>
  <c r="AU1820" i="3"/>
  <c r="BB1820" i="3"/>
  <c r="AG1821" i="3"/>
  <c r="AU1825" i="3"/>
  <c r="AM1829" i="3"/>
  <c r="AN1832" i="3"/>
  <c r="S1832" i="3"/>
  <c r="V1832" i="3" s="1"/>
  <c r="AF1833" i="3"/>
  <c r="AQ1836" i="3"/>
  <c r="AR1836" i="3" s="1"/>
  <c r="AE1836" i="3"/>
  <c r="AF1836" i="3" s="1"/>
  <c r="BC1836" i="3"/>
  <c r="AU1836" i="3"/>
  <c r="BB1836" i="3"/>
  <c r="AG1837" i="3"/>
  <c r="AU1841" i="3"/>
  <c r="AM1845" i="3"/>
  <c r="AN1848" i="3"/>
  <c r="S1848" i="3"/>
  <c r="V1848" i="3" s="1"/>
  <c r="AF1849" i="3"/>
  <c r="AQ1852" i="3"/>
  <c r="AR1852" i="3" s="1"/>
  <c r="AE1852" i="3"/>
  <c r="AF1852" i="3" s="1"/>
  <c r="BC1852" i="3"/>
  <c r="AU1852" i="3"/>
  <c r="BB1852" i="3"/>
  <c r="AG1853" i="3"/>
  <c r="AU1857" i="3"/>
  <c r="AM1861" i="3"/>
  <c r="AN1864" i="3"/>
  <c r="S1864" i="3"/>
  <c r="V1864" i="3" s="1"/>
  <c r="AM1867" i="3"/>
  <c r="AN1874" i="3"/>
  <c r="S1874" i="3"/>
  <c r="V1874" i="3" s="1"/>
  <c r="AM1879" i="3"/>
  <c r="BC1882" i="3"/>
  <c r="AU1882" i="3"/>
  <c r="AG1882" i="3"/>
  <c r="AQ1882" i="3"/>
  <c r="AR1882" i="3" s="1"/>
  <c r="AE1882" i="3"/>
  <c r="AF1882" i="3" s="1"/>
  <c r="BB1882" i="3"/>
  <c r="AN1886" i="3"/>
  <c r="S1886" i="3"/>
  <c r="V1886" i="3" s="1"/>
  <c r="S1891" i="3"/>
  <c r="V1891" i="3" s="1"/>
  <c r="BC1894" i="3"/>
  <c r="AU1894" i="3"/>
  <c r="AG1894" i="3"/>
  <c r="AQ1894" i="3"/>
  <c r="AR1894" i="3" s="1"/>
  <c r="AE1894" i="3"/>
  <c r="AF1894" i="3" s="1"/>
  <c r="BB1894" i="3"/>
  <c r="AN1916" i="3"/>
  <c r="S1916" i="3"/>
  <c r="V1916" i="3" s="1"/>
  <c r="S1925" i="3"/>
  <c r="V1925" i="3" s="1"/>
  <c r="AU1925" i="3"/>
  <c r="AN1932" i="3"/>
  <c r="S1932" i="3"/>
  <c r="V1932" i="3" s="1"/>
  <c r="AM1937" i="3"/>
  <c r="S1941" i="3"/>
  <c r="V1941" i="3" s="1"/>
  <c r="AU1941" i="3"/>
  <c r="S1949" i="3"/>
  <c r="V1949" i="3" s="1"/>
  <c r="AF1955" i="3"/>
  <c r="S1957" i="3"/>
  <c r="V1957" i="3" s="1"/>
  <c r="AF1987" i="3"/>
  <c r="S1989" i="3"/>
  <c r="V1989" i="3" s="1"/>
  <c r="AG2007" i="3"/>
  <c r="BC2062" i="3"/>
  <c r="AU2062" i="3"/>
  <c r="AG2062" i="3"/>
  <c r="AQ2062" i="3"/>
  <c r="AR2062" i="3" s="1"/>
  <c r="AE2062" i="3"/>
  <c r="AF2062" i="3" s="1"/>
  <c r="BB2062" i="3"/>
  <c r="AX1654" i="3"/>
  <c r="F1656" i="3"/>
  <c r="F1660" i="3"/>
  <c r="F1664" i="3"/>
  <c r="F1668" i="3"/>
  <c r="F1672" i="3"/>
  <c r="F1676" i="3"/>
  <c r="AP1676" i="3"/>
  <c r="F1680" i="3"/>
  <c r="F1684" i="3"/>
  <c r="F1688" i="3"/>
  <c r="F1692" i="3"/>
  <c r="AP1692" i="3"/>
  <c r="F1696" i="3"/>
  <c r="F1700" i="3"/>
  <c r="F1704" i="3"/>
  <c r="F1708" i="3"/>
  <c r="F1712" i="3"/>
  <c r="F1716" i="3"/>
  <c r="AP1716" i="3"/>
  <c r="F1720" i="3"/>
  <c r="F1724" i="3"/>
  <c r="F1728" i="3"/>
  <c r="F1732" i="3"/>
  <c r="F1736" i="3"/>
  <c r="F1740" i="3"/>
  <c r="AP1740" i="3"/>
  <c r="F1744" i="3"/>
  <c r="F1748" i="3"/>
  <c r="F1752" i="3"/>
  <c r="F1756" i="3"/>
  <c r="F1760" i="3"/>
  <c r="F1762" i="3"/>
  <c r="AQ1762" i="3"/>
  <c r="AR1762" i="3" s="1"/>
  <c r="AE1762" i="3"/>
  <c r="AU1762" i="3"/>
  <c r="F1764" i="3"/>
  <c r="F1766" i="3"/>
  <c r="AQ1766" i="3"/>
  <c r="AR1766" i="3" s="1"/>
  <c r="AE1766" i="3"/>
  <c r="AU1766" i="3"/>
  <c r="F1768" i="3"/>
  <c r="F1770" i="3"/>
  <c r="AQ1770" i="3"/>
  <c r="AR1770" i="3" s="1"/>
  <c r="AE1770" i="3"/>
  <c r="AU1770" i="3"/>
  <c r="F1772" i="3"/>
  <c r="AM1773" i="3"/>
  <c r="F1774" i="3"/>
  <c r="AQ1774" i="3"/>
  <c r="AR1774" i="3" s="1"/>
  <c r="AE1774" i="3"/>
  <c r="AM1774" i="3"/>
  <c r="AU1774" i="3"/>
  <c r="F1776" i="3"/>
  <c r="F1778" i="3"/>
  <c r="AQ1778" i="3"/>
  <c r="AR1778" i="3" s="1"/>
  <c r="AE1778" i="3"/>
  <c r="AU1778" i="3"/>
  <c r="F1780" i="3"/>
  <c r="F1782" i="3"/>
  <c r="AQ1782" i="3"/>
  <c r="AR1782" i="3" s="1"/>
  <c r="AE1782" i="3"/>
  <c r="AU1782" i="3"/>
  <c r="F1784" i="3"/>
  <c r="F1786" i="3"/>
  <c r="AG1788" i="3"/>
  <c r="AN1790" i="3"/>
  <c r="S1790" i="3"/>
  <c r="V1790" i="3" s="1"/>
  <c r="BC1790" i="3"/>
  <c r="AU1790" i="3"/>
  <c r="AG1790" i="3"/>
  <c r="AQ1790" i="3"/>
  <c r="AR1790" i="3" s="1"/>
  <c r="AE1790" i="3"/>
  <c r="F1794" i="3"/>
  <c r="AG1796" i="3"/>
  <c r="AN1798" i="3"/>
  <c r="S1798" i="3"/>
  <c r="V1798" i="3" s="1"/>
  <c r="BC1798" i="3"/>
  <c r="AU1798" i="3"/>
  <c r="AG1798" i="3"/>
  <c r="AQ1798" i="3"/>
  <c r="AR1798" i="3" s="1"/>
  <c r="AE1798" i="3"/>
  <c r="F1802" i="3"/>
  <c r="AG1804" i="3"/>
  <c r="AN1806" i="3"/>
  <c r="S1806" i="3"/>
  <c r="V1806" i="3" s="1"/>
  <c r="BC1806" i="3"/>
  <c r="AU1806" i="3"/>
  <c r="AG1806" i="3"/>
  <c r="AQ1806" i="3"/>
  <c r="AR1806" i="3" s="1"/>
  <c r="AE1806" i="3"/>
  <c r="F1810" i="3"/>
  <c r="AG1812" i="3"/>
  <c r="AN1814" i="3"/>
  <c r="S1814" i="3"/>
  <c r="V1814" i="3" s="1"/>
  <c r="BC1814" i="3"/>
  <c r="AU1814" i="3"/>
  <c r="AG1814" i="3"/>
  <c r="AQ1814" i="3"/>
  <c r="AR1814" i="3" s="1"/>
  <c r="AE1814" i="3"/>
  <c r="F1818" i="3"/>
  <c r="AG1820" i="3"/>
  <c r="AN1822" i="3"/>
  <c r="S1822" i="3"/>
  <c r="V1822" i="3" s="1"/>
  <c r="AU1822" i="3"/>
  <c r="AG1822" i="3"/>
  <c r="AW1822" i="3"/>
  <c r="AQ1822" i="3"/>
  <c r="AR1822" i="3" s="1"/>
  <c r="AE1822" i="3"/>
  <c r="F1826" i="3"/>
  <c r="AG1828" i="3"/>
  <c r="AN1830" i="3"/>
  <c r="S1830" i="3"/>
  <c r="V1830" i="3" s="1"/>
  <c r="BC1830" i="3"/>
  <c r="AU1830" i="3"/>
  <c r="AG1830" i="3"/>
  <c r="AQ1830" i="3"/>
  <c r="AR1830" i="3" s="1"/>
  <c r="AE1830" i="3"/>
  <c r="F1834" i="3"/>
  <c r="AG1836" i="3"/>
  <c r="AN1838" i="3"/>
  <c r="S1838" i="3"/>
  <c r="V1838" i="3" s="1"/>
  <c r="BC1838" i="3"/>
  <c r="AU1838" i="3"/>
  <c r="AG1838" i="3"/>
  <c r="AQ1838" i="3"/>
  <c r="AR1838" i="3" s="1"/>
  <c r="AE1838" i="3"/>
  <c r="F1842" i="3"/>
  <c r="AG1844" i="3"/>
  <c r="AN1846" i="3"/>
  <c r="S1846" i="3"/>
  <c r="V1846" i="3" s="1"/>
  <c r="BC1846" i="3"/>
  <c r="AU1846" i="3"/>
  <c r="AG1846" i="3"/>
  <c r="AQ1846" i="3"/>
  <c r="AR1846" i="3" s="1"/>
  <c r="AE1846" i="3"/>
  <c r="F1850" i="3"/>
  <c r="AG1852" i="3"/>
  <c r="AN1854" i="3"/>
  <c r="S1854" i="3"/>
  <c r="V1854" i="3" s="1"/>
  <c r="BC1854" i="3"/>
  <c r="AU1854" i="3"/>
  <c r="AG1854" i="3"/>
  <c r="AQ1854" i="3"/>
  <c r="AR1854" i="3" s="1"/>
  <c r="AE1854" i="3"/>
  <c r="F1858" i="3"/>
  <c r="AG1860" i="3"/>
  <c r="AN1862" i="3"/>
  <c r="S1862" i="3"/>
  <c r="V1862" i="3" s="1"/>
  <c r="BC1862" i="3"/>
  <c r="AU1862" i="3"/>
  <c r="AG1862" i="3"/>
  <c r="AQ1862" i="3"/>
  <c r="AR1862" i="3" s="1"/>
  <c r="AE1862" i="3"/>
  <c r="AN1868" i="3"/>
  <c r="S1868" i="3"/>
  <c r="V1868" i="3" s="1"/>
  <c r="AQ1868" i="3"/>
  <c r="AR1868" i="3" s="1"/>
  <c r="AE1868" i="3"/>
  <c r="BC1868" i="3"/>
  <c r="AU1868" i="3"/>
  <c r="AM1869" i="3"/>
  <c r="F1872" i="3"/>
  <c r="AN1876" i="3"/>
  <c r="S1876" i="3"/>
  <c r="V1876" i="3" s="1"/>
  <c r="AQ1876" i="3"/>
  <c r="AR1876" i="3" s="1"/>
  <c r="AE1876" i="3"/>
  <c r="BC1876" i="3"/>
  <c r="AU1876" i="3"/>
  <c r="F1880" i="3"/>
  <c r="AN1884" i="3"/>
  <c r="S1884" i="3"/>
  <c r="V1884" i="3" s="1"/>
  <c r="AQ1884" i="3"/>
  <c r="AR1884" i="3" s="1"/>
  <c r="AE1884" i="3"/>
  <c r="BC1884" i="3"/>
  <c r="AU1884" i="3"/>
  <c r="AF1885" i="3"/>
  <c r="F1888" i="3"/>
  <c r="AN1892" i="3"/>
  <c r="S1892" i="3"/>
  <c r="V1892" i="3" s="1"/>
  <c r="AQ1892" i="3"/>
  <c r="AR1892" i="3" s="1"/>
  <c r="AE1892" i="3"/>
  <c r="BC1892" i="3"/>
  <c r="AU1892" i="3"/>
  <c r="AF1893" i="3"/>
  <c r="F1896" i="3"/>
  <c r="F1903" i="3"/>
  <c r="AN1903" i="3"/>
  <c r="S1903" i="3"/>
  <c r="V1903" i="3" s="1"/>
  <c r="F1907" i="3"/>
  <c r="AN1907" i="3"/>
  <c r="S1907" i="3"/>
  <c r="V1907" i="3" s="1"/>
  <c r="F1911" i="3"/>
  <c r="AN1911" i="3"/>
  <c r="S1911" i="3"/>
  <c r="V1911" i="3" s="1"/>
  <c r="AN1920" i="3"/>
  <c r="S1920" i="3"/>
  <c r="V1920" i="3" s="1"/>
  <c r="AF1921" i="3"/>
  <c r="BC1924" i="3"/>
  <c r="AU1924" i="3"/>
  <c r="AQ1924" i="3"/>
  <c r="AR1924" i="3" s="1"/>
  <c r="AE1924" i="3"/>
  <c r="AF1924" i="3" s="1"/>
  <c r="BB1924" i="3"/>
  <c r="AG1925" i="3"/>
  <c r="F1928" i="3"/>
  <c r="AN1936" i="3"/>
  <c r="S1936" i="3"/>
  <c r="V1936" i="3" s="1"/>
  <c r="AF1937" i="3"/>
  <c r="BC1940" i="3"/>
  <c r="AU1940" i="3"/>
  <c r="AQ1940" i="3"/>
  <c r="AR1940" i="3" s="1"/>
  <c r="AE1940" i="3"/>
  <c r="AF1940" i="3" s="1"/>
  <c r="BB1940" i="3"/>
  <c r="AG1941" i="3"/>
  <c r="F1944" i="3"/>
  <c r="AU1945" i="3"/>
  <c r="AQ1948" i="3"/>
  <c r="AR1948" i="3" s="1"/>
  <c r="AE1948" i="3"/>
  <c r="AF1948" i="3" s="1"/>
  <c r="BB1948" i="3"/>
  <c r="AG1948" i="3"/>
  <c r="BC1948" i="3"/>
  <c r="AU1949" i="3"/>
  <c r="AN1952" i="3"/>
  <c r="S1952" i="3"/>
  <c r="V1952" i="3" s="1"/>
  <c r="S1953" i="3"/>
  <c r="V1953" i="3" s="1"/>
  <c r="AG1959" i="3"/>
  <c r="AU1971" i="3"/>
  <c r="S1973" i="3"/>
  <c r="V1973" i="3" s="1"/>
  <c r="AU1979" i="3"/>
  <c r="AQ1998" i="3"/>
  <c r="AR1998" i="3" s="1"/>
  <c r="AE1998" i="3"/>
  <c r="AF1998" i="3" s="1"/>
  <c r="BC1998" i="3"/>
  <c r="AU1998" i="3"/>
  <c r="BB1998" i="3"/>
  <c r="AN2002" i="3"/>
  <c r="S2002" i="3"/>
  <c r="V2002" i="3" s="1"/>
  <c r="AF2003" i="3"/>
  <c r="AQ2006" i="3"/>
  <c r="AR2006" i="3" s="1"/>
  <c r="AE2006" i="3"/>
  <c r="BC2006" i="3"/>
  <c r="AU2006" i="3"/>
  <c r="BB2006" i="3"/>
  <c r="AQ2014" i="3"/>
  <c r="AR2014" i="3" s="1"/>
  <c r="AE2014" i="3"/>
  <c r="AF2014" i="3" s="1"/>
  <c r="BC2014" i="3"/>
  <c r="AU2014" i="3"/>
  <c r="BB2014" i="3"/>
  <c r="AM2030" i="3"/>
  <c r="AG2038" i="3"/>
  <c r="S2057" i="3"/>
  <c r="V2057" i="3" s="1"/>
  <c r="S2069" i="3"/>
  <c r="V2069" i="3" s="1"/>
  <c r="AQ1758" i="3"/>
  <c r="AR1758" i="3" s="1"/>
  <c r="BC1758" i="3"/>
  <c r="AN1760" i="3"/>
  <c r="S1760" i="3"/>
  <c r="V1760" i="3" s="1"/>
  <c r="BC1760" i="3"/>
  <c r="AU1760" i="3"/>
  <c r="AN1764" i="3"/>
  <c r="S1764" i="3"/>
  <c r="V1764" i="3" s="1"/>
  <c r="BC1764" i="3"/>
  <c r="AU1764" i="3"/>
  <c r="AN1768" i="3"/>
  <c r="S1768" i="3"/>
  <c r="V1768" i="3" s="1"/>
  <c r="BC1768" i="3"/>
  <c r="AU1768" i="3"/>
  <c r="AN1772" i="3"/>
  <c r="S1772" i="3"/>
  <c r="V1772" i="3" s="1"/>
  <c r="BC1772" i="3"/>
  <c r="AU1772" i="3"/>
  <c r="AN1776" i="3"/>
  <c r="S1776" i="3"/>
  <c r="V1776" i="3" s="1"/>
  <c r="BC1776" i="3"/>
  <c r="AU1776" i="3"/>
  <c r="AN1780" i="3"/>
  <c r="S1780" i="3"/>
  <c r="V1780" i="3" s="1"/>
  <c r="BC1780" i="3"/>
  <c r="AU1780" i="3"/>
  <c r="AN1784" i="3"/>
  <c r="S1784" i="3"/>
  <c r="V1784" i="3" s="1"/>
  <c r="BC1784" i="3"/>
  <c r="AU1784" i="3"/>
  <c r="AN1786" i="3"/>
  <c r="S1786" i="3"/>
  <c r="V1786" i="3" s="1"/>
  <c r="BC1786" i="3"/>
  <c r="AU1786" i="3"/>
  <c r="AG1786" i="3"/>
  <c r="AQ1786" i="3"/>
  <c r="AR1786" i="3" s="1"/>
  <c r="AE1786" i="3"/>
  <c r="AF1786" i="3" s="1"/>
  <c r="AG1792" i="3"/>
  <c r="AN1794" i="3"/>
  <c r="S1794" i="3"/>
  <c r="V1794" i="3" s="1"/>
  <c r="BC1794" i="3"/>
  <c r="AU1794" i="3"/>
  <c r="AG1794" i="3"/>
  <c r="AQ1794" i="3"/>
  <c r="AR1794" i="3" s="1"/>
  <c r="AE1794" i="3"/>
  <c r="AF1794" i="3" s="1"/>
  <c r="AM1795" i="3"/>
  <c r="AG1800" i="3"/>
  <c r="AN1802" i="3"/>
  <c r="S1802" i="3"/>
  <c r="V1802" i="3" s="1"/>
  <c r="BC1802" i="3"/>
  <c r="AU1802" i="3"/>
  <c r="AG1802" i="3"/>
  <c r="AQ1802" i="3"/>
  <c r="AR1802" i="3" s="1"/>
  <c r="AE1802" i="3"/>
  <c r="AF1802" i="3" s="1"/>
  <c r="AG1808" i="3"/>
  <c r="AN1810" i="3"/>
  <c r="S1810" i="3"/>
  <c r="V1810" i="3" s="1"/>
  <c r="BC1810" i="3"/>
  <c r="AU1810" i="3"/>
  <c r="AG1810" i="3"/>
  <c r="AQ1810" i="3"/>
  <c r="AR1810" i="3" s="1"/>
  <c r="AE1810" i="3"/>
  <c r="AF1810" i="3" s="1"/>
  <c r="AG1816" i="3"/>
  <c r="AN1818" i="3"/>
  <c r="S1818" i="3"/>
  <c r="V1818" i="3" s="1"/>
  <c r="BC1818" i="3"/>
  <c r="AU1818" i="3"/>
  <c r="AG1818" i="3"/>
  <c r="AQ1818" i="3"/>
  <c r="AR1818" i="3" s="1"/>
  <c r="AE1818" i="3"/>
  <c r="AF1818" i="3" s="1"/>
  <c r="AG1824" i="3"/>
  <c r="AN1826" i="3"/>
  <c r="S1826" i="3"/>
  <c r="V1826" i="3" s="1"/>
  <c r="BC1826" i="3"/>
  <c r="AU1826" i="3"/>
  <c r="AG1826" i="3"/>
  <c r="AQ1826" i="3"/>
  <c r="AR1826" i="3" s="1"/>
  <c r="AE1826" i="3"/>
  <c r="AF1826" i="3" s="1"/>
  <c r="AM1827" i="3"/>
  <c r="AG1832" i="3"/>
  <c r="AN1834" i="3"/>
  <c r="S1834" i="3"/>
  <c r="V1834" i="3" s="1"/>
  <c r="BC1834" i="3"/>
  <c r="AU1834" i="3"/>
  <c r="AG1834" i="3"/>
  <c r="AQ1834" i="3"/>
  <c r="AR1834" i="3" s="1"/>
  <c r="AE1834" i="3"/>
  <c r="AF1834" i="3" s="1"/>
  <c r="AG1840" i="3"/>
  <c r="AN1842" i="3"/>
  <c r="S1842" i="3"/>
  <c r="V1842" i="3" s="1"/>
  <c r="BC1842" i="3"/>
  <c r="AU1842" i="3"/>
  <c r="AG1842" i="3"/>
  <c r="AQ1842" i="3"/>
  <c r="AR1842" i="3" s="1"/>
  <c r="AE1842" i="3"/>
  <c r="AF1842" i="3" s="1"/>
  <c r="AG1848" i="3"/>
  <c r="AN1850" i="3"/>
  <c r="S1850" i="3"/>
  <c r="V1850" i="3" s="1"/>
  <c r="BC1850" i="3"/>
  <c r="AU1850" i="3"/>
  <c r="AG1850" i="3"/>
  <c r="AQ1850" i="3"/>
  <c r="AR1850" i="3" s="1"/>
  <c r="AE1850" i="3"/>
  <c r="AF1850" i="3" s="1"/>
  <c r="AG1856" i="3"/>
  <c r="AN1858" i="3"/>
  <c r="S1858" i="3"/>
  <c r="V1858" i="3" s="1"/>
  <c r="BC1858" i="3"/>
  <c r="AU1858" i="3"/>
  <c r="AG1858" i="3"/>
  <c r="AQ1858" i="3"/>
  <c r="AR1858" i="3" s="1"/>
  <c r="AE1858" i="3"/>
  <c r="AF1858" i="3" s="1"/>
  <c r="AM1859" i="3"/>
  <c r="AG1864" i="3"/>
  <c r="AF1865" i="3"/>
  <c r="AN1872" i="3"/>
  <c r="S1872" i="3"/>
  <c r="V1872" i="3" s="1"/>
  <c r="AQ1872" i="3"/>
  <c r="AR1872" i="3" s="1"/>
  <c r="AE1872" i="3"/>
  <c r="AF1872" i="3" s="1"/>
  <c r="BC1872" i="3"/>
  <c r="AU1872" i="3"/>
  <c r="AF1873" i="3"/>
  <c r="AN1880" i="3"/>
  <c r="S1880" i="3"/>
  <c r="V1880" i="3" s="1"/>
  <c r="AQ1880" i="3"/>
  <c r="AR1880" i="3" s="1"/>
  <c r="AE1880" i="3"/>
  <c r="AF1880" i="3" s="1"/>
  <c r="BC1880" i="3"/>
  <c r="AU1880" i="3"/>
  <c r="AN1888" i="3"/>
  <c r="S1888" i="3"/>
  <c r="V1888" i="3" s="1"/>
  <c r="AQ1888" i="3"/>
  <c r="AR1888" i="3" s="1"/>
  <c r="AE1888" i="3"/>
  <c r="AF1888" i="3" s="1"/>
  <c r="BC1888" i="3"/>
  <c r="AU1888" i="3"/>
  <c r="AF1889" i="3"/>
  <c r="AN1896" i="3"/>
  <c r="S1896" i="3"/>
  <c r="V1896" i="3" s="1"/>
  <c r="AQ1896" i="3"/>
  <c r="AR1896" i="3" s="1"/>
  <c r="AE1896" i="3"/>
  <c r="AF1896" i="3" s="1"/>
  <c r="BC1896" i="3"/>
  <c r="AU1896" i="3"/>
  <c r="AF1897" i="3"/>
  <c r="BB1901" i="3"/>
  <c r="AE1901" i="3"/>
  <c r="AQ1901" i="3"/>
  <c r="AR1901" i="3" s="1"/>
  <c r="AU1901" i="3"/>
  <c r="BB1905" i="3"/>
  <c r="AE1905" i="3"/>
  <c r="AQ1905" i="3"/>
  <c r="AR1905" i="3" s="1"/>
  <c r="AU1905" i="3"/>
  <c r="BB1909" i="3"/>
  <c r="AE1909" i="3"/>
  <c r="AQ1909" i="3"/>
  <c r="AR1909" i="3" s="1"/>
  <c r="AU1909" i="3"/>
  <c r="BB1913" i="3"/>
  <c r="AE1913" i="3"/>
  <c r="BC1913" i="3"/>
  <c r="AU1913" i="3"/>
  <c r="BC1916" i="3"/>
  <c r="AU1916" i="3"/>
  <c r="AQ1916" i="3"/>
  <c r="AR1916" i="3" s="1"/>
  <c r="AE1916" i="3"/>
  <c r="AF1916" i="3" s="1"/>
  <c r="BB1916" i="3"/>
  <c r="AG1917" i="3"/>
  <c r="AU1921" i="3"/>
  <c r="AN1928" i="3"/>
  <c r="S1928" i="3"/>
  <c r="V1928" i="3" s="1"/>
  <c r="AF1929" i="3"/>
  <c r="BC1932" i="3"/>
  <c r="AU1932" i="3"/>
  <c r="AQ1932" i="3"/>
  <c r="AR1932" i="3" s="1"/>
  <c r="AE1932" i="3"/>
  <c r="AF1932" i="3" s="1"/>
  <c r="BB1932" i="3"/>
  <c r="AG1933" i="3"/>
  <c r="AU1937" i="3"/>
  <c r="AN1944" i="3"/>
  <c r="S1944" i="3"/>
  <c r="V1944" i="3" s="1"/>
  <c r="BC1950" i="3"/>
  <c r="AU1950" i="3"/>
  <c r="AQ1950" i="3"/>
  <c r="AR1950" i="3" s="1"/>
  <c r="AE1950" i="3"/>
  <c r="AF1950" i="3" s="1"/>
  <c r="BB1950" i="3"/>
  <c r="AM1959" i="3"/>
  <c r="AQ1966" i="3"/>
  <c r="AR1966" i="3" s="1"/>
  <c r="AE1966" i="3"/>
  <c r="AF1966" i="3" s="1"/>
  <c r="BC1966" i="3"/>
  <c r="AU1966" i="3"/>
  <c r="BB1966" i="3"/>
  <c r="AN1970" i="3"/>
  <c r="S1970" i="3"/>
  <c r="V1970" i="3" s="1"/>
  <c r="AM1970" i="3"/>
  <c r="AF1971" i="3"/>
  <c r="AQ1974" i="3"/>
  <c r="AR1974" i="3" s="1"/>
  <c r="AE1974" i="3"/>
  <c r="BC1974" i="3"/>
  <c r="AU1974" i="3"/>
  <c r="BB1974" i="3"/>
  <c r="AN1978" i="3"/>
  <c r="S1978" i="3"/>
  <c r="V1978" i="3" s="1"/>
  <c r="AF1979" i="3"/>
  <c r="AG1983" i="3"/>
  <c r="S1985" i="3"/>
  <c r="V1985" i="3" s="1"/>
  <c r="AG1991" i="3"/>
  <c r="AU2003" i="3"/>
  <c r="S2005" i="3"/>
  <c r="V2005" i="3" s="1"/>
  <c r="AG2030" i="3"/>
  <c r="F1787" i="3"/>
  <c r="F1791" i="3"/>
  <c r="F1795" i="3"/>
  <c r="F1799" i="3"/>
  <c r="F1803" i="3"/>
  <c r="F1807" i="3"/>
  <c r="F1811" i="3"/>
  <c r="F1815" i="3"/>
  <c r="F1819" i="3"/>
  <c r="F1823" i="3"/>
  <c r="F1827" i="3"/>
  <c r="F1831" i="3"/>
  <c r="F1835" i="3"/>
  <c r="F1839" i="3"/>
  <c r="F1843" i="3"/>
  <c r="F1847" i="3"/>
  <c r="F1851" i="3"/>
  <c r="F1855" i="3"/>
  <c r="F1859" i="3"/>
  <c r="F1863" i="3"/>
  <c r="AX1865" i="3"/>
  <c r="F1867" i="3"/>
  <c r="F1871" i="3"/>
  <c r="F1875" i="3"/>
  <c r="F1879" i="3"/>
  <c r="F1883" i="3"/>
  <c r="F1887" i="3"/>
  <c r="F1891" i="3"/>
  <c r="F1895" i="3"/>
  <c r="F1899" i="3"/>
  <c r="F1900" i="3"/>
  <c r="F1902" i="3"/>
  <c r="AQ1902" i="3"/>
  <c r="AR1902" i="3" s="1"/>
  <c r="AE1902" i="3"/>
  <c r="AU1902" i="3"/>
  <c r="F1904" i="3"/>
  <c r="AM1905" i="3"/>
  <c r="F1906" i="3"/>
  <c r="AQ1906" i="3"/>
  <c r="AR1906" i="3" s="1"/>
  <c r="AE1906" i="3"/>
  <c r="AM1906" i="3"/>
  <c r="AU1906" i="3"/>
  <c r="F1908" i="3"/>
  <c r="F1910" i="3"/>
  <c r="AQ1910" i="3"/>
  <c r="AR1910" i="3" s="1"/>
  <c r="AE1910" i="3"/>
  <c r="AU1910" i="3"/>
  <c r="F1912" i="3"/>
  <c r="F1914" i="3"/>
  <c r="AG1916" i="3"/>
  <c r="AN1918" i="3"/>
  <c r="S1918" i="3"/>
  <c r="V1918" i="3" s="1"/>
  <c r="AQ1918" i="3"/>
  <c r="AR1918" i="3" s="1"/>
  <c r="AE1918" i="3"/>
  <c r="BC1918" i="3"/>
  <c r="AU1918" i="3"/>
  <c r="AG1918" i="3"/>
  <c r="F1922" i="3"/>
  <c r="AG1924" i="3"/>
  <c r="AN1926" i="3"/>
  <c r="S1926" i="3"/>
  <c r="V1926" i="3" s="1"/>
  <c r="AQ1926" i="3"/>
  <c r="AR1926" i="3" s="1"/>
  <c r="AE1926" i="3"/>
  <c r="BC1926" i="3"/>
  <c r="AU1926" i="3"/>
  <c r="AG1926" i="3"/>
  <c r="F1930" i="3"/>
  <c r="AG1932" i="3"/>
  <c r="AN1934" i="3"/>
  <c r="S1934" i="3"/>
  <c r="V1934" i="3" s="1"/>
  <c r="AQ1934" i="3"/>
  <c r="AR1934" i="3" s="1"/>
  <c r="AE1934" i="3"/>
  <c r="BC1934" i="3"/>
  <c r="AU1934" i="3"/>
  <c r="AG1934" i="3"/>
  <c r="F1938" i="3"/>
  <c r="AG1940" i="3"/>
  <c r="AN1942" i="3"/>
  <c r="S1942" i="3"/>
  <c r="V1942" i="3" s="1"/>
  <c r="AQ1942" i="3"/>
  <c r="AR1942" i="3" s="1"/>
  <c r="AE1942" i="3"/>
  <c r="BC1942" i="3"/>
  <c r="AU1942" i="3"/>
  <c r="AG1942" i="3"/>
  <c r="F1946" i="3"/>
  <c r="AM1947" i="3"/>
  <c r="AN1950" i="3"/>
  <c r="S1950" i="3"/>
  <c r="V1950" i="3" s="1"/>
  <c r="AM1951" i="3"/>
  <c r="AN1958" i="3"/>
  <c r="S1958" i="3"/>
  <c r="V1958" i="3" s="1"/>
  <c r="AM1958" i="3"/>
  <c r="AF1959" i="3"/>
  <c r="AU1961" i="3"/>
  <c r="AQ1962" i="3"/>
  <c r="AR1962" i="3" s="1"/>
  <c r="AE1962" i="3"/>
  <c r="AF1962" i="3" s="1"/>
  <c r="BC1962" i="3"/>
  <c r="AU1962" i="3"/>
  <c r="BB1962" i="3"/>
  <c r="AG1963" i="3"/>
  <c r="AU1965" i="3"/>
  <c r="F1966" i="3"/>
  <c r="S1967" i="3"/>
  <c r="V1967" i="3" s="1"/>
  <c r="AU1967" i="3"/>
  <c r="AN1974" i="3"/>
  <c r="S1974" i="3"/>
  <c r="V1974" i="3" s="1"/>
  <c r="AM1974" i="3"/>
  <c r="AF1975" i="3"/>
  <c r="AU1977" i="3"/>
  <c r="AQ1978" i="3"/>
  <c r="AR1978" i="3" s="1"/>
  <c r="AE1978" i="3"/>
  <c r="AF1978" i="3" s="1"/>
  <c r="BC1978" i="3"/>
  <c r="AU1978" i="3"/>
  <c r="BB1978" i="3"/>
  <c r="AG1979" i="3"/>
  <c r="AU1981" i="3"/>
  <c r="F1982" i="3"/>
  <c r="S1983" i="3"/>
  <c r="V1983" i="3" s="1"/>
  <c r="AU1983" i="3"/>
  <c r="AN1990" i="3"/>
  <c r="S1990" i="3"/>
  <c r="V1990" i="3" s="1"/>
  <c r="AM1990" i="3"/>
  <c r="AF1991" i="3"/>
  <c r="AU1993" i="3"/>
  <c r="AQ1994" i="3"/>
  <c r="AR1994" i="3" s="1"/>
  <c r="AE1994" i="3"/>
  <c r="AF1994" i="3" s="1"/>
  <c r="BC1994" i="3"/>
  <c r="AU1994" i="3"/>
  <c r="BB1994" i="3"/>
  <c r="AG1995" i="3"/>
  <c r="AU1997" i="3"/>
  <c r="F1998" i="3"/>
  <c r="S1999" i="3"/>
  <c r="V1999" i="3" s="1"/>
  <c r="AU1999" i="3"/>
  <c r="AN2006" i="3"/>
  <c r="S2006" i="3"/>
  <c r="V2006" i="3" s="1"/>
  <c r="AM2006" i="3"/>
  <c r="AF2007" i="3"/>
  <c r="AU2009" i="3"/>
  <c r="AQ2010" i="3"/>
  <c r="AR2010" i="3" s="1"/>
  <c r="AE2010" i="3"/>
  <c r="AF2010" i="3" s="1"/>
  <c r="BC2010" i="3"/>
  <c r="AU2010" i="3"/>
  <c r="BB2010" i="3"/>
  <c r="AG2011" i="3"/>
  <c r="AU2013" i="3"/>
  <c r="F2014" i="3"/>
  <c r="S2015" i="3"/>
  <c r="V2015" i="3" s="1"/>
  <c r="AU2015" i="3"/>
  <c r="AU2024" i="3"/>
  <c r="BC2029" i="3"/>
  <c r="AU2029" i="3"/>
  <c r="AQ2029" i="3"/>
  <c r="AR2029" i="3" s="1"/>
  <c r="AE2029" i="3"/>
  <c r="BB2029" i="3"/>
  <c r="AU2032" i="3"/>
  <c r="BC2037" i="3"/>
  <c r="AU2037" i="3"/>
  <c r="AQ2037" i="3"/>
  <c r="AR2037" i="3" s="1"/>
  <c r="AE2037" i="3"/>
  <c r="BB2037" i="3"/>
  <c r="AN2066" i="3"/>
  <c r="S2066" i="3"/>
  <c r="V2066" i="3" s="1"/>
  <c r="F2084" i="3"/>
  <c r="AN2084" i="3"/>
  <c r="S2084" i="3"/>
  <c r="V2084" i="3" s="1"/>
  <c r="AU2084" i="3"/>
  <c r="AM1899" i="3"/>
  <c r="AN1900" i="3"/>
  <c r="S1900" i="3"/>
  <c r="V1900" i="3" s="1"/>
  <c r="BC1900" i="3"/>
  <c r="AU1900" i="3"/>
  <c r="AN1904" i="3"/>
  <c r="S1904" i="3"/>
  <c r="V1904" i="3" s="1"/>
  <c r="BC1904" i="3"/>
  <c r="AU1904" i="3"/>
  <c r="AN1908" i="3"/>
  <c r="S1908" i="3"/>
  <c r="V1908" i="3" s="1"/>
  <c r="BC1908" i="3"/>
  <c r="AU1908" i="3"/>
  <c r="AN1912" i="3"/>
  <c r="S1912" i="3"/>
  <c r="V1912" i="3" s="1"/>
  <c r="BC1912" i="3"/>
  <c r="AU1912" i="3"/>
  <c r="AN1914" i="3"/>
  <c r="S1914" i="3"/>
  <c r="V1914" i="3" s="1"/>
  <c r="AQ1914" i="3"/>
  <c r="AR1914" i="3" s="1"/>
  <c r="AE1914" i="3"/>
  <c r="AF1914" i="3" s="1"/>
  <c r="BC1914" i="3"/>
  <c r="AU1914" i="3"/>
  <c r="AG1914" i="3"/>
  <c r="AG1920" i="3"/>
  <c r="AN1922" i="3"/>
  <c r="S1922" i="3"/>
  <c r="V1922" i="3" s="1"/>
  <c r="AQ1922" i="3"/>
  <c r="AR1922" i="3" s="1"/>
  <c r="AE1922" i="3"/>
  <c r="AF1922" i="3" s="1"/>
  <c r="BC1922" i="3"/>
  <c r="AU1922" i="3"/>
  <c r="AG1922" i="3"/>
  <c r="AG1928" i="3"/>
  <c r="AN1930" i="3"/>
  <c r="S1930" i="3"/>
  <c r="V1930" i="3" s="1"/>
  <c r="AQ1930" i="3"/>
  <c r="AR1930" i="3" s="1"/>
  <c r="AE1930" i="3"/>
  <c r="AF1930" i="3" s="1"/>
  <c r="BC1930" i="3"/>
  <c r="AU1930" i="3"/>
  <c r="AG1930" i="3"/>
  <c r="AG1936" i="3"/>
  <c r="AN1938" i="3"/>
  <c r="S1938" i="3"/>
  <c r="V1938" i="3" s="1"/>
  <c r="AQ1938" i="3"/>
  <c r="AR1938" i="3" s="1"/>
  <c r="AE1938" i="3"/>
  <c r="AF1938" i="3" s="1"/>
  <c r="BC1938" i="3"/>
  <c r="AU1938" i="3"/>
  <c r="AG1938" i="3"/>
  <c r="AG1944" i="3"/>
  <c r="AN1946" i="3"/>
  <c r="S1946" i="3"/>
  <c r="V1946" i="3" s="1"/>
  <c r="BC1946" i="3"/>
  <c r="AU1946" i="3"/>
  <c r="AQ1946" i="3"/>
  <c r="AR1946" i="3" s="1"/>
  <c r="AE1946" i="3"/>
  <c r="AF1946" i="3" s="1"/>
  <c r="AG1946" i="3"/>
  <c r="BB1946" i="3"/>
  <c r="S1947" i="3"/>
  <c r="V1947" i="3" s="1"/>
  <c r="S1951" i="3"/>
  <c r="V1951" i="3" s="1"/>
  <c r="AU1953" i="3"/>
  <c r="AQ1954" i="3"/>
  <c r="AR1954" i="3" s="1"/>
  <c r="AE1954" i="3"/>
  <c r="BC1954" i="3"/>
  <c r="AU1954" i="3"/>
  <c r="BB1954" i="3"/>
  <c r="AG1955" i="3"/>
  <c r="AU1957" i="3"/>
  <c r="S1959" i="3"/>
  <c r="V1959" i="3" s="1"/>
  <c r="AU1959" i="3"/>
  <c r="AN1966" i="3"/>
  <c r="S1966" i="3"/>
  <c r="V1966" i="3" s="1"/>
  <c r="AM1966" i="3"/>
  <c r="AF1967" i="3"/>
  <c r="AU1969" i="3"/>
  <c r="AQ1970" i="3"/>
  <c r="AR1970" i="3" s="1"/>
  <c r="AE1970" i="3"/>
  <c r="AF1970" i="3" s="1"/>
  <c r="BC1970" i="3"/>
  <c r="AU1970" i="3"/>
  <c r="BB1970" i="3"/>
  <c r="AG1971" i="3"/>
  <c r="AU1973" i="3"/>
  <c r="S1975" i="3"/>
  <c r="V1975" i="3" s="1"/>
  <c r="AU1975" i="3"/>
  <c r="AM1979" i="3"/>
  <c r="AN1982" i="3"/>
  <c r="S1982" i="3"/>
  <c r="V1982" i="3" s="1"/>
  <c r="AF1983" i="3"/>
  <c r="AU1985" i="3"/>
  <c r="AQ1986" i="3"/>
  <c r="AR1986" i="3" s="1"/>
  <c r="AE1986" i="3"/>
  <c r="BC1986" i="3"/>
  <c r="AU1986" i="3"/>
  <c r="BB1986" i="3"/>
  <c r="AG1987" i="3"/>
  <c r="AU1989" i="3"/>
  <c r="S1991" i="3"/>
  <c r="V1991" i="3" s="1"/>
  <c r="AU1991" i="3"/>
  <c r="AN1998" i="3"/>
  <c r="S1998" i="3"/>
  <c r="V1998" i="3" s="1"/>
  <c r="AF1999" i="3"/>
  <c r="AU2001" i="3"/>
  <c r="AQ2002" i="3"/>
  <c r="AR2002" i="3" s="1"/>
  <c r="AE2002" i="3"/>
  <c r="AF2002" i="3" s="1"/>
  <c r="BC2002" i="3"/>
  <c r="AU2002" i="3"/>
  <c r="BB2002" i="3"/>
  <c r="AG2003" i="3"/>
  <c r="AU2005" i="3"/>
  <c r="S2007" i="3"/>
  <c r="V2007" i="3" s="1"/>
  <c r="AN2014" i="3"/>
  <c r="S2014" i="3"/>
  <c r="V2014" i="3" s="1"/>
  <c r="AM2014" i="3"/>
  <c r="AF2015" i="3"/>
  <c r="AU2025" i="3"/>
  <c r="AW2025" i="3"/>
  <c r="AQ2025" i="3"/>
  <c r="AR2025" i="3" s="1"/>
  <c r="AE2025" i="3"/>
  <c r="AX2025" i="3"/>
  <c r="AU2028" i="3"/>
  <c r="BC2033" i="3"/>
  <c r="AU2033" i="3"/>
  <c r="AQ2033" i="3"/>
  <c r="AR2033" i="3" s="1"/>
  <c r="AE2033" i="3"/>
  <c r="BB2033" i="3"/>
  <c r="AU2036" i="3"/>
  <c r="AF2040" i="3"/>
  <c r="AG2045" i="3"/>
  <c r="AU2047" i="3"/>
  <c r="AN2070" i="3"/>
  <c r="S2070" i="3"/>
  <c r="V2070" i="3" s="1"/>
  <c r="S2071" i="3"/>
  <c r="V2071" i="3" s="1"/>
  <c r="S2074" i="3"/>
  <c r="V2074" i="3" s="1"/>
  <c r="BB2082" i="3"/>
  <c r="AE2082" i="3"/>
  <c r="AQ2082" i="3"/>
  <c r="AR2082" i="3" s="1"/>
  <c r="BC2082" i="3"/>
  <c r="AG2082" i="3"/>
  <c r="AU2082" i="3"/>
  <c r="S2093" i="3"/>
  <c r="V2093" i="3" s="1"/>
  <c r="AM1923" i="3"/>
  <c r="AM1939" i="3"/>
  <c r="AG1947" i="3"/>
  <c r="AG1951" i="3"/>
  <c r="AG1954" i="3"/>
  <c r="AN1956" i="3"/>
  <c r="S1956" i="3"/>
  <c r="V1956" i="3" s="1"/>
  <c r="BC1956" i="3"/>
  <c r="AU1956" i="3"/>
  <c r="AG1956" i="3"/>
  <c r="AQ1956" i="3"/>
  <c r="AR1956" i="3" s="1"/>
  <c r="AE1956" i="3"/>
  <c r="AF1956" i="3" s="1"/>
  <c r="AM1957" i="3"/>
  <c r="AG1962" i="3"/>
  <c r="AN1964" i="3"/>
  <c r="S1964" i="3"/>
  <c r="V1964" i="3" s="1"/>
  <c r="BC1964" i="3"/>
  <c r="AU1964" i="3"/>
  <c r="AG1964" i="3"/>
  <c r="AQ1964" i="3"/>
  <c r="AR1964" i="3" s="1"/>
  <c r="AE1964" i="3"/>
  <c r="AF1964" i="3" s="1"/>
  <c r="AG1970" i="3"/>
  <c r="AN1972" i="3"/>
  <c r="S1972" i="3"/>
  <c r="V1972" i="3" s="1"/>
  <c r="BC1972" i="3"/>
  <c r="AU1972" i="3"/>
  <c r="AG1972" i="3"/>
  <c r="AQ1972" i="3"/>
  <c r="AR1972" i="3" s="1"/>
  <c r="AE1972" i="3"/>
  <c r="AF1972" i="3" s="1"/>
  <c r="AG1978" i="3"/>
  <c r="AN1980" i="3"/>
  <c r="S1980" i="3"/>
  <c r="V1980" i="3" s="1"/>
  <c r="BC1980" i="3"/>
  <c r="AU1980" i="3"/>
  <c r="AG1980" i="3"/>
  <c r="AQ1980" i="3"/>
  <c r="AR1980" i="3" s="1"/>
  <c r="AE1980" i="3"/>
  <c r="AF1980" i="3" s="1"/>
  <c r="AG1986" i="3"/>
  <c r="AN1988" i="3"/>
  <c r="S1988" i="3"/>
  <c r="V1988" i="3" s="1"/>
  <c r="BC1988" i="3"/>
  <c r="AU1988" i="3"/>
  <c r="AG1988" i="3"/>
  <c r="AQ1988" i="3"/>
  <c r="AR1988" i="3" s="1"/>
  <c r="AE1988" i="3"/>
  <c r="AF1988" i="3" s="1"/>
  <c r="AM1989" i="3"/>
  <c r="AG1994" i="3"/>
  <c r="AN1996" i="3"/>
  <c r="S1996" i="3"/>
  <c r="V1996" i="3" s="1"/>
  <c r="BC1996" i="3"/>
  <c r="AU1996" i="3"/>
  <c r="AG1996" i="3"/>
  <c r="AQ1996" i="3"/>
  <c r="AR1996" i="3" s="1"/>
  <c r="AE1996" i="3"/>
  <c r="AF1996" i="3" s="1"/>
  <c r="AG2002" i="3"/>
  <c r="AN2004" i="3"/>
  <c r="S2004" i="3"/>
  <c r="V2004" i="3" s="1"/>
  <c r="BC2004" i="3"/>
  <c r="AU2004" i="3"/>
  <c r="AG2004" i="3"/>
  <c r="AQ2004" i="3"/>
  <c r="AR2004" i="3" s="1"/>
  <c r="AE2004" i="3"/>
  <c r="AF2004" i="3" s="1"/>
  <c r="AG2010" i="3"/>
  <c r="AN2012" i="3"/>
  <c r="S2012" i="3"/>
  <c r="V2012" i="3" s="1"/>
  <c r="BC2012" i="3"/>
  <c r="AU2012" i="3"/>
  <c r="AG2012" i="3"/>
  <c r="AQ2012" i="3"/>
  <c r="AR2012" i="3" s="1"/>
  <c r="AE2012" i="3"/>
  <c r="AF2012" i="3" s="1"/>
  <c r="BB2018" i="3"/>
  <c r="AE2018" i="3"/>
  <c r="AQ2018" i="3"/>
  <c r="AR2018" i="3" s="1"/>
  <c r="AU2018" i="3"/>
  <c r="BB2022" i="3"/>
  <c r="AE2022" i="3"/>
  <c r="AQ2022" i="3"/>
  <c r="AR2022" i="3" s="1"/>
  <c r="AU2022" i="3"/>
  <c r="S2026" i="3"/>
  <c r="V2026" i="3" s="1"/>
  <c r="AU2026" i="3"/>
  <c r="S2030" i="3"/>
  <c r="V2030" i="3" s="1"/>
  <c r="AU2030" i="3"/>
  <c r="S2034" i="3"/>
  <c r="V2034" i="3" s="1"/>
  <c r="AU2034" i="3"/>
  <c r="S2038" i="3"/>
  <c r="V2038" i="3" s="1"/>
  <c r="AU2038" i="3"/>
  <c r="AN2054" i="3"/>
  <c r="S2054" i="3"/>
  <c r="V2054" i="3" s="1"/>
  <c r="AM2063" i="3"/>
  <c r="AG2081" i="3"/>
  <c r="AF2081" i="3"/>
  <c r="F1915" i="3"/>
  <c r="F1919" i="3"/>
  <c r="F1923" i="3"/>
  <c r="F1927" i="3"/>
  <c r="AX1929" i="3"/>
  <c r="F1931" i="3"/>
  <c r="F1935" i="3"/>
  <c r="F1939" i="3"/>
  <c r="F1943" i="3"/>
  <c r="BB1947" i="3"/>
  <c r="AU1947" i="3"/>
  <c r="F1949" i="3"/>
  <c r="AG1950" i="3"/>
  <c r="BB1951" i="3"/>
  <c r="AU1951" i="3"/>
  <c r="F1956" i="3"/>
  <c r="AG1958" i="3"/>
  <c r="AN1960" i="3"/>
  <c r="S1960" i="3"/>
  <c r="V1960" i="3" s="1"/>
  <c r="BC1960" i="3"/>
  <c r="AU1960" i="3"/>
  <c r="AG1960" i="3"/>
  <c r="AQ1960" i="3"/>
  <c r="AR1960" i="3" s="1"/>
  <c r="AE1960" i="3"/>
  <c r="F1964" i="3"/>
  <c r="AG1966" i="3"/>
  <c r="AN1968" i="3"/>
  <c r="S1968" i="3"/>
  <c r="V1968" i="3" s="1"/>
  <c r="BC1968" i="3"/>
  <c r="AU1968" i="3"/>
  <c r="AG1968" i="3"/>
  <c r="AQ1968" i="3"/>
  <c r="AR1968" i="3" s="1"/>
  <c r="AE1968" i="3"/>
  <c r="F1972" i="3"/>
  <c r="AG1974" i="3"/>
  <c r="AN1976" i="3"/>
  <c r="S1976" i="3"/>
  <c r="V1976" i="3" s="1"/>
  <c r="BC1976" i="3"/>
  <c r="AU1976" i="3"/>
  <c r="AG1976" i="3"/>
  <c r="AQ1976" i="3"/>
  <c r="AR1976" i="3" s="1"/>
  <c r="AE1976" i="3"/>
  <c r="F1980" i="3"/>
  <c r="AG1982" i="3"/>
  <c r="AN1984" i="3"/>
  <c r="S1984" i="3"/>
  <c r="V1984" i="3" s="1"/>
  <c r="BC1984" i="3"/>
  <c r="AU1984" i="3"/>
  <c r="AG1984" i="3"/>
  <c r="AQ1984" i="3"/>
  <c r="AR1984" i="3" s="1"/>
  <c r="AE1984" i="3"/>
  <c r="F1988" i="3"/>
  <c r="AG1990" i="3"/>
  <c r="AN1992" i="3"/>
  <c r="S1992" i="3"/>
  <c r="V1992" i="3" s="1"/>
  <c r="BC1992" i="3"/>
  <c r="AU1992" i="3"/>
  <c r="AG1992" i="3"/>
  <c r="AQ1992" i="3"/>
  <c r="AR1992" i="3" s="1"/>
  <c r="AE1992" i="3"/>
  <c r="F1996" i="3"/>
  <c r="AG1998" i="3"/>
  <c r="AN2000" i="3"/>
  <c r="S2000" i="3"/>
  <c r="V2000" i="3" s="1"/>
  <c r="BC2000" i="3"/>
  <c r="AU2000" i="3"/>
  <c r="AG2000" i="3"/>
  <c r="AQ2000" i="3"/>
  <c r="AR2000" i="3" s="1"/>
  <c r="AE2000" i="3"/>
  <c r="F2004" i="3"/>
  <c r="AG2006" i="3"/>
  <c r="AN2008" i="3"/>
  <c r="S2008" i="3"/>
  <c r="V2008" i="3" s="1"/>
  <c r="BC2008" i="3"/>
  <c r="AU2008" i="3"/>
  <c r="AG2008" i="3"/>
  <c r="AQ2008" i="3"/>
  <c r="AR2008" i="3" s="1"/>
  <c r="AE2008" i="3"/>
  <c r="F2012" i="3"/>
  <c r="AG2014" i="3"/>
  <c r="F2016" i="3"/>
  <c r="AN2016" i="3"/>
  <c r="S2016" i="3"/>
  <c r="V2016" i="3" s="1"/>
  <c r="F2020" i="3"/>
  <c r="AN2020" i="3"/>
  <c r="S2020" i="3"/>
  <c r="V2020" i="3" s="1"/>
  <c r="AN2025" i="3"/>
  <c r="S2025" i="3"/>
  <c r="V2025" i="3" s="1"/>
  <c r="AF2026" i="3"/>
  <c r="AN2029" i="3"/>
  <c r="S2029" i="3"/>
  <c r="V2029" i="3" s="1"/>
  <c r="AF2030" i="3"/>
  <c r="AN2033" i="3"/>
  <c r="S2033" i="3"/>
  <c r="V2033" i="3" s="1"/>
  <c r="AF2034" i="3"/>
  <c r="AN2037" i="3"/>
  <c r="S2037" i="3"/>
  <c r="V2037" i="3" s="1"/>
  <c r="AF2038" i="3"/>
  <c r="AU2043" i="3"/>
  <c r="S2045" i="3"/>
  <c r="V2045" i="3" s="1"/>
  <c r="AN2050" i="3"/>
  <c r="S2050" i="3"/>
  <c r="V2050" i="3" s="1"/>
  <c r="F2054" i="3"/>
  <c r="S2055" i="3"/>
  <c r="V2055" i="3" s="1"/>
  <c r="AU2058" i="3"/>
  <c r="AG2058" i="3"/>
  <c r="AW2058" i="3"/>
  <c r="AQ2058" i="3"/>
  <c r="AR2058" i="3" s="1"/>
  <c r="AE2058" i="3"/>
  <c r="AX2058" i="3"/>
  <c r="BB2074" i="3"/>
  <c r="AE2074" i="3"/>
  <c r="AQ2074" i="3"/>
  <c r="AR2074" i="3" s="1"/>
  <c r="BC2074" i="3"/>
  <c r="AG2074" i="3"/>
  <c r="F2076" i="3"/>
  <c r="AN2076" i="3"/>
  <c r="S2076" i="3"/>
  <c r="V2076" i="3" s="1"/>
  <c r="AM2076" i="3"/>
  <c r="AU2076" i="3"/>
  <c r="F1953" i="3"/>
  <c r="F1957" i="3"/>
  <c r="F1961" i="3"/>
  <c r="F1965" i="3"/>
  <c r="F1969" i="3"/>
  <c r="F1973" i="3"/>
  <c r="F1977" i="3"/>
  <c r="F1981" i="3"/>
  <c r="F1985" i="3"/>
  <c r="F1989" i="3"/>
  <c r="F1993" i="3"/>
  <c r="F1997" i="3"/>
  <c r="AP1997" i="3"/>
  <c r="F2001" i="3"/>
  <c r="F2005" i="3"/>
  <c r="AX2007" i="3"/>
  <c r="F2009" i="3"/>
  <c r="F2013" i="3"/>
  <c r="F2017" i="3"/>
  <c r="F2019" i="3"/>
  <c r="AQ2019" i="3"/>
  <c r="AR2019" i="3" s="1"/>
  <c r="AE2019" i="3"/>
  <c r="AU2019" i="3"/>
  <c r="F2021" i="3"/>
  <c r="AM2022" i="3"/>
  <c r="F2023" i="3"/>
  <c r="AG2025" i="3"/>
  <c r="AN2027" i="3"/>
  <c r="S2027" i="3"/>
  <c r="V2027" i="3" s="1"/>
  <c r="AQ2027" i="3"/>
  <c r="AR2027" i="3" s="1"/>
  <c r="AE2027" i="3"/>
  <c r="AF2027" i="3" s="1"/>
  <c r="BC2027" i="3"/>
  <c r="AU2027" i="3"/>
  <c r="AG2027" i="3"/>
  <c r="F2031" i="3"/>
  <c r="AG2033" i="3"/>
  <c r="AN2035" i="3"/>
  <c r="S2035" i="3"/>
  <c r="V2035" i="3" s="1"/>
  <c r="AQ2035" i="3"/>
  <c r="AR2035" i="3" s="1"/>
  <c r="AE2035" i="3"/>
  <c r="AF2035" i="3" s="1"/>
  <c r="BC2035" i="3"/>
  <c r="AU2035" i="3"/>
  <c r="AG2035" i="3"/>
  <c r="F2039" i="3"/>
  <c r="AP2043" i="3"/>
  <c r="F2043" i="3"/>
  <c r="S2043" i="3"/>
  <c r="V2043" i="3" s="1"/>
  <c r="AN2043" i="3"/>
  <c r="AM2043" i="3"/>
  <c r="F2047" i="3"/>
  <c r="S2047" i="3"/>
  <c r="V2047" i="3" s="1"/>
  <c r="AN2047" i="3"/>
  <c r="AM2047" i="3"/>
  <c r="BC2050" i="3"/>
  <c r="AU2050" i="3"/>
  <c r="AG2050" i="3"/>
  <c r="AQ2050" i="3"/>
  <c r="AR2050" i="3" s="1"/>
  <c r="AE2050" i="3"/>
  <c r="AF2050" i="3" s="1"/>
  <c r="BB2050" i="3"/>
  <c r="AN2062" i="3"/>
  <c r="S2062" i="3"/>
  <c r="V2062" i="3" s="1"/>
  <c r="AM2062" i="3"/>
  <c r="BC2070" i="3"/>
  <c r="AU2070" i="3"/>
  <c r="AG2070" i="3"/>
  <c r="AQ2070" i="3"/>
  <c r="AR2070" i="3" s="1"/>
  <c r="AE2070" i="3"/>
  <c r="BB2070" i="3"/>
  <c r="AG2077" i="3"/>
  <c r="BB2078" i="3"/>
  <c r="AE2078" i="3"/>
  <c r="AQ2078" i="3"/>
  <c r="AR2078" i="3" s="1"/>
  <c r="BC2078" i="3"/>
  <c r="AG2078" i="3"/>
  <c r="AP2085" i="3"/>
  <c r="AN2017" i="3"/>
  <c r="S2017" i="3"/>
  <c r="V2017" i="3" s="1"/>
  <c r="BC2017" i="3"/>
  <c r="AU2017" i="3"/>
  <c r="AN2021" i="3"/>
  <c r="S2021" i="3"/>
  <c r="V2021" i="3" s="1"/>
  <c r="BC2021" i="3"/>
  <c r="AU2021" i="3"/>
  <c r="AN2023" i="3"/>
  <c r="S2023" i="3"/>
  <c r="AQ2023" i="3"/>
  <c r="AE2023" i="3"/>
  <c r="BC2023" i="3"/>
  <c r="AU2023" i="3"/>
  <c r="AG2023" i="3"/>
  <c r="F2027" i="3"/>
  <c r="AG2029" i="3"/>
  <c r="AN2031" i="3"/>
  <c r="S2031" i="3"/>
  <c r="V2031" i="3" s="1"/>
  <c r="AQ2031" i="3"/>
  <c r="AR2031" i="3" s="1"/>
  <c r="AE2031" i="3"/>
  <c r="AF2031" i="3" s="1"/>
  <c r="BC2031" i="3"/>
  <c r="AU2031" i="3"/>
  <c r="AG2031" i="3"/>
  <c r="F2035" i="3"/>
  <c r="AG2037" i="3"/>
  <c r="AN2039" i="3"/>
  <c r="S2039" i="3"/>
  <c r="V2039" i="3" s="1"/>
  <c r="AQ2039" i="3"/>
  <c r="AR2039" i="3" s="1"/>
  <c r="AE2039" i="3"/>
  <c r="AF2039" i="3" s="1"/>
  <c r="BC2039" i="3"/>
  <c r="AU2039" i="3"/>
  <c r="AG2039" i="3"/>
  <c r="BB2041" i="3"/>
  <c r="AQ2041" i="3"/>
  <c r="AR2041" i="3" s="1"/>
  <c r="AE2041" i="3"/>
  <c r="AU2041" i="3"/>
  <c r="BB2045" i="3"/>
  <c r="AQ2045" i="3"/>
  <c r="AR2045" i="3" s="1"/>
  <c r="AE2045" i="3"/>
  <c r="AU2045" i="3"/>
  <c r="AM2051" i="3"/>
  <c r="BC2054" i="3"/>
  <c r="AU2054" i="3"/>
  <c r="AG2054" i="3"/>
  <c r="AQ2054" i="3"/>
  <c r="AR2054" i="3" s="1"/>
  <c r="AE2054" i="3"/>
  <c r="AF2054" i="3" s="1"/>
  <c r="BB2054" i="3"/>
  <c r="AN2058" i="3"/>
  <c r="S2058" i="3"/>
  <c r="V2058" i="3" s="1"/>
  <c r="F2062" i="3"/>
  <c r="S2063" i="3"/>
  <c r="V2063" i="3" s="1"/>
  <c r="AU2066" i="3"/>
  <c r="AG2066" i="3"/>
  <c r="AW2066" i="3"/>
  <c r="AQ2066" i="3"/>
  <c r="AR2066" i="3" s="1"/>
  <c r="AE2066" i="3"/>
  <c r="AX2066" i="3"/>
  <c r="AM2071" i="3"/>
  <c r="AP2077" i="3"/>
  <c r="AU2078" i="3"/>
  <c r="F2080" i="3"/>
  <c r="AN2080" i="3"/>
  <c r="S2080" i="3"/>
  <c r="V2080" i="3" s="1"/>
  <c r="AG2085" i="3"/>
  <c r="AQ2086" i="3"/>
  <c r="AR2086" i="3" s="1"/>
  <c r="AE2086" i="3"/>
  <c r="AF2086" i="3" s="1"/>
  <c r="BC2086" i="3"/>
  <c r="AU2086" i="3"/>
  <c r="BB2086" i="3"/>
  <c r="BC2088" i="3"/>
  <c r="AU2088" i="3"/>
  <c r="AQ2088" i="3"/>
  <c r="AR2088" i="3" s="1"/>
  <c r="AE2088" i="3"/>
  <c r="AF2088" i="3" s="1"/>
  <c r="BB2088" i="3"/>
  <c r="AM2028" i="3"/>
  <c r="AM2036" i="3"/>
  <c r="AN2044" i="3"/>
  <c r="S2044" i="3"/>
  <c r="V2044" i="3" s="1"/>
  <c r="BC2044" i="3"/>
  <c r="AU2044" i="3"/>
  <c r="AN2048" i="3"/>
  <c r="S2048" i="3"/>
  <c r="V2048" i="3" s="1"/>
  <c r="BC2048" i="3"/>
  <c r="AU2048" i="3"/>
  <c r="AN2052" i="3"/>
  <c r="S2052" i="3"/>
  <c r="V2052" i="3" s="1"/>
  <c r="AQ2052" i="3"/>
  <c r="AR2052" i="3" s="1"/>
  <c r="AE2052" i="3"/>
  <c r="AF2052" i="3" s="1"/>
  <c r="BC2052" i="3"/>
  <c r="AU2052" i="3"/>
  <c r="AM2053" i="3"/>
  <c r="AF2053" i="3"/>
  <c r="AN2060" i="3"/>
  <c r="S2060" i="3"/>
  <c r="V2060" i="3" s="1"/>
  <c r="AQ2060" i="3"/>
  <c r="AR2060" i="3" s="1"/>
  <c r="AE2060" i="3"/>
  <c r="AF2060" i="3" s="1"/>
  <c r="BC2060" i="3"/>
  <c r="AU2060" i="3"/>
  <c r="AP2060" i="3"/>
  <c r="AF2061" i="3"/>
  <c r="AN2068" i="3"/>
  <c r="S2068" i="3"/>
  <c r="V2068" i="3" s="1"/>
  <c r="AQ2068" i="3"/>
  <c r="AR2068" i="3" s="1"/>
  <c r="AE2068" i="3"/>
  <c r="AF2068" i="3" s="1"/>
  <c r="BC2068" i="3"/>
  <c r="AU2068" i="3"/>
  <c r="AF2069" i="3"/>
  <c r="T2092" i="3"/>
  <c r="AN2094" i="3"/>
  <c r="S2094" i="3"/>
  <c r="V2094" i="3" s="1"/>
  <c r="AN2096" i="3"/>
  <c r="S2096" i="3"/>
  <c r="V2096" i="3" s="1"/>
  <c r="AM2096" i="3"/>
  <c r="AN2098" i="3"/>
  <c r="S2098" i="3"/>
  <c r="V2098" i="3" s="1"/>
  <c r="AN2100" i="3"/>
  <c r="S2100" i="3"/>
  <c r="V2100" i="3" s="1"/>
  <c r="AM2100" i="3"/>
  <c r="AP2100" i="3"/>
  <c r="AN2102" i="3"/>
  <c r="S2102" i="3"/>
  <c r="V2102" i="3" s="1"/>
  <c r="AM2102" i="3"/>
  <c r="BB2111" i="3"/>
  <c r="AQ2111" i="3"/>
  <c r="AR2111" i="3" s="1"/>
  <c r="AE2111" i="3"/>
  <c r="BC2111" i="3"/>
  <c r="AU2111" i="3"/>
  <c r="AG2111" i="3"/>
  <c r="F2024" i="3"/>
  <c r="F2028" i="3"/>
  <c r="F2032" i="3"/>
  <c r="F2036" i="3"/>
  <c r="F2040" i="3"/>
  <c r="BC2040" i="3"/>
  <c r="AU2040" i="3"/>
  <c r="BB2040" i="3"/>
  <c r="F2042" i="3"/>
  <c r="AQ2042" i="3"/>
  <c r="AR2042" i="3" s="1"/>
  <c r="AE2042" i="3"/>
  <c r="AU2042" i="3"/>
  <c r="F2044" i="3"/>
  <c r="AP2044" i="3"/>
  <c r="BB2044" i="3"/>
  <c r="AM2045" i="3"/>
  <c r="F2046" i="3"/>
  <c r="AQ2046" i="3"/>
  <c r="AR2046" i="3" s="1"/>
  <c r="AE2046" i="3"/>
  <c r="AM2046" i="3"/>
  <c r="AU2046" i="3"/>
  <c r="F2048" i="3"/>
  <c r="BB2048" i="3"/>
  <c r="AM2049" i="3"/>
  <c r="AF2049" i="3"/>
  <c r="F2052" i="3"/>
  <c r="AN2056" i="3"/>
  <c r="S2056" i="3"/>
  <c r="V2056" i="3" s="1"/>
  <c r="AQ2056" i="3"/>
  <c r="AR2056" i="3" s="1"/>
  <c r="AE2056" i="3"/>
  <c r="BC2056" i="3"/>
  <c r="AU2056" i="3"/>
  <c r="AF2057" i="3"/>
  <c r="F2060" i="3"/>
  <c r="AN2064" i="3"/>
  <c r="S2064" i="3"/>
  <c r="V2064" i="3" s="1"/>
  <c r="AQ2064" i="3"/>
  <c r="AR2064" i="3" s="1"/>
  <c r="AE2064" i="3"/>
  <c r="BC2064" i="3"/>
  <c r="AU2064" i="3"/>
  <c r="AM2065" i="3"/>
  <c r="AF2065" i="3"/>
  <c r="F2068" i="3"/>
  <c r="AN2072" i="3"/>
  <c r="S2072" i="3"/>
  <c r="V2072" i="3" s="1"/>
  <c r="BB2072" i="3"/>
  <c r="AQ2072" i="3"/>
  <c r="AR2072" i="3" s="1"/>
  <c r="AE2072" i="3"/>
  <c r="AU2072" i="3"/>
  <c r="T2075" i="3"/>
  <c r="AN2086" i="3"/>
  <c r="S2086" i="3"/>
  <c r="V2086" i="3" s="1"/>
  <c r="AM2086" i="3"/>
  <c r="AP2086" i="3"/>
  <c r="S2087" i="3"/>
  <c r="V2087" i="3" s="1"/>
  <c r="S2091" i="3"/>
  <c r="V2091" i="3" s="1"/>
  <c r="F2094" i="3"/>
  <c r="F2096" i="3"/>
  <c r="S2097" i="3"/>
  <c r="V2097" i="3" s="1"/>
  <c r="F2098" i="3"/>
  <c r="S2101" i="3"/>
  <c r="V2101" i="3" s="1"/>
  <c r="AN2104" i="3"/>
  <c r="S2104" i="3"/>
  <c r="V2104" i="3" s="1"/>
  <c r="AF2105" i="3"/>
  <c r="F2051" i="3"/>
  <c r="F2055" i="3"/>
  <c r="AP2055" i="3"/>
  <c r="F2059" i="3"/>
  <c r="F2063" i="3"/>
  <c r="AP2063" i="3"/>
  <c r="F2067" i="3"/>
  <c r="F2071" i="3"/>
  <c r="AP2071" i="3"/>
  <c r="F2073" i="3"/>
  <c r="F2075" i="3"/>
  <c r="AQ2075" i="3"/>
  <c r="AR2075" i="3" s="1"/>
  <c r="AE2075" i="3"/>
  <c r="AU2075" i="3"/>
  <c r="F2077" i="3"/>
  <c r="AM2078" i="3"/>
  <c r="F2079" i="3"/>
  <c r="AQ2079" i="3"/>
  <c r="AR2079" i="3" s="1"/>
  <c r="AE2079" i="3"/>
  <c r="AM2079" i="3"/>
  <c r="AU2079" i="3"/>
  <c r="F2081" i="3"/>
  <c r="F2083" i="3"/>
  <c r="AQ2083" i="3"/>
  <c r="AR2083" i="3" s="1"/>
  <c r="AE2083" i="3"/>
  <c r="AU2083" i="3"/>
  <c r="F2085" i="3"/>
  <c r="F2088" i="3"/>
  <c r="BC2096" i="3"/>
  <c r="AU2096" i="3"/>
  <c r="AQ2096" i="3"/>
  <c r="AR2096" i="3" s="1"/>
  <c r="AE2096" i="3"/>
  <c r="AF2096" i="3" s="1"/>
  <c r="BB2096" i="3"/>
  <c r="BC2100" i="3"/>
  <c r="AU2100" i="3"/>
  <c r="AQ2100" i="3"/>
  <c r="AR2100" i="3" s="1"/>
  <c r="AE2100" i="3"/>
  <c r="AF2100" i="3" s="1"/>
  <c r="BB2100" i="3"/>
  <c r="F2106" i="3"/>
  <c r="AW2108" i="3"/>
  <c r="AX2108" i="3"/>
  <c r="AQ2108" i="3"/>
  <c r="AR2108" i="3" s="1"/>
  <c r="AE2108" i="3"/>
  <c r="AU2108" i="3"/>
  <c r="AG2110" i="3"/>
  <c r="AF2110" i="3"/>
  <c r="AU2115" i="3"/>
  <c r="AN2073" i="3"/>
  <c r="S2073" i="3"/>
  <c r="V2073" i="3" s="1"/>
  <c r="BC2073" i="3"/>
  <c r="AU2073" i="3"/>
  <c r="AP2075" i="3"/>
  <c r="AN2077" i="3"/>
  <c r="S2077" i="3"/>
  <c r="V2077" i="3" s="1"/>
  <c r="BC2077" i="3"/>
  <c r="AU2077" i="3"/>
  <c r="AN2081" i="3"/>
  <c r="S2081" i="3"/>
  <c r="V2081" i="3" s="1"/>
  <c r="BC2081" i="3"/>
  <c r="AU2081" i="3"/>
  <c r="AP2083" i="3"/>
  <c r="AN2085" i="3"/>
  <c r="S2085" i="3"/>
  <c r="V2085" i="3" s="1"/>
  <c r="AU2085" i="3"/>
  <c r="BB2085" i="3"/>
  <c r="AN2088" i="3"/>
  <c r="S2088" i="3"/>
  <c r="V2088" i="3" s="1"/>
  <c r="AM2088" i="3"/>
  <c r="AU2091" i="3"/>
  <c r="AW2094" i="3"/>
  <c r="AQ2094" i="3"/>
  <c r="AR2094" i="3" s="1"/>
  <c r="AE2094" i="3"/>
  <c r="AF2094" i="3" s="1"/>
  <c r="AU2094" i="3"/>
  <c r="AX2094" i="3"/>
  <c r="AW2098" i="3"/>
  <c r="AQ2098" i="3"/>
  <c r="AR2098" i="3" s="1"/>
  <c r="AE2098" i="3"/>
  <c r="AF2098" i="3" s="1"/>
  <c r="AU2098" i="3"/>
  <c r="AX2098" i="3"/>
  <c r="AW2102" i="3"/>
  <c r="AQ2102" i="3"/>
  <c r="AR2102" i="3" s="1"/>
  <c r="AE2102" i="3"/>
  <c r="AF2102" i="3" s="1"/>
  <c r="AU2102" i="3"/>
  <c r="AX2102" i="3"/>
  <c r="S2106" i="3"/>
  <c r="V2106" i="3" s="1"/>
  <c r="AN2106" i="3"/>
  <c r="AP2106" i="3"/>
  <c r="S2107" i="3"/>
  <c r="V2107" i="3" s="1"/>
  <c r="AN2090" i="3"/>
  <c r="S2090" i="3"/>
  <c r="V2090" i="3" s="1"/>
  <c r="AQ2090" i="3"/>
  <c r="AR2090" i="3" s="1"/>
  <c r="AE2090" i="3"/>
  <c r="AF2090" i="3" s="1"/>
  <c r="BC2090" i="3"/>
  <c r="AU2090" i="3"/>
  <c r="AG2094" i="3"/>
  <c r="AG2098" i="3"/>
  <c r="AG2102" i="3"/>
  <c r="AU2107" i="3"/>
  <c r="AM2115" i="3"/>
  <c r="AG2086" i="3"/>
  <c r="F2090" i="3"/>
  <c r="AN2092" i="3"/>
  <c r="S2092" i="3"/>
  <c r="AU2092" i="3"/>
  <c r="AW2092" i="3"/>
  <c r="AQ2092" i="3"/>
  <c r="AR2092" i="3" s="1"/>
  <c r="AE2092" i="3"/>
  <c r="AG2096" i="3"/>
  <c r="AG2100" i="3"/>
  <c r="BC2104" i="3"/>
  <c r="AU2104" i="3"/>
  <c r="AE2104" i="3"/>
  <c r="AF2104" i="3" s="1"/>
  <c r="AQ2104" i="3"/>
  <c r="AR2104" i="3" s="1"/>
  <c r="AN2108" i="3"/>
  <c r="S2108" i="3"/>
  <c r="V2108" i="3" s="1"/>
  <c r="AM2108" i="3"/>
  <c r="F2109" i="3"/>
  <c r="AN2109" i="3"/>
  <c r="S2109" i="3"/>
  <c r="V2109" i="3" s="1"/>
  <c r="AP2113" i="3"/>
  <c r="F2113" i="3"/>
  <c r="AN2113" i="3"/>
  <c r="S2113" i="3"/>
  <c r="V2113" i="3" s="1"/>
  <c r="AM2113" i="3"/>
  <c r="F2089" i="3"/>
  <c r="AP2089" i="3"/>
  <c r="AM2091" i="3"/>
  <c r="F2093" i="3"/>
  <c r="AM2095" i="3"/>
  <c r="F2097" i="3"/>
  <c r="AM2099" i="3"/>
  <c r="F2101" i="3"/>
  <c r="F2103" i="3"/>
  <c r="AG2104" i="3"/>
  <c r="BB2105" i="3"/>
  <c r="AU2105" i="3"/>
  <c r="F2107" i="3"/>
  <c r="F2087" i="3"/>
  <c r="F2091" i="3"/>
  <c r="AP2091" i="3"/>
  <c r="F2095" i="3"/>
  <c r="F2099" i="3"/>
  <c r="AP2099" i="3"/>
  <c r="BC2105" i="3"/>
  <c r="AN2107" i="3"/>
  <c r="AG2108" i="3"/>
  <c r="AM2112" i="3"/>
  <c r="AU2113" i="3"/>
  <c r="F2116" i="3"/>
  <c r="AN2116" i="3"/>
  <c r="S2116" i="3"/>
  <c r="V2116" i="3" s="1"/>
  <c r="AU2116" i="3"/>
  <c r="AM2116" i="3"/>
  <c r="AF2118" i="3"/>
  <c r="F2110" i="3"/>
  <c r="BB2115" i="3"/>
  <c r="AQ2115" i="3"/>
  <c r="AR2115" i="3" s="1"/>
  <c r="AE2115" i="3"/>
  <c r="BC2118" i="3"/>
  <c r="AU2118" i="3"/>
  <c r="BB2118" i="3"/>
  <c r="AN2110" i="3"/>
  <c r="S2110" i="3"/>
  <c r="V2110" i="3" s="1"/>
  <c r="BC2110" i="3"/>
  <c r="AU2110" i="3"/>
  <c r="F2112" i="3"/>
  <c r="F2117" i="3"/>
  <c r="AN2117" i="3"/>
  <c r="S2117" i="3"/>
  <c r="V2117" i="3" s="1"/>
  <c r="AU2117" i="3"/>
  <c r="AM2118" i="3"/>
  <c r="AE2112" i="3"/>
  <c r="AF2112" i="3" s="1"/>
  <c r="AQ2112" i="3"/>
  <c r="AR2112" i="3" s="1"/>
  <c r="S2114" i="3"/>
  <c r="V2114" i="3" s="1"/>
  <c r="AN2114" i="3"/>
  <c r="AE2116" i="3"/>
  <c r="AF2116" i="3" s="1"/>
  <c r="AQ2116" i="3"/>
  <c r="AR2116" i="3" s="1"/>
  <c r="S2118" i="3"/>
  <c r="V2118" i="3" s="1"/>
  <c r="AN2118" i="3"/>
  <c r="AE2119" i="3"/>
  <c r="AN1399" i="3" l="1"/>
  <c r="AM1543" i="3"/>
  <c r="AP1631" i="3"/>
  <c r="AM1539" i="3"/>
  <c r="O1636" i="3"/>
  <c r="P1636" i="3" s="1"/>
  <c r="O1623" i="3"/>
  <c r="P1623" i="3" s="1"/>
  <c r="O1733" i="3"/>
  <c r="P1733" i="3" s="1"/>
  <c r="O1499" i="3"/>
  <c r="P1499" i="3" s="1"/>
  <c r="O1645" i="3"/>
  <c r="P1645" i="3" s="1"/>
  <c r="O1574" i="3"/>
  <c r="P1574" i="3" s="1"/>
  <c r="O1659" i="3"/>
  <c r="P1659" i="3" s="1"/>
  <c r="O1625" i="3"/>
  <c r="P1625" i="3" s="1"/>
  <c r="O1519" i="3"/>
  <c r="P1519" i="3" s="1"/>
  <c r="O1684" i="3"/>
  <c r="P1684" i="3" s="1"/>
  <c r="O1569" i="3"/>
  <c r="P1569" i="3" s="1"/>
  <c r="O1556" i="3"/>
  <c r="P1556" i="3" s="1"/>
  <c r="O1628" i="3"/>
  <c r="P1628" i="3" s="1"/>
  <c r="O1582" i="3"/>
  <c r="P1582" i="3" s="1"/>
  <c r="AN761" i="3"/>
  <c r="AN841" i="3"/>
  <c r="AN528" i="3"/>
  <c r="AN537" i="3"/>
  <c r="AN773" i="3"/>
  <c r="AN853" i="3"/>
  <c r="AM881" i="3"/>
  <c r="AM866" i="3"/>
  <c r="AM845" i="3"/>
  <c r="AN757" i="3"/>
  <c r="AM728" i="3"/>
  <c r="AM692" i="3"/>
  <c r="AN663" i="3"/>
  <c r="AM628" i="3"/>
  <c r="AM612" i="3"/>
  <c r="AM603" i="3"/>
  <c r="AM590" i="3"/>
  <c r="AM580" i="3"/>
  <c r="AM571" i="3"/>
  <c r="AM529" i="3"/>
  <c r="AM527" i="3"/>
  <c r="AM497" i="3"/>
  <c r="AM462" i="3"/>
  <c r="AM454" i="3"/>
  <c r="AM434" i="3"/>
  <c r="AN392" i="3"/>
  <c r="AN328" i="3"/>
  <c r="AM846" i="3"/>
  <c r="AM818" i="3"/>
  <c r="AM780" i="3"/>
  <c r="AM764" i="3"/>
  <c r="AM758" i="3"/>
  <c r="AM732" i="3"/>
  <c r="AM710" i="3"/>
  <c r="AM670" i="3"/>
  <c r="AM658" i="3"/>
  <c r="AM632" i="3"/>
  <c r="AM610" i="3"/>
  <c r="AM586" i="3"/>
  <c r="AM576" i="3"/>
  <c r="AM567" i="3"/>
  <c r="AM557" i="3"/>
  <c r="AM541" i="3"/>
  <c r="AM473" i="3"/>
  <c r="AM472" i="3"/>
  <c r="AM457" i="3"/>
  <c r="AM456" i="3"/>
  <c r="AM441" i="3"/>
  <c r="AM440" i="3"/>
  <c r="AM303" i="3"/>
  <c r="AM234" i="3"/>
  <c r="AM224" i="3"/>
  <c r="AM283" i="3"/>
  <c r="AM198" i="3"/>
  <c r="AM2087" i="3"/>
  <c r="AM2106" i="3"/>
  <c r="AM2105" i="3"/>
  <c r="AM2097" i="3"/>
  <c r="AM2075" i="3"/>
  <c r="AM2074" i="3"/>
  <c r="AM2104" i="3"/>
  <c r="AM2057" i="3"/>
  <c r="AM2098" i="3"/>
  <c r="AM2069" i="3"/>
  <c r="AM2061" i="3"/>
  <c r="AM2040" i="3"/>
  <c r="AM2024" i="3"/>
  <c r="AM2050" i="3"/>
  <c r="AM2070" i="3"/>
  <c r="AM2084" i="3"/>
  <c r="AM2066" i="3"/>
  <c r="AM2038" i="3"/>
  <c r="AP1708" i="3"/>
  <c r="AP1684" i="3"/>
  <c r="AP1660" i="3"/>
  <c r="AN1713" i="3"/>
  <c r="AP1681" i="3"/>
  <c r="AP1693" i="3"/>
  <c r="AP1727" i="3"/>
  <c r="AP1683" i="3"/>
  <c r="AN1659" i="3"/>
  <c r="AP1719" i="3"/>
  <c r="AP1699" i="3"/>
  <c r="AN1699" i="3"/>
  <c r="AN1547" i="3"/>
  <c r="AP1531" i="3"/>
  <c r="AP1675" i="3"/>
  <c r="AN1423" i="3"/>
  <c r="AN1276" i="3"/>
  <c r="AN1252" i="3"/>
  <c r="AM1213" i="3"/>
  <c r="AM971" i="3"/>
  <c r="AM887" i="3"/>
  <c r="AM867" i="3"/>
  <c r="AN1310" i="3"/>
  <c r="AN1286" i="3"/>
  <c r="AN1278" i="3"/>
  <c r="AN1222" i="3"/>
  <c r="AN1214" i="3"/>
  <c r="AN1190" i="3"/>
  <c r="AN1134" i="3"/>
  <c r="AN1126" i="3"/>
  <c r="AN1102" i="3"/>
  <c r="AM1087" i="3"/>
  <c r="AN1336" i="3"/>
  <c r="AN1328" i="3"/>
  <c r="AN1304" i="3"/>
  <c r="AN1296" i="3"/>
  <c r="AM1265" i="3"/>
  <c r="AN1136" i="3"/>
  <c r="AN1128" i="3"/>
  <c r="AM1057" i="3"/>
  <c r="AM1267" i="3"/>
  <c r="AN1218" i="3"/>
  <c r="AN1030" i="3"/>
  <c r="AN1014" i="3"/>
  <c r="AM980" i="3"/>
  <c r="AN966" i="3"/>
  <c r="AN950" i="3"/>
  <c r="AN934" i="3"/>
  <c r="AM916" i="3"/>
  <c r="AN902" i="3"/>
  <c r="AM885" i="3"/>
  <c r="AM847" i="3"/>
  <c r="AM839" i="3"/>
  <c r="AM831" i="3"/>
  <c r="AM823" i="3"/>
  <c r="AM815" i="3"/>
  <c r="AM807" i="3"/>
  <c r="AM799" i="3"/>
  <c r="AM791" i="3"/>
  <c r="AM723" i="3"/>
  <c r="AM707" i="3"/>
  <c r="AM687" i="3"/>
  <c r="AM667" i="3"/>
  <c r="AM647" i="3"/>
  <c r="AM631" i="3"/>
  <c r="AN1018" i="3"/>
  <c r="AN954" i="3"/>
  <c r="AN890" i="3"/>
  <c r="AM857" i="3"/>
  <c r="AM785" i="3"/>
  <c r="AM761" i="3"/>
  <c r="AM749" i="3"/>
  <c r="AM725" i="3"/>
  <c r="AM705" i="3"/>
  <c r="AM685" i="3"/>
  <c r="AM645" i="3"/>
  <c r="AM625" i="3"/>
  <c r="AN1330" i="3"/>
  <c r="AN1306" i="3"/>
  <c r="AM1278" i="3"/>
  <c r="AM1259" i="3"/>
  <c r="AM1226" i="3"/>
  <c r="AM1150" i="3"/>
  <c r="AN1074" i="3"/>
  <c r="AN1058" i="3"/>
  <c r="AN1042" i="3"/>
  <c r="AN1022" i="3"/>
  <c r="AM1004" i="3"/>
  <c r="AN988" i="3"/>
  <c r="AN974" i="3"/>
  <c r="AN956" i="3"/>
  <c r="AN876" i="3"/>
  <c r="AM860" i="3"/>
  <c r="AM835" i="3"/>
  <c r="AM898" i="3"/>
  <c r="AM842" i="3"/>
  <c r="AM826" i="3"/>
  <c r="AM810" i="3"/>
  <c r="AM789" i="3"/>
  <c r="AM740" i="3"/>
  <c r="AM718" i="3"/>
  <c r="AM682" i="3"/>
  <c r="AM668" i="3"/>
  <c r="AM656" i="3"/>
  <c r="AM634" i="3"/>
  <c r="AM597" i="3"/>
  <c r="AM584" i="3"/>
  <c r="AM575" i="3"/>
  <c r="AM565" i="3"/>
  <c r="AM549" i="3"/>
  <c r="AM528" i="3"/>
  <c r="AM520" i="3"/>
  <c r="AM512" i="3"/>
  <c r="AM504" i="3"/>
  <c r="AN777" i="3"/>
  <c r="AN859" i="3"/>
  <c r="AN560" i="3"/>
  <c r="AN553" i="3"/>
  <c r="AN789" i="3"/>
  <c r="AM829" i="3"/>
  <c r="AM813" i="3"/>
  <c r="AM774" i="3"/>
  <c r="AM768" i="3"/>
  <c r="AM744" i="3"/>
  <c r="AN712" i="3"/>
  <c r="AM696" i="3"/>
  <c r="AM686" i="3"/>
  <c r="AM638" i="3"/>
  <c r="AM622" i="3"/>
  <c r="AM606" i="3"/>
  <c r="AM596" i="3"/>
  <c r="AM587" i="3"/>
  <c r="AM548" i="3"/>
  <c r="AM542" i="3"/>
  <c r="AN506" i="3"/>
  <c r="AM478" i="3"/>
  <c r="AN352" i="3"/>
  <c r="AM840" i="3"/>
  <c r="AM726" i="3"/>
  <c r="AM626" i="3"/>
  <c r="AM592" i="3"/>
  <c r="AM583" i="3"/>
  <c r="AM516" i="3"/>
  <c r="AM433" i="3"/>
  <c r="AM432" i="3"/>
  <c r="AM417" i="3"/>
  <c r="O12" i="3"/>
  <c r="O2081" i="3" s="1"/>
  <c r="P2081" i="3" s="1"/>
  <c r="AM1381" i="3"/>
  <c r="AM1449" i="3"/>
  <c r="AM1342" i="3"/>
  <c r="AM1345" i="3"/>
  <c r="AM1359" i="3"/>
  <c r="AM1375" i="3"/>
  <c r="AM1401" i="3"/>
  <c r="AM1356" i="3"/>
  <c r="AM1372" i="3"/>
  <c r="AM1341" i="3"/>
  <c r="AM1349" i="3"/>
  <c r="AM1383" i="3"/>
  <c r="AM1392" i="3"/>
  <c r="AM1440" i="3"/>
  <c r="AM1443" i="3"/>
  <c r="AM1370" i="3"/>
  <c r="AM1386" i="3"/>
  <c r="AM1435" i="3"/>
  <c r="AM1448" i="3"/>
  <c r="AM1451" i="3"/>
  <c r="AM1390" i="3"/>
  <c r="AM1406" i="3"/>
  <c r="AM1414" i="3"/>
  <c r="AM23" i="3"/>
  <c r="AM97" i="3"/>
  <c r="AM110" i="3"/>
  <c r="AM320" i="3"/>
  <c r="AM246" i="3"/>
  <c r="AM231" i="3"/>
  <c r="AM205" i="3"/>
  <c r="AM192" i="3"/>
  <c r="AM195" i="3"/>
  <c r="AM235" i="3"/>
  <c r="AM313" i="3"/>
  <c r="AM204" i="3"/>
  <c r="AM217" i="3"/>
  <c r="AM227" i="3"/>
  <c r="AM242" i="3"/>
  <c r="AM273" i="3"/>
  <c r="AM286" i="3"/>
  <c r="AM299" i="3"/>
  <c r="AM311" i="3"/>
  <c r="AM218" i="3"/>
  <c r="AM236" i="3"/>
  <c r="AM249" i="3"/>
  <c r="AM259" i="3"/>
  <c r="AM287" i="3"/>
  <c r="AM296" i="3"/>
  <c r="AM308" i="3"/>
  <c r="AM220" i="3"/>
  <c r="AM230" i="3"/>
  <c r="AM245" i="3"/>
  <c r="AM258" i="3"/>
  <c r="AM292" i="3"/>
  <c r="AM304" i="3"/>
  <c r="AM316" i="3"/>
  <c r="AM199" i="3"/>
  <c r="AM208" i="3"/>
  <c r="AM221" i="3"/>
  <c r="AM252" i="3"/>
  <c r="AM262" i="3"/>
  <c r="AM271" i="3"/>
  <c r="AM280" i="3"/>
  <c r="AM290" i="3"/>
  <c r="AM317" i="3"/>
  <c r="AM556" i="3"/>
  <c r="AM420" i="3"/>
  <c r="AM421" i="3"/>
  <c r="AM436" i="3"/>
  <c r="AM437" i="3"/>
  <c r="AM448" i="3"/>
  <c r="AM449" i="3"/>
  <c r="AM464" i="3"/>
  <c r="AM465" i="3"/>
  <c r="AM480" i="3"/>
  <c r="AM481" i="3"/>
  <c r="AM484" i="3"/>
  <c r="AM500" i="3"/>
  <c r="AM524" i="3"/>
  <c r="AM535" i="3"/>
  <c r="AM551" i="3"/>
  <c r="AM602" i="3"/>
  <c r="AM648" i="3"/>
  <c r="AM680" i="3"/>
  <c r="AM700" i="3"/>
  <c r="AM748" i="3"/>
  <c r="AM765" i="3"/>
  <c r="AM798" i="3"/>
  <c r="AM814" i="3"/>
  <c r="AM862" i="3"/>
  <c r="AM422" i="3"/>
  <c r="AM442" i="3"/>
  <c r="AM450" i="3"/>
  <c r="AM474" i="3"/>
  <c r="AM482" i="3"/>
  <c r="AM503" i="3"/>
  <c r="AM511" i="3"/>
  <c r="AM521" i="3"/>
  <c r="AM561" i="3"/>
  <c r="AM577" i="3"/>
  <c r="AM593" i="3"/>
  <c r="AM644" i="3"/>
  <c r="AM660" i="3"/>
  <c r="AM706" i="3"/>
  <c r="AM722" i="3"/>
  <c r="AM738" i="3"/>
  <c r="AM754" i="3"/>
  <c r="AM778" i="3"/>
  <c r="AM794" i="3"/>
  <c r="AM797" i="3"/>
  <c r="AM828" i="3"/>
  <c r="AM488" i="3"/>
  <c r="AM581" i="3"/>
  <c r="AM591" i="3"/>
  <c r="AM773" i="3"/>
  <c r="AM763" i="3"/>
  <c r="AM787" i="3"/>
  <c r="AM827" i="3"/>
  <c r="AM851" i="3"/>
  <c r="AM861" i="3"/>
  <c r="AM870" i="3"/>
  <c r="AM877" i="3"/>
  <c r="AM893" i="3"/>
  <c r="AM605" i="3"/>
  <c r="AM621" i="3"/>
  <c r="AM637" i="3"/>
  <c r="AM653" i="3"/>
  <c r="AM665" i="3"/>
  <c r="AM681" i="3"/>
  <c r="AM697" i="3"/>
  <c r="AM713" i="3"/>
  <c r="AM729" i="3"/>
  <c r="AM745" i="3"/>
  <c r="AM809" i="3"/>
  <c r="AM817" i="3"/>
  <c r="AM825" i="3"/>
  <c r="AM833" i="3"/>
  <c r="AM841" i="3"/>
  <c r="AM873" i="3"/>
  <c r="AM888" i="3"/>
  <c r="AM627" i="3"/>
  <c r="AM643" i="3"/>
  <c r="AM655" i="3"/>
  <c r="AM671" i="3"/>
  <c r="AM683" i="3"/>
  <c r="AM699" i="3"/>
  <c r="AM711" i="3"/>
  <c r="AM727" i="3"/>
  <c r="AM755" i="3"/>
  <c r="AM759" i="3"/>
  <c r="AM855" i="3"/>
  <c r="AM884" i="3"/>
  <c r="AM859" i="3"/>
  <c r="AM875" i="3"/>
  <c r="AM891" i="3"/>
  <c r="AM424" i="3"/>
  <c r="AM425" i="3"/>
  <c r="AM452" i="3"/>
  <c r="AM453" i="3"/>
  <c r="AM468" i="3"/>
  <c r="AM469" i="3"/>
  <c r="AM508" i="3"/>
  <c r="AM538" i="3"/>
  <c r="AM544" i="3"/>
  <c r="AM554" i="3"/>
  <c r="AM560" i="3"/>
  <c r="AM573" i="3"/>
  <c r="AM589" i="3"/>
  <c r="AM781" i="3"/>
  <c r="AM834" i="3"/>
  <c r="AM850" i="3"/>
  <c r="AM430" i="3"/>
  <c r="AM438" i="3"/>
  <c r="AM458" i="3"/>
  <c r="AM466" i="3"/>
  <c r="AM487" i="3"/>
  <c r="AM495" i="3"/>
  <c r="AM505" i="3"/>
  <c r="AM513" i="3"/>
  <c r="AM1118" i="3"/>
  <c r="AM1067" i="3"/>
  <c r="AM1290" i="3"/>
  <c r="AM1330" i="3"/>
  <c r="AM1310" i="3"/>
  <c r="AM1036" i="3"/>
  <c r="AM1170" i="3"/>
  <c r="AM1203" i="3"/>
  <c r="AM1222" i="3"/>
  <c r="AM1329" i="3"/>
  <c r="AM1151" i="3"/>
  <c r="AM1191" i="3"/>
  <c r="AM939" i="3"/>
  <c r="AM1003" i="3"/>
  <c r="AM1039" i="3"/>
  <c r="AM1181" i="3"/>
  <c r="AM248" i="3"/>
  <c r="AM211" i="3"/>
  <c r="AP1567" i="3"/>
  <c r="AP1517" i="3"/>
  <c r="AP1525" i="3"/>
  <c r="AP1533" i="3"/>
  <c r="AP1541" i="3"/>
  <c r="AP1491" i="3"/>
  <c r="AP1555" i="3"/>
  <c r="AP1587" i="3"/>
  <c r="AP1644" i="3"/>
  <c r="AP1729" i="3"/>
  <c r="AP1737" i="3"/>
  <c r="AP1668" i="3"/>
  <c r="AP1700" i="3"/>
  <c r="AP1732" i="3"/>
  <c r="AN836" i="3"/>
  <c r="AN343" i="3"/>
  <c r="AN518" i="3"/>
  <c r="AN495" i="3"/>
  <c r="AN562" i="3"/>
  <c r="AN567" i="3"/>
  <c r="AN344" i="3"/>
  <c r="AN376" i="3"/>
  <c r="AN408" i="3"/>
  <c r="AN477" i="3"/>
  <c r="AN529" i="3"/>
  <c r="AN686" i="3"/>
  <c r="AN689" i="3"/>
  <c r="AN889" i="3"/>
  <c r="AN883" i="3"/>
  <c r="AN805" i="3"/>
  <c r="AN585" i="3"/>
  <c r="AN871" i="3"/>
  <c r="AN544" i="3"/>
  <c r="AN891" i="3"/>
  <c r="AN809" i="3"/>
  <c r="AN416" i="3"/>
  <c r="AN423" i="3"/>
  <c r="AN424" i="3"/>
  <c r="AN431" i="3"/>
  <c r="AN432" i="3"/>
  <c r="AN439" i="3"/>
  <c r="AN440" i="3"/>
  <c r="AN447" i="3"/>
  <c r="AN448" i="3"/>
  <c r="AN462" i="3"/>
  <c r="AN605" i="3"/>
  <c r="AN624" i="3"/>
  <c r="AN647" i="3"/>
  <c r="AN668" i="3"/>
  <c r="AN699" i="3"/>
  <c r="AN718" i="3"/>
  <c r="AN721" i="3"/>
  <c r="AN740" i="3"/>
  <c r="AN772" i="3"/>
  <c r="AN842" i="3"/>
  <c r="AN856" i="3"/>
  <c r="AN858" i="3"/>
  <c r="AN822" i="3"/>
  <c r="AN494" i="3"/>
  <c r="AN502" i="3"/>
  <c r="AN684" i="3"/>
  <c r="AN714" i="3"/>
  <c r="AN599" i="3"/>
  <c r="AN623" i="3"/>
  <c r="AN642" i="3"/>
  <c r="AN645" i="3"/>
  <c r="AN680" i="3"/>
  <c r="AN700" i="3"/>
  <c r="AN723" i="3"/>
  <c r="AN742" i="3"/>
  <c r="AN745" i="3"/>
  <c r="AN336" i="3"/>
  <c r="AN368" i="3"/>
  <c r="AN400" i="3"/>
  <c r="AN425" i="3"/>
  <c r="AN469" i="3"/>
  <c r="AM2114" i="3"/>
  <c r="AM2111" i="3"/>
  <c r="AM2107" i="3"/>
  <c r="AM2103" i="3"/>
  <c r="AM2093" i="3"/>
  <c r="AM2101" i="3"/>
  <c r="AM2083" i="3"/>
  <c r="AM2082" i="3"/>
  <c r="AM2042" i="3"/>
  <c r="AM2041" i="3"/>
  <c r="AM2094" i="3"/>
  <c r="AM2089" i="3"/>
  <c r="AM2032" i="3"/>
  <c r="AM2058" i="3"/>
  <c r="AM2067" i="3"/>
  <c r="AM2055" i="3"/>
  <c r="AM2037" i="3"/>
  <c r="AM2033" i="3"/>
  <c r="AM2029" i="3"/>
  <c r="AM2025" i="3"/>
  <c r="AM2054" i="3"/>
  <c r="AP1724" i="3"/>
  <c r="AM2059" i="3"/>
  <c r="AP1733" i="3"/>
  <c r="AM2034" i="3"/>
  <c r="AP1475" i="3"/>
  <c r="AM1277" i="3"/>
  <c r="AM1149" i="3"/>
  <c r="AM1061" i="3"/>
  <c r="AM1035" i="3"/>
  <c r="AM907" i="3"/>
  <c r="AM879" i="3"/>
  <c r="AM1319" i="3"/>
  <c r="AM1255" i="3"/>
  <c r="AM1249" i="3"/>
  <c r="AM1073" i="3"/>
  <c r="AM1158" i="3"/>
  <c r="AM1139" i="3"/>
  <c r="AM1054" i="3"/>
  <c r="AN854" i="3"/>
  <c r="AM747" i="3"/>
  <c r="AM735" i="3"/>
  <c r="AM715" i="3"/>
  <c r="AM695" i="3"/>
  <c r="AM659" i="3"/>
  <c r="AM639" i="3"/>
  <c r="AM619" i="3"/>
  <c r="AM607" i="3"/>
  <c r="AM1040" i="3"/>
  <c r="AN832" i="3"/>
  <c r="AM793" i="3"/>
  <c r="AM769" i="3"/>
  <c r="AM757" i="3"/>
  <c r="AM737" i="3"/>
  <c r="AM717" i="3"/>
  <c r="AM693" i="3"/>
  <c r="AM673" i="3"/>
  <c r="AM657" i="3"/>
  <c r="AM633" i="3"/>
  <c r="AM613" i="3"/>
  <c r="AM1162" i="3"/>
  <c r="AM998" i="3"/>
  <c r="AM876" i="3"/>
  <c r="AM819" i="3"/>
  <c r="AN810" i="3"/>
  <c r="AM795" i="3"/>
  <c r="AM771" i="3"/>
  <c r="AM838" i="3"/>
  <c r="AM822" i="3"/>
  <c r="AM806" i="3"/>
  <c r="AM788" i="3"/>
  <c r="AM772" i="3"/>
  <c r="AM750" i="3"/>
  <c r="AM708" i="3"/>
  <c r="AM688" i="3"/>
  <c r="AM624" i="3"/>
  <c r="AM600" i="3"/>
  <c r="AM594" i="3"/>
  <c r="AM568" i="3"/>
  <c r="AM562" i="3"/>
  <c r="AM552" i="3"/>
  <c r="AM546" i="3"/>
  <c r="AM536" i="3"/>
  <c r="AN531" i="3"/>
  <c r="AN478" i="3"/>
  <c r="AN454" i="3"/>
  <c r="AN825" i="3"/>
  <c r="AN512" i="3"/>
  <c r="AN592" i="3"/>
  <c r="AN601" i="3"/>
  <c r="AN837" i="3"/>
  <c r="AM912" i="3"/>
  <c r="AM890" i="3"/>
  <c r="AM812" i="3"/>
  <c r="AM796" i="3"/>
  <c r="AM784" i="3"/>
  <c r="AN754" i="3"/>
  <c r="AM676" i="3"/>
  <c r="AM666" i="3"/>
  <c r="AN660" i="3"/>
  <c r="AM574" i="3"/>
  <c r="AM564" i="3"/>
  <c r="AM555" i="3"/>
  <c r="AM545" i="3"/>
  <c r="AM519" i="3"/>
  <c r="AM489" i="3"/>
  <c r="AN457" i="3"/>
  <c r="AM446" i="3"/>
  <c r="AM426" i="3"/>
  <c r="AN384" i="3"/>
  <c r="AN1008" i="3"/>
  <c r="AN912" i="3"/>
  <c r="AN994" i="3"/>
  <c r="AN1114" i="3"/>
  <c r="AN910" i="3"/>
  <c r="AN924" i="3"/>
  <c r="AN1004" i="3"/>
  <c r="AN1146" i="3"/>
  <c r="AN1162" i="3"/>
  <c r="AN1178" i="3"/>
  <c r="AN904" i="3"/>
  <c r="AN920" i="3"/>
  <c r="AN936" i="3"/>
  <c r="AN952" i="3"/>
  <c r="AN968" i="3"/>
  <c r="AN984" i="3"/>
  <c r="AN1000" i="3"/>
  <c r="AN1016" i="3"/>
  <c r="AN1032" i="3"/>
  <c r="AN1038" i="3"/>
  <c r="AN1090" i="3"/>
  <c r="AN932" i="3"/>
  <c r="AN948" i="3"/>
  <c r="AN982" i="3"/>
  <c r="AN998" i="3"/>
  <c r="AN1028" i="3"/>
  <c r="AN1266" i="3"/>
  <c r="AN1282" i="3"/>
  <c r="AN1298" i="3"/>
  <c r="AN1064" i="3"/>
  <c r="AN1072" i="3"/>
  <c r="AN1120" i="3"/>
  <c r="AN1144" i="3"/>
  <c r="AN1152" i="3"/>
  <c r="AN1160" i="3"/>
  <c r="AN1168" i="3"/>
  <c r="AN1176" i="3"/>
  <c r="AN1184" i="3"/>
  <c r="AN1192" i="3"/>
  <c r="AN1200" i="3"/>
  <c r="AN1208" i="3"/>
  <c r="AN1240" i="3"/>
  <c r="AN1248" i="3"/>
  <c r="AN1256" i="3"/>
  <c r="AN1264" i="3"/>
  <c r="AN1272" i="3"/>
  <c r="AN1280" i="3"/>
  <c r="AN1288" i="3"/>
  <c r="AN1062" i="3"/>
  <c r="AN1070" i="3"/>
  <c r="AN1110" i="3"/>
  <c r="AN1118" i="3"/>
  <c r="AN1166" i="3"/>
  <c r="AN1206" i="3"/>
  <c r="AN1254" i="3"/>
  <c r="AN1262" i="3"/>
  <c r="AN1302" i="3"/>
  <c r="AN1044" i="3"/>
  <c r="AN1052" i="3"/>
  <c r="AN1060" i="3"/>
  <c r="AN1068" i="3"/>
  <c r="AN1076" i="3"/>
  <c r="AN1084" i="3"/>
  <c r="AN1108" i="3"/>
  <c r="AN1124" i="3"/>
  <c r="AN1132" i="3"/>
  <c r="AN1140" i="3"/>
  <c r="AN1148" i="3"/>
  <c r="AN1220" i="3"/>
  <c r="AN1228" i="3"/>
  <c r="AN1236" i="3"/>
  <c r="AN1244" i="3"/>
  <c r="AN1316" i="3"/>
  <c r="AN1324" i="3"/>
  <c r="AN1332" i="3"/>
  <c r="AM894" i="3"/>
  <c r="AM830" i="3"/>
  <c r="AM824" i="3"/>
  <c r="AM802" i="3"/>
  <c r="AM716" i="3"/>
  <c r="AM616" i="3"/>
  <c r="AM570" i="3"/>
  <c r="AN535" i="3"/>
  <c r="AM532" i="3"/>
  <c r="AN527" i="3"/>
  <c r="AM492" i="3"/>
  <c r="AM477" i="3"/>
  <c r="AM476" i="3"/>
  <c r="AM461" i="3"/>
  <c r="AM460" i="3"/>
  <c r="AM445" i="3"/>
  <c r="AM444" i="3"/>
  <c r="AM305" i="3"/>
  <c r="AM293" i="3"/>
  <c r="AM274" i="3"/>
  <c r="AM270" i="3"/>
  <c r="AM261" i="3"/>
  <c r="AM239" i="3"/>
  <c r="AM233" i="3"/>
  <c r="AN1367" i="3"/>
  <c r="AN1369" i="3"/>
  <c r="AN1365" i="3"/>
  <c r="AN730" i="3"/>
  <c r="AN704" i="3"/>
  <c r="AN646" i="3"/>
  <c r="AN620" i="3"/>
  <c r="AM238" i="3"/>
  <c r="AP944" i="3"/>
  <c r="AP916" i="3"/>
  <c r="AP1238" i="3"/>
  <c r="AP959" i="3"/>
  <c r="AP1007" i="3"/>
  <c r="AP1308" i="3"/>
  <c r="AP1047" i="3"/>
  <c r="AP1083" i="3"/>
  <c r="AP1251" i="3"/>
  <c r="AP922" i="3"/>
  <c r="O6" i="3"/>
  <c r="O224" i="3" s="1"/>
  <c r="P224" i="3" s="1"/>
  <c r="AM1487" i="3"/>
  <c r="AM1709" i="3"/>
  <c r="AR6" i="3"/>
  <c r="AM1573" i="3"/>
  <c r="V13" i="3"/>
  <c r="AG6" i="3"/>
  <c r="O1673" i="3"/>
  <c r="P1673" i="3" s="1"/>
  <c r="O1652" i="3"/>
  <c r="P1652" i="3" s="1"/>
  <c r="O1683" i="3"/>
  <c r="P1683" i="3" s="1"/>
  <c r="O1743" i="3"/>
  <c r="P1743" i="3" s="1"/>
  <c r="O1720" i="3"/>
  <c r="P1720" i="3" s="1"/>
  <c r="O1721" i="3"/>
  <c r="P1721" i="3" s="1"/>
  <c r="O1640" i="3"/>
  <c r="P1640" i="3" s="1"/>
  <c r="O1632" i="3"/>
  <c r="P1632" i="3" s="1"/>
  <c r="O1735" i="3"/>
  <c r="P1735" i="3" s="1"/>
  <c r="O1515" i="3"/>
  <c r="P1515" i="3" s="1"/>
  <c r="O1581" i="3"/>
  <c r="P1581" i="3" s="1"/>
  <c r="O1697" i="3"/>
  <c r="P1697" i="3" s="1"/>
  <c r="O1644" i="3"/>
  <c r="P1644" i="3" s="1"/>
  <c r="O1624" i="3"/>
  <c r="P1624" i="3" s="1"/>
  <c r="O1691" i="3"/>
  <c r="P1691" i="3" s="1"/>
  <c r="O1671" i="3"/>
  <c r="P1671" i="3" s="1"/>
  <c r="O1731" i="3"/>
  <c r="P1731" i="3" s="1"/>
  <c r="O1531" i="3"/>
  <c r="P1531" i="3" s="1"/>
  <c r="O1483" i="3"/>
  <c r="P1483" i="3" s="1"/>
  <c r="O1517" i="3"/>
  <c r="P1517" i="3" s="1"/>
  <c r="O1591" i="3"/>
  <c r="P1591" i="3" s="1"/>
  <c r="O1717" i="3"/>
  <c r="P1717" i="3" s="1"/>
  <c r="O1648" i="3"/>
  <c r="P1648" i="3" s="1"/>
  <c r="O1620" i="3"/>
  <c r="P1620" i="3" s="1"/>
  <c r="O1723" i="3"/>
  <c r="P1723" i="3" s="1"/>
  <c r="O1679" i="3"/>
  <c r="P1679" i="3" s="1"/>
  <c r="O1629" i="3"/>
  <c r="P1629" i="3" s="1"/>
  <c r="O1485" i="3"/>
  <c r="P1485" i="3" s="1"/>
  <c r="O1696" i="3"/>
  <c r="P1696" i="3" s="1"/>
  <c r="O1577" i="3"/>
  <c r="P1577" i="3" s="1"/>
  <c r="O1564" i="3"/>
  <c r="P1564" i="3" s="1"/>
  <c r="O1497" i="3"/>
  <c r="P1497" i="3" s="1"/>
  <c r="O1484" i="3"/>
  <c r="P1484" i="3" s="1"/>
  <c r="O1655" i="3"/>
  <c r="P1655" i="3" s="1"/>
  <c r="O1631" i="3"/>
  <c r="P1631" i="3" s="1"/>
  <c r="AP1705" i="3"/>
  <c r="AP1697" i="3"/>
  <c r="AP1657" i="3"/>
  <c r="AP1717" i="3"/>
  <c r="AP1701" i="3"/>
  <c r="AP1669" i="3"/>
  <c r="AP1640" i="3"/>
  <c r="AP1624" i="3"/>
  <c r="AP1618" i="3"/>
  <c r="AP1610" i="3"/>
  <c r="AP1602" i="3"/>
  <c r="AP1594" i="3"/>
  <c r="AP1586" i="3"/>
  <c r="AP1578" i="3"/>
  <c r="AP1570" i="3"/>
  <c r="AP1562" i="3"/>
  <c r="AP1554" i="3"/>
  <c r="AP1546" i="3"/>
  <c r="AP1538" i="3"/>
  <c r="AP1530" i="3"/>
  <c r="AP1522" i="3"/>
  <c r="AP1514" i="3"/>
  <c r="AP1506" i="3"/>
  <c r="AP1498" i="3"/>
  <c r="AP1490" i="3"/>
  <c r="AP1482" i="3"/>
  <c r="AP1474" i="3"/>
  <c r="AP1466" i="3"/>
  <c r="AP1458" i="3"/>
  <c r="AP1695" i="3"/>
  <c r="AP1601" i="3"/>
  <c r="AP1739" i="3"/>
  <c r="AP1595" i="3"/>
  <c r="AP1563" i="3"/>
  <c r="AP1539" i="3"/>
  <c r="AP1515" i="3"/>
  <c r="AP1711" i="3"/>
  <c r="AP1707" i="3"/>
  <c r="AP1679" i="3"/>
  <c r="AP1573" i="3"/>
  <c r="AP1565" i="3"/>
  <c r="AP1557" i="3"/>
  <c r="AP1549" i="3"/>
  <c r="AP1637" i="3"/>
  <c r="AP1465" i="3"/>
  <c r="AP1667" i="3"/>
  <c r="AP1335" i="3"/>
  <c r="AP1307" i="3"/>
  <c r="AP1275" i="3"/>
  <c r="AP1243" i="3"/>
  <c r="AP1211" i="3"/>
  <c r="AP1179" i="3"/>
  <c r="AP1147" i="3"/>
  <c r="AP1107" i="3"/>
  <c r="AP1079" i="3"/>
  <c r="AP1607" i="3"/>
  <c r="AP1276" i="3"/>
  <c r="AP1220" i="3"/>
  <c r="AP1148" i="3"/>
  <c r="AP1092" i="3"/>
  <c r="AP1019" i="3"/>
  <c r="AP991" i="3"/>
  <c r="AP971" i="3"/>
  <c r="AP911" i="3"/>
  <c r="AP1334" i="3"/>
  <c r="AP1318" i="3"/>
  <c r="AP1222" i="3"/>
  <c r="AP1206" i="3"/>
  <c r="AP1190" i="3"/>
  <c r="AP1094" i="3"/>
  <c r="AP1078" i="3"/>
  <c r="AP1062" i="3"/>
  <c r="AP1312" i="3"/>
  <c r="AP1272" i="3"/>
  <c r="AP1216" i="3"/>
  <c r="AP1176" i="3"/>
  <c r="AP1120" i="3"/>
  <c r="AP1112" i="3"/>
  <c r="AP1012" i="3"/>
  <c r="AP1282" i="3"/>
  <c r="AP1154" i="3"/>
  <c r="AP996" i="3"/>
  <c r="AP914" i="3"/>
  <c r="AP1721" i="3"/>
  <c r="AP1673" i="3"/>
  <c r="AP1709" i="3"/>
  <c r="AP1685" i="3"/>
  <c r="AP1653" i="3"/>
  <c r="AP1648" i="3"/>
  <c r="AP1632" i="3"/>
  <c r="AP1614" i="3"/>
  <c r="AP1606" i="3"/>
  <c r="AP1598" i="3"/>
  <c r="AP1590" i="3"/>
  <c r="AP1582" i="3"/>
  <c r="AP1574" i="3"/>
  <c r="AP1566" i="3"/>
  <c r="AP1558" i="3"/>
  <c r="AP1550" i="3"/>
  <c r="AP1542" i="3"/>
  <c r="AP1534" i="3"/>
  <c r="AP1526" i="3"/>
  <c r="AP1518" i="3"/>
  <c r="AP1510" i="3"/>
  <c r="AP1502" i="3"/>
  <c r="AP1494" i="3"/>
  <c r="AP1486" i="3"/>
  <c r="AP1478" i="3"/>
  <c r="AP1470" i="3"/>
  <c r="AP1462" i="3"/>
  <c r="AP1715" i="3"/>
  <c r="AP1617" i="3"/>
  <c r="AP1579" i="3"/>
  <c r="AP1547" i="3"/>
  <c r="AP1507" i="3"/>
  <c r="AP1483" i="3"/>
  <c r="AP1467" i="3"/>
  <c r="AP1459" i="3"/>
  <c r="AP1509" i="3"/>
  <c r="AP1501" i="3"/>
  <c r="AP1493" i="3"/>
  <c r="AP1485" i="3"/>
  <c r="AP1545" i="3"/>
  <c r="AP1593" i="3"/>
  <c r="AP1561" i="3"/>
  <c r="AP1481" i="3"/>
  <c r="AP1323" i="3"/>
  <c r="AP1291" i="3"/>
  <c r="AP1259" i="3"/>
  <c r="AP1227" i="3"/>
  <c r="AP1195" i="3"/>
  <c r="AP1163" i="3"/>
  <c r="AP1123" i="3"/>
  <c r="AP1091" i="3"/>
  <c r="AP1055" i="3"/>
  <c r="AP1635" i="3"/>
  <c r="AP1599" i="3"/>
  <c r="AP1284" i="3"/>
  <c r="AP1212" i="3"/>
  <c r="AP1156" i="3"/>
  <c r="AP1084" i="3"/>
  <c r="AP1035" i="3"/>
  <c r="AP975" i="3"/>
  <c r="AP955" i="3"/>
  <c r="AP927" i="3"/>
  <c r="AP907" i="3"/>
  <c r="AP1286" i="3"/>
  <c r="AP1270" i="3"/>
  <c r="AP1254" i="3"/>
  <c r="AP1158" i="3"/>
  <c r="AP1142" i="3"/>
  <c r="AP1126" i="3"/>
  <c r="AP1336" i="3"/>
  <c r="AP1248" i="3"/>
  <c r="AP1144" i="3"/>
  <c r="AP1080" i="3"/>
  <c r="AP1048" i="3"/>
  <c r="AP948" i="3"/>
  <c r="AP1218" i="3"/>
  <c r="AP900" i="3"/>
  <c r="AM1025" i="3"/>
  <c r="AP1736" i="3"/>
  <c r="AP1728" i="3"/>
  <c r="AP1720" i="3"/>
  <c r="AP1712" i="3"/>
  <c r="AP1704" i="3"/>
  <c r="AP1696" i="3"/>
  <c r="AP1688" i="3"/>
  <c r="AP1680" i="3"/>
  <c r="AP1672" i="3"/>
  <c r="AP1664" i="3"/>
  <c r="AP1656" i="3"/>
  <c r="AP1713" i="3"/>
  <c r="AP1665" i="3"/>
  <c r="AP1741" i="3"/>
  <c r="AP1725" i="3"/>
  <c r="AP1677" i="3"/>
  <c r="AP1652" i="3"/>
  <c r="AP1636" i="3"/>
  <c r="AP1620" i="3"/>
  <c r="AP1663" i="3"/>
  <c r="AP1609" i="3"/>
  <c r="AP1619" i="3"/>
  <c r="AP1743" i="3"/>
  <c r="AP1731" i="3"/>
  <c r="AP1687" i="3"/>
  <c r="AP1625" i="3"/>
  <c r="AP1571" i="3"/>
  <c r="AP1523" i="3"/>
  <c r="AP1499" i="3"/>
  <c r="AP1645" i="3"/>
  <c r="AP1629" i="3"/>
  <c r="AP1597" i="3"/>
  <c r="AP1589" i="3"/>
  <c r="AP1581" i="3"/>
  <c r="AP1477" i="3"/>
  <c r="AP1469" i="3"/>
  <c r="AP1649" i="3"/>
  <c r="AP1497" i="3"/>
  <c r="AP1327" i="3"/>
  <c r="AP1299" i="3"/>
  <c r="AP1267" i="3"/>
  <c r="AP1235" i="3"/>
  <c r="AP1203" i="3"/>
  <c r="AP1171" i="3"/>
  <c r="AP1139" i="3"/>
  <c r="AP1131" i="3"/>
  <c r="AP1099" i="3"/>
  <c r="AP1071" i="3"/>
  <c r="AP1063" i="3"/>
  <c r="AP1633" i="3"/>
  <c r="AP1535" i="3"/>
  <c r="AP1316" i="3"/>
  <c r="AP1244" i="3"/>
  <c r="AP1188" i="3"/>
  <c r="AP1116" i="3"/>
  <c r="AP1060" i="3"/>
  <c r="AP1039" i="3"/>
  <c r="AP1023" i="3"/>
  <c r="AP1003" i="3"/>
  <c r="AP943" i="3"/>
  <c r="AP923" i="3"/>
  <c r="AP1302" i="3"/>
  <c r="AP1174" i="3"/>
  <c r="AP1046" i="3"/>
  <c r="AP1280" i="3"/>
  <c r="AP1240" i="3"/>
  <c r="AP1184" i="3"/>
  <c r="AP1040" i="3"/>
  <c r="AP980" i="3"/>
  <c r="O1470" i="3"/>
  <c r="P1470" i="3" s="1"/>
  <c r="O1471" i="3"/>
  <c r="P1471" i="3" s="1"/>
  <c r="O1511" i="3"/>
  <c r="P1511" i="3" s="1"/>
  <c r="O1676" i="3"/>
  <c r="P1676" i="3" s="1"/>
  <c r="O1513" i="3"/>
  <c r="P1513" i="3" s="1"/>
  <c r="O1598" i="3"/>
  <c r="P1598" i="3" s="1"/>
  <c r="O1728" i="3"/>
  <c r="P1728" i="3" s="1"/>
  <c r="O1476" i="3"/>
  <c r="P1476" i="3" s="1"/>
  <c r="O1489" i="3"/>
  <c r="P1489" i="3" s="1"/>
  <c r="O1572" i="3"/>
  <c r="P1572" i="3" s="1"/>
  <c r="O1585" i="3"/>
  <c r="P1585" i="3" s="1"/>
  <c r="O1458" i="3"/>
  <c r="P1458" i="3" s="1"/>
  <c r="O1716" i="3"/>
  <c r="P1716" i="3" s="1"/>
  <c r="O1510" i="3"/>
  <c r="P1510" i="3" s="1"/>
  <c r="O1686" i="3"/>
  <c r="P1686" i="3" s="1"/>
  <c r="O1567" i="3"/>
  <c r="P1567" i="3" s="1"/>
  <c r="O1461" i="3"/>
  <c r="P1461" i="3" s="1"/>
  <c r="O1473" i="3"/>
  <c r="P1473" i="3" s="1"/>
  <c r="O1502" i="3"/>
  <c r="P1502" i="3" s="1"/>
  <c r="O1492" i="3"/>
  <c r="P1492" i="3" s="1"/>
  <c r="O1551" i="3"/>
  <c r="P1551" i="3" s="1"/>
  <c r="O1588" i="3"/>
  <c r="P1588" i="3" s="1"/>
  <c r="O1486" i="3"/>
  <c r="P1486" i="3" s="1"/>
  <c r="O1526" i="3"/>
  <c r="P1526" i="3" s="1"/>
  <c r="O1540" i="3"/>
  <c r="P1540" i="3" s="1"/>
  <c r="O1553" i="3"/>
  <c r="P1553" i="3" s="1"/>
  <c r="O1457" i="3"/>
  <c r="P1457" i="3" s="1"/>
  <c r="O1527" i="3"/>
  <c r="P1527" i="3" s="1"/>
  <c r="O1534" i="3"/>
  <c r="P1534" i="3" s="1"/>
  <c r="O1583" i="3"/>
  <c r="P1583" i="3" s="1"/>
  <c r="AM2017" i="3"/>
  <c r="AM1984" i="3"/>
  <c r="AM1918" i="3"/>
  <c r="AM1946" i="3"/>
  <c r="AM1914" i="3"/>
  <c r="AM1900" i="3"/>
  <c r="AM1854" i="3"/>
  <c r="AM1822" i="3"/>
  <c r="AM1880" i="3"/>
  <c r="AM1834" i="3"/>
  <c r="AM1884" i="3"/>
  <c r="AM1888" i="3"/>
  <c r="AM1776" i="3"/>
  <c r="AM1786" i="3"/>
  <c r="AM1780" i="3"/>
  <c r="AM1810" i="3"/>
  <c r="AM1790" i="3"/>
  <c r="AM1784" i="3"/>
  <c r="AM1783" i="3"/>
  <c r="AM2008" i="3"/>
  <c r="AM1938" i="3"/>
  <c r="AM1980" i="3"/>
  <c r="AM1942" i="3"/>
  <c r="AM1912" i="3"/>
  <c r="AM1896" i="3"/>
  <c r="AM1842" i="3"/>
  <c r="AM1988" i="3"/>
  <c r="AM1862" i="3"/>
  <c r="AM1830" i="3"/>
  <c r="AM2012" i="3"/>
  <c r="AM1872" i="3"/>
  <c r="AM1760" i="3"/>
  <c r="AM1772" i="3"/>
  <c r="AM1771" i="3"/>
  <c r="AM1802" i="3"/>
  <c r="AM1794" i="3"/>
  <c r="AM1764" i="3"/>
  <c r="AM2004" i="3"/>
  <c r="AM1934" i="3"/>
  <c r="AM1972" i="3"/>
  <c r="AM1930" i="3"/>
  <c r="AM1908" i="3"/>
  <c r="AM1876" i="3"/>
  <c r="AM1838" i="3"/>
  <c r="AM1956" i="3"/>
  <c r="AM1850" i="3"/>
  <c r="AM2000" i="3"/>
  <c r="AM1996" i="3"/>
  <c r="AM1814" i="3"/>
  <c r="AM1753" i="3"/>
  <c r="AM1757" i="3"/>
  <c r="AM1768" i="3"/>
  <c r="AM1767" i="3"/>
  <c r="AM1749" i="3"/>
  <c r="AM2016" i="3"/>
  <c r="AM1969" i="3"/>
  <c r="AM1949" i="3"/>
  <c r="AM1919" i="3"/>
  <c r="AM1995" i="3"/>
  <c r="AM1982" i="3"/>
  <c r="AM1910" i="3"/>
  <c r="AM1952" i="3"/>
  <c r="AM1893" i="3"/>
  <c r="AM1791" i="3"/>
  <c r="AM1777" i="3"/>
  <c r="AM1762" i="3"/>
  <c r="AM1916" i="3"/>
  <c r="AM1864" i="3"/>
  <c r="AM1848" i="3"/>
  <c r="AM1832" i="3"/>
  <c r="O1689" i="3"/>
  <c r="P1689" i="3" s="1"/>
  <c r="AM1940" i="3"/>
  <c r="AM1840" i="3"/>
  <c r="O1741" i="3"/>
  <c r="P1741" i="3" s="1"/>
  <c r="O1669" i="3"/>
  <c r="P1669" i="3" s="1"/>
  <c r="O1653" i="3"/>
  <c r="P1653" i="3" s="1"/>
  <c r="O1650" i="3"/>
  <c r="P1650" i="3" s="1"/>
  <c r="O1638" i="3"/>
  <c r="P1638" i="3" s="1"/>
  <c r="O1634" i="3"/>
  <c r="P1634" i="3" s="1"/>
  <c r="O1622" i="3"/>
  <c r="P1622" i="3" s="1"/>
  <c r="AM1894" i="3"/>
  <c r="AM1871" i="3"/>
  <c r="AM1875" i="3"/>
  <c r="AM1898" i="3"/>
  <c r="AM1792" i="3"/>
  <c r="AM1756" i="3"/>
  <c r="AM1878" i="3"/>
  <c r="AM1748" i="3"/>
  <c r="O1609" i="3"/>
  <c r="P1609" i="3" s="1"/>
  <c r="O1742" i="3"/>
  <c r="P1742" i="3" s="1"/>
  <c r="O1726" i="3"/>
  <c r="P1726" i="3" s="1"/>
  <c r="O1662" i="3"/>
  <c r="P1662" i="3" s="1"/>
  <c r="O1651" i="3"/>
  <c r="P1651" i="3" s="1"/>
  <c r="O1643" i="3"/>
  <c r="P1643" i="3" s="1"/>
  <c r="O1602" i="3"/>
  <c r="P1602" i="3" s="1"/>
  <c r="O1555" i="3"/>
  <c r="P1555" i="3" s="1"/>
  <c r="O1467" i="3"/>
  <c r="P1467" i="3" s="1"/>
  <c r="O1711" i="3"/>
  <c r="P1711" i="3" s="1"/>
  <c r="O1675" i="3"/>
  <c r="P1675" i="3" s="1"/>
  <c r="O1605" i="3"/>
  <c r="P1605" i="3" s="1"/>
  <c r="O1477" i="3"/>
  <c r="P1477" i="3" s="1"/>
  <c r="O1656" i="3"/>
  <c r="P1656" i="3" s="1"/>
  <c r="O1596" i="3"/>
  <c r="P1596" i="3" s="1"/>
  <c r="O1558" i="3"/>
  <c r="P1558" i="3" s="1"/>
  <c r="O1524" i="3"/>
  <c r="P1524" i="3" s="1"/>
  <c r="O1708" i="3"/>
  <c r="P1708" i="3" s="1"/>
  <c r="O1543" i="3"/>
  <c r="P1543" i="3" s="1"/>
  <c r="O1521" i="3"/>
  <c r="P1521" i="3" s="1"/>
  <c r="O1508" i="3"/>
  <c r="P1508" i="3" s="1"/>
  <c r="O1494" i="3"/>
  <c r="P1494" i="3" s="1"/>
  <c r="O1460" i="3"/>
  <c r="P1460" i="3" s="1"/>
  <c r="O1710" i="3"/>
  <c r="P1710" i="3" s="1"/>
  <c r="O1635" i="3"/>
  <c r="P1635" i="3" s="1"/>
  <c r="O1535" i="3"/>
  <c r="P1535" i="3" s="1"/>
  <c r="O1529" i="3"/>
  <c r="P1529" i="3" s="1"/>
  <c r="O1516" i="3"/>
  <c r="P1516" i="3" s="1"/>
  <c r="AM1818" i="3"/>
  <c r="AM1806" i="3"/>
  <c r="AM1892" i="3"/>
  <c r="AM1926" i="3"/>
  <c r="AM2021" i="3"/>
  <c r="AM2020" i="3"/>
  <c r="AM2001" i="3"/>
  <c r="AM1985" i="3"/>
  <c r="AM1953" i="3"/>
  <c r="AM2013" i="3"/>
  <c r="AM1981" i="3"/>
  <c r="AM1935" i="3"/>
  <c r="AM1950" i="3"/>
  <c r="AM1909" i="3"/>
  <c r="AM1851" i="3"/>
  <c r="AM1819" i="3"/>
  <c r="AM1787" i="3"/>
  <c r="AM1855" i="3"/>
  <c r="AM1839" i="3"/>
  <c r="AM1823" i="3"/>
  <c r="AM1807" i="3"/>
  <c r="AM1778" i="3"/>
  <c r="AM1761" i="3"/>
  <c r="AM1874" i="3"/>
  <c r="O1737" i="3"/>
  <c r="P1737" i="3" s="1"/>
  <c r="O1713" i="3"/>
  <c r="P1713" i="3" s="1"/>
  <c r="O1665" i="3"/>
  <c r="P1665" i="3" s="1"/>
  <c r="AM1924" i="3"/>
  <c r="AM1895" i="3"/>
  <c r="AM1821" i="3"/>
  <c r="AM1809" i="3"/>
  <c r="AM1793" i="3"/>
  <c r="O1701" i="3"/>
  <c r="P1701" i="3" s="1"/>
  <c r="O1685" i="3"/>
  <c r="P1685" i="3" s="1"/>
  <c r="O1646" i="3"/>
  <c r="P1646" i="3" s="1"/>
  <c r="O1642" i="3"/>
  <c r="P1642" i="3" s="1"/>
  <c r="O1630" i="3"/>
  <c r="P1630" i="3" s="1"/>
  <c r="O1626" i="3"/>
  <c r="P1626" i="3" s="1"/>
  <c r="AM1865" i="3"/>
  <c r="AM1999" i="3"/>
  <c r="AM2015" i="3"/>
  <c r="O1739" i="3"/>
  <c r="P1739" i="3" s="1"/>
  <c r="O1695" i="3"/>
  <c r="P1695" i="3" s="1"/>
  <c r="O1641" i="3"/>
  <c r="P1641" i="3" s="1"/>
  <c r="O1587" i="3"/>
  <c r="P1587" i="3" s="1"/>
  <c r="O1571" i="3"/>
  <c r="P1571" i="3" s="1"/>
  <c r="AM1775" i="3"/>
  <c r="O1627" i="3"/>
  <c r="P1627" i="3" s="1"/>
  <c r="O1573" i="3"/>
  <c r="P1573" i="3" s="1"/>
  <c r="O1541" i="3"/>
  <c r="P1541" i="3" s="1"/>
  <c r="O1509" i="3"/>
  <c r="P1509" i="3" s="1"/>
  <c r="O1678" i="3"/>
  <c r="P1678" i="3" s="1"/>
  <c r="O1649" i="3"/>
  <c r="P1649" i="3" s="1"/>
  <c r="O1615" i="3"/>
  <c r="P1615" i="3" s="1"/>
  <c r="O1478" i="3"/>
  <c r="P1478" i="3" s="1"/>
  <c r="AM2005" i="3"/>
  <c r="AM1973" i="3"/>
  <c r="AM1931" i="3"/>
  <c r="AM1915" i="3"/>
  <c r="AM1998" i="3"/>
  <c r="AM1913" i="3"/>
  <c r="AM1941" i="3"/>
  <c r="AM1925" i="3"/>
  <c r="AM1843" i="3"/>
  <c r="AM1811" i="3"/>
  <c r="AM2002" i="3"/>
  <c r="AM1991" i="3"/>
  <c r="AM1933" i="3"/>
  <c r="AM1917" i="3"/>
  <c r="AM1885" i="3"/>
  <c r="AM1782" i="3"/>
  <c r="AM1781" i="3"/>
  <c r="AM1766" i="3"/>
  <c r="AM1765" i="3"/>
  <c r="AM1932" i="3"/>
  <c r="O1729" i="3"/>
  <c r="P1729" i="3" s="1"/>
  <c r="O1681" i="3"/>
  <c r="P1681" i="3" s="1"/>
  <c r="AM1986" i="3"/>
  <c r="AM1890" i="3"/>
  <c r="AM1883" i="3"/>
  <c r="AM1824" i="3"/>
  <c r="AM1812" i="3"/>
  <c r="AM1796" i="3"/>
  <c r="AM1750" i="3"/>
  <c r="O1725" i="3"/>
  <c r="P1725" i="3" s="1"/>
  <c r="O1709" i="3"/>
  <c r="P1709" i="3" s="1"/>
  <c r="AM1967" i="3"/>
  <c r="AM1866" i="3"/>
  <c r="AM1948" i="3"/>
  <c r="AM1857" i="3"/>
  <c r="AM1975" i="3"/>
  <c r="AM1833" i="3"/>
  <c r="AM1816" i="3"/>
  <c r="AM1755" i="3"/>
  <c r="AM1929" i="3"/>
  <c r="AM1820" i="3"/>
  <c r="O1734" i="3"/>
  <c r="P1734" i="3" s="1"/>
  <c r="O1702" i="3"/>
  <c r="P1702" i="3" s="1"/>
  <c r="O1670" i="3"/>
  <c r="P1670" i="3" s="1"/>
  <c r="AM1747" i="3"/>
  <c r="O1715" i="3"/>
  <c r="P1715" i="3" s="1"/>
  <c r="O1619" i="3"/>
  <c r="P1619" i="3" s="1"/>
  <c r="AM1860" i="3"/>
  <c r="AM1836" i="3"/>
  <c r="O1719" i="3"/>
  <c r="P1719" i="3" s="1"/>
  <c r="O1687" i="3"/>
  <c r="P1687" i="3" s="1"/>
  <c r="O1664" i="3"/>
  <c r="P1664" i="3" s="1"/>
  <c r="O1613" i="3"/>
  <c r="P1613" i="3" s="1"/>
  <c r="O1611" i="3"/>
  <c r="P1611" i="3" s="1"/>
  <c r="O1539" i="3"/>
  <c r="P1539" i="3" s="1"/>
  <c r="O1523" i="3"/>
  <c r="P1523" i="3" s="1"/>
  <c r="O1507" i="3"/>
  <c r="P1507" i="3" s="1"/>
  <c r="O1491" i="3"/>
  <c r="P1491" i="3" s="1"/>
  <c r="O1459" i="3"/>
  <c r="P1459" i="3" s="1"/>
  <c r="O1707" i="3"/>
  <c r="P1707" i="3" s="1"/>
  <c r="O1597" i="3"/>
  <c r="P1597" i="3" s="1"/>
  <c r="O1565" i="3"/>
  <c r="P1565" i="3" s="1"/>
  <c r="O1533" i="3"/>
  <c r="P1533" i="3" s="1"/>
  <c r="O1501" i="3"/>
  <c r="P1501" i="3" s="1"/>
  <c r="O1469" i="3"/>
  <c r="P1469" i="3" s="1"/>
  <c r="O1608" i="3"/>
  <c r="P1608" i="3" s="1"/>
  <c r="O1607" i="3"/>
  <c r="P1607" i="3" s="1"/>
  <c r="O1590" i="3"/>
  <c r="P1590" i="3" s="1"/>
  <c r="O1518" i="3"/>
  <c r="P1518" i="3" s="1"/>
  <c r="O1718" i="3"/>
  <c r="P1718" i="3" s="1"/>
  <c r="O1667" i="3"/>
  <c r="P1667" i="3" s="1"/>
  <c r="O1575" i="3"/>
  <c r="P1575" i="3" s="1"/>
  <c r="O1561" i="3"/>
  <c r="P1561" i="3" s="1"/>
  <c r="O1548" i="3"/>
  <c r="P1548" i="3" s="1"/>
  <c r="O1495" i="3"/>
  <c r="P1495" i="3" s="1"/>
  <c r="AM1813" i="3"/>
  <c r="O1633" i="3"/>
  <c r="P1633" i="3" s="1"/>
  <c r="O1599" i="3"/>
  <c r="P1599" i="3" s="1"/>
  <c r="AM1019" i="3"/>
  <c r="AM987" i="3"/>
  <c r="AM955" i="3"/>
  <c r="AM923" i="3"/>
  <c r="O1487" i="3"/>
  <c r="P1487" i="3" s="1"/>
  <c r="O1505" i="3"/>
  <c r="P1505" i="3" s="1"/>
  <c r="AM1313" i="3"/>
  <c r="AM1161" i="3"/>
  <c r="AM1137" i="3"/>
  <c r="O1537" i="3"/>
  <c r="P1537" i="3" s="1"/>
  <c r="AM996" i="3"/>
  <c r="AM964" i="3"/>
  <c r="AM932" i="3"/>
  <c r="AM900" i="3"/>
  <c r="AM1322" i="3"/>
  <c r="AM1122" i="3"/>
  <c r="AM1091" i="3"/>
  <c r="O1603" i="3"/>
  <c r="P1603" i="3" s="1"/>
  <c r="AM957" i="3"/>
  <c r="AM940" i="3"/>
  <c r="AM1102" i="3"/>
  <c r="AM977" i="3"/>
  <c r="AM1968" i="3"/>
  <c r="AM1976" i="3"/>
  <c r="AM1826" i="3"/>
  <c r="AM1960" i="3"/>
  <c r="AM961" i="3"/>
  <c r="AM945" i="3"/>
  <c r="AM976" i="3"/>
  <c r="AM994" i="3"/>
  <c r="AM1070" i="3"/>
  <c r="AM1082" i="3"/>
  <c r="AM918" i="3"/>
  <c r="AM924" i="3"/>
  <c r="AM941" i="3"/>
  <c r="AM982" i="3"/>
  <c r="AM988" i="3"/>
  <c r="AM1005" i="3"/>
  <c r="AM1046" i="3"/>
  <c r="AM1058" i="3"/>
  <c r="AM1074" i="3"/>
  <c r="AM1134" i="3"/>
  <c r="AM1146" i="3"/>
  <c r="AM1179" i="3"/>
  <c r="AM1198" i="3"/>
  <c r="AM1210" i="3"/>
  <c r="AM1243" i="3"/>
  <c r="AM1262" i="3"/>
  <c r="AM1274" i="3"/>
  <c r="AM1307" i="3"/>
  <c r="AM904" i="3"/>
  <c r="AM920" i="3"/>
  <c r="AM936" i="3"/>
  <c r="AM952" i="3"/>
  <c r="AM968" i="3"/>
  <c r="AM984" i="3"/>
  <c r="AM1000" i="3"/>
  <c r="AM1016" i="3"/>
  <c r="AM1032" i="3"/>
  <c r="AM1094" i="3"/>
  <c r="AM1106" i="3"/>
  <c r="AM901" i="3"/>
  <c r="AM917" i="3"/>
  <c r="AM933" i="3"/>
  <c r="AM949" i="3"/>
  <c r="AM965" i="3"/>
  <c r="AM981" i="3"/>
  <c r="AM997" i="3"/>
  <c r="AM1012" i="3"/>
  <c r="AM1050" i="3"/>
  <c r="AM1142" i="3"/>
  <c r="AM1154" i="3"/>
  <c r="AM1187" i="3"/>
  <c r="AM1206" i="3"/>
  <c r="AM1218" i="3"/>
  <c r="AM1251" i="3"/>
  <c r="AM1270" i="3"/>
  <c r="AM1282" i="3"/>
  <c r="AM1049" i="3"/>
  <c r="AM1113" i="3"/>
  <c r="AM1177" i="3"/>
  <c r="AM1241" i="3"/>
  <c r="AM1305" i="3"/>
  <c r="AM1047" i="3"/>
  <c r="AM1071" i="3"/>
  <c r="AM1111" i="3"/>
  <c r="AM1135" i="3"/>
  <c r="AM1175" i="3"/>
  <c r="AM1199" i="3"/>
  <c r="AM1239" i="3"/>
  <c r="AM1263" i="3"/>
  <c r="AM1303" i="3"/>
  <c r="AM1327" i="3"/>
  <c r="AM903" i="3"/>
  <c r="AM915" i="3"/>
  <c r="AM927" i="3"/>
  <c r="AM935" i="3"/>
  <c r="AM947" i="3"/>
  <c r="AM959" i="3"/>
  <c r="AM967" i="3"/>
  <c r="AM979" i="3"/>
  <c r="AM991" i="3"/>
  <c r="AM999" i="3"/>
  <c r="AM1011" i="3"/>
  <c r="AM1023" i="3"/>
  <c r="AM1031" i="3"/>
  <c r="AM1053" i="3"/>
  <c r="AM1069" i="3"/>
  <c r="AM1093" i="3"/>
  <c r="AM1109" i="3"/>
  <c r="AM1133" i="3"/>
  <c r="AM1157" i="3"/>
  <c r="AM1173" i="3"/>
  <c r="AM1197" i="3"/>
  <c r="AM1221" i="3"/>
  <c r="AM1237" i="3"/>
  <c r="AM1261" i="3"/>
  <c r="AM1285" i="3"/>
  <c r="AM1301" i="3"/>
  <c r="AM1325" i="3"/>
  <c r="AM992" i="3"/>
  <c r="AM913" i="3"/>
  <c r="AM944" i="3"/>
  <c r="AM962" i="3"/>
  <c r="AM1131" i="3"/>
  <c r="AM1024" i="3"/>
  <c r="AM896" i="3"/>
  <c r="AM902" i="3"/>
  <c r="AM908" i="3"/>
  <c r="AM925" i="3"/>
  <c r="AM966" i="3"/>
  <c r="AM972" i="3"/>
  <c r="AM989" i="3"/>
  <c r="AM1030" i="3"/>
  <c r="AM1042" i="3"/>
  <c r="AM1163" i="3"/>
  <c r="AM1182" i="3"/>
  <c r="AM1194" i="3"/>
  <c r="AM1227" i="3"/>
  <c r="AM1246" i="3"/>
  <c r="AM1258" i="3"/>
  <c r="AM1291" i="3"/>
  <c r="AM1331" i="3"/>
  <c r="AM905" i="3"/>
  <c r="AM921" i="3"/>
  <c r="AM937" i="3"/>
  <c r="AM953" i="3"/>
  <c r="AM969" i="3"/>
  <c r="AM985" i="3"/>
  <c r="AM1001" i="3"/>
  <c r="AM1017" i="3"/>
  <c r="AM1033" i="3"/>
  <c r="AM1090" i="3"/>
  <c r="AM1123" i="3"/>
  <c r="AM1323" i="3"/>
  <c r="AM1013" i="3"/>
  <c r="AM1028" i="3"/>
  <c r="AM1138" i="3"/>
  <c r="AM1171" i="3"/>
  <c r="AM1190" i="3"/>
  <c r="AM1202" i="3"/>
  <c r="AM1235" i="3"/>
  <c r="AM1254" i="3"/>
  <c r="AM1266" i="3"/>
  <c r="AM1299" i="3"/>
  <c r="AM1065" i="3"/>
  <c r="AM1089" i="3"/>
  <c r="AM1105" i="3"/>
  <c r="AM1129" i="3"/>
  <c r="AM1153" i="3"/>
  <c r="AM1169" i="3"/>
  <c r="AM1193" i="3"/>
  <c r="AM1217" i="3"/>
  <c r="AM1233" i="3"/>
  <c r="AM1257" i="3"/>
  <c r="AM1281" i="3"/>
  <c r="AM1297" i="3"/>
  <c r="AM1321" i="3"/>
  <c r="AM1055" i="3"/>
  <c r="AM1095" i="3"/>
  <c r="AM1119" i="3"/>
  <c r="AM1159" i="3"/>
  <c r="AM1183" i="3"/>
  <c r="AM1223" i="3"/>
  <c r="AM1247" i="3"/>
  <c r="AM1287" i="3"/>
  <c r="AM1311" i="3"/>
  <c r="AM929" i="3"/>
  <c r="AM1115" i="3"/>
  <c r="AM930" i="3"/>
  <c r="AM1009" i="3"/>
  <c r="AM1026" i="3"/>
  <c r="AM1099" i="3"/>
  <c r="AM1315" i="3"/>
  <c r="AM897" i="3"/>
  <c r="AM909" i="3"/>
  <c r="AM950" i="3"/>
  <c r="AM956" i="3"/>
  <c r="AM973" i="3"/>
  <c r="AM1014" i="3"/>
  <c r="AM1020" i="3"/>
  <c r="AM1059" i="3"/>
  <c r="AM1075" i="3"/>
  <c r="AM1147" i="3"/>
  <c r="AM1166" i="3"/>
  <c r="AM1178" i="3"/>
  <c r="AM1211" i="3"/>
  <c r="AM1230" i="3"/>
  <c r="AM1242" i="3"/>
  <c r="AM1275" i="3"/>
  <c r="AM1294" i="3"/>
  <c r="AM1306" i="3"/>
  <c r="AM1334" i="3"/>
  <c r="AM1038" i="3"/>
  <c r="AM1107" i="3"/>
  <c r="AM1126" i="3"/>
  <c r="AM1029" i="3"/>
  <c r="AM1051" i="3"/>
  <c r="AM1155" i="3"/>
  <c r="AM1174" i="3"/>
  <c r="AM1186" i="3"/>
  <c r="AM1219" i="3"/>
  <c r="AM1238" i="3"/>
  <c r="AM1250" i="3"/>
  <c r="AM1283" i="3"/>
  <c r="AM1302" i="3"/>
  <c r="AM1081" i="3"/>
  <c r="AM1145" i="3"/>
  <c r="AM1209" i="3"/>
  <c r="AM1273" i="3"/>
  <c r="AM1337" i="3"/>
  <c r="AM1037" i="3"/>
  <c r="AM1041" i="3"/>
  <c r="AM1079" i="3"/>
  <c r="AM1103" i="3"/>
  <c r="AM1143" i="3"/>
  <c r="AM1167" i="3"/>
  <c r="AM1207" i="3"/>
  <c r="AM1231" i="3"/>
  <c r="AM1271" i="3"/>
  <c r="AM1295" i="3"/>
  <c r="AM1335" i="3"/>
  <c r="AM899" i="3"/>
  <c r="AM911" i="3"/>
  <c r="AM919" i="3"/>
  <c r="AM931" i="3"/>
  <c r="AM943" i="3"/>
  <c r="AM951" i="3"/>
  <c r="AM963" i="3"/>
  <c r="AM975" i="3"/>
  <c r="AM983" i="3"/>
  <c r="AM995" i="3"/>
  <c r="AM1007" i="3"/>
  <c r="AM1015" i="3"/>
  <c r="AM1027" i="3"/>
  <c r="AM1045" i="3"/>
  <c r="AM1077" i="3"/>
  <c r="AM1101" i="3"/>
  <c r="AM1125" i="3"/>
  <c r="AM1141" i="3"/>
  <c r="AM1165" i="3"/>
  <c r="AM1189" i="3"/>
  <c r="AM1205" i="3"/>
  <c r="AM1229" i="3"/>
  <c r="AM1253" i="3"/>
  <c r="AM1269" i="3"/>
  <c r="AM1293" i="3"/>
  <c r="AM1317" i="3"/>
  <c r="AM1333" i="3"/>
  <c r="AP1603" i="3"/>
  <c r="AP1513" i="3"/>
  <c r="AP1551" i="3"/>
  <c r="AP1457" i="3"/>
  <c r="AP1527" i="3"/>
  <c r="AP1583" i="3"/>
  <c r="AP1461" i="3"/>
  <c r="AP1503" i="3"/>
  <c r="AP1473" i="3"/>
  <c r="AP1569" i="3"/>
  <c r="AP1487" i="3"/>
  <c r="AP1537" i="3"/>
  <c r="AP1471" i="3"/>
  <c r="AP1511" i="3"/>
  <c r="AN371" i="3"/>
  <c r="AN563" i="3"/>
  <c r="AN804" i="3"/>
  <c r="AN335" i="3"/>
  <c r="AN375" i="3"/>
  <c r="AN547" i="3"/>
  <c r="AN614" i="3"/>
  <c r="AN698" i="3"/>
  <c r="AN355" i="3"/>
  <c r="AN359" i="3"/>
  <c r="AN486" i="3"/>
  <c r="AN678" i="3"/>
  <c r="AN607" i="3"/>
  <c r="AN626" i="3"/>
  <c r="AN629" i="3"/>
  <c r="AN648" i="3"/>
  <c r="AN667" i="3"/>
  <c r="AN687" i="3"/>
  <c r="AN707" i="3"/>
  <c r="AN726" i="3"/>
  <c r="AN729" i="3"/>
  <c r="AN748" i="3"/>
  <c r="AN780" i="3"/>
  <c r="AN324" i="3"/>
  <c r="AN421" i="3"/>
  <c r="AN437" i="3"/>
  <c r="AN453" i="3"/>
  <c r="AN497" i="3"/>
  <c r="AN514" i="3"/>
  <c r="AN550" i="3"/>
  <c r="AN555" i="3"/>
  <c r="AN582" i="3"/>
  <c r="AN587" i="3"/>
  <c r="AN603" i="3"/>
  <c r="AN622" i="3"/>
  <c r="AN625" i="3"/>
  <c r="AN644" i="3"/>
  <c r="AN666" i="3"/>
  <c r="AN669" i="3"/>
  <c r="AN692" i="3"/>
  <c r="AN696" i="3"/>
  <c r="AN719" i="3"/>
  <c r="AN738" i="3"/>
  <c r="AN741" i="3"/>
  <c r="AN812" i="3"/>
  <c r="AN844" i="3"/>
  <c r="AN877" i="3"/>
  <c r="AN851" i="3"/>
  <c r="AN835" i="3"/>
  <c r="AN819" i="3"/>
  <c r="AN803" i="3"/>
  <c r="AN787" i="3"/>
  <c r="AN771" i="3"/>
  <c r="AN597" i="3"/>
  <c r="AN581" i="3"/>
  <c r="AN565" i="3"/>
  <c r="AN549" i="3"/>
  <c r="AN533" i="3"/>
  <c r="AN865" i="3"/>
  <c r="AN588" i="3"/>
  <c r="AN572" i="3"/>
  <c r="AN556" i="3"/>
  <c r="AN540" i="3"/>
  <c r="AN524" i="3"/>
  <c r="AN508" i="3"/>
  <c r="AN492" i="3"/>
  <c r="AN885" i="3"/>
  <c r="AN855" i="3"/>
  <c r="AN839" i="3"/>
  <c r="AN823" i="3"/>
  <c r="AN807" i="3"/>
  <c r="AN791" i="3"/>
  <c r="AN775" i="3"/>
  <c r="AN329" i="3"/>
  <c r="AN337" i="3"/>
  <c r="AN345" i="3"/>
  <c r="AN353" i="3"/>
  <c r="AN361" i="3"/>
  <c r="AN369" i="3"/>
  <c r="AN377" i="3"/>
  <c r="AN385" i="3"/>
  <c r="AN393" i="3"/>
  <c r="AN401" i="3"/>
  <c r="AN409" i="3"/>
  <c r="AN418" i="3"/>
  <c r="AN426" i="3"/>
  <c r="AN434" i="3"/>
  <c r="AN442" i="3"/>
  <c r="AN450" i="3"/>
  <c r="AN455" i="3"/>
  <c r="AN456" i="3"/>
  <c r="AN463" i="3"/>
  <c r="AN464" i="3"/>
  <c r="AN471" i="3"/>
  <c r="AN472" i="3"/>
  <c r="AN479" i="3"/>
  <c r="AN491" i="3"/>
  <c r="AN507" i="3"/>
  <c r="AN554" i="3"/>
  <c r="AN559" i="3"/>
  <c r="AN586" i="3"/>
  <c r="AN591" i="3"/>
  <c r="AN608" i="3"/>
  <c r="AN631" i="3"/>
  <c r="AN650" i="3"/>
  <c r="AN653" i="3"/>
  <c r="AN675" i="3"/>
  <c r="AN688" i="3"/>
  <c r="AN702" i="3"/>
  <c r="AN705" i="3"/>
  <c r="AN724" i="3"/>
  <c r="AN747" i="3"/>
  <c r="AN759" i="3"/>
  <c r="AN770" i="3"/>
  <c r="AN786" i="3"/>
  <c r="AN892" i="3"/>
  <c r="AN894" i="3"/>
  <c r="AN766" i="3"/>
  <c r="AN798" i="3"/>
  <c r="AN830" i="3"/>
  <c r="AN870" i="3"/>
  <c r="AN347" i="3"/>
  <c r="AN351" i="3"/>
  <c r="AN403" i="3"/>
  <c r="AN664" i="3"/>
  <c r="AN694" i="3"/>
  <c r="AN339" i="3"/>
  <c r="AN379" i="3"/>
  <c r="AN407" i="3"/>
  <c r="AN367" i="3"/>
  <c r="AN395" i="3"/>
  <c r="AN510" i="3"/>
  <c r="AN526" i="3"/>
  <c r="AN636" i="3"/>
  <c r="AN662" i="3"/>
  <c r="AN674" i="3"/>
  <c r="AN752" i="3"/>
  <c r="AN487" i="3"/>
  <c r="AN503" i="3"/>
  <c r="AN519" i="3"/>
  <c r="AN546" i="3"/>
  <c r="AN551" i="3"/>
  <c r="AN578" i="3"/>
  <c r="AN583" i="3"/>
  <c r="AN610" i="3"/>
  <c r="AN613" i="3"/>
  <c r="AN632" i="3"/>
  <c r="AN655" i="3"/>
  <c r="AN670" i="3"/>
  <c r="AN673" i="3"/>
  <c r="AN690" i="3"/>
  <c r="AN693" i="3"/>
  <c r="AN710" i="3"/>
  <c r="AN713" i="3"/>
  <c r="AN732" i="3"/>
  <c r="AN755" i="3"/>
  <c r="AN857" i="3"/>
  <c r="AN332" i="3"/>
  <c r="AN340" i="3"/>
  <c r="AN348" i="3"/>
  <c r="AN356" i="3"/>
  <c r="AN364" i="3"/>
  <c r="AN372" i="3"/>
  <c r="AN380" i="3"/>
  <c r="AN388" i="3"/>
  <c r="AN396" i="3"/>
  <c r="AN404" i="3"/>
  <c r="AN412" i="3"/>
  <c r="AN417" i="3"/>
  <c r="AN433" i="3"/>
  <c r="AN449" i="3"/>
  <c r="AN465" i="3"/>
  <c r="AN473" i="3"/>
  <c r="AN481" i="3"/>
  <c r="AN490" i="3"/>
  <c r="AN505" i="3"/>
  <c r="AN522" i="3"/>
  <c r="AN530" i="3"/>
  <c r="AN606" i="3"/>
  <c r="AN609" i="3"/>
  <c r="AN628" i="3"/>
  <c r="AN651" i="3"/>
  <c r="AN672" i="3"/>
  <c r="AN676" i="3"/>
  <c r="AN703" i="3"/>
  <c r="AN722" i="3"/>
  <c r="AN725" i="3"/>
  <c r="AN744" i="3"/>
  <c r="AN867" i="3"/>
  <c r="AN845" i="3"/>
  <c r="AN829" i="3"/>
  <c r="AN813" i="3"/>
  <c r="AN797" i="3"/>
  <c r="AN781" i="3"/>
  <c r="AN765" i="3"/>
  <c r="AN593" i="3"/>
  <c r="AN577" i="3"/>
  <c r="AN561" i="3"/>
  <c r="AN545" i="3"/>
  <c r="AN887" i="3"/>
  <c r="AN600" i="3"/>
  <c r="AN584" i="3"/>
  <c r="AN568" i="3"/>
  <c r="AN552" i="3"/>
  <c r="AN536" i="3"/>
  <c r="AN520" i="3"/>
  <c r="AN504" i="3"/>
  <c r="AN488" i="3"/>
  <c r="AN875" i="3"/>
  <c r="AN849" i="3"/>
  <c r="AN833" i="3"/>
  <c r="AN817" i="3"/>
  <c r="AN801" i="3"/>
  <c r="AN785" i="3"/>
  <c r="AN769" i="3"/>
  <c r="AN419" i="3"/>
  <c r="AN420" i="3"/>
  <c r="AN427" i="3"/>
  <c r="AN428" i="3"/>
  <c r="AN435" i="3"/>
  <c r="AN436" i="3"/>
  <c r="AN443" i="3"/>
  <c r="AN444" i="3"/>
  <c r="AN451" i="3"/>
  <c r="AN452" i="3"/>
  <c r="AN458" i="3"/>
  <c r="AN466" i="3"/>
  <c r="AN474" i="3"/>
  <c r="AN480" i="3"/>
  <c r="AN515" i="3"/>
  <c r="AN615" i="3"/>
  <c r="AN634" i="3"/>
  <c r="AN637" i="3"/>
  <c r="AN656" i="3"/>
  <c r="AN695" i="3"/>
  <c r="AN708" i="3"/>
  <c r="AN731" i="3"/>
  <c r="AN750" i="3"/>
  <c r="AN753" i="3"/>
  <c r="AN788" i="3"/>
  <c r="AN802" i="3"/>
  <c r="AN818" i="3"/>
  <c r="AN834" i="3"/>
  <c r="AN850" i="3"/>
  <c r="AN872" i="3"/>
  <c r="AN874" i="3"/>
  <c r="AN774" i="3"/>
  <c r="AN806" i="3"/>
  <c r="AN838" i="3"/>
  <c r="AN652" i="3"/>
  <c r="AN736" i="3"/>
  <c r="AN852" i="3"/>
  <c r="AN895" i="3"/>
  <c r="AN323" i="3"/>
  <c r="AN391" i="3"/>
  <c r="AN595" i="3"/>
  <c r="AN882" i="3"/>
  <c r="AN327" i="3"/>
  <c r="AN383" i="3"/>
  <c r="AN411" i="3"/>
  <c r="AN604" i="3"/>
  <c r="AN630" i="3"/>
  <c r="AN720" i="3"/>
  <c r="AN746" i="3"/>
  <c r="AN820" i="3"/>
  <c r="AN864" i="3"/>
  <c r="AN616" i="3"/>
  <c r="AN639" i="3"/>
  <c r="AN658" i="3"/>
  <c r="AN661" i="3"/>
  <c r="AN677" i="3"/>
  <c r="AN697" i="3"/>
  <c r="AN716" i="3"/>
  <c r="AN739" i="3"/>
  <c r="AN758" i="3"/>
  <c r="AN764" i="3"/>
  <c r="AN429" i="3"/>
  <c r="AN445" i="3"/>
  <c r="AN461" i="3"/>
  <c r="AN498" i="3"/>
  <c r="AN513" i="3"/>
  <c r="AN534" i="3"/>
  <c r="AN539" i="3"/>
  <c r="AN566" i="3"/>
  <c r="AN571" i="3"/>
  <c r="AN598" i="3"/>
  <c r="AN612" i="3"/>
  <c r="AN635" i="3"/>
  <c r="AN654" i="3"/>
  <c r="AN657" i="3"/>
  <c r="AN683" i="3"/>
  <c r="AN706" i="3"/>
  <c r="AN709" i="3"/>
  <c r="AN728" i="3"/>
  <c r="AN751" i="3"/>
  <c r="AN796" i="3"/>
  <c r="AN828" i="3"/>
  <c r="AN863" i="3"/>
  <c r="AN880" i="3"/>
  <c r="AN893" i="3"/>
  <c r="AN861" i="3"/>
  <c r="AN843" i="3"/>
  <c r="AN827" i="3"/>
  <c r="AN811" i="3"/>
  <c r="AN795" i="3"/>
  <c r="AN779" i="3"/>
  <c r="AN763" i="3"/>
  <c r="AN589" i="3"/>
  <c r="AN573" i="3"/>
  <c r="AN557" i="3"/>
  <c r="AN541" i="3"/>
  <c r="AN881" i="3"/>
  <c r="AN596" i="3"/>
  <c r="AN580" i="3"/>
  <c r="AN564" i="3"/>
  <c r="AN548" i="3"/>
  <c r="AN532" i="3"/>
  <c r="AN516" i="3"/>
  <c r="AN500" i="3"/>
  <c r="AN484" i="3"/>
  <c r="AN869" i="3"/>
  <c r="AN847" i="3"/>
  <c r="AN831" i="3"/>
  <c r="AN815" i="3"/>
  <c r="AN799" i="3"/>
  <c r="AN783" i="3"/>
  <c r="AN767" i="3"/>
  <c r="AN325" i="3"/>
  <c r="AN333" i="3"/>
  <c r="AN341" i="3"/>
  <c r="AN349" i="3"/>
  <c r="AN357" i="3"/>
  <c r="AN365" i="3"/>
  <c r="AN373" i="3"/>
  <c r="AN381" i="3"/>
  <c r="AN389" i="3"/>
  <c r="AN397" i="3"/>
  <c r="AN405" i="3"/>
  <c r="AN413" i="3"/>
  <c r="AN422" i="3"/>
  <c r="AN430" i="3"/>
  <c r="AN438" i="3"/>
  <c r="AN446" i="3"/>
  <c r="AN459" i="3"/>
  <c r="AN460" i="3"/>
  <c r="AN467" i="3"/>
  <c r="AN468" i="3"/>
  <c r="AN475" i="3"/>
  <c r="AN476" i="3"/>
  <c r="AN482" i="3"/>
  <c r="AN523" i="3"/>
  <c r="AN538" i="3"/>
  <c r="AN543" i="3"/>
  <c r="AN570" i="3"/>
  <c r="AN575" i="3"/>
  <c r="AN602" i="3"/>
  <c r="AN618" i="3"/>
  <c r="AN621" i="3"/>
  <c r="AN640" i="3"/>
  <c r="AN665" i="3"/>
  <c r="AN679" i="3"/>
  <c r="AN715" i="3"/>
  <c r="AN734" i="3"/>
  <c r="AN737" i="3"/>
  <c r="AN756" i="3"/>
  <c r="AN762" i="3"/>
  <c r="AN778" i="3"/>
  <c r="AN860" i="3"/>
  <c r="AN862" i="3"/>
  <c r="AN760" i="3"/>
  <c r="AN768" i="3"/>
  <c r="AN776" i="3"/>
  <c r="AN784" i="3"/>
  <c r="AN792" i="3"/>
  <c r="AN800" i="3"/>
  <c r="AN808" i="3"/>
  <c r="AN816" i="3"/>
  <c r="AN782" i="3"/>
  <c r="AN814" i="3"/>
  <c r="AN846" i="3"/>
  <c r="AN884" i="3"/>
  <c r="AN886" i="3"/>
  <c r="AM2019" i="3"/>
  <c r="AM2018" i="3"/>
  <c r="AM2009" i="3"/>
  <c r="AM1993" i="3"/>
  <c r="AM1977" i="3"/>
  <c r="AM1961" i="3"/>
  <c r="AM1997" i="3"/>
  <c r="AM1965" i="3"/>
  <c r="AM1943" i="3"/>
  <c r="AM1927" i="3"/>
  <c r="AM2011" i="3"/>
  <c r="AM1963" i="3"/>
  <c r="AM2003" i="3"/>
  <c r="AM1987" i="3"/>
  <c r="AM1971" i="3"/>
  <c r="AM1955" i="3"/>
  <c r="AM1902" i="3"/>
  <c r="AM1901" i="3"/>
  <c r="AM1978" i="3"/>
  <c r="AM1944" i="3"/>
  <c r="AM1928" i="3"/>
  <c r="AM1897" i="3"/>
  <c r="AM1889" i="3"/>
  <c r="AM1881" i="3"/>
  <c r="AM1873" i="3"/>
  <c r="AM1835" i="3"/>
  <c r="AM1803" i="3"/>
  <c r="AM1983" i="3"/>
  <c r="AM1936" i="3"/>
  <c r="AM1920" i="3"/>
  <c r="AM1911" i="3"/>
  <c r="AM1907" i="3"/>
  <c r="AM1903" i="3"/>
  <c r="AM1877" i="3"/>
  <c r="AM1863" i="3"/>
  <c r="AM1847" i="3"/>
  <c r="AM1831" i="3"/>
  <c r="AM1815" i="3"/>
  <c r="AM1799" i="3"/>
  <c r="AM1785" i="3"/>
  <c r="AM1770" i="3"/>
  <c r="AM1769" i="3"/>
  <c r="AM1758" i="3"/>
  <c r="AM1921" i="3"/>
  <c r="AM1886" i="3"/>
  <c r="AM1801" i="3"/>
  <c r="AM1788" i="3"/>
  <c r="AM1754" i="3"/>
  <c r="AM1746" i="3"/>
  <c r="O1705" i="3"/>
  <c r="P1705" i="3" s="1"/>
  <c r="O1657" i="3"/>
  <c r="P1657" i="3" s="1"/>
  <c r="AM2007" i="3"/>
  <c r="AM1954" i="3"/>
  <c r="AM1870" i="3"/>
  <c r="AM1853" i="3"/>
  <c r="O1693" i="3"/>
  <c r="P1693" i="3" s="1"/>
  <c r="O1677" i="3"/>
  <c r="P1677" i="3" s="1"/>
  <c r="O1661" i="3"/>
  <c r="P1661" i="3" s="1"/>
  <c r="AM1891" i="3"/>
  <c r="AM1808" i="3"/>
  <c r="AM1797" i="3"/>
  <c r="AM1763" i="3"/>
  <c r="O1617" i="3"/>
  <c r="P1617" i="3" s="1"/>
  <c r="O1601" i="3"/>
  <c r="P1601" i="3" s="1"/>
  <c r="AM1805" i="3"/>
  <c r="AM1751" i="3"/>
  <c r="O1727" i="3"/>
  <c r="P1727" i="3" s="1"/>
  <c r="O1694" i="3"/>
  <c r="P1694" i="3" s="1"/>
  <c r="O1663" i="3"/>
  <c r="P1663" i="3" s="1"/>
  <c r="O1647" i="3"/>
  <c r="P1647" i="3" s="1"/>
  <c r="O1639" i="3"/>
  <c r="P1639" i="3" s="1"/>
  <c r="AM1825" i="3"/>
  <c r="O1699" i="3"/>
  <c r="P1699" i="3" s="1"/>
  <c r="O1595" i="3"/>
  <c r="P1595" i="3" s="1"/>
  <c r="O1579" i="3"/>
  <c r="P1579" i="3" s="1"/>
  <c r="O1563" i="3"/>
  <c r="P1563" i="3" s="1"/>
  <c r="O1547" i="3"/>
  <c r="P1547" i="3" s="1"/>
  <c r="O1475" i="3"/>
  <c r="P1475" i="3" s="1"/>
  <c r="AM1752" i="3"/>
  <c r="O1688" i="3"/>
  <c r="P1688" i="3" s="1"/>
  <c r="O1654" i="3"/>
  <c r="P1654" i="3" s="1"/>
  <c r="O1589" i="3"/>
  <c r="P1589" i="3" s="1"/>
  <c r="O1557" i="3"/>
  <c r="P1557" i="3" s="1"/>
  <c r="O1525" i="3"/>
  <c r="P1525" i="3" s="1"/>
  <c r="O1493" i="3"/>
  <c r="P1493" i="3" s="1"/>
  <c r="O1637" i="3"/>
  <c r="P1637" i="3" s="1"/>
  <c r="O1612" i="3"/>
  <c r="P1612" i="3" s="1"/>
  <c r="O1559" i="3"/>
  <c r="P1559" i="3" s="1"/>
  <c r="O1545" i="3"/>
  <c r="P1545" i="3" s="1"/>
  <c r="O1532" i="3"/>
  <c r="P1532" i="3" s="1"/>
  <c r="O1479" i="3"/>
  <c r="P1479" i="3" s="1"/>
  <c r="O1465" i="3"/>
  <c r="P1465" i="3" s="1"/>
  <c r="O1621" i="3"/>
  <c r="P1621" i="3" s="1"/>
  <c r="O1610" i="3"/>
  <c r="P1610" i="3" s="1"/>
  <c r="O1593" i="3"/>
  <c r="P1593" i="3" s="1"/>
  <c r="O1580" i="3"/>
  <c r="P1580" i="3" s="1"/>
  <c r="O1542" i="3"/>
  <c r="P1542" i="3" s="1"/>
  <c r="O1500" i="3"/>
  <c r="P1500" i="3" s="1"/>
  <c r="O1481" i="3"/>
  <c r="P1481" i="3" s="1"/>
  <c r="O1468" i="3"/>
  <c r="P1468" i="3" s="1"/>
  <c r="O1463" i="3"/>
  <c r="P1463" i="3" s="1"/>
  <c r="O1550" i="3"/>
  <c r="P1550" i="3" s="1"/>
  <c r="O1503" i="3"/>
  <c r="P1503" i="3" s="1"/>
  <c r="AM1745" i="3"/>
  <c r="AM1964" i="3"/>
  <c r="AM1858" i="3"/>
  <c r="AM1922" i="3"/>
  <c r="O8" i="3"/>
  <c r="O1297" i="3" s="1"/>
  <c r="P1297" i="3" s="1"/>
  <c r="AP419" i="3"/>
  <c r="AM298" i="3"/>
  <c r="AM269" i="3"/>
  <c r="AM244" i="3"/>
  <c r="AM1541" i="3"/>
  <c r="AM1549" i="3"/>
  <c r="AM1613" i="3"/>
  <c r="AM1571" i="3"/>
  <c r="AM1685" i="3"/>
  <c r="AP1363" i="3"/>
  <c r="AP1772" i="3"/>
  <c r="AM46" i="3"/>
  <c r="AN2119" i="3"/>
  <c r="AM322" i="3"/>
  <c r="AM307" i="3"/>
  <c r="AM207" i="3"/>
  <c r="AM1609" i="3"/>
  <c r="AM1619" i="3"/>
  <c r="AM1475" i="3"/>
  <c r="AM1601" i="3"/>
  <c r="AM1681" i="3"/>
  <c r="AP2042" i="3"/>
  <c r="AM164" i="3"/>
  <c r="AM84" i="3"/>
  <c r="AP211" i="3"/>
  <c r="AM1477" i="3"/>
  <c r="AM1485" i="3"/>
  <c r="AM1507" i="3"/>
  <c r="AM1647" i="3"/>
  <c r="AN1471" i="3"/>
  <c r="AN1493" i="3"/>
  <c r="AN1663" i="3"/>
  <c r="AN1683" i="3"/>
  <c r="AN1695" i="3"/>
  <c r="AN1715" i="3"/>
  <c r="AN1727" i="3"/>
  <c r="AN1537" i="3"/>
  <c r="AN1557" i="3"/>
  <c r="AN1677" i="3"/>
  <c r="AN1697" i="3"/>
  <c r="AP918" i="3"/>
  <c r="AP1050" i="3"/>
  <c r="AP1186" i="3"/>
  <c r="AP932" i="3"/>
  <c r="AP964" i="3"/>
  <c r="AP1008" i="3"/>
  <c r="AP1018" i="3"/>
  <c r="AP934" i="3"/>
  <c r="AP902" i="3"/>
  <c r="AP1038" i="3"/>
  <c r="AP946" i="3"/>
  <c r="AP1314" i="3"/>
  <c r="AP1028" i="3"/>
  <c r="AP1170" i="3"/>
  <c r="AP1234" i="3"/>
  <c r="AP1298" i="3"/>
  <c r="AP930" i="3"/>
  <c r="AP1026" i="3"/>
  <c r="AP898" i="3"/>
  <c r="AP1138" i="3"/>
  <c r="AP1202" i="3"/>
  <c r="AP1266" i="3"/>
  <c r="AP1036" i="3"/>
  <c r="AP1072" i="3"/>
  <c r="AP1104" i="3"/>
  <c r="AP1136" i="3"/>
  <c r="AP1168" i="3"/>
  <c r="AP1200" i="3"/>
  <c r="AP1232" i="3"/>
  <c r="AP1264" i="3"/>
  <c r="AP1296" i="3"/>
  <c r="AP1328" i="3"/>
  <c r="AP1054" i="3"/>
  <c r="AP1070" i="3"/>
  <c r="AP1086" i="3"/>
  <c r="AP1102" i="3"/>
  <c r="AP1118" i="3"/>
  <c r="AP1134" i="3"/>
  <c r="AP1150" i="3"/>
  <c r="AP1166" i="3"/>
  <c r="AP1182" i="3"/>
  <c r="AP1198" i="3"/>
  <c r="AP1214" i="3"/>
  <c r="AP1230" i="3"/>
  <c r="AP1246" i="3"/>
  <c r="AP1262" i="3"/>
  <c r="AP1278" i="3"/>
  <c r="AP1294" i="3"/>
  <c r="AP1310" i="3"/>
  <c r="AP1326" i="3"/>
  <c r="AP903" i="3"/>
  <c r="AP919" i="3"/>
  <c r="AP935" i="3"/>
  <c r="AP951" i="3"/>
  <c r="AP967" i="3"/>
  <c r="AP983" i="3"/>
  <c r="AP999" i="3"/>
  <c r="AP1015" i="3"/>
  <c r="AP1031" i="3"/>
  <c r="AP1052" i="3"/>
  <c r="AP1076" i="3"/>
  <c r="AP1108" i="3"/>
  <c r="AP1140" i="3"/>
  <c r="AP1172" i="3"/>
  <c r="AP1204" i="3"/>
  <c r="AP1236" i="3"/>
  <c r="AP1268" i="3"/>
  <c r="AP1300" i="3"/>
  <c r="AP1332" i="3"/>
  <c r="AP1043" i="3"/>
  <c r="AP1051" i="3"/>
  <c r="AP1059" i="3"/>
  <c r="AP1087" i="3"/>
  <c r="AP1095" i="3"/>
  <c r="AP1103" i="3"/>
  <c r="AP1111" i="3"/>
  <c r="AP1119" i="3"/>
  <c r="AP1127" i="3"/>
  <c r="AP1331" i="3"/>
  <c r="AP992" i="3"/>
  <c r="AP1250" i="3"/>
  <c r="AP912" i="3"/>
  <c r="AP962" i="3"/>
  <c r="AP994" i="3"/>
  <c r="AP1082" i="3"/>
  <c r="AP1114" i="3"/>
  <c r="AP906" i="3"/>
  <c r="AP938" i="3"/>
  <c r="AP970" i="3"/>
  <c r="AP1002" i="3"/>
  <c r="AP1024" i="3"/>
  <c r="AP1034" i="3"/>
  <c r="AP1064" i="3"/>
  <c r="AP1096" i="3"/>
  <c r="AP1128" i="3"/>
  <c r="AP1160" i="3"/>
  <c r="AP1192" i="3"/>
  <c r="AP1224" i="3"/>
  <c r="AP1256" i="3"/>
  <c r="AP1288" i="3"/>
  <c r="AP1320" i="3"/>
  <c r="AP899" i="3"/>
  <c r="AP915" i="3"/>
  <c r="AP931" i="3"/>
  <c r="AP947" i="3"/>
  <c r="AP963" i="3"/>
  <c r="AP979" i="3"/>
  <c r="AP995" i="3"/>
  <c r="AP1011" i="3"/>
  <c r="AP1027" i="3"/>
  <c r="AP1044" i="3"/>
  <c r="AP1068" i="3"/>
  <c r="AP1100" i="3"/>
  <c r="AP1132" i="3"/>
  <c r="AP1164" i="3"/>
  <c r="AP1196" i="3"/>
  <c r="AP1228" i="3"/>
  <c r="AP1260" i="3"/>
  <c r="AP1292" i="3"/>
  <c r="AP1324" i="3"/>
  <c r="AP1067" i="3"/>
  <c r="AP1075" i="3"/>
  <c r="AP1135" i="3"/>
  <c r="AP1143" i="3"/>
  <c r="AP1151" i="3"/>
  <c r="AP1159" i="3"/>
  <c r="AP1167" i="3"/>
  <c r="AP1175" i="3"/>
  <c r="AP1183" i="3"/>
  <c r="AP1191" i="3"/>
  <c r="AP1199" i="3"/>
  <c r="AP1207" i="3"/>
  <c r="AP1215" i="3"/>
  <c r="AP1223" i="3"/>
  <c r="AP1231" i="3"/>
  <c r="AP1239" i="3"/>
  <c r="AP1247" i="3"/>
  <c r="AP1255" i="3"/>
  <c r="AP1263" i="3"/>
  <c r="AP1271" i="3"/>
  <c r="AP1279" i="3"/>
  <c r="AP1287" i="3"/>
  <c r="AP1295" i="3"/>
  <c r="AP1303" i="3"/>
  <c r="AP1311" i="3"/>
  <c r="AP1319" i="3"/>
  <c r="AP954" i="3"/>
  <c r="AP1130" i="3"/>
  <c r="AN1342" i="3"/>
  <c r="AN1350" i="3"/>
  <c r="AN1371" i="3"/>
  <c r="AN1373" i="3"/>
  <c r="AN1348" i="3"/>
  <c r="AN1411" i="3"/>
  <c r="AN1427" i="3"/>
  <c r="AN1447" i="3"/>
  <c r="AN1437" i="3"/>
  <c r="AN1417" i="3"/>
  <c r="AN1401" i="3"/>
  <c r="AN1403" i="3"/>
  <c r="AN1453" i="3"/>
  <c r="AN27" i="3"/>
  <c r="AN43" i="3"/>
  <c r="AN59" i="3"/>
  <c r="AN75" i="3"/>
  <c r="AN155" i="3"/>
  <c r="AN183" i="3"/>
  <c r="AP950" i="3"/>
  <c r="AP928" i="3"/>
  <c r="V1456" i="3"/>
  <c r="AN1737" i="3"/>
  <c r="AN1721" i="3"/>
  <c r="AN1705" i="3"/>
  <c r="AN1689" i="3"/>
  <c r="AN1673" i="3"/>
  <c r="AN1657" i="3"/>
  <c r="AN1717" i="3"/>
  <c r="AN1685" i="3"/>
  <c r="AN1653" i="3"/>
  <c r="AN1735" i="3"/>
  <c r="AN1555" i="3"/>
  <c r="AN1491" i="3"/>
  <c r="AN1707" i="3"/>
  <c r="AN1675" i="3"/>
  <c r="AN1645" i="3"/>
  <c r="AN1573" i="3"/>
  <c r="AN1509" i="3"/>
  <c r="AN1615" i="3"/>
  <c r="AN1591" i="3"/>
  <c r="AN1593" i="3"/>
  <c r="AN1575" i="3"/>
  <c r="AN1481" i="3"/>
  <c r="AN1489" i="3"/>
  <c r="AP751" i="3"/>
  <c r="AP719" i="3"/>
  <c r="AP687" i="3"/>
  <c r="AP655" i="3"/>
  <c r="AP623" i="3"/>
  <c r="AN1551" i="3"/>
  <c r="AP784" i="3"/>
  <c r="AP559" i="3"/>
  <c r="AP437" i="3"/>
  <c r="AP498" i="3"/>
  <c r="AP463" i="3"/>
  <c r="AP2017" i="3"/>
  <c r="AN1725" i="3"/>
  <c r="AN1693" i="3"/>
  <c r="AN1661" i="3"/>
  <c r="AN1723" i="3"/>
  <c r="AN1643" i="3"/>
  <c r="AN1619" i="3"/>
  <c r="AN1579" i="3"/>
  <c r="AN1515" i="3"/>
  <c r="AN1459" i="3"/>
  <c r="AN1589" i="3"/>
  <c r="AN1525" i="3"/>
  <c r="AN1637" i="3"/>
  <c r="AN1519" i="3"/>
  <c r="AN1561" i="3"/>
  <c r="AN1543" i="3"/>
  <c r="AP727" i="3"/>
  <c r="AP695" i="3"/>
  <c r="AP663" i="3"/>
  <c r="AP631" i="3"/>
  <c r="AP850" i="3"/>
  <c r="AP483" i="3"/>
  <c r="AP421" i="3"/>
  <c r="AP514" i="3"/>
  <c r="AM1008" i="3"/>
  <c r="AM1130" i="3"/>
  <c r="AM1083" i="3"/>
  <c r="AN1733" i="3"/>
  <c r="AN1701" i="3"/>
  <c r="AN1669" i="3"/>
  <c r="AN1671" i="3"/>
  <c r="AN1617" i="3"/>
  <c r="AN1647" i="3"/>
  <c r="AN1611" i="3"/>
  <c r="AN1587" i="3"/>
  <c r="AN1523" i="3"/>
  <c r="AN1605" i="3"/>
  <c r="AN1541" i="3"/>
  <c r="AN1477" i="3"/>
  <c r="AN1631" i="3"/>
  <c r="AN1583" i="3"/>
  <c r="AN1569" i="3"/>
  <c r="AN1513" i="3"/>
  <c r="AN1505" i="3"/>
  <c r="AP735" i="3"/>
  <c r="AP703" i="3"/>
  <c r="AP671" i="3"/>
  <c r="AP639" i="3"/>
  <c r="AP607" i="3"/>
  <c r="AP848" i="3"/>
  <c r="AP818" i="3"/>
  <c r="AP469" i="3"/>
  <c r="AP470" i="3"/>
  <c r="AP891" i="3"/>
  <c r="AP883" i="3"/>
  <c r="AP875" i="3"/>
  <c r="AP867" i="3"/>
  <c r="AP859" i="3"/>
  <c r="AP855" i="3"/>
  <c r="AP847" i="3"/>
  <c r="AP839" i="3"/>
  <c r="AP831" i="3"/>
  <c r="AP823" i="3"/>
  <c r="AP815" i="3"/>
  <c r="AP807" i="3"/>
  <c r="AP799" i="3"/>
  <c r="AP791" i="3"/>
  <c r="AP783" i="3"/>
  <c r="AP775" i="3"/>
  <c r="AP767" i="3"/>
  <c r="AP846" i="3"/>
  <c r="AP830" i="3"/>
  <c r="AP814" i="3"/>
  <c r="AP798" i="3"/>
  <c r="AP782" i="3"/>
  <c r="AP766" i="3"/>
  <c r="AP840" i="3"/>
  <c r="AP808" i="3"/>
  <c r="AP776" i="3"/>
  <c r="AP826" i="3"/>
  <c r="AP794" i="3"/>
  <c r="AP762" i="3"/>
  <c r="AP688" i="3"/>
  <c r="AP575" i="3"/>
  <c r="AP523" i="3"/>
  <c r="AP507" i="3"/>
  <c r="AP473" i="3"/>
  <c r="AP457" i="3"/>
  <c r="AP441" i="3"/>
  <c r="AP425" i="3"/>
  <c r="AP555" i="3"/>
  <c r="AP530" i="3"/>
  <c r="AP474" i="3"/>
  <c r="AP511" i="3"/>
  <c r="AP471" i="3"/>
  <c r="AP1965" i="3"/>
  <c r="AP1939" i="3"/>
  <c r="AP1907" i="3"/>
  <c r="AP1854" i="3"/>
  <c r="AP1994" i="3"/>
  <c r="AP755" i="3"/>
  <c r="AP747" i="3"/>
  <c r="AP739" i="3"/>
  <c r="AP731" i="3"/>
  <c r="AP723" i="3"/>
  <c r="AP715" i="3"/>
  <c r="AP707" i="3"/>
  <c r="AP699" i="3"/>
  <c r="AP691" i="3"/>
  <c r="AP683" i="3"/>
  <c r="AP675" i="3"/>
  <c r="AP667" i="3"/>
  <c r="AP659" i="3"/>
  <c r="AP651" i="3"/>
  <c r="AP643" i="3"/>
  <c r="AP635" i="3"/>
  <c r="AP627" i="3"/>
  <c r="AP619" i="3"/>
  <c r="AP611" i="3"/>
  <c r="AP832" i="3"/>
  <c r="AP800" i="3"/>
  <c r="AP768" i="3"/>
  <c r="AP834" i="3"/>
  <c r="AP802" i="3"/>
  <c r="AP770" i="3"/>
  <c r="AP602" i="3"/>
  <c r="AP598" i="3"/>
  <c r="AP594" i="3"/>
  <c r="AP590" i="3"/>
  <c r="AP586" i="3"/>
  <c r="AP582" i="3"/>
  <c r="AP578" i="3"/>
  <c r="AP574" i="3"/>
  <c r="AP570" i="3"/>
  <c r="AP566" i="3"/>
  <c r="AP562" i="3"/>
  <c r="AP558" i="3"/>
  <c r="AP554" i="3"/>
  <c r="AP550" i="3"/>
  <c r="AP546" i="3"/>
  <c r="AP542" i="3"/>
  <c r="AP538" i="3"/>
  <c r="AP534" i="3"/>
  <c r="AP884" i="3"/>
  <c r="AP656" i="3"/>
  <c r="AP640" i="3"/>
  <c r="AP624" i="3"/>
  <c r="AP608" i="3"/>
  <c r="AP591" i="3"/>
  <c r="AP481" i="3"/>
  <c r="AP477" i="3"/>
  <c r="AP461" i="3"/>
  <c r="AP445" i="3"/>
  <c r="AP429" i="3"/>
  <c r="AP744" i="3"/>
  <c r="AP728" i="3"/>
  <c r="AP712" i="3"/>
  <c r="AP696" i="3"/>
  <c r="AP672" i="3"/>
  <c r="AP571" i="3"/>
  <c r="AP522" i="3"/>
  <c r="AP506" i="3"/>
  <c r="AP490" i="3"/>
  <c r="AP748" i="3"/>
  <c r="AP732" i="3"/>
  <c r="AP716" i="3"/>
  <c r="AP700" i="3"/>
  <c r="AP599" i="3"/>
  <c r="AP519" i="3"/>
  <c r="AP423" i="3"/>
  <c r="AM1314" i="3"/>
  <c r="AP1895" i="3"/>
  <c r="AP1778" i="3"/>
  <c r="AP1413" i="3"/>
  <c r="AP1374" i="3"/>
  <c r="AP895" i="3"/>
  <c r="AP887" i="3"/>
  <c r="AP879" i="3"/>
  <c r="AP871" i="3"/>
  <c r="AP863" i="3"/>
  <c r="AP1441" i="3"/>
  <c r="AP851" i="3"/>
  <c r="AP843" i="3"/>
  <c r="AP835" i="3"/>
  <c r="AP827" i="3"/>
  <c r="AP819" i="3"/>
  <c r="AP811" i="3"/>
  <c r="AP803" i="3"/>
  <c r="AP795" i="3"/>
  <c r="AP787" i="3"/>
  <c r="AP779" i="3"/>
  <c r="AP771" i="3"/>
  <c r="AP763" i="3"/>
  <c r="AP854" i="3"/>
  <c r="AP838" i="3"/>
  <c r="AP822" i="3"/>
  <c r="AP806" i="3"/>
  <c r="AP790" i="3"/>
  <c r="AP774" i="3"/>
  <c r="AP759" i="3"/>
  <c r="AP824" i="3"/>
  <c r="AP792" i="3"/>
  <c r="AP760" i="3"/>
  <c r="AP842" i="3"/>
  <c r="AP810" i="3"/>
  <c r="AP778" i="3"/>
  <c r="AP874" i="3"/>
  <c r="AP756" i="3"/>
  <c r="AP740" i="3"/>
  <c r="AP724" i="3"/>
  <c r="AP708" i="3"/>
  <c r="AP668" i="3"/>
  <c r="AP543" i="3"/>
  <c r="AP531" i="3"/>
  <c r="AP515" i="3"/>
  <c r="AP499" i="3"/>
  <c r="AP491" i="3"/>
  <c r="AP465" i="3"/>
  <c r="AP449" i="3"/>
  <c r="AP433" i="3"/>
  <c r="AP417" i="3"/>
  <c r="AP880" i="3"/>
  <c r="AP587" i="3"/>
  <c r="AP466" i="3"/>
  <c r="AP462" i="3"/>
  <c r="AP458" i="3"/>
  <c r="AP454" i="3"/>
  <c r="AP450" i="3"/>
  <c r="AP446" i="3"/>
  <c r="AP442" i="3"/>
  <c r="AP438" i="3"/>
  <c r="AP434" i="3"/>
  <c r="AP430" i="3"/>
  <c r="AP426" i="3"/>
  <c r="AP422" i="3"/>
  <c r="AP418" i="3"/>
  <c r="AP535" i="3"/>
  <c r="AP455" i="3"/>
  <c r="AP431" i="3"/>
  <c r="AP2005" i="3"/>
  <c r="AP1930" i="3"/>
  <c r="AP1871" i="3"/>
  <c r="AP1762" i="3"/>
  <c r="AP1800" i="3"/>
  <c r="AP1445" i="3"/>
  <c r="AP1393" i="3"/>
  <c r="AP1379" i="3"/>
  <c r="AP1417" i="3"/>
  <c r="AP1381" i="3"/>
  <c r="AP1981" i="3"/>
  <c r="AP2000" i="3"/>
  <c r="AP1879" i="3"/>
  <c r="AP1896" i="3"/>
  <c r="AP1790" i="3"/>
  <c r="AP1986" i="3"/>
  <c r="AP583" i="3"/>
  <c r="AP487" i="3"/>
  <c r="AP479" i="3"/>
  <c r="AP447" i="3"/>
  <c r="AP414" i="3"/>
  <c r="AP410" i="3"/>
  <c r="AP406" i="3"/>
  <c r="AP402" i="3"/>
  <c r="AP398" i="3"/>
  <c r="AP394" i="3"/>
  <c r="AP390" i="3"/>
  <c r="AP386" i="3"/>
  <c r="AP382" i="3"/>
  <c r="AP378" i="3"/>
  <c r="AP374" i="3"/>
  <c r="AP370" i="3"/>
  <c r="AP366" i="3"/>
  <c r="AP362" i="3"/>
  <c r="AP358" i="3"/>
  <c r="AP354" i="3"/>
  <c r="AP350" i="3"/>
  <c r="AP346" i="3"/>
  <c r="AP342" i="3"/>
  <c r="AP338" i="3"/>
  <c r="AP334" i="3"/>
  <c r="AP330" i="3"/>
  <c r="AP326" i="3"/>
  <c r="AP547" i="3"/>
  <c r="AP1973" i="3"/>
  <c r="AP1902" i="3"/>
  <c r="AP1822" i="3"/>
  <c r="AP1989" i="3"/>
  <c r="AP1957" i="3"/>
  <c r="AP1968" i="3"/>
  <c r="AP1931" i="3"/>
  <c r="AP1887" i="3"/>
  <c r="AP1757" i="3"/>
  <c r="AP303" i="3"/>
  <c r="AP287" i="3"/>
  <c r="AP271" i="3"/>
  <c r="AP1783" i="3"/>
  <c r="AP1776" i="3"/>
  <c r="AP1751" i="3"/>
  <c r="AP1767" i="3"/>
  <c r="AP1779" i="3"/>
  <c r="AP2009" i="3"/>
  <c r="AP2016" i="3"/>
  <c r="AP2008" i="3"/>
  <c r="AP1976" i="3"/>
  <c r="AP1923" i="3"/>
  <c r="AP1915" i="3"/>
  <c r="AP2004" i="3"/>
  <c r="AP1988" i="3"/>
  <c r="AP1972" i="3"/>
  <c r="AP1956" i="3"/>
  <c r="AP1922" i="3"/>
  <c r="AP1934" i="3"/>
  <c r="AP1918" i="3"/>
  <c r="AP1863" i="3"/>
  <c r="AP1855" i="3"/>
  <c r="AP1847" i="3"/>
  <c r="AP1839" i="3"/>
  <c r="AP1831" i="3"/>
  <c r="AP1823" i="3"/>
  <c r="AP1815" i="3"/>
  <c r="AP1807" i="3"/>
  <c r="AP1799" i="3"/>
  <c r="AP1791" i="3"/>
  <c r="AP1978" i="3"/>
  <c r="AP1888" i="3"/>
  <c r="AP1858" i="3"/>
  <c r="AP1842" i="3"/>
  <c r="AP1826" i="3"/>
  <c r="AP1810" i="3"/>
  <c r="AP1794" i="3"/>
  <c r="AP1774" i="3"/>
  <c r="AP1912" i="3"/>
  <c r="AP1904" i="3"/>
  <c r="AP1884" i="3"/>
  <c r="AP1868" i="3"/>
  <c r="AP1862" i="3"/>
  <c r="AP1830" i="3"/>
  <c r="AP1798" i="3"/>
  <c r="AP1752" i="3"/>
  <c r="AP1744" i="3"/>
  <c r="AP1932" i="3"/>
  <c r="AP1916" i="3"/>
  <c r="AP1753" i="3"/>
  <c r="AP1940" i="3"/>
  <c r="AP1450" i="3"/>
  <c r="AP1442" i="3"/>
  <c r="AP1434" i="3"/>
  <c r="AP1426" i="3"/>
  <c r="AP1418" i="3"/>
  <c r="AP1410" i="3"/>
  <c r="AP1866" i="3"/>
  <c r="AP1759" i="3"/>
  <c r="AP1784" i="3"/>
  <c r="AP1820" i="3"/>
  <c r="AP1747" i="3"/>
  <c r="AP1962" i="3"/>
  <c r="AP1382" i="3"/>
  <c r="AP1447" i="3"/>
  <c r="AP1397" i="3"/>
  <c r="AP1339" i="3"/>
  <c r="AP1391" i="3"/>
  <c r="AP1373" i="3"/>
  <c r="AN1346" i="3"/>
  <c r="AN1363" i="3"/>
  <c r="AN1381" i="3"/>
  <c r="AN1354" i="3"/>
  <c r="AN1379" i="3"/>
  <c r="AN1344" i="3"/>
  <c r="AN1375" i="3"/>
  <c r="AN1377" i="3"/>
  <c r="AN1355" i="3"/>
  <c r="AN1357" i="3"/>
  <c r="AN1389" i="3"/>
  <c r="AN1443" i="3"/>
  <c r="AN1455" i="3"/>
  <c r="AN1387" i="3"/>
  <c r="AN1397" i="3"/>
  <c r="AN1419" i="3"/>
  <c r="AN1451" i="3"/>
  <c r="AN1413" i="3"/>
  <c r="AN1429" i="3"/>
  <c r="AN1445" i="3"/>
  <c r="AN1433" i="3"/>
  <c r="AN1391" i="3"/>
  <c r="AN1409" i="3"/>
  <c r="AN1340" i="3"/>
  <c r="AN1383" i="3"/>
  <c r="AN1385" i="3"/>
  <c r="AN1393" i="3"/>
  <c r="AN1407" i="3"/>
  <c r="AN1431" i="3"/>
  <c r="AN99" i="3"/>
  <c r="AN131" i="3"/>
  <c r="AN39" i="3"/>
  <c r="AN103" i="3"/>
  <c r="AN167" i="3"/>
  <c r="AN91" i="3"/>
  <c r="AN35" i="3"/>
  <c r="AN147" i="3"/>
  <c r="AN23" i="3"/>
  <c r="AN87" i="3"/>
  <c r="AN151" i="3"/>
  <c r="AN107" i="3"/>
  <c r="AN171" i="3"/>
  <c r="AN187" i="3"/>
  <c r="AN67" i="3"/>
  <c r="AN163" i="3"/>
  <c r="AN71" i="3"/>
  <c r="AN135" i="3"/>
  <c r="AN123" i="3"/>
  <c r="AN139" i="3"/>
  <c r="AP1383" i="3"/>
  <c r="AP1433" i="3"/>
  <c r="AP1354" i="3"/>
  <c r="AP1357" i="3"/>
  <c r="AP1352" i="3"/>
  <c r="AP1409" i="3"/>
  <c r="AP1415" i="3"/>
  <c r="AP1390" i="3"/>
  <c r="AP1398" i="3"/>
  <c r="AP1338" i="3"/>
  <c r="AP1449" i="3"/>
  <c r="AP1367" i="3"/>
  <c r="AP1399" i="3"/>
  <c r="AP1342" i="3"/>
  <c r="AP1425" i="3"/>
  <c r="AP1348" i="3"/>
  <c r="AP1343" i="3"/>
  <c r="AP1351" i="3"/>
  <c r="AP1431" i="3"/>
  <c r="AP1362" i="3"/>
  <c r="AP1370" i="3"/>
  <c r="AP1378" i="3"/>
  <c r="AP1386" i="3"/>
  <c r="AP1405" i="3"/>
  <c r="AP1421" i="3"/>
  <c r="AP1437" i="3"/>
  <c r="AP1453" i="3"/>
  <c r="AP2019" i="3"/>
  <c r="AP2001" i="3"/>
  <c r="AP1993" i="3"/>
  <c r="AP1985" i="3"/>
  <c r="AP1977" i="3"/>
  <c r="AP1969" i="3"/>
  <c r="AP1961" i="3"/>
  <c r="AP1953" i="3"/>
  <c r="AP2021" i="3"/>
  <c r="AP1984" i="3"/>
  <c r="AP1943" i="3"/>
  <c r="AP1935" i="3"/>
  <c r="AP1946" i="3"/>
  <c r="AP1914" i="3"/>
  <c r="AP1910" i="3"/>
  <c r="AP1899" i="3"/>
  <c r="AP1891" i="3"/>
  <c r="AP1883" i="3"/>
  <c r="AP1875" i="3"/>
  <c r="AP1867" i="3"/>
  <c r="AP1880" i="3"/>
  <c r="AP1770" i="3"/>
  <c r="AP2002" i="3"/>
  <c r="AP1911" i="3"/>
  <c r="AP1903" i="3"/>
  <c r="AP1838" i="3"/>
  <c r="AP1806" i="3"/>
  <c r="AP1745" i="3"/>
  <c r="AP1954" i="3"/>
  <c r="AP1924" i="3"/>
  <c r="AP1749" i="3"/>
  <c r="AP1894" i="3"/>
  <c r="AP1882" i="3"/>
  <c r="AP1898" i="3"/>
  <c r="AP1852" i="3"/>
  <c r="AP1792" i="3"/>
  <c r="AP1878" i="3"/>
  <c r="AP1844" i="3"/>
  <c r="AP1808" i="3"/>
  <c r="AP1771" i="3"/>
  <c r="AP1764" i="3"/>
  <c r="AP1860" i="3"/>
  <c r="AP1429" i="3"/>
  <c r="AP1394" i="3"/>
  <c r="AP1358" i="3"/>
  <c r="AP1780" i="3"/>
  <c r="AP1347" i="3"/>
  <c r="AP1340" i="3"/>
  <c r="AP1344" i="3"/>
  <c r="AN119" i="3"/>
  <c r="AN83" i="3"/>
  <c r="AP2013" i="3"/>
  <c r="AP2020" i="3"/>
  <c r="AP1992" i="3"/>
  <c r="AP1960" i="3"/>
  <c r="AP1949" i="3"/>
  <c r="AP1927" i="3"/>
  <c r="AP1919" i="3"/>
  <c r="AP2012" i="3"/>
  <c r="AP1996" i="3"/>
  <c r="AP1980" i="3"/>
  <c r="AP1964" i="3"/>
  <c r="AP1938" i="3"/>
  <c r="AP1906" i="3"/>
  <c r="AP1942" i="3"/>
  <c r="AP1926" i="3"/>
  <c r="AP1859" i="3"/>
  <c r="AP1851" i="3"/>
  <c r="AP1843" i="3"/>
  <c r="AP1835" i="3"/>
  <c r="AP1827" i="3"/>
  <c r="AP1819" i="3"/>
  <c r="AP1811" i="3"/>
  <c r="AP1803" i="3"/>
  <c r="AP1795" i="3"/>
  <c r="AP1787" i="3"/>
  <c r="AP1970" i="3"/>
  <c r="AP1872" i="3"/>
  <c r="AP1850" i="3"/>
  <c r="AP1834" i="3"/>
  <c r="AP1818" i="3"/>
  <c r="AP1802" i="3"/>
  <c r="AP1786" i="3"/>
  <c r="AP1782" i="3"/>
  <c r="AP1766" i="3"/>
  <c r="AP1952" i="3"/>
  <c r="AP1908" i="3"/>
  <c r="AP1900" i="3"/>
  <c r="AP1892" i="3"/>
  <c r="AP1876" i="3"/>
  <c r="AP1846" i="3"/>
  <c r="AP1814" i="3"/>
  <c r="AP1756" i="3"/>
  <c r="AP1748" i="3"/>
  <c r="AP1454" i="3"/>
  <c r="AP1446" i="3"/>
  <c r="AP1438" i="3"/>
  <c r="AP1430" i="3"/>
  <c r="AP1422" i="3"/>
  <c r="AP1414" i="3"/>
  <c r="AP1406" i="3"/>
  <c r="AP2010" i="3"/>
  <c r="AP1948" i="3"/>
  <c r="AP1828" i="3"/>
  <c r="AP1775" i="3"/>
  <c r="AP1768" i="3"/>
  <c r="AP1763" i="3"/>
  <c r="AP1760" i="3"/>
  <c r="AP1836" i="3"/>
  <c r="AP1402" i="3"/>
  <c r="AP1366" i="3"/>
  <c r="AP1350" i="3"/>
  <c r="AN1603" i="3"/>
  <c r="AN1503" i="3"/>
  <c r="AN1553" i="3"/>
  <c r="AN1567" i="3"/>
  <c r="AN1457" i="3"/>
  <c r="AN1461" i="3"/>
  <c r="AN1487" i="3"/>
  <c r="AN1529" i="3"/>
  <c r="AN1599" i="3"/>
  <c r="AN1621" i="3"/>
  <c r="AN1667" i="3"/>
  <c r="AN1465" i="3"/>
  <c r="AN1545" i="3"/>
  <c r="AN1679" i="3"/>
  <c r="AN1475" i="3"/>
  <c r="AN1507" i="3"/>
  <c r="AN1539" i="3"/>
  <c r="AN1571" i="3"/>
  <c r="AN1613" i="3"/>
  <c r="AN1625" i="3"/>
  <c r="AN1641" i="3"/>
  <c r="AN1687" i="3"/>
  <c r="AN1731" i="3"/>
  <c r="AN1639" i="3"/>
  <c r="AN1609" i="3"/>
  <c r="AN1691" i="3"/>
  <c r="AN1511" i="3"/>
  <c r="AN1473" i="3"/>
  <c r="AN1527" i="3"/>
  <c r="AN1535" i="3"/>
  <c r="AN1585" i="3"/>
  <c r="AN1633" i="3"/>
  <c r="AN1635" i="3"/>
  <c r="AN1463" i="3"/>
  <c r="AN1521" i="3"/>
  <c r="AN1655" i="3"/>
  <c r="AN1479" i="3"/>
  <c r="AN1497" i="3"/>
  <c r="AN1559" i="3"/>
  <c r="AN1577" i="3"/>
  <c r="AN1607" i="3"/>
  <c r="AN1649" i="3"/>
  <c r="AN1469" i="3"/>
  <c r="AN1485" i="3"/>
  <c r="AN1501" i="3"/>
  <c r="AN1517" i="3"/>
  <c r="AN1533" i="3"/>
  <c r="AN1549" i="3"/>
  <c r="AN1565" i="3"/>
  <c r="AN1581" i="3"/>
  <c r="AN1597" i="3"/>
  <c r="AN1629" i="3"/>
  <c r="AN1711" i="3"/>
  <c r="AN1467" i="3"/>
  <c r="AN1499" i="3"/>
  <c r="AN1531" i="3"/>
  <c r="AN1563" i="3"/>
  <c r="AN1595" i="3"/>
  <c r="AN1623" i="3"/>
  <c r="AN1719" i="3"/>
  <c r="AN1743" i="3"/>
  <c r="AN1651" i="3"/>
  <c r="AN1739" i="3"/>
  <c r="AN1601" i="3"/>
  <c r="AN1703" i="3"/>
  <c r="AN55" i="3"/>
  <c r="AP868" i="3"/>
  <c r="AP772" i="3"/>
  <c r="AP680" i="3"/>
  <c r="AP648" i="3"/>
  <c r="AP632" i="3"/>
  <c r="AP616" i="3"/>
  <c r="AP551" i="3"/>
  <c r="AP527" i="3"/>
  <c r="AP495" i="3"/>
  <c r="AP866" i="3"/>
  <c r="AP692" i="3"/>
  <c r="AP676" i="3"/>
  <c r="AP660" i="3"/>
  <c r="AP644" i="3"/>
  <c r="AP628" i="3"/>
  <c r="AP612" i="3"/>
  <c r="AP603" i="3"/>
  <c r="AP539" i="3"/>
  <c r="AP478" i="3"/>
  <c r="AP890" i="3"/>
  <c r="AP788" i="3"/>
  <c r="AP567" i="3"/>
  <c r="AP503" i="3"/>
  <c r="AP475" i="3"/>
  <c r="AP467" i="3"/>
  <c r="AP459" i="3"/>
  <c r="AP451" i="3"/>
  <c r="AP443" i="3"/>
  <c r="AP435" i="3"/>
  <c r="AP427" i="3"/>
  <c r="AP1365" i="3"/>
  <c r="AP2112" i="3"/>
  <c r="AP2093" i="3"/>
  <c r="AP2109" i="3"/>
  <c r="AP2090" i="3"/>
  <c r="AP2110" i="3"/>
  <c r="AP2040" i="3"/>
  <c r="AP2036" i="3"/>
  <c r="AP2028" i="3"/>
  <c r="AP2094" i="3"/>
  <c r="AP299" i="3"/>
  <c r="AP199" i="3"/>
  <c r="AP215" i="3"/>
  <c r="AP231" i="3"/>
  <c r="AP194" i="3"/>
  <c r="AP198" i="3"/>
  <c r="AP202" i="3"/>
  <c r="AP206" i="3"/>
  <c r="AP210" i="3"/>
  <c r="AP214" i="3"/>
  <c r="AP218" i="3"/>
  <c r="AP222" i="3"/>
  <c r="AP226" i="3"/>
  <c r="AP230" i="3"/>
  <c r="AP234" i="3"/>
  <c r="AP238" i="3"/>
  <c r="AP242" i="3"/>
  <c r="AP246" i="3"/>
  <c r="AP250" i="3"/>
  <c r="AP254" i="3"/>
  <c r="AP258" i="3"/>
  <c r="AP262" i="3"/>
  <c r="AP266" i="3"/>
  <c r="AP270" i="3"/>
  <c r="AP274" i="3"/>
  <c r="AP278" i="3"/>
  <c r="AP282" i="3"/>
  <c r="AP286" i="3"/>
  <c r="AP290" i="3"/>
  <c r="AP294" i="3"/>
  <c r="AP298" i="3"/>
  <c r="AP302" i="3"/>
  <c r="AP306" i="3"/>
  <c r="AP310" i="3"/>
  <c r="AP314" i="3"/>
  <c r="AP318" i="3"/>
  <c r="AP322" i="3"/>
  <c r="AP195" i="3"/>
  <c r="AP267" i="3"/>
  <c r="AP311" i="3"/>
  <c r="AP259" i="3"/>
  <c r="AP223" i="3"/>
  <c r="AP279" i="3"/>
  <c r="AP255" i="3"/>
  <c r="AP283" i="3"/>
  <c r="AP243" i="3"/>
  <c r="AP2066" i="3"/>
  <c r="AP2076" i="3"/>
  <c r="AP2027" i="3"/>
  <c r="AP2035" i="3"/>
  <c r="AP2050" i="3"/>
  <c r="AP2084" i="3"/>
  <c r="AP2070" i="3"/>
  <c r="AP2054" i="3"/>
  <c r="AP2117" i="3"/>
  <c r="AP2116" i="3"/>
  <c r="AP2095" i="3"/>
  <c r="AP2087" i="3"/>
  <c r="AP2107" i="3"/>
  <c r="AP2103" i="3"/>
  <c r="AP2097" i="3"/>
  <c r="AP2092" i="3"/>
  <c r="AP2079" i="3"/>
  <c r="AP2067" i="3"/>
  <c r="AP2059" i="3"/>
  <c r="AP2051" i="3"/>
  <c r="AP2072" i="3"/>
  <c r="AP2064" i="3"/>
  <c r="AP2056" i="3"/>
  <c r="AP2098" i="3"/>
  <c r="AP2068" i="3"/>
  <c r="AP2052" i="3"/>
  <c r="AP2080" i="3"/>
  <c r="AP2039" i="3"/>
  <c r="AP2031" i="3"/>
  <c r="AP2023" i="3"/>
  <c r="AP2047" i="3"/>
  <c r="AP2081" i="3"/>
  <c r="AP2101" i="3"/>
  <c r="AP2048" i="3"/>
  <c r="AP2032" i="3"/>
  <c r="AP2024" i="3"/>
  <c r="AP2102" i="3"/>
  <c r="AP2096" i="3"/>
  <c r="AP2046" i="3"/>
  <c r="AP22" i="3"/>
  <c r="AP26" i="3"/>
  <c r="AP30" i="3"/>
  <c r="AP34" i="3"/>
  <c r="AP38" i="3"/>
  <c r="AP42" i="3"/>
  <c r="AP46" i="3"/>
  <c r="AP50" i="3"/>
  <c r="AP54" i="3"/>
  <c r="AP58" i="3"/>
  <c r="AP62" i="3"/>
  <c r="AP66" i="3"/>
  <c r="AP70" i="3"/>
  <c r="AP74" i="3"/>
  <c r="AP78" i="3"/>
  <c r="AP82" i="3"/>
  <c r="AP86" i="3"/>
  <c r="AP90" i="3"/>
  <c r="AP94" i="3"/>
  <c r="AP98" i="3"/>
  <c r="AP102" i="3"/>
  <c r="AP106" i="3"/>
  <c r="AP110" i="3"/>
  <c r="AP114" i="3"/>
  <c r="AP118" i="3"/>
  <c r="AP122" i="3"/>
  <c r="AP126" i="3"/>
  <c r="AP130" i="3"/>
  <c r="AP134" i="3"/>
  <c r="AP138" i="3"/>
  <c r="AP142" i="3"/>
  <c r="AP146" i="3"/>
  <c r="AP150" i="3"/>
  <c r="AP154" i="3"/>
  <c r="AP158" i="3"/>
  <c r="AP162" i="3"/>
  <c r="AP166" i="3"/>
  <c r="AP170" i="3"/>
  <c r="AP174" i="3"/>
  <c r="AP178" i="3"/>
  <c r="AP182" i="3"/>
  <c r="AP186" i="3"/>
  <c r="AP190" i="3"/>
  <c r="AP207" i="3"/>
  <c r="AP978" i="3"/>
  <c r="AP59" i="3"/>
  <c r="T984" i="3"/>
  <c r="T8" i="3" s="1"/>
  <c r="V994" i="3"/>
  <c r="V865" i="3"/>
  <c r="V2092" i="3"/>
  <c r="T12" i="3"/>
  <c r="V1603" i="3"/>
  <c r="AF2083" i="3"/>
  <c r="AF2111" i="3"/>
  <c r="AF2019" i="3"/>
  <c r="AF2000" i="3"/>
  <c r="AF1968" i="3"/>
  <c r="AF2022" i="3"/>
  <c r="AF1986" i="3"/>
  <c r="AF1954" i="3"/>
  <c r="AF1906" i="3"/>
  <c r="AF1909" i="3"/>
  <c r="AF1901" i="3"/>
  <c r="AF2006" i="3"/>
  <c r="AF1868" i="3"/>
  <c r="AF1862" i="3"/>
  <c r="AF1854" i="3"/>
  <c r="AF1846" i="3"/>
  <c r="AF1838" i="3"/>
  <c r="AF1830" i="3"/>
  <c r="AF1822" i="3"/>
  <c r="AF1814" i="3"/>
  <c r="AF1806" i="3"/>
  <c r="AF1798" i="3"/>
  <c r="AF1790" i="3"/>
  <c r="AF1782" i="3"/>
  <c r="AF1766" i="3"/>
  <c r="AF1820" i="3"/>
  <c r="AF1745" i="3"/>
  <c r="AE11" i="3"/>
  <c r="V1745" i="3"/>
  <c r="V11" i="3" s="1"/>
  <c r="S11" i="3"/>
  <c r="AF1958" i="3"/>
  <c r="AF1741" i="3"/>
  <c r="AF1709" i="3"/>
  <c r="AF1677" i="3"/>
  <c r="AF1796" i="3"/>
  <c r="AF1765" i="3"/>
  <c r="AF1824" i="3"/>
  <c r="AF1812" i="3"/>
  <c r="AF1785" i="3"/>
  <c r="AF1755" i="3"/>
  <c r="AF1571" i="3"/>
  <c r="AF1539" i="3"/>
  <c r="AF1507" i="3"/>
  <c r="AF1475" i="3"/>
  <c r="AF1453" i="3"/>
  <c r="AF1445" i="3"/>
  <c r="AF1437" i="3"/>
  <c r="AF1429" i="3"/>
  <c r="AF1421" i="3"/>
  <c r="AF1413" i="3"/>
  <c r="AF1405" i="3"/>
  <c r="AF1611" i="3"/>
  <c r="AF1573" i="3"/>
  <c r="AF1541" i="3"/>
  <c r="AF1509" i="3"/>
  <c r="AF1477" i="3"/>
  <c r="AF1451" i="3"/>
  <c r="AF1435" i="3"/>
  <c r="AF1419" i="3"/>
  <c r="AF1403" i="3"/>
  <c r="AF1443" i="3"/>
  <c r="AF1427" i="3"/>
  <c r="AF1411" i="3"/>
  <c r="AF1727" i="3"/>
  <c r="AF1553" i="3"/>
  <c r="AF1348" i="3"/>
  <c r="AF1316" i="3"/>
  <c r="AF1284" i="3"/>
  <c r="AF1252" i="3"/>
  <c r="AF1220" i="3"/>
  <c r="AF1188" i="3"/>
  <c r="AF1156" i="3"/>
  <c r="AF1124" i="3"/>
  <c r="AF1092" i="3"/>
  <c r="AF1060" i="3"/>
  <c r="AF1286" i="3"/>
  <c r="AF1222" i="3"/>
  <c r="AF1158" i="3"/>
  <c r="AF1110" i="3"/>
  <c r="AF1715" i="3"/>
  <c r="AF1401" i="3"/>
  <c r="AF1377" i="3"/>
  <c r="AF1320" i="3"/>
  <c r="AF1288" i="3"/>
  <c r="AF1256" i="3"/>
  <c r="AF1224" i="3"/>
  <c r="AF1192" i="3"/>
  <c r="AF1160" i="3"/>
  <c r="AF1128" i="3"/>
  <c r="AF1096" i="3"/>
  <c r="AF1122" i="3"/>
  <c r="AF916" i="3"/>
  <c r="AF824" i="3"/>
  <c r="AF792" i="3"/>
  <c r="AF760" i="3"/>
  <c r="AF754" i="3"/>
  <c r="AF722" i="3"/>
  <c r="AF690" i="3"/>
  <c r="AF658" i="3"/>
  <c r="AF626" i="3"/>
  <c r="AF936" i="3"/>
  <c r="V896" i="3"/>
  <c r="S8" i="3"/>
  <c r="AF812" i="3"/>
  <c r="AF660" i="3"/>
  <c r="AF569" i="3"/>
  <c r="AF529" i="3"/>
  <c r="AF496" i="3"/>
  <c r="AF2119" i="3"/>
  <c r="AE13" i="3"/>
  <c r="AF2092" i="3"/>
  <c r="AF2079" i="3"/>
  <c r="AF2066" i="3"/>
  <c r="AF2041" i="3"/>
  <c r="AF2023" i="3"/>
  <c r="AE12" i="3"/>
  <c r="V2023" i="3"/>
  <c r="S12" i="3"/>
  <c r="AF2074" i="3"/>
  <c r="AF1992" i="3"/>
  <c r="AF1960" i="3"/>
  <c r="AF2082" i="3"/>
  <c r="AF2033" i="3"/>
  <c r="AF2025" i="3"/>
  <c r="AF2037" i="3"/>
  <c r="AF2029" i="3"/>
  <c r="AF1902" i="3"/>
  <c r="AF1974" i="3"/>
  <c r="AF1876" i="3"/>
  <c r="AF1778" i="3"/>
  <c r="AF1762" i="3"/>
  <c r="AR1745" i="3"/>
  <c r="AR11" i="3" s="1"/>
  <c r="AQ11" i="3"/>
  <c r="AF1749" i="3"/>
  <c r="AF1717" i="3"/>
  <c r="AF1685" i="3"/>
  <c r="AF1653" i="3"/>
  <c r="AF1920" i="3"/>
  <c r="AF1781" i="3"/>
  <c r="AF1777" i="3"/>
  <c r="AF1761" i="3"/>
  <c r="AF1617" i="3"/>
  <c r="AF1609" i="3"/>
  <c r="AF1601" i="3"/>
  <c r="AF1671" i="3"/>
  <c r="AF1659" i="3"/>
  <c r="AF1619" i="3"/>
  <c r="AF1595" i="3"/>
  <c r="AF1563" i="3"/>
  <c r="AF1531" i="3"/>
  <c r="AF1499" i="3"/>
  <c r="AF1467" i="3"/>
  <c r="AF1459" i="3"/>
  <c r="AF1581" i="3"/>
  <c r="AF1549" i="3"/>
  <c r="AF1517" i="3"/>
  <c r="AF1485" i="3"/>
  <c r="AF1487" i="3"/>
  <c r="AF1447" i="3"/>
  <c r="AF1340" i="3"/>
  <c r="AE9" i="3"/>
  <c r="AF1350" i="3"/>
  <c r="AF1310" i="3"/>
  <c r="AF1246" i="3"/>
  <c r="AF1182" i="3"/>
  <c r="AF1118" i="3"/>
  <c r="AF1062" i="3"/>
  <c r="AG10" i="3"/>
  <c r="AF1064" i="3"/>
  <c r="AF948" i="3"/>
  <c r="AF832" i="3"/>
  <c r="AF800" i="3"/>
  <c r="AF768" i="3"/>
  <c r="AF730" i="3"/>
  <c r="AF698" i="3"/>
  <c r="AF666" i="3"/>
  <c r="AF1082" i="3"/>
  <c r="AF1006" i="3"/>
  <c r="AF904" i="3"/>
  <c r="AF850" i="3"/>
  <c r="AF786" i="3"/>
  <c r="AF1282" i="3"/>
  <c r="AF1218" i="3"/>
  <c r="AF1154" i="3"/>
  <c r="AF796" i="3"/>
  <c r="V325" i="3"/>
  <c r="S7" i="3"/>
  <c r="AU7" i="3"/>
  <c r="AF2115" i="3"/>
  <c r="AF2108" i="3"/>
  <c r="AF2075" i="3"/>
  <c r="AF2064" i="3"/>
  <c r="AG12" i="3"/>
  <c r="AR2023" i="3"/>
  <c r="AR12" i="3" s="1"/>
  <c r="AQ12" i="3"/>
  <c r="AF2070" i="3"/>
  <c r="AF2008" i="3"/>
  <c r="AF1984" i="3"/>
  <c r="AF2018" i="3"/>
  <c r="AF1926" i="3"/>
  <c r="AF1918" i="3"/>
  <c r="AF1913" i="3"/>
  <c r="AF1905" i="3"/>
  <c r="AF1884" i="3"/>
  <c r="AF1774" i="3"/>
  <c r="AU11" i="3"/>
  <c r="AF1990" i="3"/>
  <c r="AF1757" i="3"/>
  <c r="AF1725" i="3"/>
  <c r="AF1693" i="3"/>
  <c r="AF1661" i="3"/>
  <c r="AF2114" i="3"/>
  <c r="AF1856" i="3"/>
  <c r="AF1936" i="3"/>
  <c r="AF1890" i="3"/>
  <c r="AF1703" i="3"/>
  <c r="AF1691" i="3"/>
  <c r="AF1587" i="3"/>
  <c r="AF1555" i="3"/>
  <c r="AF1523" i="3"/>
  <c r="AF1491" i="3"/>
  <c r="AF1663" i="3"/>
  <c r="AF1589" i="3"/>
  <c r="AF1557" i="3"/>
  <c r="AF1525" i="3"/>
  <c r="AF1493" i="3"/>
  <c r="AF1695" i="3"/>
  <c r="AF1431" i="3"/>
  <c r="AR1340" i="3"/>
  <c r="AQ9" i="3"/>
  <c r="AF1332" i="3"/>
  <c r="AF1300" i="3"/>
  <c r="AF1268" i="3"/>
  <c r="AF1236" i="3"/>
  <c r="AF1204" i="3"/>
  <c r="AF1172" i="3"/>
  <c r="AF1140" i="3"/>
  <c r="AF1108" i="3"/>
  <c r="AF1076" i="3"/>
  <c r="AF1044" i="3"/>
  <c r="AG8" i="3"/>
  <c r="AF1357" i="3"/>
  <c r="AF1326" i="3"/>
  <c r="AF1318" i="3"/>
  <c r="AF1254" i="3"/>
  <c r="AF1190" i="3"/>
  <c r="AF1352" i="3"/>
  <c r="AF1012" i="3"/>
  <c r="AF980" i="3"/>
  <c r="AF840" i="3"/>
  <c r="AF808" i="3"/>
  <c r="AF776" i="3"/>
  <c r="AF738" i="3"/>
  <c r="AF706" i="3"/>
  <c r="AF674" i="3"/>
  <c r="AF642" i="3"/>
  <c r="AF610" i="3"/>
  <c r="AF1314" i="3"/>
  <c r="AF1066" i="3"/>
  <c r="AF1026" i="3"/>
  <c r="AF866" i="3"/>
  <c r="AF844" i="3"/>
  <c r="AF696" i="3"/>
  <c r="AF2072" i="3"/>
  <c r="AF2056" i="3"/>
  <c r="AF2046" i="3"/>
  <c r="AF2042" i="3"/>
  <c r="AF2045" i="3"/>
  <c r="AU12" i="3"/>
  <c r="AF2078" i="3"/>
  <c r="AF2058" i="3"/>
  <c r="AF1976" i="3"/>
  <c r="AF1942" i="3"/>
  <c r="AF1934" i="3"/>
  <c r="AF1910" i="3"/>
  <c r="AF1892" i="3"/>
  <c r="AF1770" i="3"/>
  <c r="AF1878" i="3"/>
  <c r="AF1733" i="3"/>
  <c r="AF1701" i="3"/>
  <c r="AF1669" i="3"/>
  <c r="AF1870" i="3"/>
  <c r="AF1840" i="3"/>
  <c r="AF1773" i="3"/>
  <c r="AF1735" i="3"/>
  <c r="AF1723" i="3"/>
  <c r="AF1579" i="3"/>
  <c r="AF1547" i="3"/>
  <c r="AF1515" i="3"/>
  <c r="AF1483" i="3"/>
  <c r="AF1597" i="3"/>
  <c r="AF1565" i="3"/>
  <c r="AF1533" i="3"/>
  <c r="AF1501" i="3"/>
  <c r="AF1469" i="3"/>
  <c r="AF1683" i="3"/>
  <c r="AF1551" i="3"/>
  <c r="AF1471" i="3"/>
  <c r="AF1415" i="3"/>
  <c r="AF1363" i="3"/>
  <c r="AU9" i="3"/>
  <c r="AF1324" i="3"/>
  <c r="AF1292" i="3"/>
  <c r="AF1260" i="3"/>
  <c r="AF1228" i="3"/>
  <c r="AF1196" i="3"/>
  <c r="AF1164" i="3"/>
  <c r="AF1132" i="3"/>
  <c r="AF1100" i="3"/>
  <c r="AF1068" i="3"/>
  <c r="AF1537" i="3"/>
  <c r="AF1278" i="3"/>
  <c r="AF1214" i="3"/>
  <c r="AF1150" i="3"/>
  <c r="AF1086" i="3"/>
  <c r="AF1433" i="3"/>
  <c r="AF1407" i="3"/>
  <c r="AF1381" i="3"/>
  <c r="V1338" i="3"/>
  <c r="S9" i="3"/>
  <c r="AF884" i="3"/>
  <c r="AF848" i="3"/>
  <c r="AF816" i="3"/>
  <c r="AF784" i="3"/>
  <c r="AF746" i="3"/>
  <c r="AF714" i="3"/>
  <c r="AF682" i="3"/>
  <c r="AF650" i="3"/>
  <c r="AF618" i="3"/>
  <c r="AF818" i="3"/>
  <c r="AF994" i="3"/>
  <c r="AF828" i="3"/>
  <c r="AF497" i="3"/>
  <c r="AE7" i="3"/>
  <c r="AF1342" i="3"/>
  <c r="AF1302" i="3"/>
  <c r="AF1270" i="3"/>
  <c r="AF1238" i="3"/>
  <c r="AF1206" i="3"/>
  <c r="AF1174" i="3"/>
  <c r="AF1142" i="3"/>
  <c r="AF1102" i="3"/>
  <c r="AF1078" i="3"/>
  <c r="AF1054" i="3"/>
  <c r="AR1457" i="3"/>
  <c r="AR10" i="3" s="1"/>
  <c r="AS10" i="3" s="1"/>
  <c r="AQ10" i="3"/>
  <c r="AF1439" i="3"/>
  <c r="AF1336" i="3"/>
  <c r="AF1304" i="3"/>
  <c r="AF1272" i="3"/>
  <c r="AF1240" i="3"/>
  <c r="AF1208" i="3"/>
  <c r="AF1176" i="3"/>
  <c r="AF1144" i="3"/>
  <c r="AF1112" i="3"/>
  <c r="AF1080" i="3"/>
  <c r="AF1048" i="3"/>
  <c r="AF710" i="3"/>
  <c r="AF694" i="3"/>
  <c r="AF678" i="3"/>
  <c r="AF670" i="3"/>
  <c r="AF662" i="3"/>
  <c r="AF646" i="3"/>
  <c r="AF630" i="3"/>
  <c r="AF614" i="3"/>
  <c r="AG11" i="3"/>
  <c r="AF834" i="3"/>
  <c r="AF802" i="3"/>
  <c r="AF770" i="3"/>
  <c r="AF896" i="3"/>
  <c r="AE8" i="3"/>
  <c r="AF601" i="3"/>
  <c r="AF537" i="3"/>
  <c r="AF513" i="3"/>
  <c r="V25" i="3"/>
  <c r="S2121" i="3"/>
  <c r="AF597" i="3"/>
  <c r="AN2112" i="3"/>
  <c r="AN2101" i="3"/>
  <c r="AN2074" i="3"/>
  <c r="AN2079" i="3"/>
  <c r="AN2089" i="3"/>
  <c r="AN2051" i="3"/>
  <c r="AN2028" i="3"/>
  <c r="AN2055" i="3"/>
  <c r="AN2032" i="3"/>
  <c r="AN2103" i="3"/>
  <c r="AN2061" i="3"/>
  <c r="AN2091" i="3"/>
  <c r="AN2082" i="3"/>
  <c r="AN2083" i="3"/>
  <c r="AN2071" i="3"/>
  <c r="AN2036" i="3"/>
  <c r="AN2067" i="3"/>
  <c r="AN2026" i="3"/>
  <c r="AN2063" i="3"/>
  <c r="AN2093" i="3"/>
  <c r="AN2078" i="3"/>
  <c r="AN2075" i="3"/>
  <c r="AN2065" i="3"/>
  <c r="AN2030" i="3"/>
  <c r="AN2049" i="3"/>
  <c r="AN2024" i="3"/>
  <c r="AN2057" i="3"/>
  <c r="AN2111" i="3"/>
  <c r="AN2105" i="3"/>
  <c r="AN2099" i="3"/>
  <c r="AN2045" i="3"/>
  <c r="AN2053" i="3"/>
  <c r="AN2087" i="3"/>
  <c r="AN2040" i="3"/>
  <c r="AN2042" i="3"/>
  <c r="AN2046" i="3"/>
  <c r="AN2115" i="3"/>
  <c r="AN2097" i="3"/>
  <c r="AN2095" i="3"/>
  <c r="AN2041" i="3"/>
  <c r="AN2038" i="3"/>
  <c r="AN2069" i="3"/>
  <c r="AN2034" i="3"/>
  <c r="AN2059" i="3"/>
  <c r="AQ7" i="3"/>
  <c r="M15" i="3"/>
  <c r="AF946" i="3"/>
  <c r="AF752" i="3"/>
  <c r="AF736" i="3"/>
  <c r="AF720" i="3"/>
  <c r="AF477" i="3"/>
  <c r="AF445" i="3"/>
  <c r="AF1455" i="3"/>
  <c r="AF1344" i="3"/>
  <c r="AF1312" i="3"/>
  <c r="AF1280" i="3"/>
  <c r="AF1248" i="3"/>
  <c r="AF1216" i="3"/>
  <c r="AF1184" i="3"/>
  <c r="AF1152" i="3"/>
  <c r="AF1120" i="3"/>
  <c r="AF1088" i="3"/>
  <c r="AF1056" i="3"/>
  <c r="AF1130" i="3"/>
  <c r="AF826" i="3"/>
  <c r="AF794" i="3"/>
  <c r="AF762" i="3"/>
  <c r="AR896" i="3"/>
  <c r="AR8" i="3" s="1"/>
  <c r="AQ8" i="3"/>
  <c r="AF585" i="3"/>
  <c r="AF505" i="3"/>
  <c r="AF489" i="3"/>
  <c r="AF488" i="3"/>
  <c r="AF480" i="3"/>
  <c r="AF680" i="3"/>
  <c r="AF581" i="3"/>
  <c r="AN1033" i="3"/>
  <c r="AN975" i="3"/>
  <c r="AN969" i="3"/>
  <c r="AN943" i="3"/>
  <c r="AN937" i="3"/>
  <c r="AN911" i="3"/>
  <c r="AN905" i="3"/>
  <c r="AN1001" i="3"/>
  <c r="AN928" i="3"/>
  <c r="AN960" i="3"/>
  <c r="AN1010" i="3"/>
  <c r="AN1098" i="3"/>
  <c r="AN1066" i="3"/>
  <c r="AN914" i="3"/>
  <c r="AN946" i="3"/>
  <c r="AN978" i="3"/>
  <c r="AN1325" i="3"/>
  <c r="AN1309" i="3"/>
  <c r="AN1293" i="3"/>
  <c r="AN1277" i="3"/>
  <c r="AN1261" i="3"/>
  <c r="AN1245" i="3"/>
  <c r="AN1229" i="3"/>
  <c r="AN1213" i="3"/>
  <c r="AN1197" i="3"/>
  <c r="AN1181" i="3"/>
  <c r="AN1165" i="3"/>
  <c r="AN1149" i="3"/>
  <c r="AN1133" i="3"/>
  <c r="AN1117" i="3"/>
  <c r="AN1101" i="3"/>
  <c r="AN1085" i="3"/>
  <c r="AN1069" i="3"/>
  <c r="AN1053" i="3"/>
  <c r="AN1337" i="3"/>
  <c r="AN1265" i="3"/>
  <c r="AN1201" i="3"/>
  <c r="AN1137" i="3"/>
  <c r="AN1081" i="3"/>
  <c r="AN1021" i="3"/>
  <c r="AN989" i="3"/>
  <c r="AN957" i="3"/>
  <c r="AN925" i="3"/>
  <c r="AN1335" i="3"/>
  <c r="AN1263" i="3"/>
  <c r="AN1199" i="3"/>
  <c r="AN1135" i="3"/>
  <c r="AN1079" i="3"/>
  <c r="AN1031" i="3"/>
  <c r="AN999" i="3"/>
  <c r="AN967" i="3"/>
  <c r="AN935" i="3"/>
  <c r="AN903" i="3"/>
  <c r="AN1305" i="3"/>
  <c r="AN1241" i="3"/>
  <c r="AN1177" i="3"/>
  <c r="AN1103" i="3"/>
  <c r="AN1057" i="3"/>
  <c r="AN1019" i="3"/>
  <c r="AN987" i="3"/>
  <c r="AN955" i="3"/>
  <c r="AN923" i="3"/>
  <c r="AN1271" i="3"/>
  <c r="AN1007" i="3"/>
  <c r="AN1017" i="3"/>
  <c r="AN927" i="3"/>
  <c r="AN1239" i="3"/>
  <c r="AN1039" i="3"/>
  <c r="AN1255" i="3"/>
  <c r="AN1331" i="3"/>
  <c r="AN1307" i="3"/>
  <c r="AN1285" i="3"/>
  <c r="AN1267" i="3"/>
  <c r="AN1243" i="3"/>
  <c r="AN1221" i="3"/>
  <c r="AN1203" i="3"/>
  <c r="AN1179" i="3"/>
  <c r="AN1157" i="3"/>
  <c r="AN1139" i="3"/>
  <c r="AN1115" i="3"/>
  <c r="AN1093" i="3"/>
  <c r="AN1075" i="3"/>
  <c r="AN1051" i="3"/>
  <c r="AN1297" i="3"/>
  <c r="AN1217" i="3"/>
  <c r="AN1127" i="3"/>
  <c r="AN1049" i="3"/>
  <c r="AN995" i="3"/>
  <c r="AN947" i="3"/>
  <c r="AN909" i="3"/>
  <c r="AN1279" i="3"/>
  <c r="AN1183" i="3"/>
  <c r="AN1105" i="3"/>
  <c r="AN1037" i="3"/>
  <c r="AN993" i="3"/>
  <c r="AN951" i="3"/>
  <c r="AN913" i="3"/>
  <c r="AN1289" i="3"/>
  <c r="AN1209" i="3"/>
  <c r="AN1119" i="3"/>
  <c r="AN1041" i="3"/>
  <c r="AN1003" i="3"/>
  <c r="AN965" i="3"/>
  <c r="AN917" i="3"/>
  <c r="AN1143" i="3"/>
  <c r="AN1159" i="3"/>
  <c r="AN921" i="3"/>
  <c r="AN1129" i="3"/>
  <c r="AN1327" i="3"/>
  <c r="AN1323" i="3"/>
  <c r="AN1301" i="3"/>
  <c r="AN1283" i="3"/>
  <c r="AN1259" i="3"/>
  <c r="AN1237" i="3"/>
  <c r="AN1219" i="3"/>
  <c r="AN1195" i="3"/>
  <c r="AN1173" i="3"/>
  <c r="AN1155" i="3"/>
  <c r="AN1131" i="3"/>
  <c r="AN1109" i="3"/>
  <c r="AN1091" i="3"/>
  <c r="AN1067" i="3"/>
  <c r="AN1045" i="3"/>
  <c r="AN1281" i="3"/>
  <c r="AN1185" i="3"/>
  <c r="AN1111" i="3"/>
  <c r="AN1027" i="3"/>
  <c r="AN979" i="3"/>
  <c r="AN941" i="3"/>
  <c r="AN899" i="3"/>
  <c r="AN1247" i="3"/>
  <c r="AN1167" i="3"/>
  <c r="AN1089" i="3"/>
  <c r="AN1025" i="3"/>
  <c r="AN983" i="3"/>
  <c r="AN945" i="3"/>
  <c r="AN897" i="3"/>
  <c r="AN1273" i="3"/>
  <c r="AN1193" i="3"/>
  <c r="AN1087" i="3"/>
  <c r="AN1035" i="3"/>
  <c r="AN997" i="3"/>
  <c r="AN949" i="3"/>
  <c r="AN907" i="3"/>
  <c r="AN1113" i="3"/>
  <c r="AN991" i="3"/>
  <c r="AN1313" i="3"/>
  <c r="AN1097" i="3"/>
  <c r="AN1191" i="3"/>
  <c r="AN992" i="3"/>
  <c r="AN1055" i="3"/>
  <c r="AN1314" i="3"/>
  <c r="AN1317" i="3"/>
  <c r="AN1299" i="3"/>
  <c r="AN1275" i="3"/>
  <c r="AN1253" i="3"/>
  <c r="AN1235" i="3"/>
  <c r="AN1211" i="3"/>
  <c r="AN1189" i="3"/>
  <c r="AN1171" i="3"/>
  <c r="AN1147" i="3"/>
  <c r="AN1125" i="3"/>
  <c r="AN1107" i="3"/>
  <c r="AN1083" i="3"/>
  <c r="AN1061" i="3"/>
  <c r="AN1043" i="3"/>
  <c r="AN1249" i="3"/>
  <c r="AN1169" i="3"/>
  <c r="AN1095" i="3"/>
  <c r="AN1011" i="3"/>
  <c r="AN973" i="3"/>
  <c r="AN931" i="3"/>
  <c r="AN1321" i="3"/>
  <c r="AN1231" i="3"/>
  <c r="AN1151" i="3"/>
  <c r="AN1063" i="3"/>
  <c r="AN1015" i="3"/>
  <c r="AN977" i="3"/>
  <c r="AN929" i="3"/>
  <c r="AN1329" i="3"/>
  <c r="AN1257" i="3"/>
  <c r="AN1161" i="3"/>
  <c r="AN1073" i="3"/>
  <c r="AN1029" i="3"/>
  <c r="AN981" i="3"/>
  <c r="AN939" i="3"/>
  <c r="AN901" i="3"/>
  <c r="AN1287" i="3"/>
  <c r="AN959" i="3"/>
  <c r="AN1303" i="3"/>
  <c r="AN1023" i="3"/>
  <c r="AN1130" i="3"/>
  <c r="AN1333" i="3"/>
  <c r="AN1315" i="3"/>
  <c r="AN1291" i="3"/>
  <c r="AN1269" i="3"/>
  <c r="AN1251" i="3"/>
  <c r="AN1227" i="3"/>
  <c r="AN1205" i="3"/>
  <c r="AN1187" i="3"/>
  <c r="AN1163" i="3"/>
  <c r="AN1141" i="3"/>
  <c r="AN1123" i="3"/>
  <c r="AN1099" i="3"/>
  <c r="AN1077" i="3"/>
  <c r="AN1059" i="3"/>
  <c r="AN1311" i="3"/>
  <c r="AN1233" i="3"/>
  <c r="AN1153" i="3"/>
  <c r="AN1065" i="3"/>
  <c r="AN1005" i="3"/>
  <c r="AN963" i="3"/>
  <c r="AN915" i="3"/>
  <c r="AN1295" i="3"/>
  <c r="AN1215" i="3"/>
  <c r="AN1121" i="3"/>
  <c r="AN1047" i="3"/>
  <c r="AN1009" i="3"/>
  <c r="AN961" i="3"/>
  <c r="AN919" i="3"/>
  <c r="AN1319" i="3"/>
  <c r="AN1225" i="3"/>
  <c r="AN1145" i="3"/>
  <c r="AN1071" i="3"/>
  <c r="AN1013" i="3"/>
  <c r="AN971" i="3"/>
  <c r="AN933" i="3"/>
  <c r="AN1207" i="3"/>
  <c r="AN1223" i="3"/>
  <c r="AN953" i="3"/>
  <c r="AN1175" i="3"/>
  <c r="AN985" i="3"/>
  <c r="I15" i="3"/>
  <c r="AF914" i="3"/>
  <c r="AF852" i="3"/>
  <c r="AF836" i="3"/>
  <c r="AF820" i="3"/>
  <c r="AF804" i="3"/>
  <c r="AF636" i="3"/>
  <c r="AF604" i="3"/>
  <c r="AF453" i="3"/>
  <c r="AU6" i="3"/>
  <c r="AN299" i="3"/>
  <c r="AF700" i="3"/>
  <c r="AF565" i="3"/>
  <c r="AU2121" i="3"/>
  <c r="AU5" i="3"/>
  <c r="AC15" i="3"/>
  <c r="AA15" i="3"/>
  <c r="AF1010" i="3"/>
  <c r="AF593" i="3"/>
  <c r="AF561" i="3"/>
  <c r="AF461" i="3"/>
  <c r="AF429" i="3"/>
  <c r="AF1769" i="3"/>
  <c r="V1457" i="3"/>
  <c r="S10" i="3"/>
  <c r="AF1334" i="3"/>
  <c r="AF1294" i="3"/>
  <c r="AF1262" i="3"/>
  <c r="AF1230" i="3"/>
  <c r="AF1198" i="3"/>
  <c r="AF1166" i="3"/>
  <c r="AF1134" i="3"/>
  <c r="AF1126" i="3"/>
  <c r="AF1094" i="3"/>
  <c r="AF1070" i="3"/>
  <c r="AF1046" i="3"/>
  <c r="AF1457" i="3"/>
  <c r="AE10" i="3"/>
  <c r="AU10" i="3"/>
  <c r="AF1423" i="3"/>
  <c r="AF1328" i="3"/>
  <c r="AF1296" i="3"/>
  <c r="AF1264" i="3"/>
  <c r="AF1232" i="3"/>
  <c r="AF1200" i="3"/>
  <c r="AF1168" i="3"/>
  <c r="AF1136" i="3"/>
  <c r="AF1104" i="3"/>
  <c r="AF1072" i="3"/>
  <c r="AF992" i="3"/>
  <c r="AF960" i="3"/>
  <c r="AF928" i="3"/>
  <c r="AF864" i="3"/>
  <c r="AF1365" i="3"/>
  <c r="AF1098" i="3"/>
  <c r="AF842" i="3"/>
  <c r="AF810" i="3"/>
  <c r="AF778" i="3"/>
  <c r="AU8" i="3"/>
  <c r="AF553" i="3"/>
  <c r="AF521" i="3"/>
  <c r="U2121" i="3"/>
  <c r="U7" i="3"/>
  <c r="V6" i="3"/>
  <c r="AF716" i="3"/>
  <c r="AF549" i="3"/>
  <c r="W15" i="3"/>
  <c r="AF978" i="3"/>
  <c r="AF882" i="3"/>
  <c r="AF652" i="3"/>
  <c r="AF620" i="3"/>
  <c r="AF469" i="3"/>
  <c r="AF437" i="3"/>
  <c r="AF664" i="3"/>
  <c r="AF577" i="3"/>
  <c r="AF533" i="3"/>
  <c r="AF417" i="3"/>
  <c r="O2115" i="3"/>
  <c r="P2115" i="3" s="1"/>
  <c r="O2101" i="3"/>
  <c r="P2101" i="3" s="1"/>
  <c r="O2083" i="3"/>
  <c r="P2083" i="3" s="1"/>
  <c r="O2075" i="3"/>
  <c r="P2075" i="3" s="1"/>
  <c r="O2053" i="3"/>
  <c r="P2053" i="3" s="1"/>
  <c r="O2046" i="3"/>
  <c r="P2046" i="3" s="1"/>
  <c r="O2059" i="3"/>
  <c r="P2059" i="3" s="1"/>
  <c r="O1738" i="3"/>
  <c r="P1738" i="3" s="1"/>
  <c r="O1730" i="3"/>
  <c r="P1730" i="3" s="1"/>
  <c r="O1722" i="3"/>
  <c r="P1722" i="3" s="1"/>
  <c r="O1714" i="3"/>
  <c r="P1714" i="3" s="1"/>
  <c r="O1706" i="3"/>
  <c r="P1706" i="3" s="1"/>
  <c r="O1698" i="3"/>
  <c r="P1698" i="3" s="1"/>
  <c r="O1690" i="3"/>
  <c r="P1690" i="3" s="1"/>
  <c r="O1682" i="3"/>
  <c r="P1682" i="3" s="1"/>
  <c r="O1674" i="3"/>
  <c r="P1674" i="3" s="1"/>
  <c r="O1666" i="3"/>
  <c r="P1666" i="3" s="1"/>
  <c r="O1658" i="3"/>
  <c r="P1658" i="3" s="1"/>
  <c r="O1736" i="3"/>
  <c r="P1736" i="3" s="1"/>
  <c r="O1704" i="3"/>
  <c r="P1704" i="3" s="1"/>
  <c r="O1668" i="3"/>
  <c r="P1668" i="3" s="1"/>
  <c r="O1660" i="3"/>
  <c r="P1660" i="3" s="1"/>
  <c r="O1740" i="3"/>
  <c r="P1740" i="3" s="1"/>
  <c r="O1614" i="3"/>
  <c r="P1614" i="3" s="1"/>
  <c r="O1724" i="3"/>
  <c r="P1724" i="3" s="1"/>
  <c r="O1672" i="3"/>
  <c r="P1672" i="3" s="1"/>
  <c r="O1584" i="3"/>
  <c r="P1584" i="3" s="1"/>
  <c r="O1578" i="3"/>
  <c r="P1578" i="3" s="1"/>
  <c r="O1552" i="3"/>
  <c r="P1552" i="3" s="1"/>
  <c r="O1546" i="3"/>
  <c r="P1546" i="3" s="1"/>
  <c r="O1512" i="3"/>
  <c r="P1512" i="3" s="1"/>
  <c r="O1504" i="3"/>
  <c r="P1504" i="3" s="1"/>
  <c r="O1498" i="3"/>
  <c r="P1498" i="3" s="1"/>
  <c r="O1472" i="3"/>
  <c r="P1472" i="3" s="1"/>
  <c r="O1466" i="3"/>
  <c r="P1466" i="3" s="1"/>
  <c r="O1712" i="3"/>
  <c r="P1712" i="3" s="1"/>
  <c r="O1700" i="3"/>
  <c r="P1700" i="3" s="1"/>
  <c r="O1606" i="3"/>
  <c r="P1606" i="3" s="1"/>
  <c r="O1600" i="3"/>
  <c r="P1600" i="3" s="1"/>
  <c r="O1594" i="3"/>
  <c r="P1594" i="3" s="1"/>
  <c r="O1568" i="3"/>
  <c r="P1568" i="3" s="1"/>
  <c r="O1562" i="3"/>
  <c r="P1562" i="3" s="1"/>
  <c r="O1536" i="3"/>
  <c r="P1536" i="3" s="1"/>
  <c r="O1528" i="3"/>
  <c r="P1528" i="3" s="1"/>
  <c r="O1522" i="3"/>
  <c r="P1522" i="3" s="1"/>
  <c r="O1488" i="3"/>
  <c r="P1488" i="3" s="1"/>
  <c r="O1482" i="3"/>
  <c r="P1482" i="3" s="1"/>
  <c r="O1732" i="3"/>
  <c r="P1732" i="3" s="1"/>
  <c r="O1570" i="3"/>
  <c r="P1570" i="3" s="1"/>
  <c r="O1544" i="3"/>
  <c r="P1544" i="3" s="1"/>
  <c r="O1514" i="3"/>
  <c r="P1514" i="3" s="1"/>
  <c r="O1474" i="3"/>
  <c r="P1474" i="3" s="1"/>
  <c r="O1680" i="3"/>
  <c r="P1680" i="3" s="1"/>
  <c r="O1616" i="3"/>
  <c r="P1616" i="3" s="1"/>
  <c r="O1592" i="3"/>
  <c r="P1592" i="3" s="1"/>
  <c r="O1554" i="3"/>
  <c r="P1554" i="3" s="1"/>
  <c r="O1506" i="3"/>
  <c r="P1506" i="3" s="1"/>
  <c r="O1496" i="3"/>
  <c r="P1496" i="3" s="1"/>
  <c r="O1576" i="3"/>
  <c r="P1576" i="3" s="1"/>
  <c r="O1538" i="3"/>
  <c r="P1538" i="3" s="1"/>
  <c r="O1520" i="3"/>
  <c r="P1520" i="3" s="1"/>
  <c r="O1480" i="3"/>
  <c r="P1480" i="3" s="1"/>
  <c r="O1560" i="3"/>
  <c r="P1560" i="3" s="1"/>
  <c r="O1464" i="3"/>
  <c r="P1464" i="3" s="1"/>
  <c r="O1462" i="3"/>
  <c r="P1462" i="3" s="1"/>
  <c r="O1692" i="3"/>
  <c r="P1692" i="3" s="1"/>
  <c r="O1604" i="3"/>
  <c r="P1604" i="3" s="1"/>
  <c r="O1586" i="3"/>
  <c r="P1586" i="3" s="1"/>
  <c r="O1530" i="3"/>
  <c r="P1530" i="3" s="1"/>
  <c r="O1490" i="3"/>
  <c r="P1490" i="3" s="1"/>
  <c r="L15" i="3"/>
  <c r="AM678" i="3"/>
  <c r="AM674" i="3"/>
  <c r="AP662" i="3"/>
  <c r="AM636" i="3"/>
  <c r="AP636" i="3"/>
  <c r="AM588" i="3"/>
  <c r="AP579" i="3"/>
  <c r="AM509" i="3"/>
  <c r="AM485" i="3"/>
  <c r="AM414" i="3"/>
  <c r="AP395" i="3"/>
  <c r="AP383" i="3"/>
  <c r="AM373" i="3"/>
  <c r="AM367" i="3"/>
  <c r="AF365" i="3"/>
  <c r="AM364" i="3"/>
  <c r="AF353" i="3"/>
  <c r="AM352" i="3"/>
  <c r="AM346" i="3"/>
  <c r="AP327" i="3"/>
  <c r="AG7" i="3"/>
  <c r="O312" i="3"/>
  <c r="P312" i="3" s="1"/>
  <c r="O243" i="3"/>
  <c r="P243" i="3" s="1"/>
  <c r="AF237" i="3"/>
  <c r="AF209" i="3"/>
  <c r="AM187" i="3"/>
  <c r="AM177" i="3"/>
  <c r="AP171" i="3"/>
  <c r="AF165" i="3"/>
  <c r="AM142" i="3"/>
  <c r="AM129" i="3"/>
  <c r="AP123" i="3"/>
  <c r="AF117" i="3"/>
  <c r="AM116" i="3"/>
  <c r="AM68" i="3"/>
  <c r="AM59" i="3"/>
  <c r="AM33" i="3"/>
  <c r="AQ5" i="3"/>
  <c r="AP188" i="3"/>
  <c r="AP184" i="3"/>
  <c r="AP180" i="3"/>
  <c r="AP176" i="3"/>
  <c r="AP172" i="3"/>
  <c r="AP168" i="3"/>
  <c r="AP164" i="3"/>
  <c r="AP160" i="3"/>
  <c r="AP156" i="3"/>
  <c r="AP152" i="3"/>
  <c r="AP148" i="3"/>
  <c r="AP144" i="3"/>
  <c r="AP140" i="3"/>
  <c r="AP136" i="3"/>
  <c r="AP132" i="3"/>
  <c r="AP128" i="3"/>
  <c r="AP124" i="3"/>
  <c r="AP120" i="3"/>
  <c r="AP116" i="3"/>
  <c r="AP112" i="3"/>
  <c r="AP108" i="3"/>
  <c r="AP104" i="3"/>
  <c r="AP100" i="3"/>
  <c r="AP96" i="3"/>
  <c r="AP92" i="3"/>
  <c r="AP88" i="3"/>
  <c r="AP84" i="3"/>
  <c r="AP80" i="3"/>
  <c r="AP76" i="3"/>
  <c r="AP72" i="3"/>
  <c r="AP68" i="3"/>
  <c r="AP64" i="3"/>
  <c r="AP60" i="3"/>
  <c r="AP56" i="3"/>
  <c r="AP52" i="3"/>
  <c r="AP48" i="3"/>
  <c r="AP44" i="3"/>
  <c r="AP40" i="3"/>
  <c r="AP36" i="3"/>
  <c r="AP32" i="3"/>
  <c r="AP28" i="3"/>
  <c r="AP24" i="3"/>
  <c r="AP20" i="3"/>
  <c r="AP15" i="3"/>
  <c r="AP189" i="3"/>
  <c r="AP173" i="3"/>
  <c r="AP157" i="3"/>
  <c r="AP141" i="3"/>
  <c r="AP125" i="3"/>
  <c r="AP109" i="3"/>
  <c r="AP93" i="3"/>
  <c r="AP77" i="3"/>
  <c r="AP61" i="3"/>
  <c r="AP45" i="3"/>
  <c r="AP29" i="3"/>
  <c r="AP185" i="3"/>
  <c r="AP169" i="3"/>
  <c r="AP153" i="3"/>
  <c r="AP137" i="3"/>
  <c r="AP121" i="3"/>
  <c r="AP105" i="3"/>
  <c r="AP89" i="3"/>
  <c r="AP73" i="3"/>
  <c r="AP57" i="3"/>
  <c r="AP41" i="3"/>
  <c r="AP25" i="3"/>
  <c r="AP181" i="3"/>
  <c r="AP165" i="3"/>
  <c r="AP149" i="3"/>
  <c r="AP133" i="3"/>
  <c r="AP117" i="3"/>
  <c r="AP101" i="3"/>
  <c r="AP85" i="3"/>
  <c r="AP69" i="3"/>
  <c r="AP53" i="3"/>
  <c r="AP37" i="3"/>
  <c r="AP21" i="3"/>
  <c r="AP177" i="3"/>
  <c r="AP145" i="3"/>
  <c r="AP113" i="3"/>
  <c r="AP81" i="3"/>
  <c r="AP49" i="3"/>
  <c r="AP161" i="3"/>
  <c r="AP129" i="3"/>
  <c r="AP97" i="3"/>
  <c r="AP65" i="3"/>
  <c r="AP33" i="3"/>
  <c r="AP63" i="3"/>
  <c r="AP95" i="3"/>
  <c r="AP127" i="3"/>
  <c r="AP159" i="3"/>
  <c r="AP83" i="3"/>
  <c r="AP147" i="3"/>
  <c r="AP55" i="3"/>
  <c r="AP119" i="3"/>
  <c r="AP183" i="3"/>
  <c r="AP67" i="3"/>
  <c r="AP131" i="3"/>
  <c r="AP31" i="3"/>
  <c r="AP47" i="3"/>
  <c r="AP79" i="3"/>
  <c r="AP111" i="3"/>
  <c r="AP143" i="3"/>
  <c r="AP175" i="3"/>
  <c r="AP51" i="3"/>
  <c r="AP115" i="3"/>
  <c r="AP179" i="3"/>
  <c r="AP23" i="3"/>
  <c r="AP87" i="3"/>
  <c r="AP151" i="3"/>
  <c r="AP27" i="3"/>
  <c r="AP35" i="3"/>
  <c r="AP99" i="3"/>
  <c r="AP163" i="3"/>
  <c r="AM486" i="3"/>
  <c r="AM413" i="3"/>
  <c r="AF401" i="3"/>
  <c r="AM394" i="3"/>
  <c r="AM348" i="3"/>
  <c r="O267" i="3"/>
  <c r="P267" i="3" s="1"/>
  <c r="AM183" i="3"/>
  <c r="AM151" i="3"/>
  <c r="AM119" i="3"/>
  <c r="AM87" i="3"/>
  <c r="AM55" i="3"/>
  <c r="AM2109" i="3"/>
  <c r="AM2073" i="3"/>
  <c r="AM2044" i="3"/>
  <c r="AM2035" i="3"/>
  <c r="AM2080" i="3"/>
  <c r="AM2117" i="3"/>
  <c r="AM2090" i="3"/>
  <c r="AM2064" i="3"/>
  <c r="AM2085" i="3"/>
  <c r="AM2031" i="3"/>
  <c r="AM2077" i="3"/>
  <c r="AM2110" i="3"/>
  <c r="AM2081" i="3"/>
  <c r="AM2052" i="3"/>
  <c r="AM2072" i="3"/>
  <c r="AM2027" i="3"/>
  <c r="AM2056" i="3"/>
  <c r="AM2092" i="3"/>
  <c r="AM2068" i="3"/>
  <c r="AM2048" i="3"/>
  <c r="AM2039" i="3"/>
  <c r="AM2023" i="3"/>
  <c r="AM2060" i="3"/>
  <c r="BF15" i="3"/>
  <c r="H15" i="3"/>
  <c r="AM143" i="3"/>
  <c r="AM79" i="3"/>
  <c r="AM53" i="3"/>
  <c r="AM95" i="3"/>
  <c r="AM152" i="3"/>
  <c r="AM181" i="3"/>
  <c r="AM38" i="3"/>
  <c r="AM44" i="3"/>
  <c r="AM67" i="3"/>
  <c r="AM73" i="3"/>
  <c r="AM102" i="3"/>
  <c r="AM108" i="3"/>
  <c r="AM131" i="3"/>
  <c r="AM137" i="3"/>
  <c r="AM166" i="3"/>
  <c r="AM172" i="3"/>
  <c r="AM20" i="3"/>
  <c r="AM29" i="3"/>
  <c r="AM42" i="3"/>
  <c r="AM71" i="3"/>
  <c r="AM80" i="3"/>
  <c r="AM93" i="3"/>
  <c r="AM106" i="3"/>
  <c r="AM135" i="3"/>
  <c r="AM144" i="3"/>
  <c r="AM157" i="3"/>
  <c r="AM170" i="3"/>
  <c r="AM37" i="3"/>
  <c r="AM69" i="3"/>
  <c r="AM101" i="3"/>
  <c r="AM133" i="3"/>
  <c r="AM165" i="3"/>
  <c r="AM34" i="3"/>
  <c r="AM66" i="3"/>
  <c r="AM98" i="3"/>
  <c r="AM130" i="3"/>
  <c r="AM162" i="3"/>
  <c r="AM56" i="3"/>
  <c r="AM85" i="3"/>
  <c r="AM127" i="3"/>
  <c r="AM184" i="3"/>
  <c r="AM22" i="3"/>
  <c r="AM28" i="3"/>
  <c r="AM51" i="3"/>
  <c r="AM57" i="3"/>
  <c r="AM86" i="3"/>
  <c r="AM92" i="3"/>
  <c r="AM115" i="3"/>
  <c r="AM121" i="3"/>
  <c r="AM150" i="3"/>
  <c r="AM156" i="3"/>
  <c r="AM179" i="3"/>
  <c r="AM185" i="3"/>
  <c r="AM175" i="3"/>
  <c r="AM111" i="3"/>
  <c r="AM40" i="3"/>
  <c r="AM72" i="3"/>
  <c r="AM104" i="3"/>
  <c r="AM136" i="3"/>
  <c r="AM168" i="3"/>
  <c r="AM31" i="3"/>
  <c r="AM88" i="3"/>
  <c r="AM117" i="3"/>
  <c r="AM159" i="3"/>
  <c r="AM35" i="3"/>
  <c r="AM41" i="3"/>
  <c r="AM70" i="3"/>
  <c r="AM76" i="3"/>
  <c r="AM99" i="3"/>
  <c r="AM105" i="3"/>
  <c r="AM134" i="3"/>
  <c r="AM140" i="3"/>
  <c r="AM163" i="3"/>
  <c r="AM169" i="3"/>
  <c r="AM39" i="3"/>
  <c r="AM48" i="3"/>
  <c r="AM61" i="3"/>
  <c r="AM74" i="3"/>
  <c r="AM103" i="3"/>
  <c r="AM112" i="3"/>
  <c r="AM125" i="3"/>
  <c r="AM138" i="3"/>
  <c r="AM167" i="3"/>
  <c r="AM176" i="3"/>
  <c r="AM189" i="3"/>
  <c r="AM36" i="3"/>
  <c r="AM49" i="3"/>
  <c r="AM62" i="3"/>
  <c r="AM75" i="3"/>
  <c r="AM94" i="3"/>
  <c r="AM107" i="3"/>
  <c r="AM126" i="3"/>
  <c r="AM139" i="3"/>
  <c r="AM158" i="3"/>
  <c r="AM171" i="3"/>
  <c r="AM190" i="3"/>
  <c r="AM47" i="3"/>
  <c r="AM50" i="3"/>
  <c r="AM82" i="3"/>
  <c r="AM114" i="3"/>
  <c r="AM146" i="3"/>
  <c r="AM178" i="3"/>
  <c r="AM24" i="3"/>
  <c r="AM63" i="3"/>
  <c r="AM120" i="3"/>
  <c r="AM149" i="3"/>
  <c r="AM25" i="3"/>
  <c r="AM54" i="3"/>
  <c r="AM60" i="3"/>
  <c r="AM83" i="3"/>
  <c r="AM89" i="3"/>
  <c r="AM118" i="3"/>
  <c r="AM124" i="3"/>
  <c r="AM147" i="3"/>
  <c r="AM153" i="3"/>
  <c r="AM182" i="3"/>
  <c r="AM188" i="3"/>
  <c r="AR9" i="3"/>
  <c r="AP820" i="3"/>
  <c r="AM766" i="3"/>
  <c r="AM746" i="3"/>
  <c r="AM714" i="3"/>
  <c r="AP686" i="3"/>
  <c r="AP678" i="3"/>
  <c r="AP674" i="3"/>
  <c r="AM585" i="3"/>
  <c r="AM550" i="3"/>
  <c r="AM517" i="3"/>
  <c r="AP411" i="3"/>
  <c r="AM401" i="3"/>
  <c r="AM395" i="3"/>
  <c r="AM383" i="3"/>
  <c r="AM362" i="3"/>
  <c r="AP343" i="3"/>
  <c r="AM333" i="3"/>
  <c r="AM327" i="3"/>
  <c r="AN303" i="3"/>
  <c r="O287" i="3"/>
  <c r="P287" i="3" s="1"/>
  <c r="AF281" i="3"/>
  <c r="AN271" i="3"/>
  <c r="AN259" i="3"/>
  <c r="O240" i="3"/>
  <c r="P240" i="3" s="1"/>
  <c r="AF225" i="3"/>
  <c r="AN215" i="3"/>
  <c r="AM174" i="3"/>
  <c r="AM161" i="3"/>
  <c r="AP155" i="3"/>
  <c r="AF149" i="3"/>
  <c r="AM148" i="3"/>
  <c r="AM100" i="3"/>
  <c r="AM91" i="3"/>
  <c r="AM81" i="3"/>
  <c r="AP75" i="3"/>
  <c r="AF69" i="3"/>
  <c r="AM43" i="3"/>
  <c r="AM30" i="3"/>
  <c r="AF21" i="3"/>
  <c r="AE2121" i="3"/>
  <c r="AE5" i="3"/>
  <c r="AQ2121" i="3"/>
  <c r="AM1332" i="3"/>
  <c r="AM1324" i="3"/>
  <c r="AM1316" i="3"/>
  <c r="AM1308" i="3"/>
  <c r="AM1300" i="3"/>
  <c r="AM1292" i="3"/>
  <c r="AM1284" i="3"/>
  <c r="AM1276" i="3"/>
  <c r="AM1268" i="3"/>
  <c r="AM1260" i="3"/>
  <c r="AM1252" i="3"/>
  <c r="AM1244" i="3"/>
  <c r="AM1236" i="3"/>
  <c r="AM1228" i="3"/>
  <c r="AM1220" i="3"/>
  <c r="AM1212" i="3"/>
  <c r="AM1204" i="3"/>
  <c r="AM1196" i="3"/>
  <c r="AM1188" i="3"/>
  <c r="AM1180" i="3"/>
  <c r="AM1172" i="3"/>
  <c r="AM1164" i="3"/>
  <c r="AM1156" i="3"/>
  <c r="AM1148" i="3"/>
  <c r="AM1140" i="3"/>
  <c r="AM1132" i="3"/>
  <c r="AM1124" i="3"/>
  <c r="AM1116" i="3"/>
  <c r="AM1108" i="3"/>
  <c r="AM1100" i="3"/>
  <c r="AM1092" i="3"/>
  <c r="AM1084" i="3"/>
  <c r="AM1076" i="3"/>
  <c r="AM1068" i="3"/>
  <c r="AM1060" i="3"/>
  <c r="AM1052" i="3"/>
  <c r="AM1044" i="3"/>
  <c r="AM1312" i="3"/>
  <c r="AM1128" i="3"/>
  <c r="AM1112" i="3"/>
  <c r="AM1096" i="3"/>
  <c r="AM1022" i="3"/>
  <c r="AM1006" i="3"/>
  <c r="AM990" i="3"/>
  <c r="AM974" i="3"/>
  <c r="AM958" i="3"/>
  <c r="AM942" i="3"/>
  <c r="AM926" i="3"/>
  <c r="AM910" i="3"/>
  <c r="AM1336" i="3"/>
  <c r="AM1296" i="3"/>
  <c r="AM1280" i="3"/>
  <c r="AM1264" i="3"/>
  <c r="AM1248" i="3"/>
  <c r="AM1232" i="3"/>
  <c r="AM1216" i="3"/>
  <c r="AM1200" i="3"/>
  <c r="AM1184" i="3"/>
  <c r="AM1168" i="3"/>
  <c r="AM1152" i="3"/>
  <c r="AM1136" i="3"/>
  <c r="AM1080" i="3"/>
  <c r="AM1064" i="3"/>
  <c r="AM1048" i="3"/>
  <c r="AM1320" i="3"/>
  <c r="AM1120" i="3"/>
  <c r="AM1104" i="3"/>
  <c r="AM1088" i="3"/>
  <c r="AM1072" i="3"/>
  <c r="AM1304" i="3"/>
  <c r="AM1240" i="3"/>
  <c r="AM1176" i="3"/>
  <c r="AM1034" i="3"/>
  <c r="AM1002" i="3"/>
  <c r="AM1328" i="3"/>
  <c r="AM1256" i="3"/>
  <c r="AM1192" i="3"/>
  <c r="AM1056" i="3"/>
  <c r="AM954" i="3"/>
  <c r="AM922" i="3"/>
  <c r="AM1272" i="3"/>
  <c r="AM1208" i="3"/>
  <c r="AM1144" i="3"/>
  <c r="AM1018" i="3"/>
  <c r="AM986" i="3"/>
  <c r="AM1288" i="3"/>
  <c r="AM1224" i="3"/>
  <c r="AM1160" i="3"/>
  <c r="AM970" i="3"/>
  <c r="AM938" i="3"/>
  <c r="AM906" i="3"/>
  <c r="AM15" i="3"/>
  <c r="AM1010" i="3"/>
  <c r="AM1098" i="3"/>
  <c r="AM1066" i="3"/>
  <c r="AM914" i="3"/>
  <c r="AM946" i="3"/>
  <c r="AM978" i="3"/>
  <c r="AM993" i="3"/>
  <c r="AM1086" i="3"/>
  <c r="AM537" i="3"/>
  <c r="AP518" i="3"/>
  <c r="AM391" i="3"/>
  <c r="AM382" i="3"/>
  <c r="AM369" i="3"/>
  <c r="AM361" i="3"/>
  <c r="AF349" i="3"/>
  <c r="AM342" i="3"/>
  <c r="AM329" i="3"/>
  <c r="AF317" i="3"/>
  <c r="AN311" i="3"/>
  <c r="AF305" i="3"/>
  <c r="AF293" i="3"/>
  <c r="O236" i="3"/>
  <c r="P236" i="3" s="1"/>
  <c r="AP167" i="3"/>
  <c r="AP135" i="3"/>
  <c r="AP103" i="3"/>
  <c r="AP71" i="3"/>
  <c r="AP39" i="3"/>
  <c r="V23" i="3"/>
  <c r="S5" i="3"/>
  <c r="X15" i="3"/>
  <c r="AP852" i="3"/>
  <c r="AM736" i="3"/>
  <c r="AF545" i="3"/>
  <c r="AF525" i="3"/>
  <c r="AF517" i="3"/>
  <c r="AF509" i="3"/>
  <c r="AF501" i="3"/>
  <c r="AF493" i="3"/>
  <c r="AF485" i="3"/>
  <c r="AK13" i="3"/>
  <c r="AK2119" i="3" s="1"/>
  <c r="AL2119" i="3" s="1"/>
  <c r="AP510" i="3"/>
  <c r="AP882" i="3"/>
  <c r="AP375" i="3"/>
  <c r="AM786" i="3"/>
  <c r="AM471" i="3"/>
  <c r="AM463" i="3"/>
  <c r="AM455" i="3"/>
  <c r="AM447" i="3"/>
  <c r="AM439" i="3"/>
  <c r="AM431" i="3"/>
  <c r="AM423" i="3"/>
  <c r="AM491" i="3"/>
  <c r="AM483" i="3"/>
  <c r="AM770" i="3"/>
  <c r="AM467" i="3"/>
  <c r="AM459" i="3"/>
  <c r="AM451" i="3"/>
  <c r="AM443" i="3"/>
  <c r="AM435" i="3"/>
  <c r="AM427" i="3"/>
  <c r="AM874" i="3"/>
  <c r="AM547" i="3"/>
  <c r="AM531" i="3"/>
  <c r="AM523" i="3"/>
  <c r="AM515" i="3"/>
  <c r="AM507" i="3"/>
  <c r="AM499" i="3"/>
  <c r="AM479" i="3"/>
  <c r="AM475" i="3"/>
  <c r="AM419" i="3"/>
  <c r="AM371" i="3"/>
  <c r="AM579" i="3"/>
  <c r="AM356" i="3"/>
  <c r="AM392" i="3"/>
  <c r="AM340" i="3"/>
  <c r="AM377" i="3"/>
  <c r="AM415" i="3"/>
  <c r="AM572" i="3"/>
  <c r="AM804" i="3"/>
  <c r="AM837" i="3"/>
  <c r="AM335" i="3"/>
  <c r="AM341" i="3"/>
  <c r="AM366" i="3"/>
  <c r="AM378" i="3"/>
  <c r="AM384" i="3"/>
  <c r="AM403" i="3"/>
  <c r="AM409" i="3"/>
  <c r="AM493" i="3"/>
  <c r="AM506" i="3"/>
  <c r="AM614" i="3"/>
  <c r="AM704" i="3"/>
  <c r="AM332" i="3"/>
  <c r="AM345" i="3"/>
  <c r="AM358" i="3"/>
  <c r="AM372" i="3"/>
  <c r="AM385" i="3"/>
  <c r="AM397" i="3"/>
  <c r="AM410" i="3"/>
  <c r="AM502" i="3"/>
  <c r="AM540" i="3"/>
  <c r="AM805" i="3"/>
  <c r="AM836" i="3"/>
  <c r="AM331" i="3"/>
  <c r="AM363" i="3"/>
  <c r="AM324" i="3"/>
  <c r="AM323" i="3"/>
  <c r="AM350" i="3"/>
  <c r="AM380" i="3"/>
  <c r="AM405" i="3"/>
  <c r="AM792" i="3"/>
  <c r="AM325" i="3"/>
  <c r="AM354" i="3"/>
  <c r="AM360" i="3"/>
  <c r="AM368" i="3"/>
  <c r="AM393" i="3"/>
  <c r="AM530" i="3"/>
  <c r="AM652" i="3"/>
  <c r="AM664" i="3"/>
  <c r="AM730" i="3"/>
  <c r="AM821" i="3"/>
  <c r="AM852" i="3"/>
  <c r="AM865" i="3"/>
  <c r="AM399" i="3"/>
  <c r="AM334" i="3"/>
  <c r="AM365" i="3"/>
  <c r="AM347" i="3"/>
  <c r="AM408" i="3"/>
  <c r="AM534" i="3"/>
  <c r="AM598" i="3"/>
  <c r="AM338" i="3"/>
  <c r="AM344" i="3"/>
  <c r="AM375" i="3"/>
  <c r="AM381" i="3"/>
  <c r="AM406" i="3"/>
  <c r="AM412" i="3"/>
  <c r="AM498" i="3"/>
  <c r="AM522" i="3"/>
  <c r="AM553" i="3"/>
  <c r="AM582" i="3"/>
  <c r="AM620" i="3"/>
  <c r="AM694" i="3"/>
  <c r="AM698" i="3"/>
  <c r="AM782" i="3"/>
  <c r="AM326" i="3"/>
  <c r="AM355" i="3"/>
  <c r="AM407" i="3"/>
  <c r="AM518" i="3"/>
  <c r="AM526" i="3"/>
  <c r="AM601" i="3"/>
  <c r="AM776" i="3"/>
  <c r="AM882" i="3"/>
  <c r="AM374" i="3"/>
  <c r="AM402" i="3"/>
  <c r="AM353" i="3"/>
  <c r="AM389" i="3"/>
  <c r="AM595" i="3"/>
  <c r="AM337" i="3"/>
  <c r="AM387" i="3"/>
  <c r="AM494" i="3"/>
  <c r="AM569" i="3"/>
  <c r="AM760" i="3"/>
  <c r="AM858" i="3"/>
  <c r="AM328" i="3"/>
  <c r="AM351" i="3"/>
  <c r="AM357" i="3"/>
  <c r="AM390" i="3"/>
  <c r="AM396" i="3"/>
  <c r="AM514" i="3"/>
  <c r="AN321" i="3"/>
  <c r="AN317" i="3"/>
  <c r="AN313" i="3"/>
  <c r="AN309" i="3"/>
  <c r="AN305" i="3"/>
  <c r="AN301" i="3"/>
  <c r="AN297" i="3"/>
  <c r="AN293" i="3"/>
  <c r="AN289" i="3"/>
  <c r="AN285" i="3"/>
  <c r="AN281" i="3"/>
  <c r="AN277" i="3"/>
  <c r="AN273" i="3"/>
  <c r="AN269" i="3"/>
  <c r="AN265" i="3"/>
  <c r="AN261" i="3"/>
  <c r="AN257" i="3"/>
  <c r="AN253" i="3"/>
  <c r="AN249" i="3"/>
  <c r="AN245" i="3"/>
  <c r="AN241" i="3"/>
  <c r="AN237" i="3"/>
  <c r="AN233" i="3"/>
  <c r="AN229" i="3"/>
  <c r="AN225" i="3"/>
  <c r="AN221" i="3"/>
  <c r="AN217" i="3"/>
  <c r="AN213" i="3"/>
  <c r="AN209" i="3"/>
  <c r="AN205" i="3"/>
  <c r="AN201" i="3"/>
  <c r="AN197" i="3"/>
  <c r="AN193" i="3"/>
  <c r="AN320" i="3"/>
  <c r="AN316" i="3"/>
  <c r="AN312" i="3"/>
  <c r="AN308" i="3"/>
  <c r="AN304" i="3"/>
  <c r="AN300" i="3"/>
  <c r="AN296" i="3"/>
  <c r="AN292" i="3"/>
  <c r="AN288" i="3"/>
  <c r="AN284" i="3"/>
  <c r="AN280" i="3"/>
  <c r="AN276" i="3"/>
  <c r="AN272" i="3"/>
  <c r="AN268" i="3"/>
  <c r="AN264" i="3"/>
  <c r="AN260" i="3"/>
  <c r="AN256" i="3"/>
  <c r="AN252" i="3"/>
  <c r="AN248" i="3"/>
  <c r="AN244" i="3"/>
  <c r="AN240" i="3"/>
  <c r="AN236" i="3"/>
  <c r="AN232" i="3"/>
  <c r="AN228" i="3"/>
  <c r="AN224" i="3"/>
  <c r="AN220" i="3"/>
  <c r="AN216" i="3"/>
  <c r="AN212" i="3"/>
  <c r="AN208" i="3"/>
  <c r="AN204" i="3"/>
  <c r="AN200" i="3"/>
  <c r="AN196" i="3"/>
  <c r="AN192" i="3"/>
  <c r="AN322" i="3"/>
  <c r="AN310" i="3"/>
  <c r="AN298" i="3"/>
  <c r="AN282" i="3"/>
  <c r="AN266" i="3"/>
  <c r="AN254" i="3"/>
  <c r="AN238" i="3"/>
  <c r="AN226" i="3"/>
  <c r="AN210" i="3"/>
  <c r="AN194" i="3"/>
  <c r="AN318" i="3"/>
  <c r="AN306" i="3"/>
  <c r="AN294" i="3"/>
  <c r="AN278" i="3"/>
  <c r="AN250" i="3"/>
  <c r="AN222" i="3"/>
  <c r="AN206" i="3"/>
  <c r="AN290" i="3"/>
  <c r="AN274" i="3"/>
  <c r="AN262" i="3"/>
  <c r="AN246" i="3"/>
  <c r="AN234" i="3"/>
  <c r="AN218" i="3"/>
  <c r="AN202" i="3"/>
  <c r="AN286" i="3"/>
  <c r="AN258" i="3"/>
  <c r="AN230" i="3"/>
  <c r="AN198" i="3"/>
  <c r="AN314" i="3"/>
  <c r="AN302" i="3"/>
  <c r="AN270" i="3"/>
  <c r="AN242" i="3"/>
  <c r="AN214" i="3"/>
  <c r="AN191" i="3"/>
  <c r="AN247" i="3"/>
  <c r="AN203" i="3"/>
  <c r="AN235" i="3"/>
  <c r="AN263" i="3"/>
  <c r="AN291" i="3"/>
  <c r="AN207" i="3"/>
  <c r="AN307" i="3"/>
  <c r="AN195" i="3"/>
  <c r="AN283" i="3"/>
  <c r="AN219" i="3"/>
  <c r="AN251" i="3"/>
  <c r="AN295" i="3"/>
  <c r="AN319" i="3"/>
  <c r="AN227" i="3"/>
  <c r="AN239" i="3"/>
  <c r="AN275" i="3"/>
  <c r="AN315" i="3"/>
  <c r="AN223" i="3"/>
  <c r="AN279" i="3"/>
  <c r="AD15" i="3"/>
  <c r="O1566" i="3"/>
  <c r="P1566" i="3" s="1"/>
  <c r="AP864" i="3"/>
  <c r="AP754" i="3"/>
  <c r="AP746" i="3"/>
  <c r="AP722" i="3"/>
  <c r="AP714" i="3"/>
  <c r="AM684" i="3"/>
  <c r="AP684" i="3"/>
  <c r="AM630" i="3"/>
  <c r="AP606" i="3"/>
  <c r="AM563" i="3"/>
  <c r="AF541" i="3"/>
  <c r="AM525" i="3"/>
  <c r="AM490" i="3"/>
  <c r="AM411" i="3"/>
  <c r="AF389" i="3"/>
  <c r="AM388" i="3"/>
  <c r="AF377" i="3"/>
  <c r="AM376" i="3"/>
  <c r="AM370" i="3"/>
  <c r="AP359" i="3"/>
  <c r="AM349" i="3"/>
  <c r="AM343" i="3"/>
  <c r="AF321" i="3"/>
  <c r="AN243" i="3"/>
  <c r="AN231" i="3"/>
  <c r="O212" i="3"/>
  <c r="P212" i="3" s="1"/>
  <c r="AF193" i="3"/>
  <c r="AE6" i="3"/>
  <c r="AP187" i="3"/>
  <c r="AF181" i="3"/>
  <c r="AM180" i="3"/>
  <c r="AM132" i="3"/>
  <c r="AM123" i="3"/>
  <c r="AM113" i="3"/>
  <c r="AP107" i="3"/>
  <c r="AF101" i="3"/>
  <c r="AM78" i="3"/>
  <c r="AM65" i="3"/>
  <c r="AF53" i="3"/>
  <c r="AM52" i="3"/>
  <c r="AM27" i="3"/>
  <c r="AM21" i="3"/>
  <c r="AP347" i="3"/>
  <c r="AP526" i="3"/>
  <c r="AM510" i="3"/>
  <c r="AP502" i="3"/>
  <c r="AP407" i="3"/>
  <c r="AM379" i="3"/>
  <c r="AM339" i="3"/>
  <c r="AN267" i="3"/>
  <c r="AN211" i="3"/>
  <c r="AF205" i="3"/>
  <c r="AM160" i="3"/>
  <c r="AM128" i="3"/>
  <c r="AM96" i="3"/>
  <c r="AM64" i="3"/>
  <c r="AM32" i="3"/>
  <c r="O7" i="3"/>
  <c r="AM646" i="3"/>
  <c r="AP622" i="3"/>
  <c r="AF421" i="3"/>
  <c r="AN1742" i="3"/>
  <c r="AN1730" i="3"/>
  <c r="AN1728" i="3"/>
  <c r="AN1716" i="3"/>
  <c r="AN1710" i="3"/>
  <c r="AN1698" i="3"/>
  <c r="AN1696" i="3"/>
  <c r="AN1684" i="3"/>
  <c r="AN1678" i="3"/>
  <c r="AN1666" i="3"/>
  <c r="AN1664" i="3"/>
  <c r="AN1654" i="3"/>
  <c r="AN1650" i="3"/>
  <c r="AN1646" i="3"/>
  <c r="AN1642" i="3"/>
  <c r="AN1638" i="3"/>
  <c r="AN1616" i="3"/>
  <c r="AN1614" i="3"/>
  <c r="AN1608" i="3"/>
  <c r="AN1606" i="3"/>
  <c r="AN1738" i="3"/>
  <c r="AN1734" i="3"/>
  <c r="AN1722" i="3"/>
  <c r="AN1720" i="3"/>
  <c r="AN1708" i="3"/>
  <c r="AN1702" i="3"/>
  <c r="AN1690" i="3"/>
  <c r="AN1688" i="3"/>
  <c r="AN1676" i="3"/>
  <c r="AN1670" i="3"/>
  <c r="AN1658" i="3"/>
  <c r="AN1656" i="3"/>
  <c r="AN1634" i="3"/>
  <c r="AN1630" i="3"/>
  <c r="AN1626" i="3"/>
  <c r="AN1622" i="3"/>
  <c r="AN1706" i="3"/>
  <c r="AN1674" i="3"/>
  <c r="AN1668" i="3"/>
  <c r="AN1640" i="3"/>
  <c r="AN1632" i="3"/>
  <c r="AN1610" i="3"/>
  <c r="AN1604" i="3"/>
  <c r="AN1740" i="3"/>
  <c r="AN1736" i="3"/>
  <c r="AN1726" i="3"/>
  <c r="AN1714" i="3"/>
  <c r="AN1704" i="3"/>
  <c r="AN1694" i="3"/>
  <c r="AN1682" i="3"/>
  <c r="AN1660" i="3"/>
  <c r="AN1652" i="3"/>
  <c r="AN1644" i="3"/>
  <c r="AN1636" i="3"/>
  <c r="AN1620" i="3"/>
  <c r="AN1618" i="3"/>
  <c r="AN1596" i="3"/>
  <c r="AN1594" i="3"/>
  <c r="AN1588" i="3"/>
  <c r="AN1586" i="3"/>
  <c r="AN1580" i="3"/>
  <c r="AN1578" i="3"/>
  <c r="AN1572" i="3"/>
  <c r="AN1570" i="3"/>
  <c r="AN1564" i="3"/>
  <c r="AN1562" i="3"/>
  <c r="AN1556" i="3"/>
  <c r="AN1554" i="3"/>
  <c r="AN1548" i="3"/>
  <c r="AN1546" i="3"/>
  <c r="AN1540" i="3"/>
  <c r="AN1538" i="3"/>
  <c r="AN1532" i="3"/>
  <c r="AN1530" i="3"/>
  <c r="AN1524" i="3"/>
  <c r="AN1522" i="3"/>
  <c r="AN1516" i="3"/>
  <c r="AN1514" i="3"/>
  <c r="AN1508" i="3"/>
  <c r="AN1506" i="3"/>
  <c r="AN1500" i="3"/>
  <c r="AN1498" i="3"/>
  <c r="AN1492" i="3"/>
  <c r="AN1490" i="3"/>
  <c r="AN1484" i="3"/>
  <c r="AN1482" i="3"/>
  <c r="AN1476" i="3"/>
  <c r="AN1474" i="3"/>
  <c r="AN1468" i="3"/>
  <c r="AN1466" i="3"/>
  <c r="AN1686" i="3"/>
  <c r="AN1628" i="3"/>
  <c r="AN1624" i="3"/>
  <c r="AN1600" i="3"/>
  <c r="AN1598" i="3"/>
  <c r="AN1568" i="3"/>
  <c r="AN1566" i="3"/>
  <c r="AN1536" i="3"/>
  <c r="AN1534" i="3"/>
  <c r="AN1528" i="3"/>
  <c r="AN1526" i="3"/>
  <c r="AN1488" i="3"/>
  <c r="AN1486" i="3"/>
  <c r="AN1712" i="3"/>
  <c r="AN1700" i="3"/>
  <c r="AN1692" i="3"/>
  <c r="AN1648" i="3"/>
  <c r="AN1612" i="3"/>
  <c r="AN1602" i="3"/>
  <c r="AN1584" i="3"/>
  <c r="AN1582" i="3"/>
  <c r="AN1552" i="3"/>
  <c r="AN1550" i="3"/>
  <c r="AN1512" i="3"/>
  <c r="AN1510" i="3"/>
  <c r="AN1504" i="3"/>
  <c r="AN1502" i="3"/>
  <c r="AN1472" i="3"/>
  <c r="AN1470" i="3"/>
  <c r="AN1462" i="3"/>
  <c r="AN1460" i="3"/>
  <c r="AN1732" i="3"/>
  <c r="AN1724" i="3"/>
  <c r="AN1718" i="3"/>
  <c r="AN1662" i="3"/>
  <c r="AN1592" i="3"/>
  <c r="AN1558" i="3"/>
  <c r="AN1496" i="3"/>
  <c r="AN1680" i="3"/>
  <c r="AN1672" i="3"/>
  <c r="AN1576" i="3"/>
  <c r="AN1542" i="3"/>
  <c r="AN1520" i="3"/>
  <c r="AN1480" i="3"/>
  <c r="AN1590" i="3"/>
  <c r="AN1560" i="3"/>
  <c r="AN1494" i="3"/>
  <c r="AN1464" i="3"/>
  <c r="AN1458" i="3"/>
  <c r="AN1574" i="3"/>
  <c r="AN1518" i="3"/>
  <c r="AN1478" i="3"/>
  <c r="AN1544" i="3"/>
  <c r="AM1455" i="3"/>
  <c r="AM1423" i="3"/>
  <c r="AM1391" i="3"/>
  <c r="AM1429" i="3"/>
  <c r="AM1447" i="3"/>
  <c r="AM1357" i="3"/>
  <c r="AM1373" i="3"/>
  <c r="AM1453" i="3"/>
  <c r="AM1421" i="3"/>
  <c r="AM1348" i="3"/>
  <c r="AM1413" i="3"/>
  <c r="AM1441" i="3"/>
  <c r="AM1352" i="3"/>
  <c r="AM1397" i="3"/>
  <c r="AM1377" i="3"/>
  <c r="AM1439" i="3"/>
  <c r="AM1407" i="3"/>
  <c r="AM1340" i="3"/>
  <c r="AM1405" i="3"/>
  <c r="AM1415" i="3"/>
  <c r="AM1431" i="3"/>
  <c r="AM1344" i="3"/>
  <c r="AM1361" i="3"/>
  <c r="AM1437" i="3"/>
  <c r="AM1399" i="3"/>
  <c r="AM1445" i="3"/>
  <c r="AM1389" i="3"/>
  <c r="AM1409" i="3"/>
  <c r="AM1425" i="3"/>
  <c r="O981" i="3"/>
  <c r="P981" i="3" s="1"/>
  <c r="O321" i="3"/>
  <c r="P321" i="3" s="1"/>
  <c r="O317" i="3"/>
  <c r="P317" i="3" s="1"/>
  <c r="O309" i="3"/>
  <c r="P309" i="3" s="1"/>
  <c r="O305" i="3"/>
  <c r="P305" i="3" s="1"/>
  <c r="O301" i="3"/>
  <c r="P301" i="3" s="1"/>
  <c r="O293" i="3"/>
  <c r="P293" i="3" s="1"/>
  <c r="O289" i="3"/>
  <c r="P289" i="3" s="1"/>
  <c r="O285" i="3"/>
  <c r="P285" i="3" s="1"/>
  <c r="O277" i="3"/>
  <c r="P277" i="3" s="1"/>
  <c r="O273" i="3"/>
  <c r="P273" i="3" s="1"/>
  <c r="O269" i="3"/>
  <c r="P269" i="3" s="1"/>
  <c r="O261" i="3"/>
  <c r="P261" i="3" s="1"/>
  <c r="O257" i="3"/>
  <c r="P257" i="3" s="1"/>
  <c r="O253" i="3"/>
  <c r="P253" i="3" s="1"/>
  <c r="O245" i="3"/>
  <c r="P245" i="3" s="1"/>
  <c r="O241" i="3"/>
  <c r="P241" i="3" s="1"/>
  <c r="O237" i="3"/>
  <c r="P237" i="3" s="1"/>
  <c r="O229" i="3"/>
  <c r="P229" i="3" s="1"/>
  <c r="O225" i="3"/>
  <c r="P225" i="3" s="1"/>
  <c r="O221" i="3"/>
  <c r="P221" i="3" s="1"/>
  <c r="O213" i="3"/>
  <c r="P213" i="3" s="1"/>
  <c r="O209" i="3"/>
  <c r="P209" i="3" s="1"/>
  <c r="O205" i="3"/>
  <c r="P205" i="3" s="1"/>
  <c r="O197" i="3"/>
  <c r="P197" i="3" s="1"/>
  <c r="O193" i="3"/>
  <c r="P193" i="3" s="1"/>
  <c r="O290" i="3"/>
  <c r="P290" i="3" s="1"/>
  <c r="O262" i="3"/>
  <c r="P262" i="3" s="1"/>
  <c r="O246" i="3"/>
  <c r="P246" i="3" s="1"/>
  <c r="O234" i="3"/>
  <c r="P234" i="3" s="1"/>
  <c r="O202" i="3"/>
  <c r="P202" i="3" s="1"/>
  <c r="O314" i="3"/>
  <c r="P314" i="3" s="1"/>
  <c r="O302" i="3"/>
  <c r="P302" i="3" s="1"/>
  <c r="O270" i="3"/>
  <c r="P270" i="3" s="1"/>
  <c r="O258" i="3"/>
  <c r="P258" i="3" s="1"/>
  <c r="O242" i="3"/>
  <c r="P242" i="3" s="1"/>
  <c r="O214" i="3"/>
  <c r="P214" i="3" s="1"/>
  <c r="O198" i="3"/>
  <c r="P198" i="3" s="1"/>
  <c r="O322" i="3"/>
  <c r="P322" i="3" s="1"/>
  <c r="O298" i="3"/>
  <c r="P298" i="3" s="1"/>
  <c r="O282" i="3"/>
  <c r="P282" i="3" s="1"/>
  <c r="O266" i="3"/>
  <c r="P266" i="3" s="1"/>
  <c r="O238" i="3"/>
  <c r="P238" i="3" s="1"/>
  <c r="O226" i="3"/>
  <c r="P226" i="3" s="1"/>
  <c r="O210" i="3"/>
  <c r="P210" i="3" s="1"/>
  <c r="O278" i="3"/>
  <c r="P278" i="3" s="1"/>
  <c r="O250" i="3"/>
  <c r="P250" i="3" s="1"/>
  <c r="O222" i="3"/>
  <c r="P222" i="3" s="1"/>
  <c r="O306" i="3"/>
  <c r="P306" i="3" s="1"/>
  <c r="O294" i="3"/>
  <c r="P294" i="3" s="1"/>
  <c r="O206" i="3"/>
  <c r="P206" i="3" s="1"/>
  <c r="O220" i="3"/>
  <c r="P220" i="3" s="1"/>
  <c r="O276" i="3"/>
  <c r="P276" i="3" s="1"/>
  <c r="O295" i="3"/>
  <c r="P295" i="3" s="1"/>
  <c r="O227" i="3"/>
  <c r="P227" i="3" s="1"/>
  <c r="O239" i="3"/>
  <c r="P239" i="3" s="1"/>
  <c r="O252" i="3"/>
  <c r="P252" i="3" s="1"/>
  <c r="O275" i="3"/>
  <c r="P275" i="3" s="1"/>
  <c r="O200" i="3"/>
  <c r="P200" i="3" s="1"/>
  <c r="O232" i="3"/>
  <c r="P232" i="3" s="1"/>
  <c r="O288" i="3"/>
  <c r="P288" i="3" s="1"/>
  <c r="O315" i="3"/>
  <c r="P315" i="3" s="1"/>
  <c r="O204" i="3"/>
  <c r="P204" i="3" s="1"/>
  <c r="O279" i="3"/>
  <c r="P279" i="3" s="1"/>
  <c r="O304" i="3"/>
  <c r="P304" i="3" s="1"/>
  <c r="O191" i="3"/>
  <c r="P191" i="3" s="1"/>
  <c r="O247" i="3"/>
  <c r="P247" i="3" s="1"/>
  <c r="O203" i="3"/>
  <c r="P203" i="3" s="1"/>
  <c r="O235" i="3"/>
  <c r="P235" i="3" s="1"/>
  <c r="O291" i="3"/>
  <c r="P291" i="3" s="1"/>
  <c r="O207" i="3"/>
  <c r="P207" i="3" s="1"/>
  <c r="O248" i="3"/>
  <c r="P248" i="3" s="1"/>
  <c r="O195" i="3"/>
  <c r="P195" i="3" s="1"/>
  <c r="O208" i="3"/>
  <c r="P208" i="3" s="1"/>
  <c r="O283" i="3"/>
  <c r="P283" i="3" s="1"/>
  <c r="O308" i="3"/>
  <c r="P308" i="3" s="1"/>
  <c r="O320" i="3"/>
  <c r="P320" i="3" s="1"/>
  <c r="O196" i="3"/>
  <c r="P196" i="3" s="1"/>
  <c r="O244" i="3"/>
  <c r="P244" i="3" s="1"/>
  <c r="O219" i="3"/>
  <c r="P219" i="3" s="1"/>
  <c r="O251" i="3"/>
  <c r="P251" i="3" s="1"/>
  <c r="O316" i="3"/>
  <c r="P316" i="3" s="1"/>
  <c r="Z15" i="3"/>
  <c r="AM1365" i="3"/>
  <c r="AG9" i="3"/>
  <c r="AM864" i="3"/>
  <c r="AM853" i="3"/>
  <c r="AM820" i="3"/>
  <c r="AM752" i="3"/>
  <c r="AP752" i="3"/>
  <c r="AM720" i="3"/>
  <c r="AP720" i="3"/>
  <c r="AM662" i="3"/>
  <c r="AP638" i="3"/>
  <c r="AP630" i="3"/>
  <c r="AM604" i="3"/>
  <c r="AP604" i="3"/>
  <c r="AM533" i="3"/>
  <c r="AM501" i="3"/>
  <c r="AF405" i="3"/>
  <c r="AM404" i="3"/>
  <c r="AM398" i="3"/>
  <c r="AM386" i="3"/>
  <c r="AP367" i="3"/>
  <c r="AM359" i="3"/>
  <c r="AF337" i="3"/>
  <c r="AM336" i="3"/>
  <c r="AM330" i="3"/>
  <c r="AF309" i="3"/>
  <c r="O303" i="3"/>
  <c r="P303" i="3" s="1"/>
  <c r="AF297" i="3"/>
  <c r="AN287" i="3"/>
  <c r="O271" i="3"/>
  <c r="P271" i="3" s="1"/>
  <c r="AF265" i="3"/>
  <c r="O259" i="3"/>
  <c r="P259" i="3" s="1"/>
  <c r="AF253" i="3"/>
  <c r="O215" i="3"/>
  <c r="P215" i="3" s="1"/>
  <c r="AN199" i="3"/>
  <c r="AP139" i="3"/>
  <c r="AF133" i="3"/>
  <c r="AP91" i="3"/>
  <c r="AF85" i="3"/>
  <c r="AP43" i="3"/>
  <c r="V2075" i="3"/>
  <c r="AP650" i="3"/>
  <c r="AP595" i="3"/>
  <c r="AM566" i="3"/>
  <c r="AM400" i="3"/>
  <c r="AP355" i="3"/>
  <c r="AR7" i="3"/>
  <c r="AS7" i="3" s="1"/>
  <c r="AP323" i="3"/>
  <c r="O299" i="3"/>
  <c r="P299" i="3" s="1"/>
  <c r="O280" i="3"/>
  <c r="P280" i="3" s="1"/>
  <c r="AN255" i="3"/>
  <c r="AF249" i="3"/>
  <c r="AM186" i="3"/>
  <c r="AM173" i="3"/>
  <c r="AF161" i="3"/>
  <c r="AM154" i="3"/>
  <c r="AM141" i="3"/>
  <c r="AF129" i="3"/>
  <c r="AM122" i="3"/>
  <c r="AM109" i="3"/>
  <c r="AF97" i="3"/>
  <c r="AM90" i="3"/>
  <c r="AM77" i="3"/>
  <c r="AF65" i="3"/>
  <c r="AM58" i="3"/>
  <c r="AM45" i="3"/>
  <c r="AF33" i="3"/>
  <c r="AM26" i="3"/>
  <c r="O11" i="3"/>
  <c r="AM960" i="3"/>
  <c r="AM928" i="3"/>
  <c r="AP736" i="3"/>
  <c r="AP614" i="3"/>
  <c r="AF397" i="3"/>
  <c r="AF329" i="3"/>
  <c r="AF245" i="3"/>
  <c r="AF189" i="3"/>
  <c r="AF125" i="3"/>
  <c r="AF61" i="3"/>
  <c r="AG2121" i="3"/>
  <c r="AG5" i="3"/>
  <c r="AP2119" i="3"/>
  <c r="AS13" i="3"/>
  <c r="AV13" i="3" s="1"/>
  <c r="AP1066" i="3"/>
  <c r="AF508" i="3"/>
  <c r="AP315" i="3"/>
  <c r="AF285" i="3"/>
  <c r="AM278" i="3"/>
  <c r="AF257" i="3"/>
  <c r="AM250" i="3"/>
  <c r="AF229" i="3"/>
  <c r="AM222" i="3"/>
  <c r="AF197" i="3"/>
  <c r="AM191" i="3"/>
  <c r="AF393" i="3"/>
  <c r="AM306" i="3"/>
  <c r="AP275" i="3"/>
  <c r="AF241" i="3"/>
  <c r="AF409" i="3"/>
  <c r="AF381" i="3"/>
  <c r="AM300" i="3"/>
  <c r="AM268" i="3"/>
  <c r="AM237" i="3"/>
  <c r="AF185" i="3"/>
  <c r="AF153" i="3"/>
  <c r="AF121" i="3"/>
  <c r="AF89" i="3"/>
  <c r="AF57" i="3"/>
  <c r="AP2015" i="3"/>
  <c r="AP2011" i="3"/>
  <c r="AP2007" i="3"/>
  <c r="AP2003" i="3"/>
  <c r="AP1999" i="3"/>
  <c r="AP1995" i="3"/>
  <c r="AP1991" i="3"/>
  <c r="AP1987" i="3"/>
  <c r="AP1983" i="3"/>
  <c r="AP1979" i="3"/>
  <c r="AP1975" i="3"/>
  <c r="AP1971" i="3"/>
  <c r="AP1967" i="3"/>
  <c r="AP1963" i="3"/>
  <c r="AP1959" i="3"/>
  <c r="AP1955" i="3"/>
  <c r="AP1951" i="3"/>
  <c r="AP1947" i="3"/>
  <c r="AP1945" i="3"/>
  <c r="AP1941" i="3"/>
  <c r="AP1937" i="3"/>
  <c r="AP1933" i="3"/>
  <c r="AP1929" i="3"/>
  <c r="AP1925" i="3"/>
  <c r="AP1921" i="3"/>
  <c r="AP1917" i="3"/>
  <c r="AP1913" i="3"/>
  <c r="AP1950" i="3"/>
  <c r="AP1897" i="3"/>
  <c r="AP1893" i="3"/>
  <c r="AP1889" i="3"/>
  <c r="AP1885" i="3"/>
  <c r="AP1881" i="3"/>
  <c r="AP1877" i="3"/>
  <c r="AP1873" i="3"/>
  <c r="AP1869" i="3"/>
  <c r="AP1865" i="3"/>
  <c r="AP1861" i="3"/>
  <c r="AP1857" i="3"/>
  <c r="AP1853" i="3"/>
  <c r="AP1849" i="3"/>
  <c r="AP1845" i="3"/>
  <c r="AP1841" i="3"/>
  <c r="AP1837" i="3"/>
  <c r="AP1833" i="3"/>
  <c r="AP1829" i="3"/>
  <c r="AP1825" i="3"/>
  <c r="AP1821" i="3"/>
  <c r="AP1817" i="3"/>
  <c r="AP1813" i="3"/>
  <c r="AP1809" i="3"/>
  <c r="AP1805" i="3"/>
  <c r="AP1801" i="3"/>
  <c r="AP1797" i="3"/>
  <c r="AP1793" i="3"/>
  <c r="AP1789" i="3"/>
  <c r="AP2022" i="3"/>
  <c r="AP2018" i="3"/>
  <c r="AP1990" i="3"/>
  <c r="AP1982" i="3"/>
  <c r="AP1758" i="3"/>
  <c r="AP1754" i="3"/>
  <c r="AP1750" i="3"/>
  <c r="AP1746" i="3"/>
  <c r="AP1958" i="3"/>
  <c r="AP2014" i="3"/>
  <c r="AP1974" i="3"/>
  <c r="AP1785" i="3"/>
  <c r="AP1781" i="3"/>
  <c r="AP1777" i="3"/>
  <c r="AP1773" i="3"/>
  <c r="AP1769" i="3"/>
  <c r="AP1765" i="3"/>
  <c r="AP1761" i="3"/>
  <c r="AP1998" i="3"/>
  <c r="AP1966" i="3"/>
  <c r="AP1936" i="3"/>
  <c r="AP1920" i="3"/>
  <c r="AP1905" i="3"/>
  <c r="AP1944" i="3"/>
  <c r="AP1909" i="3"/>
  <c r="AP2006" i="3"/>
  <c r="AP1901" i="3"/>
  <c r="AP1890" i="3"/>
  <c r="AP1886" i="3"/>
  <c r="AP1870" i="3"/>
  <c r="AP1864" i="3"/>
  <c r="AP1848" i="3"/>
  <c r="AP1824" i="3"/>
  <c r="AP1812" i="3"/>
  <c r="AP1804" i="3"/>
  <c r="AP1755" i="3"/>
  <c r="AP1840" i="3"/>
  <c r="AP1928" i="3"/>
  <c r="AP1796" i="3"/>
  <c r="AP1788" i="3"/>
  <c r="AP1856" i="3"/>
  <c r="AP1874" i="3"/>
  <c r="AP1832" i="3"/>
  <c r="AP2118" i="3"/>
  <c r="AP2115" i="3"/>
  <c r="AP2111" i="3"/>
  <c r="AP2105" i="3"/>
  <c r="AP2114" i="3"/>
  <c r="AP2069" i="3"/>
  <c r="AP2065" i="3"/>
  <c r="AP2061" i="3"/>
  <c r="AP2057" i="3"/>
  <c r="AP2053" i="3"/>
  <c r="AP2049" i="3"/>
  <c r="AP2088" i="3"/>
  <c r="AP2082" i="3"/>
  <c r="AP2078" i="3"/>
  <c r="AP2074" i="3"/>
  <c r="AP2038" i="3"/>
  <c r="AP2034" i="3"/>
  <c r="AP2030" i="3"/>
  <c r="AP2026" i="3"/>
  <c r="AP2108" i="3"/>
  <c r="AP2104" i="3"/>
  <c r="AP2062" i="3"/>
  <c r="AP2041" i="3"/>
  <c r="AP2058" i="3"/>
  <c r="AP2025" i="3"/>
  <c r="AP2033" i="3"/>
  <c r="AP2045" i="3"/>
  <c r="AP2037" i="3"/>
  <c r="AP2029" i="3"/>
  <c r="AP1337" i="3"/>
  <c r="AP1333" i="3"/>
  <c r="AP1329" i="3"/>
  <c r="AP1325" i="3"/>
  <c r="AP1321" i="3"/>
  <c r="AP1317" i="3"/>
  <c r="AP1313" i="3"/>
  <c r="AP1309" i="3"/>
  <c r="AP1305" i="3"/>
  <c r="AP1301" i="3"/>
  <c r="AP1297" i="3"/>
  <c r="AP1293" i="3"/>
  <c r="AP1289" i="3"/>
  <c r="AP1285" i="3"/>
  <c r="AP1281" i="3"/>
  <c r="AP1277" i="3"/>
  <c r="AP1273" i="3"/>
  <c r="AP1269" i="3"/>
  <c r="AP1265" i="3"/>
  <c r="AP1261" i="3"/>
  <c r="AP1257" i="3"/>
  <c r="AP1253" i="3"/>
  <c r="AP1249" i="3"/>
  <c r="AP1245" i="3"/>
  <c r="AP1241" i="3"/>
  <c r="AP1237" i="3"/>
  <c r="AP1233" i="3"/>
  <c r="AP1229" i="3"/>
  <c r="AP1225" i="3"/>
  <c r="AP1221" i="3"/>
  <c r="AP1217" i="3"/>
  <c r="AP1213" i="3"/>
  <c r="AP1209" i="3"/>
  <c r="AP1205" i="3"/>
  <c r="AP1201" i="3"/>
  <c r="AP1197" i="3"/>
  <c r="AP1193" i="3"/>
  <c r="AP1189" i="3"/>
  <c r="AP1185" i="3"/>
  <c r="AP1181" i="3"/>
  <c r="AP1177" i="3"/>
  <c r="AP1173" i="3"/>
  <c r="AP1169" i="3"/>
  <c r="AP1165" i="3"/>
  <c r="AP1161" i="3"/>
  <c r="AP1157" i="3"/>
  <c r="AP1153" i="3"/>
  <c r="AP1149" i="3"/>
  <c r="AP1145" i="3"/>
  <c r="AP1141" i="3"/>
  <c r="AP1137" i="3"/>
  <c r="AP1133" i="3"/>
  <c r="AP1129" i="3"/>
  <c r="AP1125" i="3"/>
  <c r="AP1121" i="3"/>
  <c r="AP1117" i="3"/>
  <c r="AP1113" i="3"/>
  <c r="AP1109" i="3"/>
  <c r="AP1105" i="3"/>
  <c r="AP1101" i="3"/>
  <c r="AP1097" i="3"/>
  <c r="AP1093" i="3"/>
  <c r="AP1089" i="3"/>
  <c r="AP1085" i="3"/>
  <c r="AP1081" i="3"/>
  <c r="AP1077" i="3"/>
  <c r="AP1073" i="3"/>
  <c r="AP1069" i="3"/>
  <c r="AP1065" i="3"/>
  <c r="AP1061" i="3"/>
  <c r="AP1057" i="3"/>
  <c r="AP1053" i="3"/>
  <c r="AP1049" i="3"/>
  <c r="AP1045" i="3"/>
  <c r="AP1041" i="3"/>
  <c r="AP1037" i="3"/>
  <c r="AP1033" i="3"/>
  <c r="AP1029" i="3"/>
  <c r="AP1025" i="3"/>
  <c r="AP1021" i="3"/>
  <c r="AP1017" i="3"/>
  <c r="AP1013" i="3"/>
  <c r="AP1009" i="3"/>
  <c r="AP1005" i="3"/>
  <c r="AP1001" i="3"/>
  <c r="AP997" i="3"/>
  <c r="AP993" i="3"/>
  <c r="AP989" i="3"/>
  <c r="AP985" i="3"/>
  <c r="AP981" i="3"/>
  <c r="AP977" i="3"/>
  <c r="AP973" i="3"/>
  <c r="AP969" i="3"/>
  <c r="AP965" i="3"/>
  <c r="AP961" i="3"/>
  <c r="AP957" i="3"/>
  <c r="AP953" i="3"/>
  <c r="AP949" i="3"/>
  <c r="AP945" i="3"/>
  <c r="AP941" i="3"/>
  <c r="AP937" i="3"/>
  <c r="AP933" i="3"/>
  <c r="AP929" i="3"/>
  <c r="AP925" i="3"/>
  <c r="AP921" i="3"/>
  <c r="AP917" i="3"/>
  <c r="AP913" i="3"/>
  <c r="AP909" i="3"/>
  <c r="AP905" i="3"/>
  <c r="AP901" i="3"/>
  <c r="AP897" i="3"/>
  <c r="AP1330" i="3"/>
  <c r="AP1306" i="3"/>
  <c r="AP1290" i="3"/>
  <c r="AP1274" i="3"/>
  <c r="AP1258" i="3"/>
  <c r="AP1242" i="3"/>
  <c r="AP1226" i="3"/>
  <c r="AP1210" i="3"/>
  <c r="AP1194" i="3"/>
  <c r="AP1178" i="3"/>
  <c r="AP1162" i="3"/>
  <c r="AP1146" i="3"/>
  <c r="AP1074" i="3"/>
  <c r="AP1058" i="3"/>
  <c r="AP1042" i="3"/>
  <c r="AP1020" i="3"/>
  <c r="AP1004" i="3"/>
  <c r="AP988" i="3"/>
  <c r="AP972" i="3"/>
  <c r="AP956" i="3"/>
  <c r="AP940" i="3"/>
  <c r="AP924" i="3"/>
  <c r="AP908" i="3"/>
  <c r="AP896" i="3"/>
  <c r="AP1030" i="3"/>
  <c r="AP1014" i="3"/>
  <c r="AP998" i="3"/>
  <c r="AP982" i="3"/>
  <c r="AP966" i="3"/>
  <c r="AP1022" i="3"/>
  <c r="AP984" i="3"/>
  <c r="AP1122" i="3"/>
  <c r="AP1090" i="3"/>
  <c r="AP1032" i="3"/>
  <c r="AP1000" i="3"/>
  <c r="AP974" i="3"/>
  <c r="AP968" i="3"/>
  <c r="AP942" i="3"/>
  <c r="AP936" i="3"/>
  <c r="AP910" i="3"/>
  <c r="AP904" i="3"/>
  <c r="AP1006" i="3"/>
  <c r="AP1322" i="3"/>
  <c r="AP1106" i="3"/>
  <c r="AP958" i="3"/>
  <c r="AP926" i="3"/>
  <c r="AP990" i="3"/>
  <c r="AP1016" i="3"/>
  <c r="AP952" i="3"/>
  <c r="AP920" i="3"/>
  <c r="AM315" i="3"/>
  <c r="AF37" i="3"/>
  <c r="AR2121" i="3"/>
  <c r="AR5" i="3"/>
  <c r="AP853" i="3"/>
  <c r="AP849" i="3"/>
  <c r="AP845" i="3"/>
  <c r="AP841" i="3"/>
  <c r="AP837" i="3"/>
  <c r="AP833" i="3"/>
  <c r="AP829" i="3"/>
  <c r="AP825" i="3"/>
  <c r="AP821" i="3"/>
  <c r="AP817" i="3"/>
  <c r="AP813" i="3"/>
  <c r="AP809" i="3"/>
  <c r="AP805" i="3"/>
  <c r="AP801" i="3"/>
  <c r="AP797" i="3"/>
  <c r="AP793" i="3"/>
  <c r="AP789" i="3"/>
  <c r="AP785" i="3"/>
  <c r="AP781" i="3"/>
  <c r="AP777" i="3"/>
  <c r="AP773" i="3"/>
  <c r="AP769" i="3"/>
  <c r="AP765" i="3"/>
  <c r="AP761" i="3"/>
  <c r="AP893" i="3"/>
  <c r="AP889" i="3"/>
  <c r="AP885" i="3"/>
  <c r="AP881" i="3"/>
  <c r="AP877" i="3"/>
  <c r="AP873" i="3"/>
  <c r="AP869" i="3"/>
  <c r="AP865" i="3"/>
  <c r="AP861" i="3"/>
  <c r="AP857" i="3"/>
  <c r="AP892" i="3"/>
  <c r="AP876" i="3"/>
  <c r="AP860" i="3"/>
  <c r="AP600" i="3"/>
  <c r="AP596" i="3"/>
  <c r="AP592" i="3"/>
  <c r="AP588" i="3"/>
  <c r="AP584" i="3"/>
  <c r="AP580" i="3"/>
  <c r="AP576" i="3"/>
  <c r="AP572" i="3"/>
  <c r="AP568" i="3"/>
  <c r="AP564" i="3"/>
  <c r="AP560" i="3"/>
  <c r="AP556" i="3"/>
  <c r="AP552" i="3"/>
  <c r="AP548" i="3"/>
  <c r="AP544" i="3"/>
  <c r="AP540" i="3"/>
  <c r="AP536" i="3"/>
  <c r="AP886" i="3"/>
  <c r="AP870" i="3"/>
  <c r="AP757" i="3"/>
  <c r="AP753" i="3"/>
  <c r="AP749" i="3"/>
  <c r="AP745" i="3"/>
  <c r="AP741" i="3"/>
  <c r="AP737" i="3"/>
  <c r="AP733" i="3"/>
  <c r="AP729" i="3"/>
  <c r="AP725" i="3"/>
  <c r="AP721" i="3"/>
  <c r="AP717" i="3"/>
  <c r="AP713" i="3"/>
  <c r="AP709" i="3"/>
  <c r="AP705" i="3"/>
  <c r="AP701" i="3"/>
  <c r="AP697" i="3"/>
  <c r="AP693" i="3"/>
  <c r="AP689" i="3"/>
  <c r="AP685" i="3"/>
  <c r="AP681" i="3"/>
  <c r="AP677" i="3"/>
  <c r="AP673" i="3"/>
  <c r="AP669" i="3"/>
  <c r="AP665" i="3"/>
  <c r="AP661" i="3"/>
  <c r="AP657" i="3"/>
  <c r="AP653" i="3"/>
  <c r="AP649" i="3"/>
  <c r="AP645" i="3"/>
  <c r="AP641" i="3"/>
  <c r="AP637" i="3"/>
  <c r="AP633" i="3"/>
  <c r="AP629" i="3"/>
  <c r="AP625" i="3"/>
  <c r="AP621" i="3"/>
  <c r="AP617" i="3"/>
  <c r="AP613" i="3"/>
  <c r="AP609" i="3"/>
  <c r="AP605" i="3"/>
  <c r="AP856" i="3"/>
  <c r="AP780" i="3"/>
  <c r="AP764" i="3"/>
  <c r="AP593" i="3"/>
  <c r="AP577" i="3"/>
  <c r="AP561" i="3"/>
  <c r="AP545" i="3"/>
  <c r="AP529" i="3"/>
  <c r="AP521" i="3"/>
  <c r="AP513" i="3"/>
  <c r="AP505" i="3"/>
  <c r="AP497" i="3"/>
  <c r="AP489" i="3"/>
  <c r="AP412" i="3"/>
  <c r="AP408" i="3"/>
  <c r="AP404" i="3"/>
  <c r="AP400" i="3"/>
  <c r="AP396" i="3"/>
  <c r="AP392" i="3"/>
  <c r="AP388" i="3"/>
  <c r="AP384" i="3"/>
  <c r="AP380" i="3"/>
  <c r="AP376" i="3"/>
  <c r="AP372" i="3"/>
  <c r="AP368" i="3"/>
  <c r="AP364" i="3"/>
  <c r="AP360" i="3"/>
  <c r="AP356" i="3"/>
  <c r="AP352" i="3"/>
  <c r="AP348" i="3"/>
  <c r="AP344" i="3"/>
  <c r="AP340" i="3"/>
  <c r="AP336" i="3"/>
  <c r="AP332" i="3"/>
  <c r="AP328" i="3"/>
  <c r="AP324" i="3"/>
  <c r="AP878" i="3"/>
  <c r="AP872" i="3"/>
  <c r="AP750" i="3"/>
  <c r="AP734" i="3"/>
  <c r="AP718" i="3"/>
  <c r="AP702" i="3"/>
  <c r="AP634" i="3"/>
  <c r="AP618" i="3"/>
  <c r="AP589" i="3"/>
  <c r="AP573" i="3"/>
  <c r="AP557" i="3"/>
  <c r="AP541" i="3"/>
  <c r="AP528" i="3"/>
  <c r="AP520" i="3"/>
  <c r="AP512" i="3"/>
  <c r="AP504" i="3"/>
  <c r="AP496" i="3"/>
  <c r="AP488" i="3"/>
  <c r="AP601" i="3"/>
  <c r="AP585" i="3"/>
  <c r="AP569" i="3"/>
  <c r="AP553" i="3"/>
  <c r="AP537" i="3"/>
  <c r="AP525" i="3"/>
  <c r="AP517" i="3"/>
  <c r="AP509" i="3"/>
  <c r="AP501" i="3"/>
  <c r="AP493" i="3"/>
  <c r="AP485" i="3"/>
  <c r="AP844" i="3"/>
  <c r="AP758" i="3"/>
  <c r="AP726" i="3"/>
  <c r="AP690" i="3"/>
  <c r="AP642" i="3"/>
  <c r="AP610" i="3"/>
  <c r="AP597" i="3"/>
  <c r="AP533" i="3"/>
  <c r="AP492" i="3"/>
  <c r="AP480" i="3"/>
  <c r="AP416" i="3"/>
  <c r="AP413" i="3"/>
  <c r="AP397" i="3"/>
  <c r="AP385" i="3"/>
  <c r="AP369" i="3"/>
  <c r="AP361" i="3"/>
  <c r="AP345" i="3"/>
  <c r="AP329" i="3"/>
  <c r="AP796" i="3"/>
  <c r="AP549" i="3"/>
  <c r="AP468" i="3"/>
  <c r="AP460" i="3"/>
  <c r="AP452" i="3"/>
  <c r="AP444" i="3"/>
  <c r="AP436" i="3"/>
  <c r="AP428" i="3"/>
  <c r="AP409" i="3"/>
  <c r="AP393" i="3"/>
  <c r="AP381" i="3"/>
  <c r="AP357" i="3"/>
  <c r="AP341" i="3"/>
  <c r="AP325" i="3"/>
  <c r="AP888" i="3"/>
  <c r="AP862" i="3"/>
  <c r="AP812" i="3"/>
  <c r="AP742" i="3"/>
  <c r="AP710" i="3"/>
  <c r="AP670" i="3"/>
  <c r="AP658" i="3"/>
  <c r="AP626" i="3"/>
  <c r="AP565" i="3"/>
  <c r="AP532" i="3"/>
  <c r="AP524" i="3"/>
  <c r="AP516" i="3"/>
  <c r="AP508" i="3"/>
  <c r="AP500" i="3"/>
  <c r="AP484" i="3"/>
  <c r="AP476" i="3"/>
  <c r="AP420" i="3"/>
  <c r="AP405" i="3"/>
  <c r="AP389" i="3"/>
  <c r="AP377" i="3"/>
  <c r="AP365" i="3"/>
  <c r="AP353" i="3"/>
  <c r="AP337" i="3"/>
  <c r="AP894" i="3"/>
  <c r="AP828" i="3"/>
  <c r="AP581" i="3"/>
  <c r="AP472" i="3"/>
  <c r="AP464" i="3"/>
  <c r="AP456" i="3"/>
  <c r="AP440" i="3"/>
  <c r="AP424" i="3"/>
  <c r="AP401" i="3"/>
  <c r="AP373" i="3"/>
  <c r="AP333" i="3"/>
  <c r="AP448" i="3"/>
  <c r="AP432" i="3"/>
  <c r="AP349" i="3"/>
  <c r="AP1098" i="3"/>
  <c r="AP836" i="3"/>
  <c r="AF557" i="3"/>
  <c r="AF492" i="3"/>
  <c r="AP486" i="3"/>
  <c r="AP391" i="3"/>
  <c r="AP379" i="3"/>
  <c r="AP339" i="3"/>
  <c r="V323" i="3"/>
  <c r="AM314" i="3"/>
  <c r="AM302" i="3"/>
  <c r="AM289" i="3"/>
  <c r="AF277" i="3"/>
  <c r="AM276" i="3"/>
  <c r="AM267" i="3"/>
  <c r="AM255" i="3"/>
  <c r="AP239" i="3"/>
  <c r="AP227" i="3"/>
  <c r="AM214" i="3"/>
  <c r="AM201" i="3"/>
  <c r="AF177" i="3"/>
  <c r="AF113" i="3"/>
  <c r="AF49" i="3"/>
  <c r="N15" i="3"/>
  <c r="O5" i="3"/>
  <c r="O9" i="3"/>
  <c r="AB15" i="3"/>
  <c r="AN1452" i="3"/>
  <c r="AN1450" i="3"/>
  <c r="AN1444" i="3"/>
  <c r="AN1442" i="3"/>
  <c r="AN1436" i="3"/>
  <c r="AN1434" i="3"/>
  <c r="AN1428" i="3"/>
  <c r="AN1426" i="3"/>
  <c r="AN1420" i="3"/>
  <c r="AN1418" i="3"/>
  <c r="AN1412" i="3"/>
  <c r="AN1410" i="3"/>
  <c r="AN1404" i="3"/>
  <c r="AN1446" i="3"/>
  <c r="AN1440" i="3"/>
  <c r="AN1430" i="3"/>
  <c r="AN1424" i="3"/>
  <c r="AN1414" i="3"/>
  <c r="AN1408" i="3"/>
  <c r="AN1400" i="3"/>
  <c r="AN1390" i="3"/>
  <c r="AN1454" i="3"/>
  <c r="AN1448" i="3"/>
  <c r="AN1438" i="3"/>
  <c r="AN1432" i="3"/>
  <c r="AN1422" i="3"/>
  <c r="AN1416" i="3"/>
  <c r="AN1406" i="3"/>
  <c r="AN1398" i="3"/>
  <c r="AN1392" i="3"/>
  <c r="AN1388" i="3"/>
  <c r="AN1382" i="3"/>
  <c r="AN1376" i="3"/>
  <c r="AN1366" i="3"/>
  <c r="AN1360" i="3"/>
  <c r="AN1396" i="3"/>
  <c r="AN1394" i="3"/>
  <c r="AN1380" i="3"/>
  <c r="AN1370" i="3"/>
  <c r="AN1364" i="3"/>
  <c r="AN1349" i="3"/>
  <c r="AN1347" i="3"/>
  <c r="AN1341" i="3"/>
  <c r="AN1339" i="3"/>
  <c r="AN1456" i="3"/>
  <c r="AN1384" i="3"/>
  <c r="AN1374" i="3"/>
  <c r="AN1368" i="3"/>
  <c r="AN1358" i="3"/>
  <c r="AN1386" i="3"/>
  <c r="AN1362" i="3"/>
  <c r="AN1353" i="3"/>
  <c r="AN1372" i="3"/>
  <c r="AN1351" i="3"/>
  <c r="AN1378" i="3"/>
  <c r="AN1345" i="3"/>
  <c r="AN1343" i="3"/>
  <c r="AN1356" i="3"/>
  <c r="AN1402" i="3"/>
  <c r="AP320" i="3"/>
  <c r="AP316" i="3"/>
  <c r="AP312" i="3"/>
  <c r="AP308" i="3"/>
  <c r="AP304" i="3"/>
  <c r="AP300" i="3"/>
  <c r="AP296" i="3"/>
  <c r="AP292" i="3"/>
  <c r="AP288" i="3"/>
  <c r="AP284" i="3"/>
  <c r="AP280" i="3"/>
  <c r="AP276" i="3"/>
  <c r="AP272" i="3"/>
  <c r="AP268" i="3"/>
  <c r="AP264" i="3"/>
  <c r="AP260" i="3"/>
  <c r="AP256" i="3"/>
  <c r="AP252" i="3"/>
  <c r="AP248" i="3"/>
  <c r="AP244" i="3"/>
  <c r="AP240" i="3"/>
  <c r="AP236" i="3"/>
  <c r="AP232" i="3"/>
  <c r="AP228" i="3"/>
  <c r="AP224" i="3"/>
  <c r="AP220" i="3"/>
  <c r="AP216" i="3"/>
  <c r="AP212" i="3"/>
  <c r="AP208" i="3"/>
  <c r="AP204" i="3"/>
  <c r="AP200" i="3"/>
  <c r="AP196" i="3"/>
  <c r="AP192" i="3"/>
  <c r="AP289" i="3"/>
  <c r="AP273" i="3"/>
  <c r="AP261" i="3"/>
  <c r="AP245" i="3"/>
  <c r="AP233" i="3"/>
  <c r="AP217" i="3"/>
  <c r="AP201" i="3"/>
  <c r="AP313" i="3"/>
  <c r="AP301" i="3"/>
  <c r="AP285" i="3"/>
  <c r="AP269" i="3"/>
  <c r="AP257" i="3"/>
  <c r="AP241" i="3"/>
  <c r="AP229" i="3"/>
  <c r="AP213" i="3"/>
  <c r="AP197" i="3"/>
  <c r="AP321" i="3"/>
  <c r="AP309" i="3"/>
  <c r="AP297" i="3"/>
  <c r="AP281" i="3"/>
  <c r="AP265" i="3"/>
  <c r="AP253" i="3"/>
  <c r="AP237" i="3"/>
  <c r="AP225" i="3"/>
  <c r="AP209" i="3"/>
  <c r="AP193" i="3"/>
  <c r="AP277" i="3"/>
  <c r="AP249" i="3"/>
  <c r="AP221" i="3"/>
  <c r="AP317" i="3"/>
  <c r="AP305" i="3"/>
  <c r="AP293" i="3"/>
  <c r="AP205" i="3"/>
  <c r="AN189" i="3"/>
  <c r="AN185" i="3"/>
  <c r="AN181" i="3"/>
  <c r="AN177" i="3"/>
  <c r="AN173" i="3"/>
  <c r="AN169" i="3"/>
  <c r="AN165" i="3"/>
  <c r="AN161" i="3"/>
  <c r="AN157" i="3"/>
  <c r="AN153" i="3"/>
  <c r="AN149" i="3"/>
  <c r="AN145" i="3"/>
  <c r="AN141" i="3"/>
  <c r="AN137" i="3"/>
  <c r="AN133" i="3"/>
  <c r="AN129" i="3"/>
  <c r="AN125" i="3"/>
  <c r="AN121" i="3"/>
  <c r="AN117" i="3"/>
  <c r="AN113" i="3"/>
  <c r="AN109" i="3"/>
  <c r="AN105" i="3"/>
  <c r="AN101" i="3"/>
  <c r="AN97" i="3"/>
  <c r="AN93" i="3"/>
  <c r="AN89" i="3"/>
  <c r="AN85" i="3"/>
  <c r="AN81" i="3"/>
  <c r="AN77" i="3"/>
  <c r="AN73" i="3"/>
  <c r="AN69" i="3"/>
  <c r="AN65" i="3"/>
  <c r="AN61" i="3"/>
  <c r="AN57" i="3"/>
  <c r="AN53" i="3"/>
  <c r="AN49" i="3"/>
  <c r="AN45" i="3"/>
  <c r="AN41" i="3"/>
  <c r="AN37" i="3"/>
  <c r="AN33" i="3"/>
  <c r="AN29" i="3"/>
  <c r="AN25" i="3"/>
  <c r="AN21" i="3"/>
  <c r="AN15" i="3"/>
  <c r="AN188" i="3"/>
  <c r="AN184" i="3"/>
  <c r="AN180" i="3"/>
  <c r="AN176" i="3"/>
  <c r="AN172" i="3"/>
  <c r="AN168" i="3"/>
  <c r="AN164" i="3"/>
  <c r="AN160" i="3"/>
  <c r="AN156" i="3"/>
  <c r="AN152" i="3"/>
  <c r="AN148" i="3"/>
  <c r="AN144" i="3"/>
  <c r="AN140" i="3"/>
  <c r="AN136" i="3"/>
  <c r="AN132" i="3"/>
  <c r="AN128" i="3"/>
  <c r="AN124" i="3"/>
  <c r="AN120" i="3"/>
  <c r="AN116" i="3"/>
  <c r="AN112" i="3"/>
  <c r="AN108" i="3"/>
  <c r="AN104" i="3"/>
  <c r="AN100" i="3"/>
  <c r="AN96" i="3"/>
  <c r="AN92" i="3"/>
  <c r="AN88" i="3"/>
  <c r="AN84" i="3"/>
  <c r="AN80" i="3"/>
  <c r="AN76" i="3"/>
  <c r="AN72" i="3"/>
  <c r="AN68" i="3"/>
  <c r="AN64" i="3"/>
  <c r="AN60" i="3"/>
  <c r="AN56" i="3"/>
  <c r="AN52" i="3"/>
  <c r="AN48" i="3"/>
  <c r="AN44" i="3"/>
  <c r="AN40" i="3"/>
  <c r="AN36" i="3"/>
  <c r="AN32" i="3"/>
  <c r="AN28" i="3"/>
  <c r="AN24" i="3"/>
  <c r="AN20" i="3"/>
  <c r="AN182" i="3"/>
  <c r="AN166" i="3"/>
  <c r="AN150" i="3"/>
  <c r="AN134" i="3"/>
  <c r="AN118" i="3"/>
  <c r="AN102" i="3"/>
  <c r="AN86" i="3"/>
  <c r="AN70" i="3"/>
  <c r="AN54" i="3"/>
  <c r="AN38" i="3"/>
  <c r="AN22" i="3"/>
  <c r="AN178" i="3"/>
  <c r="AN162" i="3"/>
  <c r="AN146" i="3"/>
  <c r="AN130" i="3"/>
  <c r="AN114" i="3"/>
  <c r="AN98" i="3"/>
  <c r="AN82" i="3"/>
  <c r="AN66" i="3"/>
  <c r="AN50" i="3"/>
  <c r="AN34" i="3"/>
  <c r="AN190" i="3"/>
  <c r="AN174" i="3"/>
  <c r="AN158" i="3"/>
  <c r="AN142" i="3"/>
  <c r="AN126" i="3"/>
  <c r="AN110" i="3"/>
  <c r="AN94" i="3"/>
  <c r="AN78" i="3"/>
  <c r="AN62" i="3"/>
  <c r="AN46" i="3"/>
  <c r="AN30" i="3"/>
  <c r="AN186" i="3"/>
  <c r="AN154" i="3"/>
  <c r="AN122" i="3"/>
  <c r="AN90" i="3"/>
  <c r="AN58" i="3"/>
  <c r="AN26" i="3"/>
  <c r="AN170" i="3"/>
  <c r="AN138" i="3"/>
  <c r="AN106" i="3"/>
  <c r="AN74" i="3"/>
  <c r="AN42" i="3"/>
  <c r="AP1010" i="3"/>
  <c r="AP666" i="3"/>
  <c r="AP654" i="3"/>
  <c r="AP646" i="3"/>
  <c r="AP620" i="3"/>
  <c r="AF413" i="3"/>
  <c r="AF345" i="3"/>
  <c r="AP319" i="3"/>
  <c r="AP295" i="3"/>
  <c r="AM285" i="3"/>
  <c r="AM279" i="3"/>
  <c r="AF261" i="3"/>
  <c r="AM260" i="3"/>
  <c r="AM254" i="3"/>
  <c r="AM229" i="3"/>
  <c r="AM223" i="3"/>
  <c r="AF201" i="3"/>
  <c r="AM200" i="3"/>
  <c r="AM194" i="3"/>
  <c r="AN179" i="3"/>
  <c r="AF141" i="3"/>
  <c r="AN115" i="3"/>
  <c r="AF77" i="3"/>
  <c r="AN51" i="3"/>
  <c r="J15" i="3"/>
  <c r="AM1589" i="3"/>
  <c r="AM1493" i="3"/>
  <c r="AM1657" i="3"/>
  <c r="AM1651" i="3"/>
  <c r="AM1511" i="3"/>
  <c r="AM1469" i="3"/>
  <c r="AM1559" i="3"/>
  <c r="AM1729" i="3"/>
  <c r="AM1495" i="3"/>
  <c r="AM1565" i="3"/>
  <c r="AM1653" i="3"/>
  <c r="AM1483" i="3"/>
  <c r="AM1515" i="3"/>
  <c r="AM1547" i="3"/>
  <c r="AM1579" i="3"/>
  <c r="AM1639" i="3"/>
  <c r="AM1669" i="3"/>
  <c r="AM1721" i="3"/>
  <c r="AM1705" i="3"/>
  <c r="AM1693" i="3"/>
  <c r="AN749" i="3"/>
  <c r="AN743" i="3"/>
  <c r="AN717" i="3"/>
  <c r="AN711" i="3"/>
  <c r="AN681" i="3"/>
  <c r="AN671" i="3"/>
  <c r="AN659" i="3"/>
  <c r="AN633" i="3"/>
  <c r="AN627" i="3"/>
  <c r="AN574" i="3"/>
  <c r="AN525" i="3"/>
  <c r="AN517" i="3"/>
  <c r="AN509" i="3"/>
  <c r="AN501" i="3"/>
  <c r="AN485" i="3"/>
  <c r="AN406" i="3"/>
  <c r="AN390" i="3"/>
  <c r="AN378" i="3"/>
  <c r="AN366" i="3"/>
  <c r="AN354" i="3"/>
  <c r="AN338" i="3"/>
  <c r="AN326" i="3"/>
  <c r="AN590" i="3"/>
  <c r="AN402" i="3"/>
  <c r="AN374" i="3"/>
  <c r="AN350" i="3"/>
  <c r="AN334" i="3"/>
  <c r="AN879" i="3"/>
  <c r="AN873" i="3"/>
  <c r="AN733" i="3"/>
  <c r="AN727" i="3"/>
  <c r="AN701" i="3"/>
  <c r="AN691" i="3"/>
  <c r="AN649" i="3"/>
  <c r="AN643" i="3"/>
  <c r="AN617" i="3"/>
  <c r="AN611" i="3"/>
  <c r="AN542" i="3"/>
  <c r="AN493" i="3"/>
  <c r="AN414" i="3"/>
  <c r="AN398" i="3"/>
  <c r="AN386" i="3"/>
  <c r="AN370" i="3"/>
  <c r="AN362" i="3"/>
  <c r="AN346" i="3"/>
  <c r="AN330" i="3"/>
  <c r="AN558" i="3"/>
  <c r="AN410" i="3"/>
  <c r="AN382" i="3"/>
  <c r="AN342" i="3"/>
  <c r="AN394" i="3"/>
  <c r="AN358" i="3"/>
  <c r="AP804" i="3"/>
  <c r="AP682" i="3"/>
  <c r="AF500" i="3"/>
  <c r="AF484" i="3"/>
  <c r="AN363" i="3"/>
  <c r="AP363" i="3"/>
  <c r="AN331" i="3"/>
  <c r="AP331" i="3"/>
  <c r="AM284" i="3"/>
  <c r="AM256" i="3"/>
  <c r="AM228" i="3"/>
  <c r="AM196" i="3"/>
  <c r="AN175" i="3"/>
  <c r="AN143" i="3"/>
  <c r="AN111" i="3"/>
  <c r="AN79" i="3"/>
  <c r="AN47" i="3"/>
  <c r="AF301" i="3"/>
  <c r="AM294" i="3"/>
  <c r="AF269" i="3"/>
  <c r="AF341" i="3"/>
  <c r="AM312" i="3"/>
  <c r="AM297" i="3"/>
  <c r="AM265" i="3"/>
  <c r="S6" i="3"/>
  <c r="AN31" i="3"/>
  <c r="AM263" i="3"/>
  <c r="AP1742" i="3"/>
  <c r="AP1738" i="3"/>
  <c r="AP1734" i="3"/>
  <c r="AP1730" i="3"/>
  <c r="AP1726" i="3"/>
  <c r="AP1722" i="3"/>
  <c r="AP1718" i="3"/>
  <c r="AP1714" i="3"/>
  <c r="AP1710" i="3"/>
  <c r="AP1706" i="3"/>
  <c r="AP1702" i="3"/>
  <c r="AP1698" i="3"/>
  <c r="AP1694" i="3"/>
  <c r="AP1690" i="3"/>
  <c r="AP1686" i="3"/>
  <c r="AP1682" i="3"/>
  <c r="AP1678" i="3"/>
  <c r="AP1674" i="3"/>
  <c r="AP1670" i="3"/>
  <c r="AP1666" i="3"/>
  <c r="AP1662" i="3"/>
  <c r="AP1658" i="3"/>
  <c r="AP1654" i="3"/>
  <c r="AP1650" i="3"/>
  <c r="AP1646" i="3"/>
  <c r="AP1642" i="3"/>
  <c r="AP1638" i="3"/>
  <c r="AP1634" i="3"/>
  <c r="AP1630" i="3"/>
  <c r="AP1626" i="3"/>
  <c r="AP1622" i="3"/>
  <c r="AP1616" i="3"/>
  <c r="AP1612" i="3"/>
  <c r="AP1608" i="3"/>
  <c r="AP1604" i="3"/>
  <c r="AP1600" i="3"/>
  <c r="AP1596" i="3"/>
  <c r="AP1592" i="3"/>
  <c r="AP1588" i="3"/>
  <c r="AP1584" i="3"/>
  <c r="AP1580" i="3"/>
  <c r="AP1576" i="3"/>
  <c r="AP1572" i="3"/>
  <c r="AP1568" i="3"/>
  <c r="AP1564" i="3"/>
  <c r="AP1560" i="3"/>
  <c r="AP1556" i="3"/>
  <c r="AP1552" i="3"/>
  <c r="AP1548" i="3"/>
  <c r="AP1544" i="3"/>
  <c r="AP1540" i="3"/>
  <c r="AP1536" i="3"/>
  <c r="AP1532" i="3"/>
  <c r="AP1528" i="3"/>
  <c r="AP1524" i="3"/>
  <c r="AP1520" i="3"/>
  <c r="AP1516" i="3"/>
  <c r="AP1512" i="3"/>
  <c r="AP1508" i="3"/>
  <c r="AP1504" i="3"/>
  <c r="AP1500" i="3"/>
  <c r="AP1496" i="3"/>
  <c r="AP1492" i="3"/>
  <c r="AP1488" i="3"/>
  <c r="AP1484" i="3"/>
  <c r="AP1480" i="3"/>
  <c r="AP1476" i="3"/>
  <c r="AP1472" i="3"/>
  <c r="AP1468" i="3"/>
  <c r="AP1464" i="3"/>
  <c r="AP1460" i="3"/>
  <c r="AP1723" i="3"/>
  <c r="AP1691" i="3"/>
  <c r="AP1671" i="3"/>
  <c r="AP1639" i="3"/>
  <c r="AP1651" i="3"/>
  <c r="AP1643" i="3"/>
  <c r="AP1613" i="3"/>
  <c r="AP1703" i="3"/>
  <c r="AP1735" i="3"/>
  <c r="AP1627" i="3"/>
  <c r="AP1575" i="3"/>
  <c r="AP1519" i="3"/>
  <c r="AP1479" i="3"/>
  <c r="AP1585" i="3"/>
  <c r="AP1559" i="3"/>
  <c r="AP1529" i="3"/>
  <c r="AP1489" i="3"/>
  <c r="AP1463" i="3"/>
  <c r="AP1659" i="3"/>
  <c r="AP1647" i="3"/>
  <c r="AP1623" i="3"/>
  <c r="AP1615" i="3"/>
  <c r="AP1611" i="3"/>
  <c r="AP1543" i="3"/>
  <c r="AP1591" i="3"/>
  <c r="AP1505" i="3"/>
  <c r="AP1495" i="3"/>
  <c r="AP1553" i="3"/>
  <c r="AP706" i="3"/>
  <c r="AP698" i="3"/>
  <c r="AP694" i="3"/>
  <c r="AP664" i="3"/>
  <c r="AP652" i="3"/>
  <c r="AF573" i="3"/>
  <c r="AP403" i="3"/>
  <c r="AF369" i="3"/>
  <c r="AF361" i="3"/>
  <c r="AP335" i="3"/>
  <c r="AM319" i="3"/>
  <c r="AM310" i="3"/>
  <c r="AM301" i="3"/>
  <c r="AM295" i="3"/>
  <c r="AF273" i="3"/>
  <c r="AM272" i="3"/>
  <c r="AM266" i="3"/>
  <c r="AP251" i="3"/>
  <c r="AM241" i="3"/>
  <c r="AF217" i="3"/>
  <c r="AM216" i="3"/>
  <c r="AM210" i="3"/>
  <c r="AF157" i="3"/>
  <c r="AF93" i="3"/>
  <c r="AF29" i="3"/>
  <c r="AM1643" i="3"/>
  <c r="AM1527" i="3"/>
  <c r="AM1459" i="3"/>
  <c r="AM1737" i="3"/>
  <c r="AM1517" i="3"/>
  <c r="AM1501" i="3"/>
  <c r="AM1581" i="3"/>
  <c r="AM1733" i="3"/>
  <c r="AM1525" i="3"/>
  <c r="AM1575" i="3"/>
  <c r="AM1701" i="3"/>
  <c r="AM1491" i="3"/>
  <c r="AM1523" i="3"/>
  <c r="AM1555" i="3"/>
  <c r="AM1587" i="3"/>
  <c r="AM1665" i="3"/>
  <c r="AM1677" i="3"/>
  <c r="AM1617" i="3"/>
  <c r="AM1717" i="3"/>
  <c r="AM1713" i="3"/>
  <c r="AF589" i="3"/>
  <c r="AF532" i="3"/>
  <c r="AF524" i="3"/>
  <c r="AF325" i="3"/>
  <c r="K15" i="3"/>
  <c r="AP371" i="3"/>
  <c r="AF357" i="3"/>
  <c r="AM281" i="3"/>
  <c r="AM253" i="3"/>
  <c r="AM225" i="3"/>
  <c r="AM193" i="3"/>
  <c r="AF169" i="3"/>
  <c r="AF137" i="3"/>
  <c r="AF105" i="3"/>
  <c r="AF73" i="3"/>
  <c r="AF41" i="3"/>
  <c r="AP219" i="3"/>
  <c r="AM309" i="3"/>
  <c r="AM212" i="3"/>
  <c r="AF25" i="3"/>
  <c r="AH15" i="3"/>
  <c r="AM203" i="3"/>
  <c r="AF373" i="3"/>
  <c r="AF333" i="3"/>
  <c r="AF221" i="3"/>
  <c r="AF145" i="3"/>
  <c r="AF81" i="3"/>
  <c r="AM275" i="3"/>
  <c r="AM247" i="3"/>
  <c r="AM219" i="3"/>
  <c r="O13" i="3"/>
  <c r="AP986" i="3"/>
  <c r="AP960" i="3"/>
  <c r="AP858" i="3"/>
  <c r="AP738" i="3"/>
  <c r="AP730" i="3"/>
  <c r="AP704" i="3"/>
  <c r="AF385" i="3"/>
  <c r="AP351" i="3"/>
  <c r="AP307" i="3"/>
  <c r="AF289" i="3"/>
  <c r="AM288" i="3"/>
  <c r="AM282" i="3"/>
  <c r="AM257" i="3"/>
  <c r="AM251" i="3"/>
  <c r="AF233" i="3"/>
  <c r="AM232" i="3"/>
  <c r="AM226" i="3"/>
  <c r="AM197" i="3"/>
  <c r="AF173" i="3"/>
  <c r="AF109" i="3"/>
  <c r="AF45" i="3"/>
  <c r="AM1583" i="3"/>
  <c r="AM1697" i="3"/>
  <c r="AM1557" i="3"/>
  <c r="AM1471" i="3"/>
  <c r="AM1567" i="3"/>
  <c r="AM1509" i="3"/>
  <c r="AM1611" i="3"/>
  <c r="AM1463" i="3"/>
  <c r="AM1533" i="3"/>
  <c r="AM1597" i="3"/>
  <c r="AM1467" i="3"/>
  <c r="AM1499" i="3"/>
  <c r="AM1531" i="3"/>
  <c r="AM1563" i="3"/>
  <c r="AM1595" i="3"/>
  <c r="AM1741" i="3"/>
  <c r="AM1689" i="3"/>
  <c r="AM1673" i="3"/>
  <c r="AM1661" i="3"/>
  <c r="AQ6" i="3"/>
  <c r="AS6" i="3" s="1"/>
  <c r="AP563" i="3"/>
  <c r="AF516" i="3"/>
  <c r="AP494" i="3"/>
  <c r="AP291" i="3"/>
  <c r="AP263" i="3"/>
  <c r="AP235" i="3"/>
  <c r="AP203" i="3"/>
  <c r="U15" i="3"/>
  <c r="AN399" i="3"/>
  <c r="AP399" i="3"/>
  <c r="AF313" i="3"/>
  <c r="AM318" i="3"/>
  <c r="AP247" i="3"/>
  <c r="AF213" i="3"/>
  <c r="AM206" i="3"/>
  <c r="AP1456" i="3"/>
  <c r="AP1452" i="3"/>
  <c r="AP1448" i="3"/>
  <c r="AP1444" i="3"/>
  <c r="AP1440" i="3"/>
  <c r="AP1436" i="3"/>
  <c r="AP1432" i="3"/>
  <c r="AP1428" i="3"/>
  <c r="AP1424" i="3"/>
  <c r="AP1420" i="3"/>
  <c r="AP1416" i="3"/>
  <c r="AP1412" i="3"/>
  <c r="AP1408" i="3"/>
  <c r="AP1404" i="3"/>
  <c r="AP1455" i="3"/>
  <c r="AP1439" i="3"/>
  <c r="AP1423" i="3"/>
  <c r="AP1407" i="3"/>
  <c r="AP1396" i="3"/>
  <c r="AP1389" i="3"/>
  <c r="AP1353" i="3"/>
  <c r="AP1349" i="3"/>
  <c r="AP1345" i="3"/>
  <c r="AP1341" i="3"/>
  <c r="AP1388" i="3"/>
  <c r="AP1384" i="3"/>
  <c r="AP1380" i="3"/>
  <c r="AP1376" i="3"/>
  <c r="AP1372" i="3"/>
  <c r="AP1368" i="3"/>
  <c r="AP1364" i="3"/>
  <c r="AP1360" i="3"/>
  <c r="AP1356" i="3"/>
  <c r="AP1443" i="3"/>
  <c r="AP1427" i="3"/>
  <c r="AP1411" i="3"/>
  <c r="AP1403" i="3"/>
  <c r="AP1401" i="3"/>
  <c r="AP1395" i="3"/>
  <c r="AP1375" i="3"/>
  <c r="AP1359" i="3"/>
  <c r="AP1385" i="3"/>
  <c r="AP1369" i="3"/>
  <c r="AP1392" i="3"/>
  <c r="AP1387" i="3"/>
  <c r="AP1377" i="3"/>
  <c r="AP1346" i="3"/>
  <c r="AP1435" i="3"/>
  <c r="AP1355" i="3"/>
  <c r="AP1400" i="3"/>
  <c r="AP1361" i="3"/>
  <c r="AP1419" i="3"/>
  <c r="AP1371" i="3"/>
  <c r="AP1451" i="3"/>
  <c r="AN415" i="3"/>
  <c r="AP415" i="3"/>
  <c r="AN387" i="3"/>
  <c r="AP387" i="3"/>
  <c r="AM321" i="3"/>
  <c r="AM240" i="3"/>
  <c r="AM209" i="3"/>
  <c r="AP191" i="3"/>
  <c r="AN159" i="3"/>
  <c r="AN127" i="3"/>
  <c r="AN95" i="3"/>
  <c r="AN63" i="3"/>
  <c r="AS11" i="3"/>
  <c r="AV11" i="3" s="1"/>
  <c r="AV1986" i="3" s="1"/>
  <c r="AJ15" i="3"/>
  <c r="AM291" i="3"/>
  <c r="AS8" i="3" l="1"/>
  <c r="AV8" i="3" s="1"/>
  <c r="AF9" i="3"/>
  <c r="AS12" i="3"/>
  <c r="AV12" i="3" s="1"/>
  <c r="AV2023" i="3" s="1"/>
  <c r="O1173" i="3"/>
  <c r="P1173" i="3" s="1"/>
  <c r="O2038" i="3"/>
  <c r="P2038" i="3" s="1"/>
  <c r="O2063" i="3"/>
  <c r="P2063" i="3" s="1"/>
  <c r="O2061" i="3"/>
  <c r="P2061" i="3" s="1"/>
  <c r="O2078" i="3"/>
  <c r="P2078" i="3" s="1"/>
  <c r="O2089" i="3"/>
  <c r="P2089" i="3" s="1"/>
  <c r="O2091" i="3"/>
  <c r="P2091" i="3" s="1"/>
  <c r="O2042" i="3"/>
  <c r="P2042" i="3" s="1"/>
  <c r="O2055" i="3"/>
  <c r="P2055" i="3" s="1"/>
  <c r="O2069" i="3"/>
  <c r="P2069" i="3" s="1"/>
  <c r="O2079" i="3"/>
  <c r="P2079" i="3" s="1"/>
  <c r="O2087" i="3"/>
  <c r="P2087" i="3" s="1"/>
  <c r="O2105" i="3"/>
  <c r="P2105" i="3" s="1"/>
  <c r="O2106" i="3"/>
  <c r="P2106" i="3" s="1"/>
  <c r="O2110" i="3"/>
  <c r="P2110" i="3" s="1"/>
  <c r="O2023" i="3"/>
  <c r="P2023" i="3" s="1"/>
  <c r="O978" i="3"/>
  <c r="P978" i="3" s="1"/>
  <c r="O1139" i="3"/>
  <c r="P1139" i="3" s="1"/>
  <c r="O2041" i="3"/>
  <c r="P2041" i="3" s="1"/>
  <c r="O2067" i="3"/>
  <c r="P2067" i="3" s="1"/>
  <c r="O2074" i="3"/>
  <c r="P2074" i="3" s="1"/>
  <c r="O2082" i="3"/>
  <c r="P2082" i="3" s="1"/>
  <c r="O2097" i="3"/>
  <c r="P2097" i="3" s="1"/>
  <c r="O2111" i="3"/>
  <c r="P2111" i="3" s="1"/>
  <c r="O2109" i="3"/>
  <c r="P2109" i="3" s="1"/>
  <c r="O1130" i="3"/>
  <c r="P1130" i="3" s="1"/>
  <c r="O1291" i="3"/>
  <c r="P1291" i="3" s="1"/>
  <c r="O949" i="3"/>
  <c r="P949" i="3" s="1"/>
  <c r="O1109" i="3"/>
  <c r="P1109" i="3" s="1"/>
  <c r="O2072" i="3"/>
  <c r="P2072" i="3" s="1"/>
  <c r="O2096" i="3"/>
  <c r="P2096" i="3" s="1"/>
  <c r="O2077" i="3"/>
  <c r="P2077" i="3" s="1"/>
  <c r="O1067" i="3"/>
  <c r="P1067" i="3" s="1"/>
  <c r="O1267" i="3"/>
  <c r="P1267" i="3" s="1"/>
  <c r="O1013" i="3"/>
  <c r="P1013" i="3" s="1"/>
  <c r="O1301" i="3"/>
  <c r="P1301" i="3" s="1"/>
  <c r="O2084" i="3"/>
  <c r="P2084" i="3" s="1"/>
  <c r="O2051" i="3"/>
  <c r="P2051" i="3" s="1"/>
  <c r="O2029" i="3"/>
  <c r="P2029" i="3" s="1"/>
  <c r="O2099" i="3"/>
  <c r="P2099" i="3" s="1"/>
  <c r="O2102" i="3"/>
  <c r="P2102" i="3" s="1"/>
  <c r="O1163" i="3"/>
  <c r="P1163" i="3" s="1"/>
  <c r="O917" i="3"/>
  <c r="P917" i="3" s="1"/>
  <c r="O1045" i="3"/>
  <c r="P1045" i="3" s="1"/>
  <c r="O2032" i="3"/>
  <c r="P2032" i="3" s="1"/>
  <c r="O2039" i="3"/>
  <c r="P2039" i="3" s="1"/>
  <c r="O2085" i="3"/>
  <c r="P2085" i="3" s="1"/>
  <c r="O2052" i="3"/>
  <c r="P2052" i="3" s="1"/>
  <c r="O2028" i="3"/>
  <c r="P2028" i="3" s="1"/>
  <c r="O2057" i="3"/>
  <c r="P2057" i="3" s="1"/>
  <c r="O2073" i="3"/>
  <c r="P2073" i="3" s="1"/>
  <c r="O2114" i="3"/>
  <c r="P2114" i="3" s="1"/>
  <c r="O2062" i="3"/>
  <c r="P2062" i="3" s="1"/>
  <c r="O2068" i="3"/>
  <c r="P2068" i="3" s="1"/>
  <c r="O2064" i="3"/>
  <c r="P2064" i="3" s="1"/>
  <c r="O2025" i="3"/>
  <c r="P2025" i="3" s="1"/>
  <c r="O2048" i="3"/>
  <c r="P2048" i="3" s="1"/>
  <c r="O2118" i="3"/>
  <c r="P2118" i="3" s="1"/>
  <c r="O2066" i="3"/>
  <c r="P2066" i="3" s="1"/>
  <c r="O2031" i="3"/>
  <c r="P2031" i="3" s="1"/>
  <c r="O2056" i="3"/>
  <c r="P2056" i="3" s="1"/>
  <c r="O2103" i="3"/>
  <c r="P2103" i="3" s="1"/>
  <c r="O2076" i="3"/>
  <c r="P2076" i="3" s="1"/>
  <c r="O2060" i="3"/>
  <c r="P2060" i="3" s="1"/>
  <c r="O2034" i="3"/>
  <c r="P2034" i="3" s="1"/>
  <c r="O2033" i="3"/>
  <c r="P2033" i="3" s="1"/>
  <c r="O2093" i="3"/>
  <c r="P2093" i="3" s="1"/>
  <c r="O2054" i="3"/>
  <c r="P2054" i="3" s="1"/>
  <c r="O2044" i="3"/>
  <c r="P2044" i="3" s="1"/>
  <c r="O2086" i="3"/>
  <c r="P2086" i="3" s="1"/>
  <c r="O2108" i="3"/>
  <c r="P2108" i="3" s="1"/>
  <c r="O2070" i="3"/>
  <c r="P2070" i="3" s="1"/>
  <c r="O2058" i="3"/>
  <c r="P2058" i="3" s="1"/>
  <c r="O2098" i="3"/>
  <c r="P2098" i="3" s="1"/>
  <c r="O2026" i="3"/>
  <c r="P2026" i="3" s="1"/>
  <c r="O2043" i="3"/>
  <c r="P2043" i="3" s="1"/>
  <c r="O2092" i="3"/>
  <c r="P2092" i="3" s="1"/>
  <c r="O2027" i="3"/>
  <c r="P2027" i="3" s="1"/>
  <c r="O2095" i="3"/>
  <c r="P2095" i="3" s="1"/>
  <c r="O2088" i="3"/>
  <c r="P2088" i="3" s="1"/>
  <c r="O2112" i="3"/>
  <c r="P2112" i="3" s="1"/>
  <c r="O2050" i="3"/>
  <c r="P2050" i="3" s="1"/>
  <c r="O2040" i="3"/>
  <c r="P2040" i="3" s="1"/>
  <c r="O2065" i="3"/>
  <c r="P2065" i="3" s="1"/>
  <c r="O2037" i="3"/>
  <c r="P2037" i="3" s="1"/>
  <c r="O2094" i="3"/>
  <c r="P2094" i="3" s="1"/>
  <c r="O2104" i="3"/>
  <c r="P2104" i="3" s="1"/>
  <c r="O2116" i="3"/>
  <c r="P2116" i="3" s="1"/>
  <c r="O2035" i="3"/>
  <c r="P2035" i="3" s="1"/>
  <c r="O2080" i="3"/>
  <c r="P2080" i="3" s="1"/>
  <c r="O2049" i="3"/>
  <c r="P2049" i="3" s="1"/>
  <c r="O2030" i="3"/>
  <c r="P2030" i="3" s="1"/>
  <c r="O2024" i="3"/>
  <c r="P2024" i="3" s="1"/>
  <c r="O2107" i="3"/>
  <c r="P2107" i="3" s="1"/>
  <c r="O2045" i="3"/>
  <c r="P2045" i="3" s="1"/>
  <c r="O2047" i="3"/>
  <c r="P2047" i="3" s="1"/>
  <c r="O2100" i="3"/>
  <c r="P2100" i="3" s="1"/>
  <c r="O2113" i="3"/>
  <c r="P2113" i="3" s="1"/>
  <c r="O2117" i="3"/>
  <c r="P2117" i="3" s="1"/>
  <c r="O2036" i="3"/>
  <c r="P2036" i="3" s="1"/>
  <c r="O311" i="3"/>
  <c r="P311" i="3" s="1"/>
  <c r="O292" i="3"/>
  <c r="P292" i="3" s="1"/>
  <c r="O228" i="3"/>
  <c r="P228" i="3" s="1"/>
  <c r="O296" i="3"/>
  <c r="P296" i="3" s="1"/>
  <c r="O307" i="3"/>
  <c r="P307" i="3" s="1"/>
  <c r="O263" i="3"/>
  <c r="P263" i="3" s="1"/>
  <c r="O272" i="3"/>
  <c r="P272" i="3" s="1"/>
  <c r="O223" i="3"/>
  <c r="P223" i="3" s="1"/>
  <c r="O260" i="3"/>
  <c r="P260" i="3" s="1"/>
  <c r="O264" i="3"/>
  <c r="P264" i="3" s="1"/>
  <c r="O319" i="3"/>
  <c r="P319" i="3" s="1"/>
  <c r="O216" i="3"/>
  <c r="P216" i="3" s="1"/>
  <c r="O318" i="3"/>
  <c r="P318" i="3" s="1"/>
  <c r="O194" i="3"/>
  <c r="P194" i="3" s="1"/>
  <c r="O254" i="3"/>
  <c r="P254" i="3" s="1"/>
  <c r="O310" i="3"/>
  <c r="P310" i="3" s="1"/>
  <c r="O230" i="3"/>
  <c r="P230" i="3" s="1"/>
  <c r="O286" i="3"/>
  <c r="P286" i="3" s="1"/>
  <c r="O218" i="3"/>
  <c r="P218" i="3" s="1"/>
  <c r="O274" i="3"/>
  <c r="P274" i="3" s="1"/>
  <c r="O201" i="3"/>
  <c r="P201" i="3" s="1"/>
  <c r="O217" i="3"/>
  <c r="P217" i="3" s="1"/>
  <c r="O233" i="3"/>
  <c r="P233" i="3" s="1"/>
  <c r="O249" i="3"/>
  <c r="P249" i="3" s="1"/>
  <c r="O265" i="3"/>
  <c r="P265" i="3" s="1"/>
  <c r="O281" i="3"/>
  <c r="P281" i="3" s="1"/>
  <c r="O297" i="3"/>
  <c r="P297" i="3" s="1"/>
  <c r="O313" i="3"/>
  <c r="P313" i="3" s="1"/>
  <c r="O914" i="3"/>
  <c r="P914" i="3" s="1"/>
  <c r="O1227" i="3"/>
  <c r="P1227" i="3" s="1"/>
  <c r="O1203" i="3"/>
  <c r="P1203" i="3" s="1"/>
  <c r="O933" i="3"/>
  <c r="P933" i="3" s="1"/>
  <c r="O997" i="3"/>
  <c r="P997" i="3" s="1"/>
  <c r="O1077" i="3"/>
  <c r="P1077" i="3" s="1"/>
  <c r="O1205" i="3"/>
  <c r="P1205" i="3" s="1"/>
  <c r="O1333" i="3"/>
  <c r="P1333" i="3" s="1"/>
  <c r="O284" i="3"/>
  <c r="P284" i="3" s="1"/>
  <c r="O255" i="3"/>
  <c r="P255" i="3" s="1"/>
  <c r="O256" i="3"/>
  <c r="P256" i="3" s="1"/>
  <c r="O2071" i="3"/>
  <c r="P2071" i="3" s="1"/>
  <c r="O2090" i="3"/>
  <c r="P2090" i="3" s="1"/>
  <c r="O1237" i="3"/>
  <c r="P1237" i="3" s="1"/>
  <c r="O192" i="3"/>
  <c r="P192" i="3" s="1"/>
  <c r="O231" i="3"/>
  <c r="P231" i="3" s="1"/>
  <c r="O268" i="3"/>
  <c r="P268" i="3" s="1"/>
  <c r="O992" i="3"/>
  <c r="P992" i="3" s="1"/>
  <c r="AV1252" i="3"/>
  <c r="AX1252" i="3" s="1"/>
  <c r="O1043" i="3"/>
  <c r="P1043" i="3" s="1"/>
  <c r="O1107" i="3"/>
  <c r="P1107" i="3" s="1"/>
  <c r="O901" i="3"/>
  <c r="P901" i="3" s="1"/>
  <c r="O965" i="3"/>
  <c r="P965" i="3" s="1"/>
  <c r="O1029" i="3"/>
  <c r="P1029" i="3" s="1"/>
  <c r="O1141" i="3"/>
  <c r="P1141" i="3" s="1"/>
  <c r="O1269" i="3"/>
  <c r="P1269" i="3" s="1"/>
  <c r="O199" i="3"/>
  <c r="P199" i="3" s="1"/>
  <c r="O211" i="3"/>
  <c r="P211" i="3" s="1"/>
  <c r="O300" i="3"/>
  <c r="P300" i="3" s="1"/>
  <c r="AR15" i="3"/>
  <c r="AV10" i="3"/>
  <c r="O1191" i="3"/>
  <c r="P1191" i="3" s="1"/>
  <c r="O960" i="3"/>
  <c r="P960" i="3" s="1"/>
  <c r="O1010" i="3"/>
  <c r="P1010" i="3" s="1"/>
  <c r="O1099" i="3"/>
  <c r="P1099" i="3" s="1"/>
  <c r="O1059" i="3"/>
  <c r="P1059" i="3" s="1"/>
  <c r="O1179" i="3"/>
  <c r="P1179" i="3" s="1"/>
  <c r="O1243" i="3"/>
  <c r="P1243" i="3" s="1"/>
  <c r="O1307" i="3"/>
  <c r="P1307" i="3" s="1"/>
  <c r="O1123" i="3"/>
  <c r="P1123" i="3" s="1"/>
  <c r="O1155" i="3"/>
  <c r="P1155" i="3" s="1"/>
  <c r="O1219" i="3"/>
  <c r="P1219" i="3" s="1"/>
  <c r="O1283" i="3"/>
  <c r="P1283" i="3" s="1"/>
  <c r="O905" i="3"/>
  <c r="P905" i="3" s="1"/>
  <c r="O921" i="3"/>
  <c r="P921" i="3" s="1"/>
  <c r="O937" i="3"/>
  <c r="P937" i="3" s="1"/>
  <c r="O953" i="3"/>
  <c r="P953" i="3" s="1"/>
  <c r="O969" i="3"/>
  <c r="P969" i="3" s="1"/>
  <c r="O985" i="3"/>
  <c r="P985" i="3" s="1"/>
  <c r="O1001" i="3"/>
  <c r="P1001" i="3" s="1"/>
  <c r="O1017" i="3"/>
  <c r="P1017" i="3" s="1"/>
  <c r="O1033" i="3"/>
  <c r="P1033" i="3" s="1"/>
  <c r="O1053" i="3"/>
  <c r="P1053" i="3" s="1"/>
  <c r="O1085" i="3"/>
  <c r="P1085" i="3" s="1"/>
  <c r="O1117" i="3"/>
  <c r="P1117" i="3" s="1"/>
  <c r="O1149" i="3"/>
  <c r="P1149" i="3" s="1"/>
  <c r="O1181" i="3"/>
  <c r="P1181" i="3" s="1"/>
  <c r="O1213" i="3"/>
  <c r="P1213" i="3" s="1"/>
  <c r="O1245" i="3"/>
  <c r="P1245" i="3" s="1"/>
  <c r="O1277" i="3"/>
  <c r="P1277" i="3" s="1"/>
  <c r="O1309" i="3"/>
  <c r="P1309" i="3" s="1"/>
  <c r="O1169" i="3"/>
  <c r="P1169" i="3" s="1"/>
  <c r="O1081" i="3"/>
  <c r="P1081" i="3" s="1"/>
  <c r="O1255" i="3"/>
  <c r="P1255" i="3" s="1"/>
  <c r="O1066" i="3"/>
  <c r="P1066" i="3" s="1"/>
  <c r="O946" i="3"/>
  <c r="P946" i="3" s="1"/>
  <c r="O1083" i="3"/>
  <c r="P1083" i="3" s="1"/>
  <c r="O1131" i="3"/>
  <c r="P1131" i="3" s="1"/>
  <c r="O1075" i="3"/>
  <c r="P1075" i="3" s="1"/>
  <c r="O1195" i="3"/>
  <c r="P1195" i="3" s="1"/>
  <c r="O1259" i="3"/>
  <c r="P1259" i="3" s="1"/>
  <c r="O1331" i="3"/>
  <c r="P1331" i="3" s="1"/>
  <c r="O1323" i="3"/>
  <c r="P1323" i="3" s="1"/>
  <c r="O1171" i="3"/>
  <c r="P1171" i="3" s="1"/>
  <c r="O1235" i="3"/>
  <c r="P1235" i="3" s="1"/>
  <c r="O1299" i="3"/>
  <c r="P1299" i="3" s="1"/>
  <c r="O909" i="3"/>
  <c r="P909" i="3" s="1"/>
  <c r="O925" i="3"/>
  <c r="P925" i="3" s="1"/>
  <c r="O941" i="3"/>
  <c r="P941" i="3" s="1"/>
  <c r="O957" i="3"/>
  <c r="P957" i="3" s="1"/>
  <c r="O973" i="3"/>
  <c r="P973" i="3" s="1"/>
  <c r="O989" i="3"/>
  <c r="P989" i="3" s="1"/>
  <c r="O1005" i="3"/>
  <c r="P1005" i="3" s="1"/>
  <c r="O1021" i="3"/>
  <c r="P1021" i="3" s="1"/>
  <c r="O1037" i="3"/>
  <c r="P1037" i="3" s="1"/>
  <c r="O1061" i="3"/>
  <c r="P1061" i="3" s="1"/>
  <c r="O1093" i="3"/>
  <c r="P1093" i="3" s="1"/>
  <c r="O1125" i="3"/>
  <c r="P1125" i="3" s="1"/>
  <c r="O1157" i="3"/>
  <c r="P1157" i="3" s="1"/>
  <c r="O1189" i="3"/>
  <c r="P1189" i="3" s="1"/>
  <c r="O1221" i="3"/>
  <c r="P1221" i="3" s="1"/>
  <c r="O1253" i="3"/>
  <c r="P1253" i="3" s="1"/>
  <c r="O1285" i="3"/>
  <c r="P1285" i="3" s="1"/>
  <c r="O1317" i="3"/>
  <c r="P1317" i="3" s="1"/>
  <c r="O1233" i="3"/>
  <c r="P1233" i="3" s="1"/>
  <c r="O1314" i="3"/>
  <c r="P1314" i="3" s="1"/>
  <c r="O1055" i="3"/>
  <c r="P1055" i="3" s="1"/>
  <c r="O1098" i="3"/>
  <c r="P1098" i="3" s="1"/>
  <c r="O928" i="3"/>
  <c r="P928" i="3" s="1"/>
  <c r="O1115" i="3"/>
  <c r="P1115" i="3" s="1"/>
  <c r="O1315" i="3"/>
  <c r="P1315" i="3" s="1"/>
  <c r="O1147" i="3"/>
  <c r="P1147" i="3" s="1"/>
  <c r="O1211" i="3"/>
  <c r="P1211" i="3" s="1"/>
  <c r="O1275" i="3"/>
  <c r="P1275" i="3" s="1"/>
  <c r="O1091" i="3"/>
  <c r="P1091" i="3" s="1"/>
  <c r="O1051" i="3"/>
  <c r="P1051" i="3" s="1"/>
  <c r="O1187" i="3"/>
  <c r="P1187" i="3" s="1"/>
  <c r="O1251" i="3"/>
  <c r="P1251" i="3" s="1"/>
  <c r="O897" i="3"/>
  <c r="P897" i="3" s="1"/>
  <c r="O913" i="3"/>
  <c r="P913" i="3" s="1"/>
  <c r="O929" i="3"/>
  <c r="P929" i="3" s="1"/>
  <c r="O945" i="3"/>
  <c r="P945" i="3" s="1"/>
  <c r="O961" i="3"/>
  <c r="P961" i="3" s="1"/>
  <c r="O977" i="3"/>
  <c r="P977" i="3" s="1"/>
  <c r="O993" i="3"/>
  <c r="P993" i="3" s="1"/>
  <c r="O1009" i="3"/>
  <c r="P1009" i="3" s="1"/>
  <c r="O1025" i="3"/>
  <c r="P1025" i="3" s="1"/>
  <c r="O1041" i="3"/>
  <c r="P1041" i="3" s="1"/>
  <c r="O1069" i="3"/>
  <c r="P1069" i="3" s="1"/>
  <c r="O1101" i="3"/>
  <c r="P1101" i="3" s="1"/>
  <c r="O1133" i="3"/>
  <c r="P1133" i="3" s="1"/>
  <c r="O1165" i="3"/>
  <c r="P1165" i="3" s="1"/>
  <c r="O1197" i="3"/>
  <c r="P1197" i="3" s="1"/>
  <c r="O1229" i="3"/>
  <c r="P1229" i="3" s="1"/>
  <c r="O1261" i="3"/>
  <c r="P1261" i="3" s="1"/>
  <c r="O1293" i="3"/>
  <c r="P1293" i="3" s="1"/>
  <c r="O1325" i="3"/>
  <c r="P1325" i="3" s="1"/>
  <c r="O1327" i="3"/>
  <c r="P1327" i="3" s="1"/>
  <c r="O944" i="3"/>
  <c r="P944" i="3" s="1"/>
  <c r="O962" i="3"/>
  <c r="P962" i="3" s="1"/>
  <c r="O1337" i="3"/>
  <c r="P1337" i="3" s="1"/>
  <c r="O1024" i="3"/>
  <c r="P1024" i="3" s="1"/>
  <c r="O896" i="3"/>
  <c r="P896" i="3" s="1"/>
  <c r="O908" i="3"/>
  <c r="P908" i="3" s="1"/>
  <c r="O926" i="3"/>
  <c r="P926" i="3" s="1"/>
  <c r="O972" i="3"/>
  <c r="P972" i="3" s="1"/>
  <c r="O990" i="3"/>
  <c r="P990" i="3" s="1"/>
  <c r="O1042" i="3"/>
  <c r="P1042" i="3" s="1"/>
  <c r="O1071" i="3"/>
  <c r="P1071" i="3" s="1"/>
  <c r="O1087" i="3"/>
  <c r="P1087" i="3" s="1"/>
  <c r="O1129" i="3"/>
  <c r="P1129" i="3" s="1"/>
  <c r="O1194" i="3"/>
  <c r="P1194" i="3" s="1"/>
  <c r="O1258" i="3"/>
  <c r="P1258" i="3" s="1"/>
  <c r="O906" i="3"/>
  <c r="P906" i="3" s="1"/>
  <c r="O922" i="3"/>
  <c r="P922" i="3" s="1"/>
  <c r="O938" i="3"/>
  <c r="P938" i="3" s="1"/>
  <c r="O954" i="3"/>
  <c r="P954" i="3" s="1"/>
  <c r="O970" i="3"/>
  <c r="P970" i="3" s="1"/>
  <c r="O986" i="3"/>
  <c r="P986" i="3" s="1"/>
  <c r="O1002" i="3"/>
  <c r="P1002" i="3" s="1"/>
  <c r="O1018" i="3"/>
  <c r="P1018" i="3" s="1"/>
  <c r="O1034" i="3"/>
  <c r="P1034" i="3" s="1"/>
  <c r="O1040" i="3"/>
  <c r="P1040" i="3" s="1"/>
  <c r="O1047" i="3"/>
  <c r="P1047" i="3" s="1"/>
  <c r="O1073" i="3"/>
  <c r="P1073" i="3" s="1"/>
  <c r="O1090" i="3"/>
  <c r="P1090" i="3" s="1"/>
  <c r="O1135" i="3"/>
  <c r="P1135" i="3" s="1"/>
  <c r="O1177" i="3"/>
  <c r="P1177" i="3" s="1"/>
  <c r="O1199" i="3"/>
  <c r="P1199" i="3" s="1"/>
  <c r="O1241" i="3"/>
  <c r="P1241" i="3" s="1"/>
  <c r="O1263" i="3"/>
  <c r="P1263" i="3" s="1"/>
  <c r="O1305" i="3"/>
  <c r="P1305" i="3" s="1"/>
  <c r="O1335" i="3"/>
  <c r="P1335" i="3" s="1"/>
  <c r="O1014" i="3"/>
  <c r="P1014" i="3" s="1"/>
  <c r="O1028" i="3"/>
  <c r="P1028" i="3" s="1"/>
  <c r="O1121" i="3"/>
  <c r="P1121" i="3" s="1"/>
  <c r="O1138" i="3"/>
  <c r="P1138" i="3" s="1"/>
  <c r="O1202" i="3"/>
  <c r="P1202" i="3" s="1"/>
  <c r="O1266" i="3"/>
  <c r="P1266" i="3" s="1"/>
  <c r="O1064" i="3"/>
  <c r="P1064" i="3" s="1"/>
  <c r="O1080" i="3"/>
  <c r="P1080" i="3" s="1"/>
  <c r="O1104" i="3"/>
  <c r="P1104" i="3" s="1"/>
  <c r="O1128" i="3"/>
  <c r="P1128" i="3" s="1"/>
  <c r="O1144" i="3"/>
  <c r="P1144" i="3" s="1"/>
  <c r="O1168" i="3"/>
  <c r="P1168" i="3" s="1"/>
  <c r="O1192" i="3"/>
  <c r="P1192" i="3" s="1"/>
  <c r="O1208" i="3"/>
  <c r="P1208" i="3" s="1"/>
  <c r="O1232" i="3"/>
  <c r="P1232" i="3" s="1"/>
  <c r="O1256" i="3"/>
  <c r="P1256" i="3" s="1"/>
  <c r="O1272" i="3"/>
  <c r="P1272" i="3" s="1"/>
  <c r="O1296" i="3"/>
  <c r="P1296" i="3" s="1"/>
  <c r="O1320" i="3"/>
  <c r="P1320" i="3" s="1"/>
  <c r="O1336" i="3"/>
  <c r="P1336" i="3" s="1"/>
  <c r="O1062" i="3"/>
  <c r="P1062" i="3" s="1"/>
  <c r="O1102" i="3"/>
  <c r="P1102" i="3" s="1"/>
  <c r="O1126" i="3"/>
  <c r="P1126" i="3" s="1"/>
  <c r="O1166" i="3"/>
  <c r="P1166" i="3" s="1"/>
  <c r="O1190" i="3"/>
  <c r="P1190" i="3" s="1"/>
  <c r="O1230" i="3"/>
  <c r="P1230" i="3" s="1"/>
  <c r="O1254" i="3"/>
  <c r="P1254" i="3" s="1"/>
  <c r="O1294" i="3"/>
  <c r="P1294" i="3" s="1"/>
  <c r="O1318" i="3"/>
  <c r="P1318" i="3" s="1"/>
  <c r="O923" i="3"/>
  <c r="P923" i="3" s="1"/>
  <c r="O955" i="3"/>
  <c r="P955" i="3" s="1"/>
  <c r="O987" i="3"/>
  <c r="P987" i="3" s="1"/>
  <c r="O1019" i="3"/>
  <c r="P1019" i="3" s="1"/>
  <c r="O1124" i="3"/>
  <c r="P1124" i="3" s="1"/>
  <c r="O1188" i="3"/>
  <c r="P1188" i="3" s="1"/>
  <c r="O1252" i="3"/>
  <c r="P1252" i="3" s="1"/>
  <c r="O1316" i="3"/>
  <c r="P1316" i="3" s="1"/>
  <c r="O1281" i="3"/>
  <c r="P1281" i="3" s="1"/>
  <c r="O1303" i="3"/>
  <c r="P1303" i="3" s="1"/>
  <c r="O930" i="3"/>
  <c r="P930" i="3" s="1"/>
  <c r="O1026" i="3"/>
  <c r="P1026" i="3" s="1"/>
  <c r="O1065" i="3"/>
  <c r="P1065" i="3" s="1"/>
  <c r="O1249" i="3"/>
  <c r="P1249" i="3" s="1"/>
  <c r="O1271" i="3"/>
  <c r="P1271" i="3" s="1"/>
  <c r="O910" i="3"/>
  <c r="P910" i="3" s="1"/>
  <c r="O956" i="3"/>
  <c r="P956" i="3" s="1"/>
  <c r="O974" i="3"/>
  <c r="P974" i="3" s="1"/>
  <c r="O1020" i="3"/>
  <c r="P1020" i="3" s="1"/>
  <c r="O1113" i="3"/>
  <c r="P1113" i="3" s="1"/>
  <c r="O1178" i="3"/>
  <c r="P1178" i="3" s="1"/>
  <c r="O1242" i="3"/>
  <c r="P1242" i="3" s="1"/>
  <c r="O1306" i="3"/>
  <c r="P1306" i="3" s="1"/>
  <c r="O1038" i="3"/>
  <c r="P1038" i="3" s="1"/>
  <c r="O1079" i="3"/>
  <c r="P1079" i="3" s="1"/>
  <c r="O1161" i="3"/>
  <c r="P1161" i="3" s="1"/>
  <c r="O1183" i="3"/>
  <c r="P1183" i="3" s="1"/>
  <c r="O1225" i="3"/>
  <c r="P1225" i="3" s="1"/>
  <c r="O1247" i="3"/>
  <c r="P1247" i="3" s="1"/>
  <c r="O1289" i="3"/>
  <c r="P1289" i="3" s="1"/>
  <c r="O1030" i="3"/>
  <c r="P1030" i="3" s="1"/>
  <c r="O1036" i="3"/>
  <c r="P1036" i="3" s="1"/>
  <c r="O1105" i="3"/>
  <c r="P1105" i="3" s="1"/>
  <c r="O1127" i="3"/>
  <c r="P1127" i="3" s="1"/>
  <c r="O1186" i="3"/>
  <c r="P1186" i="3" s="1"/>
  <c r="O1250" i="3"/>
  <c r="P1250" i="3" s="1"/>
  <c r="O1311" i="3"/>
  <c r="P1311" i="3" s="1"/>
  <c r="O1056" i="3"/>
  <c r="P1056" i="3" s="1"/>
  <c r="O1120" i="3"/>
  <c r="P1120" i="3" s="1"/>
  <c r="O1184" i="3"/>
  <c r="P1184" i="3" s="1"/>
  <c r="O1248" i="3"/>
  <c r="P1248" i="3" s="1"/>
  <c r="O1312" i="3"/>
  <c r="P1312" i="3" s="1"/>
  <c r="O1046" i="3"/>
  <c r="P1046" i="3" s="1"/>
  <c r="O1086" i="3"/>
  <c r="P1086" i="3" s="1"/>
  <c r="O1110" i="3"/>
  <c r="P1110" i="3" s="1"/>
  <c r="O1150" i="3"/>
  <c r="P1150" i="3" s="1"/>
  <c r="O1174" i="3"/>
  <c r="P1174" i="3" s="1"/>
  <c r="O1214" i="3"/>
  <c r="P1214" i="3" s="1"/>
  <c r="O1238" i="3"/>
  <c r="P1238" i="3" s="1"/>
  <c r="O1278" i="3"/>
  <c r="P1278" i="3" s="1"/>
  <c r="O1302" i="3"/>
  <c r="P1302" i="3" s="1"/>
  <c r="O1217" i="3"/>
  <c r="P1217" i="3" s="1"/>
  <c r="O1239" i="3"/>
  <c r="P1239" i="3" s="1"/>
  <c r="O912" i="3"/>
  <c r="P912" i="3" s="1"/>
  <c r="O1114" i="3"/>
  <c r="P1114" i="3" s="1"/>
  <c r="O1137" i="3"/>
  <c r="P1137" i="3" s="1"/>
  <c r="O1201" i="3"/>
  <c r="P1201" i="3" s="1"/>
  <c r="O1265" i="3"/>
  <c r="P1265" i="3" s="1"/>
  <c r="O898" i="3"/>
  <c r="P898" i="3" s="1"/>
  <c r="O1049" i="3"/>
  <c r="P1049" i="3" s="1"/>
  <c r="O1185" i="3"/>
  <c r="P1185" i="3" s="1"/>
  <c r="O1207" i="3"/>
  <c r="P1207" i="3" s="1"/>
  <c r="O940" i="3"/>
  <c r="P940" i="3" s="1"/>
  <c r="O958" i="3"/>
  <c r="P958" i="3" s="1"/>
  <c r="O1004" i="3"/>
  <c r="P1004" i="3" s="1"/>
  <c r="O1022" i="3"/>
  <c r="P1022" i="3" s="1"/>
  <c r="O1097" i="3"/>
  <c r="P1097" i="3" s="1"/>
  <c r="O1119" i="3"/>
  <c r="P1119" i="3" s="1"/>
  <c r="O1162" i="3"/>
  <c r="P1162" i="3" s="1"/>
  <c r="O1226" i="3"/>
  <c r="P1226" i="3" s="1"/>
  <c r="O1290" i="3"/>
  <c r="P1290" i="3" s="1"/>
  <c r="O1313" i="3"/>
  <c r="P1313" i="3" s="1"/>
  <c r="O1330" i="3"/>
  <c r="P1330" i="3" s="1"/>
  <c r="O1057" i="3"/>
  <c r="P1057" i="3" s="1"/>
  <c r="O1122" i="3"/>
  <c r="P1122" i="3" s="1"/>
  <c r="O1145" i="3"/>
  <c r="P1145" i="3" s="1"/>
  <c r="O1167" i="3"/>
  <c r="P1167" i="3" s="1"/>
  <c r="O1209" i="3"/>
  <c r="P1209" i="3" s="1"/>
  <c r="O1231" i="3"/>
  <c r="P1231" i="3" s="1"/>
  <c r="O1273" i="3"/>
  <c r="P1273" i="3" s="1"/>
  <c r="O1295" i="3"/>
  <c r="P1295" i="3" s="1"/>
  <c r="O1322" i="3"/>
  <c r="P1322" i="3" s="1"/>
  <c r="O900" i="3"/>
  <c r="P900" i="3" s="1"/>
  <c r="O916" i="3"/>
  <c r="P916" i="3" s="1"/>
  <c r="O932" i="3"/>
  <c r="P932" i="3" s="1"/>
  <c r="O948" i="3"/>
  <c r="P948" i="3" s="1"/>
  <c r="O964" i="3"/>
  <c r="P964" i="3" s="1"/>
  <c r="O980" i="3"/>
  <c r="P980" i="3" s="1"/>
  <c r="O996" i="3"/>
  <c r="P996" i="3" s="1"/>
  <c r="O1089" i="3"/>
  <c r="P1089" i="3" s="1"/>
  <c r="O1111" i="3"/>
  <c r="P1111" i="3" s="1"/>
  <c r="O1170" i="3"/>
  <c r="P1170" i="3" s="1"/>
  <c r="O1234" i="3"/>
  <c r="P1234" i="3" s="1"/>
  <c r="O1298" i="3"/>
  <c r="P1298" i="3" s="1"/>
  <c r="O1048" i="3"/>
  <c r="P1048" i="3" s="1"/>
  <c r="O1072" i="3"/>
  <c r="P1072" i="3" s="1"/>
  <c r="O1096" i="3"/>
  <c r="P1096" i="3" s="1"/>
  <c r="O1112" i="3"/>
  <c r="P1112" i="3" s="1"/>
  <c r="O1136" i="3"/>
  <c r="P1136" i="3" s="1"/>
  <c r="O1160" i="3"/>
  <c r="P1160" i="3" s="1"/>
  <c r="O1176" i="3"/>
  <c r="P1176" i="3" s="1"/>
  <c r="O1200" i="3"/>
  <c r="P1200" i="3" s="1"/>
  <c r="O1224" i="3"/>
  <c r="P1224" i="3" s="1"/>
  <c r="O1240" i="3"/>
  <c r="P1240" i="3" s="1"/>
  <c r="O1264" i="3"/>
  <c r="P1264" i="3" s="1"/>
  <c r="O1288" i="3"/>
  <c r="P1288" i="3" s="1"/>
  <c r="O1304" i="3"/>
  <c r="P1304" i="3" s="1"/>
  <c r="O1328" i="3"/>
  <c r="P1328" i="3" s="1"/>
  <c r="O1070" i="3"/>
  <c r="P1070" i="3" s="1"/>
  <c r="O1094" i="3"/>
  <c r="P1094" i="3" s="1"/>
  <c r="O1134" i="3"/>
  <c r="P1134" i="3" s="1"/>
  <c r="O1158" i="3"/>
  <c r="P1158" i="3" s="1"/>
  <c r="O1198" i="3"/>
  <c r="P1198" i="3" s="1"/>
  <c r="O1222" i="3"/>
  <c r="P1222" i="3" s="1"/>
  <c r="O1262" i="3"/>
  <c r="P1262" i="3" s="1"/>
  <c r="O1286" i="3"/>
  <c r="P1286" i="3" s="1"/>
  <c r="O1326" i="3"/>
  <c r="P1326" i="3" s="1"/>
  <c r="O907" i="3"/>
  <c r="P907" i="3" s="1"/>
  <c r="O939" i="3"/>
  <c r="P939" i="3" s="1"/>
  <c r="O971" i="3"/>
  <c r="P971" i="3" s="1"/>
  <c r="O1003" i="3"/>
  <c r="P1003" i="3" s="1"/>
  <c r="O1035" i="3"/>
  <c r="P1035" i="3" s="1"/>
  <c r="O1039" i="3"/>
  <c r="P1039" i="3" s="1"/>
  <c r="O1092" i="3"/>
  <c r="P1092" i="3" s="1"/>
  <c r="O1156" i="3"/>
  <c r="P1156" i="3" s="1"/>
  <c r="O1220" i="3"/>
  <c r="P1220" i="3" s="1"/>
  <c r="O1284" i="3"/>
  <c r="P1284" i="3" s="1"/>
  <c r="O1287" i="3"/>
  <c r="P1287" i="3" s="1"/>
  <c r="O1143" i="3"/>
  <c r="P1143" i="3" s="1"/>
  <c r="O942" i="3"/>
  <c r="P942" i="3" s="1"/>
  <c r="O952" i="3"/>
  <c r="P952" i="3" s="1"/>
  <c r="O1016" i="3"/>
  <c r="P1016" i="3" s="1"/>
  <c r="O1106" i="3"/>
  <c r="P1106" i="3" s="1"/>
  <c r="O1329" i="3"/>
  <c r="P1329" i="3" s="1"/>
  <c r="O902" i="3"/>
  <c r="P902" i="3" s="1"/>
  <c r="O934" i="3"/>
  <c r="P934" i="3" s="1"/>
  <c r="O966" i="3"/>
  <c r="P966" i="3" s="1"/>
  <c r="O998" i="3"/>
  <c r="P998" i="3" s="1"/>
  <c r="O1012" i="3"/>
  <c r="P1012" i="3" s="1"/>
  <c r="O1050" i="3"/>
  <c r="P1050" i="3" s="1"/>
  <c r="O1321" i="3"/>
  <c r="P1321" i="3" s="1"/>
  <c r="O1280" i="3"/>
  <c r="P1280" i="3" s="1"/>
  <c r="O899" i="3"/>
  <c r="P899" i="3" s="1"/>
  <c r="O931" i="3"/>
  <c r="P931" i="3" s="1"/>
  <c r="O963" i="3"/>
  <c r="P963" i="3" s="1"/>
  <c r="O995" i="3"/>
  <c r="P995" i="3" s="1"/>
  <c r="O1027" i="3"/>
  <c r="P1027" i="3" s="1"/>
  <c r="O1044" i="3"/>
  <c r="P1044" i="3" s="1"/>
  <c r="O1068" i="3"/>
  <c r="P1068" i="3" s="1"/>
  <c r="O1116" i="3"/>
  <c r="P1116" i="3" s="1"/>
  <c r="O1132" i="3"/>
  <c r="P1132" i="3" s="1"/>
  <c r="O1180" i="3"/>
  <c r="P1180" i="3" s="1"/>
  <c r="O1196" i="3"/>
  <c r="P1196" i="3" s="1"/>
  <c r="O1244" i="3"/>
  <c r="P1244" i="3" s="1"/>
  <c r="O1260" i="3"/>
  <c r="P1260" i="3" s="1"/>
  <c r="O1308" i="3"/>
  <c r="P1308" i="3" s="1"/>
  <c r="O1324" i="3"/>
  <c r="P1324" i="3" s="1"/>
  <c r="O919" i="3"/>
  <c r="P919" i="3" s="1"/>
  <c r="O991" i="3"/>
  <c r="P991" i="3" s="1"/>
  <c r="O1023" i="3"/>
  <c r="P1023" i="3" s="1"/>
  <c r="O1300" i="3"/>
  <c r="P1300" i="3" s="1"/>
  <c r="O994" i="3"/>
  <c r="P994" i="3" s="1"/>
  <c r="O1223" i="3"/>
  <c r="P1223" i="3" s="1"/>
  <c r="O924" i="3"/>
  <c r="P924" i="3" s="1"/>
  <c r="O1006" i="3"/>
  <c r="P1006" i="3" s="1"/>
  <c r="O1058" i="3"/>
  <c r="P1058" i="3" s="1"/>
  <c r="O1319" i="3"/>
  <c r="P1319" i="3" s="1"/>
  <c r="O904" i="3"/>
  <c r="P904" i="3" s="1"/>
  <c r="O968" i="3"/>
  <c r="P968" i="3" s="1"/>
  <c r="O1032" i="3"/>
  <c r="P1032" i="3" s="1"/>
  <c r="O1063" i="3"/>
  <c r="P1063" i="3" s="1"/>
  <c r="O1151" i="3"/>
  <c r="P1151" i="3" s="1"/>
  <c r="O1193" i="3"/>
  <c r="P1193" i="3" s="1"/>
  <c r="O1279" i="3"/>
  <c r="P1279" i="3" s="1"/>
  <c r="O1095" i="3"/>
  <c r="P1095" i="3" s="1"/>
  <c r="O1088" i="3"/>
  <c r="P1088" i="3" s="1"/>
  <c r="O903" i="3"/>
  <c r="P903" i="3" s="1"/>
  <c r="O911" i="3"/>
  <c r="P911" i="3" s="1"/>
  <c r="O935" i="3"/>
  <c r="P935" i="3" s="1"/>
  <c r="O943" i="3"/>
  <c r="P943" i="3" s="1"/>
  <c r="O967" i="3"/>
  <c r="P967" i="3" s="1"/>
  <c r="O975" i="3"/>
  <c r="P975" i="3" s="1"/>
  <c r="O999" i="3"/>
  <c r="P999" i="3" s="1"/>
  <c r="O1007" i="3"/>
  <c r="P1007" i="3" s="1"/>
  <c r="O1031" i="3"/>
  <c r="P1031" i="3" s="1"/>
  <c r="O1052" i="3"/>
  <c r="P1052" i="3" s="1"/>
  <c r="O1076" i="3"/>
  <c r="P1076" i="3" s="1"/>
  <c r="O1140" i="3"/>
  <c r="P1140" i="3" s="1"/>
  <c r="O1204" i="3"/>
  <c r="P1204" i="3" s="1"/>
  <c r="O1268" i="3"/>
  <c r="P1268" i="3" s="1"/>
  <c r="O1332" i="3"/>
  <c r="P1332" i="3" s="1"/>
  <c r="O1082" i="3"/>
  <c r="P1082" i="3" s="1"/>
  <c r="O1152" i="3"/>
  <c r="P1152" i="3" s="1"/>
  <c r="O959" i="3"/>
  <c r="P959" i="3" s="1"/>
  <c r="O983" i="3"/>
  <c r="P983" i="3" s="1"/>
  <c r="O1108" i="3"/>
  <c r="P1108" i="3" s="1"/>
  <c r="O1172" i="3"/>
  <c r="P1172" i="3" s="1"/>
  <c r="O1236" i="3"/>
  <c r="P1236" i="3" s="1"/>
  <c r="O1008" i="3"/>
  <c r="P1008" i="3" s="1"/>
  <c r="O1153" i="3"/>
  <c r="P1153" i="3" s="1"/>
  <c r="O1175" i="3"/>
  <c r="P1175" i="3" s="1"/>
  <c r="O976" i="3"/>
  <c r="P976" i="3" s="1"/>
  <c r="O1159" i="3"/>
  <c r="P1159" i="3" s="1"/>
  <c r="O988" i="3"/>
  <c r="P988" i="3" s="1"/>
  <c r="O1074" i="3"/>
  <c r="P1074" i="3" s="1"/>
  <c r="O1103" i="3"/>
  <c r="P1103" i="3" s="1"/>
  <c r="O1146" i="3"/>
  <c r="P1146" i="3" s="1"/>
  <c r="O1210" i="3"/>
  <c r="P1210" i="3" s="1"/>
  <c r="O1274" i="3"/>
  <c r="P1274" i="3" s="1"/>
  <c r="O920" i="3"/>
  <c r="P920" i="3" s="1"/>
  <c r="O984" i="3"/>
  <c r="P984" i="3" s="1"/>
  <c r="O918" i="3"/>
  <c r="P918" i="3" s="1"/>
  <c r="O950" i="3"/>
  <c r="P950" i="3" s="1"/>
  <c r="O982" i="3"/>
  <c r="P982" i="3" s="1"/>
  <c r="O1154" i="3"/>
  <c r="P1154" i="3" s="1"/>
  <c r="O1218" i="3"/>
  <c r="P1218" i="3" s="1"/>
  <c r="O1282" i="3"/>
  <c r="P1282" i="3" s="1"/>
  <c r="O1216" i="3"/>
  <c r="P1216" i="3" s="1"/>
  <c r="O1054" i="3"/>
  <c r="P1054" i="3" s="1"/>
  <c r="O1078" i="3"/>
  <c r="P1078" i="3" s="1"/>
  <c r="O1118" i="3"/>
  <c r="P1118" i="3" s="1"/>
  <c r="O1142" i="3"/>
  <c r="P1142" i="3" s="1"/>
  <c r="O1182" i="3"/>
  <c r="P1182" i="3" s="1"/>
  <c r="O1206" i="3"/>
  <c r="P1206" i="3" s="1"/>
  <c r="O1246" i="3"/>
  <c r="P1246" i="3" s="1"/>
  <c r="O1270" i="3"/>
  <c r="P1270" i="3" s="1"/>
  <c r="O1310" i="3"/>
  <c r="P1310" i="3" s="1"/>
  <c r="O1334" i="3"/>
  <c r="P1334" i="3" s="1"/>
  <c r="O915" i="3"/>
  <c r="P915" i="3" s="1"/>
  <c r="O947" i="3"/>
  <c r="P947" i="3" s="1"/>
  <c r="O979" i="3"/>
  <c r="P979" i="3" s="1"/>
  <c r="O1011" i="3"/>
  <c r="P1011" i="3" s="1"/>
  <c r="O1060" i="3"/>
  <c r="P1060" i="3" s="1"/>
  <c r="O1084" i="3"/>
  <c r="P1084" i="3" s="1"/>
  <c r="O1100" i="3"/>
  <c r="P1100" i="3" s="1"/>
  <c r="O1148" i="3"/>
  <c r="P1148" i="3" s="1"/>
  <c r="O1164" i="3"/>
  <c r="P1164" i="3" s="1"/>
  <c r="O1212" i="3"/>
  <c r="P1212" i="3" s="1"/>
  <c r="O1228" i="3"/>
  <c r="P1228" i="3" s="1"/>
  <c r="O1276" i="3"/>
  <c r="P1276" i="3" s="1"/>
  <c r="O1292" i="3"/>
  <c r="P1292" i="3" s="1"/>
  <c r="O936" i="3"/>
  <c r="P936" i="3" s="1"/>
  <c r="O1000" i="3"/>
  <c r="P1000" i="3" s="1"/>
  <c r="O1015" i="3"/>
  <c r="P1015" i="3" s="1"/>
  <c r="O1215" i="3"/>
  <c r="P1215" i="3" s="1"/>
  <c r="O1257" i="3"/>
  <c r="P1257" i="3" s="1"/>
  <c r="O927" i="3"/>
  <c r="P927" i="3" s="1"/>
  <c r="O951" i="3"/>
  <c r="P951" i="3" s="1"/>
  <c r="AG15" i="3"/>
  <c r="V9" i="3"/>
  <c r="T2121" i="3"/>
  <c r="V984" i="3"/>
  <c r="V8" i="3" s="1"/>
  <c r="T15" i="3"/>
  <c r="AT12" i="3"/>
  <c r="BA2071" i="3" s="1"/>
  <c r="AT10" i="3"/>
  <c r="BA1635" i="3" s="1"/>
  <c r="AT8" i="3"/>
  <c r="BA1198" i="3" s="1"/>
  <c r="V7" i="3"/>
  <c r="V5" i="3"/>
  <c r="V10" i="3"/>
  <c r="P10" i="3"/>
  <c r="AW1986" i="3"/>
  <c r="AX1986" i="3"/>
  <c r="AW1252" i="3"/>
  <c r="AW2023" i="3"/>
  <c r="AX2023" i="3"/>
  <c r="BA2095" i="3"/>
  <c r="BA2051" i="3"/>
  <c r="BA2115" i="3"/>
  <c r="BA2105" i="3"/>
  <c r="BA2097" i="3"/>
  <c r="BA2057" i="3"/>
  <c r="BA2032" i="3"/>
  <c r="BA2052" i="3"/>
  <c r="BA2113" i="3"/>
  <c r="BA2027" i="3"/>
  <c r="BA2100" i="3"/>
  <c r="BA2083" i="3"/>
  <c r="BA2116" i="3"/>
  <c r="BA2064" i="3"/>
  <c r="BA2112" i="3"/>
  <c r="BA2076" i="3"/>
  <c r="BA2072" i="3"/>
  <c r="AN2121" i="3"/>
  <c r="AV7" i="3"/>
  <c r="AT7" i="3"/>
  <c r="O2013" i="3"/>
  <c r="P2013" i="3" s="1"/>
  <c r="O2005" i="3"/>
  <c r="P2005" i="3" s="1"/>
  <c r="O1997" i="3"/>
  <c r="P1997" i="3" s="1"/>
  <c r="O1989" i="3"/>
  <c r="P1989" i="3" s="1"/>
  <c r="O1981" i="3"/>
  <c r="P1981" i="3" s="1"/>
  <c r="O1973" i="3"/>
  <c r="P1973" i="3" s="1"/>
  <c r="O1965" i="3"/>
  <c r="P1965" i="3" s="1"/>
  <c r="O1957" i="3"/>
  <c r="P1957" i="3" s="1"/>
  <c r="O2019" i="3"/>
  <c r="P2019" i="3" s="1"/>
  <c r="O2011" i="3"/>
  <c r="P2011" i="3" s="1"/>
  <c r="O1995" i="3"/>
  <c r="P1995" i="3" s="1"/>
  <c r="O1979" i="3"/>
  <c r="P1979" i="3" s="1"/>
  <c r="O1963" i="3"/>
  <c r="P1963" i="3" s="1"/>
  <c r="O1939" i="3"/>
  <c r="P1939" i="3" s="1"/>
  <c r="O1931" i="3"/>
  <c r="P1931" i="3" s="1"/>
  <c r="O1923" i="3"/>
  <c r="P1923" i="3" s="1"/>
  <c r="O1915" i="3"/>
  <c r="P1915" i="3" s="1"/>
  <c r="O1959" i="3"/>
  <c r="P1959" i="3" s="1"/>
  <c r="O1941" i="3"/>
  <c r="P1941" i="3" s="1"/>
  <c r="O1925" i="3"/>
  <c r="P1925" i="3" s="1"/>
  <c r="O1897" i="3"/>
  <c r="P1897" i="3" s="1"/>
  <c r="O1889" i="3"/>
  <c r="P1889" i="3" s="1"/>
  <c r="O1881" i="3"/>
  <c r="P1881" i="3" s="1"/>
  <c r="O1873" i="3"/>
  <c r="P1873" i="3" s="1"/>
  <c r="O1859" i="3"/>
  <c r="P1859" i="3" s="1"/>
  <c r="O1851" i="3"/>
  <c r="P1851" i="3" s="1"/>
  <c r="O1843" i="3"/>
  <c r="P1843" i="3" s="1"/>
  <c r="O1835" i="3"/>
  <c r="P1835" i="3" s="1"/>
  <c r="O1827" i="3"/>
  <c r="P1827" i="3" s="1"/>
  <c r="O1819" i="3"/>
  <c r="P1819" i="3" s="1"/>
  <c r="O1811" i="3"/>
  <c r="P1811" i="3" s="1"/>
  <c r="O1803" i="3"/>
  <c r="P1803" i="3" s="1"/>
  <c r="O1795" i="3"/>
  <c r="P1795" i="3" s="1"/>
  <c r="O1787" i="3"/>
  <c r="P1787" i="3" s="1"/>
  <c r="O1937" i="3"/>
  <c r="P1937" i="3" s="1"/>
  <c r="O1921" i="3"/>
  <c r="P1921" i="3" s="1"/>
  <c r="O1913" i="3"/>
  <c r="P1913" i="3" s="1"/>
  <c r="O1902" i="3"/>
  <c r="P1902" i="3" s="1"/>
  <c r="O1899" i="3"/>
  <c r="P1899" i="3" s="1"/>
  <c r="O1879" i="3"/>
  <c r="P1879" i="3" s="1"/>
  <c r="O1867" i="3"/>
  <c r="P1867" i="3" s="1"/>
  <c r="O1861" i="3"/>
  <c r="P1861" i="3" s="1"/>
  <c r="O1845" i="3"/>
  <c r="P1845" i="3" s="1"/>
  <c r="O1829" i="3"/>
  <c r="P1829" i="3" s="1"/>
  <c r="O1817" i="3"/>
  <c r="P1817" i="3" s="1"/>
  <c r="O1801" i="3"/>
  <c r="P1801" i="3" s="1"/>
  <c r="O1754" i="3"/>
  <c r="P1754" i="3" s="1"/>
  <c r="O1746" i="3"/>
  <c r="P1746" i="3" s="1"/>
  <c r="O1910" i="3"/>
  <c r="P1910" i="3" s="1"/>
  <c r="O1782" i="3"/>
  <c r="P1782" i="3" s="1"/>
  <c r="O1778" i="3"/>
  <c r="P1778" i="3" s="1"/>
  <c r="O1774" i="3"/>
  <c r="P1774" i="3" s="1"/>
  <c r="O1770" i="3"/>
  <c r="P1770" i="3" s="1"/>
  <c r="O1766" i="3"/>
  <c r="P1766" i="3" s="1"/>
  <c r="O1762" i="3"/>
  <c r="P1762" i="3" s="1"/>
  <c r="O1906" i="3"/>
  <c r="P1906" i="3" s="1"/>
  <c r="O1999" i="3"/>
  <c r="P1999" i="3" s="1"/>
  <c r="O1975" i="3"/>
  <c r="P1975" i="3" s="1"/>
  <c r="O1945" i="3"/>
  <c r="P1945" i="3" s="1"/>
  <c r="O1891" i="3"/>
  <c r="P1891" i="3" s="1"/>
  <c r="O2015" i="3"/>
  <c r="P2015" i="3" s="1"/>
  <c r="O1929" i="3"/>
  <c r="P1929" i="3" s="1"/>
  <c r="O1887" i="3"/>
  <c r="P1887" i="3" s="1"/>
  <c r="O1805" i="3"/>
  <c r="P1805" i="3" s="1"/>
  <c r="O1825" i="3"/>
  <c r="P1825" i="3" s="1"/>
  <c r="O1744" i="3"/>
  <c r="P1744" i="3" s="1"/>
  <c r="O1752" i="3"/>
  <c r="P1752" i="3" s="1"/>
  <c r="O1909" i="3"/>
  <c r="P1909" i="3" s="1"/>
  <c r="O1849" i="3"/>
  <c r="P1849" i="3" s="1"/>
  <c r="O1841" i="3"/>
  <c r="P1841" i="3" s="1"/>
  <c r="O1813" i="3"/>
  <c r="P1813" i="3" s="1"/>
  <c r="O1833" i="3"/>
  <c r="P1833" i="3" s="1"/>
  <c r="O1747" i="3"/>
  <c r="P1747" i="3" s="1"/>
  <c r="O1751" i="3"/>
  <c r="P1751" i="3" s="1"/>
  <c r="O1767" i="3"/>
  <c r="P1767" i="3" s="1"/>
  <c r="O1797" i="3"/>
  <c r="P1797" i="3" s="1"/>
  <c r="O1820" i="3"/>
  <c r="P1820" i="3" s="1"/>
  <c r="O1857" i="3"/>
  <c r="P1857" i="3" s="1"/>
  <c r="O1816" i="3"/>
  <c r="P1816" i="3" s="1"/>
  <c r="O1844" i="3"/>
  <c r="P1844" i="3" s="1"/>
  <c r="O1871" i="3"/>
  <c r="P1871" i="3" s="1"/>
  <c r="O1878" i="3"/>
  <c r="P1878" i="3" s="1"/>
  <c r="O1800" i="3"/>
  <c r="P1800" i="3" s="1"/>
  <c r="O1852" i="3"/>
  <c r="P1852" i="3" s="1"/>
  <c r="O1898" i="3"/>
  <c r="P1898" i="3" s="1"/>
  <c r="O1866" i="3"/>
  <c r="P1866" i="3" s="1"/>
  <c r="O1895" i="3"/>
  <c r="P1895" i="3" s="1"/>
  <c r="O1994" i="3"/>
  <c r="P1994" i="3" s="1"/>
  <c r="O1765" i="3"/>
  <c r="P1765" i="3" s="1"/>
  <c r="O1773" i="3"/>
  <c r="P1773" i="3" s="1"/>
  <c r="O1781" i="3"/>
  <c r="P1781" i="3" s="1"/>
  <c r="O1890" i="3"/>
  <c r="P1890" i="3" s="1"/>
  <c r="O1940" i="3"/>
  <c r="P1940" i="3" s="1"/>
  <c r="O1986" i="3"/>
  <c r="P1986" i="3" s="1"/>
  <c r="O1745" i="3"/>
  <c r="P1745" i="3" s="1"/>
  <c r="O1753" i="3"/>
  <c r="P1753" i="3" s="1"/>
  <c r="O1804" i="3"/>
  <c r="P1804" i="3" s="1"/>
  <c r="O1832" i="3"/>
  <c r="P1832" i="3" s="1"/>
  <c r="O1916" i="3"/>
  <c r="P1916" i="3" s="1"/>
  <c r="O1955" i="3"/>
  <c r="P1955" i="3" s="1"/>
  <c r="O1987" i="3"/>
  <c r="P1987" i="3" s="1"/>
  <c r="O1790" i="3"/>
  <c r="P1790" i="3" s="1"/>
  <c r="O1798" i="3"/>
  <c r="P1798" i="3" s="1"/>
  <c r="O1806" i="3"/>
  <c r="P1806" i="3" s="1"/>
  <c r="O1814" i="3"/>
  <c r="P1814" i="3" s="1"/>
  <c r="O1822" i="3"/>
  <c r="P1822" i="3" s="1"/>
  <c r="O1830" i="3"/>
  <c r="P1830" i="3" s="1"/>
  <c r="O1838" i="3"/>
  <c r="P1838" i="3" s="1"/>
  <c r="O1846" i="3"/>
  <c r="P1846" i="3" s="1"/>
  <c r="O1854" i="3"/>
  <c r="P1854" i="3" s="1"/>
  <c r="O1862" i="3"/>
  <c r="P1862" i="3" s="1"/>
  <c r="O1868" i="3"/>
  <c r="P1868" i="3" s="1"/>
  <c r="O1911" i="3"/>
  <c r="P1911" i="3" s="1"/>
  <c r="O1920" i="3"/>
  <c r="P1920" i="3" s="1"/>
  <c r="O1760" i="3"/>
  <c r="P1760" i="3" s="1"/>
  <c r="O1776" i="3"/>
  <c r="P1776" i="3" s="1"/>
  <c r="O1944" i="3"/>
  <c r="P1944" i="3" s="1"/>
  <c r="O1970" i="3"/>
  <c r="P1970" i="3" s="1"/>
  <c r="O1919" i="3"/>
  <c r="P1919" i="3" s="1"/>
  <c r="O1927" i="3"/>
  <c r="P1927" i="3" s="1"/>
  <c r="O1950" i="3"/>
  <c r="P1950" i="3" s="1"/>
  <c r="O1990" i="3"/>
  <c r="P1990" i="3" s="1"/>
  <c r="O1904" i="3"/>
  <c r="P1904" i="3" s="1"/>
  <c r="O1968" i="3"/>
  <c r="P1968" i="3" s="1"/>
  <c r="O1977" i="3"/>
  <c r="P1977" i="3" s="1"/>
  <c r="O2000" i="3"/>
  <c r="P2000" i="3" s="1"/>
  <c r="O1821" i="3"/>
  <c r="P1821" i="3" s="1"/>
  <c r="O1836" i="3"/>
  <c r="P1836" i="3" s="1"/>
  <c r="O1789" i="3"/>
  <c r="P1789" i="3" s="1"/>
  <c r="O1837" i="3"/>
  <c r="P1837" i="3" s="1"/>
  <c r="O1748" i="3"/>
  <c r="P1748" i="3" s="1"/>
  <c r="O2007" i="3"/>
  <c r="P2007" i="3" s="1"/>
  <c r="O1755" i="3"/>
  <c r="P1755" i="3" s="1"/>
  <c r="O1771" i="3"/>
  <c r="P1771" i="3" s="1"/>
  <c r="O1808" i="3"/>
  <c r="P1808" i="3" s="1"/>
  <c r="O1983" i="3"/>
  <c r="P1983" i="3" s="1"/>
  <c r="O1775" i="3"/>
  <c r="P1775" i="3" s="1"/>
  <c r="O1792" i="3"/>
  <c r="P1792" i="3" s="1"/>
  <c r="O1853" i="3"/>
  <c r="P1853" i="3" s="1"/>
  <c r="O1901" i="3"/>
  <c r="P1901" i="3" s="1"/>
  <c r="O1883" i="3"/>
  <c r="P1883" i="3" s="1"/>
  <c r="O1947" i="3"/>
  <c r="P1947" i="3" s="1"/>
  <c r="O2010" i="3"/>
  <c r="P2010" i="3" s="1"/>
  <c r="O1796" i="3"/>
  <c r="P1796" i="3" s="1"/>
  <c r="O1824" i="3"/>
  <c r="P1824" i="3" s="1"/>
  <c r="O1856" i="3"/>
  <c r="P1856" i="3" s="1"/>
  <c r="O1924" i="3"/>
  <c r="P1924" i="3" s="1"/>
  <c r="O1848" i="3"/>
  <c r="P1848" i="3" s="1"/>
  <c r="O1885" i="3"/>
  <c r="P1885" i="3" s="1"/>
  <c r="O1886" i="3"/>
  <c r="P1886" i="3" s="1"/>
  <c r="O1932" i="3"/>
  <c r="P1932" i="3" s="1"/>
  <c r="O1892" i="3"/>
  <c r="P1892" i="3" s="1"/>
  <c r="O1936" i="3"/>
  <c r="P1936" i="3" s="1"/>
  <c r="O2002" i="3"/>
  <c r="P2002" i="3" s="1"/>
  <c r="O1764" i="3"/>
  <c r="P1764" i="3" s="1"/>
  <c r="O1780" i="3"/>
  <c r="P1780" i="3" s="1"/>
  <c r="O1786" i="3"/>
  <c r="P1786" i="3" s="1"/>
  <c r="O1794" i="3"/>
  <c r="P1794" i="3" s="1"/>
  <c r="O1802" i="3"/>
  <c r="P1802" i="3" s="1"/>
  <c r="O1810" i="3"/>
  <c r="P1810" i="3" s="1"/>
  <c r="O1818" i="3"/>
  <c r="P1818" i="3" s="1"/>
  <c r="O1826" i="3"/>
  <c r="P1826" i="3" s="1"/>
  <c r="O1834" i="3"/>
  <c r="P1834" i="3" s="1"/>
  <c r="O1842" i="3"/>
  <c r="P1842" i="3" s="1"/>
  <c r="O1850" i="3"/>
  <c r="P1850" i="3" s="1"/>
  <c r="O1858" i="3"/>
  <c r="P1858" i="3" s="1"/>
  <c r="O1872" i="3"/>
  <c r="P1872" i="3" s="1"/>
  <c r="O1880" i="3"/>
  <c r="P1880" i="3" s="1"/>
  <c r="O1888" i="3"/>
  <c r="P1888" i="3" s="1"/>
  <c r="O1896" i="3"/>
  <c r="P1896" i="3" s="1"/>
  <c r="O1971" i="3"/>
  <c r="P1971" i="3" s="1"/>
  <c r="O1934" i="3"/>
  <c r="P1934" i="3" s="1"/>
  <c r="O1942" i="3"/>
  <c r="P1942" i="3" s="1"/>
  <c r="O2006" i="3"/>
  <c r="P2006" i="3" s="1"/>
  <c r="O1908" i="3"/>
  <c r="P1908" i="3" s="1"/>
  <c r="O1946" i="3"/>
  <c r="P1946" i="3" s="1"/>
  <c r="O2014" i="3"/>
  <c r="P2014" i="3" s="1"/>
  <c r="O1949" i="3"/>
  <c r="P1949" i="3" s="1"/>
  <c r="O1953" i="3"/>
  <c r="P1953" i="3" s="1"/>
  <c r="O1976" i="3"/>
  <c r="P1976" i="3" s="1"/>
  <c r="O1985" i="3"/>
  <c r="P1985" i="3" s="1"/>
  <c r="O2009" i="3"/>
  <c r="P2009" i="3" s="1"/>
  <c r="O2016" i="3"/>
  <c r="P2016" i="3" s="1"/>
  <c r="O1893" i="3"/>
  <c r="P1893" i="3" s="1"/>
  <c r="O1779" i="3"/>
  <c r="P1779" i="3" s="1"/>
  <c r="O1962" i="3"/>
  <c r="P1962" i="3" s="1"/>
  <c r="O1756" i="3"/>
  <c r="P1756" i="3" s="1"/>
  <c r="O1860" i="3"/>
  <c r="P1860" i="3" s="1"/>
  <c r="O1809" i="3"/>
  <c r="P1809" i="3" s="1"/>
  <c r="O1759" i="3"/>
  <c r="P1759" i="3" s="1"/>
  <c r="O1793" i="3"/>
  <c r="P1793" i="3" s="1"/>
  <c r="O1828" i="3"/>
  <c r="P1828" i="3" s="1"/>
  <c r="O1865" i="3"/>
  <c r="P1865" i="3" s="1"/>
  <c r="O1894" i="3"/>
  <c r="P1894" i="3" s="1"/>
  <c r="O2022" i="3"/>
  <c r="P2022" i="3" s="1"/>
  <c r="O1757" i="3"/>
  <c r="P1757" i="3" s="1"/>
  <c r="O1761" i="3"/>
  <c r="P1761" i="3" s="1"/>
  <c r="O1769" i="3"/>
  <c r="P1769" i="3" s="1"/>
  <c r="O1777" i="3"/>
  <c r="P1777" i="3" s="1"/>
  <c r="O1785" i="3"/>
  <c r="P1785" i="3" s="1"/>
  <c r="O1869" i="3"/>
  <c r="P1869" i="3" s="1"/>
  <c r="O1870" i="3"/>
  <c r="P1870" i="3" s="1"/>
  <c r="O1954" i="3"/>
  <c r="P1954" i="3" s="1"/>
  <c r="O1991" i="3"/>
  <c r="P1991" i="3" s="1"/>
  <c r="O1864" i="3"/>
  <c r="P1864" i="3" s="1"/>
  <c r="O1874" i="3"/>
  <c r="P1874" i="3" s="1"/>
  <c r="O1917" i="3"/>
  <c r="P1917" i="3" s="1"/>
  <c r="O1884" i="3"/>
  <c r="P1884" i="3" s="1"/>
  <c r="O1903" i="3"/>
  <c r="P1903" i="3" s="1"/>
  <c r="O1952" i="3"/>
  <c r="P1952" i="3" s="1"/>
  <c r="O2003" i="3"/>
  <c r="P2003" i="3" s="1"/>
  <c r="O1768" i="3"/>
  <c r="P1768" i="3" s="1"/>
  <c r="O1784" i="3"/>
  <c r="P1784" i="3" s="1"/>
  <c r="O1918" i="3"/>
  <c r="P1918" i="3" s="1"/>
  <c r="O1926" i="3"/>
  <c r="P1926" i="3" s="1"/>
  <c r="O1958" i="3"/>
  <c r="P1958" i="3" s="1"/>
  <c r="O1912" i="3"/>
  <c r="P1912" i="3" s="1"/>
  <c r="O1914" i="3"/>
  <c r="P1914" i="3" s="1"/>
  <c r="O1922" i="3"/>
  <c r="P1922" i="3" s="1"/>
  <c r="O1966" i="3"/>
  <c r="P1966" i="3" s="1"/>
  <c r="O1982" i="3"/>
  <c r="P1982" i="3" s="1"/>
  <c r="O1998" i="3"/>
  <c r="P1998" i="3" s="1"/>
  <c r="O2012" i="3"/>
  <c r="P2012" i="3" s="1"/>
  <c r="O1961" i="3"/>
  <c r="P1961" i="3" s="1"/>
  <c r="O1984" i="3"/>
  <c r="P1984" i="3" s="1"/>
  <c r="O1993" i="3"/>
  <c r="P1993" i="3" s="1"/>
  <c r="O2008" i="3"/>
  <c r="P2008" i="3" s="1"/>
  <c r="O2020" i="3"/>
  <c r="P2020" i="3" s="1"/>
  <c r="O2017" i="3"/>
  <c r="P2017" i="3" s="1"/>
  <c r="O1783" i="3"/>
  <c r="P1783" i="3" s="1"/>
  <c r="O1758" i="3"/>
  <c r="P1758" i="3" s="1"/>
  <c r="O1875" i="3"/>
  <c r="P1875" i="3" s="1"/>
  <c r="O2018" i="3"/>
  <c r="P2018" i="3" s="1"/>
  <c r="O1750" i="3"/>
  <c r="P1750" i="3" s="1"/>
  <c r="O1763" i="3"/>
  <c r="P1763" i="3" s="1"/>
  <c r="O1967" i="3"/>
  <c r="P1967" i="3" s="1"/>
  <c r="O1948" i="3"/>
  <c r="P1948" i="3" s="1"/>
  <c r="O1877" i="3"/>
  <c r="P1877" i="3" s="1"/>
  <c r="O1882" i="3"/>
  <c r="P1882" i="3" s="1"/>
  <c r="O1905" i="3"/>
  <c r="P1905" i="3" s="1"/>
  <c r="O1749" i="3"/>
  <c r="P1749" i="3" s="1"/>
  <c r="O1812" i="3"/>
  <c r="P1812" i="3" s="1"/>
  <c r="O1840" i="3"/>
  <c r="P1840" i="3" s="1"/>
  <c r="O1788" i="3"/>
  <c r="P1788" i="3" s="1"/>
  <c r="O1933" i="3"/>
  <c r="P1933" i="3" s="1"/>
  <c r="O1791" i="3"/>
  <c r="P1791" i="3" s="1"/>
  <c r="O1799" i="3"/>
  <c r="P1799" i="3" s="1"/>
  <c r="O1807" i="3"/>
  <c r="P1807" i="3" s="1"/>
  <c r="O1815" i="3"/>
  <c r="P1815" i="3" s="1"/>
  <c r="O1823" i="3"/>
  <c r="P1823" i="3" s="1"/>
  <c r="O1831" i="3"/>
  <c r="P1831" i="3" s="1"/>
  <c r="O1839" i="3"/>
  <c r="P1839" i="3" s="1"/>
  <c r="O1847" i="3"/>
  <c r="P1847" i="3" s="1"/>
  <c r="O1855" i="3"/>
  <c r="P1855" i="3" s="1"/>
  <c r="O1863" i="3"/>
  <c r="P1863" i="3" s="1"/>
  <c r="O1876" i="3"/>
  <c r="P1876" i="3" s="1"/>
  <c r="O1907" i="3"/>
  <c r="P1907" i="3" s="1"/>
  <c r="O1772" i="3"/>
  <c r="P1772" i="3" s="1"/>
  <c r="O1928" i="3"/>
  <c r="P1928" i="3" s="1"/>
  <c r="O1951" i="3"/>
  <c r="P1951" i="3" s="1"/>
  <c r="O1978" i="3"/>
  <c r="P1978" i="3" s="1"/>
  <c r="O1935" i="3"/>
  <c r="P1935" i="3" s="1"/>
  <c r="O1943" i="3"/>
  <c r="P1943" i="3" s="1"/>
  <c r="O1974" i="3"/>
  <c r="P1974" i="3" s="1"/>
  <c r="O1900" i="3"/>
  <c r="P1900" i="3" s="1"/>
  <c r="O1930" i="3"/>
  <c r="P1930" i="3" s="1"/>
  <c r="O1938" i="3"/>
  <c r="P1938" i="3" s="1"/>
  <c r="O1956" i="3"/>
  <c r="P1956" i="3" s="1"/>
  <c r="O1964" i="3"/>
  <c r="P1964" i="3" s="1"/>
  <c r="O1972" i="3"/>
  <c r="P1972" i="3" s="1"/>
  <c r="O1980" i="3"/>
  <c r="P1980" i="3" s="1"/>
  <c r="O1988" i="3"/>
  <c r="P1988" i="3" s="1"/>
  <c r="O1996" i="3"/>
  <c r="P1996" i="3" s="1"/>
  <c r="O2004" i="3"/>
  <c r="P2004" i="3" s="1"/>
  <c r="O1960" i="3"/>
  <c r="P1960" i="3" s="1"/>
  <c r="O1969" i="3"/>
  <c r="P1969" i="3" s="1"/>
  <c r="O1992" i="3"/>
  <c r="P1992" i="3" s="1"/>
  <c r="O2001" i="3"/>
  <c r="P2001" i="3" s="1"/>
  <c r="O2021" i="3"/>
  <c r="P2021" i="3" s="1"/>
  <c r="AV1626" i="3"/>
  <c r="AW1626" i="3" s="1"/>
  <c r="AV1634" i="3"/>
  <c r="AW1634" i="3" s="1"/>
  <c r="AV1646" i="3"/>
  <c r="AW1646" i="3" s="1"/>
  <c r="AV1638" i="3"/>
  <c r="AX1638" i="3" s="1"/>
  <c r="AV1630" i="3"/>
  <c r="AX1630" i="3" s="1"/>
  <c r="AV1480" i="3"/>
  <c r="AV1576" i="3"/>
  <c r="AW1576" i="3" s="1"/>
  <c r="AV1650" i="3"/>
  <c r="AX1650" i="3" s="1"/>
  <c r="AV1520" i="3"/>
  <c r="AX1520" i="3" s="1"/>
  <c r="AV1592" i="3"/>
  <c r="AX1592" i="3" s="1"/>
  <c r="AV1457" i="3"/>
  <c r="AV1473" i="3"/>
  <c r="AV1489" i="3"/>
  <c r="AX1489" i="3" s="1"/>
  <c r="AV1604" i="3"/>
  <c r="AW1604" i="3" s="1"/>
  <c r="AV1488" i="3"/>
  <c r="AW1488" i="3" s="1"/>
  <c r="AV1568" i="3"/>
  <c r="AW1568" i="3" s="1"/>
  <c r="AV1479" i="3"/>
  <c r="AW1479" i="3" s="1"/>
  <c r="AV1512" i="3"/>
  <c r="AW1512" i="3" s="1"/>
  <c r="AV1559" i="3"/>
  <c r="AX1559" i="3" s="1"/>
  <c r="AV1649" i="3"/>
  <c r="AV1460" i="3"/>
  <c r="AX1460" i="3" s="1"/>
  <c r="AV1468" i="3"/>
  <c r="AX1468" i="3" s="1"/>
  <c r="AV1500" i="3"/>
  <c r="AX1500" i="3" s="1"/>
  <c r="AV1532" i="3"/>
  <c r="AV1564" i="3"/>
  <c r="AX1564" i="3" s="1"/>
  <c r="AV1596" i="3"/>
  <c r="AW1596" i="3" s="1"/>
  <c r="AV1612" i="3"/>
  <c r="AX1612" i="3" s="1"/>
  <c r="AV1613" i="3"/>
  <c r="AX1613" i="3" s="1"/>
  <c r="AV1616" i="3"/>
  <c r="AX1616" i="3" s="1"/>
  <c r="AV1470" i="3"/>
  <c r="AV1486" i="3"/>
  <c r="AV1502" i="3"/>
  <c r="AV1518" i="3"/>
  <c r="AV1534" i="3"/>
  <c r="AV1550" i="3"/>
  <c r="AV1566" i="3"/>
  <c r="AV1582" i="3"/>
  <c r="AV1598" i="3"/>
  <c r="AV1614" i="3"/>
  <c r="AV1620" i="3"/>
  <c r="AV1628" i="3"/>
  <c r="AV1636" i="3"/>
  <c r="AV1644" i="3"/>
  <c r="AV1652" i="3"/>
  <c r="AV1654" i="3"/>
  <c r="AV1686" i="3"/>
  <c r="AW1686" i="3" s="1"/>
  <c r="AV1718" i="3"/>
  <c r="AW1718" i="3" s="1"/>
  <c r="AV1668" i="3"/>
  <c r="AV1684" i="3"/>
  <c r="AV1700" i="3"/>
  <c r="AV1716" i="3"/>
  <c r="AV1732" i="3"/>
  <c r="AV1513" i="3"/>
  <c r="AV1464" i="3"/>
  <c r="AX1464" i="3" s="1"/>
  <c r="AV1585" i="3"/>
  <c r="AX1585" i="3" s="1"/>
  <c r="AV1528" i="3"/>
  <c r="AX1528" i="3" s="1"/>
  <c r="AV1600" i="3"/>
  <c r="AW1600" i="3" s="1"/>
  <c r="AV1642" i="3"/>
  <c r="AV1472" i="3"/>
  <c r="AX1472" i="3" s="1"/>
  <c r="AV1552" i="3"/>
  <c r="AV1607" i="3"/>
  <c r="AV1608" i="3"/>
  <c r="AW1608" i="3" s="1"/>
  <c r="AV1476" i="3"/>
  <c r="AW1476" i="3" s="1"/>
  <c r="AV1508" i="3"/>
  <c r="AX1508" i="3" s="1"/>
  <c r="AV1540" i="3"/>
  <c r="AW1540" i="3" s="1"/>
  <c r="AV1572" i="3"/>
  <c r="AW1572" i="3" s="1"/>
  <c r="AV1623" i="3"/>
  <c r="AX1623" i="3" s="1"/>
  <c r="AV1687" i="3"/>
  <c r="AV1719" i="3"/>
  <c r="AV1739" i="3"/>
  <c r="AV1466" i="3"/>
  <c r="AV1482" i="3"/>
  <c r="AV1498" i="3"/>
  <c r="AV1514" i="3"/>
  <c r="AV1530" i="3"/>
  <c r="AV1546" i="3"/>
  <c r="AV1562" i="3"/>
  <c r="AV1578" i="3"/>
  <c r="AV1594" i="3"/>
  <c r="AV1610" i="3"/>
  <c r="AV1678" i="3"/>
  <c r="AW1678" i="3" s="1"/>
  <c r="AV1710" i="3"/>
  <c r="AW1710" i="3" s="1"/>
  <c r="AV1742" i="3"/>
  <c r="AX1742" i="3" s="1"/>
  <c r="AV1658" i="3"/>
  <c r="AX1658" i="3" s="1"/>
  <c r="AV1666" i="3"/>
  <c r="AW1666" i="3" s="1"/>
  <c r="AV1674" i="3"/>
  <c r="AV1682" i="3"/>
  <c r="AX1682" i="3" s="1"/>
  <c r="AV1690" i="3"/>
  <c r="AX1690" i="3" s="1"/>
  <c r="AV1698" i="3"/>
  <c r="AW1698" i="3" s="1"/>
  <c r="AV1706" i="3"/>
  <c r="AW1706" i="3" s="1"/>
  <c r="AV1714" i="3"/>
  <c r="AW1714" i="3" s="1"/>
  <c r="AV1722" i="3"/>
  <c r="AX1722" i="3" s="1"/>
  <c r="AV1730" i="3"/>
  <c r="AW1730" i="3" s="1"/>
  <c r="AV1738" i="3"/>
  <c r="AV1664" i="3"/>
  <c r="AV1680" i="3"/>
  <c r="AV1696" i="3"/>
  <c r="AV1712" i="3"/>
  <c r="AV1728" i="3"/>
  <c r="AV1496" i="3"/>
  <c r="AX1496" i="3" s="1"/>
  <c r="AV1544" i="3"/>
  <c r="AV1560" i="3"/>
  <c r="AV1463" i="3"/>
  <c r="AW1463" i="3" s="1"/>
  <c r="AV1543" i="3"/>
  <c r="AW1543" i="3" s="1"/>
  <c r="AV1497" i="3"/>
  <c r="AV1504" i="3"/>
  <c r="AW1504" i="3" s="1"/>
  <c r="AV1591" i="3"/>
  <c r="AW1591" i="3" s="1"/>
  <c r="AV1484" i="3"/>
  <c r="AV1516" i="3"/>
  <c r="AW1516" i="3" s="1"/>
  <c r="AV1548" i="3"/>
  <c r="AX1548" i="3" s="1"/>
  <c r="AV1580" i="3"/>
  <c r="AW1580" i="3" s="1"/>
  <c r="AV1462" i="3"/>
  <c r="AV1478" i="3"/>
  <c r="AV1494" i="3"/>
  <c r="AV1510" i="3"/>
  <c r="AV1526" i="3"/>
  <c r="AV1542" i="3"/>
  <c r="AV1558" i="3"/>
  <c r="AV1574" i="3"/>
  <c r="AV1590" i="3"/>
  <c r="AV1606" i="3"/>
  <c r="AV1624" i="3"/>
  <c r="AV1632" i="3"/>
  <c r="AV1640" i="3"/>
  <c r="AV1648" i="3"/>
  <c r="AV1670" i="3"/>
  <c r="AX1670" i="3" s="1"/>
  <c r="AV1702" i="3"/>
  <c r="AX1702" i="3" s="1"/>
  <c r="AV1734" i="3"/>
  <c r="AW1734" i="3" s="1"/>
  <c r="AV1660" i="3"/>
  <c r="AV1676" i="3"/>
  <c r="AV1692" i="3"/>
  <c r="AV1708" i="3"/>
  <c r="AV1724" i="3"/>
  <c r="AV1740" i="3"/>
  <c r="AV1569" i="3"/>
  <c r="AV1529" i="3"/>
  <c r="AV1495" i="3"/>
  <c r="AV1536" i="3"/>
  <c r="AW1536" i="3" s="1"/>
  <c r="AV1575" i="3"/>
  <c r="AV1519" i="3"/>
  <c r="AW1519" i="3" s="1"/>
  <c r="AV1577" i="3"/>
  <c r="AV1584" i="3"/>
  <c r="AX1584" i="3" s="1"/>
  <c r="AV1622" i="3"/>
  <c r="AW1622" i="3" s="1"/>
  <c r="AV1605" i="3"/>
  <c r="AV1492" i="3"/>
  <c r="AX1492" i="3" s="1"/>
  <c r="AV1524" i="3"/>
  <c r="AW1524" i="3" s="1"/>
  <c r="AV1556" i="3"/>
  <c r="AW1556" i="3" s="1"/>
  <c r="AV1588" i="3"/>
  <c r="AX1588" i="3" s="1"/>
  <c r="AV1641" i="3"/>
  <c r="AV1458" i="3"/>
  <c r="AV1474" i="3"/>
  <c r="AV1490" i="3"/>
  <c r="AV1506" i="3"/>
  <c r="AV1522" i="3"/>
  <c r="AV1538" i="3"/>
  <c r="AV1554" i="3"/>
  <c r="AV1570" i="3"/>
  <c r="AV1586" i="3"/>
  <c r="AV1602" i="3"/>
  <c r="AV1618" i="3"/>
  <c r="AV1662" i="3"/>
  <c r="AX1662" i="3" s="1"/>
  <c r="AV1694" i="3"/>
  <c r="AW1694" i="3" s="1"/>
  <c r="AV1726" i="3"/>
  <c r="AX1726" i="3" s="1"/>
  <c r="AV1656" i="3"/>
  <c r="AV1672" i="3"/>
  <c r="AV1688" i="3"/>
  <c r="AV1704" i="3"/>
  <c r="AV1720" i="3"/>
  <c r="AV1736" i="3"/>
  <c r="S15" i="3"/>
  <c r="AS5" i="3"/>
  <c r="AP2121" i="3"/>
  <c r="AQ15" i="3"/>
  <c r="AV978" i="3"/>
  <c r="AV1178" i="3"/>
  <c r="AW1178" i="3" s="1"/>
  <c r="AV900" i="3"/>
  <c r="AV932" i="3"/>
  <c r="AV964" i="3"/>
  <c r="AV1104" i="3"/>
  <c r="AV1168" i="3"/>
  <c r="AV1232" i="3"/>
  <c r="AV1296" i="3"/>
  <c r="AV1230" i="3"/>
  <c r="AV1334" i="3"/>
  <c r="AV1106" i="3"/>
  <c r="AW1106" i="3" s="1"/>
  <c r="AV1322" i="3"/>
  <c r="AX1322" i="3" s="1"/>
  <c r="AV912" i="3"/>
  <c r="AV990" i="3"/>
  <c r="AV1290" i="3"/>
  <c r="AW1290" i="3" s="1"/>
  <c r="AV1054" i="3"/>
  <c r="AV1078" i="3"/>
  <c r="AV1142" i="3"/>
  <c r="AV1174" i="3"/>
  <c r="AV1206" i="3"/>
  <c r="AV1238" i="3"/>
  <c r="AV1270" i="3"/>
  <c r="AV1302" i="3"/>
  <c r="AV1086" i="3"/>
  <c r="AV1150" i="3"/>
  <c r="AV1068" i="3"/>
  <c r="AV1228" i="3"/>
  <c r="AV1481" i="3"/>
  <c r="AV1551" i="3"/>
  <c r="AV1621" i="3"/>
  <c r="AV1469" i="3"/>
  <c r="AV1597" i="3"/>
  <c r="AV1707" i="3"/>
  <c r="AV1547" i="3"/>
  <c r="AV1743" i="3"/>
  <c r="AV1657" i="3"/>
  <c r="AV1701" i="3"/>
  <c r="AV1878" i="3"/>
  <c r="AV1922" i="3"/>
  <c r="AV2078" i="3"/>
  <c r="AX2078" i="3" s="1"/>
  <c r="AV2046" i="3"/>
  <c r="AV2116" i="3"/>
  <c r="AV1066" i="3"/>
  <c r="AW1066" i="3" s="1"/>
  <c r="AV1314" i="3"/>
  <c r="AV984" i="3"/>
  <c r="AW984" i="3" s="1"/>
  <c r="BA1058" i="3"/>
  <c r="AV1052" i="3"/>
  <c r="AV1505" i="3"/>
  <c r="AX1505" i="3" s="1"/>
  <c r="BA1158" i="3"/>
  <c r="AV1254" i="3"/>
  <c r="BA944" i="3"/>
  <c r="BA1008" i="3"/>
  <c r="AV1044" i="3"/>
  <c r="AV1172" i="3"/>
  <c r="AV1593" i="3"/>
  <c r="AV1848" i="3"/>
  <c r="AW1848" i="3" s="1"/>
  <c r="AV1493" i="3"/>
  <c r="AV1731" i="3"/>
  <c r="AV1639" i="3"/>
  <c r="AX1639" i="3" s="1"/>
  <c r="AV1703" i="3"/>
  <c r="AX1703" i="3" s="1"/>
  <c r="BA2034" i="3"/>
  <c r="AV1948" i="3"/>
  <c r="AV2114" i="3"/>
  <c r="AW2114" i="3" s="1"/>
  <c r="AV1681" i="3"/>
  <c r="AV1713" i="3"/>
  <c r="AV1745" i="3"/>
  <c r="AV1884" i="3"/>
  <c r="AV1918" i="3"/>
  <c r="AV1926" i="3"/>
  <c r="AV2075" i="3"/>
  <c r="AV904" i="3"/>
  <c r="AX904" i="3" s="1"/>
  <c r="AV1064" i="3"/>
  <c r="AV1180" i="3"/>
  <c r="AV1308" i="3"/>
  <c r="AV1062" i="3"/>
  <c r="AV1310" i="3"/>
  <c r="AV1485" i="3"/>
  <c r="AV1563" i="3"/>
  <c r="AV1643" i="3"/>
  <c r="AW1643" i="3" s="1"/>
  <c r="AV1671" i="3"/>
  <c r="AW1671" i="3" s="1"/>
  <c r="AV1617" i="3"/>
  <c r="AV1898" i="3"/>
  <c r="AV1777" i="3"/>
  <c r="AX1777" i="3" s="1"/>
  <c r="AV1994" i="3"/>
  <c r="AV1653" i="3"/>
  <c r="AV1685" i="3"/>
  <c r="AV1717" i="3"/>
  <c r="AV1749" i="3"/>
  <c r="AV1932" i="3"/>
  <c r="AV1778" i="3"/>
  <c r="AV1974" i="3"/>
  <c r="AW1974" i="3" s="1"/>
  <c r="AV1960" i="3"/>
  <c r="AV2074" i="3"/>
  <c r="AV2088" i="3"/>
  <c r="AW2088" i="3" s="1"/>
  <c r="AF12" i="3"/>
  <c r="AZ2049" i="3" s="1"/>
  <c r="AV2041" i="3"/>
  <c r="AX2041" i="3" s="1"/>
  <c r="AV2102" i="3"/>
  <c r="AV2052" i="3"/>
  <c r="AF13" i="3"/>
  <c r="AV936" i="3"/>
  <c r="AX936" i="3" s="1"/>
  <c r="BA1258" i="3"/>
  <c r="AV1122" i="3"/>
  <c r="AW1122" i="3" s="1"/>
  <c r="AV1096" i="3"/>
  <c r="AV1160" i="3"/>
  <c r="AV1224" i="3"/>
  <c r="AV1288" i="3"/>
  <c r="AV1060" i="3"/>
  <c r="AV1124" i="3"/>
  <c r="AV1188" i="3"/>
  <c r="AV1553" i="3"/>
  <c r="AV1599" i="3"/>
  <c r="AV1477" i="3"/>
  <c r="AV1611" i="3"/>
  <c r="AV1711" i="3"/>
  <c r="AV1475" i="3"/>
  <c r="AV1812" i="3"/>
  <c r="AW1812" i="3" s="1"/>
  <c r="AV1765" i="3"/>
  <c r="AV1697" i="3"/>
  <c r="AV1741" i="3"/>
  <c r="AF11" i="3"/>
  <c r="AV1766" i="3"/>
  <c r="AV1798" i="3"/>
  <c r="AV1810" i="3"/>
  <c r="AV1830" i="3"/>
  <c r="AV1842" i="3"/>
  <c r="AV1862" i="3"/>
  <c r="AV1888" i="3"/>
  <c r="AV1901" i="3"/>
  <c r="AW1901" i="3" s="1"/>
  <c r="AV1906" i="3"/>
  <c r="AV1954" i="3"/>
  <c r="AV2000" i="3"/>
  <c r="AV2019" i="3"/>
  <c r="AV2111" i="3"/>
  <c r="AX2111" i="3" s="1"/>
  <c r="BA1651" i="3"/>
  <c r="BA2077" i="3"/>
  <c r="AV1009" i="3"/>
  <c r="AW1009" i="3" s="1"/>
  <c r="AV977" i="3"/>
  <c r="AW977" i="3" s="1"/>
  <c r="AV945" i="3"/>
  <c r="AX945" i="3" s="1"/>
  <c r="AV913" i="3"/>
  <c r="AW913" i="3" s="1"/>
  <c r="AV1037" i="3"/>
  <c r="AW1037" i="3" s="1"/>
  <c r="AV897" i="3"/>
  <c r="AV1041" i="3"/>
  <c r="AW1041" i="3" s="1"/>
  <c r="AV1025" i="3"/>
  <c r="AX1025" i="3" s="1"/>
  <c r="AV973" i="3"/>
  <c r="AW973" i="3" s="1"/>
  <c r="AV1170" i="3"/>
  <c r="AV1234" i="3"/>
  <c r="AV1298" i="3"/>
  <c r="AV1057" i="3"/>
  <c r="AW1057" i="3" s="1"/>
  <c r="AV1089" i="3"/>
  <c r="AW1089" i="3" s="1"/>
  <c r="AV1121" i="3"/>
  <c r="AW1121" i="3" s="1"/>
  <c r="AV1153" i="3"/>
  <c r="AV1185" i="3"/>
  <c r="AW1185" i="3" s="1"/>
  <c r="AV1217" i="3"/>
  <c r="AW1217" i="3" s="1"/>
  <c r="AV1249" i="3"/>
  <c r="AW1249" i="3" s="1"/>
  <c r="AV1281" i="3"/>
  <c r="AV1313" i="3"/>
  <c r="AW1313" i="3" s="1"/>
  <c r="AV929" i="3"/>
  <c r="AW929" i="3" s="1"/>
  <c r="AV944" i="3"/>
  <c r="AV961" i="3"/>
  <c r="AV896" i="3"/>
  <c r="AV974" i="3"/>
  <c r="AX974" i="3" s="1"/>
  <c r="AV1004" i="3"/>
  <c r="AV1005" i="3"/>
  <c r="AV1058" i="3"/>
  <c r="AW1058" i="3" s="1"/>
  <c r="AV1074" i="3"/>
  <c r="AW1074" i="3" s="1"/>
  <c r="AV1146" i="3"/>
  <c r="AW1146" i="3" s="1"/>
  <c r="AV1210" i="3"/>
  <c r="AX1210" i="3" s="1"/>
  <c r="AV1274" i="3"/>
  <c r="AX1274" i="3" s="1"/>
  <c r="AV1138" i="3"/>
  <c r="AV1202" i="3"/>
  <c r="AV1266" i="3"/>
  <c r="AV1073" i="3"/>
  <c r="AW1073" i="3" s="1"/>
  <c r="AV1105" i="3"/>
  <c r="AW1105" i="3" s="1"/>
  <c r="AV1137" i="3"/>
  <c r="AX1137" i="3" s="1"/>
  <c r="AV1169" i="3"/>
  <c r="AX1169" i="3" s="1"/>
  <c r="AV1201" i="3"/>
  <c r="AW1201" i="3" s="1"/>
  <c r="AV1233" i="3"/>
  <c r="AX1233" i="3" s="1"/>
  <c r="AV1265" i="3"/>
  <c r="AX1265" i="3" s="1"/>
  <c r="AV1297" i="3"/>
  <c r="AW1297" i="3" s="1"/>
  <c r="AV1329" i="3"/>
  <c r="AW1329" i="3" s="1"/>
  <c r="AV993" i="3"/>
  <c r="AX993" i="3" s="1"/>
  <c r="AV898" i="3"/>
  <c r="AV924" i="3"/>
  <c r="AV925" i="3"/>
  <c r="AX925" i="3" s="1"/>
  <c r="AV956" i="3"/>
  <c r="AX956" i="3" s="1"/>
  <c r="AV957" i="3"/>
  <c r="AV1020" i="3"/>
  <c r="AV1021" i="3"/>
  <c r="AV905" i="3"/>
  <c r="AX905" i="3" s="1"/>
  <c r="AV922" i="3"/>
  <c r="AV937" i="3"/>
  <c r="AV954" i="3"/>
  <c r="AV968" i="3"/>
  <c r="AW968" i="3" s="1"/>
  <c r="AV969" i="3"/>
  <c r="AX969" i="3" s="1"/>
  <c r="AV986" i="3"/>
  <c r="AV1000" i="3"/>
  <c r="AW1000" i="3" s="1"/>
  <c r="AV1001" i="3"/>
  <c r="AW1001" i="3" s="1"/>
  <c r="AV1018" i="3"/>
  <c r="AV1032" i="3"/>
  <c r="AV1033" i="3"/>
  <c r="AW1033" i="3" s="1"/>
  <c r="AV902" i="3"/>
  <c r="AV918" i="3"/>
  <c r="AV934" i="3"/>
  <c r="AV950" i="3"/>
  <c r="AV966" i="3"/>
  <c r="AX966" i="3" s="1"/>
  <c r="AV982" i="3"/>
  <c r="AX982" i="3" s="1"/>
  <c r="AV998" i="3"/>
  <c r="AX998" i="3" s="1"/>
  <c r="AV1013" i="3"/>
  <c r="AW1013" i="3" s="1"/>
  <c r="AV1030" i="3"/>
  <c r="AW1030" i="3" s="1"/>
  <c r="AV1036" i="3"/>
  <c r="AV1065" i="3"/>
  <c r="AV1097" i="3"/>
  <c r="AW1097" i="3" s="1"/>
  <c r="AV1129" i="3"/>
  <c r="AW1129" i="3" s="1"/>
  <c r="AV1161" i="3"/>
  <c r="AW1161" i="3" s="1"/>
  <c r="AV1193" i="3"/>
  <c r="AW1193" i="3" s="1"/>
  <c r="AV1225" i="3"/>
  <c r="AW1225" i="3" s="1"/>
  <c r="AV1257" i="3"/>
  <c r="AX1257" i="3" s="1"/>
  <c r="AV1289" i="3"/>
  <c r="AX1289" i="3" s="1"/>
  <c r="AV1321" i="3"/>
  <c r="AV926" i="3"/>
  <c r="AX926" i="3" s="1"/>
  <c r="AV988" i="3"/>
  <c r="AV985" i="3"/>
  <c r="AW985" i="3" s="1"/>
  <c r="AV1017" i="3"/>
  <c r="AV1034" i="3"/>
  <c r="AV1090" i="3"/>
  <c r="AV1014" i="3"/>
  <c r="AW1014" i="3" s="1"/>
  <c r="AV903" i="3"/>
  <c r="AV919" i="3"/>
  <c r="AV935" i="3"/>
  <c r="AV951" i="3"/>
  <c r="AV967" i="3"/>
  <c r="AV983" i="3"/>
  <c r="AV999" i="3"/>
  <c r="AV1015" i="3"/>
  <c r="AV1031" i="3"/>
  <c r="AV1053" i="3"/>
  <c r="AX1053" i="3" s="1"/>
  <c r="AV1085" i="3"/>
  <c r="AV1117" i="3"/>
  <c r="AX1117" i="3" s="1"/>
  <c r="AV1149" i="3"/>
  <c r="AV1181" i="3"/>
  <c r="AX1181" i="3" s="1"/>
  <c r="AV1213" i="3"/>
  <c r="AV1245" i="3"/>
  <c r="AX1245" i="3" s="1"/>
  <c r="AV1277" i="3"/>
  <c r="AV1309" i="3"/>
  <c r="AX1309" i="3" s="1"/>
  <c r="AV1047" i="3"/>
  <c r="AV1063" i="3"/>
  <c r="AV1079" i="3"/>
  <c r="AV1095" i="3"/>
  <c r="AV1111" i="3"/>
  <c r="AV1127" i="3"/>
  <c r="AV1143" i="3"/>
  <c r="AV1159" i="3"/>
  <c r="AV1175" i="3"/>
  <c r="AV1191" i="3"/>
  <c r="AV1207" i="3"/>
  <c r="AV1223" i="3"/>
  <c r="AV1239" i="3"/>
  <c r="AV1255" i="3"/>
  <c r="AV1271" i="3"/>
  <c r="AV1287" i="3"/>
  <c r="AV1303" i="3"/>
  <c r="AV1319" i="3"/>
  <c r="AV1335" i="3"/>
  <c r="AV909" i="3"/>
  <c r="AW909" i="3" s="1"/>
  <c r="AV958" i="3"/>
  <c r="AX958" i="3" s="1"/>
  <c r="AV953" i="3"/>
  <c r="AX953" i="3" s="1"/>
  <c r="AV970" i="3"/>
  <c r="AV1002" i="3"/>
  <c r="AV1016" i="3"/>
  <c r="AW1016" i="3" s="1"/>
  <c r="AV1186" i="3"/>
  <c r="AV907" i="3"/>
  <c r="AV923" i="3"/>
  <c r="AV939" i="3"/>
  <c r="AV955" i="3"/>
  <c r="AV971" i="3"/>
  <c r="AV987" i="3"/>
  <c r="AV1003" i="3"/>
  <c r="AV1019" i="3"/>
  <c r="AV1035" i="3"/>
  <c r="AV1061" i="3"/>
  <c r="AX1061" i="3" s="1"/>
  <c r="AV1093" i="3"/>
  <c r="AW1093" i="3" s="1"/>
  <c r="AV1125" i="3"/>
  <c r="AW1125" i="3" s="1"/>
  <c r="AV1157" i="3"/>
  <c r="AV1189" i="3"/>
  <c r="AX1189" i="3" s="1"/>
  <c r="AV1221" i="3"/>
  <c r="AX1221" i="3" s="1"/>
  <c r="AV1253" i="3"/>
  <c r="AW1253" i="3" s="1"/>
  <c r="AV1285" i="3"/>
  <c r="AX1285" i="3" s="1"/>
  <c r="AV1317" i="3"/>
  <c r="AX1317" i="3" s="1"/>
  <c r="AV1043" i="3"/>
  <c r="AV1059" i="3"/>
  <c r="AV1075" i="3"/>
  <c r="AV1091" i="3"/>
  <c r="AV1107" i="3"/>
  <c r="AV1123" i="3"/>
  <c r="AV1139" i="3"/>
  <c r="AV1155" i="3"/>
  <c r="AV1171" i="3"/>
  <c r="AV1187" i="3"/>
  <c r="AV1203" i="3"/>
  <c r="AV1219" i="3"/>
  <c r="AV1235" i="3"/>
  <c r="AV1251" i="3"/>
  <c r="AV1267" i="3"/>
  <c r="AV1283" i="3"/>
  <c r="AV1299" i="3"/>
  <c r="AV1315" i="3"/>
  <c r="AV1331" i="3"/>
  <c r="AV908" i="3"/>
  <c r="AX908" i="3" s="1"/>
  <c r="AV941" i="3"/>
  <c r="AV921" i="3"/>
  <c r="AX921" i="3" s="1"/>
  <c r="AV938" i="3"/>
  <c r="AV952" i="3"/>
  <c r="AW952" i="3" s="1"/>
  <c r="AV1040" i="3"/>
  <c r="AV901" i="3"/>
  <c r="AX901" i="3" s="1"/>
  <c r="AV1029" i="3"/>
  <c r="AV1050" i="3"/>
  <c r="AV1049" i="3"/>
  <c r="AX1049" i="3" s="1"/>
  <c r="AV911" i="3"/>
  <c r="AV927" i="3"/>
  <c r="AV943" i="3"/>
  <c r="AV959" i="3"/>
  <c r="AV975" i="3"/>
  <c r="AV991" i="3"/>
  <c r="AV1007" i="3"/>
  <c r="AV1023" i="3"/>
  <c r="AV1069" i="3"/>
  <c r="AV1101" i="3"/>
  <c r="AW1101" i="3" s="1"/>
  <c r="AV1133" i="3"/>
  <c r="AV1165" i="3"/>
  <c r="AW1165" i="3" s="1"/>
  <c r="AV1197" i="3"/>
  <c r="AV1229" i="3"/>
  <c r="AW1229" i="3" s="1"/>
  <c r="AV1261" i="3"/>
  <c r="AV1293" i="3"/>
  <c r="AW1293" i="3" s="1"/>
  <c r="AV1325" i="3"/>
  <c r="AV1055" i="3"/>
  <c r="AV1071" i="3"/>
  <c r="AV1087" i="3"/>
  <c r="AV1103" i="3"/>
  <c r="AV1119" i="3"/>
  <c r="AV1135" i="3"/>
  <c r="AV1151" i="3"/>
  <c r="AV1167" i="3"/>
  <c r="AV1183" i="3"/>
  <c r="AV1199" i="3"/>
  <c r="AV1215" i="3"/>
  <c r="AV1231" i="3"/>
  <c r="AV1247" i="3"/>
  <c r="AV1263" i="3"/>
  <c r="AV1279" i="3"/>
  <c r="AV1295" i="3"/>
  <c r="AV1311" i="3"/>
  <c r="AV1327" i="3"/>
  <c r="AV1024" i="3"/>
  <c r="AV940" i="3"/>
  <c r="AV989" i="3"/>
  <c r="AX989" i="3" s="1"/>
  <c r="AV1022" i="3"/>
  <c r="AX1022" i="3" s="1"/>
  <c r="AV1194" i="3"/>
  <c r="AW1194" i="3" s="1"/>
  <c r="AV906" i="3"/>
  <c r="AV920" i="3"/>
  <c r="AX920" i="3" s="1"/>
  <c r="AV917" i="3"/>
  <c r="AW917" i="3" s="1"/>
  <c r="AV933" i="3"/>
  <c r="AX933" i="3" s="1"/>
  <c r="AV949" i="3"/>
  <c r="AX949" i="3" s="1"/>
  <c r="AV965" i="3"/>
  <c r="AX965" i="3" s="1"/>
  <c r="AV981" i="3"/>
  <c r="AW981" i="3" s="1"/>
  <c r="AV997" i="3"/>
  <c r="AW997" i="3" s="1"/>
  <c r="AV1250" i="3"/>
  <c r="AV1081" i="3"/>
  <c r="AV1113" i="3"/>
  <c r="AW1113" i="3" s="1"/>
  <c r="AV1145" i="3"/>
  <c r="AW1145" i="3" s="1"/>
  <c r="AV1177" i="3"/>
  <c r="AW1177" i="3" s="1"/>
  <c r="AV1209" i="3"/>
  <c r="AV1241" i="3"/>
  <c r="AW1241" i="3" s="1"/>
  <c r="AV1273" i="3"/>
  <c r="AW1273" i="3" s="1"/>
  <c r="AV1305" i="3"/>
  <c r="AW1305" i="3" s="1"/>
  <c r="AV1337" i="3"/>
  <c r="AW1337" i="3" s="1"/>
  <c r="AV899" i="3"/>
  <c r="AV915" i="3"/>
  <c r="AV931" i="3"/>
  <c r="AV947" i="3"/>
  <c r="AV963" i="3"/>
  <c r="AV979" i="3"/>
  <c r="AV995" i="3"/>
  <c r="AV1011" i="3"/>
  <c r="AV1027" i="3"/>
  <c r="AV1039" i="3"/>
  <c r="AV1045" i="3"/>
  <c r="AX1045" i="3" s="1"/>
  <c r="AV1077" i="3"/>
  <c r="AW1077" i="3" s="1"/>
  <c r="AV1109" i="3"/>
  <c r="AW1109" i="3" s="1"/>
  <c r="AV1141" i="3"/>
  <c r="AW1141" i="3" s="1"/>
  <c r="AV1173" i="3"/>
  <c r="AX1173" i="3" s="1"/>
  <c r="AV1205" i="3"/>
  <c r="AV1237" i="3"/>
  <c r="AW1237" i="3" s="1"/>
  <c r="AV1269" i="3"/>
  <c r="AX1269" i="3" s="1"/>
  <c r="AV1301" i="3"/>
  <c r="AX1301" i="3" s="1"/>
  <c r="AV1333" i="3"/>
  <c r="AV1051" i="3"/>
  <c r="AV1067" i="3"/>
  <c r="AV1083" i="3"/>
  <c r="AV1099" i="3"/>
  <c r="AV1115" i="3"/>
  <c r="AV1131" i="3"/>
  <c r="AV1147" i="3"/>
  <c r="AV1163" i="3"/>
  <c r="AV1179" i="3"/>
  <c r="AV1195" i="3"/>
  <c r="AV1211" i="3"/>
  <c r="AV1227" i="3"/>
  <c r="AV1243" i="3"/>
  <c r="AV1259" i="3"/>
  <c r="AV1275" i="3"/>
  <c r="AV1291" i="3"/>
  <c r="AV1307" i="3"/>
  <c r="AV1323" i="3"/>
  <c r="AF2121" i="3"/>
  <c r="AT11" i="3"/>
  <c r="AT13" i="3"/>
  <c r="BA2119" i="3" s="1"/>
  <c r="BA13" i="3" s="1"/>
  <c r="O1450" i="3"/>
  <c r="P1450" i="3" s="1"/>
  <c r="O1448" i="3"/>
  <c r="P1448" i="3" s="1"/>
  <c r="O1434" i="3"/>
  <c r="P1434" i="3" s="1"/>
  <c r="O1432" i="3"/>
  <c r="P1432" i="3" s="1"/>
  <c r="O1418" i="3"/>
  <c r="P1418" i="3" s="1"/>
  <c r="O1416" i="3"/>
  <c r="P1416" i="3" s="1"/>
  <c r="O1384" i="3"/>
  <c r="P1384" i="3" s="1"/>
  <c r="O1380" i="3"/>
  <c r="P1380" i="3" s="1"/>
  <c r="O1376" i="3"/>
  <c r="P1376" i="3" s="1"/>
  <c r="O1372" i="3"/>
  <c r="P1372" i="3" s="1"/>
  <c r="O1368" i="3"/>
  <c r="P1368" i="3" s="1"/>
  <c r="O1364" i="3"/>
  <c r="P1364" i="3" s="1"/>
  <c r="O1360" i="3"/>
  <c r="P1360" i="3" s="1"/>
  <c r="O1356" i="3"/>
  <c r="P1356" i="3" s="1"/>
  <c r="O1442" i="3"/>
  <c r="P1442" i="3" s="1"/>
  <c r="O1426" i="3"/>
  <c r="P1426" i="3" s="1"/>
  <c r="O1410" i="3"/>
  <c r="P1410" i="3" s="1"/>
  <c r="O1452" i="3"/>
  <c r="P1452" i="3" s="1"/>
  <c r="O1436" i="3"/>
  <c r="P1436" i="3" s="1"/>
  <c r="O1420" i="3"/>
  <c r="P1420" i="3" s="1"/>
  <c r="O1349" i="3"/>
  <c r="P1349" i="3" s="1"/>
  <c r="O1341" i="3"/>
  <c r="P1341" i="3" s="1"/>
  <c r="O1389" i="3"/>
  <c r="P1389" i="3" s="1"/>
  <c r="O1339" i="3"/>
  <c r="P1339" i="3" s="1"/>
  <c r="O1397" i="3"/>
  <c r="P1397" i="3" s="1"/>
  <c r="O1347" i="3"/>
  <c r="P1347" i="3" s="1"/>
  <c r="O1365" i="3"/>
  <c r="P1365" i="3" s="1"/>
  <c r="O1343" i="3"/>
  <c r="P1343" i="3" s="1"/>
  <c r="O1363" i="3"/>
  <c r="P1363" i="3" s="1"/>
  <c r="O1345" i="3"/>
  <c r="P1345" i="3" s="1"/>
  <c r="O1412" i="3"/>
  <c r="P1412" i="3" s="1"/>
  <c r="O1417" i="3"/>
  <c r="P1417" i="3" s="1"/>
  <c r="O1424" i="3"/>
  <c r="P1424" i="3" s="1"/>
  <c r="O1399" i="3"/>
  <c r="P1399" i="3" s="1"/>
  <c r="O1342" i="3"/>
  <c r="P1342" i="3" s="1"/>
  <c r="O1371" i="3"/>
  <c r="P1371" i="3" s="1"/>
  <c r="O1373" i="3"/>
  <c r="P1373" i="3" s="1"/>
  <c r="O1441" i="3"/>
  <c r="P1441" i="3" s="1"/>
  <c r="O1353" i="3"/>
  <c r="P1353" i="3" s="1"/>
  <c r="O1408" i="3"/>
  <c r="P1408" i="3" s="1"/>
  <c r="O1381" i="3"/>
  <c r="P1381" i="3" s="1"/>
  <c r="O1338" i="3"/>
  <c r="P1338" i="3" s="1"/>
  <c r="O1354" i="3"/>
  <c r="P1354" i="3" s="1"/>
  <c r="O1404" i="3"/>
  <c r="P1404" i="3" s="1"/>
  <c r="O1352" i="3"/>
  <c r="P1352" i="3" s="1"/>
  <c r="O1375" i="3"/>
  <c r="P1375" i="3" s="1"/>
  <c r="O1377" i="3"/>
  <c r="P1377" i="3" s="1"/>
  <c r="O1401" i="3"/>
  <c r="P1401" i="3" s="1"/>
  <c r="O1433" i="3"/>
  <c r="P1433" i="3" s="1"/>
  <c r="O1428" i="3"/>
  <c r="P1428" i="3" s="1"/>
  <c r="O1346" i="3"/>
  <c r="P1346" i="3" s="1"/>
  <c r="O1351" i="3"/>
  <c r="P1351" i="3" s="1"/>
  <c r="O1444" i="3"/>
  <c r="P1444" i="3" s="1"/>
  <c r="O1449" i="3"/>
  <c r="P1449" i="3" s="1"/>
  <c r="O1344" i="3"/>
  <c r="P1344" i="3" s="1"/>
  <c r="O1391" i="3"/>
  <c r="P1391" i="3" s="1"/>
  <c r="O1350" i="3"/>
  <c r="P1350" i="3" s="1"/>
  <c r="O1348" i="3"/>
  <c r="P1348" i="3" s="1"/>
  <c r="O1367" i="3"/>
  <c r="P1367" i="3" s="1"/>
  <c r="O1396" i="3"/>
  <c r="P1396" i="3" s="1"/>
  <c r="O1456" i="3"/>
  <c r="P1456" i="3" s="1"/>
  <c r="O1362" i="3"/>
  <c r="P1362" i="3" s="1"/>
  <c r="O1378" i="3"/>
  <c r="P1378" i="3" s="1"/>
  <c r="O1386" i="3"/>
  <c r="P1386" i="3" s="1"/>
  <c r="O1398" i="3"/>
  <c r="P1398" i="3" s="1"/>
  <c r="O1405" i="3"/>
  <c r="P1405" i="3" s="1"/>
  <c r="O1413" i="3"/>
  <c r="P1413" i="3" s="1"/>
  <c r="O1421" i="3"/>
  <c r="P1421" i="3" s="1"/>
  <c r="O1429" i="3"/>
  <c r="P1429" i="3" s="1"/>
  <c r="O1437" i="3"/>
  <c r="P1437" i="3" s="1"/>
  <c r="O1445" i="3"/>
  <c r="P1445" i="3" s="1"/>
  <c r="O1453" i="3"/>
  <c r="P1453" i="3" s="1"/>
  <c r="O1379" i="3"/>
  <c r="P1379" i="3" s="1"/>
  <c r="O1355" i="3"/>
  <c r="P1355" i="3" s="1"/>
  <c r="O1369" i="3"/>
  <c r="P1369" i="3" s="1"/>
  <c r="O1392" i="3"/>
  <c r="P1392" i="3" s="1"/>
  <c r="O1395" i="3"/>
  <c r="P1395" i="3" s="1"/>
  <c r="O1407" i="3"/>
  <c r="P1407" i="3" s="1"/>
  <c r="O1423" i="3"/>
  <c r="P1423" i="3" s="1"/>
  <c r="O1439" i="3"/>
  <c r="P1439" i="3" s="1"/>
  <c r="O1455" i="3"/>
  <c r="P1455" i="3" s="1"/>
  <c r="O1366" i="3"/>
  <c r="P1366" i="3" s="1"/>
  <c r="O1382" i="3"/>
  <c r="P1382" i="3" s="1"/>
  <c r="O1387" i="3"/>
  <c r="P1387" i="3" s="1"/>
  <c r="O1415" i="3"/>
  <c r="P1415" i="3" s="1"/>
  <c r="O1431" i="3"/>
  <c r="P1431" i="3" s="1"/>
  <c r="O1447" i="3"/>
  <c r="P1447" i="3" s="1"/>
  <c r="O1402" i="3"/>
  <c r="P1402" i="3" s="1"/>
  <c r="O1388" i="3"/>
  <c r="P1388" i="3" s="1"/>
  <c r="O1359" i="3"/>
  <c r="P1359" i="3" s="1"/>
  <c r="O1361" i="3"/>
  <c r="P1361" i="3" s="1"/>
  <c r="O1357" i="3"/>
  <c r="P1357" i="3" s="1"/>
  <c r="O1425" i="3"/>
  <c r="P1425" i="3" s="1"/>
  <c r="O1383" i="3"/>
  <c r="P1383" i="3" s="1"/>
  <c r="O1370" i="3"/>
  <c r="P1370" i="3" s="1"/>
  <c r="O1400" i="3"/>
  <c r="P1400" i="3" s="1"/>
  <c r="O1390" i="3"/>
  <c r="P1390" i="3" s="1"/>
  <c r="O1440" i="3"/>
  <c r="P1440" i="3" s="1"/>
  <c r="O1409" i="3"/>
  <c r="P1409" i="3" s="1"/>
  <c r="O1340" i="3"/>
  <c r="P1340" i="3" s="1"/>
  <c r="O1385" i="3"/>
  <c r="P1385" i="3" s="1"/>
  <c r="O1393" i="3"/>
  <c r="P1393" i="3" s="1"/>
  <c r="O1411" i="3"/>
  <c r="P1411" i="3" s="1"/>
  <c r="O1414" i="3"/>
  <c r="P1414" i="3" s="1"/>
  <c r="O1427" i="3"/>
  <c r="P1427" i="3" s="1"/>
  <c r="O1430" i="3"/>
  <c r="P1430" i="3" s="1"/>
  <c r="O1443" i="3"/>
  <c r="P1443" i="3" s="1"/>
  <c r="O1446" i="3"/>
  <c r="P1446" i="3" s="1"/>
  <c r="O1358" i="3"/>
  <c r="P1358" i="3" s="1"/>
  <c r="O1374" i="3"/>
  <c r="P1374" i="3" s="1"/>
  <c r="O1403" i="3"/>
  <c r="P1403" i="3" s="1"/>
  <c r="O1406" i="3"/>
  <c r="P1406" i="3" s="1"/>
  <c r="O1419" i="3"/>
  <c r="P1419" i="3" s="1"/>
  <c r="O1422" i="3"/>
  <c r="P1422" i="3" s="1"/>
  <c r="O1435" i="3"/>
  <c r="P1435" i="3" s="1"/>
  <c r="O1438" i="3"/>
  <c r="P1438" i="3" s="1"/>
  <c r="O1451" i="3"/>
  <c r="P1451" i="3" s="1"/>
  <c r="O1454" i="3"/>
  <c r="P1454" i="3" s="1"/>
  <c r="O1394" i="3"/>
  <c r="P1394" i="3" s="1"/>
  <c r="AM2121" i="3"/>
  <c r="AV930" i="3"/>
  <c r="AV1242" i="3"/>
  <c r="AV996" i="3"/>
  <c r="AV1070" i="3"/>
  <c r="AV1134" i="3"/>
  <c r="AV1262" i="3"/>
  <c r="BA914" i="3"/>
  <c r="AV962" i="3"/>
  <c r="AV1056" i="3"/>
  <c r="AV1120" i="3"/>
  <c r="AV1184" i="3"/>
  <c r="AV1248" i="3"/>
  <c r="AV1312" i="3"/>
  <c r="BA946" i="3"/>
  <c r="AF8" i="3"/>
  <c r="AV910" i="3"/>
  <c r="AX910" i="3" s="1"/>
  <c r="AV1048" i="3"/>
  <c r="AV1112" i="3"/>
  <c r="AV1176" i="3"/>
  <c r="AV1240" i="3"/>
  <c r="AV1304" i="3"/>
  <c r="AV994" i="3"/>
  <c r="BA1330" i="3"/>
  <c r="BA940" i="3"/>
  <c r="AV1100" i="3"/>
  <c r="AV1164" i="3"/>
  <c r="AV1260" i="3"/>
  <c r="AV1324" i="3"/>
  <c r="AV1635" i="3"/>
  <c r="AV1683" i="3"/>
  <c r="AV1864" i="3"/>
  <c r="AX1864" i="3" s="1"/>
  <c r="AV1501" i="3"/>
  <c r="AV1483" i="3"/>
  <c r="AV1832" i="3"/>
  <c r="AW1832" i="3" s="1"/>
  <c r="AV1651" i="3"/>
  <c r="AX1651" i="3" s="1"/>
  <c r="AV1735" i="3"/>
  <c r="AX1735" i="3" s="1"/>
  <c r="AV1788" i="3"/>
  <c r="AV1816" i="3"/>
  <c r="AV1800" i="3"/>
  <c r="AV1852" i="3"/>
  <c r="AV1669" i="3"/>
  <c r="AV1753" i="3"/>
  <c r="AV1910" i="3"/>
  <c r="AV2072" i="3"/>
  <c r="AV1503" i="3"/>
  <c r="AV1190" i="3"/>
  <c r="AV1326" i="3"/>
  <c r="AV1527" i="3"/>
  <c r="AV1140" i="3"/>
  <c r="AV1236" i="3"/>
  <c r="AV1332" i="3"/>
  <c r="AV1521" i="3"/>
  <c r="AV1631" i="3"/>
  <c r="AV1615" i="3"/>
  <c r="AX1615" i="3" s="1"/>
  <c r="AV1525" i="3"/>
  <c r="AV1663" i="3"/>
  <c r="AV1890" i="3"/>
  <c r="AV1661" i="3"/>
  <c r="AV1693" i="3"/>
  <c r="AV1725" i="3"/>
  <c r="AV1757" i="3"/>
  <c r="AV1913" i="3"/>
  <c r="AX1913" i="3" s="1"/>
  <c r="AV2008" i="3"/>
  <c r="AV2070" i="3"/>
  <c r="AV2115" i="3"/>
  <c r="AX2115" i="3" s="1"/>
  <c r="AV1218" i="3"/>
  <c r="AV1082" i="3"/>
  <c r="BA1042" i="3"/>
  <c r="AV1084" i="3"/>
  <c r="AV1212" i="3"/>
  <c r="AV1461" i="3"/>
  <c r="BA1040" i="3"/>
  <c r="AV1487" i="3"/>
  <c r="AV1517" i="3"/>
  <c r="AV1874" i="3"/>
  <c r="AX1874" i="3" s="1"/>
  <c r="AV1601" i="3"/>
  <c r="AV1781" i="3"/>
  <c r="AX1781" i="3" s="1"/>
  <c r="AV1828" i="3"/>
  <c r="AV1762" i="3"/>
  <c r="AV1896" i="3"/>
  <c r="AV2037" i="3"/>
  <c r="AX2037" i="3" s="1"/>
  <c r="AV2025" i="3"/>
  <c r="AV2082" i="3"/>
  <c r="AV1992" i="3"/>
  <c r="BA2111" i="3"/>
  <c r="AV1603" i="3"/>
  <c r="BA1190" i="3"/>
  <c r="AV1286" i="3"/>
  <c r="AV1583" i="3"/>
  <c r="AV1509" i="3"/>
  <c r="AV1571" i="3"/>
  <c r="AV1860" i="3"/>
  <c r="AV1785" i="3"/>
  <c r="AV1894" i="3"/>
  <c r="AV1665" i="3"/>
  <c r="AV1709" i="3"/>
  <c r="AV1790" i="3"/>
  <c r="AV1802" i="3"/>
  <c r="AV1822" i="3"/>
  <c r="AV1834" i="3"/>
  <c r="AV1854" i="3"/>
  <c r="AV2006" i="3"/>
  <c r="AW2006" i="3" s="1"/>
  <c r="AV2022" i="3"/>
  <c r="AW2022" i="3" s="1"/>
  <c r="AV2090" i="3"/>
  <c r="BA2094" i="3"/>
  <c r="BA1731" i="3"/>
  <c r="BA1294" i="3"/>
  <c r="AV2077" i="3"/>
  <c r="AV2044" i="3"/>
  <c r="AV2024" i="3"/>
  <c r="AV2032" i="3"/>
  <c r="AV2065" i="3"/>
  <c r="AW2065" i="3" s="1"/>
  <c r="AV2105" i="3"/>
  <c r="AW2105" i="3" s="1"/>
  <c r="AV2055" i="3"/>
  <c r="AV2071" i="3"/>
  <c r="AV2106" i="3"/>
  <c r="AV2091" i="3"/>
  <c r="AV2073" i="3"/>
  <c r="AV2030" i="3"/>
  <c r="AX2030" i="3" s="1"/>
  <c r="AV2038" i="3"/>
  <c r="AW2038" i="3" s="1"/>
  <c r="AV2076" i="3"/>
  <c r="AV2027" i="3"/>
  <c r="AV2053" i="3"/>
  <c r="AX2053" i="3" s="1"/>
  <c r="AV2061" i="3"/>
  <c r="AW2061" i="3" s="1"/>
  <c r="AV2069" i="3"/>
  <c r="AV2051" i="3"/>
  <c r="AV2067" i="3"/>
  <c r="AV2085" i="3"/>
  <c r="AV2109" i="3"/>
  <c r="AV2107" i="3"/>
  <c r="AV2095" i="3"/>
  <c r="AV2112" i="3"/>
  <c r="AV2117" i="3"/>
  <c r="AV2043" i="3"/>
  <c r="AV2047" i="3"/>
  <c r="AV2048" i="3"/>
  <c r="AV2062" i="3"/>
  <c r="AV2080" i="3"/>
  <c r="AV2028" i="3"/>
  <c r="AV2036" i="3"/>
  <c r="AV2049" i="3"/>
  <c r="AW2049" i="3" s="1"/>
  <c r="AV2063" i="3"/>
  <c r="AV2110" i="3"/>
  <c r="AV2089" i="3"/>
  <c r="AV2093" i="3"/>
  <c r="AV2097" i="3"/>
  <c r="AV2101" i="3"/>
  <c r="AV2099" i="3"/>
  <c r="AV2084" i="3"/>
  <c r="AV2040" i="3"/>
  <c r="AV2081" i="3"/>
  <c r="AV2026" i="3"/>
  <c r="AW2026" i="3" s="1"/>
  <c r="AV2034" i="3"/>
  <c r="AV2098" i="3"/>
  <c r="AV2057" i="3"/>
  <c r="AW2057" i="3" s="1"/>
  <c r="AV2060" i="3"/>
  <c r="AV2086" i="3"/>
  <c r="AV2059" i="3"/>
  <c r="AV2113" i="3"/>
  <c r="AV2103" i="3"/>
  <c r="AV2087" i="3"/>
  <c r="AV2118" i="3"/>
  <c r="O189" i="3"/>
  <c r="P189" i="3" s="1"/>
  <c r="O185" i="3"/>
  <c r="P185" i="3" s="1"/>
  <c r="O181" i="3"/>
  <c r="P181" i="3" s="1"/>
  <c r="O177" i="3"/>
  <c r="P177" i="3" s="1"/>
  <c r="O173" i="3"/>
  <c r="P173" i="3" s="1"/>
  <c r="O169" i="3"/>
  <c r="P169" i="3" s="1"/>
  <c r="O165" i="3"/>
  <c r="P165" i="3" s="1"/>
  <c r="O161" i="3"/>
  <c r="P161" i="3" s="1"/>
  <c r="O157" i="3"/>
  <c r="P157" i="3" s="1"/>
  <c r="O153" i="3"/>
  <c r="P153" i="3" s="1"/>
  <c r="O149" i="3"/>
  <c r="P149" i="3" s="1"/>
  <c r="O145" i="3"/>
  <c r="P145" i="3" s="1"/>
  <c r="O141" i="3"/>
  <c r="P141" i="3" s="1"/>
  <c r="O137" i="3"/>
  <c r="P137" i="3" s="1"/>
  <c r="O133" i="3"/>
  <c r="P133" i="3" s="1"/>
  <c r="O129" i="3"/>
  <c r="P129" i="3" s="1"/>
  <c r="O125" i="3"/>
  <c r="P125" i="3" s="1"/>
  <c r="O121" i="3"/>
  <c r="P121" i="3" s="1"/>
  <c r="O117" i="3"/>
  <c r="P117" i="3" s="1"/>
  <c r="O113" i="3"/>
  <c r="P113" i="3" s="1"/>
  <c r="O109" i="3"/>
  <c r="P109" i="3" s="1"/>
  <c r="O105" i="3"/>
  <c r="P105" i="3" s="1"/>
  <c r="O101" i="3"/>
  <c r="P101" i="3" s="1"/>
  <c r="O97" i="3"/>
  <c r="P97" i="3" s="1"/>
  <c r="O93" i="3"/>
  <c r="P93" i="3" s="1"/>
  <c r="O89" i="3"/>
  <c r="P89" i="3" s="1"/>
  <c r="O85" i="3"/>
  <c r="P85" i="3" s="1"/>
  <c r="O81" i="3"/>
  <c r="P81" i="3" s="1"/>
  <c r="O77" i="3"/>
  <c r="P77" i="3" s="1"/>
  <c r="O73" i="3"/>
  <c r="P73" i="3" s="1"/>
  <c r="O69" i="3"/>
  <c r="P69" i="3" s="1"/>
  <c r="O65" i="3"/>
  <c r="P65" i="3" s="1"/>
  <c r="O61" i="3"/>
  <c r="P61" i="3" s="1"/>
  <c r="O57" i="3"/>
  <c r="P57" i="3" s="1"/>
  <c r="O53" i="3"/>
  <c r="P53" i="3" s="1"/>
  <c r="O49" i="3"/>
  <c r="P49" i="3" s="1"/>
  <c r="O45" i="3"/>
  <c r="P45" i="3" s="1"/>
  <c r="O41" i="3"/>
  <c r="P41" i="3" s="1"/>
  <c r="O37" i="3"/>
  <c r="P37" i="3" s="1"/>
  <c r="O33" i="3"/>
  <c r="P33" i="3" s="1"/>
  <c r="O29" i="3"/>
  <c r="P29" i="3" s="1"/>
  <c r="O25" i="3"/>
  <c r="P25" i="3" s="1"/>
  <c r="O21" i="3"/>
  <c r="P21" i="3" s="1"/>
  <c r="O190" i="3"/>
  <c r="P190" i="3" s="1"/>
  <c r="O174" i="3"/>
  <c r="P174" i="3" s="1"/>
  <c r="O158" i="3"/>
  <c r="P158" i="3" s="1"/>
  <c r="O142" i="3"/>
  <c r="P142" i="3" s="1"/>
  <c r="O126" i="3"/>
  <c r="P126" i="3" s="1"/>
  <c r="O110" i="3"/>
  <c r="P110" i="3" s="1"/>
  <c r="O94" i="3"/>
  <c r="P94" i="3" s="1"/>
  <c r="O78" i="3"/>
  <c r="P78" i="3" s="1"/>
  <c r="O62" i="3"/>
  <c r="P62" i="3" s="1"/>
  <c r="O46" i="3"/>
  <c r="P46" i="3" s="1"/>
  <c r="O30" i="3"/>
  <c r="P30" i="3" s="1"/>
  <c r="O186" i="3"/>
  <c r="P186" i="3" s="1"/>
  <c r="O170" i="3"/>
  <c r="P170" i="3" s="1"/>
  <c r="O154" i="3"/>
  <c r="P154" i="3" s="1"/>
  <c r="O138" i="3"/>
  <c r="P138" i="3" s="1"/>
  <c r="O122" i="3"/>
  <c r="P122" i="3" s="1"/>
  <c r="O106" i="3"/>
  <c r="P106" i="3" s="1"/>
  <c r="O90" i="3"/>
  <c r="P90" i="3" s="1"/>
  <c r="O74" i="3"/>
  <c r="P74" i="3" s="1"/>
  <c r="O58" i="3"/>
  <c r="P58" i="3" s="1"/>
  <c r="O42" i="3"/>
  <c r="P42" i="3" s="1"/>
  <c r="O26" i="3"/>
  <c r="P26" i="3" s="1"/>
  <c r="O182" i="3"/>
  <c r="P182" i="3" s="1"/>
  <c r="O166" i="3"/>
  <c r="P166" i="3" s="1"/>
  <c r="O150" i="3"/>
  <c r="P150" i="3" s="1"/>
  <c r="O134" i="3"/>
  <c r="P134" i="3" s="1"/>
  <c r="O118" i="3"/>
  <c r="P118" i="3" s="1"/>
  <c r="O102" i="3"/>
  <c r="P102" i="3" s="1"/>
  <c r="O86" i="3"/>
  <c r="P86" i="3" s="1"/>
  <c r="O70" i="3"/>
  <c r="P70" i="3" s="1"/>
  <c r="O54" i="3"/>
  <c r="P54" i="3" s="1"/>
  <c r="O38" i="3"/>
  <c r="P38" i="3" s="1"/>
  <c r="O22" i="3"/>
  <c r="P22" i="3" s="1"/>
  <c r="O162" i="3"/>
  <c r="P162" i="3" s="1"/>
  <c r="O130" i="3"/>
  <c r="P130" i="3" s="1"/>
  <c r="O98" i="3"/>
  <c r="P98" i="3" s="1"/>
  <c r="O66" i="3"/>
  <c r="P66" i="3" s="1"/>
  <c r="O34" i="3"/>
  <c r="P34" i="3" s="1"/>
  <c r="O178" i="3"/>
  <c r="P178" i="3" s="1"/>
  <c r="O146" i="3"/>
  <c r="P146" i="3" s="1"/>
  <c r="O114" i="3"/>
  <c r="P114" i="3" s="1"/>
  <c r="O82" i="3"/>
  <c r="P82" i="3" s="1"/>
  <c r="O50" i="3"/>
  <c r="P50" i="3" s="1"/>
  <c r="O31" i="3"/>
  <c r="P31" i="3" s="1"/>
  <c r="O47" i="3"/>
  <c r="P47" i="3" s="1"/>
  <c r="O79" i="3"/>
  <c r="P79" i="3" s="1"/>
  <c r="O111" i="3"/>
  <c r="P111" i="3" s="1"/>
  <c r="O143" i="3"/>
  <c r="P143" i="3" s="1"/>
  <c r="O175" i="3"/>
  <c r="P175" i="3" s="1"/>
  <c r="O60" i="3"/>
  <c r="P60" i="3" s="1"/>
  <c r="O188" i="3"/>
  <c r="P188" i="3" s="1"/>
  <c r="O20" i="3"/>
  <c r="O32" i="3"/>
  <c r="P32" i="3" s="1"/>
  <c r="O51" i="3"/>
  <c r="P51" i="3" s="1"/>
  <c r="O96" i="3"/>
  <c r="P96" i="3" s="1"/>
  <c r="O115" i="3"/>
  <c r="P115" i="3" s="1"/>
  <c r="O160" i="3"/>
  <c r="P160" i="3" s="1"/>
  <c r="O179" i="3"/>
  <c r="P179" i="3" s="1"/>
  <c r="O23" i="3"/>
  <c r="P23" i="3" s="1"/>
  <c r="O36" i="3"/>
  <c r="P36" i="3" s="1"/>
  <c r="O87" i="3"/>
  <c r="P87" i="3" s="1"/>
  <c r="O100" i="3"/>
  <c r="P100" i="3" s="1"/>
  <c r="O151" i="3"/>
  <c r="P151" i="3" s="1"/>
  <c r="O164" i="3"/>
  <c r="P164" i="3" s="1"/>
  <c r="O44" i="3"/>
  <c r="P44" i="3" s="1"/>
  <c r="O76" i="3"/>
  <c r="P76" i="3" s="1"/>
  <c r="O108" i="3"/>
  <c r="P108" i="3" s="1"/>
  <c r="O140" i="3"/>
  <c r="P140" i="3" s="1"/>
  <c r="O172" i="3"/>
  <c r="P172" i="3" s="1"/>
  <c r="O92" i="3"/>
  <c r="P92" i="3" s="1"/>
  <c r="O35" i="3"/>
  <c r="P35" i="3" s="1"/>
  <c r="O80" i="3"/>
  <c r="P80" i="3" s="1"/>
  <c r="O99" i="3"/>
  <c r="P99" i="3" s="1"/>
  <c r="O144" i="3"/>
  <c r="P144" i="3" s="1"/>
  <c r="O163" i="3"/>
  <c r="P163" i="3" s="1"/>
  <c r="O63" i="3"/>
  <c r="P63" i="3" s="1"/>
  <c r="O95" i="3"/>
  <c r="P95" i="3" s="1"/>
  <c r="O127" i="3"/>
  <c r="P127" i="3" s="1"/>
  <c r="O159" i="3"/>
  <c r="P159" i="3" s="1"/>
  <c r="O124" i="3"/>
  <c r="P124" i="3" s="1"/>
  <c r="O64" i="3"/>
  <c r="P64" i="3" s="1"/>
  <c r="O83" i="3"/>
  <c r="P83" i="3" s="1"/>
  <c r="O128" i="3"/>
  <c r="P128" i="3" s="1"/>
  <c r="O147" i="3"/>
  <c r="P147" i="3" s="1"/>
  <c r="O55" i="3"/>
  <c r="P55" i="3" s="1"/>
  <c r="O68" i="3"/>
  <c r="P68" i="3" s="1"/>
  <c r="O119" i="3"/>
  <c r="P119" i="3" s="1"/>
  <c r="O132" i="3"/>
  <c r="P132" i="3" s="1"/>
  <c r="O183" i="3"/>
  <c r="P183" i="3" s="1"/>
  <c r="O43" i="3"/>
  <c r="P43" i="3" s="1"/>
  <c r="O56" i="3"/>
  <c r="P56" i="3" s="1"/>
  <c r="O88" i="3"/>
  <c r="P88" i="3" s="1"/>
  <c r="O120" i="3"/>
  <c r="P120" i="3" s="1"/>
  <c r="O152" i="3"/>
  <c r="P152" i="3" s="1"/>
  <c r="O184" i="3"/>
  <c r="P184" i="3" s="1"/>
  <c r="O28" i="3"/>
  <c r="P28" i="3" s="1"/>
  <c r="O156" i="3"/>
  <c r="P156" i="3" s="1"/>
  <c r="O48" i="3"/>
  <c r="P48" i="3" s="1"/>
  <c r="O67" i="3"/>
  <c r="P67" i="3" s="1"/>
  <c r="O112" i="3"/>
  <c r="P112" i="3" s="1"/>
  <c r="O131" i="3"/>
  <c r="P131" i="3" s="1"/>
  <c r="O176" i="3"/>
  <c r="P176" i="3" s="1"/>
  <c r="O27" i="3"/>
  <c r="P27" i="3" s="1"/>
  <c r="O72" i="3"/>
  <c r="P72" i="3" s="1"/>
  <c r="O123" i="3"/>
  <c r="P123" i="3" s="1"/>
  <c r="O171" i="3"/>
  <c r="P171" i="3" s="1"/>
  <c r="O24" i="3"/>
  <c r="P24" i="3" s="1"/>
  <c r="O91" i="3"/>
  <c r="P91" i="3" s="1"/>
  <c r="O139" i="3"/>
  <c r="P139" i="3" s="1"/>
  <c r="O168" i="3"/>
  <c r="P168" i="3" s="1"/>
  <c r="O39" i="3"/>
  <c r="P39" i="3" s="1"/>
  <c r="O52" i="3"/>
  <c r="P52" i="3" s="1"/>
  <c r="O71" i="3"/>
  <c r="P71" i="3" s="1"/>
  <c r="O84" i="3"/>
  <c r="P84" i="3" s="1"/>
  <c r="O103" i="3"/>
  <c r="P103" i="3" s="1"/>
  <c r="O116" i="3"/>
  <c r="P116" i="3" s="1"/>
  <c r="O135" i="3"/>
  <c r="P135" i="3" s="1"/>
  <c r="O148" i="3"/>
  <c r="P148" i="3" s="1"/>
  <c r="O167" i="3"/>
  <c r="P167" i="3" s="1"/>
  <c r="O180" i="3"/>
  <c r="P180" i="3" s="1"/>
  <c r="O59" i="3"/>
  <c r="P59" i="3" s="1"/>
  <c r="O107" i="3"/>
  <c r="P107" i="3" s="1"/>
  <c r="O136" i="3"/>
  <c r="P136" i="3" s="1"/>
  <c r="O187" i="3"/>
  <c r="P187" i="3" s="1"/>
  <c r="O40" i="3"/>
  <c r="P40" i="3" s="1"/>
  <c r="O75" i="3"/>
  <c r="P75" i="3" s="1"/>
  <c r="O104" i="3"/>
  <c r="P104" i="3" s="1"/>
  <c r="O155" i="3"/>
  <c r="P155" i="3" s="1"/>
  <c r="AL13" i="3"/>
  <c r="BA978" i="3"/>
  <c r="AV1098" i="3"/>
  <c r="AW1098" i="3" s="1"/>
  <c r="AV1306" i="3"/>
  <c r="AX1306" i="3" s="1"/>
  <c r="AV928" i="3"/>
  <c r="AV960" i="3"/>
  <c r="AX960" i="3" s="1"/>
  <c r="AV1028" i="3"/>
  <c r="AV1072" i="3"/>
  <c r="AV1136" i="3"/>
  <c r="AV1200" i="3"/>
  <c r="AV1264" i="3"/>
  <c r="AV1328" i="3"/>
  <c r="AF10" i="3"/>
  <c r="AZ1723" i="3" s="1"/>
  <c r="AV1046" i="3"/>
  <c r="AV1094" i="3"/>
  <c r="AV1166" i="3"/>
  <c r="AV1294" i="3"/>
  <c r="AV1008" i="3"/>
  <c r="AU15" i="3"/>
  <c r="AV1330" i="3"/>
  <c r="AV1038" i="3"/>
  <c r="AV942" i="3"/>
  <c r="AX942" i="3" s="1"/>
  <c r="AV1162" i="3"/>
  <c r="AW1162" i="3" s="1"/>
  <c r="BA1002" i="3"/>
  <c r="AV1511" i="3"/>
  <c r="AV1278" i="3"/>
  <c r="AV1537" i="3"/>
  <c r="AV1196" i="3"/>
  <c r="AV1471" i="3"/>
  <c r="AV1561" i="3"/>
  <c r="AV1533" i="3"/>
  <c r="AV1962" i="3"/>
  <c r="AV1579" i="3"/>
  <c r="AV1840" i="3"/>
  <c r="AW1840" i="3" s="1"/>
  <c r="AV1844" i="3"/>
  <c r="AV1882" i="3"/>
  <c r="AV1721" i="3"/>
  <c r="AV1770" i="3"/>
  <c r="AV1880" i="3"/>
  <c r="AV1970" i="3"/>
  <c r="AV1934" i="3"/>
  <c r="AV1942" i="3"/>
  <c r="AV1976" i="3"/>
  <c r="AV2042" i="3"/>
  <c r="AV980" i="3"/>
  <c r="AV1012" i="3"/>
  <c r="AV1567" i="3"/>
  <c r="AV1108" i="3"/>
  <c r="AV1204" i="3"/>
  <c r="AV1300" i="3"/>
  <c r="AV1535" i="3"/>
  <c r="AV1637" i="3"/>
  <c r="AV1695" i="3"/>
  <c r="AV1557" i="3"/>
  <c r="AV1491" i="3"/>
  <c r="AV1587" i="3"/>
  <c r="AV1691" i="3"/>
  <c r="AV1808" i="3"/>
  <c r="AV1792" i="3"/>
  <c r="AV1866" i="3"/>
  <c r="AV1990" i="3"/>
  <c r="AV1916" i="3"/>
  <c r="AV1984" i="3"/>
  <c r="AV2100" i="3"/>
  <c r="AV2064" i="3"/>
  <c r="AV1006" i="3"/>
  <c r="AX1006" i="3" s="1"/>
  <c r="AV948" i="3"/>
  <c r="BA1079" i="3"/>
  <c r="BA1127" i="3"/>
  <c r="AV1116" i="3"/>
  <c r="AV1244" i="3"/>
  <c r="AV1182" i="3"/>
  <c r="BA932" i="3"/>
  <c r="BA996" i="3"/>
  <c r="AV1655" i="3"/>
  <c r="AV1549" i="3"/>
  <c r="AV1459" i="3"/>
  <c r="AV1499" i="3"/>
  <c r="AV1531" i="3"/>
  <c r="AV1619" i="3"/>
  <c r="AV1659" i="3"/>
  <c r="AW1659" i="3" s="1"/>
  <c r="AV1761" i="3"/>
  <c r="AW1761" i="3" s="1"/>
  <c r="AV1924" i="3"/>
  <c r="AV1876" i="3"/>
  <c r="AV1946" i="3"/>
  <c r="V12" i="3"/>
  <c r="AV2066" i="3"/>
  <c r="AV2096" i="3"/>
  <c r="AV2104" i="3"/>
  <c r="AX2104" i="3" s="1"/>
  <c r="AV916" i="3"/>
  <c r="AV1128" i="3"/>
  <c r="AV1192" i="3"/>
  <c r="AV1256" i="3"/>
  <c r="AV1320" i="3"/>
  <c r="AV1222" i="3"/>
  <c r="AV1092" i="3"/>
  <c r="AV1156" i="3"/>
  <c r="AV1220" i="3"/>
  <c r="AV1284" i="3"/>
  <c r="BA1494" i="3"/>
  <c r="BA2073" i="3"/>
  <c r="AV1541" i="3"/>
  <c r="AV1629" i="3"/>
  <c r="AV1507" i="3"/>
  <c r="AV1824" i="3"/>
  <c r="AW1824" i="3" s="1"/>
  <c r="AV1677" i="3"/>
  <c r="AV1958" i="3"/>
  <c r="AW1958" i="3" s="1"/>
  <c r="AV1782" i="3"/>
  <c r="AV1794" i="3"/>
  <c r="AV1814" i="3"/>
  <c r="AV1826" i="3"/>
  <c r="AV1846" i="3"/>
  <c r="AV1858" i="3"/>
  <c r="AV1868" i="3"/>
  <c r="AV1909" i="3"/>
  <c r="AW1909" i="3" s="1"/>
  <c r="AV1930" i="3"/>
  <c r="AV2031" i="3"/>
  <c r="BA1334" i="3"/>
  <c r="BA1629" i="3"/>
  <c r="BA2029" i="3"/>
  <c r="BA1582" i="3"/>
  <c r="AV1760" i="3"/>
  <c r="AV1758" i="3"/>
  <c r="AV1776" i="3"/>
  <c r="AV1747" i="3"/>
  <c r="AV1751" i="3"/>
  <c r="AV1767" i="3"/>
  <c r="AV1750" i="3"/>
  <c r="AX1750" i="3" s="1"/>
  <c r="AV1925" i="3"/>
  <c r="AX1925" i="3" s="1"/>
  <c r="AV1805" i="3"/>
  <c r="AV1833" i="3"/>
  <c r="AX1833" i="3" s="1"/>
  <c r="AV1917" i="3"/>
  <c r="AW1917" i="3" s="1"/>
  <c r="AV1748" i="3"/>
  <c r="AV1877" i="3"/>
  <c r="AX1877" i="3" s="1"/>
  <c r="AV1907" i="3"/>
  <c r="AV1952" i="3"/>
  <c r="AV1900" i="3"/>
  <c r="AV1908" i="3"/>
  <c r="AV1979" i="3"/>
  <c r="AW1979" i="3" s="1"/>
  <c r="AV1799" i="3"/>
  <c r="AV1815" i="3"/>
  <c r="AV1831" i="3"/>
  <c r="AV1847" i="3"/>
  <c r="AV1863" i="3"/>
  <c r="AV1879" i="3"/>
  <c r="AV1895" i="3"/>
  <c r="AV1947" i="3"/>
  <c r="AX1947" i="3" s="1"/>
  <c r="AV1950" i="3"/>
  <c r="AX1950" i="3" s="1"/>
  <c r="AV1951" i="3"/>
  <c r="AW1951" i="3" s="1"/>
  <c r="AV1991" i="3"/>
  <c r="AV2021" i="3"/>
  <c r="AV1980" i="3"/>
  <c r="AV1953" i="3"/>
  <c r="AV1969" i="3"/>
  <c r="AV1985" i="3"/>
  <c r="AV2001" i="3"/>
  <c r="AV1779" i="3"/>
  <c r="AV1817" i="3"/>
  <c r="AW1817" i="3" s="1"/>
  <c r="AV1845" i="3"/>
  <c r="AW1845" i="3" s="1"/>
  <c r="AV1801" i="3"/>
  <c r="AW1801" i="3" s="1"/>
  <c r="AV1797" i="3"/>
  <c r="AW1797" i="3" s="1"/>
  <c r="AV1825" i="3"/>
  <c r="AX1825" i="3" s="1"/>
  <c r="AV1857" i="3"/>
  <c r="AV1746" i="3"/>
  <c r="AV1754" i="3"/>
  <c r="AV1849" i="3"/>
  <c r="AW1849" i="3" s="1"/>
  <c r="AV1928" i="3"/>
  <c r="AX1928" i="3" s="1"/>
  <c r="AV1933" i="3"/>
  <c r="AV1955" i="3"/>
  <c r="AW1955" i="3" s="1"/>
  <c r="AV1987" i="3"/>
  <c r="AX1987" i="3" s="1"/>
  <c r="AV1744" i="3"/>
  <c r="AV1869" i="3"/>
  <c r="AV1872" i="3"/>
  <c r="AV1911" i="3"/>
  <c r="AV2002" i="3"/>
  <c r="AV1929" i="3"/>
  <c r="AV1795" i="3"/>
  <c r="AV1811" i="3"/>
  <c r="AV1827" i="3"/>
  <c r="AV1843" i="3"/>
  <c r="AV1859" i="3"/>
  <c r="AV1875" i="3"/>
  <c r="AV1891" i="3"/>
  <c r="AV2007" i="3"/>
  <c r="AV2015" i="3"/>
  <c r="AW2015" i="3" s="1"/>
  <c r="AV1919" i="3"/>
  <c r="AV1927" i="3"/>
  <c r="AV1935" i="3"/>
  <c r="AV1943" i="3"/>
  <c r="AV1949" i="3"/>
  <c r="AV1956" i="3"/>
  <c r="AV1988" i="3"/>
  <c r="AV2012" i="3"/>
  <c r="AV1965" i="3"/>
  <c r="AV1981" i="3"/>
  <c r="AV1997" i="3"/>
  <c r="AV2013" i="3"/>
  <c r="AV1783" i="3"/>
  <c r="AV1821" i="3"/>
  <c r="AW1821" i="3" s="1"/>
  <c r="AV1963" i="3"/>
  <c r="AW1963" i="3" s="1"/>
  <c r="AV1784" i="3"/>
  <c r="AV1837" i="3"/>
  <c r="AV1763" i="3"/>
  <c r="AV1764" i="3"/>
  <c r="AV1771" i="3"/>
  <c r="AV1780" i="3"/>
  <c r="AV1775" i="3"/>
  <c r="AV1853" i="3"/>
  <c r="AX1853" i="3" s="1"/>
  <c r="AV1861" i="3"/>
  <c r="AV1995" i="3"/>
  <c r="AW1995" i="3" s="1"/>
  <c r="AV1886" i="3"/>
  <c r="AX1886" i="3" s="1"/>
  <c r="AV1944" i="3"/>
  <c r="AV1756" i="3"/>
  <c r="AV1893" i="3"/>
  <c r="AW1893" i="3" s="1"/>
  <c r="AV1921" i="3"/>
  <c r="AW1921" i="3" s="1"/>
  <c r="AV1865" i="3"/>
  <c r="AV1873" i="3"/>
  <c r="AW1873" i="3" s="1"/>
  <c r="AV1881" i="3"/>
  <c r="AW1881" i="3" s="1"/>
  <c r="AV1889" i="3"/>
  <c r="AX1889" i="3" s="1"/>
  <c r="AV1897" i="3"/>
  <c r="AX1897" i="3" s="1"/>
  <c r="AV1904" i="3"/>
  <c r="AV1912" i="3"/>
  <c r="AV1945" i="3"/>
  <c r="AW1945" i="3" s="1"/>
  <c r="AV1971" i="3"/>
  <c r="AV2014" i="3"/>
  <c r="AX2014" i="3" s="1"/>
  <c r="AV1791" i="3"/>
  <c r="AV1807" i="3"/>
  <c r="AV1823" i="3"/>
  <c r="AV1839" i="3"/>
  <c r="AV1855" i="3"/>
  <c r="AV1871" i="3"/>
  <c r="AV1887" i="3"/>
  <c r="AV1959" i="3"/>
  <c r="AX1959" i="3" s="1"/>
  <c r="AV1967" i="3"/>
  <c r="AW1967" i="3" s="1"/>
  <c r="AV1983" i="3"/>
  <c r="AV1999" i="3"/>
  <c r="AX1999" i="3" s="1"/>
  <c r="AV2017" i="3"/>
  <c r="AV1964" i="3"/>
  <c r="AV1996" i="3"/>
  <c r="AV2016" i="3"/>
  <c r="AV1961" i="3"/>
  <c r="AV1977" i="3"/>
  <c r="AV1993" i="3"/>
  <c r="AV2009" i="3"/>
  <c r="AV1772" i="3"/>
  <c r="AV1768" i="3"/>
  <c r="AV1809" i="3"/>
  <c r="AV2011" i="3"/>
  <c r="AX2011" i="3" s="1"/>
  <c r="AV1759" i="3"/>
  <c r="AV1793" i="3"/>
  <c r="AW1793" i="3" s="1"/>
  <c r="AV1829" i="3"/>
  <c r="AW1829" i="3" s="1"/>
  <c r="AV1982" i="3"/>
  <c r="AX1982" i="3" s="1"/>
  <c r="AV1813" i="3"/>
  <c r="AX1813" i="3" s="1"/>
  <c r="AV1841" i="3"/>
  <c r="AV1941" i="3"/>
  <c r="AW1941" i="3" s="1"/>
  <c r="AV1789" i="3"/>
  <c r="AX1789" i="3" s="1"/>
  <c r="AV1752" i="3"/>
  <c r="AV1885" i="3"/>
  <c r="AV1903" i="3"/>
  <c r="AV1937" i="3"/>
  <c r="AX1937" i="3" s="1"/>
  <c r="AV2003" i="3"/>
  <c r="AW2003" i="3" s="1"/>
  <c r="AV1998" i="3"/>
  <c r="AV1787" i="3"/>
  <c r="AV1803" i="3"/>
  <c r="AV1819" i="3"/>
  <c r="AV1835" i="3"/>
  <c r="AV1851" i="3"/>
  <c r="AV1867" i="3"/>
  <c r="AV1883" i="3"/>
  <c r="AV1899" i="3"/>
  <c r="AV1975" i="3"/>
  <c r="AV1915" i="3"/>
  <c r="AV1923" i="3"/>
  <c r="AV1931" i="3"/>
  <c r="AV1939" i="3"/>
  <c r="AV1972" i="3"/>
  <c r="AV2004" i="3"/>
  <c r="AV2020" i="3"/>
  <c r="AV1957" i="3"/>
  <c r="AV1973" i="3"/>
  <c r="AV1989" i="3"/>
  <c r="AV2005" i="3"/>
  <c r="AV6" i="3"/>
  <c r="AT6" i="3"/>
  <c r="AF5" i="3"/>
  <c r="BA1714" i="3"/>
  <c r="BA1660" i="3"/>
  <c r="BA1580" i="3"/>
  <c r="BA1484" i="3"/>
  <c r="BA1488" i="3"/>
  <c r="BA1512" i="3"/>
  <c r="BA1674" i="3"/>
  <c r="BA1524" i="3"/>
  <c r="BA1566" i="3"/>
  <c r="BA1726" i="3"/>
  <c r="BA1634" i="3"/>
  <c r="BA1522" i="3"/>
  <c r="BA1560" i="3"/>
  <c r="BA1503" i="3"/>
  <c r="BA1670" i="3"/>
  <c r="BA1584" i="3"/>
  <c r="BA1577" i="3"/>
  <c r="BA1581" i="3"/>
  <c r="BA1611" i="3"/>
  <c r="BA1617" i="3"/>
  <c r="BA1640" i="3"/>
  <c r="BA1665" i="3"/>
  <c r="BA1705" i="3"/>
  <c r="BA1546" i="3"/>
  <c r="BA1473" i="3"/>
  <c r="BA1605" i="3"/>
  <c r="BA1715" i="3"/>
  <c r="BA1466" i="3"/>
  <c r="BA1465" i="3"/>
  <c r="BA1565" i="3"/>
  <c r="BA1555" i="3"/>
  <c r="BA1628" i="3"/>
  <c r="BA1693" i="3"/>
  <c r="BA1728" i="3"/>
  <c r="BA1544" i="3"/>
  <c r="BA1459" i="3"/>
  <c r="BA1623" i="3"/>
  <c r="BA1739" i="3"/>
  <c r="BA1717" i="3"/>
  <c r="BA1017" i="3"/>
  <c r="BA1331" i="3"/>
  <c r="BA1261" i="3"/>
  <c r="BA1197" i="3"/>
  <c r="BA1133" i="3"/>
  <c r="BA1069" i="3"/>
  <c r="BA1297" i="3"/>
  <c r="BA1233" i="3"/>
  <c r="BA1169" i="3"/>
  <c r="BA1105" i="3"/>
  <c r="BA1021" i="3"/>
  <c r="BA1029" i="3"/>
  <c r="BA926" i="3"/>
  <c r="BA938" i="3"/>
  <c r="BA1218" i="3"/>
  <c r="BA1112" i="3"/>
  <c r="BA1240" i="3"/>
  <c r="BA937" i="3"/>
  <c r="BA1033" i="3"/>
  <c r="BA1269" i="3"/>
  <c r="BA1205" i="3"/>
  <c r="BA1141" i="3"/>
  <c r="BA1077" i="3"/>
  <c r="BA1321" i="3"/>
  <c r="BA1257" i="3"/>
  <c r="BA1193" i="3"/>
  <c r="BA1129" i="3"/>
  <c r="BA1065" i="3"/>
  <c r="BA1009" i="3"/>
  <c r="BA933" i="3"/>
  <c r="BA990" i="3"/>
  <c r="BA1090" i="3"/>
  <c r="BA950" i="3"/>
  <c r="BA1030" i="3"/>
  <c r="BA1064" i="3"/>
  <c r="BA1192" i="3"/>
  <c r="BA1320" i="3"/>
  <c r="BA1317" i="3"/>
  <c r="BA1251" i="3"/>
  <c r="BA1187" i="3"/>
  <c r="BA1123" i="3"/>
  <c r="BA1059" i="3"/>
  <c r="BA1255" i="3"/>
  <c r="BA1175" i="3"/>
  <c r="BA993" i="3"/>
  <c r="BA917" i="3"/>
  <c r="BA1266" i="3"/>
  <c r="BA1152" i="3"/>
  <c r="BA1280" i="3"/>
  <c r="BA1179" i="3"/>
  <c r="BA949" i="3"/>
  <c r="BA927" i="3"/>
  <c r="BA991" i="3"/>
  <c r="BA1092" i="3"/>
  <c r="BA1220" i="3"/>
  <c r="BA1291" i="3"/>
  <c r="BA1311" i="3"/>
  <c r="BA1055" i="3"/>
  <c r="BA1038" i="3"/>
  <c r="BA1302" i="3"/>
  <c r="BA947" i="3"/>
  <c r="BA1011" i="3"/>
  <c r="BA1100" i="3"/>
  <c r="BA1228" i="3"/>
  <c r="BA1275" i="3"/>
  <c r="BA1295" i="3"/>
  <c r="BA1005" i="3"/>
  <c r="BA1102" i="3"/>
  <c r="BA935" i="3"/>
  <c r="BA999" i="3"/>
  <c r="BA1076" i="3"/>
  <c r="BA1204" i="3"/>
  <c r="BA1332" i="3"/>
  <c r="BA1131" i="3"/>
  <c r="BA1151" i="3"/>
  <c r="BA1242" i="3"/>
  <c r="BA1136" i="3"/>
  <c r="BA1264" i="3"/>
  <c r="BA1142" i="3"/>
  <c r="BA923" i="3"/>
  <c r="BA987" i="3"/>
  <c r="BA1052" i="3"/>
  <c r="BA1180" i="3"/>
  <c r="BA1308" i="3"/>
  <c r="O893" i="3"/>
  <c r="P893" i="3" s="1"/>
  <c r="O889" i="3"/>
  <c r="P889" i="3" s="1"/>
  <c r="O885" i="3"/>
  <c r="P885" i="3" s="1"/>
  <c r="O881" i="3"/>
  <c r="P881" i="3" s="1"/>
  <c r="O877" i="3"/>
  <c r="P877" i="3" s="1"/>
  <c r="O873" i="3"/>
  <c r="P873" i="3" s="1"/>
  <c r="O869" i="3"/>
  <c r="P869" i="3" s="1"/>
  <c r="O865" i="3"/>
  <c r="P865" i="3" s="1"/>
  <c r="O861" i="3"/>
  <c r="P861" i="3" s="1"/>
  <c r="O857" i="3"/>
  <c r="P857" i="3" s="1"/>
  <c r="O855" i="3"/>
  <c r="P855" i="3" s="1"/>
  <c r="O847" i="3"/>
  <c r="P847" i="3" s="1"/>
  <c r="O839" i="3"/>
  <c r="P839" i="3" s="1"/>
  <c r="O831" i="3"/>
  <c r="P831" i="3" s="1"/>
  <c r="O823" i="3"/>
  <c r="P823" i="3" s="1"/>
  <c r="O815" i="3"/>
  <c r="P815" i="3" s="1"/>
  <c r="O807" i="3"/>
  <c r="P807" i="3" s="1"/>
  <c r="O799" i="3"/>
  <c r="P799" i="3" s="1"/>
  <c r="O791" i="3"/>
  <c r="P791" i="3" s="1"/>
  <c r="O783" i="3"/>
  <c r="P783" i="3" s="1"/>
  <c r="O775" i="3"/>
  <c r="P775" i="3" s="1"/>
  <c r="O767" i="3"/>
  <c r="P767" i="3" s="1"/>
  <c r="O757" i="3"/>
  <c r="P757" i="3" s="1"/>
  <c r="O753" i="3"/>
  <c r="P753" i="3" s="1"/>
  <c r="O749" i="3"/>
  <c r="P749" i="3" s="1"/>
  <c r="O745" i="3"/>
  <c r="P745" i="3" s="1"/>
  <c r="O741" i="3"/>
  <c r="P741" i="3" s="1"/>
  <c r="O737" i="3"/>
  <c r="P737" i="3" s="1"/>
  <c r="O733" i="3"/>
  <c r="P733" i="3" s="1"/>
  <c r="O729" i="3"/>
  <c r="P729" i="3" s="1"/>
  <c r="O725" i="3"/>
  <c r="P725" i="3" s="1"/>
  <c r="O721" i="3"/>
  <c r="P721" i="3" s="1"/>
  <c r="O717" i="3"/>
  <c r="P717" i="3" s="1"/>
  <c r="O713" i="3"/>
  <c r="P713" i="3" s="1"/>
  <c r="O709" i="3"/>
  <c r="P709" i="3" s="1"/>
  <c r="O705" i="3"/>
  <c r="P705" i="3" s="1"/>
  <c r="O701" i="3"/>
  <c r="P701" i="3" s="1"/>
  <c r="O697" i="3"/>
  <c r="P697" i="3" s="1"/>
  <c r="O693" i="3"/>
  <c r="P693" i="3" s="1"/>
  <c r="O689" i="3"/>
  <c r="P689" i="3" s="1"/>
  <c r="O685" i="3"/>
  <c r="P685" i="3" s="1"/>
  <c r="O681" i="3"/>
  <c r="P681" i="3" s="1"/>
  <c r="O677" i="3"/>
  <c r="P677" i="3" s="1"/>
  <c r="O673" i="3"/>
  <c r="P673" i="3" s="1"/>
  <c r="O669" i="3"/>
  <c r="P669" i="3" s="1"/>
  <c r="O665" i="3"/>
  <c r="P665" i="3" s="1"/>
  <c r="O661" i="3"/>
  <c r="P661" i="3" s="1"/>
  <c r="O657" i="3"/>
  <c r="P657" i="3" s="1"/>
  <c r="O653" i="3"/>
  <c r="P653" i="3" s="1"/>
  <c r="O649" i="3"/>
  <c r="P649" i="3" s="1"/>
  <c r="O645" i="3"/>
  <c r="P645" i="3" s="1"/>
  <c r="O641" i="3"/>
  <c r="P641" i="3" s="1"/>
  <c r="O637" i="3"/>
  <c r="P637" i="3" s="1"/>
  <c r="O633" i="3"/>
  <c r="P633" i="3" s="1"/>
  <c r="O629" i="3"/>
  <c r="P629" i="3" s="1"/>
  <c r="O625" i="3"/>
  <c r="P625" i="3" s="1"/>
  <c r="O621" i="3"/>
  <c r="P621" i="3" s="1"/>
  <c r="O617" i="3"/>
  <c r="P617" i="3" s="1"/>
  <c r="O613" i="3"/>
  <c r="P613" i="3" s="1"/>
  <c r="O609" i="3"/>
  <c r="P609" i="3" s="1"/>
  <c r="O605" i="3"/>
  <c r="P605" i="3" s="1"/>
  <c r="O601" i="3"/>
  <c r="P601" i="3" s="1"/>
  <c r="O597" i="3"/>
  <c r="P597" i="3" s="1"/>
  <c r="O593" i="3"/>
  <c r="P593" i="3" s="1"/>
  <c r="O589" i="3"/>
  <c r="P589" i="3" s="1"/>
  <c r="O585" i="3"/>
  <c r="P585" i="3" s="1"/>
  <c r="O581" i="3"/>
  <c r="P581" i="3" s="1"/>
  <c r="O577" i="3"/>
  <c r="P577" i="3" s="1"/>
  <c r="O573" i="3"/>
  <c r="P573" i="3" s="1"/>
  <c r="O569" i="3"/>
  <c r="P569" i="3" s="1"/>
  <c r="O565" i="3"/>
  <c r="P565" i="3" s="1"/>
  <c r="O561" i="3"/>
  <c r="P561" i="3" s="1"/>
  <c r="O557" i="3"/>
  <c r="P557" i="3" s="1"/>
  <c r="O553" i="3"/>
  <c r="P553" i="3" s="1"/>
  <c r="O549" i="3"/>
  <c r="P549" i="3" s="1"/>
  <c r="O545" i="3"/>
  <c r="P545" i="3" s="1"/>
  <c r="O541" i="3"/>
  <c r="P541" i="3" s="1"/>
  <c r="O537" i="3"/>
  <c r="P537" i="3" s="1"/>
  <c r="O789" i="3"/>
  <c r="P789" i="3" s="1"/>
  <c r="O773" i="3"/>
  <c r="P773" i="3" s="1"/>
  <c r="O594" i="3"/>
  <c r="P594" i="3" s="1"/>
  <c r="O578" i="3"/>
  <c r="P578" i="3" s="1"/>
  <c r="O562" i="3"/>
  <c r="P562" i="3" s="1"/>
  <c r="O546" i="3"/>
  <c r="P546" i="3" s="1"/>
  <c r="O529" i="3"/>
  <c r="P529" i="3" s="1"/>
  <c r="O521" i="3"/>
  <c r="P521" i="3" s="1"/>
  <c r="O513" i="3"/>
  <c r="P513" i="3" s="1"/>
  <c r="O505" i="3"/>
  <c r="P505" i="3" s="1"/>
  <c r="O497" i="3"/>
  <c r="P497" i="3" s="1"/>
  <c r="O489" i="3"/>
  <c r="P489" i="3" s="1"/>
  <c r="O413" i="3"/>
  <c r="P413" i="3" s="1"/>
  <c r="O409" i="3"/>
  <c r="P409" i="3" s="1"/>
  <c r="O405" i="3"/>
  <c r="P405" i="3" s="1"/>
  <c r="O401" i="3"/>
  <c r="P401" i="3" s="1"/>
  <c r="O397" i="3"/>
  <c r="P397" i="3" s="1"/>
  <c r="O393" i="3"/>
  <c r="P393" i="3" s="1"/>
  <c r="O389" i="3"/>
  <c r="P389" i="3" s="1"/>
  <c r="O385" i="3"/>
  <c r="P385" i="3" s="1"/>
  <c r="O381" i="3"/>
  <c r="P381" i="3" s="1"/>
  <c r="O377" i="3"/>
  <c r="P377" i="3" s="1"/>
  <c r="O373" i="3"/>
  <c r="P373" i="3" s="1"/>
  <c r="O369" i="3"/>
  <c r="P369" i="3" s="1"/>
  <c r="O365" i="3"/>
  <c r="P365" i="3" s="1"/>
  <c r="O361" i="3"/>
  <c r="P361" i="3" s="1"/>
  <c r="O357" i="3"/>
  <c r="P357" i="3" s="1"/>
  <c r="O353" i="3"/>
  <c r="P353" i="3" s="1"/>
  <c r="O349" i="3"/>
  <c r="P349" i="3" s="1"/>
  <c r="O345" i="3"/>
  <c r="P345" i="3" s="1"/>
  <c r="O341" i="3"/>
  <c r="P341" i="3" s="1"/>
  <c r="O337" i="3"/>
  <c r="P337" i="3" s="1"/>
  <c r="O333" i="3"/>
  <c r="P333" i="3" s="1"/>
  <c r="O329" i="3"/>
  <c r="P329" i="3" s="1"/>
  <c r="O325" i="3"/>
  <c r="P325" i="3" s="1"/>
  <c r="O845" i="3"/>
  <c r="P845" i="3" s="1"/>
  <c r="O829" i="3"/>
  <c r="P829" i="3" s="1"/>
  <c r="O813" i="3"/>
  <c r="P813" i="3" s="1"/>
  <c r="O797" i="3"/>
  <c r="P797" i="3" s="1"/>
  <c r="O590" i="3"/>
  <c r="P590" i="3" s="1"/>
  <c r="O574" i="3"/>
  <c r="P574" i="3" s="1"/>
  <c r="O558" i="3"/>
  <c r="P558" i="3" s="1"/>
  <c r="O542" i="3"/>
  <c r="P542" i="3" s="1"/>
  <c r="O781" i="3"/>
  <c r="P781" i="3" s="1"/>
  <c r="O765" i="3"/>
  <c r="P765" i="3" s="1"/>
  <c r="O602" i="3"/>
  <c r="P602" i="3" s="1"/>
  <c r="O586" i="3"/>
  <c r="P586" i="3" s="1"/>
  <c r="O570" i="3"/>
  <c r="P570" i="3" s="1"/>
  <c r="O554" i="3"/>
  <c r="P554" i="3" s="1"/>
  <c r="O538" i="3"/>
  <c r="P538" i="3" s="1"/>
  <c r="O533" i="3"/>
  <c r="P533" i="3" s="1"/>
  <c r="O525" i="3"/>
  <c r="P525" i="3" s="1"/>
  <c r="O517" i="3"/>
  <c r="P517" i="3" s="1"/>
  <c r="O509" i="3"/>
  <c r="P509" i="3" s="1"/>
  <c r="O501" i="3"/>
  <c r="P501" i="3" s="1"/>
  <c r="O493" i="3"/>
  <c r="P493" i="3" s="1"/>
  <c r="O485" i="3"/>
  <c r="P485" i="3" s="1"/>
  <c r="O853" i="3"/>
  <c r="P853" i="3" s="1"/>
  <c r="O550" i="3"/>
  <c r="P550" i="3" s="1"/>
  <c r="O473" i="3"/>
  <c r="P473" i="3" s="1"/>
  <c r="O465" i="3"/>
  <c r="P465" i="3" s="1"/>
  <c r="O457" i="3"/>
  <c r="P457" i="3" s="1"/>
  <c r="O449" i="3"/>
  <c r="P449" i="3" s="1"/>
  <c r="O441" i="3"/>
  <c r="P441" i="3" s="1"/>
  <c r="O433" i="3"/>
  <c r="P433" i="3" s="1"/>
  <c r="O425" i="3"/>
  <c r="P425" i="3" s="1"/>
  <c r="O414" i="3"/>
  <c r="P414" i="3" s="1"/>
  <c r="O398" i="3"/>
  <c r="P398" i="3" s="1"/>
  <c r="O386" i="3"/>
  <c r="P386" i="3" s="1"/>
  <c r="O370" i="3"/>
  <c r="P370" i="3" s="1"/>
  <c r="O362" i="3"/>
  <c r="P362" i="3" s="1"/>
  <c r="O346" i="3"/>
  <c r="P346" i="3" s="1"/>
  <c r="O330" i="3"/>
  <c r="P330" i="3" s="1"/>
  <c r="O805" i="3"/>
  <c r="P805" i="3" s="1"/>
  <c r="O566" i="3"/>
  <c r="P566" i="3" s="1"/>
  <c r="O481" i="3"/>
  <c r="P481" i="3" s="1"/>
  <c r="O417" i="3"/>
  <c r="P417" i="3" s="1"/>
  <c r="O410" i="3"/>
  <c r="P410" i="3" s="1"/>
  <c r="O394" i="3"/>
  <c r="P394" i="3" s="1"/>
  <c r="O382" i="3"/>
  <c r="P382" i="3" s="1"/>
  <c r="O358" i="3"/>
  <c r="P358" i="3" s="1"/>
  <c r="O342" i="3"/>
  <c r="P342" i="3" s="1"/>
  <c r="O326" i="3"/>
  <c r="P326" i="3" s="1"/>
  <c r="O821" i="3"/>
  <c r="P821" i="3" s="1"/>
  <c r="O582" i="3"/>
  <c r="P582" i="3" s="1"/>
  <c r="O469" i="3"/>
  <c r="P469" i="3" s="1"/>
  <c r="O461" i="3"/>
  <c r="P461" i="3" s="1"/>
  <c r="O453" i="3"/>
  <c r="P453" i="3" s="1"/>
  <c r="O445" i="3"/>
  <c r="P445" i="3" s="1"/>
  <c r="O437" i="3"/>
  <c r="P437" i="3" s="1"/>
  <c r="O429" i="3"/>
  <c r="P429" i="3" s="1"/>
  <c r="O406" i="3"/>
  <c r="P406" i="3" s="1"/>
  <c r="O390" i="3"/>
  <c r="P390" i="3" s="1"/>
  <c r="O378" i="3"/>
  <c r="P378" i="3" s="1"/>
  <c r="O366" i="3"/>
  <c r="P366" i="3" s="1"/>
  <c r="O354" i="3"/>
  <c r="P354" i="3" s="1"/>
  <c r="O338" i="3"/>
  <c r="P338" i="3" s="1"/>
  <c r="O837" i="3"/>
  <c r="P837" i="3" s="1"/>
  <c r="O598" i="3"/>
  <c r="P598" i="3" s="1"/>
  <c r="O534" i="3"/>
  <c r="P534" i="3" s="1"/>
  <c r="O477" i="3"/>
  <c r="P477" i="3" s="1"/>
  <c r="O350" i="3"/>
  <c r="P350" i="3" s="1"/>
  <c r="O421" i="3"/>
  <c r="P421" i="3" s="1"/>
  <c r="O402" i="3"/>
  <c r="P402" i="3" s="1"/>
  <c r="O374" i="3"/>
  <c r="P374" i="3" s="1"/>
  <c r="O334" i="3"/>
  <c r="P334" i="3" s="1"/>
  <c r="O436" i="3"/>
  <c r="P436" i="3" s="1"/>
  <c r="O452" i="3"/>
  <c r="P452" i="3" s="1"/>
  <c r="O368" i="3"/>
  <c r="P368" i="3" s="1"/>
  <c r="O331" i="3"/>
  <c r="P331" i="3" s="1"/>
  <c r="O363" i="3"/>
  <c r="P363" i="3" s="1"/>
  <c r="O428" i="3"/>
  <c r="P428" i="3" s="1"/>
  <c r="O444" i="3"/>
  <c r="P444" i="3" s="1"/>
  <c r="O460" i="3"/>
  <c r="P460" i="3" s="1"/>
  <c r="O384" i="3"/>
  <c r="P384" i="3" s="1"/>
  <c r="O769" i="3"/>
  <c r="P769" i="3" s="1"/>
  <c r="O372" i="3"/>
  <c r="P372" i="3" s="1"/>
  <c r="O532" i="3"/>
  <c r="P532" i="3" s="1"/>
  <c r="O544" i="3"/>
  <c r="P544" i="3" s="1"/>
  <c r="O694" i="3"/>
  <c r="P694" i="3" s="1"/>
  <c r="O698" i="3"/>
  <c r="P698" i="3" s="1"/>
  <c r="O736" i="3"/>
  <c r="P736" i="3" s="1"/>
  <c r="O852" i="3"/>
  <c r="P852" i="3" s="1"/>
  <c r="O339" i="3"/>
  <c r="P339" i="3" s="1"/>
  <c r="O352" i="3"/>
  <c r="P352" i="3" s="1"/>
  <c r="O364" i="3"/>
  <c r="P364" i="3" s="1"/>
  <c r="O379" i="3"/>
  <c r="P379" i="3" s="1"/>
  <c r="O391" i="3"/>
  <c r="P391" i="3" s="1"/>
  <c r="O404" i="3"/>
  <c r="P404" i="3" s="1"/>
  <c r="O456" i="3"/>
  <c r="P456" i="3" s="1"/>
  <c r="O486" i="3"/>
  <c r="P486" i="3" s="1"/>
  <c r="O592" i="3"/>
  <c r="P592" i="3" s="1"/>
  <c r="O347" i="3"/>
  <c r="P347" i="3" s="1"/>
  <c r="O412" i="3"/>
  <c r="P412" i="3" s="1"/>
  <c r="O468" i="3"/>
  <c r="P468" i="3" s="1"/>
  <c r="O560" i="3"/>
  <c r="P560" i="3" s="1"/>
  <c r="O348" i="3"/>
  <c r="P348" i="3" s="1"/>
  <c r="O375" i="3"/>
  <c r="P375" i="3" s="1"/>
  <c r="O484" i="3"/>
  <c r="P484" i="3" s="1"/>
  <c r="O500" i="3"/>
  <c r="P500" i="3" s="1"/>
  <c r="O524" i="3"/>
  <c r="P524" i="3" s="1"/>
  <c r="O547" i="3"/>
  <c r="P547" i="3" s="1"/>
  <c r="O646" i="3"/>
  <c r="P646" i="3" s="1"/>
  <c r="O704" i="3"/>
  <c r="P704" i="3" s="1"/>
  <c r="O387" i="3"/>
  <c r="P387" i="3" s="1"/>
  <c r="O415" i="3"/>
  <c r="P415" i="3" s="1"/>
  <c r="O399" i="3"/>
  <c r="P399" i="3" s="1"/>
  <c r="O494" i="3"/>
  <c r="P494" i="3" s="1"/>
  <c r="O563" i="3"/>
  <c r="P563" i="3" s="1"/>
  <c r="O332" i="3"/>
  <c r="P332" i="3" s="1"/>
  <c r="O351" i="3"/>
  <c r="P351" i="3" s="1"/>
  <c r="O400" i="3"/>
  <c r="P400" i="3" s="1"/>
  <c r="O516" i="3"/>
  <c r="P516" i="3" s="1"/>
  <c r="O614" i="3"/>
  <c r="P614" i="3" s="1"/>
  <c r="O652" i="3"/>
  <c r="P652" i="3" s="1"/>
  <c r="O664" i="3"/>
  <c r="P664" i="3" s="1"/>
  <c r="O440" i="3"/>
  <c r="P440" i="3" s="1"/>
  <c r="O480" i="3"/>
  <c r="P480" i="3" s="1"/>
  <c r="O510" i="3"/>
  <c r="P510" i="3" s="1"/>
  <c r="O328" i="3"/>
  <c r="P328" i="3" s="1"/>
  <c r="O360" i="3"/>
  <c r="P360" i="3" s="1"/>
  <c r="O396" i="3"/>
  <c r="P396" i="3" s="1"/>
  <c r="O371" i="3"/>
  <c r="P371" i="3" s="1"/>
  <c r="O344" i="3"/>
  <c r="P344" i="3" s="1"/>
  <c r="O804" i="3"/>
  <c r="P804" i="3" s="1"/>
  <c r="O335" i="3"/>
  <c r="P335" i="3" s="1"/>
  <c r="O403" i="3"/>
  <c r="P403" i="3" s="1"/>
  <c r="O416" i="3"/>
  <c r="P416" i="3" s="1"/>
  <c r="O508" i="3"/>
  <c r="P508" i="3" s="1"/>
  <c r="O323" i="3"/>
  <c r="P323" i="3" s="1"/>
  <c r="O336" i="3"/>
  <c r="P336" i="3" s="1"/>
  <c r="O355" i="3"/>
  <c r="P355" i="3" s="1"/>
  <c r="O376" i="3"/>
  <c r="P376" i="3" s="1"/>
  <c r="O432" i="3"/>
  <c r="P432" i="3" s="1"/>
  <c r="O464" i="3"/>
  <c r="P464" i="3" s="1"/>
  <c r="O472" i="3"/>
  <c r="P472" i="3" s="1"/>
  <c r="O502" i="3"/>
  <c r="P502" i="3" s="1"/>
  <c r="O526" i="3"/>
  <c r="P526" i="3" s="1"/>
  <c r="O595" i="3"/>
  <c r="P595" i="3" s="1"/>
  <c r="O836" i="3"/>
  <c r="P836" i="3" s="1"/>
  <c r="O324" i="3"/>
  <c r="P324" i="3" s="1"/>
  <c r="O343" i="3"/>
  <c r="P343" i="3" s="1"/>
  <c r="O380" i="3"/>
  <c r="P380" i="3" s="1"/>
  <c r="O392" i="3"/>
  <c r="P392" i="3" s="1"/>
  <c r="O411" i="3"/>
  <c r="P411" i="3" s="1"/>
  <c r="O476" i="3"/>
  <c r="P476" i="3" s="1"/>
  <c r="O492" i="3"/>
  <c r="P492" i="3" s="1"/>
  <c r="O576" i="3"/>
  <c r="P576" i="3" s="1"/>
  <c r="O636" i="3"/>
  <c r="P636" i="3" s="1"/>
  <c r="O714" i="3"/>
  <c r="P714" i="3" s="1"/>
  <c r="O746" i="3"/>
  <c r="P746" i="3" s="1"/>
  <c r="O730" i="3"/>
  <c r="P730" i="3" s="1"/>
  <c r="O388" i="3"/>
  <c r="P388" i="3" s="1"/>
  <c r="O407" i="3"/>
  <c r="P407" i="3" s="1"/>
  <c r="O424" i="3"/>
  <c r="P424" i="3" s="1"/>
  <c r="O518" i="3"/>
  <c r="P518" i="3" s="1"/>
  <c r="O327" i="3"/>
  <c r="P327" i="3" s="1"/>
  <c r="O383" i="3"/>
  <c r="P383" i="3" s="1"/>
  <c r="O395" i="3"/>
  <c r="P395" i="3" s="1"/>
  <c r="O579" i="3"/>
  <c r="P579" i="3" s="1"/>
  <c r="O604" i="3"/>
  <c r="P604" i="3" s="1"/>
  <c r="O674" i="3"/>
  <c r="P674" i="3" s="1"/>
  <c r="O678" i="3"/>
  <c r="P678" i="3" s="1"/>
  <c r="O720" i="3"/>
  <c r="P720" i="3" s="1"/>
  <c r="O752" i="3"/>
  <c r="P752" i="3" s="1"/>
  <c r="O548" i="3"/>
  <c r="P548" i="3" s="1"/>
  <c r="O583" i="3"/>
  <c r="P583" i="3" s="1"/>
  <c r="O680" i="3"/>
  <c r="P680" i="3" s="1"/>
  <c r="O448" i="3"/>
  <c r="P448" i="3" s="1"/>
  <c r="O356" i="3"/>
  <c r="P356" i="3" s="1"/>
  <c r="O367" i="3"/>
  <c r="P367" i="3" s="1"/>
  <c r="O420" i="3"/>
  <c r="P420" i="3" s="1"/>
  <c r="O662" i="3"/>
  <c r="P662" i="3" s="1"/>
  <c r="O684" i="3"/>
  <c r="P684" i="3" s="1"/>
  <c r="O620" i="3"/>
  <c r="P620" i="3" s="1"/>
  <c r="O785" i="3"/>
  <c r="P785" i="3" s="1"/>
  <c r="O882" i="3"/>
  <c r="P882" i="3" s="1"/>
  <c r="O340" i="3"/>
  <c r="P340" i="3" s="1"/>
  <c r="O359" i="3"/>
  <c r="P359" i="3" s="1"/>
  <c r="O408" i="3"/>
  <c r="P408" i="3" s="1"/>
  <c r="O630" i="3"/>
  <c r="P630" i="3" s="1"/>
  <c r="O820" i="3"/>
  <c r="P820" i="3" s="1"/>
  <c r="O864" i="3"/>
  <c r="P864" i="3" s="1"/>
  <c r="O487" i="3"/>
  <c r="P487" i="3" s="1"/>
  <c r="O495" i="3"/>
  <c r="P495" i="3" s="1"/>
  <c r="O503" i="3"/>
  <c r="P503" i="3" s="1"/>
  <c r="O511" i="3"/>
  <c r="P511" i="3" s="1"/>
  <c r="O519" i="3"/>
  <c r="P519" i="3" s="1"/>
  <c r="O527" i="3"/>
  <c r="P527" i="3" s="1"/>
  <c r="O551" i="3"/>
  <c r="P551" i="3" s="1"/>
  <c r="O580" i="3"/>
  <c r="P580" i="3" s="1"/>
  <c r="O610" i="3"/>
  <c r="P610" i="3" s="1"/>
  <c r="O626" i="3"/>
  <c r="P626" i="3" s="1"/>
  <c r="O642" i="3"/>
  <c r="P642" i="3" s="1"/>
  <c r="O658" i="3"/>
  <c r="P658" i="3" s="1"/>
  <c r="O700" i="3"/>
  <c r="P700" i="3" s="1"/>
  <c r="O716" i="3"/>
  <c r="P716" i="3" s="1"/>
  <c r="O616" i="3"/>
  <c r="P616" i="3" s="1"/>
  <c r="O648" i="3"/>
  <c r="P648" i="3" s="1"/>
  <c r="O801" i="3"/>
  <c r="P801" i="3" s="1"/>
  <c r="O817" i="3"/>
  <c r="P817" i="3" s="1"/>
  <c r="O833" i="3"/>
  <c r="P833" i="3" s="1"/>
  <c r="O849" i="3"/>
  <c r="P849" i="3" s="1"/>
  <c r="O470" i="3"/>
  <c r="P470" i="3" s="1"/>
  <c r="O490" i="3"/>
  <c r="P490" i="3" s="1"/>
  <c r="O496" i="3"/>
  <c r="P496" i="3" s="1"/>
  <c r="O506" i="3"/>
  <c r="P506" i="3" s="1"/>
  <c r="O512" i="3"/>
  <c r="P512" i="3" s="1"/>
  <c r="O522" i="3"/>
  <c r="P522" i="3" s="1"/>
  <c r="O528" i="3"/>
  <c r="P528" i="3" s="1"/>
  <c r="O552" i="3"/>
  <c r="P552" i="3" s="1"/>
  <c r="O587" i="3"/>
  <c r="P587" i="3" s="1"/>
  <c r="O638" i="3"/>
  <c r="P638" i="3" s="1"/>
  <c r="O660" i="3"/>
  <c r="P660" i="3" s="1"/>
  <c r="O706" i="3"/>
  <c r="P706" i="3" s="1"/>
  <c r="O728" i="3"/>
  <c r="P728" i="3" s="1"/>
  <c r="O812" i="3"/>
  <c r="P812" i="3" s="1"/>
  <c r="O866" i="3"/>
  <c r="P866" i="3" s="1"/>
  <c r="O880" i="3"/>
  <c r="P880" i="3" s="1"/>
  <c r="O423" i="3"/>
  <c r="P423" i="3" s="1"/>
  <c r="O439" i="3"/>
  <c r="P439" i="3" s="1"/>
  <c r="O455" i="3"/>
  <c r="P455" i="3" s="1"/>
  <c r="O471" i="3"/>
  <c r="P471" i="3" s="1"/>
  <c r="O499" i="3"/>
  <c r="P499" i="3" s="1"/>
  <c r="O531" i="3"/>
  <c r="P531" i="3" s="1"/>
  <c r="O556" i="3"/>
  <c r="P556" i="3" s="1"/>
  <c r="O591" i="3"/>
  <c r="P591" i="3" s="1"/>
  <c r="O624" i="3"/>
  <c r="P624" i="3" s="1"/>
  <c r="O688" i="3"/>
  <c r="P688" i="3" s="1"/>
  <c r="O702" i="3"/>
  <c r="P702" i="3" s="1"/>
  <c r="O724" i="3"/>
  <c r="P724" i="3" s="1"/>
  <c r="O770" i="3"/>
  <c r="P770" i="3" s="1"/>
  <c r="O779" i="3"/>
  <c r="P779" i="3" s="1"/>
  <c r="O802" i="3"/>
  <c r="P802" i="3" s="1"/>
  <c r="O811" i="3"/>
  <c r="P811" i="3" s="1"/>
  <c r="O834" i="3"/>
  <c r="P834" i="3" s="1"/>
  <c r="O843" i="3"/>
  <c r="P843" i="3" s="1"/>
  <c r="O876" i="3"/>
  <c r="P876" i="3" s="1"/>
  <c r="O878" i="3"/>
  <c r="P878" i="3" s="1"/>
  <c r="O611" i="3"/>
  <c r="P611" i="3" s="1"/>
  <c r="O627" i="3"/>
  <c r="P627" i="3" s="1"/>
  <c r="O643" i="3"/>
  <c r="P643" i="3" s="1"/>
  <c r="O659" i="3"/>
  <c r="P659" i="3" s="1"/>
  <c r="O675" i="3"/>
  <c r="P675" i="3" s="1"/>
  <c r="O691" i="3"/>
  <c r="P691" i="3" s="1"/>
  <c r="O707" i="3"/>
  <c r="P707" i="3" s="1"/>
  <c r="O723" i="3"/>
  <c r="P723" i="3" s="1"/>
  <c r="O739" i="3"/>
  <c r="P739" i="3" s="1"/>
  <c r="O755" i="3"/>
  <c r="P755" i="3" s="1"/>
  <c r="O766" i="3"/>
  <c r="P766" i="3" s="1"/>
  <c r="O774" i="3"/>
  <c r="P774" i="3" s="1"/>
  <c r="O782" i="3"/>
  <c r="P782" i="3" s="1"/>
  <c r="O790" i="3"/>
  <c r="P790" i="3" s="1"/>
  <c r="O798" i="3"/>
  <c r="P798" i="3" s="1"/>
  <c r="O806" i="3"/>
  <c r="P806" i="3" s="1"/>
  <c r="O814" i="3"/>
  <c r="P814" i="3" s="1"/>
  <c r="O822" i="3"/>
  <c r="P822" i="3" s="1"/>
  <c r="O830" i="3"/>
  <c r="P830" i="3" s="1"/>
  <c r="O838" i="3"/>
  <c r="P838" i="3" s="1"/>
  <c r="O846" i="3"/>
  <c r="P846" i="3" s="1"/>
  <c r="O854" i="3"/>
  <c r="P854" i="3" s="1"/>
  <c r="O868" i="3"/>
  <c r="P868" i="3" s="1"/>
  <c r="O884" i="3"/>
  <c r="P884" i="3" s="1"/>
  <c r="O535" i="3"/>
  <c r="P535" i="3" s="1"/>
  <c r="O564" i="3"/>
  <c r="P564" i="3" s="1"/>
  <c r="O567" i="3"/>
  <c r="P567" i="3" s="1"/>
  <c r="O596" i="3"/>
  <c r="P596" i="3" s="1"/>
  <c r="O599" i="3"/>
  <c r="P599" i="3" s="1"/>
  <c r="O780" i="3"/>
  <c r="P780" i="3" s="1"/>
  <c r="O418" i="3"/>
  <c r="P418" i="3" s="1"/>
  <c r="O422" i="3"/>
  <c r="P422" i="3" s="1"/>
  <c r="O426" i="3"/>
  <c r="P426" i="3" s="1"/>
  <c r="O430" i="3"/>
  <c r="P430" i="3" s="1"/>
  <c r="O434" i="3"/>
  <c r="P434" i="3" s="1"/>
  <c r="O438" i="3"/>
  <c r="P438" i="3" s="1"/>
  <c r="O442" i="3"/>
  <c r="P442" i="3" s="1"/>
  <c r="O446" i="3"/>
  <c r="P446" i="3" s="1"/>
  <c r="O450" i="3"/>
  <c r="P450" i="3" s="1"/>
  <c r="O454" i="3"/>
  <c r="P454" i="3" s="1"/>
  <c r="O458" i="3"/>
  <c r="P458" i="3" s="1"/>
  <c r="O462" i="3"/>
  <c r="P462" i="3" s="1"/>
  <c r="O466" i="3"/>
  <c r="P466" i="3" s="1"/>
  <c r="O482" i="3"/>
  <c r="P482" i="3" s="1"/>
  <c r="O539" i="3"/>
  <c r="P539" i="3" s="1"/>
  <c r="O568" i="3"/>
  <c r="P568" i="3" s="1"/>
  <c r="O603" i="3"/>
  <c r="P603" i="3" s="1"/>
  <c r="O622" i="3"/>
  <c r="P622" i="3" s="1"/>
  <c r="O644" i="3"/>
  <c r="P644" i="3" s="1"/>
  <c r="O686" i="3"/>
  <c r="P686" i="3" s="1"/>
  <c r="O712" i="3"/>
  <c r="P712" i="3" s="1"/>
  <c r="O754" i="3"/>
  <c r="P754" i="3" s="1"/>
  <c r="O761" i="3"/>
  <c r="P761" i="3" s="1"/>
  <c r="O777" i="3"/>
  <c r="P777" i="3" s="1"/>
  <c r="O793" i="3"/>
  <c r="P793" i="3" s="1"/>
  <c r="O828" i="3"/>
  <c r="P828" i="3" s="1"/>
  <c r="O632" i="3"/>
  <c r="P632" i="3" s="1"/>
  <c r="O726" i="3"/>
  <c r="P726" i="3" s="1"/>
  <c r="O742" i="3"/>
  <c r="P742" i="3" s="1"/>
  <c r="O758" i="3"/>
  <c r="P758" i="3" s="1"/>
  <c r="O478" i="3"/>
  <c r="P478" i="3" s="1"/>
  <c r="O488" i="3"/>
  <c r="P488" i="3" s="1"/>
  <c r="O498" i="3"/>
  <c r="P498" i="3" s="1"/>
  <c r="O504" i="3"/>
  <c r="P504" i="3" s="1"/>
  <c r="O514" i="3"/>
  <c r="P514" i="3" s="1"/>
  <c r="O520" i="3"/>
  <c r="P520" i="3" s="1"/>
  <c r="O530" i="3"/>
  <c r="P530" i="3" s="1"/>
  <c r="O555" i="3"/>
  <c r="P555" i="3" s="1"/>
  <c r="O584" i="3"/>
  <c r="P584" i="3" s="1"/>
  <c r="O606" i="3"/>
  <c r="P606" i="3" s="1"/>
  <c r="O628" i="3"/>
  <c r="P628" i="3" s="1"/>
  <c r="O666" i="3"/>
  <c r="P666" i="3" s="1"/>
  <c r="O692" i="3"/>
  <c r="P692" i="3" s="1"/>
  <c r="O696" i="3"/>
  <c r="P696" i="3" s="1"/>
  <c r="O738" i="3"/>
  <c r="P738" i="3" s="1"/>
  <c r="O844" i="3"/>
  <c r="P844" i="3" s="1"/>
  <c r="O419" i="3"/>
  <c r="P419" i="3" s="1"/>
  <c r="O431" i="3"/>
  <c r="P431" i="3" s="1"/>
  <c r="O447" i="3"/>
  <c r="P447" i="3" s="1"/>
  <c r="O463" i="3"/>
  <c r="P463" i="3" s="1"/>
  <c r="O479" i="3"/>
  <c r="P479" i="3" s="1"/>
  <c r="O515" i="3"/>
  <c r="P515" i="3" s="1"/>
  <c r="O559" i="3"/>
  <c r="P559" i="3" s="1"/>
  <c r="O588" i="3"/>
  <c r="P588" i="3" s="1"/>
  <c r="O634" i="3"/>
  <c r="P634" i="3" s="1"/>
  <c r="O656" i="3"/>
  <c r="P656" i="3" s="1"/>
  <c r="O734" i="3"/>
  <c r="P734" i="3" s="1"/>
  <c r="O756" i="3"/>
  <c r="P756" i="3" s="1"/>
  <c r="O788" i="3"/>
  <c r="P788" i="3" s="1"/>
  <c r="O763" i="3"/>
  <c r="P763" i="3" s="1"/>
  <c r="O786" i="3"/>
  <c r="P786" i="3" s="1"/>
  <c r="O795" i="3"/>
  <c r="P795" i="3" s="1"/>
  <c r="O818" i="3"/>
  <c r="P818" i="3" s="1"/>
  <c r="O827" i="3"/>
  <c r="P827" i="3" s="1"/>
  <c r="O850" i="3"/>
  <c r="P850" i="3" s="1"/>
  <c r="O760" i="3"/>
  <c r="P760" i="3" s="1"/>
  <c r="O768" i="3"/>
  <c r="P768" i="3" s="1"/>
  <c r="O776" i="3"/>
  <c r="P776" i="3" s="1"/>
  <c r="O784" i="3"/>
  <c r="P784" i="3" s="1"/>
  <c r="O792" i="3"/>
  <c r="P792" i="3" s="1"/>
  <c r="O800" i="3"/>
  <c r="P800" i="3" s="1"/>
  <c r="O808" i="3"/>
  <c r="P808" i="3" s="1"/>
  <c r="O816" i="3"/>
  <c r="P816" i="3" s="1"/>
  <c r="O824" i="3"/>
  <c r="P824" i="3" s="1"/>
  <c r="O832" i="3"/>
  <c r="P832" i="3" s="1"/>
  <c r="O840" i="3"/>
  <c r="P840" i="3" s="1"/>
  <c r="O848" i="3"/>
  <c r="P848" i="3" s="1"/>
  <c r="O619" i="3"/>
  <c r="P619" i="3" s="1"/>
  <c r="O635" i="3"/>
  <c r="P635" i="3" s="1"/>
  <c r="O651" i="3"/>
  <c r="P651" i="3" s="1"/>
  <c r="O667" i="3"/>
  <c r="P667" i="3" s="1"/>
  <c r="O683" i="3"/>
  <c r="P683" i="3" s="1"/>
  <c r="O699" i="3"/>
  <c r="P699" i="3" s="1"/>
  <c r="O715" i="3"/>
  <c r="P715" i="3" s="1"/>
  <c r="O731" i="3"/>
  <c r="P731" i="3" s="1"/>
  <c r="O747" i="3"/>
  <c r="P747" i="3" s="1"/>
  <c r="O759" i="3"/>
  <c r="P759" i="3" s="1"/>
  <c r="O670" i="3"/>
  <c r="P670" i="3" s="1"/>
  <c r="O690" i="3"/>
  <c r="P690" i="3" s="1"/>
  <c r="O710" i="3"/>
  <c r="P710" i="3" s="1"/>
  <c r="O732" i="3"/>
  <c r="P732" i="3" s="1"/>
  <c r="O748" i="3"/>
  <c r="P748" i="3" s="1"/>
  <c r="O764" i="3"/>
  <c r="P764" i="3" s="1"/>
  <c r="O474" i="3"/>
  <c r="P474" i="3" s="1"/>
  <c r="O536" i="3"/>
  <c r="P536" i="3" s="1"/>
  <c r="O571" i="3"/>
  <c r="P571" i="3" s="1"/>
  <c r="O600" i="3"/>
  <c r="P600" i="3" s="1"/>
  <c r="O612" i="3"/>
  <c r="P612" i="3" s="1"/>
  <c r="O654" i="3"/>
  <c r="P654" i="3" s="1"/>
  <c r="O672" i="3"/>
  <c r="P672" i="3" s="1"/>
  <c r="O676" i="3"/>
  <c r="P676" i="3" s="1"/>
  <c r="O722" i="3"/>
  <c r="P722" i="3" s="1"/>
  <c r="O744" i="3"/>
  <c r="P744" i="3" s="1"/>
  <c r="O796" i="3"/>
  <c r="P796" i="3" s="1"/>
  <c r="O435" i="3"/>
  <c r="P435" i="3" s="1"/>
  <c r="O451" i="3"/>
  <c r="P451" i="3" s="1"/>
  <c r="O467" i="3"/>
  <c r="P467" i="3" s="1"/>
  <c r="O483" i="3"/>
  <c r="P483" i="3" s="1"/>
  <c r="O523" i="3"/>
  <c r="P523" i="3" s="1"/>
  <c r="O540" i="3"/>
  <c r="P540" i="3" s="1"/>
  <c r="O575" i="3"/>
  <c r="P575" i="3" s="1"/>
  <c r="O618" i="3"/>
  <c r="P618" i="3" s="1"/>
  <c r="O640" i="3"/>
  <c r="P640" i="3" s="1"/>
  <c r="O668" i="3"/>
  <c r="P668" i="3" s="1"/>
  <c r="O682" i="3"/>
  <c r="P682" i="3" s="1"/>
  <c r="O718" i="3"/>
  <c r="P718" i="3" s="1"/>
  <c r="O740" i="3"/>
  <c r="P740" i="3" s="1"/>
  <c r="O809" i="3"/>
  <c r="P809" i="3" s="1"/>
  <c r="O825" i="3"/>
  <c r="P825" i="3" s="1"/>
  <c r="O841" i="3"/>
  <c r="P841" i="3" s="1"/>
  <c r="O762" i="3"/>
  <c r="P762" i="3" s="1"/>
  <c r="O771" i="3"/>
  <c r="P771" i="3" s="1"/>
  <c r="O794" i="3"/>
  <c r="P794" i="3" s="1"/>
  <c r="O803" i="3"/>
  <c r="P803" i="3" s="1"/>
  <c r="O826" i="3"/>
  <c r="P826" i="3" s="1"/>
  <c r="O835" i="3"/>
  <c r="P835" i="3" s="1"/>
  <c r="O860" i="3"/>
  <c r="P860" i="3" s="1"/>
  <c r="O862" i="3"/>
  <c r="P862" i="3" s="1"/>
  <c r="O872" i="3"/>
  <c r="P872" i="3" s="1"/>
  <c r="O874" i="3"/>
  <c r="P874" i="3" s="1"/>
  <c r="O607" i="3"/>
  <c r="P607" i="3" s="1"/>
  <c r="O623" i="3"/>
  <c r="P623" i="3" s="1"/>
  <c r="O639" i="3"/>
  <c r="P639" i="3" s="1"/>
  <c r="O655" i="3"/>
  <c r="P655" i="3" s="1"/>
  <c r="O671" i="3"/>
  <c r="P671" i="3" s="1"/>
  <c r="O687" i="3"/>
  <c r="P687" i="3" s="1"/>
  <c r="O703" i="3"/>
  <c r="P703" i="3" s="1"/>
  <c r="O719" i="3"/>
  <c r="P719" i="3" s="1"/>
  <c r="O735" i="3"/>
  <c r="P735" i="3" s="1"/>
  <c r="O751" i="3"/>
  <c r="P751" i="3" s="1"/>
  <c r="O491" i="3"/>
  <c r="P491" i="3" s="1"/>
  <c r="O543" i="3"/>
  <c r="P543" i="3" s="1"/>
  <c r="O750" i="3"/>
  <c r="P750" i="3" s="1"/>
  <c r="O778" i="3"/>
  <c r="P778" i="3" s="1"/>
  <c r="O842" i="3"/>
  <c r="P842" i="3" s="1"/>
  <c r="O631" i="3"/>
  <c r="P631" i="3" s="1"/>
  <c r="O695" i="3"/>
  <c r="P695" i="3" s="1"/>
  <c r="O871" i="3"/>
  <c r="P871" i="3" s="1"/>
  <c r="O887" i="3"/>
  <c r="P887" i="3" s="1"/>
  <c r="O443" i="3"/>
  <c r="P443" i="3" s="1"/>
  <c r="O475" i="3"/>
  <c r="P475" i="3" s="1"/>
  <c r="O608" i="3"/>
  <c r="P608" i="3" s="1"/>
  <c r="O708" i="3"/>
  <c r="P708" i="3" s="1"/>
  <c r="O787" i="3"/>
  <c r="P787" i="3" s="1"/>
  <c r="O851" i="3"/>
  <c r="P851" i="3" s="1"/>
  <c r="O892" i="3"/>
  <c r="P892" i="3" s="1"/>
  <c r="O894" i="3"/>
  <c r="P894" i="3" s="1"/>
  <c r="O615" i="3"/>
  <c r="P615" i="3" s="1"/>
  <c r="O679" i="3"/>
  <c r="P679" i="3" s="1"/>
  <c r="O743" i="3"/>
  <c r="P743" i="3" s="1"/>
  <c r="O859" i="3"/>
  <c r="P859" i="3" s="1"/>
  <c r="O875" i="3"/>
  <c r="P875" i="3" s="1"/>
  <c r="O891" i="3"/>
  <c r="P891" i="3" s="1"/>
  <c r="O507" i="3"/>
  <c r="P507" i="3" s="1"/>
  <c r="O572" i="3"/>
  <c r="P572" i="3" s="1"/>
  <c r="O810" i="3"/>
  <c r="P810" i="3" s="1"/>
  <c r="O856" i="3"/>
  <c r="P856" i="3" s="1"/>
  <c r="O858" i="3"/>
  <c r="P858" i="3" s="1"/>
  <c r="O663" i="3"/>
  <c r="P663" i="3" s="1"/>
  <c r="O727" i="3"/>
  <c r="P727" i="3" s="1"/>
  <c r="O886" i="3"/>
  <c r="P886" i="3" s="1"/>
  <c r="O863" i="3"/>
  <c r="P863" i="3" s="1"/>
  <c r="O879" i="3"/>
  <c r="P879" i="3" s="1"/>
  <c r="O895" i="3"/>
  <c r="P895" i="3" s="1"/>
  <c r="O427" i="3"/>
  <c r="P427" i="3" s="1"/>
  <c r="O459" i="3"/>
  <c r="P459" i="3" s="1"/>
  <c r="O650" i="3"/>
  <c r="P650" i="3" s="1"/>
  <c r="O772" i="3"/>
  <c r="P772" i="3" s="1"/>
  <c r="O819" i="3"/>
  <c r="P819" i="3" s="1"/>
  <c r="O888" i="3"/>
  <c r="P888" i="3" s="1"/>
  <c r="O890" i="3"/>
  <c r="P890" i="3" s="1"/>
  <c r="O647" i="3"/>
  <c r="P647" i="3" s="1"/>
  <c r="O711" i="3"/>
  <c r="P711" i="3" s="1"/>
  <c r="O870" i="3"/>
  <c r="P870" i="3" s="1"/>
  <c r="O867" i="3"/>
  <c r="P867" i="3" s="1"/>
  <c r="O883" i="3"/>
  <c r="P883" i="3" s="1"/>
  <c r="AF6" i="3"/>
  <c r="AZ225" i="3" s="1"/>
  <c r="AZ1041" i="3"/>
  <c r="AF7" i="3"/>
  <c r="AZ401" i="3" s="1"/>
  <c r="AE15" i="3"/>
  <c r="AV1114" i="3"/>
  <c r="AV972" i="3"/>
  <c r="AW972" i="3" s="1"/>
  <c r="AZ1098" i="3"/>
  <c r="AV992" i="3"/>
  <c r="AZ1094" i="3"/>
  <c r="AV1126" i="3"/>
  <c r="AV1198" i="3"/>
  <c r="AV1769" i="3"/>
  <c r="AW1769" i="3" s="1"/>
  <c r="AV1010" i="3"/>
  <c r="AZ1050" i="3"/>
  <c r="AV914" i="3"/>
  <c r="AZ762" i="3"/>
  <c r="AV1130" i="3"/>
  <c r="AZ1306" i="3"/>
  <c r="AV1088" i="3"/>
  <c r="AV1152" i="3"/>
  <c r="AV1216" i="3"/>
  <c r="AV1280" i="3"/>
  <c r="AV946" i="3"/>
  <c r="AV976" i="3"/>
  <c r="AV1226" i="3"/>
  <c r="AX1226" i="3" s="1"/>
  <c r="AV1080" i="3"/>
  <c r="AV1144" i="3"/>
  <c r="AV1208" i="3"/>
  <c r="AV1272" i="3"/>
  <c r="AV1336" i="3"/>
  <c r="AV1102" i="3"/>
  <c r="BA1026" i="3"/>
  <c r="AV1042" i="3"/>
  <c r="AZ1281" i="3"/>
  <c r="AV1214" i="3"/>
  <c r="AV1132" i="3"/>
  <c r="AV1292" i="3"/>
  <c r="BA1656" i="3"/>
  <c r="AV1565" i="3"/>
  <c r="AV1515" i="3"/>
  <c r="BA1602" i="3"/>
  <c r="AV1836" i="3"/>
  <c r="AV1723" i="3"/>
  <c r="AV1773" i="3"/>
  <c r="AZ1840" i="3"/>
  <c r="AV1870" i="3"/>
  <c r="AX1870" i="3" s="1"/>
  <c r="AV1689" i="3"/>
  <c r="AV1733" i="3"/>
  <c r="AV1892" i="3"/>
  <c r="AV1966" i="3"/>
  <c r="AW1966" i="3" s="1"/>
  <c r="AV1914" i="3"/>
  <c r="AV2058" i="3"/>
  <c r="AV2045" i="3"/>
  <c r="AV2094" i="3"/>
  <c r="AV2056" i="3"/>
  <c r="AV2068" i="3"/>
  <c r="AV1026" i="3"/>
  <c r="AV1258" i="3"/>
  <c r="AZ1012" i="3"/>
  <c r="BA1222" i="3"/>
  <c r="AV1318" i="3"/>
  <c r="AV1076" i="3"/>
  <c r="AV1268" i="3"/>
  <c r="AS9" i="3"/>
  <c r="AV1465" i="3"/>
  <c r="AV1545" i="3"/>
  <c r="AV1589" i="3"/>
  <c r="AV1627" i="3"/>
  <c r="AW1627" i="3" s="1"/>
  <c r="AV1679" i="3"/>
  <c r="AV1523" i="3"/>
  <c r="AV1555" i="3"/>
  <c r="AV1699" i="3"/>
  <c r="AV1804" i="3"/>
  <c r="AV1936" i="3"/>
  <c r="AW1936" i="3" s="1"/>
  <c r="AV1856" i="3"/>
  <c r="AX1856" i="3" s="1"/>
  <c r="AV1940" i="3"/>
  <c r="AV1774" i="3"/>
  <c r="AV1905" i="3"/>
  <c r="AX1905" i="3" s="1"/>
  <c r="AV2018" i="3"/>
  <c r="AV2108" i="3"/>
  <c r="AV1154" i="3"/>
  <c r="AV1282" i="3"/>
  <c r="AZ1114" i="3"/>
  <c r="AZ666" i="3"/>
  <c r="BA1146" i="3"/>
  <c r="BA1335" i="3"/>
  <c r="AV1148" i="3"/>
  <c r="AV1276" i="3"/>
  <c r="AV1118" i="3"/>
  <c r="AV1246" i="3"/>
  <c r="AV1667" i="3"/>
  <c r="AV1581" i="3"/>
  <c r="AV1645" i="3"/>
  <c r="AV1675" i="3"/>
  <c r="AV1467" i="3"/>
  <c r="AV1595" i="3"/>
  <c r="AV1609" i="3"/>
  <c r="AV1920" i="3"/>
  <c r="AV1673" i="3"/>
  <c r="AV1705" i="3"/>
  <c r="AV1737" i="3"/>
  <c r="AZ1778" i="3"/>
  <c r="AV1902" i="3"/>
  <c r="AV2029" i="3"/>
  <c r="AV2033" i="3"/>
  <c r="AX2033" i="3" s="1"/>
  <c r="BA2082" i="3"/>
  <c r="AV2054" i="3"/>
  <c r="AV2050" i="3"/>
  <c r="AV2035" i="3"/>
  <c r="AV2079" i="3"/>
  <c r="AV2092" i="3"/>
  <c r="BA1098" i="3"/>
  <c r="AZ626" i="3"/>
  <c r="BA1194" i="3"/>
  <c r="BA1588" i="3"/>
  <c r="AV1715" i="3"/>
  <c r="AV1110" i="3"/>
  <c r="AV1158" i="3"/>
  <c r="BA904" i="3"/>
  <c r="BA936" i="3"/>
  <c r="BA968" i="3"/>
  <c r="BA1000" i="3"/>
  <c r="BA1032" i="3"/>
  <c r="AV1316" i="3"/>
  <c r="AV1633" i="3"/>
  <c r="AV1727" i="3"/>
  <c r="BA1518" i="3"/>
  <c r="AV1573" i="3"/>
  <c r="AV1539" i="3"/>
  <c r="AV1625" i="3"/>
  <c r="AV1755" i="3"/>
  <c r="AW1755" i="3" s="1"/>
  <c r="AV1647" i="3"/>
  <c r="AW1647" i="3" s="1"/>
  <c r="AZ1824" i="3"/>
  <c r="AV1796" i="3"/>
  <c r="AX1796" i="3" s="1"/>
  <c r="AV2010" i="3"/>
  <c r="AV1729" i="3"/>
  <c r="AZ1958" i="3"/>
  <c r="AV1820" i="3"/>
  <c r="AV1786" i="3"/>
  <c r="AZ1798" i="3"/>
  <c r="AV1806" i="3"/>
  <c r="AV1818" i="3"/>
  <c r="AV1838" i="3"/>
  <c r="AV1850" i="3"/>
  <c r="AV1978" i="3"/>
  <c r="AV1938" i="3"/>
  <c r="AV1968" i="3"/>
  <c r="AZ2000" i="3"/>
  <c r="AV2039" i="3"/>
  <c r="AV2083" i="3"/>
  <c r="BA1575" i="3"/>
  <c r="BA1589" i="3"/>
  <c r="BA2078" i="3"/>
  <c r="BA1696" i="3"/>
  <c r="BA2025" i="3"/>
  <c r="BA2026" i="3"/>
  <c r="BA1649" i="3"/>
  <c r="BA2037" i="3"/>
  <c r="BA1087" i="3"/>
  <c r="BA1230" i="3"/>
  <c r="BA1639" i="3"/>
  <c r="AZ2112" i="3"/>
  <c r="P12" i="3" l="1"/>
  <c r="P6" i="3"/>
  <c r="AK6" i="3" s="1"/>
  <c r="AK293" i="3" s="1"/>
  <c r="BA1004" i="3"/>
  <c r="AZ1220" i="3"/>
  <c r="BA984" i="3"/>
  <c r="BA920" i="3"/>
  <c r="AZ912" i="3"/>
  <c r="BA994" i="3"/>
  <c r="BA1226" i="3"/>
  <c r="AZ1204" i="3"/>
  <c r="BA1122" i="3"/>
  <c r="BA930" i="3"/>
  <c r="AZ1301" i="3"/>
  <c r="BA1118" i="3"/>
  <c r="AZ1020" i="3"/>
  <c r="AZ928" i="3"/>
  <c r="AZ882" i="3"/>
  <c r="BA1276" i="3"/>
  <c r="BA1148" i="3"/>
  <c r="BA1035" i="3"/>
  <c r="BA971" i="3"/>
  <c r="BA907" i="3"/>
  <c r="BA1078" i="3"/>
  <c r="BA1232" i="3"/>
  <c r="BA1104" i="3"/>
  <c r="BA1013" i="3"/>
  <c r="BA1215" i="3"/>
  <c r="BA1195" i="3"/>
  <c r="BA1300" i="3"/>
  <c r="BA1172" i="3"/>
  <c r="BA1044" i="3"/>
  <c r="BA983" i="3"/>
  <c r="BA919" i="3"/>
  <c r="BA1046" i="3"/>
  <c r="BA1103" i="3"/>
  <c r="BA1083" i="3"/>
  <c r="BA1324" i="3"/>
  <c r="BA1196" i="3"/>
  <c r="BA1068" i="3"/>
  <c r="BA995" i="3"/>
  <c r="BA931" i="3"/>
  <c r="BA1238" i="3"/>
  <c r="BA1306" i="3"/>
  <c r="BA1119" i="3"/>
  <c r="BA1099" i="3"/>
  <c r="BA1316" i="3"/>
  <c r="BA1188" i="3"/>
  <c r="BA1060" i="3"/>
  <c r="BA975" i="3"/>
  <c r="BA911" i="3"/>
  <c r="BA1327" i="3"/>
  <c r="BA1243" i="3"/>
  <c r="BA1248" i="3"/>
  <c r="BA1120" i="3"/>
  <c r="BA1202" i="3"/>
  <c r="BA981" i="3"/>
  <c r="BA909" i="3"/>
  <c r="BA1191" i="3"/>
  <c r="BA1287" i="3"/>
  <c r="BA1075" i="3"/>
  <c r="BA1139" i="3"/>
  <c r="BA1203" i="3"/>
  <c r="BA1267" i="3"/>
  <c r="BA1333" i="3"/>
  <c r="BA1288" i="3"/>
  <c r="BA1160" i="3"/>
  <c r="BA1250" i="3"/>
  <c r="BA998" i="3"/>
  <c r="BA934" i="3"/>
  <c r="BA986" i="3"/>
  <c r="BA942" i="3"/>
  <c r="BA997" i="3"/>
  <c r="BA925" i="3"/>
  <c r="BA1081" i="3"/>
  <c r="BA1145" i="3"/>
  <c r="BA1209" i="3"/>
  <c r="BA1273" i="3"/>
  <c r="BA1337" i="3"/>
  <c r="BA1093" i="3"/>
  <c r="BA1157" i="3"/>
  <c r="BA1221" i="3"/>
  <c r="BA1285" i="3"/>
  <c r="BA1114" i="3"/>
  <c r="BA1336" i="3"/>
  <c r="BA1208" i="3"/>
  <c r="BA1080" i="3"/>
  <c r="BA1154" i="3"/>
  <c r="BA906" i="3"/>
  <c r="BA985" i="3"/>
  <c r="BA913" i="3"/>
  <c r="BA1057" i="3"/>
  <c r="BA1121" i="3"/>
  <c r="BA1185" i="3"/>
  <c r="BA1249" i="3"/>
  <c r="BA1313" i="3"/>
  <c r="BA1085" i="3"/>
  <c r="BA1149" i="3"/>
  <c r="BA1213" i="3"/>
  <c r="BA1277" i="3"/>
  <c r="BA1041" i="3"/>
  <c r="BA1071" i="3"/>
  <c r="BA1263" i="3"/>
  <c r="BA1062" i="3"/>
  <c r="BA980" i="3"/>
  <c r="BA916" i="3"/>
  <c r="BA1086" i="3"/>
  <c r="BA1018" i="3"/>
  <c r="BA1286" i="3"/>
  <c r="BA1271" i="3"/>
  <c r="BA1166" i="3"/>
  <c r="BA1094" i="3"/>
  <c r="BA1047" i="3"/>
  <c r="BA1028" i="3"/>
  <c r="BA988" i="3"/>
  <c r="BA924" i="3"/>
  <c r="BA1074" i="3"/>
  <c r="BA1010" i="3"/>
  <c r="BA1135" i="3"/>
  <c r="BA1326" i="3"/>
  <c r="BA992" i="3"/>
  <c r="BA928" i="3"/>
  <c r="BA1036" i="3"/>
  <c r="BA1130" i="3"/>
  <c r="BA1262" i="3"/>
  <c r="BA1254" i="3"/>
  <c r="BA1095" i="3"/>
  <c r="BA976" i="3"/>
  <c r="BA912" i="3"/>
  <c r="BA1020" i="3"/>
  <c r="BA1082" i="3"/>
  <c r="BA1244" i="3"/>
  <c r="BA1116" i="3"/>
  <c r="BA1019" i="3"/>
  <c r="BA955" i="3"/>
  <c r="BA1270" i="3"/>
  <c r="BA1328" i="3"/>
  <c r="BA1200" i="3"/>
  <c r="BA1298" i="3"/>
  <c r="BA897" i="3"/>
  <c r="BA1279" i="3"/>
  <c r="BA1259" i="3"/>
  <c r="BA1268" i="3"/>
  <c r="BA1140" i="3"/>
  <c r="BA1031" i="3"/>
  <c r="BA967" i="3"/>
  <c r="BA903" i="3"/>
  <c r="BA1072" i="3"/>
  <c r="BA1167" i="3"/>
  <c r="BA1147" i="3"/>
  <c r="BA1292" i="3"/>
  <c r="BA1164" i="3"/>
  <c r="BA1039" i="3"/>
  <c r="BA979" i="3"/>
  <c r="BA915" i="3"/>
  <c r="BA1174" i="3"/>
  <c r="BA1178" i="3"/>
  <c r="BA1183" i="3"/>
  <c r="BA1163" i="3"/>
  <c r="BA1284" i="3"/>
  <c r="BA1156" i="3"/>
  <c r="BA1023" i="3"/>
  <c r="BA959" i="3"/>
  <c r="BA1054" i="3"/>
  <c r="BA1051" i="3"/>
  <c r="BA1309" i="3"/>
  <c r="BA1216" i="3"/>
  <c r="BA1088" i="3"/>
  <c r="BA1138" i="3"/>
  <c r="BA1037" i="3"/>
  <c r="BA973" i="3"/>
  <c r="BA1223" i="3"/>
  <c r="BA1303" i="3"/>
  <c r="BA1091" i="3"/>
  <c r="BA1155" i="3"/>
  <c r="BA1219" i="3"/>
  <c r="BA1283" i="3"/>
  <c r="BA969" i="3"/>
  <c r="BA1256" i="3"/>
  <c r="BA1128" i="3"/>
  <c r="BA1186" i="3"/>
  <c r="BA982" i="3"/>
  <c r="BA918" i="3"/>
  <c r="BA954" i="3"/>
  <c r="BA910" i="3"/>
  <c r="BA1307" i="3"/>
  <c r="BA989" i="3"/>
  <c r="BA1097" i="3"/>
  <c r="BA1161" i="3"/>
  <c r="BA1225" i="3"/>
  <c r="BA1289" i="3"/>
  <c r="BA1045" i="3"/>
  <c r="BA1109" i="3"/>
  <c r="BA1173" i="3"/>
  <c r="BA1237" i="3"/>
  <c r="BA1301" i="3"/>
  <c r="BA1001" i="3"/>
  <c r="BA1304" i="3"/>
  <c r="BA1176" i="3"/>
  <c r="BA1048" i="3"/>
  <c r="BA1014" i="3"/>
  <c r="BA1022" i="3"/>
  <c r="BA901" i="3"/>
  <c r="BA977" i="3"/>
  <c r="BA1073" i="3"/>
  <c r="BA1137" i="3"/>
  <c r="BA1201" i="3"/>
  <c r="BA1265" i="3"/>
  <c r="BA1329" i="3"/>
  <c r="BA1101" i="3"/>
  <c r="BA1165" i="3"/>
  <c r="BA1229" i="3"/>
  <c r="BA1293" i="3"/>
  <c r="BA921" i="3"/>
  <c r="BA1034" i="3"/>
  <c r="BA964" i="3"/>
  <c r="BA900" i="3"/>
  <c r="BA1290" i="3"/>
  <c r="BA896" i="3"/>
  <c r="BA1182" i="3"/>
  <c r="BA1066" i="3"/>
  <c r="BA1199" i="3"/>
  <c r="BA1111" i="3"/>
  <c r="BA972" i="3"/>
  <c r="BA908" i="3"/>
  <c r="BA1319" i="3"/>
  <c r="BA1314" i="3"/>
  <c r="BA1070" i="3"/>
  <c r="BA1016" i="3"/>
  <c r="BA952" i="3"/>
  <c r="BA1318" i="3"/>
  <c r="AZ1096" i="3"/>
  <c r="BA1278" i="3"/>
  <c r="AZ1290" i="3"/>
  <c r="AZ1294" i="3"/>
  <c r="AZ1168" i="3"/>
  <c r="BA1212" i="3"/>
  <c r="BA1084" i="3"/>
  <c r="BA1003" i="3"/>
  <c r="BA939" i="3"/>
  <c r="BA1206" i="3"/>
  <c r="BA1296" i="3"/>
  <c r="BA1168" i="3"/>
  <c r="BA1170" i="3"/>
  <c r="BA941" i="3"/>
  <c r="BA1067" i="3"/>
  <c r="BA1325" i="3"/>
  <c r="BA1236" i="3"/>
  <c r="BA1108" i="3"/>
  <c r="BA1015" i="3"/>
  <c r="BA951" i="3"/>
  <c r="BA1126" i="3"/>
  <c r="BA961" i="3"/>
  <c r="BA1231" i="3"/>
  <c r="BA1211" i="3"/>
  <c r="BA1260" i="3"/>
  <c r="BA1132" i="3"/>
  <c r="BA1027" i="3"/>
  <c r="BA963" i="3"/>
  <c r="BA899" i="3"/>
  <c r="BA1234" i="3"/>
  <c r="BA1025" i="3"/>
  <c r="BA1247" i="3"/>
  <c r="BA1227" i="3"/>
  <c r="BA1252" i="3"/>
  <c r="BA1124" i="3"/>
  <c r="BA1007" i="3"/>
  <c r="BA943" i="3"/>
  <c r="BA974" i="3"/>
  <c r="BA1115" i="3"/>
  <c r="BA1312" i="3"/>
  <c r="BA1184" i="3"/>
  <c r="BA1056" i="3"/>
  <c r="BA1006" i="3"/>
  <c r="BA929" i="3"/>
  <c r="BA1159" i="3"/>
  <c r="BA1239" i="3"/>
  <c r="BA1043" i="3"/>
  <c r="BA1107" i="3"/>
  <c r="BA1171" i="3"/>
  <c r="BA1235" i="3"/>
  <c r="BA1299" i="3"/>
  <c r="BA905" i="3"/>
  <c r="BA1224" i="3"/>
  <c r="BA1096" i="3"/>
  <c r="BA1050" i="3"/>
  <c r="BA966" i="3"/>
  <c r="BA902" i="3"/>
  <c r="BA922" i="3"/>
  <c r="BA898" i="3"/>
  <c r="BA945" i="3"/>
  <c r="BA1049" i="3"/>
  <c r="BA1113" i="3"/>
  <c r="BA1177" i="3"/>
  <c r="BA1241" i="3"/>
  <c r="BA1305" i="3"/>
  <c r="BA1061" i="3"/>
  <c r="BA1125" i="3"/>
  <c r="BA1189" i="3"/>
  <c r="BA1253" i="3"/>
  <c r="BA1323" i="3"/>
  <c r="BA962" i="3"/>
  <c r="BA1272" i="3"/>
  <c r="BA1144" i="3"/>
  <c r="BA1282" i="3"/>
  <c r="BA970" i="3"/>
  <c r="BA958" i="3"/>
  <c r="BA965" i="3"/>
  <c r="BA957" i="3"/>
  <c r="BA1089" i="3"/>
  <c r="BA1153" i="3"/>
  <c r="BA1217" i="3"/>
  <c r="BA1281" i="3"/>
  <c r="BA1053" i="3"/>
  <c r="BA1117" i="3"/>
  <c r="BA1181" i="3"/>
  <c r="BA1245" i="3"/>
  <c r="BA1315" i="3"/>
  <c r="BA953" i="3"/>
  <c r="BA1063" i="3"/>
  <c r="BA948" i="3"/>
  <c r="BA1214" i="3"/>
  <c r="BA1210" i="3"/>
  <c r="BA1106" i="3"/>
  <c r="BA1012" i="3"/>
  <c r="BA1150" i="3"/>
  <c r="BA1274" i="3"/>
  <c r="BA1110" i="3"/>
  <c r="BA956" i="3"/>
  <c r="BA1246" i="3"/>
  <c r="BA1207" i="3"/>
  <c r="AZ1137" i="3"/>
  <c r="BA1134" i="3"/>
  <c r="AZ1990" i="3"/>
  <c r="BA1162" i="3"/>
  <c r="BA1024" i="3"/>
  <c r="BA960" i="3"/>
  <c r="BA1322" i="3"/>
  <c r="BA1310" i="3"/>
  <c r="BA1143" i="3"/>
  <c r="AZ1909" i="3"/>
  <c r="AZ1325" i="3"/>
  <c r="AZ1222" i="3"/>
  <c r="AZ1288" i="3"/>
  <c r="AZ1006" i="3"/>
  <c r="AZ1108" i="3"/>
  <c r="AZ980" i="3"/>
  <c r="AZ1278" i="3"/>
  <c r="AZ1105" i="3"/>
  <c r="AZ900" i="3"/>
  <c r="AZ1241" i="3"/>
  <c r="AZ1113" i="3"/>
  <c r="AZ1046" i="3"/>
  <c r="AZ1104" i="3"/>
  <c r="AZ1210" i="3"/>
  <c r="AZ1202" i="3"/>
  <c r="AZ1311" i="3"/>
  <c r="AZ1231" i="3"/>
  <c r="AZ1055" i="3"/>
  <c r="AZ1024" i="3"/>
  <c r="AZ1331" i="3"/>
  <c r="AZ1235" i="3"/>
  <c r="AZ1075" i="3"/>
  <c r="AZ1287" i="3"/>
  <c r="AZ1127" i="3"/>
  <c r="AZ1323" i="3"/>
  <c r="AZ1147" i="3"/>
  <c r="AZ971" i="3"/>
  <c r="AZ1000" i="3"/>
  <c r="AZ913" i="3"/>
  <c r="AZ937" i="3"/>
  <c r="AZ1286" i="3"/>
  <c r="AZ1082" i="3"/>
  <c r="AZ1326" i="3"/>
  <c r="AZ1324" i="3"/>
  <c r="AZ1100" i="3"/>
  <c r="AZ984" i="3"/>
  <c r="AZ996" i="3"/>
  <c r="AZ1280" i="3"/>
  <c r="AZ938" i="3"/>
  <c r="AZ1134" i="3"/>
  <c r="AZ1161" i="3"/>
  <c r="AZ1266" i="3"/>
  <c r="AZ1093" i="3"/>
  <c r="AZ1310" i="3"/>
  <c r="AZ1245" i="3"/>
  <c r="AZ1265" i="3"/>
  <c r="AZ1327" i="3"/>
  <c r="AZ1247" i="3"/>
  <c r="AZ1167" i="3"/>
  <c r="AZ1071" i="3"/>
  <c r="AZ1031" i="3"/>
  <c r="AZ999" i="3"/>
  <c r="AZ967" i="3"/>
  <c r="AZ935" i="3"/>
  <c r="AZ903" i="3"/>
  <c r="AZ1037" i="3"/>
  <c r="AZ1267" i="3"/>
  <c r="AZ1171" i="3"/>
  <c r="AZ1091" i="3"/>
  <c r="AZ1308" i="3"/>
  <c r="AZ1244" i="3"/>
  <c r="AZ1180" i="3"/>
  <c r="AZ1116" i="3"/>
  <c r="AZ1052" i="3"/>
  <c r="AZ1027" i="3"/>
  <c r="AZ995" i="3"/>
  <c r="AZ963" i="3"/>
  <c r="AZ931" i="3"/>
  <c r="AZ899" i="3"/>
  <c r="AZ1319" i="3"/>
  <c r="AZ1223" i="3"/>
  <c r="AZ1143" i="3"/>
  <c r="AZ1063" i="3"/>
  <c r="AZ975" i="3"/>
  <c r="AZ1259" i="3"/>
  <c r="AZ1163" i="3"/>
  <c r="AZ1083" i="3"/>
  <c r="AZ939" i="3"/>
  <c r="AZ1040" i="3"/>
  <c r="AZ898" i="3"/>
  <c r="AZ1033" i="3"/>
  <c r="AZ1021" i="3"/>
  <c r="AZ925" i="3"/>
  <c r="AZ933" i="3"/>
  <c r="AZ1236" i="3"/>
  <c r="AZ930" i="3"/>
  <c r="AZ1164" i="3"/>
  <c r="AZ1144" i="3"/>
  <c r="AZ1298" i="3"/>
  <c r="AZ1186" i="3"/>
  <c r="AZ954" i="3"/>
  <c r="AZ1066" i="3"/>
  <c r="AZ1830" i="3"/>
  <c r="AZ1156" i="3"/>
  <c r="AZ1749" i="3"/>
  <c r="AZ1884" i="3"/>
  <c r="AZ1300" i="3"/>
  <c r="AZ1153" i="3"/>
  <c r="AZ1233" i="3"/>
  <c r="AZ970" i="3"/>
  <c r="AZ1135" i="3"/>
  <c r="AZ1155" i="3"/>
  <c r="AZ1207" i="3"/>
  <c r="AZ1007" i="3"/>
  <c r="AZ1227" i="3"/>
  <c r="AZ1067" i="3"/>
  <c r="AZ1001" i="3"/>
  <c r="AZ966" i="3"/>
  <c r="AZ977" i="3"/>
  <c r="AZ997" i="3"/>
  <c r="AZ917" i="3"/>
  <c r="AZ953" i="3"/>
  <c r="AZ1986" i="3"/>
  <c r="AZ1862" i="3"/>
  <c r="AZ1766" i="3"/>
  <c r="AZ1092" i="3"/>
  <c r="AZ1224" i="3"/>
  <c r="AZ1106" i="3"/>
  <c r="AZ916" i="3"/>
  <c r="AZ1960" i="3"/>
  <c r="AZ1761" i="3"/>
  <c r="AZ1285" i="3"/>
  <c r="AZ1182" i="3"/>
  <c r="AZ1064" i="3"/>
  <c r="AZ948" i="3"/>
  <c r="AZ1926" i="3"/>
  <c r="AZ1277" i="3"/>
  <c r="AZ1085" i="3"/>
  <c r="AZ1196" i="3"/>
  <c r="AZ618" i="3"/>
  <c r="AZ972" i="3"/>
  <c r="AZ593" i="3"/>
  <c r="AZ1166" i="3"/>
  <c r="AZ1296" i="3"/>
  <c r="AZ1074" i="3"/>
  <c r="AZ842" i="3"/>
  <c r="AZ1295" i="3"/>
  <c r="AZ1199" i="3"/>
  <c r="AZ1119" i="3"/>
  <c r="AZ1015" i="3"/>
  <c r="AZ983" i="3"/>
  <c r="AZ951" i="3"/>
  <c r="AZ919" i="3"/>
  <c r="AZ1299" i="3"/>
  <c r="AZ1219" i="3"/>
  <c r="AZ1139" i="3"/>
  <c r="AZ1043" i="3"/>
  <c r="AZ1276" i="3"/>
  <c r="AZ1212" i="3"/>
  <c r="AZ1148" i="3"/>
  <c r="AZ1084" i="3"/>
  <c r="AZ1039" i="3"/>
  <c r="AZ1011" i="3"/>
  <c r="AZ979" i="3"/>
  <c r="AZ947" i="3"/>
  <c r="AZ915" i="3"/>
  <c r="AZ1271" i="3"/>
  <c r="AZ1191" i="3"/>
  <c r="AZ1095" i="3"/>
  <c r="AZ911" i="3"/>
  <c r="AZ1291" i="3"/>
  <c r="AZ1211" i="3"/>
  <c r="AZ1131" i="3"/>
  <c r="AZ1003" i="3"/>
  <c r="AZ968" i="3"/>
  <c r="AZ973" i="3"/>
  <c r="AZ950" i="3"/>
  <c r="AZ1025" i="3"/>
  <c r="AZ1009" i="3"/>
  <c r="AZ981" i="3"/>
  <c r="AZ901" i="3"/>
  <c r="AZ945" i="3"/>
  <c r="AZ2006" i="3"/>
  <c r="AZ1838" i="3"/>
  <c r="AZ1165" i="3"/>
  <c r="AZ1125" i="3"/>
  <c r="AZ1140" i="3"/>
  <c r="AZ1260" i="3"/>
  <c r="AZ1249" i="3"/>
  <c r="AZ1088" i="3"/>
  <c r="AZ1289" i="3"/>
  <c r="AZ1206" i="3"/>
  <c r="AZ1162" i="3"/>
  <c r="AZ1770" i="3"/>
  <c r="AZ1284" i="3"/>
  <c r="AZ1160" i="3"/>
  <c r="AZ976" i="3"/>
  <c r="AZ1157" i="3"/>
  <c r="AZ1918" i="3"/>
  <c r="AZ1194" i="3"/>
  <c r="AZ1141" i="3"/>
  <c r="AZ1297" i="3"/>
  <c r="AZ1169" i="3"/>
  <c r="AZ1090" i="3"/>
  <c r="AZ974" i="3"/>
  <c r="AZ1305" i="3"/>
  <c r="AZ1177" i="3"/>
  <c r="AZ1049" i="3"/>
  <c r="AZ926" i="3"/>
  <c r="AZ908" i="3"/>
  <c r="AZ1232" i="3"/>
  <c r="AZ960" i="3"/>
  <c r="AZ986" i="3"/>
  <c r="AZ1263" i="3"/>
  <c r="AZ1183" i="3"/>
  <c r="AZ1103" i="3"/>
  <c r="AZ1283" i="3"/>
  <c r="AZ1203" i="3"/>
  <c r="AZ1107" i="3"/>
  <c r="AZ1335" i="3"/>
  <c r="AZ1255" i="3"/>
  <c r="AZ1159" i="3"/>
  <c r="AZ1079" i="3"/>
  <c r="AZ943" i="3"/>
  <c r="AZ1275" i="3"/>
  <c r="AZ1195" i="3"/>
  <c r="AZ1099" i="3"/>
  <c r="AZ1035" i="3"/>
  <c r="AZ907" i="3"/>
  <c r="AZ952" i="3"/>
  <c r="AZ929" i="3"/>
  <c r="AZ1013" i="3"/>
  <c r="AZ969" i="3"/>
  <c r="AZ905" i="3"/>
  <c r="AZ993" i="3"/>
  <c r="AZ944" i="3"/>
  <c r="AZ1029" i="3"/>
  <c r="AZ965" i="3"/>
  <c r="AZ985" i="3"/>
  <c r="AZ921" i="3"/>
  <c r="AZ941" i="3"/>
  <c r="AZ1293" i="3"/>
  <c r="AZ962" i="3"/>
  <c r="AZ1117" i="3"/>
  <c r="AZ1121" i="3"/>
  <c r="AZ1208" i="3"/>
  <c r="AZ1014" i="3"/>
  <c r="AZ1058" i="3"/>
  <c r="AZ942" i="3"/>
  <c r="AZ1054" i="3"/>
  <c r="P8" i="3"/>
  <c r="AK8" i="3" s="1"/>
  <c r="AK1200" i="3" s="1"/>
  <c r="AZ1667" i="3"/>
  <c r="AZ1532" i="3"/>
  <c r="AZ1537" i="3"/>
  <c r="AZ1702" i="3"/>
  <c r="AZ1717" i="3"/>
  <c r="AZ840" i="3"/>
  <c r="AZ736" i="3"/>
  <c r="AZ488" i="3"/>
  <c r="AZ778" i="3"/>
  <c r="AZ2031" i="3"/>
  <c r="AZ1663" i="3"/>
  <c r="AZ2064" i="3"/>
  <c r="AZ2114" i="3"/>
  <c r="AZ1505" i="3"/>
  <c r="AZ1713" i="3"/>
  <c r="AZ1739" i="3"/>
  <c r="AZ1672" i="3"/>
  <c r="AZ1732" i="3"/>
  <c r="AZ1714" i="3"/>
  <c r="AZ866" i="3"/>
  <c r="AZ834" i="3"/>
  <c r="AZ477" i="3"/>
  <c r="AZ333" i="3"/>
  <c r="AZ1636" i="3"/>
  <c r="AZ1648" i="3"/>
  <c r="AZ285" i="3"/>
  <c r="AZ2025" i="3"/>
  <c r="BC2025" i="3" s="1"/>
  <c r="AZ1678" i="3"/>
  <c r="AZ2019" i="3"/>
  <c r="AZ1846" i="3"/>
  <c r="AZ1124" i="3"/>
  <c r="AZ1256" i="3"/>
  <c r="AZ2026" i="3"/>
  <c r="AZ1109" i="3"/>
  <c r="BA1607" i="3"/>
  <c r="AZ1554" i="3"/>
  <c r="AZ1484" i="3"/>
  <c r="AZ1608" i="3"/>
  <c r="AZ601" i="3"/>
  <c r="AZ417" i="3"/>
  <c r="AZ1718" i="3"/>
  <c r="AZ738" i="3"/>
  <c r="AZ1471" i="3"/>
  <c r="AZ784" i="3"/>
  <c r="AZ501" i="3"/>
  <c r="AZ1741" i="3"/>
  <c r="AZ1619" i="3"/>
  <c r="AZ682" i="3"/>
  <c r="AZ770" i="3"/>
  <c r="AZ597" i="3"/>
  <c r="AZ820" i="3"/>
  <c r="AZ549" i="3"/>
  <c r="AZ405" i="3"/>
  <c r="AZ1724" i="3"/>
  <c r="AZ1526" i="3"/>
  <c r="AZ1489" i="3"/>
  <c r="AZ1534" i="3"/>
  <c r="AZ2096" i="3"/>
  <c r="AZ1806" i="3"/>
  <c r="AZ1781" i="3"/>
  <c r="AZ1733" i="3"/>
  <c r="AZ2104" i="3"/>
  <c r="AZ2078" i="3"/>
  <c r="AX1634" i="3"/>
  <c r="AZ1535" i="3"/>
  <c r="BA1627" i="3"/>
  <c r="BA1497" i="3"/>
  <c r="AZ1627" i="3"/>
  <c r="BA1495" i="3"/>
  <c r="BA1688" i="3"/>
  <c r="AZ1682" i="3"/>
  <c r="AZ1552" i="3"/>
  <c r="AZ1686" i="3"/>
  <c r="AZ1701" i="3"/>
  <c r="BA1612" i="3"/>
  <c r="AZ1591" i="3"/>
  <c r="BA1502" i="3"/>
  <c r="AZ1708" i="3"/>
  <c r="AZ1705" i="3"/>
  <c r="BA1685" i="3"/>
  <c r="AZ1606" i="3"/>
  <c r="AZ1478" i="3"/>
  <c r="BA1619" i="3"/>
  <c r="BA1563" i="3"/>
  <c r="AZ1638" i="3"/>
  <c r="BA1583" i="3"/>
  <c r="BA1578" i="3"/>
  <c r="AZ1728" i="3"/>
  <c r="BA1661" i="3"/>
  <c r="AZ1578" i="3"/>
  <c r="BA1683" i="3"/>
  <c r="BA1523" i="3"/>
  <c r="BA1501" i="3"/>
  <c r="BA1585" i="3"/>
  <c r="BA1530" i="3"/>
  <c r="AZ1668" i="3"/>
  <c r="AZ1640" i="3"/>
  <c r="AZ1486" i="3"/>
  <c r="BA1579" i="3"/>
  <c r="BA1519" i="3"/>
  <c r="BA1457" i="3"/>
  <c r="BA1654" i="3"/>
  <c r="BA1737" i="3"/>
  <c r="BA1697" i="3"/>
  <c r="BA1741" i="3"/>
  <c r="BA1632" i="3"/>
  <c r="AZ1506" i="3"/>
  <c r="BA1601" i="3"/>
  <c r="BA1571" i="3"/>
  <c r="BA1549" i="3"/>
  <c r="BA1463" i="3"/>
  <c r="BA1486" i="3"/>
  <c r="BA1740" i="3"/>
  <c r="BA1642" i="3"/>
  <c r="BA1458" i="3"/>
  <c r="BA1538" i="3"/>
  <c r="BA1662" i="3"/>
  <c r="BA1666" i="3"/>
  <c r="BA1552" i="3"/>
  <c r="BA1732" i="3"/>
  <c r="BA1690" i="3"/>
  <c r="AZ1569" i="3"/>
  <c r="BA1464" i="3"/>
  <c r="BA1500" i="3"/>
  <c r="BA1596" i="3"/>
  <c r="BA1724" i="3"/>
  <c r="BA1730" i="3"/>
  <c r="BA1615" i="3"/>
  <c r="AZ1564" i="3"/>
  <c r="AZ1584" i="3"/>
  <c r="BA1679" i="3"/>
  <c r="BA1707" i="3"/>
  <c r="BA1541" i="3"/>
  <c r="BA1556" i="3"/>
  <c r="AZ1654" i="3"/>
  <c r="AZ1460" i="3"/>
  <c r="BA1505" i="3"/>
  <c r="AZ1660" i="3"/>
  <c r="AZ1681" i="3"/>
  <c r="BA1653" i="3"/>
  <c r="AZ1590" i="3"/>
  <c r="AZ1462" i="3"/>
  <c r="BA1687" i="3"/>
  <c r="BA1531" i="3"/>
  <c r="AZ1605" i="3"/>
  <c r="BA1513" i="3"/>
  <c r="BA1626" i="3"/>
  <c r="AZ1680" i="3"/>
  <c r="BA1644" i="3"/>
  <c r="AZ1562" i="3"/>
  <c r="BA1663" i="3"/>
  <c r="AZ1630" i="3"/>
  <c r="BA1469" i="3"/>
  <c r="AZ1529" i="3"/>
  <c r="BA1702" i="3"/>
  <c r="BA1733" i="3"/>
  <c r="AZ1614" i="3"/>
  <c r="BA1735" i="3"/>
  <c r="BA1547" i="3"/>
  <c r="BA1599" i="3"/>
  <c r="BA1592" i="3"/>
  <c r="BA1718" i="3"/>
  <c r="BA1729" i="3"/>
  <c r="BA1681" i="3"/>
  <c r="BA1709" i="3"/>
  <c r="BA1624" i="3"/>
  <c r="BA1703" i="3"/>
  <c r="BA1727" i="3"/>
  <c r="BA1539" i="3"/>
  <c r="BA1485" i="3"/>
  <c r="BA1529" i="3"/>
  <c r="BA1462" i="3"/>
  <c r="BA1511" i="3"/>
  <c r="BA1536" i="3"/>
  <c r="BA1474" i="3"/>
  <c r="BA1570" i="3"/>
  <c r="BA1678" i="3"/>
  <c r="BA1704" i="3"/>
  <c r="BA1460" i="3"/>
  <c r="BA1668" i="3"/>
  <c r="BA1706" i="3"/>
  <c r="BA1551" i="3"/>
  <c r="BA1672" i="3"/>
  <c r="BA1532" i="3"/>
  <c r="BA1630" i="3"/>
  <c r="BA1742" i="3"/>
  <c r="BA1472" i="3"/>
  <c r="AZ1637" i="3"/>
  <c r="BA1509" i="3"/>
  <c r="BA1604" i="3"/>
  <c r="AZ1658" i="3"/>
  <c r="AZ1465" i="3"/>
  <c r="BC1465" i="3" s="1"/>
  <c r="AZ1483" i="3"/>
  <c r="BA1478" i="3"/>
  <c r="BA1675" i="3"/>
  <c r="BA1557" i="3"/>
  <c r="BA1608" i="3"/>
  <c r="BA1516" i="3"/>
  <c r="BA1593" i="3"/>
  <c r="BA1476" i="3"/>
  <c r="AZ1499" i="3"/>
  <c r="BA1676" i="3"/>
  <c r="AZ1557" i="3"/>
  <c r="AZ1488" i="3"/>
  <c r="AZ1481" i="3"/>
  <c r="BA1633" i="3"/>
  <c r="BA1699" i="3"/>
  <c r="BA1525" i="3"/>
  <c r="AZ1541" i="3"/>
  <c r="BA1572" i="3"/>
  <c r="AZ1653" i="3"/>
  <c r="AZ1659" i="3"/>
  <c r="AZ1476" i="3"/>
  <c r="AZ1464" i="3"/>
  <c r="AZ1695" i="3"/>
  <c r="BA1537" i="3"/>
  <c r="AZ1533" i="3"/>
  <c r="BA1684" i="3"/>
  <c r="AZ1737" i="3"/>
  <c r="AZ1673" i="3"/>
  <c r="AZ1644" i="3"/>
  <c r="AZ1542" i="3"/>
  <c r="BA1659" i="3"/>
  <c r="AZ1623" i="3"/>
  <c r="BA1499" i="3"/>
  <c r="BA1535" i="3"/>
  <c r="AZ1473" i="3"/>
  <c r="BA1686" i="3"/>
  <c r="BA1725" i="3"/>
  <c r="BA1636" i="3"/>
  <c r="AZ1514" i="3"/>
  <c r="BA1587" i="3"/>
  <c r="BA1597" i="3"/>
  <c r="AZ1607" i="3"/>
  <c r="BA1520" i="3"/>
  <c r="BA1680" i="3"/>
  <c r="BA1701" i="3"/>
  <c r="AZ1550" i="3"/>
  <c r="BA1723" i="3"/>
  <c r="BA1515" i="3"/>
  <c r="BA1569" i="3"/>
  <c r="BA1482" i="3"/>
  <c r="AZ1736" i="3"/>
  <c r="BA1713" i="3"/>
  <c r="BA1673" i="3"/>
  <c r="BA1677" i="3"/>
  <c r="AZ1570" i="3"/>
  <c r="BA1691" i="3"/>
  <c r="BA1643" i="3"/>
  <c r="BA1475" i="3"/>
  <c r="BA1591" i="3"/>
  <c r="BA1487" i="3"/>
  <c r="BA1562" i="3"/>
  <c r="BA1603" i="3"/>
  <c r="BA1576" i="3"/>
  <c r="BA1506" i="3"/>
  <c r="BA1586" i="3"/>
  <c r="BA1694" i="3"/>
  <c r="BA1471" i="3"/>
  <c r="BA1508" i="3"/>
  <c r="BA1700" i="3"/>
  <c r="BA1738" i="3"/>
  <c r="BA1568" i="3"/>
  <c r="BA1606" i="3"/>
  <c r="BA1564" i="3"/>
  <c r="BA1646" i="3"/>
  <c r="BA1682" i="3"/>
  <c r="BA1645" i="3"/>
  <c r="AZ1583" i="3"/>
  <c r="AZ1567" i="3"/>
  <c r="AZ1734" i="3"/>
  <c r="AZ1504" i="3"/>
  <c r="AZ1479" i="3"/>
  <c r="BA1526" i="3"/>
  <c r="BA1598" i="3"/>
  <c r="BA1540" i="3"/>
  <c r="AZ1468" i="3"/>
  <c r="BA1534" i="3"/>
  <c r="BA1510" i="3"/>
  <c r="BA1631" i="3"/>
  <c r="BA1641" i="3"/>
  <c r="BA1542" i="3"/>
  <c r="BA1590" i="3"/>
  <c r="BA1558" i="3"/>
  <c r="BA1553" i="3"/>
  <c r="BA1647" i="3"/>
  <c r="BA1637" i="3"/>
  <c r="BA2070" i="3"/>
  <c r="AZ2075" i="3"/>
  <c r="BA2050" i="3"/>
  <c r="BA2045" i="3"/>
  <c r="BA2054" i="3"/>
  <c r="AZ2083" i="3"/>
  <c r="AZ2092" i="3"/>
  <c r="AZ2061" i="3"/>
  <c r="BA2074" i="3"/>
  <c r="AZ2070" i="3"/>
  <c r="AZ2094" i="3"/>
  <c r="BC2094" i="3" s="1"/>
  <c r="AZ2069" i="3"/>
  <c r="AZ2038" i="3"/>
  <c r="BA2096" i="3"/>
  <c r="BA2033" i="3"/>
  <c r="BA2030" i="3"/>
  <c r="BA2098" i="3"/>
  <c r="BA2080" i="3"/>
  <c r="BA2090" i="3"/>
  <c r="BA2046" i="3"/>
  <c r="BA2103" i="3"/>
  <c r="BA2104" i="3"/>
  <c r="BA2042" i="3"/>
  <c r="BA2084" i="3"/>
  <c r="BA2079" i="3"/>
  <c r="BA2031" i="3"/>
  <c r="BA2044" i="3"/>
  <c r="BA2091" i="3"/>
  <c r="BA2048" i="3"/>
  <c r="BA2063" i="3"/>
  <c r="BA2024" i="3"/>
  <c r="BA2067" i="3"/>
  <c r="BA2093" i="3"/>
  <c r="AZ2105" i="3"/>
  <c r="AZ2053" i="3"/>
  <c r="AZ2065" i="3"/>
  <c r="BA2114" i="3"/>
  <c r="AZ2042" i="3"/>
  <c r="AZ2088" i="3"/>
  <c r="AZ2079" i="3"/>
  <c r="AZ2086" i="3"/>
  <c r="AZ2034" i="3"/>
  <c r="AZ2037" i="3"/>
  <c r="AZ2115" i="3"/>
  <c r="AZ2056" i="3"/>
  <c r="AZ2054" i="3"/>
  <c r="AZ2041" i="3"/>
  <c r="BA2102" i="3"/>
  <c r="BA2039" i="3"/>
  <c r="AZ2076" i="3"/>
  <c r="BA2117" i="3"/>
  <c r="BA2047" i="3"/>
  <c r="BA2065" i="3"/>
  <c r="BA2106" i="3"/>
  <c r="BA2062" i="3"/>
  <c r="BA2092" i="3"/>
  <c r="BA2086" i="3"/>
  <c r="BA2058" i="3"/>
  <c r="BA2061" i="3"/>
  <c r="BA2068" i="3"/>
  <c r="BA2049" i="3"/>
  <c r="BA2053" i="3"/>
  <c r="BA2107" i="3"/>
  <c r="BA2041" i="3"/>
  <c r="BA2109" i="3"/>
  <c r="BA2036" i="3"/>
  <c r="BA2055" i="3"/>
  <c r="AZ2102" i="3"/>
  <c r="AZ2106" i="3"/>
  <c r="AZ2100" i="3"/>
  <c r="BA2108" i="3"/>
  <c r="AZ2066" i="3"/>
  <c r="AZ2082" i="3"/>
  <c r="BA2038" i="3"/>
  <c r="BA2023" i="3"/>
  <c r="AZ2111" i="3"/>
  <c r="AZ2074" i="3"/>
  <c r="AZ2046" i="3"/>
  <c r="AZ2062" i="3"/>
  <c r="BA2066" i="3"/>
  <c r="BA2081" i="3"/>
  <c r="BA2110" i="3"/>
  <c r="BA2075" i="3"/>
  <c r="BA2043" i="3"/>
  <c r="BA2118" i="3"/>
  <c r="BA2085" i="3"/>
  <c r="BA2028" i="3"/>
  <c r="BA2088" i="3"/>
  <c r="BA2056" i="3"/>
  <c r="BA2035" i="3"/>
  <c r="BA2089" i="3"/>
  <c r="BA2060" i="3"/>
  <c r="BA2087" i="3"/>
  <c r="BA2069" i="3"/>
  <c r="BA2099" i="3"/>
  <c r="BA2059" i="3"/>
  <c r="BA2101" i="3"/>
  <c r="BA2040" i="3"/>
  <c r="AW1670" i="3"/>
  <c r="V2121" i="3"/>
  <c r="AW993" i="3"/>
  <c r="AW1289" i="3"/>
  <c r="AW969" i="3"/>
  <c r="AX1014" i="3"/>
  <c r="AX1305" i="3"/>
  <c r="AX985" i="3"/>
  <c r="AW949" i="3"/>
  <c r="AX1161" i="3"/>
  <c r="AW953" i="3"/>
  <c r="AW1301" i="3"/>
  <c r="AW921" i="3"/>
  <c r="AX1125" i="3"/>
  <c r="AW1612" i="3"/>
  <c r="AX1519" i="3"/>
  <c r="AZ1968" i="3"/>
  <c r="BA1655" i="3"/>
  <c r="BA1716" i="3"/>
  <c r="BA1550" i="3"/>
  <c r="BA1610" i="3"/>
  <c r="BA1711" i="3"/>
  <c r="BA1667" i="3"/>
  <c r="BA1461" i="3"/>
  <c r="BA1492" i="3"/>
  <c r="BA1720" i="3"/>
  <c r="BA1664" i="3"/>
  <c r="BA1477" i="3"/>
  <c r="BA1625" i="3"/>
  <c r="BA1481" i="3"/>
  <c r="AZ1520" i="3"/>
  <c r="AZ1650" i="3"/>
  <c r="AZ1536" i="3"/>
  <c r="AZ1588" i="3"/>
  <c r="AZ1517" i="3"/>
  <c r="AZ1508" i="3"/>
  <c r="AZ1609" i="3"/>
  <c r="AZ1719" i="3"/>
  <c r="BA1573" i="3"/>
  <c r="BA1479" i="3"/>
  <c r="BA1743" i="3"/>
  <c r="BA1698" i="3"/>
  <c r="BA1692" i="3"/>
  <c r="BA1616" i="3"/>
  <c r="BA1548" i="3"/>
  <c r="BA1468" i="3"/>
  <c r="BA1504" i="3"/>
  <c r="BA1567" i="3"/>
  <c r="BA1722" i="3"/>
  <c r="BA1734" i="3"/>
  <c r="BA1622" i="3"/>
  <c r="BA1496" i="3"/>
  <c r="BA1736" i="3"/>
  <c r="BA1710" i="3"/>
  <c r="BA1650" i="3"/>
  <c r="BA1554" i="3"/>
  <c r="BA1490" i="3"/>
  <c r="BA1480" i="3"/>
  <c r="BA1528" i="3"/>
  <c r="BA1712" i="3"/>
  <c r="BA1498" i="3"/>
  <c r="BA1614" i="3"/>
  <c r="BA1543" i="3"/>
  <c r="BA1517" i="3"/>
  <c r="BA1507" i="3"/>
  <c r="AZ1646" i="3"/>
  <c r="BA1609" i="3"/>
  <c r="AZ1490" i="3"/>
  <c r="AZ1618" i="3"/>
  <c r="BA1648" i="3"/>
  <c r="BA1657" i="3"/>
  <c r="BA1689" i="3"/>
  <c r="BA1721" i="3"/>
  <c r="AZ1688" i="3"/>
  <c r="BA1638" i="3"/>
  <c r="BA1600" i="3"/>
  <c r="BA1489" i="3"/>
  <c r="BA1483" i="3"/>
  <c r="BA1695" i="3"/>
  <c r="AZ1470" i="3"/>
  <c r="AZ1598" i="3"/>
  <c r="BA1669" i="3"/>
  <c r="AZ1716" i="3"/>
  <c r="BA1594" i="3"/>
  <c r="BA1470" i="3"/>
  <c r="BA1545" i="3"/>
  <c r="BA1533" i="3"/>
  <c r="BA1491" i="3"/>
  <c r="BA1613" i="3"/>
  <c r="AZ1498" i="3"/>
  <c r="BA1620" i="3"/>
  <c r="BA1652" i="3"/>
  <c r="AZ1664" i="3"/>
  <c r="BA1658" i="3"/>
  <c r="BA1514" i="3"/>
  <c r="BA1527" i="3"/>
  <c r="BA1493" i="3"/>
  <c r="BA1467" i="3"/>
  <c r="BA1595" i="3"/>
  <c r="BA1719" i="3"/>
  <c r="BA1671" i="3"/>
  <c r="BA1618" i="3"/>
  <c r="BA1708" i="3"/>
  <c r="BA1574" i="3"/>
  <c r="BA1521" i="3"/>
  <c r="BA1559" i="3"/>
  <c r="BA1621" i="3"/>
  <c r="BA1561" i="3"/>
  <c r="AX1812" i="3"/>
  <c r="AZ1757" i="3"/>
  <c r="AZ2022" i="3"/>
  <c r="AW1173" i="3"/>
  <c r="AZ1890" i="3"/>
  <c r="AZ1910" i="3"/>
  <c r="AZ1901" i="3"/>
  <c r="AZ1974" i="3"/>
  <c r="AZ1976" i="3"/>
  <c r="AZ1942" i="3"/>
  <c r="AZ1785" i="3"/>
  <c r="AZ1913" i="3"/>
  <c r="AZ1954" i="3"/>
  <c r="AZ1868" i="3"/>
  <c r="AZ1782" i="3"/>
  <c r="AZ1765" i="3"/>
  <c r="AZ1934" i="3"/>
  <c r="AZ1878" i="3"/>
  <c r="AZ1774" i="3"/>
  <c r="AZ1892" i="3"/>
  <c r="AZ1906" i="3"/>
  <c r="AZ1814" i="3"/>
  <c r="AZ1812" i="3"/>
  <c r="AZ1876" i="3"/>
  <c r="AZ1777" i="3"/>
  <c r="AZ1984" i="3"/>
  <c r="AW1702" i="3"/>
  <c r="AW1703" i="3"/>
  <c r="AW1269" i="3"/>
  <c r="AX1001" i="3"/>
  <c r="AW933" i="3"/>
  <c r="AW1257" i="3"/>
  <c r="AW905" i="3"/>
  <c r="AW936" i="3"/>
  <c r="AW1682" i="3"/>
  <c r="AW1169" i="3"/>
  <c r="AW1623" i="3"/>
  <c r="AX1591" i="3"/>
  <c r="AX1488" i="3"/>
  <c r="AW1210" i="3"/>
  <c r="AX1801" i="3"/>
  <c r="AX1556" i="3"/>
  <c r="AX1337" i="3"/>
  <c r="AX1718" i="3"/>
  <c r="AX1066" i="3"/>
  <c r="AX1901" i="3"/>
  <c r="AX1710" i="3"/>
  <c r="AX1840" i="3"/>
  <c r="AX1177" i="3"/>
  <c r="AX1129" i="3"/>
  <c r="AX1178" i="3"/>
  <c r="AZ277" i="3"/>
  <c r="AX1622" i="3"/>
  <c r="AX1476" i="3"/>
  <c r="AZ313" i="3"/>
  <c r="AW1221" i="3"/>
  <c r="AW901" i="3"/>
  <c r="AW1322" i="3"/>
  <c r="AX1714" i="3"/>
  <c r="AW1584" i="3"/>
  <c r="AW1472" i="3"/>
  <c r="AW1548" i="3"/>
  <c r="AZ1790" i="3"/>
  <c r="AZ237" i="3"/>
  <c r="AZ193" i="3"/>
  <c r="AW1049" i="3"/>
  <c r="AK12" i="3"/>
  <c r="AK2115" i="3" s="1"/>
  <c r="AW2041" i="3"/>
  <c r="AX1093" i="3"/>
  <c r="AX1290" i="3"/>
  <c r="AX1504" i="3"/>
  <c r="AW1468" i="3"/>
  <c r="AX1253" i="3"/>
  <c r="AX1141" i="3"/>
  <c r="AW1233" i="3"/>
  <c r="AW1897" i="3"/>
  <c r="AX2065" i="3"/>
  <c r="AW1045" i="3"/>
  <c r="AX1089" i="3"/>
  <c r="AW1742" i="3"/>
  <c r="AX1122" i="3"/>
  <c r="AW1630" i="3"/>
  <c r="AW1585" i="3"/>
  <c r="AX1249" i="3"/>
  <c r="AW1781" i="3"/>
  <c r="AW1137" i="3"/>
  <c r="AW1274" i="3"/>
  <c r="AX1921" i="3"/>
  <c r="AW1061" i="3"/>
  <c r="AW1520" i="3"/>
  <c r="AW1022" i="3"/>
  <c r="AX1041" i="3"/>
  <c r="AX1146" i="3"/>
  <c r="AW1500" i="3"/>
  <c r="AX1241" i="3"/>
  <c r="AW926" i="3"/>
  <c r="AW1460" i="3"/>
  <c r="AW1189" i="3"/>
  <c r="AW908" i="3"/>
  <c r="AX2088" i="3"/>
  <c r="AX1121" i="3"/>
  <c r="AX1106" i="3"/>
  <c r="AW1505" i="3"/>
  <c r="AW1492" i="3"/>
  <c r="AW1317" i="3"/>
  <c r="AX984" i="3"/>
  <c r="AW1616" i="3"/>
  <c r="AW1489" i="3"/>
  <c r="AX1313" i="3"/>
  <c r="AX1201" i="3"/>
  <c r="AW1662" i="3"/>
  <c r="AX1113" i="3"/>
  <c r="AW1306" i="3"/>
  <c r="AW1265" i="3"/>
  <c r="AX1057" i="3"/>
  <c r="AW945" i="3"/>
  <c r="AW982" i="3"/>
  <c r="AX1646" i="3"/>
  <c r="AW1564" i="3"/>
  <c r="AX2062" i="3"/>
  <c r="AW2062" i="3"/>
  <c r="AW2069" i="3"/>
  <c r="AX2069" i="3"/>
  <c r="AW1242" i="3"/>
  <c r="AX1242" i="3"/>
  <c r="AW1205" i="3"/>
  <c r="AX1205" i="3"/>
  <c r="AW1321" i="3"/>
  <c r="AX1321" i="3"/>
  <c r="AX1020" i="3"/>
  <c r="AW1020" i="3"/>
  <c r="AW961" i="3"/>
  <c r="AX961" i="3"/>
  <c r="AX1153" i="3"/>
  <c r="AW1153" i="3"/>
  <c r="AX1765" i="3"/>
  <c r="AW1765" i="3"/>
  <c r="AW1833" i="3"/>
  <c r="AW1886" i="3"/>
  <c r="AW2078" i="3"/>
  <c r="AX1193" i="3"/>
  <c r="AW1006" i="3"/>
  <c r="AW1638" i="3"/>
  <c r="AW1285" i="3"/>
  <c r="AX1077" i="3"/>
  <c r="AW965" i="3"/>
  <c r="AW998" i="3"/>
  <c r="AW1650" i="3"/>
  <c r="AX1568" i="3"/>
  <c r="AX1297" i="3"/>
  <c r="AW1025" i="3"/>
  <c r="AX1529" i="3"/>
  <c r="AW1529" i="3"/>
  <c r="AX1484" i="3"/>
  <c r="AW1484" i="3"/>
  <c r="AW1552" i="3"/>
  <c r="AX1552" i="3"/>
  <c r="AX1532" i="3"/>
  <c r="AW1532" i="3"/>
  <c r="AW1333" i="3"/>
  <c r="AX1333" i="3"/>
  <c r="AW1209" i="3"/>
  <c r="AX1209" i="3"/>
  <c r="AW1029" i="3"/>
  <c r="AX1029" i="3"/>
  <c r="AW1157" i="3"/>
  <c r="AX1157" i="3"/>
  <c r="AX1017" i="3"/>
  <c r="AW1017" i="3"/>
  <c r="AW1032" i="3"/>
  <c r="AX1032" i="3"/>
  <c r="AX937" i="3"/>
  <c r="AW937" i="3"/>
  <c r="AX924" i="3"/>
  <c r="AW924" i="3"/>
  <c r="AX1281" i="3"/>
  <c r="AW1281" i="3"/>
  <c r="AX2074" i="3"/>
  <c r="AW2074" i="3"/>
  <c r="AX990" i="3"/>
  <c r="AW990" i="3"/>
  <c r="AW920" i="3"/>
  <c r="AX1734" i="3"/>
  <c r="AW1508" i="3"/>
  <c r="AX1543" i="3"/>
  <c r="AW1983" i="3"/>
  <c r="AX1983" i="3"/>
  <c r="AW1758" i="3"/>
  <c r="AX1758" i="3"/>
  <c r="AX2049" i="3"/>
  <c r="AW2115" i="3"/>
  <c r="AW1588" i="3"/>
  <c r="AX913" i="3"/>
  <c r="AK10" i="3"/>
  <c r="AK1678" i="3" s="1"/>
  <c r="AX1845" i="3"/>
  <c r="AW1651" i="3"/>
  <c r="AW1726" i="3"/>
  <c r="AX1580" i="3"/>
  <c r="AX1463" i="3"/>
  <c r="AW1947" i="3"/>
  <c r="AW1928" i="3"/>
  <c r="AW910" i="3"/>
  <c r="AX1881" i="3"/>
  <c r="AX1273" i="3"/>
  <c r="AX1686" i="3"/>
  <c r="AX1604" i="3"/>
  <c r="AX1572" i="3"/>
  <c r="AX1524" i="3"/>
  <c r="AW1639" i="3"/>
  <c r="AW1777" i="3"/>
  <c r="AX2026" i="3"/>
  <c r="AX997" i="3"/>
  <c r="AX1536" i="3"/>
  <c r="AX1217" i="3"/>
  <c r="AX977" i="3"/>
  <c r="AW956" i="3"/>
  <c r="AX1643" i="3"/>
  <c r="AX2022" i="3"/>
  <c r="AX1145" i="3"/>
  <c r="AW942" i="3"/>
  <c r="AX1979" i="3"/>
  <c r="AW1874" i="3"/>
  <c r="AX1974" i="3"/>
  <c r="AX1105" i="3"/>
  <c r="AX929" i="3"/>
  <c r="AW974" i="3"/>
  <c r="AX1016" i="3"/>
  <c r="AX1694" i="3"/>
  <c r="AX1596" i="3"/>
  <c r="AX1967" i="3"/>
  <c r="AX1849" i="3"/>
  <c r="AX1817" i="3"/>
  <c r="AX1540" i="3"/>
  <c r="AX1893" i="3"/>
  <c r="AX1829" i="3"/>
  <c r="AX2006" i="3"/>
  <c r="AW2111" i="3"/>
  <c r="AX1237" i="3"/>
  <c r="AX1109" i="3"/>
  <c r="AX1013" i="3"/>
  <c r="AX981" i="3"/>
  <c r="AX917" i="3"/>
  <c r="AX1730" i="3"/>
  <c r="AX1698" i="3"/>
  <c r="AX1666" i="3"/>
  <c r="AX1600" i="3"/>
  <c r="AX1479" i="3"/>
  <c r="AX1678" i="3"/>
  <c r="AX1516" i="3"/>
  <c r="AX1824" i="3"/>
  <c r="AW2053" i="3"/>
  <c r="AX1225" i="3"/>
  <c r="AX1097" i="3"/>
  <c r="AX1033" i="3"/>
  <c r="AX1058" i="3"/>
  <c r="AX1000" i="3"/>
  <c r="AW1913" i="3"/>
  <c r="AX2061" i="3"/>
  <c r="AX1329" i="3"/>
  <c r="AX1185" i="3"/>
  <c r="AX1073" i="3"/>
  <c r="AX1009" i="3"/>
  <c r="AW1877" i="3"/>
  <c r="AW1615" i="3"/>
  <c r="AX1818" i="3"/>
  <c r="AW1818" i="3"/>
  <c r="AX1729" i="3"/>
  <c r="AW1729" i="3"/>
  <c r="AX1539" i="3"/>
  <c r="AW1539" i="3"/>
  <c r="AW1573" i="3"/>
  <c r="AX1573" i="3"/>
  <c r="AX1727" i="3"/>
  <c r="AW1727" i="3"/>
  <c r="AW1316" i="3"/>
  <c r="AX1316" i="3"/>
  <c r="AX2079" i="3"/>
  <c r="AW2079" i="3"/>
  <c r="AW2050" i="3"/>
  <c r="AX2050" i="3"/>
  <c r="AX1645" i="3"/>
  <c r="AW1645" i="3"/>
  <c r="AX1148" i="3"/>
  <c r="AW1148" i="3"/>
  <c r="AW1774" i="3"/>
  <c r="AX1774" i="3"/>
  <c r="AW1555" i="3"/>
  <c r="AX1555" i="3"/>
  <c r="AX1679" i="3"/>
  <c r="AW1679" i="3"/>
  <c r="AV9" i="3"/>
  <c r="AT9" i="3"/>
  <c r="AW1914" i="3"/>
  <c r="AX1914" i="3"/>
  <c r="AX1836" i="3"/>
  <c r="AW1836" i="3"/>
  <c r="AW1565" i="3"/>
  <c r="AX1565" i="3"/>
  <c r="AW1102" i="3"/>
  <c r="AX1102" i="3"/>
  <c r="AW1272" i="3"/>
  <c r="AX1272" i="3"/>
  <c r="AW1144" i="3"/>
  <c r="AX1144" i="3"/>
  <c r="AX976" i="3"/>
  <c r="AW976" i="3"/>
  <c r="AX1216" i="3"/>
  <c r="AW1216" i="3"/>
  <c r="AX1088" i="3"/>
  <c r="AW1088" i="3"/>
  <c r="AX1130" i="3"/>
  <c r="AW1130" i="3"/>
  <c r="AX992" i="3"/>
  <c r="AW992" i="3"/>
  <c r="AX1936" i="3"/>
  <c r="AW2033" i="3"/>
  <c r="AZ557" i="3"/>
  <c r="BA191" i="3"/>
  <c r="BA247" i="3"/>
  <c r="BA203" i="3"/>
  <c r="BA235" i="3"/>
  <c r="BA263" i="3"/>
  <c r="BA291" i="3"/>
  <c r="BA207" i="3"/>
  <c r="AZ295" i="3"/>
  <c r="BA307" i="3"/>
  <c r="AZ319" i="3"/>
  <c r="BA195" i="3"/>
  <c r="AZ227" i="3"/>
  <c r="AZ239" i="3"/>
  <c r="BA283" i="3"/>
  <c r="BA219" i="3"/>
  <c r="AZ275" i="3"/>
  <c r="AZ315" i="3"/>
  <c r="AZ223" i="3"/>
  <c r="BA251" i="3"/>
  <c r="AZ279" i="3"/>
  <c r="AZ191" i="3"/>
  <c r="AZ247" i="3"/>
  <c r="AZ203" i="3"/>
  <c r="AZ235" i="3"/>
  <c r="AZ263" i="3"/>
  <c r="AZ291" i="3"/>
  <c r="AZ207" i="3"/>
  <c r="BA295" i="3"/>
  <c r="AZ307" i="3"/>
  <c r="BA319" i="3"/>
  <c r="AZ195" i="3"/>
  <c r="BA227" i="3"/>
  <c r="BA239" i="3"/>
  <c r="AZ283" i="3"/>
  <c r="AZ219" i="3"/>
  <c r="BA275" i="3"/>
  <c r="BA315" i="3"/>
  <c r="BA223" i="3"/>
  <c r="AZ251" i="3"/>
  <c r="BA279" i="3"/>
  <c r="BA255" i="3"/>
  <c r="BA215" i="3"/>
  <c r="AZ231" i="3"/>
  <c r="AZ259" i="3"/>
  <c r="AZ271" i="3"/>
  <c r="BA287" i="3"/>
  <c r="AZ303" i="3"/>
  <c r="AZ198" i="3"/>
  <c r="AZ206" i="3"/>
  <c r="AZ214" i="3"/>
  <c r="AZ222" i="3"/>
  <c r="AZ230" i="3"/>
  <c r="AZ238" i="3"/>
  <c r="AZ246" i="3"/>
  <c r="AZ254" i="3"/>
  <c r="AZ262" i="3"/>
  <c r="AZ270" i="3"/>
  <c r="AZ278" i="3"/>
  <c r="AZ286" i="3"/>
  <c r="AZ294" i="3"/>
  <c r="AZ302" i="3"/>
  <c r="AZ310" i="3"/>
  <c r="AZ318" i="3"/>
  <c r="BA211" i="3"/>
  <c r="AZ255" i="3"/>
  <c r="BA267" i="3"/>
  <c r="BA243" i="3"/>
  <c r="BA193" i="3"/>
  <c r="BA201" i="3"/>
  <c r="BA209" i="3"/>
  <c r="BA217" i="3"/>
  <c r="BA225" i="3"/>
  <c r="BA233" i="3"/>
  <c r="BA241" i="3"/>
  <c r="BA249" i="3"/>
  <c r="BA257" i="3"/>
  <c r="BA265" i="3"/>
  <c r="BA273" i="3"/>
  <c r="BA281" i="3"/>
  <c r="BA289" i="3"/>
  <c r="BA297" i="3"/>
  <c r="BA305" i="3"/>
  <c r="BA313" i="3"/>
  <c r="BA321" i="3"/>
  <c r="AZ211" i="3"/>
  <c r="AZ267" i="3"/>
  <c r="BA299" i="3"/>
  <c r="BA311" i="3"/>
  <c r="BA199" i="3"/>
  <c r="AZ215" i="3"/>
  <c r="BA259" i="3"/>
  <c r="BA271" i="3"/>
  <c r="AZ287" i="3"/>
  <c r="BA303" i="3"/>
  <c r="AZ299" i="3"/>
  <c r="AZ311" i="3"/>
  <c r="AZ199" i="3"/>
  <c r="BA231" i="3"/>
  <c r="AZ243" i="3"/>
  <c r="BA197" i="3"/>
  <c r="BA205" i="3"/>
  <c r="BA213" i="3"/>
  <c r="BA221" i="3"/>
  <c r="BA229" i="3"/>
  <c r="BA237" i="3"/>
  <c r="BA245" i="3"/>
  <c r="BA253" i="3"/>
  <c r="BA261" i="3"/>
  <c r="BA269" i="3"/>
  <c r="BA277" i="3"/>
  <c r="BA285" i="3"/>
  <c r="BA293" i="3"/>
  <c r="BA301" i="3"/>
  <c r="BA309" i="3"/>
  <c r="BA317" i="3"/>
  <c r="AZ210" i="3"/>
  <c r="AZ242" i="3"/>
  <c r="AZ274" i="3"/>
  <c r="AZ306" i="3"/>
  <c r="BA194" i="3"/>
  <c r="BA202" i="3"/>
  <c r="BA210" i="3"/>
  <c r="BA218" i="3"/>
  <c r="BA226" i="3"/>
  <c r="BA234" i="3"/>
  <c r="BA242" i="3"/>
  <c r="BA250" i="3"/>
  <c r="BA258" i="3"/>
  <c r="BA266" i="3"/>
  <c r="BA274" i="3"/>
  <c r="BA282" i="3"/>
  <c r="BA290" i="3"/>
  <c r="BA298" i="3"/>
  <c r="BA306" i="3"/>
  <c r="BA314" i="3"/>
  <c r="BA322" i="3"/>
  <c r="AZ218" i="3"/>
  <c r="AZ250" i="3"/>
  <c r="AZ282" i="3"/>
  <c r="AZ314" i="3"/>
  <c r="AZ194" i="3"/>
  <c r="AZ226" i="3"/>
  <c r="AZ258" i="3"/>
  <c r="AZ290" i="3"/>
  <c r="AZ322" i="3"/>
  <c r="BA198" i="3"/>
  <c r="BA206" i="3"/>
  <c r="BA214" i="3"/>
  <c r="BA222" i="3"/>
  <c r="BA230" i="3"/>
  <c r="BA238" i="3"/>
  <c r="BA246" i="3"/>
  <c r="BA254" i="3"/>
  <c r="BA262" i="3"/>
  <c r="BA270" i="3"/>
  <c r="BA278" i="3"/>
  <c r="BA286" i="3"/>
  <c r="BA294" i="3"/>
  <c r="BA302" i="3"/>
  <c r="BA310" i="3"/>
  <c r="BA318" i="3"/>
  <c r="AZ202" i="3"/>
  <c r="AZ234" i="3"/>
  <c r="AZ266" i="3"/>
  <c r="AZ298" i="3"/>
  <c r="BA308" i="3"/>
  <c r="BA312" i="3"/>
  <c r="BA208" i="3"/>
  <c r="AZ312" i="3"/>
  <c r="BA228" i="3"/>
  <c r="AZ192" i="3"/>
  <c r="AZ304" i="3"/>
  <c r="BA276" i="3"/>
  <c r="AZ204" i="3"/>
  <c r="AZ200" i="3"/>
  <c r="AZ264" i="3"/>
  <c r="BA292" i="3"/>
  <c r="BA272" i="3"/>
  <c r="AZ308" i="3"/>
  <c r="BA232" i="3"/>
  <c r="BA196" i="3"/>
  <c r="BA296" i="3"/>
  <c r="BA300" i="3"/>
  <c r="BA268" i="3"/>
  <c r="BA264" i="3"/>
  <c r="AZ268" i="3"/>
  <c r="BA240" i="3"/>
  <c r="BA252" i="3"/>
  <c r="AZ288" i="3"/>
  <c r="BA216" i="3"/>
  <c r="BA236" i="3"/>
  <c r="BA244" i="3"/>
  <c r="AZ244" i="3"/>
  <c r="AZ248" i="3"/>
  <c r="BA200" i="3"/>
  <c r="BA256" i="3"/>
  <c r="AZ300" i="3"/>
  <c r="AZ240" i="3"/>
  <c r="BA212" i="3"/>
  <c r="AZ260" i="3"/>
  <c r="AZ212" i="3"/>
  <c r="AZ252" i="3"/>
  <c r="BA316" i="3"/>
  <c r="AZ216" i="3"/>
  <c r="BA248" i="3"/>
  <c r="AZ320" i="3"/>
  <c r="AZ296" i="3"/>
  <c r="AZ208" i="3"/>
  <c r="BA304" i="3"/>
  <c r="BA288" i="3"/>
  <c r="AZ284" i="3"/>
  <c r="BA320" i="3"/>
  <c r="AZ236" i="3"/>
  <c r="AZ228" i="3"/>
  <c r="AZ224" i="3"/>
  <c r="AZ256" i="3"/>
  <c r="AZ196" i="3"/>
  <c r="AZ280" i="3"/>
  <c r="BA284" i="3"/>
  <c r="BA220" i="3"/>
  <c r="AZ232" i="3"/>
  <c r="BA224" i="3"/>
  <c r="AZ276" i="3"/>
  <c r="AZ220" i="3"/>
  <c r="AZ316" i="3"/>
  <c r="AZ292" i="3"/>
  <c r="BA280" i="3"/>
  <c r="BA192" i="3"/>
  <c r="BA204" i="3"/>
  <c r="BA260" i="3"/>
  <c r="AZ272" i="3"/>
  <c r="AX1989" i="3"/>
  <c r="AW1989" i="3"/>
  <c r="AW2004" i="3"/>
  <c r="AX2004" i="3"/>
  <c r="AW1923" i="3"/>
  <c r="AX1923" i="3"/>
  <c r="AX1752" i="3"/>
  <c r="AW1752" i="3"/>
  <c r="AX1759" i="3"/>
  <c r="AW1759" i="3"/>
  <c r="AX1772" i="3"/>
  <c r="AW1772" i="3"/>
  <c r="AX1961" i="3"/>
  <c r="AW1961" i="3"/>
  <c r="AX2017" i="3"/>
  <c r="AW2017" i="3"/>
  <c r="AW1839" i="3"/>
  <c r="AX1839" i="3"/>
  <c r="AW1904" i="3"/>
  <c r="AX1904" i="3"/>
  <c r="AX1756" i="3"/>
  <c r="AW1756" i="3"/>
  <c r="AX1771" i="3"/>
  <c r="AW1771" i="3"/>
  <c r="AX1784" i="3"/>
  <c r="AW1784" i="3"/>
  <c r="AX2013" i="3"/>
  <c r="AW2013" i="3"/>
  <c r="AW2012" i="3"/>
  <c r="AX2012" i="3"/>
  <c r="AX1943" i="3"/>
  <c r="AW1943" i="3"/>
  <c r="AW1859" i="3"/>
  <c r="AX1859" i="3"/>
  <c r="AW1795" i="3"/>
  <c r="AX1795" i="3"/>
  <c r="AW1872" i="3"/>
  <c r="AX1872" i="3"/>
  <c r="AW1779" i="3"/>
  <c r="AX1779" i="3"/>
  <c r="AX1953" i="3"/>
  <c r="AW1953" i="3"/>
  <c r="AW1879" i="3"/>
  <c r="AX1879" i="3"/>
  <c r="AX1815" i="3"/>
  <c r="AW1815" i="3"/>
  <c r="AW1900" i="3"/>
  <c r="AX1900" i="3"/>
  <c r="AX1748" i="3"/>
  <c r="AW1748" i="3"/>
  <c r="AW1747" i="3"/>
  <c r="AX1747" i="3"/>
  <c r="AW1930" i="3"/>
  <c r="AX1930" i="3"/>
  <c r="AW1858" i="3"/>
  <c r="AX1858" i="3"/>
  <c r="AW1814" i="3"/>
  <c r="AX1814" i="3"/>
  <c r="AW1192" i="3"/>
  <c r="AX1192" i="3"/>
  <c r="AZ760" i="3"/>
  <c r="AW1549" i="3"/>
  <c r="AX1549" i="3"/>
  <c r="AW1916" i="3"/>
  <c r="AX1916" i="3"/>
  <c r="AX1808" i="3"/>
  <c r="AW1808" i="3"/>
  <c r="AW1587" i="3"/>
  <c r="AX1587" i="3"/>
  <c r="AX1695" i="3"/>
  <c r="AW1695" i="3"/>
  <c r="AX1535" i="3"/>
  <c r="AW1535" i="3"/>
  <c r="AW1300" i="3"/>
  <c r="AX1300" i="3"/>
  <c r="AW980" i="3"/>
  <c r="AX980" i="3"/>
  <c r="AX2042" i="3"/>
  <c r="AW2042" i="3"/>
  <c r="AW1770" i="3"/>
  <c r="AX1770" i="3"/>
  <c r="AW1882" i="3"/>
  <c r="AX1882" i="3"/>
  <c r="AZ1651" i="3"/>
  <c r="AZ1515" i="3"/>
  <c r="AZ1501" i="3"/>
  <c r="AW1561" i="3"/>
  <c r="AX1561" i="3"/>
  <c r="AX1278" i="3"/>
  <c r="AW1278" i="3"/>
  <c r="AZ828" i="3"/>
  <c r="AZ614" i="3"/>
  <c r="AZ513" i="3"/>
  <c r="AZ480" i="3"/>
  <c r="AW1008" i="3"/>
  <c r="AX1008" i="3"/>
  <c r="AW1166" i="3"/>
  <c r="AX1166" i="3"/>
  <c r="AW1046" i="3"/>
  <c r="AX1046" i="3"/>
  <c r="AZ1543" i="3"/>
  <c r="AZ493" i="3"/>
  <c r="AZ249" i="3"/>
  <c r="AX1963" i="3"/>
  <c r="AW1933" i="3"/>
  <c r="AW1861" i="3"/>
  <c r="AW1813" i="3"/>
  <c r="AX1754" i="3"/>
  <c r="AW2014" i="3"/>
  <c r="AX1920" i="3"/>
  <c r="AX2045" i="3"/>
  <c r="AW1042" i="3"/>
  <c r="AX972" i="3"/>
  <c r="O2121" i="3"/>
  <c r="P20" i="3"/>
  <c r="AZ301" i="3"/>
  <c r="AX1723" i="3"/>
  <c r="AW2113" i="3"/>
  <c r="AX2113" i="3"/>
  <c r="AX2081" i="3"/>
  <c r="AW2081" i="3"/>
  <c r="AW2101" i="3"/>
  <c r="AX2101" i="3"/>
  <c r="AW2110" i="3"/>
  <c r="AX2110" i="3"/>
  <c r="AX2028" i="3"/>
  <c r="AW2028" i="3"/>
  <c r="AX2047" i="3"/>
  <c r="AW2047" i="3"/>
  <c r="AX2095" i="3"/>
  <c r="AW2095" i="3"/>
  <c r="AW2067" i="3"/>
  <c r="AX2067" i="3"/>
  <c r="AX2071" i="3"/>
  <c r="AW2071" i="3"/>
  <c r="AX2032" i="3"/>
  <c r="AW2032" i="3"/>
  <c r="AZ1621" i="3"/>
  <c r="AZ1679" i="3"/>
  <c r="AW1854" i="3"/>
  <c r="AX1854" i="3"/>
  <c r="AW1709" i="3"/>
  <c r="AX1709" i="3"/>
  <c r="AW1571" i="3"/>
  <c r="AX1571" i="3"/>
  <c r="AZ1477" i="3"/>
  <c r="AX1603" i="3"/>
  <c r="AW1603" i="3"/>
  <c r="AX1762" i="3"/>
  <c r="AW1762" i="3"/>
  <c r="AX1828" i="3"/>
  <c r="AW1828" i="3"/>
  <c r="AW1601" i="3"/>
  <c r="AX1601" i="3"/>
  <c r="AZ1459" i="3"/>
  <c r="AX1487" i="3"/>
  <c r="AW1487" i="3"/>
  <c r="AX1084" i="3"/>
  <c r="AW1084" i="3"/>
  <c r="AZ850" i="3"/>
  <c r="AX2070" i="3"/>
  <c r="AW2070" i="3"/>
  <c r="AX1757" i="3"/>
  <c r="AW1757" i="3"/>
  <c r="AZ1612" i="3"/>
  <c r="AZ1491" i="3"/>
  <c r="AZ1493" i="3"/>
  <c r="AX1521" i="3"/>
  <c r="AW1521" i="3"/>
  <c r="AX1140" i="3"/>
  <c r="AW1140" i="3"/>
  <c r="AX1326" i="3"/>
  <c r="AW1326" i="3"/>
  <c r="AZ1559" i="3"/>
  <c r="AX1669" i="3"/>
  <c r="AW1669" i="3"/>
  <c r="AZ1547" i="3"/>
  <c r="AX1501" i="3"/>
  <c r="AW1501" i="3"/>
  <c r="AX1683" i="3"/>
  <c r="AW1683" i="3"/>
  <c r="AW1260" i="3"/>
  <c r="AX1260" i="3"/>
  <c r="AZ650" i="3"/>
  <c r="AZ897" i="3"/>
  <c r="AZ924" i="3"/>
  <c r="AZ956" i="3"/>
  <c r="AZ720" i="3"/>
  <c r="AZ1273" i="3"/>
  <c r="AZ1145" i="3"/>
  <c r="AZ1178" i="3"/>
  <c r="AZ1022" i="3"/>
  <c r="AX962" i="3"/>
  <c r="AW962" i="3"/>
  <c r="AZ804" i="3"/>
  <c r="AZ1230" i="3"/>
  <c r="AZ1136" i="3"/>
  <c r="AZ864" i="3"/>
  <c r="AW930" i="3"/>
  <c r="AX930" i="3"/>
  <c r="AZ577" i="3"/>
  <c r="AZ353" i="3"/>
  <c r="AZ485" i="3"/>
  <c r="AX1975" i="3"/>
  <c r="AW1959" i="3"/>
  <c r="AW1889" i="3"/>
  <c r="AX1841" i="3"/>
  <c r="AW1825" i="3"/>
  <c r="AW1809" i="3"/>
  <c r="AW1990" i="3"/>
  <c r="AW1750" i="3"/>
  <c r="AX1998" i="3"/>
  <c r="AW1905" i="3"/>
  <c r="AW1804" i="3"/>
  <c r="AW1796" i="3"/>
  <c r="AW2037" i="3"/>
  <c r="AZ492" i="3"/>
  <c r="AZ484" i="3"/>
  <c r="AX1691" i="3"/>
  <c r="AZ589" i="3"/>
  <c r="AW960" i="3"/>
  <c r="AX1275" i="3"/>
  <c r="AW1275" i="3"/>
  <c r="AX1211" i="3"/>
  <c r="AW1211" i="3"/>
  <c r="AX1147" i="3"/>
  <c r="AW1147" i="3"/>
  <c r="AW1083" i="3"/>
  <c r="AX1083" i="3"/>
  <c r="AW995" i="3"/>
  <c r="AX995" i="3"/>
  <c r="AW931" i="3"/>
  <c r="AX931" i="3"/>
  <c r="AX1250" i="3"/>
  <c r="AW1250" i="3"/>
  <c r="AX906" i="3"/>
  <c r="AW906" i="3"/>
  <c r="AW1295" i="3"/>
  <c r="AX1295" i="3"/>
  <c r="AW1231" i="3"/>
  <c r="AX1231" i="3"/>
  <c r="AW1167" i="3"/>
  <c r="AX1167" i="3"/>
  <c r="AW1103" i="3"/>
  <c r="AX1103" i="3"/>
  <c r="AX975" i="3"/>
  <c r="AW975" i="3"/>
  <c r="AX911" i="3"/>
  <c r="AW911" i="3"/>
  <c r="AX1315" i="3"/>
  <c r="AW1315" i="3"/>
  <c r="AX1251" i="3"/>
  <c r="AW1251" i="3"/>
  <c r="AX1187" i="3"/>
  <c r="AW1187" i="3"/>
  <c r="AX1123" i="3"/>
  <c r="AW1123" i="3"/>
  <c r="AX1059" i="3"/>
  <c r="AW1059" i="3"/>
  <c r="AW1019" i="3"/>
  <c r="AX1019" i="3"/>
  <c r="AX955" i="3"/>
  <c r="AW955" i="3"/>
  <c r="AW1186" i="3"/>
  <c r="AX1186" i="3"/>
  <c r="AW1319" i="3"/>
  <c r="AX1319" i="3"/>
  <c r="AW1255" i="3"/>
  <c r="AX1255" i="3"/>
  <c r="AW1191" i="3"/>
  <c r="AX1191" i="3"/>
  <c r="AW1127" i="3"/>
  <c r="AX1127" i="3"/>
  <c r="AX1063" i="3"/>
  <c r="AW1063" i="3"/>
  <c r="AX1015" i="3"/>
  <c r="AW1015" i="3"/>
  <c r="AX951" i="3"/>
  <c r="AW951" i="3"/>
  <c r="AW1036" i="3"/>
  <c r="AX1036" i="3"/>
  <c r="AX918" i="3"/>
  <c r="AW918" i="3"/>
  <c r="AX1018" i="3"/>
  <c r="AW1018" i="3"/>
  <c r="AX922" i="3"/>
  <c r="AW922" i="3"/>
  <c r="AW1202" i="3"/>
  <c r="AX1202" i="3"/>
  <c r="AX944" i="3"/>
  <c r="AW944" i="3"/>
  <c r="AX1234" i="3"/>
  <c r="AW1234" i="3"/>
  <c r="AZ1635" i="3"/>
  <c r="AZ1527" i="3"/>
  <c r="AZ1645" i="3"/>
  <c r="AW2000" i="3"/>
  <c r="AX2000" i="3"/>
  <c r="AW1888" i="3"/>
  <c r="AX1888" i="3"/>
  <c r="AW1830" i="3"/>
  <c r="AX1830" i="3"/>
  <c r="AZ1670" i="3"/>
  <c r="AZ1647" i="3"/>
  <c r="AW1475" i="3"/>
  <c r="AX1475" i="3"/>
  <c r="AW1477" i="3"/>
  <c r="AX1477" i="3"/>
  <c r="AX1188" i="3"/>
  <c r="AW1188" i="3"/>
  <c r="AX1060" i="3"/>
  <c r="AW1060" i="3"/>
  <c r="AZ1158" i="3"/>
  <c r="AW1288" i="3"/>
  <c r="AX1288" i="3"/>
  <c r="AZ569" i="3"/>
  <c r="AW2052" i="3"/>
  <c r="AX2052" i="3"/>
  <c r="AW1960" i="3"/>
  <c r="AX1960" i="3"/>
  <c r="AZ1738" i="3"/>
  <c r="AW1717" i="3"/>
  <c r="AX1717" i="3"/>
  <c r="AZ1920" i="3"/>
  <c r="AZ1601" i="3"/>
  <c r="AZ1572" i="3"/>
  <c r="AW1485" i="3"/>
  <c r="AX1485" i="3"/>
  <c r="AZ1061" i="3"/>
  <c r="AZ1282" i="3"/>
  <c r="AX2075" i="3"/>
  <c r="AW2075" i="3"/>
  <c r="AW1918" i="3"/>
  <c r="AX1918" i="3"/>
  <c r="AZ1693" i="3"/>
  <c r="AW1948" i="3"/>
  <c r="AX1948" i="3"/>
  <c r="AZ1655" i="3"/>
  <c r="AW1593" i="3"/>
  <c r="AX1593" i="3"/>
  <c r="AZ1076" i="3"/>
  <c r="AW1254" i="3"/>
  <c r="AX1254" i="3"/>
  <c r="AZ642" i="3"/>
  <c r="AX2116" i="3"/>
  <c r="AW2116" i="3"/>
  <c r="AZ2045" i="3"/>
  <c r="AW1922" i="3"/>
  <c r="AX1922" i="3"/>
  <c r="AX1657" i="3"/>
  <c r="AW1657" i="3"/>
  <c r="AW1743" i="3"/>
  <c r="AX1743" i="3"/>
  <c r="AX1597" i="3"/>
  <c r="AW1597" i="3"/>
  <c r="AX1621" i="3"/>
  <c r="AW1621" i="3"/>
  <c r="AZ1132" i="3"/>
  <c r="AX1150" i="3"/>
  <c r="AW1150" i="3"/>
  <c r="AZ1030" i="3"/>
  <c r="AW1302" i="3"/>
  <c r="AX1302" i="3"/>
  <c r="AW1174" i="3"/>
  <c r="AX1174" i="3"/>
  <c r="AW1054" i="3"/>
  <c r="AX1054" i="3"/>
  <c r="AZ1112" i="3"/>
  <c r="AZ932" i="3"/>
  <c r="AZ630" i="3"/>
  <c r="AZ537" i="3"/>
  <c r="AZ1004" i="3"/>
  <c r="AZ1248" i="3"/>
  <c r="AZ958" i="3"/>
  <c r="AZ636" i="3"/>
  <c r="AZ1519" i="3"/>
  <c r="AZ1126" i="3"/>
  <c r="AW1232" i="3"/>
  <c r="AX1232" i="3"/>
  <c r="AW1104" i="3"/>
  <c r="AX1104" i="3"/>
  <c r="AW932" i="3"/>
  <c r="AX932" i="3"/>
  <c r="AZ990" i="3"/>
  <c r="AZ209" i="3"/>
  <c r="AZ1138" i="3"/>
  <c r="AZ545" i="3"/>
  <c r="AZ541" i="3"/>
  <c r="V15" i="3"/>
  <c r="AZ205" i="3"/>
  <c r="AX1688" i="3"/>
  <c r="AW1688" i="3"/>
  <c r="AW1586" i="3"/>
  <c r="AX1586" i="3"/>
  <c r="AW1522" i="3"/>
  <c r="AX1522" i="3"/>
  <c r="AW1458" i="3"/>
  <c r="AX1458" i="3"/>
  <c r="AX1740" i="3"/>
  <c r="AW1740" i="3"/>
  <c r="AX1676" i="3"/>
  <c r="AW1676" i="3"/>
  <c r="AX1624" i="3"/>
  <c r="AW1624" i="3"/>
  <c r="AW1558" i="3"/>
  <c r="AX1558" i="3"/>
  <c r="AW1494" i="3"/>
  <c r="AX1494" i="3"/>
  <c r="AX1712" i="3"/>
  <c r="AW1712" i="3"/>
  <c r="AW1578" i="3"/>
  <c r="AX1578" i="3"/>
  <c r="AW1514" i="3"/>
  <c r="AX1514" i="3"/>
  <c r="AW1739" i="3"/>
  <c r="AX1739" i="3"/>
  <c r="AX1700" i="3"/>
  <c r="AW1700" i="3"/>
  <c r="AW1598" i="3"/>
  <c r="AX1598" i="3"/>
  <c r="AW1534" i="3"/>
  <c r="AX1534" i="3"/>
  <c r="AW1470" i="3"/>
  <c r="AX1470" i="3"/>
  <c r="AX2003" i="3"/>
  <c r="AW1971" i="3"/>
  <c r="AX1941" i="3"/>
  <c r="AX1869" i="3"/>
  <c r="AW1837" i="3"/>
  <c r="AX1805" i="3"/>
  <c r="AW1789" i="3"/>
  <c r="AW1785" i="3"/>
  <c r="AX1769" i="3"/>
  <c r="AX1890" i="3"/>
  <c r="AX1848" i="3"/>
  <c r="AX2118" i="3"/>
  <c r="AX2114" i="3"/>
  <c r="AX2034" i="3"/>
  <c r="AW2104" i="3"/>
  <c r="AW1309" i="3"/>
  <c r="AX1261" i="3"/>
  <c r="AW1245" i="3"/>
  <c r="AX1197" i="3"/>
  <c r="AW1181" i="3"/>
  <c r="AW1117" i="3"/>
  <c r="AX1069" i="3"/>
  <c r="AW1053" i="3"/>
  <c r="AX1005" i="3"/>
  <c r="AW989" i="3"/>
  <c r="AX941" i="3"/>
  <c r="AW925" i="3"/>
  <c r="AW1258" i="3"/>
  <c r="AX1194" i="3"/>
  <c r="AW940" i="3"/>
  <c r="AX1030" i="3"/>
  <c r="AX968" i="3"/>
  <c r="BA773" i="3"/>
  <c r="BA757" i="3"/>
  <c r="BA725" i="3"/>
  <c r="BA689" i="3"/>
  <c r="BA641" i="3"/>
  <c r="BA609" i="3"/>
  <c r="BA467" i="3"/>
  <c r="BA771" i="3"/>
  <c r="BA479" i="3"/>
  <c r="BA475" i="3"/>
  <c r="BA789" i="3"/>
  <c r="BA471" i="3"/>
  <c r="BA889" i="3"/>
  <c r="BA787" i="3"/>
  <c r="BA387" i="3"/>
  <c r="BA415" i="3"/>
  <c r="BA709" i="3"/>
  <c r="AZ331" i="3"/>
  <c r="AZ363" i="3"/>
  <c r="BA399" i="3"/>
  <c r="BA657" i="3"/>
  <c r="BA494" i="3"/>
  <c r="BA563" i="3"/>
  <c r="BA351" i="3"/>
  <c r="BA515" i="3"/>
  <c r="AZ528" i="3"/>
  <c r="BA614" i="3"/>
  <c r="AZ339" i="3"/>
  <c r="AZ379" i="3"/>
  <c r="AZ391" i="3"/>
  <c r="AZ440" i="3"/>
  <c r="AZ486" i="3"/>
  <c r="BA510" i="3"/>
  <c r="BA759" i="3"/>
  <c r="AZ347" i="3"/>
  <c r="BA741" i="3"/>
  <c r="BA371" i="3"/>
  <c r="BA335" i="3"/>
  <c r="AZ375" i="3"/>
  <c r="BA403" i="3"/>
  <c r="AZ416" i="3"/>
  <c r="BA507" i="3"/>
  <c r="AZ520" i="3"/>
  <c r="AZ547" i="3"/>
  <c r="BA730" i="3"/>
  <c r="AZ387" i="3"/>
  <c r="AZ415" i="3"/>
  <c r="BA669" i="3"/>
  <c r="BA331" i="3"/>
  <c r="BA363" i="3"/>
  <c r="AZ399" i="3"/>
  <c r="AZ494" i="3"/>
  <c r="AZ563" i="3"/>
  <c r="AZ351" i="3"/>
  <c r="AZ512" i="3"/>
  <c r="BA531" i="3"/>
  <c r="BA694" i="3"/>
  <c r="BA698" i="3"/>
  <c r="BA339" i="3"/>
  <c r="BA379" i="3"/>
  <c r="BA391" i="3"/>
  <c r="AZ456" i="3"/>
  <c r="BA486" i="3"/>
  <c r="AZ510" i="3"/>
  <c r="BA347" i="3"/>
  <c r="AZ436" i="3"/>
  <c r="AZ452" i="3"/>
  <c r="AZ371" i="3"/>
  <c r="AZ428" i="3"/>
  <c r="AZ444" i="3"/>
  <c r="BA625" i="3"/>
  <c r="AZ460" i="3"/>
  <c r="AZ468" i="3"/>
  <c r="AZ335" i="3"/>
  <c r="BA375" i="3"/>
  <c r="AZ403" i="3"/>
  <c r="BA499" i="3"/>
  <c r="AZ504" i="3"/>
  <c r="BA523" i="3"/>
  <c r="AZ407" i="3"/>
  <c r="AZ502" i="3"/>
  <c r="BA518" i="3"/>
  <c r="AZ526" i="3"/>
  <c r="AZ343" i="3"/>
  <c r="BA367" i="3"/>
  <c r="AZ411" i="3"/>
  <c r="AZ420" i="3"/>
  <c r="BA662" i="3"/>
  <c r="AZ326" i="3"/>
  <c r="AZ334" i="3"/>
  <c r="AZ342" i="3"/>
  <c r="AZ350" i="3"/>
  <c r="AZ358" i="3"/>
  <c r="AZ366" i="3"/>
  <c r="AZ374" i="3"/>
  <c r="AZ382" i="3"/>
  <c r="AZ390" i="3"/>
  <c r="AZ398" i="3"/>
  <c r="AZ406" i="3"/>
  <c r="AZ414" i="3"/>
  <c r="AZ425" i="3"/>
  <c r="BA547" i="3"/>
  <c r="AZ432" i="3"/>
  <c r="AZ464" i="3"/>
  <c r="AZ472" i="3"/>
  <c r="AZ518" i="3"/>
  <c r="AZ327" i="3"/>
  <c r="BA359" i="3"/>
  <c r="AZ383" i="3"/>
  <c r="AZ395" i="3"/>
  <c r="AZ579" i="3"/>
  <c r="BA630" i="3"/>
  <c r="AZ788" i="3"/>
  <c r="BA329" i="3"/>
  <c r="BA337" i="3"/>
  <c r="BA345" i="3"/>
  <c r="BA353" i="3"/>
  <c r="BA361" i="3"/>
  <c r="BA369" i="3"/>
  <c r="BA377" i="3"/>
  <c r="BA385" i="3"/>
  <c r="BA393" i="3"/>
  <c r="BA401" i="3"/>
  <c r="BA409" i="3"/>
  <c r="BA483" i="3"/>
  <c r="BA551" i="3"/>
  <c r="BA564" i="3"/>
  <c r="AZ583" i="3"/>
  <c r="BA605" i="3"/>
  <c r="BA610" i="3"/>
  <c r="BA621" i="3"/>
  <c r="BA626" i="3"/>
  <c r="BA637" i="3"/>
  <c r="BA642" i="3"/>
  <c r="BA653" i="3"/>
  <c r="BA658" i="3"/>
  <c r="AZ689" i="3"/>
  <c r="BA323" i="3"/>
  <c r="BA355" i="3"/>
  <c r="AZ424" i="3"/>
  <c r="BA595" i="3"/>
  <c r="BA343" i="3"/>
  <c r="AZ367" i="3"/>
  <c r="BA411" i="3"/>
  <c r="AZ476" i="3"/>
  <c r="BA491" i="3"/>
  <c r="BA714" i="3"/>
  <c r="BA746" i="3"/>
  <c r="BA646" i="3"/>
  <c r="AZ323" i="3"/>
  <c r="AZ355" i="3"/>
  <c r="BA407" i="3"/>
  <c r="AZ448" i="3"/>
  <c r="BA502" i="3"/>
  <c r="BA526" i="3"/>
  <c r="AZ595" i="3"/>
  <c r="BA327" i="3"/>
  <c r="AZ359" i="3"/>
  <c r="BA383" i="3"/>
  <c r="BA395" i="3"/>
  <c r="BA579" i="3"/>
  <c r="BA674" i="3"/>
  <c r="BA678" i="3"/>
  <c r="BA325" i="3"/>
  <c r="BA333" i="3"/>
  <c r="BA341" i="3"/>
  <c r="BA349" i="3"/>
  <c r="BA357" i="3"/>
  <c r="BA365" i="3"/>
  <c r="BA373" i="3"/>
  <c r="BA381" i="3"/>
  <c r="BA389" i="3"/>
  <c r="BA397" i="3"/>
  <c r="BA405" i="3"/>
  <c r="BA413" i="3"/>
  <c r="BA484" i="3"/>
  <c r="AZ487" i="3"/>
  <c r="BA492" i="3"/>
  <c r="AZ495" i="3"/>
  <c r="BA500" i="3"/>
  <c r="AZ503" i="3"/>
  <c r="BA508" i="3"/>
  <c r="AZ511" i="3"/>
  <c r="BA516" i="3"/>
  <c r="AZ519" i="3"/>
  <c r="BA524" i="3"/>
  <c r="AZ527" i="3"/>
  <c r="BA532" i="3"/>
  <c r="AZ551" i="3"/>
  <c r="BA583" i="3"/>
  <c r="BA596" i="3"/>
  <c r="AZ669" i="3"/>
  <c r="AZ709" i="3"/>
  <c r="AZ330" i="3"/>
  <c r="AZ362" i="3"/>
  <c r="AZ386" i="3"/>
  <c r="AZ449" i="3"/>
  <c r="AZ481" i="3"/>
  <c r="AZ535" i="3"/>
  <c r="BA548" i="3"/>
  <c r="AZ567" i="3"/>
  <c r="BA580" i="3"/>
  <c r="AZ599" i="3"/>
  <c r="BA670" i="3"/>
  <c r="BA690" i="3"/>
  <c r="BA710" i="3"/>
  <c r="BA721" i="3"/>
  <c r="BA726" i="3"/>
  <c r="BA737" i="3"/>
  <c r="BA742" i="3"/>
  <c r="BA753" i="3"/>
  <c r="BA758" i="3"/>
  <c r="BA805" i="3"/>
  <c r="BA821" i="3"/>
  <c r="BA837" i="3"/>
  <c r="BA853" i="3"/>
  <c r="BA326" i="3"/>
  <c r="BA342" i="3"/>
  <c r="BA358" i="3"/>
  <c r="BA374" i="3"/>
  <c r="BA390" i="3"/>
  <c r="BA406" i="3"/>
  <c r="AZ418" i="3"/>
  <c r="AZ422" i="3"/>
  <c r="AZ426" i="3"/>
  <c r="AZ430" i="3"/>
  <c r="AZ434" i="3"/>
  <c r="AZ438" i="3"/>
  <c r="AZ442" i="3"/>
  <c r="AZ446" i="3"/>
  <c r="AZ450" i="3"/>
  <c r="AZ454" i="3"/>
  <c r="AZ458" i="3"/>
  <c r="AZ462" i="3"/>
  <c r="AZ466" i="3"/>
  <c r="BA478" i="3"/>
  <c r="AZ482" i="3"/>
  <c r="BA555" i="3"/>
  <c r="BA568" i="3"/>
  <c r="AZ587" i="3"/>
  <c r="AZ603" i="3"/>
  <c r="BA603" i="3"/>
  <c r="BA606" i="3"/>
  <c r="AZ653" i="3"/>
  <c r="BA666" i="3"/>
  <c r="AZ721" i="3"/>
  <c r="BA733" i="3"/>
  <c r="BA738" i="3"/>
  <c r="BA763" i="3"/>
  <c r="BA779" i="3"/>
  <c r="BA893" i="3"/>
  <c r="BA855" i="3"/>
  <c r="BA839" i="3"/>
  <c r="BA823" i="3"/>
  <c r="BA807" i="3"/>
  <c r="BA791" i="3"/>
  <c r="BA775" i="3"/>
  <c r="BA417" i="3"/>
  <c r="BA420" i="3"/>
  <c r="AZ427" i="3"/>
  <c r="BA429" i="3"/>
  <c r="BA432" i="3"/>
  <c r="AZ443" i="3"/>
  <c r="BA445" i="3"/>
  <c r="BA448" i="3"/>
  <c r="AZ459" i="3"/>
  <c r="BA461" i="3"/>
  <c r="BA464" i="3"/>
  <c r="AZ475" i="3"/>
  <c r="BA477" i="3"/>
  <c r="BA480" i="3"/>
  <c r="BA487" i="3"/>
  <c r="AZ499" i="3"/>
  <c r="BA519" i="3"/>
  <c r="AZ531" i="3"/>
  <c r="BA559" i="3"/>
  <c r="BA572" i="3"/>
  <c r="AZ591" i="3"/>
  <c r="AZ617" i="3"/>
  <c r="AZ624" i="3"/>
  <c r="BA629" i="3"/>
  <c r="BA634" i="3"/>
  <c r="AZ681" i="3"/>
  <c r="AZ688" i="3"/>
  <c r="BA693" i="3"/>
  <c r="AZ717" i="3"/>
  <c r="AZ724" i="3"/>
  <c r="BA729" i="3"/>
  <c r="BA734" i="3"/>
  <c r="BA857" i="3"/>
  <c r="BA489" i="3"/>
  <c r="BA497" i="3"/>
  <c r="BA505" i="3"/>
  <c r="BA513" i="3"/>
  <c r="BA521" i="3"/>
  <c r="BA529" i="3"/>
  <c r="BA545" i="3"/>
  <c r="BA553" i="3"/>
  <c r="BA561" i="3"/>
  <c r="BA569" i="3"/>
  <c r="BA577" i="3"/>
  <c r="BA593" i="3"/>
  <c r="BA762" i="3"/>
  <c r="BA794" i="3"/>
  <c r="BA826" i="3"/>
  <c r="BA862" i="3"/>
  <c r="AZ893" i="3"/>
  <c r="AZ857" i="3"/>
  <c r="BA874" i="3"/>
  <c r="AZ889" i="3"/>
  <c r="AZ615" i="3"/>
  <c r="BA619" i="3"/>
  <c r="AZ631" i="3"/>
  <c r="BA635" i="3"/>
  <c r="AZ647" i="3"/>
  <c r="BA651" i="3"/>
  <c r="AZ663" i="3"/>
  <c r="BA667" i="3"/>
  <c r="AZ679" i="3"/>
  <c r="BA683" i="3"/>
  <c r="AZ695" i="3"/>
  <c r="BA699" i="3"/>
  <c r="AZ711" i="3"/>
  <c r="BA715" i="3"/>
  <c r="AZ727" i="3"/>
  <c r="BA731" i="3"/>
  <c r="AZ743" i="3"/>
  <c r="BA747" i="3"/>
  <c r="AZ869" i="3"/>
  <c r="AZ885" i="3"/>
  <c r="AZ771" i="3"/>
  <c r="AZ787" i="3"/>
  <c r="AZ803" i="3"/>
  <c r="AZ819" i="3"/>
  <c r="AZ835" i="3"/>
  <c r="AZ851" i="3"/>
  <c r="AZ338" i="3"/>
  <c r="AZ394" i="3"/>
  <c r="AZ441" i="3"/>
  <c r="AZ473" i="3"/>
  <c r="AZ609" i="3"/>
  <c r="AZ641" i="3"/>
  <c r="AZ881" i="3"/>
  <c r="BA338" i="3"/>
  <c r="BA354" i="3"/>
  <c r="BA370" i="3"/>
  <c r="BA386" i="3"/>
  <c r="BA402" i="3"/>
  <c r="BA474" i="3"/>
  <c r="AZ478" i="3"/>
  <c r="BA490" i="3"/>
  <c r="AZ498" i="3"/>
  <c r="BA506" i="3"/>
  <c r="AZ514" i="3"/>
  <c r="BA522" i="3"/>
  <c r="AZ530" i="3"/>
  <c r="AZ539" i="3"/>
  <c r="BA571" i="3"/>
  <c r="BA584" i="3"/>
  <c r="AZ637" i="3"/>
  <c r="AZ638" i="3"/>
  <c r="AZ644" i="3"/>
  <c r="BA649" i="3"/>
  <c r="BA654" i="3"/>
  <c r="AZ705" i="3"/>
  <c r="AZ712" i="3"/>
  <c r="BA717" i="3"/>
  <c r="BA722" i="3"/>
  <c r="BA728" i="3"/>
  <c r="BA765" i="3"/>
  <c r="BA781" i="3"/>
  <c r="BA828" i="3"/>
  <c r="AZ870" i="3"/>
  <c r="AZ346" i="3"/>
  <c r="AZ370" i="3"/>
  <c r="AZ402" i="3"/>
  <c r="AZ433" i="3"/>
  <c r="AZ465" i="3"/>
  <c r="BA665" i="3"/>
  <c r="BA685" i="3"/>
  <c r="BA705" i="3"/>
  <c r="BA334" i="3"/>
  <c r="BA350" i="3"/>
  <c r="BA366" i="3"/>
  <c r="BA382" i="3"/>
  <c r="BA398" i="3"/>
  <c r="BA414" i="3"/>
  <c r="BA470" i="3"/>
  <c r="AZ474" i="3"/>
  <c r="BA536" i="3"/>
  <c r="AZ555" i="3"/>
  <c r="BA587" i="3"/>
  <c r="BA600" i="3"/>
  <c r="AZ621" i="3"/>
  <c r="AZ628" i="3"/>
  <c r="BA633" i="3"/>
  <c r="BA638" i="3"/>
  <c r="AZ685" i="3"/>
  <c r="AZ692" i="3"/>
  <c r="BA701" i="3"/>
  <c r="BA706" i="3"/>
  <c r="AZ753" i="3"/>
  <c r="BA861" i="3"/>
  <c r="BA881" i="3"/>
  <c r="BA847" i="3"/>
  <c r="BA831" i="3"/>
  <c r="BA815" i="3"/>
  <c r="BA799" i="3"/>
  <c r="BA783" i="3"/>
  <c r="BA767" i="3"/>
  <c r="BA869" i="3"/>
  <c r="BA424" i="3"/>
  <c r="AZ435" i="3"/>
  <c r="BA437" i="3"/>
  <c r="BA440" i="3"/>
  <c r="AZ451" i="3"/>
  <c r="BA453" i="3"/>
  <c r="BA456" i="3"/>
  <c r="AZ467" i="3"/>
  <c r="BA469" i="3"/>
  <c r="BA472" i="3"/>
  <c r="BA503" i="3"/>
  <c r="AZ515" i="3"/>
  <c r="BA540" i="3"/>
  <c r="AZ559" i="3"/>
  <c r="BA591" i="3"/>
  <c r="AZ649" i="3"/>
  <c r="AZ656" i="3"/>
  <c r="BA661" i="3"/>
  <c r="BA697" i="3"/>
  <c r="BA702" i="3"/>
  <c r="AZ749" i="3"/>
  <c r="AZ756" i="3"/>
  <c r="BA811" i="3"/>
  <c r="BA827" i="3"/>
  <c r="BA843" i="3"/>
  <c r="AZ865" i="3"/>
  <c r="BA485" i="3"/>
  <c r="BA493" i="3"/>
  <c r="BA501" i="3"/>
  <c r="BA509" i="3"/>
  <c r="BA517" i="3"/>
  <c r="BA525" i="3"/>
  <c r="BA533" i="3"/>
  <c r="BA541" i="3"/>
  <c r="BA549" i="3"/>
  <c r="BA557" i="3"/>
  <c r="BA565" i="3"/>
  <c r="BA573" i="3"/>
  <c r="BA589" i="3"/>
  <c r="BA597" i="3"/>
  <c r="AZ861" i="3"/>
  <c r="BA894" i="3"/>
  <c r="BA760" i="3"/>
  <c r="BA768" i="3"/>
  <c r="BA784" i="3"/>
  <c r="BA792" i="3"/>
  <c r="BA800" i="3"/>
  <c r="BA816" i="3"/>
  <c r="BA824" i="3"/>
  <c r="BA832" i="3"/>
  <c r="BA848" i="3"/>
  <c r="BA858" i="3"/>
  <c r="AZ873" i="3"/>
  <c r="BA890" i="3"/>
  <c r="AZ607" i="3"/>
  <c r="BA611" i="3"/>
  <c r="AZ623" i="3"/>
  <c r="BA627" i="3"/>
  <c r="AZ639" i="3"/>
  <c r="BA643" i="3"/>
  <c r="AZ655" i="3"/>
  <c r="BA659" i="3"/>
  <c r="AZ671" i="3"/>
  <c r="BA675" i="3"/>
  <c r="AZ687" i="3"/>
  <c r="BA691" i="3"/>
  <c r="AZ703" i="3"/>
  <c r="BA707" i="3"/>
  <c r="AZ719" i="3"/>
  <c r="BA723" i="3"/>
  <c r="AZ735" i="3"/>
  <c r="BA739" i="3"/>
  <c r="AZ751" i="3"/>
  <c r="BA755" i="3"/>
  <c r="BA870" i="3"/>
  <c r="BA886" i="3"/>
  <c r="AZ763" i="3"/>
  <c r="AZ779" i="3"/>
  <c r="AZ795" i="3"/>
  <c r="AZ811" i="3"/>
  <c r="AZ827" i="3"/>
  <c r="AZ843" i="3"/>
  <c r="AZ354" i="3"/>
  <c r="AZ378" i="3"/>
  <c r="AZ410" i="3"/>
  <c r="AZ457" i="3"/>
  <c r="BA535" i="3"/>
  <c r="BA567" i="3"/>
  <c r="BA599" i="3"/>
  <c r="AZ625" i="3"/>
  <c r="AZ657" i="3"/>
  <c r="AZ725" i="3"/>
  <c r="AZ741" i="3"/>
  <c r="AZ757" i="3"/>
  <c r="BA803" i="3"/>
  <c r="BA819" i="3"/>
  <c r="BA835" i="3"/>
  <c r="BA851" i="3"/>
  <c r="BA330" i="3"/>
  <c r="BA346" i="3"/>
  <c r="BA362" i="3"/>
  <c r="BA378" i="3"/>
  <c r="BA394" i="3"/>
  <c r="BA410" i="3"/>
  <c r="BA418" i="3"/>
  <c r="BA422" i="3"/>
  <c r="BA426" i="3"/>
  <c r="BA430" i="3"/>
  <c r="BA434" i="3"/>
  <c r="BA438" i="3"/>
  <c r="BA442" i="3"/>
  <c r="BA446" i="3"/>
  <c r="BA450" i="3"/>
  <c r="BA454" i="3"/>
  <c r="BA458" i="3"/>
  <c r="BA462" i="3"/>
  <c r="BA466" i="3"/>
  <c r="AZ470" i="3"/>
  <c r="BA482" i="3"/>
  <c r="AZ490" i="3"/>
  <c r="BA498" i="3"/>
  <c r="AZ506" i="3"/>
  <c r="BA514" i="3"/>
  <c r="AZ522" i="3"/>
  <c r="BA530" i="3"/>
  <c r="BA539" i="3"/>
  <c r="BA552" i="3"/>
  <c r="AZ571" i="3"/>
  <c r="AZ605" i="3"/>
  <c r="BA617" i="3"/>
  <c r="BA622" i="3"/>
  <c r="AZ665" i="3"/>
  <c r="BA681" i="3"/>
  <c r="BA686" i="3"/>
  <c r="AZ737" i="3"/>
  <c r="BA749" i="3"/>
  <c r="BA754" i="3"/>
  <c r="BA873" i="3"/>
  <c r="BA865" i="3"/>
  <c r="BA793" i="3"/>
  <c r="BA777" i="3"/>
  <c r="BA761" i="3"/>
  <c r="BA795" i="3"/>
  <c r="BA416" i="3"/>
  <c r="AZ423" i="3"/>
  <c r="BA425" i="3"/>
  <c r="BA428" i="3"/>
  <c r="AZ439" i="3"/>
  <c r="BA441" i="3"/>
  <c r="BA444" i="3"/>
  <c r="AZ455" i="3"/>
  <c r="BA457" i="3"/>
  <c r="BA460" i="3"/>
  <c r="AZ471" i="3"/>
  <c r="BA473" i="3"/>
  <c r="BA476" i="3"/>
  <c r="BA495" i="3"/>
  <c r="BA496" i="3"/>
  <c r="BA511" i="3"/>
  <c r="AZ523" i="3"/>
  <c r="BA528" i="3"/>
  <c r="BA543" i="3"/>
  <c r="BA556" i="3"/>
  <c r="AZ575" i="3"/>
  <c r="AZ633" i="3"/>
  <c r="AZ640" i="3"/>
  <c r="BA645" i="3"/>
  <c r="BA650" i="3"/>
  <c r="AZ668" i="3"/>
  <c r="BA673" i="3"/>
  <c r="AZ733" i="3"/>
  <c r="AZ740" i="3"/>
  <c r="BA745" i="3"/>
  <c r="BA750" i="3"/>
  <c r="BA797" i="3"/>
  <c r="BA813" i="3"/>
  <c r="BA829" i="3"/>
  <c r="BA845" i="3"/>
  <c r="AZ534" i="3"/>
  <c r="AZ542" i="3"/>
  <c r="AZ550" i="3"/>
  <c r="AZ558" i="3"/>
  <c r="AZ566" i="3"/>
  <c r="AZ574" i="3"/>
  <c r="AZ582" i="3"/>
  <c r="AZ590" i="3"/>
  <c r="AZ598" i="3"/>
  <c r="AZ877" i="3"/>
  <c r="BA538" i="3"/>
  <c r="BA546" i="3"/>
  <c r="BA554" i="3"/>
  <c r="BA562" i="3"/>
  <c r="BA570" i="3"/>
  <c r="BA578" i="3"/>
  <c r="BA586" i="3"/>
  <c r="BA594" i="3"/>
  <c r="BA602" i="3"/>
  <c r="AZ611" i="3"/>
  <c r="BA615" i="3"/>
  <c r="AZ627" i="3"/>
  <c r="BA631" i="3"/>
  <c r="AZ643" i="3"/>
  <c r="BA647" i="3"/>
  <c r="AZ659" i="3"/>
  <c r="BA663" i="3"/>
  <c r="AZ675" i="3"/>
  <c r="BA679" i="3"/>
  <c r="AZ691" i="3"/>
  <c r="BA695" i="3"/>
  <c r="AZ707" i="3"/>
  <c r="BA711" i="3"/>
  <c r="AZ723" i="3"/>
  <c r="BA727" i="3"/>
  <c r="AZ739" i="3"/>
  <c r="BA743" i="3"/>
  <c r="AZ755" i="3"/>
  <c r="AZ856" i="3"/>
  <c r="AZ872" i="3"/>
  <c r="AZ775" i="3"/>
  <c r="AZ791" i="3"/>
  <c r="AZ807" i="3"/>
  <c r="AZ823" i="3"/>
  <c r="AZ839" i="3"/>
  <c r="AZ855" i="3"/>
  <c r="BA877" i="3"/>
  <c r="BA849" i="3"/>
  <c r="BA785" i="3"/>
  <c r="BA575" i="3"/>
  <c r="BA677" i="3"/>
  <c r="BA772" i="3"/>
  <c r="AZ546" i="3"/>
  <c r="AZ578" i="3"/>
  <c r="BA802" i="3"/>
  <c r="BA558" i="3"/>
  <c r="BA590" i="3"/>
  <c r="AZ651" i="3"/>
  <c r="BA655" i="3"/>
  <c r="AZ715" i="3"/>
  <c r="BA719" i="3"/>
  <c r="AZ767" i="3"/>
  <c r="AZ831" i="3"/>
  <c r="AZ859" i="3"/>
  <c r="BA863" i="3"/>
  <c r="AZ875" i="3"/>
  <c r="BA879" i="3"/>
  <c r="AZ891" i="3"/>
  <c r="BA895" i="3"/>
  <c r="BA833" i="3"/>
  <c r="BA769" i="3"/>
  <c r="BA885" i="3"/>
  <c r="BA421" i="3"/>
  <c r="AZ431" i="3"/>
  <c r="BA449" i="3"/>
  <c r="BA452" i="3"/>
  <c r="AZ463" i="3"/>
  <c r="AZ483" i="3"/>
  <c r="AZ507" i="3"/>
  <c r="BA512" i="3"/>
  <c r="AZ608" i="3"/>
  <c r="BA618" i="3"/>
  <c r="AZ702" i="3"/>
  <c r="AZ708" i="3"/>
  <c r="BA718" i="3"/>
  <c r="AZ554" i="3"/>
  <c r="AZ586" i="3"/>
  <c r="BA550" i="3"/>
  <c r="BA582" i="3"/>
  <c r="AZ635" i="3"/>
  <c r="BA639" i="3"/>
  <c r="AZ699" i="3"/>
  <c r="BA703" i="3"/>
  <c r="BA766" i="3"/>
  <c r="AZ766" i="3"/>
  <c r="BA782" i="3"/>
  <c r="AZ782" i="3"/>
  <c r="BA798" i="3"/>
  <c r="AZ798" i="3"/>
  <c r="BA814" i="3"/>
  <c r="AZ814" i="3"/>
  <c r="BA830" i="3"/>
  <c r="AZ830" i="3"/>
  <c r="BA846" i="3"/>
  <c r="AZ846" i="3"/>
  <c r="AZ783" i="3"/>
  <c r="AZ847" i="3"/>
  <c r="AZ863" i="3"/>
  <c r="BA867" i="3"/>
  <c r="AZ879" i="3"/>
  <c r="BA883" i="3"/>
  <c r="AZ895" i="3"/>
  <c r="BA817" i="3"/>
  <c r="BA481" i="3"/>
  <c r="BA527" i="3"/>
  <c r="BA624" i="3"/>
  <c r="BA682" i="3"/>
  <c r="BA724" i="3"/>
  <c r="AZ562" i="3"/>
  <c r="AZ594" i="3"/>
  <c r="BA770" i="3"/>
  <c r="BA834" i="3"/>
  <c r="BA542" i="3"/>
  <c r="BA574" i="3"/>
  <c r="AZ619" i="3"/>
  <c r="BA623" i="3"/>
  <c r="AZ683" i="3"/>
  <c r="BA687" i="3"/>
  <c r="AZ747" i="3"/>
  <c r="BA751" i="3"/>
  <c r="AZ759" i="3"/>
  <c r="AZ854" i="3"/>
  <c r="AZ799" i="3"/>
  <c r="AZ867" i="3"/>
  <c r="BA871" i="3"/>
  <c r="AZ883" i="3"/>
  <c r="BA887" i="3"/>
  <c r="BA801" i="3"/>
  <c r="AZ419" i="3"/>
  <c r="BA433" i="3"/>
  <c r="BA436" i="3"/>
  <c r="AZ447" i="3"/>
  <c r="BA465" i="3"/>
  <c r="BA468" i="3"/>
  <c r="AZ479" i="3"/>
  <c r="AZ491" i="3"/>
  <c r="AZ543" i="3"/>
  <c r="BA613" i="3"/>
  <c r="BA688" i="3"/>
  <c r="AZ701" i="3"/>
  <c r="BA713" i="3"/>
  <c r="AZ538" i="3"/>
  <c r="AZ570" i="3"/>
  <c r="AZ602" i="3"/>
  <c r="BA878" i="3"/>
  <c r="BA534" i="3"/>
  <c r="BA566" i="3"/>
  <c r="BA598" i="3"/>
  <c r="BA607" i="3"/>
  <c r="AZ667" i="3"/>
  <c r="BA671" i="3"/>
  <c r="AZ731" i="3"/>
  <c r="BA735" i="3"/>
  <c r="BA774" i="3"/>
  <c r="AZ774" i="3"/>
  <c r="BA790" i="3"/>
  <c r="AZ790" i="3"/>
  <c r="BA806" i="3"/>
  <c r="AZ806" i="3"/>
  <c r="BA822" i="3"/>
  <c r="AZ822" i="3"/>
  <c r="BA838" i="3"/>
  <c r="AZ838" i="3"/>
  <c r="BA854" i="3"/>
  <c r="AZ815" i="3"/>
  <c r="BA859" i="3"/>
  <c r="AZ871" i="3"/>
  <c r="BA875" i="3"/>
  <c r="AZ887" i="3"/>
  <c r="BA891" i="3"/>
  <c r="BA588" i="3"/>
  <c r="BA680" i="3"/>
  <c r="BA668" i="3"/>
  <c r="AZ676" i="3"/>
  <c r="AZ632" i="3"/>
  <c r="BA488" i="3"/>
  <c r="BA748" i="3"/>
  <c r="BA640" i="3"/>
  <c r="BA620" i="3"/>
  <c r="AZ718" i="3"/>
  <c r="AZ622" i="3"/>
  <c r="AZ888" i="3"/>
  <c r="AZ540" i="3"/>
  <c r="BA844" i="3"/>
  <c r="BA764" i="3"/>
  <c r="BA656" i="3"/>
  <c r="BA636" i="3"/>
  <c r="BA841" i="3"/>
  <c r="AZ672" i="3"/>
  <c r="BA708" i="3"/>
  <c r="BA866" i="3"/>
  <c r="AZ878" i="3"/>
  <c r="AZ853" i="3"/>
  <c r="AZ780" i="3"/>
  <c r="AZ596" i="3"/>
  <c r="AZ773" i="3"/>
  <c r="AZ886" i="3"/>
  <c r="BA820" i="3"/>
  <c r="AZ858" i="3"/>
  <c r="AZ825" i="3"/>
  <c r="AZ801" i="3"/>
  <c r="AZ785" i="3"/>
  <c r="AZ769" i="3"/>
  <c r="AZ584" i="3"/>
  <c r="BA455" i="3"/>
  <c r="BA439" i="3"/>
  <c r="AZ813" i="3"/>
  <c r="BA380" i="3"/>
  <c r="BA592" i="3"/>
  <c r="BA352" i="3"/>
  <c r="AZ576" i="3"/>
  <c r="AZ392" i="3"/>
  <c r="AZ892" i="3"/>
  <c r="AZ340" i="3"/>
  <c r="AZ376" i="3"/>
  <c r="AZ356" i="3"/>
  <c r="AZ348" i="3"/>
  <c r="AZ560" i="3"/>
  <c r="BA388" i="3"/>
  <c r="AZ352" i="3"/>
  <c r="AZ372" i="3"/>
  <c r="AZ384" i="3"/>
  <c r="BA360" i="3"/>
  <c r="AZ765" i="3"/>
  <c r="AZ629" i="3"/>
  <c r="BA888" i="3"/>
  <c r="BA872" i="3"/>
  <c r="BA856" i="3"/>
  <c r="AZ880" i="3"/>
  <c r="BA660" i="3"/>
  <c r="BA604" i="3"/>
  <c r="AZ742" i="3"/>
  <c r="BA842" i="3"/>
  <c r="BA778" i="3"/>
  <c r="AZ616" i="3"/>
  <c r="BA884" i="3"/>
  <c r="BA868" i="3"/>
  <c r="BA740" i="3"/>
  <c r="BA612" i="3"/>
  <c r="AZ750" i="3"/>
  <c r="AZ612" i="3"/>
  <c r="BA537" i="3"/>
  <c r="BA812" i="3"/>
  <c r="BA756" i="3"/>
  <c r="BA628" i="3"/>
  <c r="BA810" i="3"/>
  <c r="BA672" i="3"/>
  <c r="BA652" i="3"/>
  <c r="AZ734" i="3"/>
  <c r="AZ728" i="3"/>
  <c r="AZ732" i="3"/>
  <c r="AZ868" i="3"/>
  <c r="AZ837" i="3"/>
  <c r="AZ764" i="3"/>
  <c r="AZ556" i="3"/>
  <c r="AZ564" i="3"/>
  <c r="AZ876" i="3"/>
  <c r="AZ536" i="3"/>
  <c r="BA836" i="3"/>
  <c r="AZ849" i="3"/>
  <c r="AZ809" i="3"/>
  <c r="AZ588" i="3"/>
  <c r="BA451" i="3"/>
  <c r="BA435" i="3"/>
  <c r="BA423" i="3"/>
  <c r="AZ797" i="3"/>
  <c r="AZ704" i="3"/>
  <c r="AZ548" i="3"/>
  <c r="BA408" i="3"/>
  <c r="AZ684" i="3"/>
  <c r="AZ860" i="3"/>
  <c r="BA356" i="3"/>
  <c r="AZ772" i="3"/>
  <c r="AZ412" i="3"/>
  <c r="BA368" i="3"/>
  <c r="AZ745" i="3"/>
  <c r="AZ404" i="3"/>
  <c r="AZ544" i="3"/>
  <c r="AZ645" i="3"/>
  <c r="BA344" i="3"/>
  <c r="BA328" i="3"/>
  <c r="BA332" i="3"/>
  <c r="AZ697" i="3"/>
  <c r="AZ344" i="3"/>
  <c r="AZ781" i="3"/>
  <c r="AZ400" i="3"/>
  <c r="AZ729" i="3"/>
  <c r="BA412" i="3"/>
  <c r="BA788" i="3"/>
  <c r="BA808" i="3"/>
  <c r="BA520" i="3"/>
  <c r="BA696" i="3"/>
  <c r="BA684" i="3"/>
  <c r="AZ654" i="3"/>
  <c r="BA796" i="3"/>
  <c r="BA712" i="3"/>
  <c r="BA700" i="3"/>
  <c r="AZ726" i="3"/>
  <c r="BA840" i="3"/>
  <c r="BA776" i="3"/>
  <c r="AZ744" i="3"/>
  <c r="BA892" i="3"/>
  <c r="BA876" i="3"/>
  <c r="BA860" i="3"/>
  <c r="BA644" i="3"/>
  <c r="AZ606" i="3"/>
  <c r="BA786" i="3"/>
  <c r="BA601" i="3"/>
  <c r="AZ821" i="3"/>
  <c r="BA752" i="3"/>
  <c r="BA736" i="3"/>
  <c r="BA720" i="3"/>
  <c r="BA704" i="3"/>
  <c r="AZ862" i="3"/>
  <c r="AZ552" i="3"/>
  <c r="AZ600" i="3"/>
  <c r="BA852" i="3"/>
  <c r="BA664" i="3"/>
  <c r="BA648" i="3"/>
  <c r="BA632" i="3"/>
  <c r="BA616" i="3"/>
  <c r="AZ833" i="3"/>
  <c r="AZ793" i="3"/>
  <c r="AZ777" i="3"/>
  <c r="AZ761" i="3"/>
  <c r="BA463" i="3"/>
  <c r="BA447" i="3"/>
  <c r="BA431" i="3"/>
  <c r="BA419" i="3"/>
  <c r="AZ845" i="3"/>
  <c r="BA392" i="3"/>
  <c r="BA544" i="3"/>
  <c r="AZ324" i="3"/>
  <c r="AZ388" i="3"/>
  <c r="AZ336" i="3"/>
  <c r="BA404" i="3"/>
  <c r="AZ693" i="3"/>
  <c r="BA384" i="3"/>
  <c r="AZ673" i="3"/>
  <c r="BA376" i="3"/>
  <c r="BA396" i="3"/>
  <c r="BA400" i="3"/>
  <c r="AZ396" i="3"/>
  <c r="AZ328" i="3"/>
  <c r="AZ677" i="3"/>
  <c r="BA348" i="3"/>
  <c r="BA744" i="3"/>
  <c r="BA732" i="3"/>
  <c r="BA809" i="3"/>
  <c r="AZ648" i="3"/>
  <c r="BA504" i="3"/>
  <c r="BA676" i="3"/>
  <c r="AZ686" i="3"/>
  <c r="AZ634" i="3"/>
  <c r="BA818" i="3"/>
  <c r="BA585" i="3"/>
  <c r="BA581" i="3"/>
  <c r="BA880" i="3"/>
  <c r="BA864" i="3"/>
  <c r="BA780" i="3"/>
  <c r="BA692" i="3"/>
  <c r="AZ758" i="3"/>
  <c r="BA716" i="3"/>
  <c r="BA608" i="3"/>
  <c r="BA850" i="3"/>
  <c r="BA825" i="3"/>
  <c r="AZ748" i="3"/>
  <c r="AZ805" i="3"/>
  <c r="AZ572" i="3"/>
  <c r="AZ568" i="3"/>
  <c r="AZ874" i="3"/>
  <c r="AZ789" i="3"/>
  <c r="BA804" i="3"/>
  <c r="AZ890" i="3"/>
  <c r="AZ841" i="3"/>
  <c r="AZ817" i="3"/>
  <c r="AZ894" i="3"/>
  <c r="BA459" i="3"/>
  <c r="BA443" i="3"/>
  <c r="BA427" i="3"/>
  <c r="BA882" i="3"/>
  <c r="AZ829" i="3"/>
  <c r="BA576" i="3"/>
  <c r="BA324" i="3"/>
  <c r="AZ713" i="3"/>
  <c r="BA364" i="3"/>
  <c r="AZ380" i="3"/>
  <c r="BA340" i="3"/>
  <c r="AZ580" i="3"/>
  <c r="AZ408" i="3"/>
  <c r="BA372" i="3"/>
  <c r="AZ613" i="3"/>
  <c r="AZ592" i="3"/>
  <c r="AZ364" i="3"/>
  <c r="BA336" i="3"/>
  <c r="AZ368" i="3"/>
  <c r="AZ360" i="3"/>
  <c r="AZ661" i="3"/>
  <c r="AZ332" i="3"/>
  <c r="BA560" i="3"/>
  <c r="AZ2089" i="3"/>
  <c r="AZ2068" i="3"/>
  <c r="AZ2113" i="3"/>
  <c r="AZ2073" i="3"/>
  <c r="AZ2048" i="3"/>
  <c r="AZ2080" i="3"/>
  <c r="AZ2043" i="3"/>
  <c r="AX1738" i="3"/>
  <c r="AW1722" i="3"/>
  <c r="AX1674" i="3"/>
  <c r="AW1658" i="3"/>
  <c r="AX1608" i="3"/>
  <c r="AW1592" i="3"/>
  <c r="AX1544" i="3"/>
  <c r="AW1528" i="3"/>
  <c r="AX1480" i="3"/>
  <c r="AW1464" i="3"/>
  <c r="AW1575" i="3"/>
  <c r="AW1559" i="3"/>
  <c r="AX1495" i="3"/>
  <c r="AZ385" i="3"/>
  <c r="AW2039" i="3"/>
  <c r="AX2039" i="3"/>
  <c r="AW1938" i="3"/>
  <c r="AX1938" i="3"/>
  <c r="AX1850" i="3"/>
  <c r="AW1850" i="3"/>
  <c r="AW1806" i="3"/>
  <c r="AX1806" i="3"/>
  <c r="AW1820" i="3"/>
  <c r="AX1820" i="3"/>
  <c r="AX1633" i="3"/>
  <c r="AW1633" i="3"/>
  <c r="AX1158" i="3"/>
  <c r="AW1158" i="3"/>
  <c r="AX1705" i="3"/>
  <c r="AW1705" i="3"/>
  <c r="AW1581" i="3"/>
  <c r="AX1581" i="3"/>
  <c r="AW1667" i="3"/>
  <c r="AX1667" i="3"/>
  <c r="AX1118" i="3"/>
  <c r="AW1118" i="3"/>
  <c r="AW1545" i="3"/>
  <c r="AX1545" i="3"/>
  <c r="AX1318" i="3"/>
  <c r="AW1318" i="3"/>
  <c r="AW1689" i="3"/>
  <c r="AX1689" i="3"/>
  <c r="AX914" i="3"/>
  <c r="AW914" i="3"/>
  <c r="AW1126" i="3"/>
  <c r="AX1126" i="3"/>
  <c r="AV244" i="3"/>
  <c r="AV219" i="3"/>
  <c r="AV251" i="3"/>
  <c r="AV292" i="3"/>
  <c r="AV316" i="3"/>
  <c r="AV211" i="3"/>
  <c r="AV224" i="3"/>
  <c r="AV236" i="3"/>
  <c r="AV299" i="3"/>
  <c r="AV311" i="3"/>
  <c r="AV216" i="3"/>
  <c r="AV220" i="3"/>
  <c r="AV276" i="3"/>
  <c r="AV295" i="3"/>
  <c r="AV319" i="3"/>
  <c r="AV275" i="3"/>
  <c r="AV200" i="3"/>
  <c r="AV232" i="3"/>
  <c r="AV260" i="3"/>
  <c r="AV288" i="3"/>
  <c r="AV315" i="3"/>
  <c r="AV204" i="3"/>
  <c r="AV223" i="3"/>
  <c r="AV279" i="3"/>
  <c r="AV304" i="3"/>
  <c r="AV192" i="3"/>
  <c r="AV255" i="3"/>
  <c r="AV267" i="3"/>
  <c r="AV280" i="3"/>
  <c r="AV215" i="3"/>
  <c r="AV191" i="3"/>
  <c r="AV272" i="3"/>
  <c r="AV247" i="3"/>
  <c r="AV203" i="3"/>
  <c r="AV235" i="3"/>
  <c r="AV263" i="3"/>
  <c r="AV291" i="3"/>
  <c r="AV207" i="3"/>
  <c r="AV248" i="3"/>
  <c r="AV307" i="3"/>
  <c r="AV227" i="3"/>
  <c r="AV296" i="3"/>
  <c r="AV308" i="3"/>
  <c r="AV320" i="3"/>
  <c r="AV196" i="3"/>
  <c r="AV199" i="3"/>
  <c r="AV243" i="3"/>
  <c r="AV256" i="3"/>
  <c r="AV268" i="3"/>
  <c r="AV300" i="3"/>
  <c r="AV312" i="3"/>
  <c r="AV239" i="3"/>
  <c r="AV228" i="3"/>
  <c r="AV231" i="3"/>
  <c r="AV259" i="3"/>
  <c r="AV271" i="3"/>
  <c r="AV303" i="3"/>
  <c r="AV194" i="3"/>
  <c r="AV202" i="3"/>
  <c r="AV210" i="3"/>
  <c r="AV218" i="3"/>
  <c r="AV226" i="3"/>
  <c r="AV234" i="3"/>
  <c r="AV242" i="3"/>
  <c r="AV250" i="3"/>
  <c r="AV258" i="3"/>
  <c r="AV266" i="3"/>
  <c r="AV274" i="3"/>
  <c r="AV282" i="3"/>
  <c r="AV290" i="3"/>
  <c r="AV298" i="3"/>
  <c r="AV306" i="3"/>
  <c r="AV314" i="3"/>
  <c r="AV322" i="3"/>
  <c r="AV195" i="3"/>
  <c r="AV252" i="3"/>
  <c r="AV212" i="3"/>
  <c r="AV284" i="3"/>
  <c r="AV208" i="3"/>
  <c r="AV264" i="3"/>
  <c r="AV283" i="3"/>
  <c r="AV240" i="3"/>
  <c r="AV287" i="3"/>
  <c r="AV198" i="3"/>
  <c r="AV206" i="3"/>
  <c r="AV214" i="3"/>
  <c r="AV222" i="3"/>
  <c r="AV230" i="3"/>
  <c r="AV238" i="3"/>
  <c r="AV246" i="3"/>
  <c r="AV254" i="3"/>
  <c r="AV262" i="3"/>
  <c r="AV270" i="3"/>
  <c r="AV278" i="3"/>
  <c r="AV286" i="3"/>
  <c r="AV294" i="3"/>
  <c r="AV302" i="3"/>
  <c r="AV310" i="3"/>
  <c r="AV318" i="3"/>
  <c r="AV209" i="3"/>
  <c r="AV281" i="3"/>
  <c r="AV293" i="3"/>
  <c r="AV205" i="3"/>
  <c r="AV257" i="3"/>
  <c r="AV289" i="3"/>
  <c r="AV233" i="3"/>
  <c r="AV237" i="3"/>
  <c r="AV225" i="3"/>
  <c r="AV193" i="3"/>
  <c r="AV253" i="3"/>
  <c r="AV285" i="3"/>
  <c r="AV277" i="3"/>
  <c r="AV269" i="3"/>
  <c r="AV221" i="3"/>
  <c r="AV313" i="3"/>
  <c r="AV305" i="3"/>
  <c r="AV297" i="3"/>
  <c r="AV265" i="3"/>
  <c r="AV249" i="3"/>
  <c r="AV197" i="3"/>
  <c r="AV261" i="3"/>
  <c r="AV201" i="3"/>
  <c r="AV301" i="3"/>
  <c r="AV273" i="3"/>
  <c r="AV217" i="3"/>
  <c r="AV317" i="3"/>
  <c r="AV321" i="3"/>
  <c r="AV309" i="3"/>
  <c r="AV245" i="3"/>
  <c r="AV229" i="3"/>
  <c r="AV241" i="3"/>
  <c r="AV213" i="3"/>
  <c r="AX1973" i="3"/>
  <c r="AW1973" i="3"/>
  <c r="AW1972" i="3"/>
  <c r="AX1972" i="3"/>
  <c r="AX1915" i="3"/>
  <c r="AW1915" i="3"/>
  <c r="AW1867" i="3"/>
  <c r="AX1867" i="3"/>
  <c r="AW1803" i="3"/>
  <c r="AX1803" i="3"/>
  <c r="AX2009" i="3"/>
  <c r="AW2009" i="3"/>
  <c r="AW2016" i="3"/>
  <c r="AX2016" i="3"/>
  <c r="AX1887" i="3"/>
  <c r="AW1887" i="3"/>
  <c r="AW1823" i="3"/>
  <c r="AX1823" i="3"/>
  <c r="AX1764" i="3"/>
  <c r="AW1764" i="3"/>
  <c r="AW1997" i="3"/>
  <c r="AX1997" i="3"/>
  <c r="AW1988" i="3"/>
  <c r="AX1988" i="3"/>
  <c r="AX1935" i="3"/>
  <c r="AW1935" i="3"/>
  <c r="AX1843" i="3"/>
  <c r="AW1843" i="3"/>
  <c r="AX2001" i="3"/>
  <c r="AW2001" i="3"/>
  <c r="AW1980" i="3"/>
  <c r="AX1980" i="3"/>
  <c r="AW1863" i="3"/>
  <c r="AX1863" i="3"/>
  <c r="AW1799" i="3"/>
  <c r="AX1799" i="3"/>
  <c r="AX1952" i="3"/>
  <c r="AW1952" i="3"/>
  <c r="AW1776" i="3"/>
  <c r="AX1776" i="3"/>
  <c r="AX2031" i="3"/>
  <c r="AW2031" i="3"/>
  <c r="AW1846" i="3"/>
  <c r="AX1846" i="3"/>
  <c r="AX1629" i="3"/>
  <c r="AW1629" i="3"/>
  <c r="AX1284" i="3"/>
  <c r="AW1284" i="3"/>
  <c r="AW1156" i="3"/>
  <c r="AX1156" i="3"/>
  <c r="AW1128" i="3"/>
  <c r="AX1128" i="3"/>
  <c r="AZ812" i="3"/>
  <c r="AW2096" i="3"/>
  <c r="AX2096" i="3"/>
  <c r="AW1876" i="3"/>
  <c r="AX1876" i="3"/>
  <c r="AW1924" i="3"/>
  <c r="AX1924" i="3"/>
  <c r="AW948" i="3"/>
  <c r="AX948" i="3"/>
  <c r="AX1984" i="3"/>
  <c r="AW1984" i="3"/>
  <c r="AX1637" i="3"/>
  <c r="AW1637" i="3"/>
  <c r="AZ674" i="3"/>
  <c r="AX1976" i="3"/>
  <c r="AW1976" i="3"/>
  <c r="AW1970" i="3"/>
  <c r="AX1970" i="3"/>
  <c r="AW1844" i="3"/>
  <c r="AX1844" i="3"/>
  <c r="AZ818" i="3"/>
  <c r="AZ694" i="3"/>
  <c r="AZ461" i="3"/>
  <c r="AX1264" i="3"/>
  <c r="AW1264" i="3"/>
  <c r="AX1136" i="3"/>
  <c r="AW1136" i="3"/>
  <c r="AW1028" i="3"/>
  <c r="AX1028" i="3"/>
  <c r="AZ553" i="3"/>
  <c r="AZ305" i="3"/>
  <c r="AZ389" i="3"/>
  <c r="AZ397" i="3"/>
  <c r="AZ197" i="3"/>
  <c r="AW2011" i="3"/>
  <c r="AX1917" i="3"/>
  <c r="AX2018" i="3"/>
  <c r="AW1754" i="3"/>
  <c r="AW1920" i="3"/>
  <c r="AW2045" i="3"/>
  <c r="AX1042" i="3"/>
  <c r="AZ261" i="3"/>
  <c r="AW1723" i="3"/>
  <c r="AZ357" i="3"/>
  <c r="AX2059" i="3"/>
  <c r="AW2059" i="3"/>
  <c r="AX2040" i="3"/>
  <c r="AW2040" i="3"/>
  <c r="AX2097" i="3"/>
  <c r="AW2097" i="3"/>
  <c r="AX2063" i="3"/>
  <c r="AW2063" i="3"/>
  <c r="AX2080" i="3"/>
  <c r="AW2080" i="3"/>
  <c r="AW2043" i="3"/>
  <c r="AX2043" i="3"/>
  <c r="AX2107" i="3"/>
  <c r="AW2107" i="3"/>
  <c r="AX2051" i="3"/>
  <c r="AW2051" i="3"/>
  <c r="AW2027" i="3"/>
  <c r="AX2027" i="3"/>
  <c r="AW2073" i="3"/>
  <c r="AX2073" i="3"/>
  <c r="AX2055" i="3"/>
  <c r="AW2055" i="3"/>
  <c r="AW2024" i="3"/>
  <c r="AX2024" i="3"/>
  <c r="AZ1503" i="3"/>
  <c r="AZ1631" i="3"/>
  <c r="AZ1633" i="3"/>
  <c r="AW1802" i="3"/>
  <c r="AX1802" i="3"/>
  <c r="AZ1677" i="3"/>
  <c r="AZ1516" i="3"/>
  <c r="AZ1553" i="3"/>
  <c r="AZ1060" i="3"/>
  <c r="AZ1038" i="3"/>
  <c r="AZ1192" i="3"/>
  <c r="AZ824" i="3"/>
  <c r="AZ936" i="3"/>
  <c r="AW1992" i="3"/>
  <c r="AX1992" i="3"/>
  <c r="AZ1730" i="3"/>
  <c r="AZ1671" i="3"/>
  <c r="AZ1563" i="3"/>
  <c r="AW1517" i="3"/>
  <c r="AX1517" i="3"/>
  <c r="AZ1528" i="3"/>
  <c r="AZ730" i="3"/>
  <c r="AX1218" i="3"/>
  <c r="AW1218" i="3"/>
  <c r="AX2008" i="3"/>
  <c r="AW2008" i="3"/>
  <c r="AX1725" i="3"/>
  <c r="AW1725" i="3"/>
  <c r="AZ1596" i="3"/>
  <c r="AZ1687" i="3"/>
  <c r="AZ1604" i="3"/>
  <c r="AX1236" i="3"/>
  <c r="AW1236" i="3"/>
  <c r="AZ1044" i="3"/>
  <c r="AZ1254" i="3"/>
  <c r="AZ1008" i="3"/>
  <c r="AW1503" i="3"/>
  <c r="AX1503" i="3"/>
  <c r="AX1852" i="3"/>
  <c r="AW1852" i="3"/>
  <c r="AZ1492" i="3"/>
  <c r="AZ1469" i="3"/>
  <c r="AZ1551" i="3"/>
  <c r="AZ1333" i="3"/>
  <c r="AZ1228" i="3"/>
  <c r="AW1100" i="3"/>
  <c r="AX1100" i="3"/>
  <c r="AZ1217" i="3"/>
  <c r="AZ1302" i="3"/>
  <c r="AZ1174" i="3"/>
  <c r="AZ1613" i="3"/>
  <c r="AW1240" i="3"/>
  <c r="AX1240" i="3"/>
  <c r="AW1112" i="3"/>
  <c r="AX1112" i="3"/>
  <c r="AZ964" i="3"/>
  <c r="AZ896" i="3"/>
  <c r="AZ1463" i="3"/>
  <c r="AW1248" i="3"/>
  <c r="AX1248" i="3"/>
  <c r="AW1120" i="3"/>
  <c r="AX1120" i="3"/>
  <c r="AZ1034" i="3"/>
  <c r="AZ794" i="3"/>
  <c r="AZ680" i="3"/>
  <c r="AZ604" i="3"/>
  <c r="AZ561" i="3"/>
  <c r="AW1134" i="3"/>
  <c r="AX1134" i="3"/>
  <c r="AZ1328" i="3"/>
  <c r="AZ1072" i="3"/>
  <c r="AZ1274" i="3"/>
  <c r="AZ716" i="3"/>
  <c r="AZ533" i="3"/>
  <c r="AZ337" i="3"/>
  <c r="AZ329" i="3"/>
  <c r="AZ229" i="3"/>
  <c r="AX1991" i="3"/>
  <c r="AW1975" i="3"/>
  <c r="AX1857" i="3"/>
  <c r="AW1841" i="3"/>
  <c r="AX1793" i="3"/>
  <c r="AX1990" i="3"/>
  <c r="AW1773" i="3"/>
  <c r="AW1998" i="3"/>
  <c r="AX1804" i="3"/>
  <c r="P9" i="3"/>
  <c r="AK9" i="3" s="1"/>
  <c r="BA2005" i="3"/>
  <c r="BA1923" i="3"/>
  <c r="BA1887" i="3"/>
  <c r="BA1781" i="3"/>
  <c r="BA1765" i="3"/>
  <c r="BA1973" i="3"/>
  <c r="BA1904" i="3"/>
  <c r="BA1891" i="3"/>
  <c r="BA1869" i="3"/>
  <c r="BA1843" i="3"/>
  <c r="BA1752" i="3"/>
  <c r="BA1791" i="3"/>
  <c r="BA1935" i="3"/>
  <c r="BA1943" i="3"/>
  <c r="BA1883" i="3"/>
  <c r="BA1855" i="3"/>
  <c r="BA1787" i="3"/>
  <c r="BA1795" i="3"/>
  <c r="BA1771" i="3"/>
  <c r="BA2021" i="3"/>
  <c r="BA1895" i="3"/>
  <c r="BA1879" i="3"/>
  <c r="BA1819" i="3"/>
  <c r="BA1773" i="3"/>
  <c r="BA1981" i="3"/>
  <c r="BA1912" i="3"/>
  <c r="BA1899" i="3"/>
  <c r="BA1877" i="3"/>
  <c r="BA1989" i="3"/>
  <c r="BA1859" i="3"/>
  <c r="BA1827" i="3"/>
  <c r="BA1807" i="3"/>
  <c r="BA1750" i="3"/>
  <c r="BA1863" i="3"/>
  <c r="BA1831" i="3"/>
  <c r="BA1759" i="3"/>
  <c r="BA2013" i="3"/>
  <c r="BA1823" i="3"/>
  <c r="BA1775" i="3"/>
  <c r="BA2022" i="3"/>
  <c r="BA2017" i="3"/>
  <c r="BA2009" i="3"/>
  <c r="BA1977" i="3"/>
  <c r="BA1985" i="3"/>
  <c r="BA1953" i="3"/>
  <c r="BA1939" i="3"/>
  <c r="BA1889" i="3"/>
  <c r="BA1873" i="3"/>
  <c r="BA1785" i="3"/>
  <c r="BA1769" i="3"/>
  <c r="BA1931" i="3"/>
  <c r="BA1908" i="3"/>
  <c r="BA1893" i="3"/>
  <c r="BA1957" i="3"/>
  <c r="BA1815" i="3"/>
  <c r="BA1754" i="3"/>
  <c r="BA1835" i="3"/>
  <c r="BA1965" i="3"/>
  <c r="BA1997" i="3"/>
  <c r="BA1803" i="3"/>
  <c r="BA1847" i="3"/>
  <c r="BA1961" i="3"/>
  <c r="BA1777" i="3"/>
  <c r="BA1900" i="3"/>
  <c r="BA1839" i="3"/>
  <c r="AZ1779" i="3"/>
  <c r="AZ1747" i="3"/>
  <c r="BA1745" i="3"/>
  <c r="BA1753" i="3"/>
  <c r="AZ1752" i="3"/>
  <c r="BA1868" i="3"/>
  <c r="BA1903" i="3"/>
  <c r="AZ1911" i="3"/>
  <c r="BA1762" i="3"/>
  <c r="AZ1764" i="3"/>
  <c r="BA1778" i="3"/>
  <c r="AZ1780" i="3"/>
  <c r="AZ1872" i="3"/>
  <c r="AZ1880" i="3"/>
  <c r="AZ1888" i="3"/>
  <c r="AZ1896" i="3"/>
  <c r="AZ1787" i="3"/>
  <c r="AZ1803" i="3"/>
  <c r="AZ1819" i="3"/>
  <c r="AZ1835" i="3"/>
  <c r="AZ1851" i="3"/>
  <c r="AZ1867" i="3"/>
  <c r="AZ1883" i="3"/>
  <c r="BA1906" i="3"/>
  <c r="AZ1908" i="3"/>
  <c r="BA1956" i="3"/>
  <c r="AZ1956" i="3"/>
  <c r="BA1964" i="3"/>
  <c r="AZ1964" i="3"/>
  <c r="BA1972" i="3"/>
  <c r="AZ1972" i="3"/>
  <c r="BA1980" i="3"/>
  <c r="AZ1980" i="3"/>
  <c r="BA1988" i="3"/>
  <c r="AZ1988" i="3"/>
  <c r="BA1996" i="3"/>
  <c r="AZ1996" i="3"/>
  <c r="BA2004" i="3"/>
  <c r="AZ2004" i="3"/>
  <c r="AZ1915" i="3"/>
  <c r="AZ1923" i="3"/>
  <c r="AZ1931" i="3"/>
  <c r="AZ1939" i="3"/>
  <c r="AZ1949" i="3"/>
  <c r="BA1960" i="3"/>
  <c r="BA1992" i="3"/>
  <c r="BA2020" i="3"/>
  <c r="AZ1957" i="3"/>
  <c r="AZ1973" i="3"/>
  <c r="AZ1989" i="3"/>
  <c r="AZ2005" i="3"/>
  <c r="BA1905" i="3"/>
  <c r="BA1897" i="3"/>
  <c r="BA1761" i="3"/>
  <c r="BA1885" i="3"/>
  <c r="BA1799" i="3"/>
  <c r="BA1851" i="3"/>
  <c r="AZ1783" i="3"/>
  <c r="BA1783" i="3"/>
  <c r="BA1779" i="3"/>
  <c r="BA1747" i="3"/>
  <c r="AZ1763" i="3"/>
  <c r="AZ1771" i="3"/>
  <c r="AZ1775" i="3"/>
  <c r="BA1890" i="3"/>
  <c r="AZ1899" i="3"/>
  <c r="AZ1748" i="3"/>
  <c r="BA1758" i="3"/>
  <c r="BA1790" i="3"/>
  <c r="BA1798" i="3"/>
  <c r="BA1806" i="3"/>
  <c r="BA1814" i="3"/>
  <c r="BA1822" i="3"/>
  <c r="BA1830" i="3"/>
  <c r="BA1838" i="3"/>
  <c r="BA1846" i="3"/>
  <c r="BA1854" i="3"/>
  <c r="BA1862" i="3"/>
  <c r="BA1892" i="3"/>
  <c r="BA1907" i="3"/>
  <c r="BA1766" i="3"/>
  <c r="AZ1768" i="3"/>
  <c r="BA1782" i="3"/>
  <c r="AZ1784" i="3"/>
  <c r="BA1872" i="3"/>
  <c r="BA1880" i="3"/>
  <c r="BA1888" i="3"/>
  <c r="BA1896" i="3"/>
  <c r="BA1944" i="3"/>
  <c r="AZ1799" i="3"/>
  <c r="AZ1815" i="3"/>
  <c r="AZ1831" i="3"/>
  <c r="AZ1847" i="3"/>
  <c r="AZ1863" i="3"/>
  <c r="AZ1879" i="3"/>
  <c r="AZ1895" i="3"/>
  <c r="BA1934" i="3"/>
  <c r="BA1942" i="3"/>
  <c r="BA1910" i="3"/>
  <c r="AZ1912" i="3"/>
  <c r="BA1946" i="3"/>
  <c r="BA2014" i="3"/>
  <c r="BA1968" i="3"/>
  <c r="BA2000" i="3"/>
  <c r="AZ2016" i="3"/>
  <c r="AZ1953" i="3"/>
  <c r="AZ1969" i="3"/>
  <c r="AZ1985" i="3"/>
  <c r="AZ2001" i="3"/>
  <c r="AZ2017" i="3"/>
  <c r="BA2001" i="3"/>
  <c r="BA1881" i="3"/>
  <c r="BA1867" i="3"/>
  <c r="BA1746" i="3"/>
  <c r="BA1927" i="3"/>
  <c r="BA1744" i="3"/>
  <c r="BA1811" i="3"/>
  <c r="BA1763" i="3"/>
  <c r="BA1755" i="3"/>
  <c r="AZ1759" i="3"/>
  <c r="BA1757" i="3"/>
  <c r="BA1886" i="3"/>
  <c r="AZ1744" i="3"/>
  <c r="BA1884" i="3"/>
  <c r="AZ1903" i="3"/>
  <c r="BA1911" i="3"/>
  <c r="BA1770" i="3"/>
  <c r="AZ1772" i="3"/>
  <c r="AZ1795" i="3"/>
  <c r="AZ1811" i="3"/>
  <c r="AZ1827" i="3"/>
  <c r="AZ1843" i="3"/>
  <c r="AZ1859" i="3"/>
  <c r="AZ1875" i="3"/>
  <c r="AZ1891" i="3"/>
  <c r="AZ1900" i="3"/>
  <c r="AZ1919" i="3"/>
  <c r="AZ1927" i="3"/>
  <c r="AZ1935" i="3"/>
  <c r="AZ1943" i="3"/>
  <c r="AZ2020" i="3"/>
  <c r="AZ1965" i="3"/>
  <c r="AZ1981" i="3"/>
  <c r="AZ1997" i="3"/>
  <c r="AZ2013" i="3"/>
  <c r="BA2019" i="3"/>
  <c r="AZ2021" i="3"/>
  <c r="BA1993" i="3"/>
  <c r="BA1969" i="3"/>
  <c r="BA1915" i="3"/>
  <c r="BA1913" i="3"/>
  <c r="BA1919" i="3"/>
  <c r="AZ1767" i="3"/>
  <c r="BA1767" i="3"/>
  <c r="BA1749" i="3"/>
  <c r="BA1870" i="3"/>
  <c r="AZ1753" i="3"/>
  <c r="BA1874" i="3"/>
  <c r="AZ1756" i="3"/>
  <c r="AZ1758" i="3"/>
  <c r="BA1876" i="3"/>
  <c r="AZ1907" i="3"/>
  <c r="BA1952" i="3"/>
  <c r="AZ1760" i="3"/>
  <c r="BA1774" i="3"/>
  <c r="AZ1776" i="3"/>
  <c r="AZ1791" i="3"/>
  <c r="AZ1807" i="3"/>
  <c r="AZ1823" i="3"/>
  <c r="AZ1839" i="3"/>
  <c r="AZ1855" i="3"/>
  <c r="AZ1871" i="3"/>
  <c r="AZ1887" i="3"/>
  <c r="AZ1947" i="3"/>
  <c r="AZ1951" i="3"/>
  <c r="BA1902" i="3"/>
  <c r="AZ1904" i="3"/>
  <c r="BA1949" i="3"/>
  <c r="BA2016" i="3"/>
  <c r="AZ1961" i="3"/>
  <c r="AZ1977" i="3"/>
  <c r="AZ1993" i="3"/>
  <c r="AZ2009" i="3"/>
  <c r="BA1958" i="3"/>
  <c r="BA1971" i="3"/>
  <c r="AZ1852" i="3"/>
  <c r="BA1976" i="3"/>
  <c r="BA1962" i="3"/>
  <c r="AZ1914" i="3"/>
  <c r="AZ1850" i="3"/>
  <c r="BA1810" i="3"/>
  <c r="AZ1786" i="3"/>
  <c r="BA1948" i="3"/>
  <c r="AZ1792" i="3"/>
  <c r="AZ1844" i="3"/>
  <c r="BA1984" i="3"/>
  <c r="AZ2002" i="3"/>
  <c r="BA1936" i="3"/>
  <c r="AZ2010" i="3"/>
  <c r="BA1828" i="3"/>
  <c r="AZ1828" i="3"/>
  <c r="BA2002" i="3"/>
  <c r="AZ1930" i="3"/>
  <c r="AZ1932" i="3"/>
  <c r="BA1834" i="3"/>
  <c r="AZ1810" i="3"/>
  <c r="BA1925" i="3"/>
  <c r="AZ1894" i="3"/>
  <c r="BA1751" i="3"/>
  <c r="AZ1967" i="3"/>
  <c r="AZ1897" i="3"/>
  <c r="AZ1865" i="3"/>
  <c r="AZ1893" i="3"/>
  <c r="AZ1917" i="3"/>
  <c r="AZ1995" i="3"/>
  <c r="BA1764" i="3"/>
  <c r="AZ1946" i="3"/>
  <c r="BA1933" i="3"/>
  <c r="AZ1937" i="3"/>
  <c r="AZ1941" i="3"/>
  <c r="BA1817" i="3"/>
  <c r="BA1967" i="3"/>
  <c r="AZ1817" i="3"/>
  <c r="BA2018" i="3"/>
  <c r="AZ1991" i="3"/>
  <c r="AZ1979" i="3"/>
  <c r="AZ1921" i="3"/>
  <c r="AZ1833" i="3"/>
  <c r="AZ1750" i="3"/>
  <c r="BA1825" i="3"/>
  <c r="AZ1848" i="3"/>
  <c r="BA2011" i="3"/>
  <c r="AZ1929" i="3"/>
  <c r="BA1937" i="3"/>
  <c r="BA1999" i="3"/>
  <c r="BA2012" i="3"/>
  <c r="AZ1970" i="3"/>
  <c r="AZ1922" i="3"/>
  <c r="BA1940" i="3"/>
  <c r="BA1864" i="3"/>
  <c r="BA1832" i="3"/>
  <c r="BA1800" i="3"/>
  <c r="BA1837" i="3"/>
  <c r="BA1866" i="3"/>
  <c r="BA1966" i="3"/>
  <c r="BA2010" i="3"/>
  <c r="BA1926" i="3"/>
  <c r="BA1826" i="3"/>
  <c r="AZ1802" i="3"/>
  <c r="AZ1940" i="3"/>
  <c r="BA1820" i="3"/>
  <c r="BA1894" i="3"/>
  <c r="AZ1816" i="3"/>
  <c r="BA1813" i="3"/>
  <c r="AZ1994" i="3"/>
  <c r="BA1932" i="3"/>
  <c r="BA1840" i="3"/>
  <c r="BA1808" i="3"/>
  <c r="BA1796" i="3"/>
  <c r="AZ1808" i="3"/>
  <c r="AZ1866" i="3"/>
  <c r="BA1986" i="3"/>
  <c r="BA1928" i="3"/>
  <c r="AZ1916" i="3"/>
  <c r="BA1850" i="3"/>
  <c r="AZ1826" i="3"/>
  <c r="BA1786" i="3"/>
  <c r="BA1882" i="3"/>
  <c r="BA1776" i="3"/>
  <c r="BA1756" i="3"/>
  <c r="BA1995" i="3"/>
  <c r="AZ1971" i="3"/>
  <c r="AZ1873" i="3"/>
  <c r="BA1853" i="3"/>
  <c r="BA1809" i="3"/>
  <c r="AZ1925" i="3"/>
  <c r="BA1975" i="3"/>
  <c r="BA1849" i="3"/>
  <c r="AZ1837" i="3"/>
  <c r="BA1991" i="3"/>
  <c r="AZ1987" i="3"/>
  <c r="AZ1849" i="3"/>
  <c r="AZ1857" i="3"/>
  <c r="AZ1797" i="3"/>
  <c r="BA1929" i="3"/>
  <c r="AZ1864" i="3"/>
  <c r="BA1748" i="3"/>
  <c r="BA1947" i="3"/>
  <c r="AZ1877" i="3"/>
  <c r="BA1821" i="3"/>
  <c r="AZ1928" i="3"/>
  <c r="BA2015" i="3"/>
  <c r="AZ2003" i="3"/>
  <c r="BA1941" i="3"/>
  <c r="AZ1789" i="3"/>
  <c r="AZ1841" i="3"/>
  <c r="BA1901" i="3"/>
  <c r="BA1805" i="3"/>
  <c r="AZ1788" i="3"/>
  <c r="AZ1804" i="3"/>
  <c r="BA1768" i="3"/>
  <c r="BA1789" i="3"/>
  <c r="BA1920" i="3"/>
  <c r="BA1844" i="3"/>
  <c r="AZ1836" i="3"/>
  <c r="AZ1860" i="3"/>
  <c r="BA2008" i="3"/>
  <c r="BA1950" i="3"/>
  <c r="BA1994" i="3"/>
  <c r="BA1922" i="3"/>
  <c r="BA1842" i="3"/>
  <c r="AZ1818" i="3"/>
  <c r="AZ1924" i="3"/>
  <c r="BA1788" i="3"/>
  <c r="AZ1882" i="3"/>
  <c r="BA1898" i="3"/>
  <c r="AZ1800" i="3"/>
  <c r="AZ1751" i="3"/>
  <c r="BA1974" i="3"/>
  <c r="BA1914" i="3"/>
  <c r="AZ1978" i="3"/>
  <c r="BA1970" i="3"/>
  <c r="BA1955" i="3"/>
  <c r="AZ1842" i="3"/>
  <c r="BA1802" i="3"/>
  <c r="BA1836" i="3"/>
  <c r="AZ1898" i="3"/>
  <c r="AZ1999" i="3"/>
  <c r="AZ1983" i="3"/>
  <c r="AZ1881" i="3"/>
  <c r="BA1861" i="3"/>
  <c r="BA1945" i="3"/>
  <c r="AZ1861" i="3"/>
  <c r="AZ1832" i="3"/>
  <c r="BA1871" i="3"/>
  <c r="BA1797" i="3"/>
  <c r="AZ1963" i="3"/>
  <c r="AZ1821" i="3"/>
  <c r="AZ2007" i="3"/>
  <c r="AZ2014" i="3"/>
  <c r="AZ1955" i="3"/>
  <c r="AZ1746" i="3"/>
  <c r="AZ1845" i="3"/>
  <c r="BA1760" i="3"/>
  <c r="BA1963" i="3"/>
  <c r="AZ1945" i="3"/>
  <c r="AZ1805" i="3"/>
  <c r="BA1921" i="3"/>
  <c r="AZ1982" i="3"/>
  <c r="AZ1975" i="3"/>
  <c r="AZ1950" i="3"/>
  <c r="AZ1885" i="3"/>
  <c r="AZ1813" i="3"/>
  <c r="AZ1874" i="3"/>
  <c r="AZ2011" i="3"/>
  <c r="BA1772" i="3"/>
  <c r="BA1990" i="3"/>
  <c r="BA1930" i="3"/>
  <c r="BA1924" i="3"/>
  <c r="BA1848" i="3"/>
  <c r="BA1816" i="3"/>
  <c r="BA1812" i="3"/>
  <c r="BA1833" i="3"/>
  <c r="BA1998" i="3"/>
  <c r="BA1978" i="3"/>
  <c r="BA1858" i="3"/>
  <c r="AZ1834" i="3"/>
  <c r="BA1794" i="3"/>
  <c r="BA1852" i="3"/>
  <c r="BA1793" i="3"/>
  <c r="BA1878" i="3"/>
  <c r="BA1784" i="3"/>
  <c r="BA2006" i="3"/>
  <c r="AZ2012" i="3"/>
  <c r="BA2003" i="3"/>
  <c r="AZ1938" i="3"/>
  <c r="AZ1962" i="3"/>
  <c r="BA1916" i="3"/>
  <c r="BA1856" i="3"/>
  <c r="BA1824" i="3"/>
  <c r="BA1792" i="3"/>
  <c r="BA1860" i="3"/>
  <c r="BA1829" i="3"/>
  <c r="BA1982" i="3"/>
  <c r="BA1954" i="3"/>
  <c r="BA1938" i="3"/>
  <c r="BA1918" i="3"/>
  <c r="AZ1858" i="3"/>
  <c r="BA1818" i="3"/>
  <c r="AZ1794" i="3"/>
  <c r="BA1804" i="3"/>
  <c r="BA1865" i="3"/>
  <c r="AZ1959" i="3"/>
  <c r="BA1983" i="3"/>
  <c r="AZ1966" i="3"/>
  <c r="AZ1889" i="3"/>
  <c r="BA1959" i="3"/>
  <c r="AZ1853" i="3"/>
  <c r="BA1841" i="3"/>
  <c r="BA1857" i="3"/>
  <c r="BA1951" i="3"/>
  <c r="AZ2015" i="3"/>
  <c r="BA1979" i="3"/>
  <c r="AZ1869" i="3"/>
  <c r="AZ1754" i="3"/>
  <c r="AZ1825" i="3"/>
  <c r="AZ1801" i="3"/>
  <c r="BA1780" i="3"/>
  <c r="BA1875" i="3"/>
  <c r="BA1987" i="3"/>
  <c r="BA1917" i="3"/>
  <c r="AZ1948" i="3"/>
  <c r="BA2007" i="3"/>
  <c r="AZ1952" i="3"/>
  <c r="BA1845" i="3"/>
  <c r="AZ1886" i="3"/>
  <c r="AZ1998" i="3"/>
  <c r="AZ1933" i="3"/>
  <c r="AZ1944" i="3"/>
  <c r="BA1801" i="3"/>
  <c r="BA1909" i="3"/>
  <c r="AZ1829" i="3"/>
  <c r="AZ1793" i="3"/>
  <c r="AZ1809" i="3"/>
  <c r="AW1691" i="3"/>
  <c r="AZ524" i="3"/>
  <c r="AZ373" i="3"/>
  <c r="AX1323" i="3"/>
  <c r="AW1323" i="3"/>
  <c r="AX1259" i="3"/>
  <c r="AW1259" i="3"/>
  <c r="AX1195" i="3"/>
  <c r="AW1195" i="3"/>
  <c r="AX1131" i="3"/>
  <c r="AW1131" i="3"/>
  <c r="AX1067" i="3"/>
  <c r="AW1067" i="3"/>
  <c r="AX1039" i="3"/>
  <c r="AW1039" i="3"/>
  <c r="AW979" i="3"/>
  <c r="AX979" i="3"/>
  <c r="AW915" i="3"/>
  <c r="AX915" i="3"/>
  <c r="AX1024" i="3"/>
  <c r="AW1024" i="3"/>
  <c r="AX1279" i="3"/>
  <c r="AW1279" i="3"/>
  <c r="AX1215" i="3"/>
  <c r="AW1215" i="3"/>
  <c r="AX1151" i="3"/>
  <c r="AW1151" i="3"/>
  <c r="AX1087" i="3"/>
  <c r="AW1087" i="3"/>
  <c r="AX1023" i="3"/>
  <c r="AW1023" i="3"/>
  <c r="AX959" i="3"/>
  <c r="AW959" i="3"/>
  <c r="AW1040" i="3"/>
  <c r="AX1040" i="3"/>
  <c r="AW1299" i="3"/>
  <c r="AX1299" i="3"/>
  <c r="AW1235" i="3"/>
  <c r="AX1235" i="3"/>
  <c r="AW1171" i="3"/>
  <c r="AX1171" i="3"/>
  <c r="AW1107" i="3"/>
  <c r="AX1107" i="3"/>
  <c r="AW1043" i="3"/>
  <c r="AX1043" i="3"/>
  <c r="AX1003" i="3"/>
  <c r="AW1003" i="3"/>
  <c r="AW939" i="3"/>
  <c r="AX939" i="3"/>
  <c r="AX1303" i="3"/>
  <c r="AW1303" i="3"/>
  <c r="AX1239" i="3"/>
  <c r="AW1239" i="3"/>
  <c r="AX1175" i="3"/>
  <c r="AW1175" i="3"/>
  <c r="AX1111" i="3"/>
  <c r="AW1111" i="3"/>
  <c r="AX1047" i="3"/>
  <c r="AW1047" i="3"/>
  <c r="AX999" i="3"/>
  <c r="AW999" i="3"/>
  <c r="AX935" i="3"/>
  <c r="AW935" i="3"/>
  <c r="AW1138" i="3"/>
  <c r="AX1138" i="3"/>
  <c r="AX1170" i="3"/>
  <c r="AW1170" i="3"/>
  <c r="AZ1711" i="3"/>
  <c r="AZ1511" i="3"/>
  <c r="AX1954" i="3"/>
  <c r="AW1954" i="3"/>
  <c r="AW1862" i="3"/>
  <c r="AX1862" i="3"/>
  <c r="AZ1822" i="3"/>
  <c r="AW1766" i="3"/>
  <c r="AX1766" i="3"/>
  <c r="AW1741" i="3"/>
  <c r="AX1741" i="3"/>
  <c r="AZ1796" i="3"/>
  <c r="AZ1755" i="3"/>
  <c r="AX1711" i="3"/>
  <c r="AW1711" i="3"/>
  <c r="AZ1521" i="3"/>
  <c r="AZ1316" i="3"/>
  <c r="AZ1133" i="3"/>
  <c r="AZ1110" i="3"/>
  <c r="AW1224" i="3"/>
  <c r="AX1224" i="3"/>
  <c r="AZ2033" i="3"/>
  <c r="AW1778" i="3"/>
  <c r="AX1778" i="3"/>
  <c r="AZ1706" i="3"/>
  <c r="AW1685" i="3"/>
  <c r="AX1685" i="3"/>
  <c r="AW1563" i="3"/>
  <c r="AX1563" i="3"/>
  <c r="AZ1622" i="3"/>
  <c r="AX1310" i="3"/>
  <c r="AW1310" i="3"/>
  <c r="AW1308" i="3"/>
  <c r="AX1308" i="3"/>
  <c r="AZ1154" i="3"/>
  <c r="AZ2008" i="3"/>
  <c r="AX1745" i="3"/>
  <c r="AW1745" i="3"/>
  <c r="AW1681" i="3"/>
  <c r="AX1681" i="3"/>
  <c r="AZ1589" i="3"/>
  <c r="AZ1268" i="3"/>
  <c r="AZ1053" i="3"/>
  <c r="AZ998" i="3"/>
  <c r="AZ808" i="3"/>
  <c r="AX1314" i="3"/>
  <c r="AW1314" i="3"/>
  <c r="AZ2072" i="3"/>
  <c r="AX1878" i="3"/>
  <c r="AW1878" i="3"/>
  <c r="AZ1870" i="3"/>
  <c r="AZ1556" i="3"/>
  <c r="AZ1565" i="3"/>
  <c r="AW1551" i="3"/>
  <c r="AX1551" i="3"/>
  <c r="AZ1292" i="3"/>
  <c r="AZ1077" i="3"/>
  <c r="AZ1575" i="3"/>
  <c r="AX1086" i="3"/>
  <c r="AW1086" i="3"/>
  <c r="AZ1042" i="3"/>
  <c r="AW1270" i="3"/>
  <c r="AX1270" i="3"/>
  <c r="AW1142" i="3"/>
  <c r="AX1142" i="3"/>
  <c r="AZ1304" i="3"/>
  <c r="AZ1048" i="3"/>
  <c r="AZ710" i="3"/>
  <c r="AZ1234" i="3"/>
  <c r="AZ946" i="3"/>
  <c r="AZ1184" i="3"/>
  <c r="AZ581" i="3"/>
  <c r="AZ1010" i="3"/>
  <c r="AW1334" i="3"/>
  <c r="AX1334" i="3"/>
  <c r="AZ1321" i="3"/>
  <c r="AZ1193" i="3"/>
  <c r="AZ1065" i="3"/>
  <c r="AW900" i="3"/>
  <c r="AX900" i="3"/>
  <c r="AX978" i="3"/>
  <c r="AW978" i="3"/>
  <c r="AZ281" i="3"/>
  <c r="AZ509" i="3"/>
  <c r="AZ988" i="3"/>
  <c r="AW1736" i="3"/>
  <c r="AX1736" i="3"/>
  <c r="AW1570" i="3"/>
  <c r="AX1570" i="3"/>
  <c r="AW1506" i="3"/>
  <c r="AX1506" i="3"/>
  <c r="AX1641" i="3"/>
  <c r="AW1641" i="3"/>
  <c r="AX1577" i="3"/>
  <c r="AW1577" i="3"/>
  <c r="AX1724" i="3"/>
  <c r="AW1724" i="3"/>
  <c r="AX1660" i="3"/>
  <c r="AW1660" i="3"/>
  <c r="AX1648" i="3"/>
  <c r="AW1648" i="3"/>
  <c r="AW1606" i="3"/>
  <c r="AX1606" i="3"/>
  <c r="AX1478" i="3"/>
  <c r="AW1478" i="3"/>
  <c r="AX1497" i="3"/>
  <c r="AW1497" i="3"/>
  <c r="AX1696" i="3"/>
  <c r="AW1696" i="3"/>
  <c r="AW1562" i="3"/>
  <c r="AX1562" i="3"/>
  <c r="AW1498" i="3"/>
  <c r="AX1498" i="3"/>
  <c r="AW1719" i="3"/>
  <c r="AX1719" i="3"/>
  <c r="AX1607" i="3"/>
  <c r="AW1607" i="3"/>
  <c r="AW1513" i="3"/>
  <c r="AX1513" i="3"/>
  <c r="AX1684" i="3"/>
  <c r="AW1684" i="3"/>
  <c r="AX1628" i="3"/>
  <c r="AW1628" i="3"/>
  <c r="AX1582" i="3"/>
  <c r="AW1582" i="3"/>
  <c r="AX1518" i="3"/>
  <c r="AW1518" i="3"/>
  <c r="AZ508" i="3"/>
  <c r="AZ257" i="3"/>
  <c r="AW1987" i="3"/>
  <c r="AX1955" i="3"/>
  <c r="AW1925" i="3"/>
  <c r="AX1885" i="3"/>
  <c r="AW1869" i="3"/>
  <c r="AW1853" i="3"/>
  <c r="AX1821" i="3"/>
  <c r="AW1805" i="3"/>
  <c r="AX1746" i="3"/>
  <c r="AX1785" i="3"/>
  <c r="AW1944" i="3"/>
  <c r="AW1890" i="3"/>
  <c r="AW1788" i="3"/>
  <c r="AW2118" i="3"/>
  <c r="AW2082" i="3"/>
  <c r="AW2034" i="3"/>
  <c r="AX2029" i="3"/>
  <c r="AX1277" i="3"/>
  <c r="AW1261" i="3"/>
  <c r="AX1213" i="3"/>
  <c r="AW1197" i="3"/>
  <c r="AX1149" i="3"/>
  <c r="AX1085" i="3"/>
  <c r="AW1069" i="3"/>
  <c r="AX1021" i="3"/>
  <c r="AW1005" i="3"/>
  <c r="AX957" i="3"/>
  <c r="AW941" i="3"/>
  <c r="AW1330" i="3"/>
  <c r="AX1258" i="3"/>
  <c r="AW1004" i="3"/>
  <c r="AX940" i="3"/>
  <c r="AW1090" i="3"/>
  <c r="AW904" i="3"/>
  <c r="AX952" i="3"/>
  <c r="AV881" i="3"/>
  <c r="AV757" i="3"/>
  <c r="AV741" i="3"/>
  <c r="AV725" i="3"/>
  <c r="AV709" i="3"/>
  <c r="AV689" i="3"/>
  <c r="AV669" i="3"/>
  <c r="AV657" i="3"/>
  <c r="AV641" i="3"/>
  <c r="AV625" i="3"/>
  <c r="AV609" i="3"/>
  <c r="AV753" i="3"/>
  <c r="AV721" i="3"/>
  <c r="AV685" i="3"/>
  <c r="AV637" i="3"/>
  <c r="AV605" i="3"/>
  <c r="AV737" i="3"/>
  <c r="AV705" i="3"/>
  <c r="AV665" i="3"/>
  <c r="AV653" i="3"/>
  <c r="AV621" i="3"/>
  <c r="AV528" i="3"/>
  <c r="AV520" i="3"/>
  <c r="AV512" i="3"/>
  <c r="AV504" i="3"/>
  <c r="AV471" i="3"/>
  <c r="AV463" i="3"/>
  <c r="AV455" i="3"/>
  <c r="AV439" i="3"/>
  <c r="AV423" i="3"/>
  <c r="AV447" i="3"/>
  <c r="AV431" i="3"/>
  <c r="AV328" i="3"/>
  <c r="AV360" i="3"/>
  <c r="AV396" i="3"/>
  <c r="AV427" i="3"/>
  <c r="AV371" i="3"/>
  <c r="AV344" i="3"/>
  <c r="AV613" i="3"/>
  <c r="AV693" i="3"/>
  <c r="AV765" i="3"/>
  <c r="AV335" i="3"/>
  <c r="AV403" i="3"/>
  <c r="AV419" i="3"/>
  <c r="AV323" i="3"/>
  <c r="AV336" i="3"/>
  <c r="AV376" i="3"/>
  <c r="AV388" i="3"/>
  <c r="AV502" i="3"/>
  <c r="AV713" i="3"/>
  <c r="AV368" i="3"/>
  <c r="AV331" i="3"/>
  <c r="AV363" i="3"/>
  <c r="AV384" i="3"/>
  <c r="AV729" i="3"/>
  <c r="AV372" i="3"/>
  <c r="AV475" i="3"/>
  <c r="AV479" i="3"/>
  <c r="AV544" i="3"/>
  <c r="AV347" i="3"/>
  <c r="AV459" i="3"/>
  <c r="AV412" i="3"/>
  <c r="AV451" i="3"/>
  <c r="AV560" i="3"/>
  <c r="AV697" i="3"/>
  <c r="AV348" i="3"/>
  <c r="AV375" i="3"/>
  <c r="AV547" i="3"/>
  <c r="AV355" i="3"/>
  <c r="AV407" i="3"/>
  <c r="AV518" i="3"/>
  <c r="AV526" i="3"/>
  <c r="AV595" i="3"/>
  <c r="AV387" i="3"/>
  <c r="AV415" i="3"/>
  <c r="AV443" i="3"/>
  <c r="AV399" i="3"/>
  <c r="AV435" i="3"/>
  <c r="AV494" i="3"/>
  <c r="AV563" i="3"/>
  <c r="AV645" i="3"/>
  <c r="AV332" i="3"/>
  <c r="AV351" i="3"/>
  <c r="AV400" i="3"/>
  <c r="AV352" i="3"/>
  <c r="AV364" i="3"/>
  <c r="AV391" i="3"/>
  <c r="AV486" i="3"/>
  <c r="AV592" i="3"/>
  <c r="AV673" i="3"/>
  <c r="AV340" i="3"/>
  <c r="AV359" i="3"/>
  <c r="AV408" i="3"/>
  <c r="AV404" i="3"/>
  <c r="AV324" i="3"/>
  <c r="AV343" i="3"/>
  <c r="AV380" i="3"/>
  <c r="AV392" i="3"/>
  <c r="AV411" i="3"/>
  <c r="AV576" i="3"/>
  <c r="AV330" i="3"/>
  <c r="AV338" i="3"/>
  <c r="AV346" i="3"/>
  <c r="AV354" i="3"/>
  <c r="AV362" i="3"/>
  <c r="AV370" i="3"/>
  <c r="AV378" i="3"/>
  <c r="AV386" i="3"/>
  <c r="AV394" i="3"/>
  <c r="AV402" i="3"/>
  <c r="AV410" i="3"/>
  <c r="AV567" i="3"/>
  <c r="AV596" i="3"/>
  <c r="AV617" i="3"/>
  <c r="AV633" i="3"/>
  <c r="AV649" i="3"/>
  <c r="AV467" i="3"/>
  <c r="AV510" i="3"/>
  <c r="AV661" i="3"/>
  <c r="AV677" i="3"/>
  <c r="AV745" i="3"/>
  <c r="AV327" i="3"/>
  <c r="AV383" i="3"/>
  <c r="AV395" i="3"/>
  <c r="AV579" i="3"/>
  <c r="AV339" i="3"/>
  <c r="AV379" i="3"/>
  <c r="AV629" i="3"/>
  <c r="AV781" i="3"/>
  <c r="AV356" i="3"/>
  <c r="AV367" i="3"/>
  <c r="AV326" i="3"/>
  <c r="AV334" i="3"/>
  <c r="AV342" i="3"/>
  <c r="AV350" i="3"/>
  <c r="AV358" i="3"/>
  <c r="AV366" i="3"/>
  <c r="AV374" i="3"/>
  <c r="AV382" i="3"/>
  <c r="AV390" i="3"/>
  <c r="AV398" i="3"/>
  <c r="AV406" i="3"/>
  <c r="AV414" i="3"/>
  <c r="AV535" i="3"/>
  <c r="AV564" i="3"/>
  <c r="AV599" i="3"/>
  <c r="AV733" i="3"/>
  <c r="AV749" i="3"/>
  <c r="AV470" i="3"/>
  <c r="AV490" i="3"/>
  <c r="AV506" i="3"/>
  <c r="AV522" i="3"/>
  <c r="AV536" i="3"/>
  <c r="AV571" i="3"/>
  <c r="AV600" i="3"/>
  <c r="AV773" i="3"/>
  <c r="AV789" i="3"/>
  <c r="AV436" i="3"/>
  <c r="AV452" i="3"/>
  <c r="AV468" i="3"/>
  <c r="AV523" i="3"/>
  <c r="AV540" i="3"/>
  <c r="AV575" i="3"/>
  <c r="AV656" i="3"/>
  <c r="AV756" i="3"/>
  <c r="AV772" i="3"/>
  <c r="AV538" i="3"/>
  <c r="AV546" i="3"/>
  <c r="AV554" i="3"/>
  <c r="AV562" i="3"/>
  <c r="AV570" i="3"/>
  <c r="AV578" i="3"/>
  <c r="AV586" i="3"/>
  <c r="AV594" i="3"/>
  <c r="AV602" i="3"/>
  <c r="AV877" i="3"/>
  <c r="AV611" i="3"/>
  <c r="AV627" i="3"/>
  <c r="AV643" i="3"/>
  <c r="AV659" i="3"/>
  <c r="AV675" i="3"/>
  <c r="AV691" i="3"/>
  <c r="AV707" i="3"/>
  <c r="AV723" i="3"/>
  <c r="AV739" i="3"/>
  <c r="AV755" i="3"/>
  <c r="AV767" i="3"/>
  <c r="AV783" i="3"/>
  <c r="AV799" i="3"/>
  <c r="AV815" i="3"/>
  <c r="AV831" i="3"/>
  <c r="AV847" i="3"/>
  <c r="AV717" i="3"/>
  <c r="AV418" i="3"/>
  <c r="AV422" i="3"/>
  <c r="AV426" i="3"/>
  <c r="AV430" i="3"/>
  <c r="AV434" i="3"/>
  <c r="AV438" i="3"/>
  <c r="AV442" i="3"/>
  <c r="AV446" i="3"/>
  <c r="AV450" i="3"/>
  <c r="AV454" i="3"/>
  <c r="AV458" i="3"/>
  <c r="AV462" i="3"/>
  <c r="AV466" i="3"/>
  <c r="AV482" i="3"/>
  <c r="AV552" i="3"/>
  <c r="AV587" i="3"/>
  <c r="AV603" i="3"/>
  <c r="AV606" i="3"/>
  <c r="AV612" i="3"/>
  <c r="AV672" i="3"/>
  <c r="AV676" i="3"/>
  <c r="AV744" i="3"/>
  <c r="AV487" i="3"/>
  <c r="AV495" i="3"/>
  <c r="AV503" i="3"/>
  <c r="AV511" i="3"/>
  <c r="AV519" i="3"/>
  <c r="AV527" i="3"/>
  <c r="AV548" i="3"/>
  <c r="AV551" i="3"/>
  <c r="AV580" i="3"/>
  <c r="AV583" i="3"/>
  <c r="AV865" i="3"/>
  <c r="AV478" i="3"/>
  <c r="AV498" i="3"/>
  <c r="AV514" i="3"/>
  <c r="AV530" i="3"/>
  <c r="AV539" i="3"/>
  <c r="AV568" i="3"/>
  <c r="AV728" i="3"/>
  <c r="AV416" i="3"/>
  <c r="AV428" i="3"/>
  <c r="AV444" i="3"/>
  <c r="AV460" i="3"/>
  <c r="AV476" i="3"/>
  <c r="AV483" i="3"/>
  <c r="AV491" i="3"/>
  <c r="AV507" i="3"/>
  <c r="AV543" i="3"/>
  <c r="AV572" i="3"/>
  <c r="AV624" i="3"/>
  <c r="AV688" i="3"/>
  <c r="AV724" i="3"/>
  <c r="AV805" i="3"/>
  <c r="AV821" i="3"/>
  <c r="AV837" i="3"/>
  <c r="AV853" i="3"/>
  <c r="AV534" i="3"/>
  <c r="AV542" i="3"/>
  <c r="AV550" i="3"/>
  <c r="AV558" i="3"/>
  <c r="AV566" i="3"/>
  <c r="AV574" i="3"/>
  <c r="AV582" i="3"/>
  <c r="AV590" i="3"/>
  <c r="AV598" i="3"/>
  <c r="AV878" i="3"/>
  <c r="AV619" i="3"/>
  <c r="AV635" i="3"/>
  <c r="AV651" i="3"/>
  <c r="AV667" i="3"/>
  <c r="AV683" i="3"/>
  <c r="AV699" i="3"/>
  <c r="AV715" i="3"/>
  <c r="AV731" i="3"/>
  <c r="AV747" i="3"/>
  <c r="AV759" i="3"/>
  <c r="AV775" i="3"/>
  <c r="AV791" i="3"/>
  <c r="AV807" i="3"/>
  <c r="AV823" i="3"/>
  <c r="AV839" i="3"/>
  <c r="AV855" i="3"/>
  <c r="AV681" i="3"/>
  <c r="AV701" i="3"/>
  <c r="AV797" i="3"/>
  <c r="AV813" i="3"/>
  <c r="AV829" i="3"/>
  <c r="AV845" i="3"/>
  <c r="AV474" i="3"/>
  <c r="AV555" i="3"/>
  <c r="AV584" i="3"/>
  <c r="AV420" i="3"/>
  <c r="AV432" i="3"/>
  <c r="AV448" i="3"/>
  <c r="AV464" i="3"/>
  <c r="AV515" i="3"/>
  <c r="AV559" i="3"/>
  <c r="AV588" i="3"/>
  <c r="AV608" i="3"/>
  <c r="AV708" i="3"/>
  <c r="AV860" i="3"/>
  <c r="AV861" i="3"/>
  <c r="AV761" i="3"/>
  <c r="AV769" i="3"/>
  <c r="AV777" i="3"/>
  <c r="AV785" i="3"/>
  <c r="AV793" i="3"/>
  <c r="AV801" i="3"/>
  <c r="AV809" i="3"/>
  <c r="AV817" i="3"/>
  <c r="AV825" i="3"/>
  <c r="AV833" i="3"/>
  <c r="AV841" i="3"/>
  <c r="AV849" i="3"/>
  <c r="AV858" i="3"/>
  <c r="AV872" i="3"/>
  <c r="AV873" i="3"/>
  <c r="AV890" i="3"/>
  <c r="AV607" i="3"/>
  <c r="AV623" i="3"/>
  <c r="AV639" i="3"/>
  <c r="AV655" i="3"/>
  <c r="AV671" i="3"/>
  <c r="AV687" i="3"/>
  <c r="AV703" i="3"/>
  <c r="AV719" i="3"/>
  <c r="AV735" i="3"/>
  <c r="AV751" i="3"/>
  <c r="AV870" i="3"/>
  <c r="AV886" i="3"/>
  <c r="AV771" i="3"/>
  <c r="AV787" i="3"/>
  <c r="AV803" i="3"/>
  <c r="AV819" i="3"/>
  <c r="AV835" i="3"/>
  <c r="AV851" i="3"/>
  <c r="AV440" i="3"/>
  <c r="AV472" i="3"/>
  <c r="AV531" i="3"/>
  <c r="AV556" i="3"/>
  <c r="AV888" i="3"/>
  <c r="AV647" i="3"/>
  <c r="AV711" i="3"/>
  <c r="AV811" i="3"/>
  <c r="AV871" i="3"/>
  <c r="AV887" i="3"/>
  <c r="AV499" i="3"/>
  <c r="AV788" i="3"/>
  <c r="AV822" i="3"/>
  <c r="AV893" i="3"/>
  <c r="AV874" i="3"/>
  <c r="AV631" i="3"/>
  <c r="AV695" i="3"/>
  <c r="AV763" i="3"/>
  <c r="AV827" i="3"/>
  <c r="AV859" i="3"/>
  <c r="AV875" i="3"/>
  <c r="AV891" i="3"/>
  <c r="AV424" i="3"/>
  <c r="AV456" i="3"/>
  <c r="AV591" i="3"/>
  <c r="AV640" i="3"/>
  <c r="AV668" i="3"/>
  <c r="AV740" i="3"/>
  <c r="AV862" i="3"/>
  <c r="AV892" i="3"/>
  <c r="AV857" i="3"/>
  <c r="AV615" i="3"/>
  <c r="AV679" i="3"/>
  <c r="AV743" i="3"/>
  <c r="AV885" i="3"/>
  <c r="AV779" i="3"/>
  <c r="AV843" i="3"/>
  <c r="AV863" i="3"/>
  <c r="AV879" i="3"/>
  <c r="AV895" i="3"/>
  <c r="AV634" i="3"/>
  <c r="AV734" i="3"/>
  <c r="AV790" i="3"/>
  <c r="AV854" i="3"/>
  <c r="AV856" i="3"/>
  <c r="AV889" i="3"/>
  <c r="AV663" i="3"/>
  <c r="AV727" i="3"/>
  <c r="AV869" i="3"/>
  <c r="AV795" i="3"/>
  <c r="AV867" i="3"/>
  <c r="AV883" i="3"/>
  <c r="AV754" i="3"/>
  <c r="AV569" i="3"/>
  <c r="AV768" i="3"/>
  <c r="AV786" i="3"/>
  <c r="AV796" i="3"/>
  <c r="AV808" i="3"/>
  <c r="AV776" i="3"/>
  <c r="AV706" i="3"/>
  <c r="AV642" i="3"/>
  <c r="AV884" i="3"/>
  <c r="AV746" i="3"/>
  <c r="AV818" i="3"/>
  <c r="AV497" i="3"/>
  <c r="AV710" i="3"/>
  <c r="AV678" i="3"/>
  <c r="AV662" i="3"/>
  <c r="AV630" i="3"/>
  <c r="AV806" i="3"/>
  <c r="AV537" i="3"/>
  <c r="AV798" i="3"/>
  <c r="AV718" i="3"/>
  <c r="AV581" i="3"/>
  <c r="AV636" i="3"/>
  <c r="AV748" i="3"/>
  <c r="AV726" i="3"/>
  <c r="AV429" i="3"/>
  <c r="AV876" i="3"/>
  <c r="AV814" i="3"/>
  <c r="AV880" i="3"/>
  <c r="AV628" i="3"/>
  <c r="AV620" i="3"/>
  <c r="AV437" i="3"/>
  <c r="AV365" i="3"/>
  <c r="AV401" i="3"/>
  <c r="AV465" i="3"/>
  <c r="AV545" i="3"/>
  <c r="AV509" i="3"/>
  <c r="AV541" i="3"/>
  <c r="AV421" i="3"/>
  <c r="AV508" i="3"/>
  <c r="AV393" i="3"/>
  <c r="AV381" i="3"/>
  <c r="AV345" i="3"/>
  <c r="AV341" i="3"/>
  <c r="AV573" i="3"/>
  <c r="AV385" i="3"/>
  <c r="AV690" i="3"/>
  <c r="AV626" i="3"/>
  <c r="AV496" i="3"/>
  <c r="AV800" i="3"/>
  <c r="AV666" i="3"/>
  <c r="AV850" i="3"/>
  <c r="AV840" i="3"/>
  <c r="AV738" i="3"/>
  <c r="AV866" i="3"/>
  <c r="AV784" i="3"/>
  <c r="AV682" i="3"/>
  <c r="AV618" i="3"/>
  <c r="AV802" i="3"/>
  <c r="AV601" i="3"/>
  <c r="AV644" i="3"/>
  <c r="AV597" i="3"/>
  <c r="AV736" i="3"/>
  <c r="AV477" i="3"/>
  <c r="AV794" i="3"/>
  <c r="AV488" i="3"/>
  <c r="AV852" i="3"/>
  <c r="AV820" i="3"/>
  <c r="AV632" i="3"/>
  <c r="AV742" i="3"/>
  <c r="AV593" i="3"/>
  <c r="AV868" i="3"/>
  <c r="AV810" i="3"/>
  <c r="AV521" i="3"/>
  <c r="AV692" i="3"/>
  <c r="AV622" i="3"/>
  <c r="AV549" i="3"/>
  <c r="AV882" i="3"/>
  <c r="AV652" i="3"/>
  <c r="AV616" i="3"/>
  <c r="AV417" i="3"/>
  <c r="AV501" i="3"/>
  <c r="AV425" i="3"/>
  <c r="AV377" i="3"/>
  <c r="AV405" i="3"/>
  <c r="AV557" i="3"/>
  <c r="AV500" i="3"/>
  <c r="AV369" i="3"/>
  <c r="AV532" i="3"/>
  <c r="AV333" i="3"/>
  <c r="AV516" i="3"/>
  <c r="AV792" i="3"/>
  <c r="AV760" i="3"/>
  <c r="AV812" i="3"/>
  <c r="AV832" i="3"/>
  <c r="AV698" i="3"/>
  <c r="AV674" i="3"/>
  <c r="AV610" i="3"/>
  <c r="AV696" i="3"/>
  <c r="AV816" i="3"/>
  <c r="AV828" i="3"/>
  <c r="AV694" i="3"/>
  <c r="AV670" i="3"/>
  <c r="AV646" i="3"/>
  <c r="AV614" i="3"/>
  <c r="AV838" i="3"/>
  <c r="AV774" i="3"/>
  <c r="AV513" i="3"/>
  <c r="AV638" i="3"/>
  <c r="AV445" i="3"/>
  <c r="AV830" i="3"/>
  <c r="AV766" i="3"/>
  <c r="AV505" i="3"/>
  <c r="AV480" i="3"/>
  <c r="AV654" i="3"/>
  <c r="AV700" i="3"/>
  <c r="AV758" i="3"/>
  <c r="AV461" i="3"/>
  <c r="AV846" i="3"/>
  <c r="AV782" i="3"/>
  <c r="AV750" i="3"/>
  <c r="AV553" i="3"/>
  <c r="AV686" i="3"/>
  <c r="AV780" i="3"/>
  <c r="AV648" i="3"/>
  <c r="AV469" i="3"/>
  <c r="AV473" i="3"/>
  <c r="AV433" i="3"/>
  <c r="AV525" i="3"/>
  <c r="AV493" i="3"/>
  <c r="AV389" i="3"/>
  <c r="AV684" i="3"/>
  <c r="AV449" i="3"/>
  <c r="AV397" i="3"/>
  <c r="AV409" i="3"/>
  <c r="AV357" i="3"/>
  <c r="AV824" i="3"/>
  <c r="AV722" i="3"/>
  <c r="AV658" i="3"/>
  <c r="AV660" i="3"/>
  <c r="AV529" i="3"/>
  <c r="AV730" i="3"/>
  <c r="AV844" i="3"/>
  <c r="AV848" i="3"/>
  <c r="AV714" i="3"/>
  <c r="AV650" i="3"/>
  <c r="AV894" i="3"/>
  <c r="AV834" i="3"/>
  <c r="AV770" i="3"/>
  <c r="AV702" i="3"/>
  <c r="AV712" i="3"/>
  <c r="AV752" i="3"/>
  <c r="AV720" i="3"/>
  <c r="AV826" i="3"/>
  <c r="AV762" i="3"/>
  <c r="AV585" i="3"/>
  <c r="AV489" i="3"/>
  <c r="AV680" i="3"/>
  <c r="AV836" i="3"/>
  <c r="AV804" i="3"/>
  <c r="AV764" i="3"/>
  <c r="AV604" i="3"/>
  <c r="AV453" i="3"/>
  <c r="AV565" i="3"/>
  <c r="AV732" i="3"/>
  <c r="AV561" i="3"/>
  <c r="AV864" i="3"/>
  <c r="AV842" i="3"/>
  <c r="AV778" i="3"/>
  <c r="AV716" i="3"/>
  <c r="AV664" i="3"/>
  <c r="AV577" i="3"/>
  <c r="AV533" i="3"/>
  <c r="AV441" i="3"/>
  <c r="AV353" i="3"/>
  <c r="AV481" i="3"/>
  <c r="AV349" i="3"/>
  <c r="AV704" i="3"/>
  <c r="AV517" i="3"/>
  <c r="AV485" i="3"/>
  <c r="AV457" i="3"/>
  <c r="AV337" i="3"/>
  <c r="AV329" i="3"/>
  <c r="AV492" i="3"/>
  <c r="AV413" i="3"/>
  <c r="AV484" i="3"/>
  <c r="AV361" i="3"/>
  <c r="AV589" i="3"/>
  <c r="AV524" i="3"/>
  <c r="AV325" i="3"/>
  <c r="AV373" i="3"/>
  <c r="AW1010" i="3"/>
  <c r="AZ2101" i="3"/>
  <c r="AZ2077" i="3"/>
  <c r="AZ2036" i="3"/>
  <c r="AZ2060" i="3"/>
  <c r="AZ2067" i="3"/>
  <c r="AZ2110" i="3"/>
  <c r="AZ2071" i="3"/>
  <c r="AZ2098" i="3"/>
  <c r="AZ2035" i="3"/>
  <c r="AZ2050" i="3"/>
  <c r="AZ2117" i="3"/>
  <c r="AZ2109" i="3"/>
  <c r="AZ2059" i="3"/>
  <c r="AZ2040" i="3"/>
  <c r="AW1738" i="3"/>
  <c r="AW1674" i="3"/>
  <c r="AX1626" i="3"/>
  <c r="AX1560" i="3"/>
  <c r="AW1544" i="3"/>
  <c r="AW1480" i="3"/>
  <c r="AX1575" i="3"/>
  <c r="AX1611" i="3"/>
  <c r="AW1495" i="3"/>
  <c r="AZ289" i="3"/>
  <c r="AW1978" i="3"/>
  <c r="AX1978" i="3"/>
  <c r="AW1838" i="3"/>
  <c r="AX1838" i="3"/>
  <c r="AW2010" i="3"/>
  <c r="AX2010" i="3"/>
  <c r="AZ1475" i="3"/>
  <c r="AZ1544" i="3"/>
  <c r="AX1110" i="3"/>
  <c r="AW1110" i="3"/>
  <c r="AZ690" i="3"/>
  <c r="AZ496" i="3"/>
  <c r="AW2054" i="3"/>
  <c r="AX2054" i="3"/>
  <c r="AX1902" i="3"/>
  <c r="AW1902" i="3"/>
  <c r="AZ1685" i="3"/>
  <c r="AZ1707" i="3"/>
  <c r="AW1467" i="3"/>
  <c r="AX1467" i="3"/>
  <c r="AZ1549" i="3"/>
  <c r="AZ1600" i="3"/>
  <c r="AZ800" i="3"/>
  <c r="AX1282" i="3"/>
  <c r="AW1282" i="3"/>
  <c r="AW1940" i="3"/>
  <c r="AX1940" i="3"/>
  <c r="AZ1691" i="3"/>
  <c r="AW1523" i="3"/>
  <c r="AX1523" i="3"/>
  <c r="AX1589" i="3"/>
  <c r="AW1589" i="3"/>
  <c r="AX2068" i="3"/>
  <c r="AW2068" i="3"/>
  <c r="AX1892" i="3"/>
  <c r="AW1892" i="3"/>
  <c r="AZ1662" i="3"/>
  <c r="AZ1625" i="3"/>
  <c r="AZ1579" i="3"/>
  <c r="AZ1642" i="3"/>
  <c r="AW1132" i="3"/>
  <c r="AX1132" i="3"/>
  <c r="AW1214" i="3"/>
  <c r="AX1214" i="3"/>
  <c r="AX1336" i="3"/>
  <c r="AW1336" i="3"/>
  <c r="AX1208" i="3"/>
  <c r="AW1208" i="3"/>
  <c r="AX1080" i="3"/>
  <c r="AW1080" i="3"/>
  <c r="AX946" i="3"/>
  <c r="AW946" i="3"/>
  <c r="AX1280" i="3"/>
  <c r="AW1280" i="3"/>
  <c r="AX1152" i="3"/>
  <c r="AW1152" i="3"/>
  <c r="AZ826" i="3"/>
  <c r="AZ852" i="3"/>
  <c r="AZ521" i="3"/>
  <c r="AZ652" i="3"/>
  <c r="P7" i="3"/>
  <c r="AK7" i="3" s="1"/>
  <c r="AZ253" i="3"/>
  <c r="AX2015" i="3"/>
  <c r="AW1999" i="3"/>
  <c r="AX1951" i="3"/>
  <c r="AW1937" i="3"/>
  <c r="AX1958" i="3"/>
  <c r="AX1909" i="3"/>
  <c r="AW1856" i="3"/>
  <c r="AW2030" i="3"/>
  <c r="AZ500" i="3"/>
  <c r="AZ269" i="3"/>
  <c r="AZ1279" i="3"/>
  <c r="AZ1215" i="3"/>
  <c r="AZ1151" i="3"/>
  <c r="AZ1087" i="3"/>
  <c r="AZ1036" i="3"/>
  <c r="AZ1315" i="3"/>
  <c r="AZ1251" i="3"/>
  <c r="AZ1187" i="3"/>
  <c r="AZ1123" i="3"/>
  <c r="AZ1059" i="3"/>
  <c r="AZ1303" i="3"/>
  <c r="AZ1239" i="3"/>
  <c r="AZ1175" i="3"/>
  <c r="AZ1111" i="3"/>
  <c r="AZ1047" i="3"/>
  <c r="AZ1023" i="3"/>
  <c r="AZ991" i="3"/>
  <c r="AZ959" i="3"/>
  <c r="AZ927" i="3"/>
  <c r="AZ1016" i="3"/>
  <c r="AZ1005" i="3"/>
  <c r="AZ1307" i="3"/>
  <c r="AZ1243" i="3"/>
  <c r="AZ1179" i="3"/>
  <c r="AZ1115" i="3"/>
  <c r="AZ1051" i="3"/>
  <c r="AZ1019" i="3"/>
  <c r="AZ987" i="3"/>
  <c r="AZ955" i="3"/>
  <c r="AZ923" i="3"/>
  <c r="AZ1032" i="3"/>
  <c r="AZ920" i="3"/>
  <c r="AZ961" i="3"/>
  <c r="AZ957" i="3"/>
  <c r="AZ918" i="3"/>
  <c r="AZ949" i="3"/>
  <c r="AZ1017" i="3"/>
  <c r="AZ989" i="3"/>
  <c r="AZ909" i="3"/>
  <c r="AX1647" i="3"/>
  <c r="AZ369" i="3"/>
  <c r="AZ221" i="3"/>
  <c r="AZ1692" i="3"/>
  <c r="AZ1729" i="3"/>
  <c r="AZ1697" i="3"/>
  <c r="AZ1665" i="3"/>
  <c r="AZ1628" i="3"/>
  <c r="AZ1574" i="3"/>
  <c r="AZ1510" i="3"/>
  <c r="AZ1712" i="3"/>
  <c r="AZ1610" i="3"/>
  <c r="AZ1546" i="3"/>
  <c r="AZ1482" i="3"/>
  <c r="AZ1700" i="3"/>
  <c r="AZ1632" i="3"/>
  <c r="AZ1582" i="3"/>
  <c r="AZ1518" i="3"/>
  <c r="AZ1641" i="3"/>
  <c r="AZ1720" i="3"/>
  <c r="AZ1656" i="3"/>
  <c r="AZ1602" i="3"/>
  <c r="AZ1538" i="3"/>
  <c r="AZ1474" i="3"/>
  <c r="AZ1615" i="3"/>
  <c r="AZ1513" i="3"/>
  <c r="AZ516" i="3"/>
  <c r="AW1957" i="3"/>
  <c r="AX1957" i="3"/>
  <c r="AX1939" i="3"/>
  <c r="AW1939" i="3"/>
  <c r="AW1851" i="3"/>
  <c r="AX1851" i="3"/>
  <c r="AW1787" i="3"/>
  <c r="AX1787" i="3"/>
  <c r="AX1903" i="3"/>
  <c r="AW1903" i="3"/>
  <c r="AW1993" i="3"/>
  <c r="AX1993" i="3"/>
  <c r="AW1996" i="3"/>
  <c r="AX1996" i="3"/>
  <c r="AX1871" i="3"/>
  <c r="AW1871" i="3"/>
  <c r="AX1807" i="3"/>
  <c r="AW1807" i="3"/>
  <c r="AW1775" i="3"/>
  <c r="AX1775" i="3"/>
  <c r="AX1763" i="3"/>
  <c r="AW1763" i="3"/>
  <c r="AW1981" i="3"/>
  <c r="AX1981" i="3"/>
  <c r="AW1956" i="3"/>
  <c r="AX1956" i="3"/>
  <c r="AW1927" i="3"/>
  <c r="AX1927" i="3"/>
  <c r="AX1891" i="3"/>
  <c r="AW1891" i="3"/>
  <c r="AX1827" i="3"/>
  <c r="AW1827" i="3"/>
  <c r="AX2002" i="3"/>
  <c r="AW2002" i="3"/>
  <c r="AW1985" i="3"/>
  <c r="AX1985" i="3"/>
  <c r="AW2021" i="3"/>
  <c r="AX2021" i="3"/>
  <c r="AW1847" i="3"/>
  <c r="AX1847" i="3"/>
  <c r="AW1907" i="3"/>
  <c r="AX1907" i="3"/>
  <c r="AW1767" i="3"/>
  <c r="AX1767" i="3"/>
  <c r="AZ1497" i="3"/>
  <c r="AZ1699" i="3"/>
  <c r="AZ1599" i="3"/>
  <c r="AW1794" i="3"/>
  <c r="AX1794" i="3"/>
  <c r="AW1677" i="3"/>
  <c r="AX1677" i="3"/>
  <c r="AZ1548" i="3"/>
  <c r="AW1541" i="3"/>
  <c r="AX1541" i="3"/>
  <c r="AZ1560" i="3"/>
  <c r="AZ1229" i="3"/>
  <c r="AZ1101" i="3"/>
  <c r="AX1222" i="3"/>
  <c r="AW1222" i="3"/>
  <c r="AW1320" i="3"/>
  <c r="AX1320" i="3"/>
  <c r="AZ1057" i="3"/>
  <c r="AX916" i="3"/>
  <c r="AW916" i="3"/>
  <c r="AX1946" i="3"/>
  <c r="AW1946" i="3"/>
  <c r="AZ1722" i="3"/>
  <c r="AZ1742" i="3"/>
  <c r="AW1619" i="3"/>
  <c r="AX1619" i="3"/>
  <c r="AX1499" i="3"/>
  <c r="AW1499" i="3"/>
  <c r="AZ1593" i="3"/>
  <c r="AX1244" i="3"/>
  <c r="AW1244" i="3"/>
  <c r="AZ832" i="3"/>
  <c r="AZ786" i="3"/>
  <c r="AW2064" i="3"/>
  <c r="AX2064" i="3"/>
  <c r="AW1866" i="3"/>
  <c r="AX1866" i="3"/>
  <c r="AZ1555" i="3"/>
  <c r="AW1557" i="3"/>
  <c r="AX1557" i="3"/>
  <c r="AZ1512" i="3"/>
  <c r="AZ1332" i="3"/>
  <c r="AZ1213" i="3"/>
  <c r="AW1108" i="3"/>
  <c r="AX1108" i="3"/>
  <c r="AZ1190" i="3"/>
  <c r="AZ1258" i="3"/>
  <c r="AZ610" i="3"/>
  <c r="AZ696" i="3"/>
  <c r="AW1942" i="3"/>
  <c r="AX1942" i="3"/>
  <c r="AW1721" i="3"/>
  <c r="AX1721" i="3"/>
  <c r="AX1579" i="3"/>
  <c r="AW1579" i="3"/>
  <c r="AX1962" i="3"/>
  <c r="AW1962" i="3"/>
  <c r="AX1471" i="3"/>
  <c r="AW1471" i="3"/>
  <c r="AZ1205" i="3"/>
  <c r="AZ1045" i="3"/>
  <c r="AX1511" i="3"/>
  <c r="AW1511" i="3"/>
  <c r="AZ1336" i="3"/>
  <c r="AZ1080" i="3"/>
  <c r="AZ670" i="3"/>
  <c r="AZ1170" i="3"/>
  <c r="AZ1216" i="3"/>
  <c r="AZ1242" i="3"/>
  <c r="AZ700" i="3"/>
  <c r="AW1294" i="3"/>
  <c r="AX1294" i="3"/>
  <c r="AX1094" i="3"/>
  <c r="AW1094" i="3"/>
  <c r="AZ1457" i="3"/>
  <c r="AZ1225" i="3"/>
  <c r="AZ1097" i="3"/>
  <c r="AZ297" i="3"/>
  <c r="AZ409" i="3"/>
  <c r="AX1995" i="3"/>
  <c r="AX1933" i="3"/>
  <c r="AX1861" i="3"/>
  <c r="AX1797" i="3"/>
  <c r="AW2018" i="3"/>
  <c r="AX1761" i="3"/>
  <c r="AW1870" i="3"/>
  <c r="AW1226" i="3"/>
  <c r="AX1162" i="3"/>
  <c r="AZ201" i="3"/>
  <c r="AW1735" i="3"/>
  <c r="AX2087" i="3"/>
  <c r="AW2087" i="3"/>
  <c r="AX2086" i="3"/>
  <c r="AW2086" i="3"/>
  <c r="AW2084" i="3"/>
  <c r="AX2084" i="3"/>
  <c r="AW2117" i="3"/>
  <c r="AX2117" i="3"/>
  <c r="AW2109" i="3"/>
  <c r="AX2109" i="3"/>
  <c r="AX2076" i="3"/>
  <c r="AW2076" i="3"/>
  <c r="AW2091" i="3"/>
  <c r="AX2091" i="3"/>
  <c r="AW2044" i="3"/>
  <c r="AX2044" i="3"/>
  <c r="AW1834" i="3"/>
  <c r="AX1834" i="3"/>
  <c r="AW1790" i="3"/>
  <c r="AX1790" i="3"/>
  <c r="AX1665" i="3"/>
  <c r="AW1665" i="3"/>
  <c r="AZ1507" i="3"/>
  <c r="AZ1611" i="3"/>
  <c r="AZ1461" i="3"/>
  <c r="AZ1252" i="3"/>
  <c r="AW1583" i="3"/>
  <c r="AX1583" i="3"/>
  <c r="AZ1496" i="3"/>
  <c r="AZ1128" i="3"/>
  <c r="AZ722" i="3"/>
  <c r="AZ660" i="3"/>
  <c r="AX1896" i="3"/>
  <c r="AW1896" i="3"/>
  <c r="AZ1698" i="3"/>
  <c r="AZ1643" i="3"/>
  <c r="AZ1540" i="3"/>
  <c r="AZ1485" i="3"/>
  <c r="AZ1495" i="3"/>
  <c r="AZ1062" i="3"/>
  <c r="AZ1576" i="3"/>
  <c r="AX1082" i="3"/>
  <c r="AW1082" i="3"/>
  <c r="AW1693" i="3"/>
  <c r="AX1693" i="3"/>
  <c r="AZ1703" i="3"/>
  <c r="AZ1587" i="3"/>
  <c r="AX1663" i="3"/>
  <c r="AW1663" i="3"/>
  <c r="AZ1172" i="3"/>
  <c r="AW1527" i="3"/>
  <c r="AX1527" i="3"/>
  <c r="AX1190" i="3"/>
  <c r="AW1190" i="3"/>
  <c r="AZ902" i="3"/>
  <c r="AZ844" i="3"/>
  <c r="AW1910" i="3"/>
  <c r="AX1910" i="3"/>
  <c r="AW1753" i="3"/>
  <c r="AX1753" i="3"/>
  <c r="AW1800" i="3"/>
  <c r="AX1800" i="3"/>
  <c r="AX1483" i="3"/>
  <c r="AW1483" i="3"/>
  <c r="AW1635" i="3"/>
  <c r="AX1635" i="3"/>
  <c r="AX1324" i="3"/>
  <c r="AW1324" i="3"/>
  <c r="AZ1173" i="3"/>
  <c r="AZ1068" i="3"/>
  <c r="AZ1150" i="3"/>
  <c r="AZ1089" i="3"/>
  <c r="AZ848" i="3"/>
  <c r="AZ1270" i="3"/>
  <c r="AZ1142" i="3"/>
  <c r="AZ1329" i="3"/>
  <c r="AZ1201" i="3"/>
  <c r="AZ1073" i="3"/>
  <c r="AZ1337" i="3"/>
  <c r="AZ1209" i="3"/>
  <c r="AZ1081" i="3"/>
  <c r="AZ906" i="3"/>
  <c r="AZ585" i="3"/>
  <c r="AZ453" i="3"/>
  <c r="AZ1334" i="3"/>
  <c r="AX1070" i="3"/>
  <c r="AW1070" i="3"/>
  <c r="AZ1264" i="3"/>
  <c r="AW996" i="3"/>
  <c r="AX996" i="3"/>
  <c r="AZ1146" i="3"/>
  <c r="AZ910" i="3"/>
  <c r="AZ978" i="3"/>
  <c r="AZ349" i="3"/>
  <c r="AZ309" i="3"/>
  <c r="AZ245" i="3"/>
  <c r="AZ241" i="3"/>
  <c r="AW1991" i="3"/>
  <c r="AX1945" i="3"/>
  <c r="AX1873" i="3"/>
  <c r="AW1857" i="3"/>
  <c r="AX1809" i="3"/>
  <c r="AX1773" i="3"/>
  <c r="AW1864" i="3"/>
  <c r="AX1832" i="3"/>
  <c r="AX2105" i="3"/>
  <c r="AX2038" i="3"/>
  <c r="AZ413" i="3"/>
  <c r="AX1627" i="3"/>
  <c r="AZ325" i="3"/>
  <c r="AW1243" i="3"/>
  <c r="AX1243" i="3"/>
  <c r="AW1179" i="3"/>
  <c r="AX1179" i="3"/>
  <c r="AX1115" i="3"/>
  <c r="AW1115" i="3"/>
  <c r="AX1051" i="3"/>
  <c r="AW1051" i="3"/>
  <c r="AX1027" i="3"/>
  <c r="AW1027" i="3"/>
  <c r="AW963" i="3"/>
  <c r="AX963" i="3"/>
  <c r="AW899" i="3"/>
  <c r="AX899" i="3"/>
  <c r="AX1327" i="3"/>
  <c r="AW1327" i="3"/>
  <c r="AX1263" i="3"/>
  <c r="AW1263" i="3"/>
  <c r="AX1199" i="3"/>
  <c r="AW1199" i="3"/>
  <c r="AX1135" i="3"/>
  <c r="AW1135" i="3"/>
  <c r="AX1071" i="3"/>
  <c r="AW1071" i="3"/>
  <c r="AX1007" i="3"/>
  <c r="AW1007" i="3"/>
  <c r="AX943" i="3"/>
  <c r="AW943" i="3"/>
  <c r="AX1050" i="3"/>
  <c r="AW1050" i="3"/>
  <c r="AW1283" i="3"/>
  <c r="AX1283" i="3"/>
  <c r="AW1219" i="3"/>
  <c r="AX1219" i="3"/>
  <c r="AW1155" i="3"/>
  <c r="AX1155" i="3"/>
  <c r="AW1091" i="3"/>
  <c r="AX1091" i="3"/>
  <c r="AX987" i="3"/>
  <c r="AW987" i="3"/>
  <c r="AX923" i="3"/>
  <c r="AW923" i="3"/>
  <c r="AX1002" i="3"/>
  <c r="AW1002" i="3"/>
  <c r="AX1287" i="3"/>
  <c r="AW1287" i="3"/>
  <c r="AX1223" i="3"/>
  <c r="AW1223" i="3"/>
  <c r="AX1159" i="3"/>
  <c r="AW1159" i="3"/>
  <c r="AX1095" i="3"/>
  <c r="AW1095" i="3"/>
  <c r="AX983" i="3"/>
  <c r="AW983" i="3"/>
  <c r="AX919" i="3"/>
  <c r="AW919" i="3"/>
  <c r="AX1034" i="3"/>
  <c r="AW1034" i="3"/>
  <c r="AW950" i="3"/>
  <c r="AX950" i="3"/>
  <c r="AW954" i="3"/>
  <c r="AX954" i="3"/>
  <c r="AZ2116" i="3"/>
  <c r="AX1906" i="3"/>
  <c r="AW1906" i="3"/>
  <c r="AZ1854" i="3"/>
  <c r="AW1810" i="3"/>
  <c r="AX1810" i="3"/>
  <c r="AZ1820" i="3"/>
  <c r="AZ1709" i="3"/>
  <c r="AZ1580" i="3"/>
  <c r="AZ1727" i="3"/>
  <c r="AZ1261" i="3"/>
  <c r="AW1124" i="3"/>
  <c r="AX1124" i="3"/>
  <c r="AZ1715" i="3"/>
  <c r="AW1160" i="3"/>
  <c r="AX1160" i="3"/>
  <c r="AZ754" i="3"/>
  <c r="AZ2119" i="3"/>
  <c r="AZ2029" i="3"/>
  <c r="AZ1762" i="3"/>
  <c r="AZ1674" i="3"/>
  <c r="AW1653" i="3"/>
  <c r="AX1653" i="3"/>
  <c r="AX1898" i="3"/>
  <c r="AW1898" i="3"/>
  <c r="AZ1467" i="3"/>
  <c r="AZ1472" i="3"/>
  <c r="AZ1317" i="3"/>
  <c r="AZ1246" i="3"/>
  <c r="AW1180" i="3"/>
  <c r="AX1180" i="3"/>
  <c r="AZ768" i="3"/>
  <c r="AZ796" i="3"/>
  <c r="AZ2018" i="3"/>
  <c r="AZ1905" i="3"/>
  <c r="AZ1725" i="3"/>
  <c r="AZ1661" i="3"/>
  <c r="AZ1856" i="3"/>
  <c r="AW1731" i="3"/>
  <c r="AX1731" i="3"/>
  <c r="AW1493" i="3"/>
  <c r="AX1493" i="3"/>
  <c r="AZ1181" i="3"/>
  <c r="AW1044" i="3"/>
  <c r="AX1044" i="3"/>
  <c r="AZ934" i="3"/>
  <c r="AZ776" i="3"/>
  <c r="AZ2057" i="3"/>
  <c r="AZ2058" i="3"/>
  <c r="AW1701" i="3"/>
  <c r="AX1701" i="3"/>
  <c r="AZ1773" i="3"/>
  <c r="AW1547" i="3"/>
  <c r="AX1547" i="3"/>
  <c r="AX1469" i="3"/>
  <c r="AW1469" i="3"/>
  <c r="AW1481" i="3"/>
  <c r="AX1481" i="3"/>
  <c r="AZ1237" i="3"/>
  <c r="AX1068" i="3"/>
  <c r="AW1068" i="3"/>
  <c r="AZ1313" i="3"/>
  <c r="AZ884" i="3"/>
  <c r="AW1238" i="3"/>
  <c r="AX1238" i="3"/>
  <c r="AZ1102" i="3"/>
  <c r="AZ1240" i="3"/>
  <c r="AZ1330" i="3"/>
  <c r="AZ678" i="3"/>
  <c r="AZ940" i="3"/>
  <c r="AZ1120" i="3"/>
  <c r="AZ1002" i="3"/>
  <c r="AZ1250" i="3"/>
  <c r="AZ429" i="3"/>
  <c r="AX1230" i="3"/>
  <c r="AW1230" i="3"/>
  <c r="AW1296" i="3"/>
  <c r="AX1296" i="3"/>
  <c r="AW1168" i="3"/>
  <c r="AX1168" i="3"/>
  <c r="AZ992" i="3"/>
  <c r="AZ1018" i="3"/>
  <c r="AZ620" i="3"/>
  <c r="AV5" i="3"/>
  <c r="AS15" i="3"/>
  <c r="AT5" i="3"/>
  <c r="AX1720" i="3"/>
  <c r="AW1720" i="3"/>
  <c r="AX1656" i="3"/>
  <c r="AW1656" i="3"/>
  <c r="AX1618" i="3"/>
  <c r="AW1618" i="3"/>
  <c r="AX1554" i="3"/>
  <c r="AW1554" i="3"/>
  <c r="AX1490" i="3"/>
  <c r="AW1490" i="3"/>
  <c r="AW1605" i="3"/>
  <c r="AX1605" i="3"/>
  <c r="AW1708" i="3"/>
  <c r="AX1708" i="3"/>
  <c r="AW1640" i="3"/>
  <c r="AX1640" i="3"/>
  <c r="AX1590" i="3"/>
  <c r="AW1590" i="3"/>
  <c r="AX1526" i="3"/>
  <c r="AW1526" i="3"/>
  <c r="AX1462" i="3"/>
  <c r="AW1462" i="3"/>
  <c r="AX1680" i="3"/>
  <c r="AW1680" i="3"/>
  <c r="AX1610" i="3"/>
  <c r="AW1610" i="3"/>
  <c r="AX1546" i="3"/>
  <c r="AW1546" i="3"/>
  <c r="AX1482" i="3"/>
  <c r="AW1482" i="3"/>
  <c r="AW1687" i="3"/>
  <c r="AX1687" i="3"/>
  <c r="AX1668" i="3"/>
  <c r="AW1668" i="3"/>
  <c r="AW1652" i="3"/>
  <c r="AX1652" i="3"/>
  <c r="AW1620" i="3"/>
  <c r="AX1620" i="3"/>
  <c r="AX1566" i="3"/>
  <c r="AW1566" i="3"/>
  <c r="AW1649" i="3"/>
  <c r="AX1649" i="3"/>
  <c r="AW1473" i="3"/>
  <c r="AX1473" i="3"/>
  <c r="AZ421" i="3"/>
  <c r="AZ393" i="3"/>
  <c r="AX1971" i="3"/>
  <c r="AW1950" i="3"/>
  <c r="AW1885" i="3"/>
  <c r="AX1837" i="3"/>
  <c r="AW1982" i="3"/>
  <c r="AW1746" i="3"/>
  <c r="AX1966" i="3"/>
  <c r="AX1944" i="3"/>
  <c r="AX1755" i="3"/>
  <c r="AX1788" i="3"/>
  <c r="AX2057" i="3"/>
  <c r="AX2082" i="3"/>
  <c r="AW2029" i="3"/>
  <c r="AX1293" i="3"/>
  <c r="AW1277" i="3"/>
  <c r="AX1229" i="3"/>
  <c r="AW1213" i="3"/>
  <c r="AX1165" i="3"/>
  <c r="AW1149" i="3"/>
  <c r="AX1101" i="3"/>
  <c r="AW1085" i="3"/>
  <c r="AX1037" i="3"/>
  <c r="AW1021" i="3"/>
  <c r="AX973" i="3"/>
  <c r="AW957" i="3"/>
  <c r="AX909" i="3"/>
  <c r="AX1330" i="3"/>
  <c r="AX1074" i="3"/>
  <c r="AX1004" i="3"/>
  <c r="AW966" i="3"/>
  <c r="AX1090" i="3"/>
  <c r="AW958" i="3"/>
  <c r="AX1098" i="3"/>
  <c r="AX1010" i="3"/>
  <c r="AZ341" i="3"/>
  <c r="AZ2097" i="3"/>
  <c r="AZ2028" i="3"/>
  <c r="AZ2052" i="3"/>
  <c r="AZ2095" i="3"/>
  <c r="AZ2051" i="3"/>
  <c r="AZ2090" i="3"/>
  <c r="AZ2055" i="3"/>
  <c r="AZ2032" i="3"/>
  <c r="AZ2044" i="3"/>
  <c r="AZ2039" i="3"/>
  <c r="AZ2087" i="3"/>
  <c r="AZ2085" i="3"/>
  <c r="AX1706" i="3"/>
  <c r="AW1690" i="3"/>
  <c r="AX1576" i="3"/>
  <c r="AW1560" i="3"/>
  <c r="AX1512" i="3"/>
  <c r="AW1496" i="3"/>
  <c r="AX1671" i="3"/>
  <c r="AW1613" i="3"/>
  <c r="AX1659" i="3"/>
  <c r="AW1611" i="3"/>
  <c r="AZ573" i="3"/>
  <c r="AZ233" i="3"/>
  <c r="AX2083" i="3"/>
  <c r="AW2083" i="3"/>
  <c r="AW1968" i="3"/>
  <c r="AX1968" i="3"/>
  <c r="AX1786" i="3"/>
  <c r="AW1786" i="3"/>
  <c r="AX1625" i="3"/>
  <c r="AW1625" i="3"/>
  <c r="AX1715" i="3"/>
  <c r="AW1715" i="3"/>
  <c r="AX2035" i="3"/>
  <c r="AW2035" i="3"/>
  <c r="AX1737" i="3"/>
  <c r="AW1737" i="3"/>
  <c r="AW1595" i="3"/>
  <c r="AX1595" i="3"/>
  <c r="AW1675" i="3"/>
  <c r="AX1675" i="3"/>
  <c r="AW1246" i="3"/>
  <c r="AX1246" i="3"/>
  <c r="AW1276" i="3"/>
  <c r="AX1276" i="3"/>
  <c r="AX1154" i="3"/>
  <c r="AW1154" i="3"/>
  <c r="AW1699" i="3"/>
  <c r="AX1699" i="3"/>
  <c r="AX1268" i="3"/>
  <c r="AW1268" i="3"/>
  <c r="AW1076" i="3"/>
  <c r="AX1076" i="3"/>
  <c r="AX1026" i="3"/>
  <c r="AW1026" i="3"/>
  <c r="AX2056" i="3"/>
  <c r="AW2056" i="3"/>
  <c r="AW1733" i="3"/>
  <c r="AX1733" i="3"/>
  <c r="AX1515" i="3"/>
  <c r="AW1515" i="3"/>
  <c r="AX1292" i="3"/>
  <c r="AW1292" i="3"/>
  <c r="AW1198" i="3"/>
  <c r="AX1198" i="3"/>
  <c r="AX1114" i="3"/>
  <c r="AW1114" i="3"/>
  <c r="AZ377" i="3"/>
  <c r="AZ532" i="3"/>
  <c r="AZ1740" i="3"/>
  <c r="AZ1676" i="3"/>
  <c r="AZ1721" i="3"/>
  <c r="AZ1689" i="3"/>
  <c r="AZ1657" i="3"/>
  <c r="AZ1652" i="3"/>
  <c r="AZ1620" i="3"/>
  <c r="AZ1558" i="3"/>
  <c r="AZ1494" i="3"/>
  <c r="AZ1634" i="3"/>
  <c r="AZ1696" i="3"/>
  <c r="AZ1594" i="3"/>
  <c r="AZ1530" i="3"/>
  <c r="AZ1466" i="3"/>
  <c r="AZ1626" i="3"/>
  <c r="AZ1649" i="3"/>
  <c r="AZ1684" i="3"/>
  <c r="AZ1624" i="3"/>
  <c r="AZ1566" i="3"/>
  <c r="AZ1502" i="3"/>
  <c r="AZ1704" i="3"/>
  <c r="AZ1586" i="3"/>
  <c r="AZ1522" i="3"/>
  <c r="AZ1458" i="3"/>
  <c r="AZ1731" i="3"/>
  <c r="AZ1585" i="3"/>
  <c r="AF15" i="3"/>
  <c r="AW2005" i="3"/>
  <c r="AX2005" i="3"/>
  <c r="AW2020" i="3"/>
  <c r="AX2020" i="3"/>
  <c r="AW1931" i="3"/>
  <c r="AX1931" i="3"/>
  <c r="AX1899" i="3"/>
  <c r="AW1899" i="3"/>
  <c r="AX1835" i="3"/>
  <c r="AW1835" i="3"/>
  <c r="AW1768" i="3"/>
  <c r="AX1768" i="3"/>
  <c r="AW1977" i="3"/>
  <c r="AX1977" i="3"/>
  <c r="AW1964" i="3"/>
  <c r="AX1964" i="3"/>
  <c r="AX1855" i="3"/>
  <c r="AW1855" i="3"/>
  <c r="AX1791" i="3"/>
  <c r="AW1791" i="3"/>
  <c r="AW1912" i="3"/>
  <c r="AX1912" i="3"/>
  <c r="AX1780" i="3"/>
  <c r="AW1780" i="3"/>
  <c r="AX1783" i="3"/>
  <c r="AW1783" i="3"/>
  <c r="AX1965" i="3"/>
  <c r="AW1965" i="3"/>
  <c r="AX1949" i="3"/>
  <c r="AW1949" i="3"/>
  <c r="AW1919" i="3"/>
  <c r="AX1919" i="3"/>
  <c r="AW1875" i="3"/>
  <c r="AX1875" i="3"/>
  <c r="AW1811" i="3"/>
  <c r="AX1811" i="3"/>
  <c r="AW1911" i="3"/>
  <c r="AX1911" i="3"/>
  <c r="AW1969" i="3"/>
  <c r="AX1969" i="3"/>
  <c r="AX1895" i="3"/>
  <c r="AW1895" i="3"/>
  <c r="AX1831" i="3"/>
  <c r="AW1831" i="3"/>
  <c r="AX1908" i="3"/>
  <c r="AW1908" i="3"/>
  <c r="AX1751" i="3"/>
  <c r="AW1751" i="3"/>
  <c r="AW1760" i="3"/>
  <c r="AX1760" i="3"/>
  <c r="AW1868" i="3"/>
  <c r="AX1868" i="3"/>
  <c r="AW1826" i="3"/>
  <c r="AX1826" i="3"/>
  <c r="AX1782" i="3"/>
  <c r="AW1782" i="3"/>
  <c r="AZ1539" i="3"/>
  <c r="AZ1509" i="3"/>
  <c r="AX1220" i="3"/>
  <c r="AW1220" i="3"/>
  <c r="AX1092" i="3"/>
  <c r="AW1092" i="3"/>
  <c r="AW1256" i="3"/>
  <c r="AX1256" i="3"/>
  <c r="AZ1322" i="3"/>
  <c r="AZ792" i="3"/>
  <c r="AZ1690" i="3"/>
  <c r="AZ1710" i="3"/>
  <c r="AZ1629" i="3"/>
  <c r="AZ1675" i="3"/>
  <c r="AW1459" i="3"/>
  <c r="AX1459" i="3"/>
  <c r="AZ1487" i="3"/>
  <c r="AZ1253" i="3"/>
  <c r="AW1182" i="3"/>
  <c r="AX1182" i="3"/>
  <c r="AW1116" i="3"/>
  <c r="AX1116" i="3"/>
  <c r="AZ698" i="3"/>
  <c r="AZ1218" i="3"/>
  <c r="AW2100" i="3"/>
  <c r="AX2100" i="3"/>
  <c r="AW1792" i="3"/>
  <c r="AX1792" i="3"/>
  <c r="AZ1616" i="3"/>
  <c r="AX1491" i="3"/>
  <c r="AW1491" i="3"/>
  <c r="AZ1525" i="3"/>
  <c r="AZ1568" i="3"/>
  <c r="AZ1309" i="3"/>
  <c r="AW1204" i="3"/>
  <c r="AX1204" i="3"/>
  <c r="AX1567" i="3"/>
  <c r="AW1567" i="3"/>
  <c r="AX1012" i="3"/>
  <c r="AW1012" i="3"/>
  <c r="AZ1480" i="3"/>
  <c r="AW1934" i="3"/>
  <c r="AX1934" i="3"/>
  <c r="AX1880" i="3"/>
  <c r="AW1880" i="3"/>
  <c r="AZ1694" i="3"/>
  <c r="AZ1735" i="3"/>
  <c r="AZ1524" i="3"/>
  <c r="AX1533" i="3"/>
  <c r="AW1533" i="3"/>
  <c r="AZ1683" i="3"/>
  <c r="AX1196" i="3"/>
  <c r="AW1196" i="3"/>
  <c r="AW1537" i="3"/>
  <c r="AX1537" i="3"/>
  <c r="AZ816" i="3"/>
  <c r="AZ994" i="3"/>
  <c r="AZ1272" i="3"/>
  <c r="AZ1226" i="3"/>
  <c r="AZ646" i="3"/>
  <c r="AZ445" i="3"/>
  <c r="AZ1152" i="3"/>
  <c r="AW1038" i="3"/>
  <c r="AX1038" i="3"/>
  <c r="AZ505" i="3"/>
  <c r="AZ1262" i="3"/>
  <c r="AZ1070" i="3"/>
  <c r="AX1328" i="3"/>
  <c r="AW1328" i="3"/>
  <c r="AX1200" i="3"/>
  <c r="AW1200" i="3"/>
  <c r="AX928" i="3"/>
  <c r="AW928" i="3"/>
  <c r="AZ469" i="3"/>
  <c r="AZ525" i="3"/>
  <c r="AZ265" i="3"/>
  <c r="AZ273" i="3"/>
  <c r="AZ217" i="3"/>
  <c r="AW2103" i="3"/>
  <c r="AX2103" i="3"/>
  <c r="AW2060" i="3"/>
  <c r="AX2060" i="3"/>
  <c r="AX2099" i="3"/>
  <c r="AW2099" i="3"/>
  <c r="AW2089" i="3"/>
  <c r="AX2089" i="3"/>
  <c r="AW2036" i="3"/>
  <c r="AX2036" i="3"/>
  <c r="AW2048" i="3"/>
  <c r="AX2048" i="3"/>
  <c r="AX2112" i="3"/>
  <c r="AW2112" i="3"/>
  <c r="AX2085" i="3"/>
  <c r="AW2085" i="3"/>
  <c r="AW2106" i="3"/>
  <c r="AX2106" i="3"/>
  <c r="AW2077" i="3"/>
  <c r="AX2077" i="3"/>
  <c r="AZ1743" i="3"/>
  <c r="AW2090" i="3"/>
  <c r="AX2090" i="3"/>
  <c r="AW1894" i="3"/>
  <c r="AX1894" i="3"/>
  <c r="AX1860" i="3"/>
  <c r="AW1860" i="3"/>
  <c r="AW1509" i="3"/>
  <c r="AX1509" i="3"/>
  <c r="AZ1577" i="3"/>
  <c r="AZ1188" i="3"/>
  <c r="AX1286" i="3"/>
  <c r="AW1286" i="3"/>
  <c r="AZ1320" i="3"/>
  <c r="AZ1122" i="3"/>
  <c r="AZ658" i="3"/>
  <c r="AZ529" i="3"/>
  <c r="AZ1666" i="3"/>
  <c r="AZ1617" i="3"/>
  <c r="AZ1531" i="3"/>
  <c r="AZ1221" i="3"/>
  <c r="AW1461" i="3"/>
  <c r="AX1461" i="3"/>
  <c r="AW1212" i="3"/>
  <c r="AX1212" i="3"/>
  <c r="AZ904" i="3"/>
  <c r="AW1661" i="3"/>
  <c r="AX1661" i="3"/>
  <c r="AZ1639" i="3"/>
  <c r="AZ1500" i="3"/>
  <c r="AX1525" i="3"/>
  <c r="AW1525" i="3"/>
  <c r="AW1631" i="3"/>
  <c r="AX1631" i="3"/>
  <c r="AX1332" i="3"/>
  <c r="AW1332" i="3"/>
  <c r="AZ1149" i="3"/>
  <c r="AZ1314" i="3"/>
  <c r="AW2072" i="3"/>
  <c r="AX2072" i="3"/>
  <c r="AZ1726" i="3"/>
  <c r="AX1816" i="3"/>
  <c r="AW1816" i="3"/>
  <c r="AZ1597" i="3"/>
  <c r="AZ1269" i="3"/>
  <c r="AX1164" i="3"/>
  <c r="AW1164" i="3"/>
  <c r="AZ1086" i="3"/>
  <c r="AZ714" i="3"/>
  <c r="AX994" i="3"/>
  <c r="AW994" i="3"/>
  <c r="AZ1238" i="3"/>
  <c r="AZ1078" i="3"/>
  <c r="AX1304" i="3"/>
  <c r="AW1304" i="3"/>
  <c r="AX1176" i="3"/>
  <c r="AW1176" i="3"/>
  <c r="AX1048" i="3"/>
  <c r="AW1048" i="3"/>
  <c r="AZ802" i="3"/>
  <c r="AZ752" i="3"/>
  <c r="AX1312" i="3"/>
  <c r="AW1312" i="3"/>
  <c r="AX1184" i="3"/>
  <c r="AW1184" i="3"/>
  <c r="AX1056" i="3"/>
  <c r="AW1056" i="3"/>
  <c r="AZ489" i="3"/>
  <c r="AZ836" i="3"/>
  <c r="AZ565" i="3"/>
  <c r="AX1262" i="3"/>
  <c r="AW1262" i="3"/>
  <c r="AZ1592" i="3"/>
  <c r="AZ1200" i="3"/>
  <c r="AZ982" i="3"/>
  <c r="AZ922" i="3"/>
  <c r="AZ810" i="3"/>
  <c r="AZ664" i="3"/>
  <c r="AZ317" i="3"/>
  <c r="AZ517" i="3"/>
  <c r="AZ321" i="3"/>
  <c r="AZ361" i="3"/>
  <c r="AZ213" i="3"/>
  <c r="AW1291" i="3"/>
  <c r="AX1291" i="3"/>
  <c r="AW1227" i="3"/>
  <c r="AX1227" i="3"/>
  <c r="AW1163" i="3"/>
  <c r="AX1163" i="3"/>
  <c r="AW1099" i="3"/>
  <c r="AX1099" i="3"/>
  <c r="AX1011" i="3"/>
  <c r="AW1011" i="3"/>
  <c r="AW947" i="3"/>
  <c r="AX947" i="3"/>
  <c r="AX1311" i="3"/>
  <c r="AW1311" i="3"/>
  <c r="AX1247" i="3"/>
  <c r="AW1247" i="3"/>
  <c r="AX1183" i="3"/>
  <c r="AW1183" i="3"/>
  <c r="AX1119" i="3"/>
  <c r="AW1119" i="3"/>
  <c r="AX1055" i="3"/>
  <c r="AW1055" i="3"/>
  <c r="AX991" i="3"/>
  <c r="AW991" i="3"/>
  <c r="AX927" i="3"/>
  <c r="AW927" i="3"/>
  <c r="AW938" i="3"/>
  <c r="AX938" i="3"/>
  <c r="AX1331" i="3"/>
  <c r="AW1331" i="3"/>
  <c r="AX1267" i="3"/>
  <c r="AW1267" i="3"/>
  <c r="AX1203" i="3"/>
  <c r="AW1203" i="3"/>
  <c r="AX1139" i="3"/>
  <c r="AW1139" i="3"/>
  <c r="AX1075" i="3"/>
  <c r="AW1075" i="3"/>
  <c r="AX1035" i="3"/>
  <c r="AW1035" i="3"/>
  <c r="AW971" i="3"/>
  <c r="AX971" i="3"/>
  <c r="AW907" i="3"/>
  <c r="AX907" i="3"/>
  <c r="AW970" i="3"/>
  <c r="AX970" i="3"/>
  <c r="AX1335" i="3"/>
  <c r="AW1335" i="3"/>
  <c r="AX1271" i="3"/>
  <c r="AW1271" i="3"/>
  <c r="AX1207" i="3"/>
  <c r="AW1207" i="3"/>
  <c r="AX1143" i="3"/>
  <c r="AW1143" i="3"/>
  <c r="AX1079" i="3"/>
  <c r="AW1079" i="3"/>
  <c r="AX1031" i="3"/>
  <c r="AW1031" i="3"/>
  <c r="AX967" i="3"/>
  <c r="AW967" i="3"/>
  <c r="AX903" i="3"/>
  <c r="AW903" i="3"/>
  <c r="AX934" i="3"/>
  <c r="AW934" i="3"/>
  <c r="AX1266" i="3"/>
  <c r="AW1266" i="3"/>
  <c r="AX1298" i="3"/>
  <c r="AW1298" i="3"/>
  <c r="AZ1545" i="3"/>
  <c r="AZ1561" i="3"/>
  <c r="AW2019" i="3"/>
  <c r="AX2019" i="3"/>
  <c r="AW1842" i="3"/>
  <c r="AX1842" i="3"/>
  <c r="AW1798" i="3"/>
  <c r="AX1798" i="3"/>
  <c r="AZ1745" i="3"/>
  <c r="AX1697" i="3"/>
  <c r="AW1697" i="3"/>
  <c r="AZ1571" i="3"/>
  <c r="AZ1573" i="3"/>
  <c r="AW1599" i="3"/>
  <c r="AX1599" i="3"/>
  <c r="AZ1197" i="3"/>
  <c r="AZ1069" i="3"/>
  <c r="AW1096" i="3"/>
  <c r="AX1096" i="3"/>
  <c r="AZ2118" i="3"/>
  <c r="AZ2023" i="3"/>
  <c r="AZ1992" i="3"/>
  <c r="AZ1902" i="3"/>
  <c r="AX1932" i="3"/>
  <c r="AW1932" i="3"/>
  <c r="AW1749" i="3"/>
  <c r="AX1749" i="3"/>
  <c r="AX1994" i="3"/>
  <c r="AW1994" i="3"/>
  <c r="AW1617" i="3"/>
  <c r="AX1617" i="3"/>
  <c r="AZ1595" i="3"/>
  <c r="AZ1581" i="3"/>
  <c r="AZ1603" i="3"/>
  <c r="AZ1189" i="3"/>
  <c r="AZ1118" i="3"/>
  <c r="AX1064" i="3"/>
  <c r="AW1064" i="3"/>
  <c r="AZ2108" i="3"/>
  <c r="AW1926" i="3"/>
  <c r="AX1926" i="3"/>
  <c r="AX1884" i="3"/>
  <c r="AW1884" i="3"/>
  <c r="AW1713" i="3"/>
  <c r="AX1713" i="3"/>
  <c r="AZ1936" i="3"/>
  <c r="AZ1523" i="3"/>
  <c r="AX1172" i="3"/>
  <c r="AW1172" i="3"/>
  <c r="AZ1318" i="3"/>
  <c r="AX1052" i="3"/>
  <c r="AW1052" i="3"/>
  <c r="AZ706" i="3"/>
  <c r="AZ1026" i="3"/>
  <c r="AW2046" i="3"/>
  <c r="AX2046" i="3"/>
  <c r="AZ2030" i="3"/>
  <c r="AZ1669" i="3"/>
  <c r="AW1707" i="3"/>
  <c r="AX1707" i="3"/>
  <c r="AW1228" i="3"/>
  <c r="AX1228" i="3"/>
  <c r="AZ1214" i="3"/>
  <c r="AZ1185" i="3"/>
  <c r="AZ746" i="3"/>
  <c r="AZ497" i="3"/>
  <c r="AW1206" i="3"/>
  <c r="AX1206" i="3"/>
  <c r="AW1078" i="3"/>
  <c r="AX1078" i="3"/>
  <c r="AZ1176" i="3"/>
  <c r="AZ1028" i="3"/>
  <c r="AZ662" i="3"/>
  <c r="AX912" i="3"/>
  <c r="AW912" i="3"/>
  <c r="AZ1312" i="3"/>
  <c r="AZ1056" i="3"/>
  <c r="AZ1130" i="3"/>
  <c r="AZ914" i="3"/>
  <c r="AZ1769" i="3"/>
  <c r="AZ1198" i="3"/>
  <c r="AZ1257" i="3"/>
  <c r="AZ1129" i="3"/>
  <c r="AW964" i="3"/>
  <c r="AX964" i="3"/>
  <c r="AZ437" i="3"/>
  <c r="AZ365" i="3"/>
  <c r="AZ293" i="3"/>
  <c r="AX1704" i="3"/>
  <c r="AW1704" i="3"/>
  <c r="AX1602" i="3"/>
  <c r="AW1602" i="3"/>
  <c r="AX1538" i="3"/>
  <c r="AW1538" i="3"/>
  <c r="AX1474" i="3"/>
  <c r="AW1474" i="3"/>
  <c r="AW1569" i="3"/>
  <c r="AX1569" i="3"/>
  <c r="AX1692" i="3"/>
  <c r="AW1692" i="3"/>
  <c r="AW1632" i="3"/>
  <c r="AX1632" i="3"/>
  <c r="AX1574" i="3"/>
  <c r="AW1574" i="3"/>
  <c r="AX1510" i="3"/>
  <c r="AW1510" i="3"/>
  <c r="AW1728" i="3"/>
  <c r="AX1728" i="3"/>
  <c r="AW1664" i="3"/>
  <c r="AX1664" i="3"/>
  <c r="AX1594" i="3"/>
  <c r="AW1594" i="3"/>
  <c r="AX1530" i="3"/>
  <c r="AW1530" i="3"/>
  <c r="AX1466" i="3"/>
  <c r="AW1466" i="3"/>
  <c r="AW1716" i="3"/>
  <c r="AX1716" i="3"/>
  <c r="AW1644" i="3"/>
  <c r="AX1644" i="3"/>
  <c r="AX1614" i="3"/>
  <c r="AW1614" i="3"/>
  <c r="AX1550" i="3"/>
  <c r="AW1550" i="3"/>
  <c r="AX1486" i="3"/>
  <c r="AW1486" i="3"/>
  <c r="P11" i="3"/>
  <c r="AK11" i="3" s="1"/>
  <c r="AZ381" i="3"/>
  <c r="AZ345" i="3"/>
  <c r="AZ2099" i="3"/>
  <c r="AZ2093" i="3"/>
  <c r="AZ2063" i="3"/>
  <c r="AZ2103" i="3"/>
  <c r="AZ2084" i="3"/>
  <c r="AZ2091" i="3"/>
  <c r="AZ2024" i="3"/>
  <c r="AZ2047" i="3"/>
  <c r="AZ2027" i="3"/>
  <c r="AZ2107" i="3"/>
  <c r="AZ2081" i="3"/>
  <c r="AK226" i="3" l="1"/>
  <c r="AK251" i="3"/>
  <c r="AL251" i="3" s="1"/>
  <c r="AK225" i="3"/>
  <c r="AL225" i="3" s="1"/>
  <c r="AK300" i="3"/>
  <c r="AL300" i="3" s="1"/>
  <c r="AK290" i="3"/>
  <c r="AK304" i="3"/>
  <c r="AL304" i="3" s="1"/>
  <c r="AK301" i="3"/>
  <c r="AL301" i="3" s="1"/>
  <c r="AK310" i="3"/>
  <c r="AL310" i="3" s="1"/>
  <c r="AK308" i="3"/>
  <c r="AL308" i="3" s="1"/>
  <c r="AK258" i="3"/>
  <c r="AL258" i="3" s="1"/>
  <c r="AK246" i="3"/>
  <c r="AL246" i="3" s="1"/>
  <c r="AK264" i="3"/>
  <c r="AL264" i="3" s="1"/>
  <c r="AK208" i="3"/>
  <c r="AL208" i="3" s="1"/>
  <c r="AK233" i="3"/>
  <c r="AL233" i="3" s="1"/>
  <c r="AK196" i="3"/>
  <c r="AL196" i="3" s="1"/>
  <c r="AK215" i="3"/>
  <c r="AL215" i="3" s="1"/>
  <c r="AK316" i="3"/>
  <c r="AL316" i="3" s="1"/>
  <c r="AK321" i="3"/>
  <c r="AL321" i="3" s="1"/>
  <c r="AK259" i="3"/>
  <c r="AL259" i="3" s="1"/>
  <c r="AK214" i="3"/>
  <c r="AL214" i="3" s="1"/>
  <c r="AK260" i="3"/>
  <c r="AL260" i="3" s="1"/>
  <c r="AK247" i="3"/>
  <c r="AL247" i="3" s="1"/>
  <c r="AK237" i="3"/>
  <c r="AL237" i="3" s="1"/>
  <c r="AK289" i="3"/>
  <c r="AL289" i="3" s="1"/>
  <c r="BB2102" i="3"/>
  <c r="AK322" i="3"/>
  <c r="AL322" i="3" s="1"/>
  <c r="AK194" i="3"/>
  <c r="AL194" i="3" s="1"/>
  <c r="AK278" i="3"/>
  <c r="AL278" i="3" s="1"/>
  <c r="AK283" i="3"/>
  <c r="AL283" i="3" s="1"/>
  <c r="AK212" i="3"/>
  <c r="AL212" i="3" s="1"/>
  <c r="AK291" i="3"/>
  <c r="AL291" i="3" s="1"/>
  <c r="AK315" i="3"/>
  <c r="AL315" i="3" s="1"/>
  <c r="AK241" i="3"/>
  <c r="AL241" i="3" s="1"/>
  <c r="AK277" i="3"/>
  <c r="AL277" i="3" s="1"/>
  <c r="AK306" i="3"/>
  <c r="AL306" i="3" s="1"/>
  <c r="AK242" i="3"/>
  <c r="AL242" i="3" s="1"/>
  <c r="AK284" i="3"/>
  <c r="AL284" i="3" s="1"/>
  <c r="AK239" i="3"/>
  <c r="AL239" i="3" s="1"/>
  <c r="AK262" i="3"/>
  <c r="AL262" i="3" s="1"/>
  <c r="AK198" i="3"/>
  <c r="AL198" i="3" s="1"/>
  <c r="AK192" i="3"/>
  <c r="AL192" i="3" s="1"/>
  <c r="AK204" i="3"/>
  <c r="AL204" i="3" s="1"/>
  <c r="AK311" i="3"/>
  <c r="AL311" i="3" s="1"/>
  <c r="AK219" i="3"/>
  <c r="AL219" i="3" s="1"/>
  <c r="AK235" i="3"/>
  <c r="AL235" i="3" s="1"/>
  <c r="AK267" i="3"/>
  <c r="AL267" i="3" s="1"/>
  <c r="AK272" i="3"/>
  <c r="AL272" i="3" s="1"/>
  <c r="AK297" i="3"/>
  <c r="AL297" i="3" s="1"/>
  <c r="AK269" i="3"/>
  <c r="AL269" i="3" s="1"/>
  <c r="AK261" i="3"/>
  <c r="AL261" i="3" s="1"/>
  <c r="AK305" i="3"/>
  <c r="AL305" i="3" s="1"/>
  <c r="AK274" i="3"/>
  <c r="AL274" i="3" s="1"/>
  <c r="AK210" i="3"/>
  <c r="AL210" i="3" s="1"/>
  <c r="AK224" i="3"/>
  <c r="AL224" i="3" s="1"/>
  <c r="AK294" i="3"/>
  <c r="AL294" i="3" s="1"/>
  <c r="AK230" i="3"/>
  <c r="AL230" i="3" s="1"/>
  <c r="AK268" i="3"/>
  <c r="AL268" i="3" s="1"/>
  <c r="AK195" i="3"/>
  <c r="AL195" i="3" s="1"/>
  <c r="AK200" i="3"/>
  <c r="AL200" i="3" s="1"/>
  <c r="AK211" i="3"/>
  <c r="AL211" i="3" s="1"/>
  <c r="AK292" i="3"/>
  <c r="AL292" i="3" s="1"/>
  <c r="AK191" i="3"/>
  <c r="AL191" i="3" s="1"/>
  <c r="AK248" i="3"/>
  <c r="AL248" i="3" s="1"/>
  <c r="AK281" i="3"/>
  <c r="AL281" i="3" s="1"/>
  <c r="AK213" i="3"/>
  <c r="AL213" i="3" s="1"/>
  <c r="AK201" i="3"/>
  <c r="AL201" i="3" s="1"/>
  <c r="AK221" i="3"/>
  <c r="AL221" i="3" s="1"/>
  <c r="AK298" i="3"/>
  <c r="AL298" i="3" s="1"/>
  <c r="AK266" i="3"/>
  <c r="AL266" i="3" s="1"/>
  <c r="AK234" i="3"/>
  <c r="AL234" i="3" s="1"/>
  <c r="AK202" i="3"/>
  <c r="AL202" i="3" s="1"/>
  <c r="AK271" i="3"/>
  <c r="AL271" i="3" s="1"/>
  <c r="AK243" i="3"/>
  <c r="AL243" i="3" s="1"/>
  <c r="AK318" i="3"/>
  <c r="AL318" i="3" s="1"/>
  <c r="AK286" i="3"/>
  <c r="AL286" i="3" s="1"/>
  <c r="AK254" i="3"/>
  <c r="AL254" i="3" s="1"/>
  <c r="AK222" i="3"/>
  <c r="AL222" i="3" s="1"/>
  <c r="AK312" i="3"/>
  <c r="AL312" i="3" s="1"/>
  <c r="AK256" i="3"/>
  <c r="AL256" i="3" s="1"/>
  <c r="AK240" i="3"/>
  <c r="AL240" i="3" s="1"/>
  <c r="AK319" i="3"/>
  <c r="AL319" i="3" s="1"/>
  <c r="AK288" i="3"/>
  <c r="AL288" i="3" s="1"/>
  <c r="AK231" i="3"/>
  <c r="AL231" i="3" s="1"/>
  <c r="AK299" i="3"/>
  <c r="AL299" i="3" s="1"/>
  <c r="AK276" i="3"/>
  <c r="AL276" i="3" s="1"/>
  <c r="AK216" i="3"/>
  <c r="AL216" i="3" s="1"/>
  <c r="AK207" i="3"/>
  <c r="AL207" i="3" s="1"/>
  <c r="AK203" i="3"/>
  <c r="AL203" i="3" s="1"/>
  <c r="AK320" i="3"/>
  <c r="AL320" i="3" s="1"/>
  <c r="AK255" i="3"/>
  <c r="AL255" i="3" s="1"/>
  <c r="AK223" i="3"/>
  <c r="AL223" i="3" s="1"/>
  <c r="AK193" i="3"/>
  <c r="AL193" i="3" s="1"/>
  <c r="AK209" i="3"/>
  <c r="AL209" i="3" s="1"/>
  <c r="AK309" i="3"/>
  <c r="AL309" i="3" s="1"/>
  <c r="AK229" i="3"/>
  <c r="AL229" i="3" s="1"/>
  <c r="AK285" i="3"/>
  <c r="AL285" i="3" s="1"/>
  <c r="AK217" i="3"/>
  <c r="AL217" i="3" s="1"/>
  <c r="AK273" i="3"/>
  <c r="AL273" i="3" s="1"/>
  <c r="AK249" i="3"/>
  <c r="AL249" i="3" s="1"/>
  <c r="AK317" i="3"/>
  <c r="AL317" i="3" s="1"/>
  <c r="AK314" i="3"/>
  <c r="AL314" i="3" s="1"/>
  <c r="AK282" i="3"/>
  <c r="AL282" i="3" s="1"/>
  <c r="AK250" i="3"/>
  <c r="AL250" i="3" s="1"/>
  <c r="AK218" i="3"/>
  <c r="AL218" i="3" s="1"/>
  <c r="AK303" i="3"/>
  <c r="AL303" i="3" s="1"/>
  <c r="AK228" i="3"/>
  <c r="AL228" i="3" s="1"/>
  <c r="AK280" i="3"/>
  <c r="AL280" i="3" s="1"/>
  <c r="AK302" i="3"/>
  <c r="AL302" i="3" s="1"/>
  <c r="AK270" i="3"/>
  <c r="AL270" i="3" s="1"/>
  <c r="AK238" i="3"/>
  <c r="AL238" i="3" s="1"/>
  <c r="AK206" i="3"/>
  <c r="AL206" i="3" s="1"/>
  <c r="AK287" i="3"/>
  <c r="AL287" i="3" s="1"/>
  <c r="AK227" i="3"/>
  <c r="AL227" i="3" s="1"/>
  <c r="AK236" i="3"/>
  <c r="AL236" i="3" s="1"/>
  <c r="AK295" i="3"/>
  <c r="AL295" i="3" s="1"/>
  <c r="AK232" i="3"/>
  <c r="AL232" i="3" s="1"/>
  <c r="AK199" i="3"/>
  <c r="AL199" i="3" s="1"/>
  <c r="AK252" i="3"/>
  <c r="AL252" i="3" s="1"/>
  <c r="AK220" i="3"/>
  <c r="AL220" i="3" s="1"/>
  <c r="AK307" i="3"/>
  <c r="AL307" i="3" s="1"/>
  <c r="AK263" i="3"/>
  <c r="AL263" i="3" s="1"/>
  <c r="AK244" i="3"/>
  <c r="AL244" i="3" s="1"/>
  <c r="AK296" i="3"/>
  <c r="AL296" i="3" s="1"/>
  <c r="AK279" i="3"/>
  <c r="AL279" i="3" s="1"/>
  <c r="AK275" i="3"/>
  <c r="AL275" i="3" s="1"/>
  <c r="AK253" i="3"/>
  <c r="AL253" i="3" s="1"/>
  <c r="AK265" i="3"/>
  <c r="AL265" i="3" s="1"/>
  <c r="AK197" i="3"/>
  <c r="AL197" i="3" s="1"/>
  <c r="AK257" i="3"/>
  <c r="AL257" i="3" s="1"/>
  <c r="AK313" i="3"/>
  <c r="AL313" i="3" s="1"/>
  <c r="AK245" i="3"/>
  <c r="AL245" i="3" s="1"/>
  <c r="AK205" i="3"/>
  <c r="AL205" i="3" s="1"/>
  <c r="BC1325" i="3"/>
  <c r="BB898" i="3"/>
  <c r="BC898" i="3"/>
  <c r="BB986" i="3"/>
  <c r="BA8" i="3"/>
  <c r="BC1672" i="3"/>
  <c r="BC986" i="3"/>
  <c r="AL1200" i="3"/>
  <c r="AL226" i="3"/>
  <c r="AL293" i="3"/>
  <c r="BB1325" i="3"/>
  <c r="AL290" i="3"/>
  <c r="AL1678" i="3"/>
  <c r="AL2115" i="3"/>
  <c r="BC1732" i="3"/>
  <c r="AK1180" i="3"/>
  <c r="AK1067" i="3"/>
  <c r="BC1636" i="3"/>
  <c r="BB2025" i="3"/>
  <c r="BB1654" i="3"/>
  <c r="AK904" i="3"/>
  <c r="AK1335" i="3"/>
  <c r="AK1229" i="3"/>
  <c r="AK957" i="3"/>
  <c r="AK1297" i="3"/>
  <c r="AK1233" i="3"/>
  <c r="AK1100" i="3"/>
  <c r="AK1212" i="3"/>
  <c r="BB1672" i="3"/>
  <c r="BC1673" i="3"/>
  <c r="BC1654" i="3"/>
  <c r="BB1542" i="3"/>
  <c r="AK1126" i="3"/>
  <c r="AK1217" i="3"/>
  <c r="AK1287" i="3"/>
  <c r="AK1039" i="3"/>
  <c r="AK1083" i="3"/>
  <c r="AK1103" i="3"/>
  <c r="AK933" i="3"/>
  <c r="AK1087" i="3"/>
  <c r="AK965" i="3"/>
  <c r="AK1245" i="3"/>
  <c r="AK1296" i="3"/>
  <c r="BB1636" i="3"/>
  <c r="BC1542" i="3"/>
  <c r="AK910" i="3"/>
  <c r="AK1206" i="3"/>
  <c r="AK1121" i="3"/>
  <c r="AK1319" i="3"/>
  <c r="AK1108" i="3"/>
  <c r="AK1202" i="3"/>
  <c r="AK1142" i="3"/>
  <c r="AK1138" i="3"/>
  <c r="AK1208" i="3"/>
  <c r="AK896" i="3"/>
  <c r="AK1211" i="3"/>
  <c r="AK1228" i="3"/>
  <c r="AK1056" i="3"/>
  <c r="AK1155" i="3"/>
  <c r="AK1267" i="3"/>
  <c r="AK1031" i="3"/>
  <c r="AK1277" i="3"/>
  <c r="AK1015" i="3"/>
  <c r="AK1196" i="3"/>
  <c r="AK1329" i="3"/>
  <c r="AK1190" i="3"/>
  <c r="BB1465" i="3"/>
  <c r="BB1673" i="3"/>
  <c r="BB1732" i="3"/>
  <c r="BB2094" i="3"/>
  <c r="AK1150" i="3"/>
  <c r="AK986" i="3"/>
  <c r="AK1125" i="3"/>
  <c r="AK936" i="3"/>
  <c r="AK1043" i="3"/>
  <c r="AK989" i="3"/>
  <c r="AK990" i="3"/>
  <c r="AK1275" i="3"/>
  <c r="AK958" i="3"/>
  <c r="AK1249" i="3"/>
  <c r="AK969" i="3"/>
  <c r="AK944" i="3"/>
  <c r="AK1147" i="3"/>
  <c r="AK1306" i="3"/>
  <c r="AK1219" i="3"/>
  <c r="AK1250" i="3"/>
  <c r="AK926" i="3"/>
  <c r="AK1236" i="3"/>
  <c r="AK967" i="3"/>
  <c r="AK1137" i="3"/>
  <c r="AK1321" i="3"/>
  <c r="AK998" i="3"/>
  <c r="AK1149" i="3"/>
  <c r="AK1165" i="3"/>
  <c r="AK1086" i="3"/>
  <c r="AK1326" i="3"/>
  <c r="AK951" i="3"/>
  <c r="AK1105" i="3"/>
  <c r="AK1161" i="3"/>
  <c r="AK982" i="3"/>
  <c r="AK1132" i="3"/>
  <c r="AK1084" i="3"/>
  <c r="AK897" i="3"/>
  <c r="AK1248" i="3"/>
  <c r="AK1201" i="3"/>
  <c r="AK1301" i="3"/>
  <c r="AK1181" i="3"/>
  <c r="AK1130" i="3"/>
  <c r="AK1270" i="3"/>
  <c r="AK1021" i="3"/>
  <c r="AK1328" i="3"/>
  <c r="AK1052" i="3"/>
  <c r="AK1097" i="3"/>
  <c r="AK1079" i="3"/>
  <c r="AK1300" i="3"/>
  <c r="AK1235" i="3"/>
  <c r="AK994" i="3"/>
  <c r="AK1020" i="3"/>
  <c r="AK1337" i="3"/>
  <c r="AK1204" i="3"/>
  <c r="AK1187" i="3"/>
  <c r="AK960" i="3"/>
  <c r="AK1220" i="3"/>
  <c r="AK1273" i="3"/>
  <c r="AK923" i="3"/>
  <c r="AK1054" i="3"/>
  <c r="AK1156" i="3"/>
  <c r="AK1111" i="3"/>
  <c r="AK1153" i="3"/>
  <c r="AK1000" i="3"/>
  <c r="AK1038" i="3"/>
  <c r="AK911" i="3"/>
  <c r="AK920" i="3"/>
  <c r="AK916" i="3"/>
  <c r="AK1006" i="3"/>
  <c r="AK1262" i="3"/>
  <c r="AK1192" i="3"/>
  <c r="AK968" i="3"/>
  <c r="AK1032" i="3"/>
  <c r="AK1316" i="3"/>
  <c r="AK1330" i="3"/>
  <c r="AK900" i="3"/>
  <c r="AK1098" i="3"/>
  <c r="AK921" i="3"/>
  <c r="AK1285" i="3"/>
  <c r="AK1263" i="3"/>
  <c r="AK902" i="3"/>
  <c r="AK1114" i="3"/>
  <c r="AK993" i="3"/>
  <c r="AK1304" i="3"/>
  <c r="AK1041" i="3"/>
  <c r="AK1308" i="3"/>
  <c r="AK1183" i="3"/>
  <c r="AK1143" i="3"/>
  <c r="AK939" i="3"/>
  <c r="AK1299" i="3"/>
  <c r="AK1116" i="3"/>
  <c r="AK1225" i="3"/>
  <c r="AK1095" i="3"/>
  <c r="AK1332" i="3"/>
  <c r="AK1251" i="3"/>
  <c r="AK1012" i="3"/>
  <c r="AK991" i="3"/>
  <c r="AK1063" i="3"/>
  <c r="AK1057" i="3"/>
  <c r="AK909" i="3"/>
  <c r="AK927" i="3"/>
  <c r="AK1239" i="3"/>
  <c r="AK1281" i="3"/>
  <c r="AK1323" i="3"/>
  <c r="AK1022" i="3"/>
  <c r="AK1269" i="3"/>
  <c r="AK1146" i="3"/>
  <c r="AK1194" i="3"/>
  <c r="AK1010" i="3"/>
  <c r="AK925" i="3"/>
  <c r="AK1240" i="3"/>
  <c r="AK1243" i="3"/>
  <c r="AK924" i="3"/>
  <c r="AK1252" i="3"/>
  <c r="AK942" i="3"/>
  <c r="AK1042" i="3"/>
  <c r="AK1314" i="3"/>
  <c r="AK1001" i="3"/>
  <c r="AK1157" i="3"/>
  <c r="AK1199" i="3"/>
  <c r="AK1016" i="3"/>
  <c r="AK1325" i="3"/>
  <c r="AK1134" i="3"/>
  <c r="AK1118" i="3"/>
  <c r="AK1072" i="3"/>
  <c r="BB2092" i="3"/>
  <c r="AK1184" i="3"/>
  <c r="AK1318" i="3"/>
  <c r="AK932" i="3"/>
  <c r="AK1266" i="3"/>
  <c r="AK1170" i="3"/>
  <c r="AK1049" i="3"/>
  <c r="AK1207" i="3"/>
  <c r="AK1234" i="3"/>
  <c r="AK1003" i="3"/>
  <c r="AK1107" i="3"/>
  <c r="AK1312" i="3"/>
  <c r="AK1025" i="3"/>
  <c r="AK1026" i="3"/>
  <c r="AK1322" i="3"/>
  <c r="AK1247" i="3"/>
  <c r="AK1253" i="3"/>
  <c r="AK1159" i="3"/>
  <c r="AK970" i="3"/>
  <c r="AK955" i="3"/>
  <c r="AK1059" i="3"/>
  <c r="AK1315" i="3"/>
  <c r="AK1230" i="3"/>
  <c r="AK1244" i="3"/>
  <c r="AK922" i="3"/>
  <c r="AK1119" i="3"/>
  <c r="AK1034" i="3"/>
  <c r="AK1127" i="3"/>
  <c r="AK1140" i="3"/>
  <c r="AK1185" i="3"/>
  <c r="AK1283" i="3"/>
  <c r="AK1066" i="3"/>
  <c r="AK1292" i="3"/>
  <c r="AK1055" i="3"/>
  <c r="AK1241" i="3"/>
  <c r="AK1303" i="3"/>
  <c r="AK907" i="3"/>
  <c r="AK1139" i="3"/>
  <c r="AK903" i="3"/>
  <c r="AK1195" i="3"/>
  <c r="AK1027" i="3"/>
  <c r="AK1295" i="3"/>
  <c r="AK1065" i="3"/>
  <c r="AK1205" i="3"/>
  <c r="AK934" i="3"/>
  <c r="AK908" i="3"/>
  <c r="AK1085" i="3"/>
  <c r="AK1082" i="3"/>
  <c r="AK1282" i="3"/>
  <c r="AK946" i="3"/>
  <c r="AK961" i="3"/>
  <c r="AK905" i="3"/>
  <c r="AK1064" i="3"/>
  <c r="AK1280" i="3"/>
  <c r="AK1189" i="3"/>
  <c r="AK1179" i="3"/>
  <c r="AK1011" i="3"/>
  <c r="AK1215" i="3"/>
  <c r="AK1023" i="3"/>
  <c r="AK1188" i="3"/>
  <c r="AK1018" i="3"/>
  <c r="AK1024" i="3"/>
  <c r="AK1068" i="3"/>
  <c r="AK912" i="3"/>
  <c r="AK1218" i="3"/>
  <c r="AK928" i="3"/>
  <c r="AK1198" i="3"/>
  <c r="AK1037" i="3"/>
  <c r="AK1209" i="3"/>
  <c r="AK1291" i="3"/>
  <c r="AK931" i="3"/>
  <c r="AK1257" i="3"/>
  <c r="AK1109" i="3"/>
  <c r="AK1058" i="3"/>
  <c r="AK1028" i="3"/>
  <c r="AK1133" i="3"/>
  <c r="AK949" i="3"/>
  <c r="AK973" i="3"/>
  <c r="AK1128" i="3"/>
  <c r="AK1078" i="3"/>
  <c r="AK1017" i="3"/>
  <c r="AK1168" i="3"/>
  <c r="AK1302" i="3"/>
  <c r="AK992" i="3"/>
  <c r="AK1164" i="3"/>
  <c r="AK1284" i="3"/>
  <c r="AK1169" i="3"/>
  <c r="AK1305" i="3"/>
  <c r="AK1271" i="3"/>
  <c r="AK1172" i="3"/>
  <c r="AK1089" i="3"/>
  <c r="AK1171" i="3"/>
  <c r="AK1144" i="3"/>
  <c r="AK981" i="3"/>
  <c r="AK996" i="3"/>
  <c r="AK1092" i="3"/>
  <c r="AK915" i="3"/>
  <c r="AK1177" i="3"/>
  <c r="AK1223" i="3"/>
  <c r="AK1076" i="3"/>
  <c r="AK1019" i="3"/>
  <c r="AK1123" i="3"/>
  <c r="AK1224" i="3"/>
  <c r="AK1029" i="3"/>
  <c r="AK1258" i="3"/>
  <c r="AK1030" i="3"/>
  <c r="AK1242" i="3"/>
  <c r="AK983" i="3"/>
  <c r="AK1255" i="3"/>
  <c r="AK1268" i="3"/>
  <c r="AK1313" i="3"/>
  <c r="AK1096" i="3"/>
  <c r="AK1162" i="3"/>
  <c r="AK1210" i="3"/>
  <c r="AK979" i="3"/>
  <c r="AK1047" i="3"/>
  <c r="AK1178" i="3"/>
  <c r="AK1035" i="3"/>
  <c r="AK1203" i="3"/>
  <c r="AK1093" i="3"/>
  <c r="AK1131" i="3"/>
  <c r="AK963" i="3"/>
  <c r="AK1167" i="3"/>
  <c r="AK975" i="3"/>
  <c r="AK1141" i="3"/>
  <c r="AK984" i="3"/>
  <c r="AK1008" i="3"/>
  <c r="AK1186" i="3"/>
  <c r="AK1293" i="3"/>
  <c r="AK1122" i="3"/>
  <c r="AK901" i="3"/>
  <c r="AK1166" i="3"/>
  <c r="AK985" i="3"/>
  <c r="AK1112" i="3"/>
  <c r="AK1113" i="3"/>
  <c r="AK1044" i="3"/>
  <c r="AK1115" i="3"/>
  <c r="AK1061" i="3"/>
  <c r="AK1151" i="3"/>
  <c r="AK959" i="3"/>
  <c r="AK1060" i="3"/>
  <c r="AK954" i="3"/>
  <c r="AK1324" i="3"/>
  <c r="AK964" i="3"/>
  <c r="AK1276" i="3"/>
  <c r="AK1290" i="3"/>
  <c r="AK1070" i="3"/>
  <c r="AK1278" i="3"/>
  <c r="AK1080" i="3"/>
  <c r="AK1081" i="3"/>
  <c r="AK1227" i="3"/>
  <c r="AK1298" i="3"/>
  <c r="AK1129" i="3"/>
  <c r="AK1045" i="3"/>
  <c r="AK940" i="3"/>
  <c r="AK948" i="3"/>
  <c r="AK1069" i="3"/>
  <c r="AK1102" i="3"/>
  <c r="AK1110" i="3"/>
  <c r="AK1176" i="3"/>
  <c r="AK1182" i="3"/>
  <c r="AK1158" i="3"/>
  <c r="BC2092" i="3"/>
  <c r="BC2066" i="3"/>
  <c r="BA12" i="3"/>
  <c r="BC2102" i="3"/>
  <c r="BB2066" i="3"/>
  <c r="AK2041" i="3"/>
  <c r="AK2118" i="3"/>
  <c r="AK1232" i="3"/>
  <c r="AK1104" i="3"/>
  <c r="AK1222" i="3"/>
  <c r="AK1310" i="3"/>
  <c r="AK1246" i="3"/>
  <c r="AK945" i="3"/>
  <c r="AK1216" i="3"/>
  <c r="AK1048" i="3"/>
  <c r="AK937" i="3"/>
  <c r="AK1214" i="3"/>
  <c r="AK997" i="3"/>
  <c r="AK978" i="3"/>
  <c r="AK1154" i="3"/>
  <c r="AK1261" i="3"/>
  <c r="AK1090" i="3"/>
  <c r="AK1117" i="3"/>
  <c r="AK898" i="3"/>
  <c r="AK952" i="3"/>
  <c r="AK1036" i="3"/>
  <c r="AK1237" i="3"/>
  <c r="AK1007" i="3"/>
  <c r="AK1135" i="3"/>
  <c r="AK906" i="3"/>
  <c r="AK1073" i="3"/>
  <c r="AK1163" i="3"/>
  <c r="AK1014" i="3"/>
  <c r="AK999" i="3"/>
  <c r="AK1288" i="3"/>
  <c r="AK1120" i="3"/>
  <c r="AK1174" i="3"/>
  <c r="AK941" i="3"/>
  <c r="AK977" i="3"/>
  <c r="AK917" i="3"/>
  <c r="AK1004" i="3"/>
  <c r="AK1148" i="3"/>
  <c r="AK962" i="3"/>
  <c r="AK1050" i="3"/>
  <c r="AK1260" i="3"/>
  <c r="AK1074" i="3"/>
  <c r="AK918" i="3"/>
  <c r="AK1124" i="3"/>
  <c r="AK938" i="3"/>
  <c r="AK1289" i="3"/>
  <c r="AK1279" i="3"/>
  <c r="AK947" i="3"/>
  <c r="AK1051" i="3"/>
  <c r="AK1307" i="3"/>
  <c r="AK1317" i="3"/>
  <c r="AK1320" i="3"/>
  <c r="AK1152" i="3"/>
  <c r="AK1238" i="3"/>
  <c r="AK1005" i="3"/>
  <c r="AK1046" i="3"/>
  <c r="AK1013" i="3"/>
  <c r="AK930" i="3"/>
  <c r="AK1101" i="3"/>
  <c r="AK976" i="3"/>
  <c r="AK980" i="3"/>
  <c r="AK1213" i="3"/>
  <c r="AK988" i="3"/>
  <c r="AK1106" i="3"/>
  <c r="AK1077" i="3"/>
  <c r="AK1333" i="3"/>
  <c r="AK1193" i="3"/>
  <c r="AK1231" i="3"/>
  <c r="AK899" i="3"/>
  <c r="AK1265" i="3"/>
  <c r="AK1259" i="3"/>
  <c r="AK1221" i="3"/>
  <c r="AK1145" i="3"/>
  <c r="AK1331" i="3"/>
  <c r="AK1075" i="3"/>
  <c r="AK971" i="3"/>
  <c r="AK1002" i="3"/>
  <c r="AK1175" i="3"/>
  <c r="AK919" i="3"/>
  <c r="AK1311" i="3"/>
  <c r="AK950" i="3"/>
  <c r="AK972" i="3"/>
  <c r="AK929" i="3"/>
  <c r="AK1272" i="3"/>
  <c r="AK1091" i="3"/>
  <c r="AK987" i="3"/>
  <c r="AK1040" i="3"/>
  <c r="AK1191" i="3"/>
  <c r="AK1264" i="3"/>
  <c r="AK1136" i="3"/>
  <c r="AK1286" i="3"/>
  <c r="AK953" i="3"/>
  <c r="AK1334" i="3"/>
  <c r="AK1009" i="3"/>
  <c r="AK1256" i="3"/>
  <c r="AK1088" i="3"/>
  <c r="AK1033" i="3"/>
  <c r="AK1294" i="3"/>
  <c r="AK913" i="3"/>
  <c r="AK914" i="3"/>
  <c r="AK1226" i="3"/>
  <c r="AK1197" i="3"/>
  <c r="AK974" i="3"/>
  <c r="AK1053" i="3"/>
  <c r="AK1309" i="3"/>
  <c r="AK1274" i="3"/>
  <c r="AK966" i="3"/>
  <c r="AK1173" i="3"/>
  <c r="AK943" i="3"/>
  <c r="AK1071" i="3"/>
  <c r="AK1327" i="3"/>
  <c r="AK995" i="3"/>
  <c r="AK1099" i="3"/>
  <c r="AK956" i="3"/>
  <c r="AK935" i="3"/>
  <c r="AK1336" i="3"/>
  <c r="AK1160" i="3"/>
  <c r="AK1254" i="3"/>
  <c r="AK1094" i="3"/>
  <c r="AK1062" i="3"/>
  <c r="BC1609" i="3"/>
  <c r="AK2081" i="3"/>
  <c r="AK2080" i="3"/>
  <c r="AK2076" i="3"/>
  <c r="AK2048" i="3"/>
  <c r="BB1609" i="3"/>
  <c r="AK2107" i="3"/>
  <c r="AK2108" i="3"/>
  <c r="AK2114" i="3"/>
  <c r="AK2099" i="3"/>
  <c r="AK2043" i="3"/>
  <c r="AK2075" i="3"/>
  <c r="AK2051" i="3"/>
  <c r="AK2078" i="3"/>
  <c r="AK2106" i="3"/>
  <c r="AK2089" i="3"/>
  <c r="AK2045" i="3"/>
  <c r="AK2094" i="3"/>
  <c r="AK2057" i="3"/>
  <c r="AK2024" i="3"/>
  <c r="AK2061" i="3"/>
  <c r="AK2053" i="3"/>
  <c r="AK2054" i="3"/>
  <c r="AK2072" i="3"/>
  <c r="BA10" i="3"/>
  <c r="AK1739" i="3"/>
  <c r="AK2117" i="3"/>
  <c r="AK2109" i="3"/>
  <c r="AK2082" i="3"/>
  <c r="AK2049" i="3"/>
  <c r="AK2116" i="3"/>
  <c r="AK2090" i="3"/>
  <c r="AK2069" i="3"/>
  <c r="AK2039" i="3"/>
  <c r="AK2037" i="3"/>
  <c r="AK2087" i="3"/>
  <c r="AK2059" i="3"/>
  <c r="AK2052" i="3"/>
  <c r="AK2084" i="3"/>
  <c r="AK2101" i="3"/>
  <c r="AK2110" i="3"/>
  <c r="AK2040" i="3"/>
  <c r="AK2027" i="3"/>
  <c r="AK2033" i="3"/>
  <c r="AK2030" i="3"/>
  <c r="AK2079" i="3"/>
  <c r="AK2096" i="3"/>
  <c r="AK2098" i="3"/>
  <c r="AK2100" i="3"/>
  <c r="AK2092" i="3"/>
  <c r="AK1701" i="3"/>
  <c r="AK1697" i="3"/>
  <c r="AK1543" i="3"/>
  <c r="AK2112" i="3"/>
  <c r="AK2088" i="3"/>
  <c r="AK2068" i="3"/>
  <c r="AK2085" i="3"/>
  <c r="AK2111" i="3"/>
  <c r="AK2071" i="3"/>
  <c r="AK2060" i="3"/>
  <c r="AK2031" i="3"/>
  <c r="AK2029" i="3"/>
  <c r="AK2103" i="3"/>
  <c r="AK2104" i="3"/>
  <c r="AK2035" i="3"/>
  <c r="AK2038" i="3"/>
  <c r="AK2097" i="3"/>
  <c r="AK2063" i="3"/>
  <c r="AK2036" i="3"/>
  <c r="AK2062" i="3"/>
  <c r="AK2025" i="3"/>
  <c r="AK2034" i="3"/>
  <c r="AK2044" i="3"/>
  <c r="AK2042" i="3"/>
  <c r="AK2102" i="3"/>
  <c r="AK2056" i="3"/>
  <c r="AK2105" i="3"/>
  <c r="AK1461" i="3"/>
  <c r="AK1611" i="3"/>
  <c r="AK2095" i="3"/>
  <c r="AK2067" i="3"/>
  <c r="AK2065" i="3"/>
  <c r="AK2058" i="3"/>
  <c r="AK2091" i="3"/>
  <c r="AK2055" i="3"/>
  <c r="AK2032" i="3"/>
  <c r="AK2023" i="3"/>
  <c r="AK2066" i="3"/>
  <c r="AK2113" i="3"/>
  <c r="AK2086" i="3"/>
  <c r="AK2077" i="3"/>
  <c r="AK2026" i="3"/>
  <c r="AK2093" i="3"/>
  <c r="AK2074" i="3"/>
  <c r="AK2028" i="3"/>
  <c r="AK2047" i="3"/>
  <c r="AK2070" i="3"/>
  <c r="AK2073" i="3"/>
  <c r="AK2050" i="3"/>
  <c r="AK2046" i="3"/>
  <c r="AK2083" i="3"/>
  <c r="AK2064" i="3"/>
  <c r="AK1489" i="3"/>
  <c r="AK1525" i="3"/>
  <c r="AK1617" i="3"/>
  <c r="AK1529" i="3"/>
  <c r="AK1552" i="3"/>
  <c r="AK1686" i="3"/>
  <c r="AK1486" i="3"/>
  <c r="AK1457" i="3"/>
  <c r="AK1475" i="3"/>
  <c r="AK1509" i="3"/>
  <c r="AK1514" i="3"/>
  <c r="AK1587" i="3"/>
  <c r="AK1663" i="3"/>
  <c r="AK1602" i="3"/>
  <c r="AK1530" i="3"/>
  <c r="AK1629" i="3"/>
  <c r="AK1542" i="3"/>
  <c r="AK1679" i="3"/>
  <c r="AK1481" i="3"/>
  <c r="AK1469" i="3"/>
  <c r="AK1666" i="3"/>
  <c r="AK1535" i="3"/>
  <c r="AK1612" i="3"/>
  <c r="AK1737" i="3"/>
  <c r="AK1468" i="3"/>
  <c r="AK1725" i="3"/>
  <c r="AK1586" i="3"/>
  <c r="AK1526" i="3"/>
  <c r="AK1566" i="3"/>
  <c r="AK1505" i="3"/>
  <c r="AK1615" i="3"/>
  <c r="AK1726" i="3"/>
  <c r="AK1609" i="3"/>
  <c r="AK1459" i="3"/>
  <c r="AK1595" i="3"/>
  <c r="AK1667" i="3"/>
  <c r="AK1567" i="3"/>
  <c r="AK1512" i="3"/>
  <c r="AK1624" i="3"/>
  <c r="AK1511" i="3"/>
  <c r="AK1559" i="3"/>
  <c r="AK1538" i="3"/>
  <c r="AK1720" i="3"/>
  <c r="AK1627" i="3"/>
  <c r="AK1718" i="3"/>
  <c r="AK1594" i="3"/>
  <c r="AK1536" i="3"/>
  <c r="AK1684" i="3"/>
  <c r="AK1550" i="3"/>
  <c r="AK1560" i="3"/>
  <c r="AK1736" i="3"/>
  <c r="AK1458" i="3"/>
  <c r="AK1635" i="3"/>
  <c r="AK1632" i="3"/>
  <c r="AK1577" i="3"/>
  <c r="AK1492" i="3"/>
  <c r="AK1565" i="3"/>
  <c r="AK1539" i="3"/>
  <c r="AK1685" i="3"/>
  <c r="AK1638" i="3"/>
  <c r="AK1493" i="3"/>
  <c r="AK1588" i="3"/>
  <c r="AK1647" i="3"/>
  <c r="AK1471" i="3"/>
  <c r="AK1490" i="3"/>
  <c r="AK1593" i="3"/>
  <c r="AK1470" i="3"/>
  <c r="AK1700" i="3"/>
  <c r="AK1723" i="3"/>
  <c r="AK1741" i="3"/>
  <c r="AK1709" i="3"/>
  <c r="AK1642" i="3"/>
  <c r="AK1626" i="3"/>
  <c r="AK1477" i="3"/>
  <c r="AK1507" i="3"/>
  <c r="AK1499" i="3"/>
  <c r="AK1533" i="3"/>
  <c r="AK1581" i="3"/>
  <c r="AK1540" i="3"/>
  <c r="AK1575" i="3"/>
  <c r="AK1576" i="3"/>
  <c r="AK1574" i="3"/>
  <c r="AK1681" i="3"/>
  <c r="AK1740" i="3"/>
  <c r="AK1508" i="3"/>
  <c r="AK1488" i="3"/>
  <c r="AK1671" i="3"/>
  <c r="AK1618" i="3"/>
  <c r="AK1688" i="3"/>
  <c r="AK1460" i="3"/>
  <c r="AK1464" i="3"/>
  <c r="AK1623" i="3"/>
  <c r="AK1703" i="3"/>
  <c r="AK1582" i="3"/>
  <c r="AK1652" i="3"/>
  <c r="AK1668" i="3"/>
  <c r="AK1621" i="3"/>
  <c r="AK1472" i="3"/>
  <c r="AK1715" i="3"/>
  <c r="AK1546" i="3"/>
  <c r="AK1674" i="3"/>
  <c r="AK1670" i="3"/>
  <c r="AK1734" i="3"/>
  <c r="AK1634" i="3"/>
  <c r="AK1541" i="3"/>
  <c r="AK1483" i="3"/>
  <c r="AK1547" i="3"/>
  <c r="AK1495" i="3"/>
  <c r="AK1510" i="3"/>
  <c r="AK1724" i="3"/>
  <c r="AK1532" i="3"/>
  <c r="AK1659" i="3"/>
  <c r="AK1672" i="3"/>
  <c r="AK1608" i="3"/>
  <c r="AK1691" i="3"/>
  <c r="AK1636" i="3"/>
  <c r="AK1729" i="3"/>
  <c r="AK1649" i="3"/>
  <c r="AK1498" i="3"/>
  <c r="AK1693" i="3"/>
  <c r="AK1630" i="3"/>
  <c r="AK1571" i="3"/>
  <c r="AK1707" i="3"/>
  <c r="AK1687" i="3"/>
  <c r="AK1743" i="3"/>
  <c r="AK1501" i="3"/>
  <c r="AK1527" i="3"/>
  <c r="AK1583" i="3"/>
  <c r="AK1519" i="3"/>
  <c r="AK1683" i="3"/>
  <c r="AK1590" i="3"/>
  <c r="AK1713" i="3"/>
  <c r="AK1473" i="3"/>
  <c r="AK1561" i="3"/>
  <c r="AK1520" i="3"/>
  <c r="AK1506" i="3"/>
  <c r="AK1673" i="3"/>
  <c r="AK1704" i="3"/>
  <c r="AK1631" i="3"/>
  <c r="AK1496" i="3"/>
  <c r="AK1641" i="3"/>
  <c r="AK1502" i="3"/>
  <c r="AK1598" i="3"/>
  <c r="AK1665" i="3"/>
  <c r="AK1716" i="3"/>
  <c r="AK1564" i="3"/>
  <c r="AK1504" i="3"/>
  <c r="AK1735" i="3"/>
  <c r="AK1562" i="3"/>
  <c r="AK1706" i="3"/>
  <c r="AK1694" i="3"/>
  <c r="AK1742" i="3"/>
  <c r="AK1717" i="3"/>
  <c r="AK1653" i="3"/>
  <c r="AK1491" i="3"/>
  <c r="AK1619" i="3"/>
  <c r="AK1537" i="3"/>
  <c r="AK1480" i="3"/>
  <c r="AK1648" i="3"/>
  <c r="AK1572" i="3"/>
  <c r="AK1570" i="3"/>
  <c r="AK1585" i="3"/>
  <c r="AK1604" i="3"/>
  <c r="AK1534" i="3"/>
  <c r="AK1463" i="3"/>
  <c r="AK1643" i="3"/>
  <c r="AK1661" i="3"/>
  <c r="AK1699" i="3"/>
  <c r="AK1557" i="3"/>
  <c r="AK1573" i="3"/>
  <c r="AK1622" i="3"/>
  <c r="AK1579" i="3"/>
  <c r="AK1485" i="3"/>
  <c r="AK1503" i="3"/>
  <c r="AK1476" i="3"/>
  <c r="AK1605" i="3"/>
  <c r="AK1478" i="3"/>
  <c r="AK1606" i="3"/>
  <c r="AK1676" i="3"/>
  <c r="AK1556" i="3"/>
  <c r="AK1479" i="3"/>
  <c r="AK1613" i="3"/>
  <c r="AK1522" i="3"/>
  <c r="AK1705" i="3"/>
  <c r="AK1513" i="3"/>
  <c r="AK1545" i="3"/>
  <c r="AK1528" i="3"/>
  <c r="AK1639" i="3"/>
  <c r="AK1518" i="3"/>
  <c r="AK1620" i="3"/>
  <c r="AK1714" i="3"/>
  <c r="AK1732" i="3"/>
  <c r="AK1591" i="3"/>
  <c r="AK1600" i="3"/>
  <c r="AK1482" i="3"/>
  <c r="AK1578" i="3"/>
  <c r="AK1738" i="3"/>
  <c r="AK1702" i="3"/>
  <c r="AK1680" i="3"/>
  <c r="AK1662" i="3"/>
  <c r="AK1710" i="3"/>
  <c r="AK1712" i="3"/>
  <c r="AK1657" i="3"/>
  <c r="AK1669" i="3"/>
  <c r="AK1589" i="3"/>
  <c r="AK1515" i="3"/>
  <c r="AK1549" i="3"/>
  <c r="AK1553" i="3"/>
  <c r="AK1548" i="3"/>
  <c r="AK1494" i="3"/>
  <c r="AK1730" i="3"/>
  <c r="AK1500" i="3"/>
  <c r="AK1651" i="3"/>
  <c r="AK1690" i="3"/>
  <c r="AK1521" i="3"/>
  <c r="AK1728" i="3"/>
  <c r="AK1654" i="3"/>
  <c r="AK1466" i="3"/>
  <c r="AK1497" i="3"/>
  <c r="AK1644" i="3"/>
  <c r="AK1727" i="3"/>
  <c r="AK1465" i="3"/>
  <c r="AK1658" i="3"/>
  <c r="AK1645" i="3"/>
  <c r="AK1692" i="3"/>
  <c r="AK1462" i="3"/>
  <c r="AK1569" i="3"/>
  <c r="AK1597" i="3"/>
  <c r="AK1555" i="3"/>
  <c r="AK1731" i="3"/>
  <c r="AK1733" i="3"/>
  <c r="AK1517" i="3"/>
  <c r="AK1523" i="3"/>
  <c r="AK1599" i="3"/>
  <c r="AK1640" i="3"/>
  <c r="AK1524" i="3"/>
  <c r="AK1722" i="3"/>
  <c r="AK1592" i="3"/>
  <c r="AK1628" i="3"/>
  <c r="AK1607" i="3"/>
  <c r="AK1610" i="3"/>
  <c r="AK1696" i="3"/>
  <c r="AK1646" i="3"/>
  <c r="AK1531" i="3"/>
  <c r="AK1711" i="3"/>
  <c r="AK1563" i="3"/>
  <c r="AK1551" i="3"/>
  <c r="AK1596" i="3"/>
  <c r="AK1558" i="3"/>
  <c r="AK1708" i="3"/>
  <c r="AK1655" i="3"/>
  <c r="AK1474" i="3"/>
  <c r="AK1656" i="3"/>
  <c r="AK1484" i="3"/>
  <c r="AK1664" i="3"/>
  <c r="AK1689" i="3"/>
  <c r="AK1695" i="3"/>
  <c r="AK1516" i="3"/>
  <c r="AK1614" i="3"/>
  <c r="AK1625" i="3"/>
  <c r="AK1633" i="3"/>
  <c r="AK1554" i="3"/>
  <c r="AK1580" i="3"/>
  <c r="AK1698" i="3"/>
  <c r="AK1544" i="3"/>
  <c r="AK1603" i="3"/>
  <c r="AK1675" i="3"/>
  <c r="AK1719" i="3"/>
  <c r="AK1650" i="3"/>
  <c r="AK1677" i="3"/>
  <c r="AK1601" i="3"/>
  <c r="AK1467" i="3"/>
  <c r="AK1637" i="3"/>
  <c r="AK1660" i="3"/>
  <c r="AK1584" i="3"/>
  <c r="AK1487" i="3"/>
  <c r="AK1616" i="3"/>
  <c r="AK1682" i="3"/>
  <c r="AK1568" i="3"/>
  <c r="AK1721" i="3"/>
  <c r="AX12" i="3"/>
  <c r="BC2093" i="3"/>
  <c r="BB2093" i="3"/>
  <c r="AK2019" i="3"/>
  <c r="AK2008" i="3"/>
  <c r="AK2000" i="3"/>
  <c r="AK1992" i="3"/>
  <c r="AK1984" i="3"/>
  <c r="AK1976" i="3"/>
  <c r="AK1968" i="3"/>
  <c r="AK1960" i="3"/>
  <c r="AK1942" i="3"/>
  <c r="AK1934" i="3"/>
  <c r="AK1926" i="3"/>
  <c r="AK1918" i="3"/>
  <c r="AK2021" i="3"/>
  <c r="AK1892" i="3"/>
  <c r="AK1884" i="3"/>
  <c r="AK1876" i="3"/>
  <c r="AK1868" i="3"/>
  <c r="AK1862" i="3"/>
  <c r="AK1854" i="3"/>
  <c r="AK1846" i="3"/>
  <c r="AK1838" i="3"/>
  <c r="AK1830" i="3"/>
  <c r="AK1822" i="3"/>
  <c r="AK1814" i="3"/>
  <c r="AK1806" i="3"/>
  <c r="AK1798" i="3"/>
  <c r="AK1790" i="3"/>
  <c r="AK2017" i="3"/>
  <c r="AK1951" i="3"/>
  <c r="AK1910" i="3"/>
  <c r="AK1906" i="3"/>
  <c r="AK1902" i="3"/>
  <c r="AK1970" i="3"/>
  <c r="AK1912" i="3"/>
  <c r="AK1757" i="3"/>
  <c r="AK1749" i="3"/>
  <c r="AK1978" i="3"/>
  <c r="AK1904" i="3"/>
  <c r="AK2002" i="3"/>
  <c r="AK1940" i="3"/>
  <c r="AK1908" i="3"/>
  <c r="AK1900" i="3"/>
  <c r="AK1866" i="3"/>
  <c r="AK1778" i="3"/>
  <c r="AK1762" i="3"/>
  <c r="AK1774" i="3"/>
  <c r="AK1916" i="3"/>
  <c r="AK1932" i="3"/>
  <c r="AK1924" i="3"/>
  <c r="AK1808" i="3"/>
  <c r="AK1770" i="3"/>
  <c r="AK1766" i="3"/>
  <c r="AK1816" i="3"/>
  <c r="AK1878" i="3"/>
  <c r="AK1947" i="3"/>
  <c r="AK1844" i="3"/>
  <c r="AK1898" i="3"/>
  <c r="AK1747" i="3"/>
  <c r="AK1782" i="3"/>
  <c r="AK1751" i="3"/>
  <c r="AK1783" i="3"/>
  <c r="AK1828" i="3"/>
  <c r="AK1946" i="3"/>
  <c r="AK1763" i="3"/>
  <c r="AK1820" i="3"/>
  <c r="AK1755" i="3"/>
  <c r="AK1771" i="3"/>
  <c r="AK1764" i="3"/>
  <c r="AK1775" i="3"/>
  <c r="AK1825" i="3"/>
  <c r="AK1865" i="3"/>
  <c r="AK1894" i="3"/>
  <c r="AK2015" i="3"/>
  <c r="AK1745" i="3"/>
  <c r="AK1845" i="3"/>
  <c r="AK1913" i="3"/>
  <c r="AK1921" i="3"/>
  <c r="AK1761" i="3"/>
  <c r="AK1777" i="3"/>
  <c r="AK1821" i="3"/>
  <c r="AK1864" i="3"/>
  <c r="AK1886" i="3"/>
  <c r="AK2007" i="3"/>
  <c r="AK1756" i="3"/>
  <c r="AK1872" i="3"/>
  <c r="AK1889" i="3"/>
  <c r="AK1936" i="3"/>
  <c r="AK1952" i="3"/>
  <c r="AK1869" i="3"/>
  <c r="AK1877" i="3"/>
  <c r="AK1885" i="3"/>
  <c r="AK1893" i="3"/>
  <c r="AK1917" i="3"/>
  <c r="AK1791" i="3"/>
  <c r="AK1807" i="3"/>
  <c r="AK1823" i="3"/>
  <c r="AK1839" i="3"/>
  <c r="AK1855" i="3"/>
  <c r="AK1871" i="3"/>
  <c r="AK1887" i="3"/>
  <c r="AK1958" i="3"/>
  <c r="AK1963" i="3"/>
  <c r="AK1955" i="3"/>
  <c r="AK1966" i="3"/>
  <c r="AK1971" i="3"/>
  <c r="AK1982" i="3"/>
  <c r="AK1987" i="3"/>
  <c r="AK1998" i="3"/>
  <c r="AK2003" i="3"/>
  <c r="AK2022" i="3"/>
  <c r="AK1956" i="3"/>
  <c r="AK1988" i="3"/>
  <c r="AK2012" i="3"/>
  <c r="AK2016" i="3"/>
  <c r="AK1961" i="3"/>
  <c r="AK1977" i="3"/>
  <c r="AK1993" i="3"/>
  <c r="AK2009" i="3"/>
  <c r="AK1800" i="3"/>
  <c r="AK1836" i="3"/>
  <c r="AK1772" i="3"/>
  <c r="AK2018" i="3"/>
  <c r="AK1768" i="3"/>
  <c r="AK1967" i="3"/>
  <c r="AK1759" i="3"/>
  <c r="AK1948" i="3"/>
  <c r="AK1929" i="3"/>
  <c r="AK1994" i="3"/>
  <c r="AK1754" i="3"/>
  <c r="AK1812" i="3"/>
  <c r="AK1817" i="3"/>
  <c r="AK1840" i="3"/>
  <c r="AK1870" i="3"/>
  <c r="AK1986" i="3"/>
  <c r="AK1765" i="3"/>
  <c r="AK1781" i="3"/>
  <c r="AK1788" i="3"/>
  <c r="AK1793" i="3"/>
  <c r="AK1837" i="3"/>
  <c r="AK1874" i="3"/>
  <c r="AK1752" i="3"/>
  <c r="AK1881" i="3"/>
  <c r="AK1896" i="3"/>
  <c r="AK1903" i="3"/>
  <c r="AK1933" i="3"/>
  <c r="AK1991" i="3"/>
  <c r="AK1787" i="3"/>
  <c r="AK1803" i="3"/>
  <c r="AK1819" i="3"/>
  <c r="AK1835" i="3"/>
  <c r="AK1851" i="3"/>
  <c r="AK1867" i="3"/>
  <c r="AK1883" i="3"/>
  <c r="AK1899" i="3"/>
  <c r="AK1974" i="3"/>
  <c r="AK1979" i="3"/>
  <c r="AK1915" i="3"/>
  <c r="AK1923" i="3"/>
  <c r="AK1931" i="3"/>
  <c r="AK1939" i="3"/>
  <c r="AK1964" i="3"/>
  <c r="AK1996" i="3"/>
  <c r="AK2020" i="3"/>
  <c r="AK1957" i="3"/>
  <c r="AK1973" i="3"/>
  <c r="AK1989" i="3"/>
  <c r="AK2005" i="3"/>
  <c r="AK1784" i="3"/>
  <c r="AK1833" i="3"/>
  <c r="AK1962" i="3"/>
  <c r="AK1860" i="3"/>
  <c r="AK1767" i="3"/>
  <c r="AK1797" i="3"/>
  <c r="AK1857" i="3"/>
  <c r="AK1841" i="3"/>
  <c r="AK1813" i="3"/>
  <c r="AK1849" i="3"/>
  <c r="AK1945" i="3"/>
  <c r="AK1975" i="3"/>
  <c r="AK2010" i="3"/>
  <c r="AK1746" i="3"/>
  <c r="AK1829" i="3"/>
  <c r="AK1861" i="3"/>
  <c r="AK1954" i="3"/>
  <c r="AK1769" i="3"/>
  <c r="AK1785" i="3"/>
  <c r="AK1804" i="3"/>
  <c r="AK1809" i="3"/>
  <c r="AK1832" i="3"/>
  <c r="AK1853" i="3"/>
  <c r="AK1748" i="3"/>
  <c r="AK1786" i="3"/>
  <c r="AK1794" i="3"/>
  <c r="AK1802" i="3"/>
  <c r="AK1810" i="3"/>
  <c r="AK1818" i="3"/>
  <c r="AK1826" i="3"/>
  <c r="AK1834" i="3"/>
  <c r="AK1842" i="3"/>
  <c r="AK1850" i="3"/>
  <c r="AK1858" i="3"/>
  <c r="AK1873" i="3"/>
  <c r="AK1888" i="3"/>
  <c r="AK1907" i="3"/>
  <c r="AK1925" i="3"/>
  <c r="AK1959" i="3"/>
  <c r="AK1928" i="3"/>
  <c r="AK1983" i="3"/>
  <c r="AK1799" i="3"/>
  <c r="AK1815" i="3"/>
  <c r="AK1831" i="3"/>
  <c r="AK1847" i="3"/>
  <c r="AK1863" i="3"/>
  <c r="AK1879" i="3"/>
  <c r="AK1895" i="3"/>
  <c r="AK1930" i="3"/>
  <c r="AK1938" i="3"/>
  <c r="AK1950" i="3"/>
  <c r="AK1990" i="3"/>
  <c r="AK1995" i="3"/>
  <c r="AK1972" i="3"/>
  <c r="AK2004" i="3"/>
  <c r="AK1953" i="3"/>
  <c r="AK1969" i="3"/>
  <c r="AK1985" i="3"/>
  <c r="AK2001" i="3"/>
  <c r="AK1852" i="3"/>
  <c r="AK1779" i="3"/>
  <c r="AK1792" i="3"/>
  <c r="AK1882" i="3"/>
  <c r="AK1789" i="3"/>
  <c r="AK1760" i="3"/>
  <c r="AK1776" i="3"/>
  <c r="AK1780" i="3"/>
  <c r="AK1805" i="3"/>
  <c r="AK1901" i="3"/>
  <c r="AK1909" i="3"/>
  <c r="AK1999" i="3"/>
  <c r="AK1753" i="3"/>
  <c r="AK1796" i="3"/>
  <c r="AK1801" i="3"/>
  <c r="AK1824" i="3"/>
  <c r="AK1856" i="3"/>
  <c r="AK1890" i="3"/>
  <c r="AK1937" i="3"/>
  <c r="AK1750" i="3"/>
  <c r="AK1758" i="3"/>
  <c r="AK1773" i="3"/>
  <c r="AK1848" i="3"/>
  <c r="AK1905" i="3"/>
  <c r="AK1744" i="3"/>
  <c r="AK1880" i="3"/>
  <c r="AK1897" i="3"/>
  <c r="AK1911" i="3"/>
  <c r="AK1920" i="3"/>
  <c r="AK1941" i="3"/>
  <c r="AK1944" i="3"/>
  <c r="AK1795" i="3"/>
  <c r="AK1811" i="3"/>
  <c r="AK1827" i="3"/>
  <c r="AK1843" i="3"/>
  <c r="AK1859" i="3"/>
  <c r="AK1875" i="3"/>
  <c r="AK1891" i="3"/>
  <c r="AK1914" i="3"/>
  <c r="AK1922" i="3"/>
  <c r="AK2006" i="3"/>
  <c r="AK2011" i="3"/>
  <c r="AK2014" i="3"/>
  <c r="AK1919" i="3"/>
  <c r="AK1927" i="3"/>
  <c r="AK1935" i="3"/>
  <c r="AK1943" i="3"/>
  <c r="AK1949" i="3"/>
  <c r="AK1980" i="3"/>
  <c r="AK1965" i="3"/>
  <c r="AK1981" i="3"/>
  <c r="AK1997" i="3"/>
  <c r="AK2013" i="3"/>
  <c r="BC662" i="3"/>
  <c r="BB662" i="3"/>
  <c r="BB2108" i="3"/>
  <c r="BC2108" i="3"/>
  <c r="BC1531" i="3"/>
  <c r="BB1531" i="3"/>
  <c r="BC1502" i="3"/>
  <c r="BB1502" i="3"/>
  <c r="AT15" i="3"/>
  <c r="AZ31" i="3"/>
  <c r="BA63" i="3"/>
  <c r="BA95" i="3"/>
  <c r="BA127" i="3"/>
  <c r="BA159" i="3"/>
  <c r="AZ47" i="3"/>
  <c r="AZ79" i="3"/>
  <c r="AZ111" i="3"/>
  <c r="AZ143" i="3"/>
  <c r="AZ175" i="3"/>
  <c r="AZ51" i="3"/>
  <c r="BA83" i="3"/>
  <c r="AZ115" i="3"/>
  <c r="BA147" i="3"/>
  <c r="AZ179" i="3"/>
  <c r="BA23" i="3"/>
  <c r="AZ23" i="3"/>
  <c r="BA55" i="3"/>
  <c r="AZ87" i="3"/>
  <c r="BA119" i="3"/>
  <c r="AZ151" i="3"/>
  <c r="BA183" i="3"/>
  <c r="AZ35" i="3"/>
  <c r="BA67" i="3"/>
  <c r="AZ99" i="3"/>
  <c r="BA131" i="3"/>
  <c r="AZ163" i="3"/>
  <c r="BA31" i="3"/>
  <c r="AZ63" i="3"/>
  <c r="AZ95" i="3"/>
  <c r="AZ127" i="3"/>
  <c r="AZ159" i="3"/>
  <c r="BA47" i="3"/>
  <c r="BA79" i="3"/>
  <c r="BA111" i="3"/>
  <c r="BA143" i="3"/>
  <c r="BA175" i="3"/>
  <c r="BA51" i="3"/>
  <c r="AZ83" i="3"/>
  <c r="BA115" i="3"/>
  <c r="AZ147" i="3"/>
  <c r="BA179" i="3"/>
  <c r="AZ55" i="3"/>
  <c r="BA87" i="3"/>
  <c r="AZ119" i="3"/>
  <c r="BA151" i="3"/>
  <c r="AZ183" i="3"/>
  <c r="BA27" i="3"/>
  <c r="AZ43" i="3"/>
  <c r="BA35" i="3"/>
  <c r="AZ67" i="3"/>
  <c r="BA99" i="3"/>
  <c r="AZ131" i="3"/>
  <c r="BA163" i="3"/>
  <c r="BA39" i="3"/>
  <c r="BA71" i="3"/>
  <c r="BA103" i="3"/>
  <c r="BA135" i="3"/>
  <c r="BA167" i="3"/>
  <c r="AZ107" i="3"/>
  <c r="BA123" i="3"/>
  <c r="AZ155" i="3"/>
  <c r="BA171" i="3"/>
  <c r="AZ22" i="3"/>
  <c r="AZ30" i="3"/>
  <c r="AZ38" i="3"/>
  <c r="AZ46" i="3"/>
  <c r="AZ54" i="3"/>
  <c r="AZ62" i="3"/>
  <c r="AZ70" i="3"/>
  <c r="AZ78" i="3"/>
  <c r="AZ86" i="3"/>
  <c r="AZ94" i="3"/>
  <c r="AZ102" i="3"/>
  <c r="AZ110" i="3"/>
  <c r="AZ118" i="3"/>
  <c r="AZ126" i="3"/>
  <c r="AZ134" i="3"/>
  <c r="AZ142" i="3"/>
  <c r="AZ150" i="3"/>
  <c r="AZ158" i="3"/>
  <c r="AZ166" i="3"/>
  <c r="AZ174" i="3"/>
  <c r="AZ182" i="3"/>
  <c r="AZ190" i="3"/>
  <c r="AZ39" i="3"/>
  <c r="AZ71" i="3"/>
  <c r="AZ103" i="3"/>
  <c r="AZ135" i="3"/>
  <c r="AZ167" i="3"/>
  <c r="AZ27" i="3"/>
  <c r="BA43" i="3"/>
  <c r="AZ75" i="3"/>
  <c r="BA91" i="3"/>
  <c r="AZ123" i="3"/>
  <c r="BA139" i="3"/>
  <c r="BA25" i="3"/>
  <c r="BA33" i="3"/>
  <c r="BA41" i="3"/>
  <c r="BA49" i="3"/>
  <c r="BA57" i="3"/>
  <c r="BA65" i="3"/>
  <c r="BA73" i="3"/>
  <c r="BA81" i="3"/>
  <c r="BA89" i="3"/>
  <c r="BA97" i="3"/>
  <c r="BA105" i="3"/>
  <c r="BA113" i="3"/>
  <c r="BA121" i="3"/>
  <c r="BA129" i="3"/>
  <c r="BA137" i="3"/>
  <c r="BA145" i="3"/>
  <c r="BA153" i="3"/>
  <c r="BA161" i="3"/>
  <c r="BA169" i="3"/>
  <c r="BA177" i="3"/>
  <c r="BA185" i="3"/>
  <c r="BA59" i="3"/>
  <c r="AZ91" i="3"/>
  <c r="BA107" i="3"/>
  <c r="AZ171" i="3"/>
  <c r="BA187" i="3"/>
  <c r="AZ59" i="3"/>
  <c r="BA75" i="3"/>
  <c r="AZ139" i="3"/>
  <c r="BA155" i="3"/>
  <c r="AZ187" i="3"/>
  <c r="BA21" i="3"/>
  <c r="BA29" i="3"/>
  <c r="BA37" i="3"/>
  <c r="BA45" i="3"/>
  <c r="BA53" i="3"/>
  <c r="BA61" i="3"/>
  <c r="BA69" i="3"/>
  <c r="BA77" i="3"/>
  <c r="BA85" i="3"/>
  <c r="BA93" i="3"/>
  <c r="BA101" i="3"/>
  <c r="BA109" i="3"/>
  <c r="BA117" i="3"/>
  <c r="BA125" i="3"/>
  <c r="BA133" i="3"/>
  <c r="BA141" i="3"/>
  <c r="BA149" i="3"/>
  <c r="BA157" i="3"/>
  <c r="BA165" i="3"/>
  <c r="BA173" i="3"/>
  <c r="BA181" i="3"/>
  <c r="BA189" i="3"/>
  <c r="AZ50" i="3"/>
  <c r="AZ82" i="3"/>
  <c r="AZ114" i="3"/>
  <c r="AZ146" i="3"/>
  <c r="AZ178" i="3"/>
  <c r="BA26" i="3"/>
  <c r="BA34" i="3"/>
  <c r="BA42" i="3"/>
  <c r="BA50" i="3"/>
  <c r="BA58" i="3"/>
  <c r="BA66" i="3"/>
  <c r="BA74" i="3"/>
  <c r="BA82" i="3"/>
  <c r="BA90" i="3"/>
  <c r="BA98" i="3"/>
  <c r="BA106" i="3"/>
  <c r="BA114" i="3"/>
  <c r="BA122" i="3"/>
  <c r="BA130" i="3"/>
  <c r="BA138" i="3"/>
  <c r="BA146" i="3"/>
  <c r="BA154" i="3"/>
  <c r="BA162" i="3"/>
  <c r="BA170" i="3"/>
  <c r="BA178" i="3"/>
  <c r="BA186" i="3"/>
  <c r="AZ26" i="3"/>
  <c r="AZ58" i="3"/>
  <c r="AZ90" i="3"/>
  <c r="AZ122" i="3"/>
  <c r="AZ154" i="3"/>
  <c r="AZ186" i="3"/>
  <c r="AZ34" i="3"/>
  <c r="AZ66" i="3"/>
  <c r="AZ98" i="3"/>
  <c r="AZ130" i="3"/>
  <c r="AZ162" i="3"/>
  <c r="BA22" i="3"/>
  <c r="BA30" i="3"/>
  <c r="BA38" i="3"/>
  <c r="BA46" i="3"/>
  <c r="BA54" i="3"/>
  <c r="BA62" i="3"/>
  <c r="BA70" i="3"/>
  <c r="BA78" i="3"/>
  <c r="BA86" i="3"/>
  <c r="BA94" i="3"/>
  <c r="BA102" i="3"/>
  <c r="BA110" i="3"/>
  <c r="BA118" i="3"/>
  <c r="BA126" i="3"/>
  <c r="BA134" i="3"/>
  <c r="BA142" i="3"/>
  <c r="BA150" i="3"/>
  <c r="BA158" i="3"/>
  <c r="BA166" i="3"/>
  <c r="BA174" i="3"/>
  <c r="BA182" i="3"/>
  <c r="BA190" i="3"/>
  <c r="AZ42" i="3"/>
  <c r="AZ74" i="3"/>
  <c r="AZ106" i="3"/>
  <c r="AZ138" i="3"/>
  <c r="AZ170" i="3"/>
  <c r="AZ120" i="3"/>
  <c r="BA72" i="3"/>
  <c r="AZ148" i="3"/>
  <c r="AZ84" i="3"/>
  <c r="BA88" i="3"/>
  <c r="AZ184" i="3"/>
  <c r="BA136" i="3"/>
  <c r="BA100" i="3"/>
  <c r="BA168" i="3"/>
  <c r="BA160" i="3"/>
  <c r="BA20" i="3"/>
  <c r="BA188" i="3"/>
  <c r="AZ172" i="3"/>
  <c r="AZ44" i="3"/>
  <c r="AZ168" i="3"/>
  <c r="AZ104" i="3"/>
  <c r="AZ164" i="3"/>
  <c r="BA112" i="3"/>
  <c r="BA156" i="3"/>
  <c r="AZ156" i="3"/>
  <c r="BA180" i="3"/>
  <c r="AZ68" i="3"/>
  <c r="BA144" i="3"/>
  <c r="BA76" i="3"/>
  <c r="AZ24" i="3"/>
  <c r="AZ152" i="3"/>
  <c r="BA104" i="3"/>
  <c r="BA132" i="3"/>
  <c r="BA152" i="3"/>
  <c r="AZ144" i="3"/>
  <c r="BA96" i="3"/>
  <c r="AZ92" i="3"/>
  <c r="AZ140" i="3"/>
  <c r="AZ100" i="3"/>
  <c r="AZ96" i="3"/>
  <c r="AZ60" i="3"/>
  <c r="AZ176" i="3"/>
  <c r="BA128" i="3"/>
  <c r="BA124" i="3"/>
  <c r="BA116" i="3"/>
  <c r="AZ128" i="3"/>
  <c r="BA80" i="3"/>
  <c r="BA172" i="3"/>
  <c r="BA44" i="3"/>
  <c r="AZ180" i="3"/>
  <c r="AZ116" i="3"/>
  <c r="AZ52" i="3"/>
  <c r="BA164" i="3"/>
  <c r="BA36" i="3"/>
  <c r="AZ80" i="3"/>
  <c r="BA32" i="3"/>
  <c r="BA60" i="3"/>
  <c r="AZ108" i="3"/>
  <c r="AZ136" i="3"/>
  <c r="AZ72" i="3"/>
  <c r="BA24" i="3"/>
  <c r="BA148" i="3"/>
  <c r="AZ36" i="3"/>
  <c r="BA176" i="3"/>
  <c r="BA48" i="3"/>
  <c r="BA28" i="3"/>
  <c r="AZ112" i="3"/>
  <c r="BA64" i="3"/>
  <c r="AZ28" i="3"/>
  <c r="BA52" i="3"/>
  <c r="AZ64" i="3"/>
  <c r="AZ124" i="3"/>
  <c r="BA140" i="3"/>
  <c r="BA184" i="3"/>
  <c r="BA56" i="3"/>
  <c r="BA40" i="3"/>
  <c r="BA120" i="3"/>
  <c r="AZ56" i="3"/>
  <c r="BA68" i="3"/>
  <c r="AZ88" i="3"/>
  <c r="AZ40" i="3"/>
  <c r="AZ76" i="3"/>
  <c r="BA84" i="3"/>
  <c r="AZ160" i="3"/>
  <c r="AZ32" i="3"/>
  <c r="AZ188" i="3"/>
  <c r="AZ48" i="3"/>
  <c r="AZ132" i="3"/>
  <c r="AZ20" i="3"/>
  <c r="BA92" i="3"/>
  <c r="BA108" i="3"/>
  <c r="AZ109" i="3"/>
  <c r="AZ157" i="3"/>
  <c r="AZ77" i="3"/>
  <c r="AZ97" i="3"/>
  <c r="AZ137" i="3"/>
  <c r="AZ177" i="3"/>
  <c r="AZ185" i="3"/>
  <c r="AZ189" i="3"/>
  <c r="AZ149" i="3"/>
  <c r="AZ141" i="3"/>
  <c r="AZ169" i="3"/>
  <c r="AZ61" i="3"/>
  <c r="AZ85" i="3"/>
  <c r="AZ129" i="3"/>
  <c r="AZ69" i="3"/>
  <c r="AZ81" i="3"/>
  <c r="AZ145" i="3"/>
  <c r="AZ181" i="3"/>
  <c r="AZ117" i="3"/>
  <c r="AZ45" i="3"/>
  <c r="AZ93" i="3"/>
  <c r="AZ33" i="3"/>
  <c r="AZ161" i="3"/>
  <c r="AZ133" i="3"/>
  <c r="AZ173" i="3"/>
  <c r="AZ57" i="3"/>
  <c r="AZ41" i="3"/>
  <c r="AZ37" i="3"/>
  <c r="AZ89" i="3"/>
  <c r="AZ53" i="3"/>
  <c r="AZ25" i="3"/>
  <c r="AZ113" i="3"/>
  <c r="AZ125" i="3"/>
  <c r="AZ65" i="3"/>
  <c r="AZ73" i="3"/>
  <c r="AZ121" i="3"/>
  <c r="AZ101" i="3"/>
  <c r="AZ165" i="3"/>
  <c r="AZ29" i="3"/>
  <c r="AZ21" i="3"/>
  <c r="AZ105" i="3"/>
  <c r="AZ49" i="3"/>
  <c r="AZ153" i="3"/>
  <c r="AK889" i="3"/>
  <c r="AK873" i="3"/>
  <c r="AK857" i="3"/>
  <c r="AK850" i="3"/>
  <c r="AK842" i="3"/>
  <c r="AK834" i="3"/>
  <c r="AK826" i="3"/>
  <c r="AK818" i="3"/>
  <c r="AK810" i="3"/>
  <c r="AK802" i="3"/>
  <c r="AK794" i="3"/>
  <c r="AK786" i="3"/>
  <c r="AK778" i="3"/>
  <c r="AK770" i="3"/>
  <c r="AK762" i="3"/>
  <c r="AK893" i="3"/>
  <c r="AK877" i="3"/>
  <c r="AK861" i="3"/>
  <c r="AK757" i="3"/>
  <c r="AK753" i="3"/>
  <c r="AK749" i="3"/>
  <c r="AK745" i="3"/>
  <c r="AK741" i="3"/>
  <c r="AK737" i="3"/>
  <c r="AK733" i="3"/>
  <c r="AK729" i="3"/>
  <c r="AK725" i="3"/>
  <c r="AK721" i="3"/>
  <c r="AK717" i="3"/>
  <c r="AK713" i="3"/>
  <c r="AK709" i="3"/>
  <c r="AK705" i="3"/>
  <c r="AK701" i="3"/>
  <c r="AK697" i="3"/>
  <c r="AK693" i="3"/>
  <c r="AK689" i="3"/>
  <c r="AK685" i="3"/>
  <c r="AK681" i="3"/>
  <c r="AK677" i="3"/>
  <c r="AK673" i="3"/>
  <c r="AK669" i="3"/>
  <c r="AK665" i="3"/>
  <c r="AK661" i="3"/>
  <c r="AK657" i="3"/>
  <c r="AK653" i="3"/>
  <c r="AK649" i="3"/>
  <c r="AK645" i="3"/>
  <c r="AK641" i="3"/>
  <c r="AK637" i="3"/>
  <c r="AK633" i="3"/>
  <c r="AK629" i="3"/>
  <c r="AK625" i="3"/>
  <c r="AK621" i="3"/>
  <c r="AK617" i="3"/>
  <c r="AK613" i="3"/>
  <c r="AK609" i="3"/>
  <c r="AK605" i="3"/>
  <c r="AK881" i="3"/>
  <c r="AK865" i="3"/>
  <c r="AK869" i="3"/>
  <c r="AK848" i="3"/>
  <c r="AK832" i="3"/>
  <c r="AK816" i="3"/>
  <c r="AK800" i="3"/>
  <c r="AK597" i="3"/>
  <c r="AK581" i="3"/>
  <c r="AK565" i="3"/>
  <c r="AK549" i="3"/>
  <c r="AK533" i="3"/>
  <c r="AK525" i="3"/>
  <c r="AK517" i="3"/>
  <c r="AK509" i="3"/>
  <c r="AK501" i="3"/>
  <c r="AK493" i="3"/>
  <c r="AK485" i="3"/>
  <c r="AK784" i="3"/>
  <c r="AK768" i="3"/>
  <c r="AK593" i="3"/>
  <c r="AK577" i="3"/>
  <c r="AK561" i="3"/>
  <c r="AK545" i="3"/>
  <c r="AK885" i="3"/>
  <c r="AK840" i="3"/>
  <c r="AK824" i="3"/>
  <c r="AK808" i="3"/>
  <c r="AK589" i="3"/>
  <c r="AK573" i="3"/>
  <c r="AK557" i="3"/>
  <c r="AK541" i="3"/>
  <c r="AK529" i="3"/>
  <c r="AK521" i="3"/>
  <c r="AK513" i="3"/>
  <c r="AK505" i="3"/>
  <c r="AK497" i="3"/>
  <c r="AK489" i="3"/>
  <c r="AK792" i="3"/>
  <c r="AK760" i="3"/>
  <c r="AK569" i="3"/>
  <c r="AK496" i="3"/>
  <c r="AK473" i="3"/>
  <c r="AK465" i="3"/>
  <c r="AK457" i="3"/>
  <c r="AK449" i="3"/>
  <c r="AK441" i="3"/>
  <c r="AK433" i="3"/>
  <c r="AK425" i="3"/>
  <c r="AK401" i="3"/>
  <c r="AK373" i="3"/>
  <c r="AK349" i="3"/>
  <c r="AK333" i="3"/>
  <c r="AK585" i="3"/>
  <c r="AK528" i="3"/>
  <c r="AK520" i="3"/>
  <c r="AK512" i="3"/>
  <c r="AK504" i="3"/>
  <c r="AK481" i="3"/>
  <c r="AK417" i="3"/>
  <c r="AK413" i="3"/>
  <c r="AK397" i="3"/>
  <c r="AK385" i="3"/>
  <c r="AK369" i="3"/>
  <c r="AK361" i="3"/>
  <c r="AK345" i="3"/>
  <c r="AK329" i="3"/>
  <c r="AK776" i="3"/>
  <c r="AK601" i="3"/>
  <c r="AK537" i="3"/>
  <c r="AK488" i="3"/>
  <c r="AK469" i="3"/>
  <c r="AK461" i="3"/>
  <c r="AK453" i="3"/>
  <c r="AK445" i="3"/>
  <c r="AK437" i="3"/>
  <c r="AK429" i="3"/>
  <c r="AK409" i="3"/>
  <c r="AK393" i="3"/>
  <c r="AK381" i="3"/>
  <c r="AK357" i="3"/>
  <c r="AK341" i="3"/>
  <c r="AK325" i="3"/>
  <c r="AK553" i="3"/>
  <c r="AK477" i="3"/>
  <c r="AK365" i="3"/>
  <c r="AK405" i="3"/>
  <c r="AK377" i="3"/>
  <c r="AK337" i="3"/>
  <c r="AK421" i="3"/>
  <c r="AK389" i="3"/>
  <c r="AK353" i="3"/>
  <c r="AK347" i="3"/>
  <c r="AK332" i="3"/>
  <c r="AK375" i="3"/>
  <c r="AK400" i="3"/>
  <c r="AK416" i="3"/>
  <c r="AK508" i="3"/>
  <c r="AK547" i="3"/>
  <c r="AK614" i="3"/>
  <c r="AK652" i="3"/>
  <c r="AK664" i="3"/>
  <c r="AK852" i="3"/>
  <c r="AK355" i="3"/>
  <c r="AK407" i="3"/>
  <c r="AK448" i="3"/>
  <c r="AK472" i="3"/>
  <c r="AK518" i="3"/>
  <c r="AK526" i="3"/>
  <c r="AK595" i="3"/>
  <c r="AK328" i="3"/>
  <c r="AK387" i="3"/>
  <c r="AK415" i="3"/>
  <c r="AK436" i="3"/>
  <c r="AK452" i="3"/>
  <c r="AK360" i="3"/>
  <c r="AK396" i="3"/>
  <c r="AK399" i="3"/>
  <c r="AK428" i="3"/>
  <c r="AK444" i="3"/>
  <c r="AK460" i="3"/>
  <c r="AK344" i="3"/>
  <c r="AK494" i="3"/>
  <c r="AK563" i="3"/>
  <c r="AK351" i="3"/>
  <c r="AK532" i="3"/>
  <c r="AK620" i="3"/>
  <c r="AK730" i="3"/>
  <c r="AK368" i="3"/>
  <c r="AK371" i="3"/>
  <c r="AK384" i="3"/>
  <c r="AK468" i="3"/>
  <c r="AK769" i="3"/>
  <c r="AK335" i="3"/>
  <c r="AK372" i="3"/>
  <c r="AK403" i="3"/>
  <c r="AK484" i="3"/>
  <c r="AK500" i="3"/>
  <c r="AK524" i="3"/>
  <c r="AK544" i="3"/>
  <c r="AK694" i="3"/>
  <c r="AK698" i="3"/>
  <c r="AK736" i="3"/>
  <c r="AK323" i="3"/>
  <c r="AK352" i="3"/>
  <c r="AK364" i="3"/>
  <c r="AK404" i="3"/>
  <c r="AK424" i="3"/>
  <c r="AK432" i="3"/>
  <c r="AK464" i="3"/>
  <c r="AK502" i="3"/>
  <c r="AK592" i="3"/>
  <c r="AK331" i="3"/>
  <c r="AK363" i="3"/>
  <c r="AK412" i="3"/>
  <c r="AK560" i="3"/>
  <c r="AK804" i="3"/>
  <c r="AK348" i="3"/>
  <c r="AK516" i="3"/>
  <c r="AK704" i="3"/>
  <c r="AK339" i="3"/>
  <c r="AK379" i="3"/>
  <c r="AK480" i="3"/>
  <c r="AK327" i="3"/>
  <c r="AK356" i="3"/>
  <c r="AK383" i="3"/>
  <c r="AK395" i="3"/>
  <c r="AK579" i="3"/>
  <c r="AK662" i="3"/>
  <c r="AK684" i="3"/>
  <c r="AK391" i="3"/>
  <c r="AK456" i="3"/>
  <c r="AK486" i="3"/>
  <c r="AK785" i="3"/>
  <c r="AK882" i="3"/>
  <c r="AK340" i="3"/>
  <c r="AK367" i="3"/>
  <c r="AK408" i="3"/>
  <c r="AK476" i="3"/>
  <c r="AK492" i="3"/>
  <c r="AK630" i="3"/>
  <c r="AK864" i="3"/>
  <c r="AK326" i="3"/>
  <c r="AK334" i="3"/>
  <c r="AK342" i="3"/>
  <c r="AK350" i="3"/>
  <c r="AK358" i="3"/>
  <c r="AK366" i="3"/>
  <c r="AK374" i="3"/>
  <c r="AK382" i="3"/>
  <c r="AK390" i="3"/>
  <c r="AK398" i="3"/>
  <c r="AK406" i="3"/>
  <c r="AK414" i="3"/>
  <c r="AK535" i="3"/>
  <c r="AK580" i="3"/>
  <c r="AK599" i="3"/>
  <c r="AK610" i="3"/>
  <c r="AK626" i="3"/>
  <c r="AK642" i="3"/>
  <c r="AK658" i="3"/>
  <c r="AK700" i="3"/>
  <c r="AK716" i="3"/>
  <c r="AK336" i="3"/>
  <c r="AK376" i="3"/>
  <c r="AK836" i="3"/>
  <c r="AK324" i="3"/>
  <c r="AK359" i="3"/>
  <c r="AK380" i="3"/>
  <c r="AK392" i="3"/>
  <c r="AK483" i="3"/>
  <c r="AK576" i="3"/>
  <c r="AK636" i="3"/>
  <c r="AK714" i="3"/>
  <c r="AK746" i="3"/>
  <c r="AK646" i="3"/>
  <c r="AK388" i="3"/>
  <c r="AK440" i="3"/>
  <c r="AK510" i="3"/>
  <c r="AK343" i="3"/>
  <c r="AK411" i="3"/>
  <c r="AK420" i="3"/>
  <c r="AK604" i="3"/>
  <c r="AK674" i="3"/>
  <c r="AK678" i="3"/>
  <c r="AK720" i="3"/>
  <c r="AK752" i="3"/>
  <c r="AK820" i="3"/>
  <c r="AK330" i="3"/>
  <c r="AK338" i="3"/>
  <c r="AK346" i="3"/>
  <c r="AK354" i="3"/>
  <c r="AK362" i="3"/>
  <c r="AK370" i="3"/>
  <c r="AK378" i="3"/>
  <c r="AK386" i="3"/>
  <c r="AK394" i="3"/>
  <c r="AK402" i="3"/>
  <c r="AK410" i="3"/>
  <c r="AK548" i="3"/>
  <c r="AK567" i="3"/>
  <c r="AK680" i="3"/>
  <c r="AK487" i="3"/>
  <c r="AK495" i="3"/>
  <c r="AK503" i="3"/>
  <c r="AK511" i="3"/>
  <c r="AK519" i="3"/>
  <c r="AK527" i="3"/>
  <c r="AK551" i="3"/>
  <c r="AK583" i="3"/>
  <c r="AK726" i="3"/>
  <c r="AK742" i="3"/>
  <c r="AK758" i="3"/>
  <c r="AK467" i="3"/>
  <c r="AK478" i="3"/>
  <c r="AK498" i="3"/>
  <c r="AK514" i="3"/>
  <c r="AK530" i="3"/>
  <c r="AK539" i="3"/>
  <c r="AK584" i="3"/>
  <c r="AK606" i="3"/>
  <c r="AK628" i="3"/>
  <c r="AK666" i="3"/>
  <c r="AK692" i="3"/>
  <c r="AK696" i="3"/>
  <c r="AK738" i="3"/>
  <c r="AK812" i="3"/>
  <c r="AK491" i="3"/>
  <c r="AK507" i="3"/>
  <c r="AK543" i="3"/>
  <c r="AK588" i="3"/>
  <c r="AK634" i="3"/>
  <c r="AK656" i="3"/>
  <c r="AK734" i="3"/>
  <c r="AK756" i="3"/>
  <c r="AK534" i="3"/>
  <c r="AK542" i="3"/>
  <c r="AK550" i="3"/>
  <c r="AK558" i="3"/>
  <c r="AK566" i="3"/>
  <c r="AK574" i="3"/>
  <c r="AK582" i="3"/>
  <c r="AK590" i="3"/>
  <c r="AK598" i="3"/>
  <c r="AK790" i="3"/>
  <c r="AK822" i="3"/>
  <c r="AK854" i="3"/>
  <c r="AK619" i="3"/>
  <c r="AK635" i="3"/>
  <c r="AK651" i="3"/>
  <c r="AK667" i="3"/>
  <c r="AK683" i="3"/>
  <c r="AK699" i="3"/>
  <c r="AK715" i="3"/>
  <c r="AK731" i="3"/>
  <c r="AK747" i="3"/>
  <c r="AK759" i="3"/>
  <c r="AK775" i="3"/>
  <c r="AK791" i="3"/>
  <c r="AK807" i="3"/>
  <c r="AK823" i="3"/>
  <c r="AK839" i="3"/>
  <c r="AK855" i="3"/>
  <c r="AK616" i="3"/>
  <c r="AK648" i="3"/>
  <c r="AK670" i="3"/>
  <c r="AK690" i="3"/>
  <c r="AK710" i="3"/>
  <c r="AK732" i="3"/>
  <c r="AK748" i="3"/>
  <c r="AK780" i="3"/>
  <c r="AK419" i="3"/>
  <c r="AK423" i="3"/>
  <c r="AK427" i="3"/>
  <c r="AK431" i="3"/>
  <c r="AK435" i="3"/>
  <c r="AK439" i="3"/>
  <c r="AK443" i="3"/>
  <c r="AK447" i="3"/>
  <c r="AK451" i="3"/>
  <c r="AK455" i="3"/>
  <c r="AK459" i="3"/>
  <c r="AK463" i="3"/>
  <c r="AK474" i="3"/>
  <c r="AK479" i="3"/>
  <c r="AK536" i="3"/>
  <c r="AK555" i="3"/>
  <c r="AK600" i="3"/>
  <c r="AK612" i="3"/>
  <c r="AK654" i="3"/>
  <c r="AK672" i="3"/>
  <c r="AK676" i="3"/>
  <c r="AK722" i="3"/>
  <c r="AK744" i="3"/>
  <c r="AK828" i="3"/>
  <c r="AK801" i="3"/>
  <c r="AK817" i="3"/>
  <c r="AK833" i="3"/>
  <c r="AK849" i="3"/>
  <c r="AK470" i="3"/>
  <c r="AK475" i="3"/>
  <c r="AK490" i="3"/>
  <c r="AK506" i="3"/>
  <c r="AK522" i="3"/>
  <c r="AK552" i="3"/>
  <c r="AK571" i="3"/>
  <c r="AK638" i="3"/>
  <c r="AK660" i="3"/>
  <c r="AK706" i="3"/>
  <c r="AK728" i="3"/>
  <c r="AK844" i="3"/>
  <c r="AK866" i="3"/>
  <c r="AK880" i="3"/>
  <c r="AK523" i="3"/>
  <c r="AK556" i="3"/>
  <c r="AK575" i="3"/>
  <c r="AK624" i="3"/>
  <c r="AK688" i="3"/>
  <c r="AK702" i="3"/>
  <c r="AK724" i="3"/>
  <c r="AK788" i="3"/>
  <c r="AK538" i="3"/>
  <c r="AK546" i="3"/>
  <c r="AK554" i="3"/>
  <c r="AK562" i="3"/>
  <c r="AK570" i="3"/>
  <c r="AK578" i="3"/>
  <c r="AK586" i="3"/>
  <c r="AK594" i="3"/>
  <c r="AK602" i="3"/>
  <c r="AK774" i="3"/>
  <c r="AK806" i="3"/>
  <c r="AK838" i="3"/>
  <c r="AK876" i="3"/>
  <c r="AK878" i="3"/>
  <c r="AK611" i="3"/>
  <c r="AK627" i="3"/>
  <c r="AK643" i="3"/>
  <c r="AK659" i="3"/>
  <c r="AK675" i="3"/>
  <c r="AK691" i="3"/>
  <c r="AK707" i="3"/>
  <c r="AK723" i="3"/>
  <c r="AK739" i="3"/>
  <c r="AK755" i="3"/>
  <c r="AK868" i="3"/>
  <c r="AK884" i="3"/>
  <c r="AK767" i="3"/>
  <c r="AK783" i="3"/>
  <c r="AK799" i="3"/>
  <c r="AK815" i="3"/>
  <c r="AK831" i="3"/>
  <c r="AK847" i="3"/>
  <c r="AK564" i="3"/>
  <c r="AK596" i="3"/>
  <c r="AK632" i="3"/>
  <c r="AK764" i="3"/>
  <c r="AK418" i="3"/>
  <c r="AK422" i="3"/>
  <c r="AK426" i="3"/>
  <c r="AK430" i="3"/>
  <c r="AK434" i="3"/>
  <c r="AK438" i="3"/>
  <c r="AK442" i="3"/>
  <c r="AK446" i="3"/>
  <c r="AK450" i="3"/>
  <c r="AK454" i="3"/>
  <c r="AK458" i="3"/>
  <c r="AK462" i="3"/>
  <c r="AK466" i="3"/>
  <c r="AK471" i="3"/>
  <c r="AK482" i="3"/>
  <c r="AK568" i="3"/>
  <c r="AK587" i="3"/>
  <c r="AK603" i="3"/>
  <c r="AK622" i="3"/>
  <c r="AK644" i="3"/>
  <c r="AK686" i="3"/>
  <c r="AK712" i="3"/>
  <c r="AK754" i="3"/>
  <c r="AK761" i="3"/>
  <c r="AK777" i="3"/>
  <c r="AK793" i="3"/>
  <c r="AK796" i="3"/>
  <c r="AK499" i="3"/>
  <c r="AK531" i="3"/>
  <c r="AK572" i="3"/>
  <c r="AK591" i="3"/>
  <c r="AK608" i="3"/>
  <c r="AK650" i="3"/>
  <c r="AK708" i="3"/>
  <c r="AK750" i="3"/>
  <c r="AK782" i="3"/>
  <c r="AK814" i="3"/>
  <c r="AK846" i="3"/>
  <c r="AK892" i="3"/>
  <c r="AK894" i="3"/>
  <c r="AK856" i="3"/>
  <c r="AK858" i="3"/>
  <c r="AK888" i="3"/>
  <c r="AK890" i="3"/>
  <c r="AK615" i="3"/>
  <c r="AK631" i="3"/>
  <c r="AK647" i="3"/>
  <c r="AK663" i="3"/>
  <c r="AK679" i="3"/>
  <c r="AK695" i="3"/>
  <c r="AK711" i="3"/>
  <c r="AK727" i="3"/>
  <c r="AK743" i="3"/>
  <c r="AK870" i="3"/>
  <c r="AK886" i="3"/>
  <c r="AK763" i="3"/>
  <c r="AK779" i="3"/>
  <c r="AK795" i="3"/>
  <c r="AK811" i="3"/>
  <c r="AK827" i="3"/>
  <c r="AK843" i="3"/>
  <c r="AK540" i="3"/>
  <c r="AK559" i="3"/>
  <c r="AK841" i="3"/>
  <c r="AK862" i="3"/>
  <c r="AK781" i="3"/>
  <c r="AK813" i="3"/>
  <c r="AK845" i="3"/>
  <c r="AK607" i="3"/>
  <c r="AK671" i="3"/>
  <c r="AK735" i="3"/>
  <c r="AK803" i="3"/>
  <c r="AK863" i="3"/>
  <c r="AK879" i="3"/>
  <c r="AK895" i="3"/>
  <c r="AK515" i="3"/>
  <c r="AK618" i="3"/>
  <c r="AK718" i="3"/>
  <c r="AK772" i="3"/>
  <c r="AK766" i="3"/>
  <c r="AK830" i="3"/>
  <c r="AK773" i="3"/>
  <c r="AK805" i="3"/>
  <c r="AK837" i="3"/>
  <c r="AK655" i="3"/>
  <c r="AK719" i="3"/>
  <c r="AK819" i="3"/>
  <c r="AK867" i="3"/>
  <c r="AK883" i="3"/>
  <c r="AK682" i="3"/>
  <c r="AK809" i="3"/>
  <c r="AK765" i="3"/>
  <c r="AK797" i="3"/>
  <c r="AK829" i="3"/>
  <c r="AK872" i="3"/>
  <c r="AK639" i="3"/>
  <c r="AK703" i="3"/>
  <c r="AK771" i="3"/>
  <c r="AK835" i="3"/>
  <c r="AK871" i="3"/>
  <c r="AK887" i="3"/>
  <c r="AK640" i="3"/>
  <c r="AK668" i="3"/>
  <c r="AK740" i="3"/>
  <c r="AK825" i="3"/>
  <c r="AK798" i="3"/>
  <c r="AK860" i="3"/>
  <c r="AK789" i="3"/>
  <c r="AK821" i="3"/>
  <c r="AK853" i="3"/>
  <c r="AK874" i="3"/>
  <c r="AK623" i="3"/>
  <c r="AK687" i="3"/>
  <c r="AK751" i="3"/>
  <c r="AK787" i="3"/>
  <c r="AK851" i="3"/>
  <c r="AK859" i="3"/>
  <c r="AK875" i="3"/>
  <c r="AK891" i="3"/>
  <c r="AW12" i="3"/>
  <c r="AX373" i="3"/>
  <c r="AW373" i="3"/>
  <c r="AW361" i="3"/>
  <c r="AX361" i="3"/>
  <c r="AX329" i="3"/>
  <c r="AW329" i="3"/>
  <c r="AW517" i="3"/>
  <c r="AX517" i="3"/>
  <c r="AX353" i="3"/>
  <c r="AW353" i="3"/>
  <c r="AX664" i="3"/>
  <c r="AW664" i="3"/>
  <c r="AW864" i="3"/>
  <c r="AX864" i="3"/>
  <c r="AX453" i="3"/>
  <c r="AW453" i="3"/>
  <c r="AW836" i="3"/>
  <c r="AX836" i="3"/>
  <c r="AW762" i="3"/>
  <c r="AX762" i="3"/>
  <c r="AX894" i="3"/>
  <c r="AW894" i="3"/>
  <c r="AW844" i="3"/>
  <c r="AX844" i="3"/>
  <c r="AW658" i="3"/>
  <c r="AX658" i="3"/>
  <c r="AX409" i="3"/>
  <c r="AW409" i="3"/>
  <c r="AX389" i="3"/>
  <c r="AW389" i="3"/>
  <c r="AX473" i="3"/>
  <c r="AW473" i="3"/>
  <c r="AX686" i="3"/>
  <c r="AW686" i="3"/>
  <c r="AW846" i="3"/>
  <c r="AX846" i="3"/>
  <c r="AW654" i="3"/>
  <c r="AX654" i="3"/>
  <c r="AW830" i="3"/>
  <c r="AX830" i="3"/>
  <c r="AW774" i="3"/>
  <c r="AX774" i="3"/>
  <c r="AX670" i="3"/>
  <c r="AW670" i="3"/>
  <c r="AX696" i="3"/>
  <c r="AW696" i="3"/>
  <c r="AX832" i="3"/>
  <c r="AW832" i="3"/>
  <c r="AX516" i="3"/>
  <c r="AW516" i="3"/>
  <c r="AX500" i="3"/>
  <c r="AW500" i="3"/>
  <c r="AX425" i="3"/>
  <c r="AW425" i="3"/>
  <c r="AW652" i="3"/>
  <c r="AX652" i="3"/>
  <c r="AX692" i="3"/>
  <c r="AW692" i="3"/>
  <c r="AX593" i="3"/>
  <c r="AW593" i="3"/>
  <c r="AW852" i="3"/>
  <c r="AX852" i="3"/>
  <c r="AW736" i="3"/>
  <c r="AX736" i="3"/>
  <c r="AW802" i="3"/>
  <c r="AX802" i="3"/>
  <c r="AW866" i="3"/>
  <c r="AX866" i="3"/>
  <c r="AX666" i="3"/>
  <c r="AW666" i="3"/>
  <c r="AX690" i="3"/>
  <c r="AW690" i="3"/>
  <c r="AX345" i="3"/>
  <c r="AW345" i="3"/>
  <c r="AX421" i="3"/>
  <c r="AW421" i="3"/>
  <c r="AX465" i="3"/>
  <c r="AW465" i="3"/>
  <c r="AW620" i="3"/>
  <c r="AX620" i="3"/>
  <c r="AX876" i="3"/>
  <c r="AW876" i="3"/>
  <c r="AW636" i="3"/>
  <c r="AX636" i="3"/>
  <c r="AX678" i="3"/>
  <c r="AW678" i="3"/>
  <c r="AX746" i="3"/>
  <c r="AW746" i="3"/>
  <c r="AX776" i="3"/>
  <c r="AW776" i="3"/>
  <c r="AX768" i="3"/>
  <c r="AW768" i="3"/>
  <c r="AW867" i="3"/>
  <c r="AX867" i="3"/>
  <c r="AX663" i="3"/>
  <c r="AW663" i="3"/>
  <c r="AW790" i="3"/>
  <c r="AX790" i="3"/>
  <c r="AW879" i="3"/>
  <c r="AX879" i="3"/>
  <c r="AW885" i="3"/>
  <c r="AX885" i="3"/>
  <c r="AW857" i="3"/>
  <c r="AX857" i="3"/>
  <c r="AW668" i="3"/>
  <c r="AX668" i="3"/>
  <c r="AW827" i="3"/>
  <c r="AX827" i="3"/>
  <c r="AW874" i="3"/>
  <c r="AX874" i="3"/>
  <c r="AW499" i="3"/>
  <c r="AX499" i="3"/>
  <c r="AX711" i="3"/>
  <c r="AW711" i="3"/>
  <c r="AX531" i="3"/>
  <c r="AW531" i="3"/>
  <c r="AW835" i="3"/>
  <c r="AX835" i="3"/>
  <c r="AW771" i="3"/>
  <c r="AX771" i="3"/>
  <c r="AW735" i="3"/>
  <c r="AX735" i="3"/>
  <c r="AX671" i="3"/>
  <c r="AW671" i="3"/>
  <c r="AX607" i="3"/>
  <c r="AW607" i="3"/>
  <c r="AW825" i="3"/>
  <c r="AX825" i="3"/>
  <c r="AX793" i="3"/>
  <c r="AW793" i="3"/>
  <c r="AW761" i="3"/>
  <c r="AX761" i="3"/>
  <c r="AW608" i="3"/>
  <c r="AX608" i="3"/>
  <c r="AW464" i="3"/>
  <c r="AX464" i="3"/>
  <c r="AW584" i="3"/>
  <c r="AX584" i="3"/>
  <c r="AX829" i="3"/>
  <c r="AW829" i="3"/>
  <c r="AX681" i="3"/>
  <c r="AW681" i="3"/>
  <c r="AX807" i="3"/>
  <c r="AW807" i="3"/>
  <c r="AX747" i="3"/>
  <c r="AW747" i="3"/>
  <c r="AX683" i="3"/>
  <c r="AW683" i="3"/>
  <c r="AX619" i="3"/>
  <c r="AW619" i="3"/>
  <c r="AW582" i="3"/>
  <c r="AX582" i="3"/>
  <c r="AW550" i="3"/>
  <c r="AX550" i="3"/>
  <c r="AW837" i="3"/>
  <c r="AX837" i="3"/>
  <c r="AW688" i="3"/>
  <c r="AX688" i="3"/>
  <c r="AW507" i="3"/>
  <c r="AX507" i="3"/>
  <c r="AW460" i="3"/>
  <c r="AX460" i="3"/>
  <c r="AW728" i="3"/>
  <c r="AX728" i="3"/>
  <c r="AW514" i="3"/>
  <c r="AX514" i="3"/>
  <c r="AW583" i="3"/>
  <c r="AX583" i="3"/>
  <c r="AW527" i="3"/>
  <c r="AX527" i="3"/>
  <c r="AW495" i="3"/>
  <c r="AX495" i="3"/>
  <c r="AW672" i="3"/>
  <c r="AX672" i="3"/>
  <c r="AW587" i="3"/>
  <c r="AX587" i="3"/>
  <c r="AW462" i="3"/>
  <c r="AX462" i="3"/>
  <c r="AW446" i="3"/>
  <c r="AX446" i="3"/>
  <c r="AW430" i="3"/>
  <c r="AX430" i="3"/>
  <c r="AW717" i="3"/>
  <c r="AX717" i="3"/>
  <c r="AX799" i="3"/>
  <c r="AW799" i="3"/>
  <c r="AX739" i="3"/>
  <c r="AW739" i="3"/>
  <c r="AW611" i="3"/>
  <c r="AX611" i="3"/>
  <c r="AX586" i="3"/>
  <c r="AW586" i="3"/>
  <c r="AX554" i="3"/>
  <c r="AW554" i="3"/>
  <c r="AW756" i="3"/>
  <c r="AX756" i="3"/>
  <c r="AX523" i="3"/>
  <c r="AW523" i="3"/>
  <c r="AX789" i="3"/>
  <c r="AW789" i="3"/>
  <c r="AW536" i="3"/>
  <c r="AX536" i="3"/>
  <c r="AW470" i="3"/>
  <c r="AX470" i="3"/>
  <c r="AW564" i="3"/>
  <c r="AX564" i="3"/>
  <c r="AX398" i="3"/>
  <c r="AW398" i="3"/>
  <c r="AX334" i="3"/>
  <c r="AW334" i="3"/>
  <c r="AW781" i="3"/>
  <c r="AX781" i="3"/>
  <c r="AW579" i="3"/>
  <c r="AX579" i="3"/>
  <c r="AX745" i="3"/>
  <c r="AW745" i="3"/>
  <c r="AX467" i="3"/>
  <c r="AW467" i="3"/>
  <c r="AX596" i="3"/>
  <c r="AW596" i="3"/>
  <c r="AW394" i="3"/>
  <c r="AX394" i="3"/>
  <c r="AW362" i="3"/>
  <c r="AX362" i="3"/>
  <c r="AW330" i="3"/>
  <c r="AX330" i="3"/>
  <c r="AX380" i="3"/>
  <c r="AW380" i="3"/>
  <c r="AX408" i="3"/>
  <c r="AW408" i="3"/>
  <c r="AW592" i="3"/>
  <c r="AX592" i="3"/>
  <c r="AW352" i="3"/>
  <c r="AX352" i="3"/>
  <c r="AW645" i="3"/>
  <c r="AX645" i="3"/>
  <c r="AW399" i="3"/>
  <c r="AX399" i="3"/>
  <c r="AW595" i="3"/>
  <c r="AX595" i="3"/>
  <c r="AW355" i="3"/>
  <c r="AX355" i="3"/>
  <c r="AX697" i="3"/>
  <c r="AW697" i="3"/>
  <c r="AX459" i="3"/>
  <c r="AW459" i="3"/>
  <c r="AX475" i="3"/>
  <c r="AW475" i="3"/>
  <c r="AW502" i="3"/>
  <c r="AX502" i="3"/>
  <c r="AX765" i="3"/>
  <c r="AW765" i="3"/>
  <c r="AW371" i="3"/>
  <c r="AX371" i="3"/>
  <c r="AX439" i="3"/>
  <c r="AW439" i="3"/>
  <c r="AW504" i="3"/>
  <c r="AX504" i="3"/>
  <c r="AW621" i="3"/>
  <c r="AX621" i="3"/>
  <c r="AW737" i="3"/>
  <c r="AX737" i="3"/>
  <c r="AX721" i="3"/>
  <c r="AW721" i="3"/>
  <c r="AX641" i="3"/>
  <c r="AW641" i="3"/>
  <c r="AW709" i="3"/>
  <c r="AX709" i="3"/>
  <c r="AW881" i="3"/>
  <c r="AX881" i="3"/>
  <c r="BC988" i="3"/>
  <c r="BB988" i="3"/>
  <c r="BC1865" i="3"/>
  <c r="BB1865" i="3"/>
  <c r="BA11" i="3"/>
  <c r="AZ8" i="3"/>
  <c r="BB896" i="3"/>
  <c r="BC896" i="3"/>
  <c r="BB1553" i="3"/>
  <c r="BC1553" i="3"/>
  <c r="AX241" i="3"/>
  <c r="AW241" i="3"/>
  <c r="AX321" i="3"/>
  <c r="AW321" i="3"/>
  <c r="AX301" i="3"/>
  <c r="AW301" i="3"/>
  <c r="AX249" i="3"/>
  <c r="AW249" i="3"/>
  <c r="AW313" i="3"/>
  <c r="AX313" i="3"/>
  <c r="AX285" i="3"/>
  <c r="AW285" i="3"/>
  <c r="AX237" i="3"/>
  <c r="AW237" i="3"/>
  <c r="AX205" i="3"/>
  <c r="AW205" i="3"/>
  <c r="AX318" i="3"/>
  <c r="AW318" i="3"/>
  <c r="AX286" i="3"/>
  <c r="AW286" i="3"/>
  <c r="AW254" i="3"/>
  <c r="AX254" i="3"/>
  <c r="AW222" i="3"/>
  <c r="AX222" i="3"/>
  <c r="AW287" i="3"/>
  <c r="AX287" i="3"/>
  <c r="AW208" i="3"/>
  <c r="AX208" i="3"/>
  <c r="AW195" i="3"/>
  <c r="AX195" i="3"/>
  <c r="AW298" i="3"/>
  <c r="AX298" i="3"/>
  <c r="AW266" i="3"/>
  <c r="AX266" i="3"/>
  <c r="AW234" i="3"/>
  <c r="AX234" i="3"/>
  <c r="AW202" i="3"/>
  <c r="AX202" i="3"/>
  <c r="AW259" i="3"/>
  <c r="AX259" i="3"/>
  <c r="AX243" i="3"/>
  <c r="AW243" i="3"/>
  <c r="AX308" i="3"/>
  <c r="AW308" i="3"/>
  <c r="AX248" i="3"/>
  <c r="AW248" i="3"/>
  <c r="AW255" i="3"/>
  <c r="AX255" i="3"/>
  <c r="AW223" i="3"/>
  <c r="AX223" i="3"/>
  <c r="AW260" i="3"/>
  <c r="AX260" i="3"/>
  <c r="AW319" i="3"/>
  <c r="AX319" i="3"/>
  <c r="AW216" i="3"/>
  <c r="AX216" i="3"/>
  <c r="AX224" i="3"/>
  <c r="AW224" i="3"/>
  <c r="AW251" i="3"/>
  <c r="AX251" i="3"/>
  <c r="BB328" i="3"/>
  <c r="BC328" i="3"/>
  <c r="BB868" i="3"/>
  <c r="BC868" i="3"/>
  <c r="BC363" i="3"/>
  <c r="BB363" i="3"/>
  <c r="AW10" i="3"/>
  <c r="BC312" i="3"/>
  <c r="BB312" i="3"/>
  <c r="BC263" i="3"/>
  <c r="BB263" i="3"/>
  <c r="AZ6" i="3"/>
  <c r="BB191" i="3"/>
  <c r="BC191" i="3"/>
  <c r="BA6" i="3"/>
  <c r="BA1400" i="3"/>
  <c r="BA1410" i="3"/>
  <c r="BA1347" i="3"/>
  <c r="BA1364" i="3"/>
  <c r="BA1396" i="3"/>
  <c r="BA1356" i="3"/>
  <c r="AZ1387" i="3"/>
  <c r="AZ1395" i="3"/>
  <c r="AZ1360" i="3"/>
  <c r="AZ1400" i="3"/>
  <c r="BA1436" i="3"/>
  <c r="BA1442" i="3"/>
  <c r="BA1360" i="3"/>
  <c r="BA1339" i="3"/>
  <c r="BA1388" i="3"/>
  <c r="BA1434" i="3"/>
  <c r="BA1368" i="3"/>
  <c r="AZ1380" i="3"/>
  <c r="BA1352" i="3"/>
  <c r="BA1361" i="3"/>
  <c r="BA1372" i="3"/>
  <c r="BA1392" i="3"/>
  <c r="BA1452" i="3"/>
  <c r="BA1426" i="3"/>
  <c r="BA1349" i="3"/>
  <c r="BA1380" i="3"/>
  <c r="BA1418" i="3"/>
  <c r="BA1353" i="3"/>
  <c r="BA1338" i="3"/>
  <c r="BA1354" i="3"/>
  <c r="BA1344" i="3"/>
  <c r="BA1377" i="3"/>
  <c r="AZ1391" i="3"/>
  <c r="BA1428" i="3"/>
  <c r="BA1348" i="3"/>
  <c r="AZ1368" i="3"/>
  <c r="BA1385" i="3"/>
  <c r="AZ1393" i="3"/>
  <c r="AZ1339" i="3"/>
  <c r="AZ1366" i="3"/>
  <c r="BA1370" i="3"/>
  <c r="AZ1382" i="3"/>
  <c r="AZ1396" i="3"/>
  <c r="BA1390" i="3"/>
  <c r="AZ1402" i="3"/>
  <c r="AZ1410" i="3"/>
  <c r="AZ1426" i="3"/>
  <c r="AZ1442" i="3"/>
  <c r="BA1376" i="3"/>
  <c r="BA1450" i="3"/>
  <c r="AZ1364" i="3"/>
  <c r="BA1417" i="3"/>
  <c r="AZ1372" i="3"/>
  <c r="AZ1392" i="3"/>
  <c r="AZ1355" i="3"/>
  <c r="AZ1351" i="3"/>
  <c r="BA1407" i="3"/>
  <c r="BA1423" i="3"/>
  <c r="BA1439" i="3"/>
  <c r="BA1455" i="3"/>
  <c r="BA1358" i="3"/>
  <c r="AZ1370" i="3"/>
  <c r="BA1374" i="3"/>
  <c r="AZ1386" i="3"/>
  <c r="BA1397" i="3"/>
  <c r="BA1415" i="3"/>
  <c r="BA1431" i="3"/>
  <c r="BA1447" i="3"/>
  <c r="AZ1390" i="3"/>
  <c r="BA1394" i="3"/>
  <c r="AZ1406" i="3"/>
  <c r="AZ1422" i="3"/>
  <c r="AZ1438" i="3"/>
  <c r="AZ1454" i="3"/>
  <c r="BA1420" i="3"/>
  <c r="BA1341" i="3"/>
  <c r="BA1384" i="3"/>
  <c r="BA1456" i="3"/>
  <c r="AZ1354" i="3"/>
  <c r="BA1342" i="3"/>
  <c r="BA1369" i="3"/>
  <c r="AZ1384" i="3"/>
  <c r="AZ1347" i="3"/>
  <c r="AZ1388" i="3"/>
  <c r="AZ1358" i="3"/>
  <c r="BA1362" i="3"/>
  <c r="AZ1374" i="3"/>
  <c r="BA1378" i="3"/>
  <c r="BA1386" i="3"/>
  <c r="AZ1394" i="3"/>
  <c r="BA1398" i="3"/>
  <c r="AZ1418" i="3"/>
  <c r="AZ1434" i="3"/>
  <c r="AZ1450" i="3"/>
  <c r="BA1343" i="3"/>
  <c r="BA1345" i="3"/>
  <c r="AZ1376" i="3"/>
  <c r="AZ1356" i="3"/>
  <c r="BA1340" i="3"/>
  <c r="AZ1371" i="3"/>
  <c r="AZ1343" i="3"/>
  <c r="BA1389" i="3"/>
  <c r="AZ1362" i="3"/>
  <c r="BA1366" i="3"/>
  <c r="AZ1378" i="3"/>
  <c r="BA1382" i="3"/>
  <c r="AZ1398" i="3"/>
  <c r="BA1402" i="3"/>
  <c r="AZ1414" i="3"/>
  <c r="AZ1430" i="3"/>
  <c r="AZ1446" i="3"/>
  <c r="BA1405" i="3"/>
  <c r="BA1367" i="3"/>
  <c r="BA1435" i="3"/>
  <c r="BA1403" i="3"/>
  <c r="AZ1441" i="3"/>
  <c r="BA1409" i="3"/>
  <c r="AZ1397" i="3"/>
  <c r="BA1449" i="3"/>
  <c r="AZ1345" i="3"/>
  <c r="BA1381" i="3"/>
  <c r="BA1454" i="3"/>
  <c r="AZ1349" i="3"/>
  <c r="AZ1373" i="3"/>
  <c r="BA1433" i="3"/>
  <c r="AZ1436" i="3"/>
  <c r="AZ1416" i="3"/>
  <c r="AZ1440" i="3"/>
  <c r="AZ1341" i="3"/>
  <c r="AZ1369" i="3"/>
  <c r="BA1350" i="3"/>
  <c r="AZ1359" i="3"/>
  <c r="AZ1449" i="3"/>
  <c r="AZ1361" i="3"/>
  <c r="AZ1456" i="3"/>
  <c r="BA1443" i="3"/>
  <c r="BA1411" i="3"/>
  <c r="BA1408" i="3"/>
  <c r="AZ1425" i="3"/>
  <c r="BA1453" i="3"/>
  <c r="BA1438" i="3"/>
  <c r="BA1387" i="3"/>
  <c r="BA1445" i="3"/>
  <c r="BA1371" i="3"/>
  <c r="BA1446" i="3"/>
  <c r="AZ1379" i="3"/>
  <c r="BA1399" i="3"/>
  <c r="BA1416" i="3"/>
  <c r="BA1395" i="3"/>
  <c r="BA1422" i="3"/>
  <c r="BA1359" i="3"/>
  <c r="AZ1452" i="3"/>
  <c r="AZ1432" i="3"/>
  <c r="AZ1404" i="3"/>
  <c r="AZ1412" i="3"/>
  <c r="BA1425" i="3"/>
  <c r="BA1346" i="3"/>
  <c r="AZ1417" i="3"/>
  <c r="AZ1353" i="3"/>
  <c r="BA1365" i="3"/>
  <c r="BA1391" i="3"/>
  <c r="BA1437" i="3"/>
  <c r="BA1383" i="3"/>
  <c r="BA1441" i="3"/>
  <c r="BA1451" i="3"/>
  <c r="BA1419" i="3"/>
  <c r="BA1429" i="3"/>
  <c r="BA1355" i="3"/>
  <c r="BA1373" i="3"/>
  <c r="BA1379" i="3"/>
  <c r="BA1363" i="3"/>
  <c r="BA1432" i="3"/>
  <c r="BA1404" i="3"/>
  <c r="BA1444" i="3"/>
  <c r="BA1406" i="3"/>
  <c r="BA1430" i="3"/>
  <c r="AZ1385" i="3"/>
  <c r="AZ1448" i="3"/>
  <c r="BA1424" i="3"/>
  <c r="AZ1389" i="3"/>
  <c r="AZ1428" i="3"/>
  <c r="AZ1408" i="3"/>
  <c r="BA1401" i="3"/>
  <c r="AZ1399" i="3"/>
  <c r="BA1412" i="3"/>
  <c r="AZ1375" i="3"/>
  <c r="AZ1346" i="3"/>
  <c r="AZ1338" i="3"/>
  <c r="BA1427" i="3"/>
  <c r="BA1393" i="3"/>
  <c r="BA1421" i="3"/>
  <c r="BA1375" i="3"/>
  <c r="AZ1409" i="3"/>
  <c r="BA1357" i="3"/>
  <c r="BA1413" i="3"/>
  <c r="BA1448" i="3"/>
  <c r="BA1414" i="3"/>
  <c r="BA1440" i="3"/>
  <c r="AZ1420" i="3"/>
  <c r="AZ1444" i="3"/>
  <c r="AZ1424" i="3"/>
  <c r="BA1351" i="3"/>
  <c r="AZ1383" i="3"/>
  <c r="AZ1367" i="3"/>
  <c r="AZ1401" i="3"/>
  <c r="AZ1419" i="3"/>
  <c r="AZ1357" i="3"/>
  <c r="AZ1445" i="3"/>
  <c r="AZ1407" i="3"/>
  <c r="AZ1363" i="3"/>
  <c r="AZ1348" i="3"/>
  <c r="AZ1403" i="3"/>
  <c r="AZ1352" i="3"/>
  <c r="AZ1443" i="3"/>
  <c r="AZ1453" i="3"/>
  <c r="AZ1455" i="3"/>
  <c r="AZ1451" i="3"/>
  <c r="AZ1447" i="3"/>
  <c r="AZ1435" i="3"/>
  <c r="AZ1381" i="3"/>
  <c r="AZ1405" i="3"/>
  <c r="AZ1340" i="3"/>
  <c r="AZ1427" i="3"/>
  <c r="AZ1413" i="3"/>
  <c r="AZ1431" i="3"/>
  <c r="AZ1350" i="3"/>
  <c r="AZ1377" i="3"/>
  <c r="AZ1439" i="3"/>
  <c r="AZ1421" i="3"/>
  <c r="AZ1365" i="3"/>
  <c r="AZ1423" i="3"/>
  <c r="AZ1342" i="3"/>
  <c r="AZ1433" i="3"/>
  <c r="AZ1415" i="3"/>
  <c r="AZ1411" i="3"/>
  <c r="AZ1429" i="3"/>
  <c r="AZ1344" i="3"/>
  <c r="AZ1437" i="3"/>
  <c r="AX8" i="3"/>
  <c r="BB1642" i="3"/>
  <c r="BC1642" i="3"/>
  <c r="AW484" i="3"/>
  <c r="AX484" i="3"/>
  <c r="AW337" i="3"/>
  <c r="AX337" i="3"/>
  <c r="AW704" i="3"/>
  <c r="AX704" i="3"/>
  <c r="AX441" i="3"/>
  <c r="AW441" i="3"/>
  <c r="AX716" i="3"/>
  <c r="AW716" i="3"/>
  <c r="AX561" i="3"/>
  <c r="AW561" i="3"/>
  <c r="AW604" i="3"/>
  <c r="AX604" i="3"/>
  <c r="AW680" i="3"/>
  <c r="AX680" i="3"/>
  <c r="AW826" i="3"/>
  <c r="AX826" i="3"/>
  <c r="AX702" i="3"/>
  <c r="AW702" i="3"/>
  <c r="AX650" i="3"/>
  <c r="AW650" i="3"/>
  <c r="AX730" i="3"/>
  <c r="AW730" i="3"/>
  <c r="AX722" i="3"/>
  <c r="AW722" i="3"/>
  <c r="AX397" i="3"/>
  <c r="AW397" i="3"/>
  <c r="AW493" i="3"/>
  <c r="AX493" i="3"/>
  <c r="AX469" i="3"/>
  <c r="AW469" i="3"/>
  <c r="AW553" i="3"/>
  <c r="AX553" i="3"/>
  <c r="AX461" i="3"/>
  <c r="AW461" i="3"/>
  <c r="AW480" i="3"/>
  <c r="AX480" i="3"/>
  <c r="AX445" i="3"/>
  <c r="AW445" i="3"/>
  <c r="AW838" i="3"/>
  <c r="AX838" i="3"/>
  <c r="AW694" i="3"/>
  <c r="AX694" i="3"/>
  <c r="AX610" i="3"/>
  <c r="AW610" i="3"/>
  <c r="AX812" i="3"/>
  <c r="AW812" i="3"/>
  <c r="AW333" i="3"/>
  <c r="AX333" i="3"/>
  <c r="AX557" i="3"/>
  <c r="AW557" i="3"/>
  <c r="AX501" i="3"/>
  <c r="AW501" i="3"/>
  <c r="AW882" i="3"/>
  <c r="AX882" i="3"/>
  <c r="AW521" i="3"/>
  <c r="AX521" i="3"/>
  <c r="AX742" i="3"/>
  <c r="AW742" i="3"/>
  <c r="AW488" i="3"/>
  <c r="AX488" i="3"/>
  <c r="AW597" i="3"/>
  <c r="AX597" i="3"/>
  <c r="AX618" i="3"/>
  <c r="AW618" i="3"/>
  <c r="AX738" i="3"/>
  <c r="AW738" i="3"/>
  <c r="AX800" i="3"/>
  <c r="AW800" i="3"/>
  <c r="AW385" i="3"/>
  <c r="AX385" i="3"/>
  <c r="AX381" i="3"/>
  <c r="AW381" i="3"/>
  <c r="AX541" i="3"/>
  <c r="AW541" i="3"/>
  <c r="AW401" i="3"/>
  <c r="AX401" i="3"/>
  <c r="AW628" i="3"/>
  <c r="AX628" i="3"/>
  <c r="AX429" i="3"/>
  <c r="AW429" i="3"/>
  <c r="AW581" i="3"/>
  <c r="AX581" i="3"/>
  <c r="AW806" i="3"/>
  <c r="AX806" i="3"/>
  <c r="AX710" i="3"/>
  <c r="AW710" i="3"/>
  <c r="AW884" i="3"/>
  <c r="AX884" i="3"/>
  <c r="AW808" i="3"/>
  <c r="AX808" i="3"/>
  <c r="AX569" i="3"/>
  <c r="AW569" i="3"/>
  <c r="AX889" i="3"/>
  <c r="AW889" i="3"/>
  <c r="AW734" i="3"/>
  <c r="AX734" i="3"/>
  <c r="AW863" i="3"/>
  <c r="AX863" i="3"/>
  <c r="AX743" i="3"/>
  <c r="AW743" i="3"/>
  <c r="AX892" i="3"/>
  <c r="AW892" i="3"/>
  <c r="AW640" i="3"/>
  <c r="AX640" i="3"/>
  <c r="AX891" i="3"/>
  <c r="AW891" i="3"/>
  <c r="AW763" i="3"/>
  <c r="AX763" i="3"/>
  <c r="AW893" i="3"/>
  <c r="AX893" i="3"/>
  <c r="AX887" i="3"/>
  <c r="AW887" i="3"/>
  <c r="AX647" i="3"/>
  <c r="AW647" i="3"/>
  <c r="AW472" i="3"/>
  <c r="AX472" i="3"/>
  <c r="AX819" i="3"/>
  <c r="AW819" i="3"/>
  <c r="AW886" i="3"/>
  <c r="AX886" i="3"/>
  <c r="AX719" i="3"/>
  <c r="AW719" i="3"/>
  <c r="AX655" i="3"/>
  <c r="AW655" i="3"/>
  <c r="AX890" i="3"/>
  <c r="AW890" i="3"/>
  <c r="AW849" i="3"/>
  <c r="AX849" i="3"/>
  <c r="AW817" i="3"/>
  <c r="AX817" i="3"/>
  <c r="AX785" i="3"/>
  <c r="AW785" i="3"/>
  <c r="AX861" i="3"/>
  <c r="AW861" i="3"/>
  <c r="AW588" i="3"/>
  <c r="AX588" i="3"/>
  <c r="AW448" i="3"/>
  <c r="AX448" i="3"/>
  <c r="AW555" i="3"/>
  <c r="AX555" i="3"/>
  <c r="AW813" i="3"/>
  <c r="AX813" i="3"/>
  <c r="AW855" i="3"/>
  <c r="AX855" i="3"/>
  <c r="AX791" i="3"/>
  <c r="AW791" i="3"/>
  <c r="AX731" i="3"/>
  <c r="AW731" i="3"/>
  <c r="AX667" i="3"/>
  <c r="AW667" i="3"/>
  <c r="AX878" i="3"/>
  <c r="AW878" i="3"/>
  <c r="AW574" i="3"/>
  <c r="AX574" i="3"/>
  <c r="AX542" i="3"/>
  <c r="AW542" i="3"/>
  <c r="AW821" i="3"/>
  <c r="AX821" i="3"/>
  <c r="AX624" i="3"/>
  <c r="AW624" i="3"/>
  <c r="AX491" i="3"/>
  <c r="AW491" i="3"/>
  <c r="AW444" i="3"/>
  <c r="AX444" i="3"/>
  <c r="AX568" i="3"/>
  <c r="AW568" i="3"/>
  <c r="AW498" i="3"/>
  <c r="AX498" i="3"/>
  <c r="AW580" i="3"/>
  <c r="AX580" i="3"/>
  <c r="AW519" i="3"/>
  <c r="AX519" i="3"/>
  <c r="AW487" i="3"/>
  <c r="AX487" i="3"/>
  <c r="AX612" i="3"/>
  <c r="AW612" i="3"/>
  <c r="AW552" i="3"/>
  <c r="AX552" i="3"/>
  <c r="AW458" i="3"/>
  <c r="AX458" i="3"/>
  <c r="AW442" i="3"/>
  <c r="AX442" i="3"/>
  <c r="AW426" i="3"/>
  <c r="AX426" i="3"/>
  <c r="AX847" i="3"/>
  <c r="AW847" i="3"/>
  <c r="AX783" i="3"/>
  <c r="AW783" i="3"/>
  <c r="AX723" i="3"/>
  <c r="AW723" i="3"/>
  <c r="AW659" i="3"/>
  <c r="AX659" i="3"/>
  <c r="AW877" i="3"/>
  <c r="AX877" i="3"/>
  <c r="AX578" i="3"/>
  <c r="AW578" i="3"/>
  <c r="AX546" i="3"/>
  <c r="AW546" i="3"/>
  <c r="AW656" i="3"/>
  <c r="AX656" i="3"/>
  <c r="AW468" i="3"/>
  <c r="AX468" i="3"/>
  <c r="AW773" i="3"/>
  <c r="AX773" i="3"/>
  <c r="AX522" i="3"/>
  <c r="AW522" i="3"/>
  <c r="AW749" i="3"/>
  <c r="AX749" i="3"/>
  <c r="AW535" i="3"/>
  <c r="AX535" i="3"/>
  <c r="AX390" i="3"/>
  <c r="AW390" i="3"/>
  <c r="AX358" i="3"/>
  <c r="AW358" i="3"/>
  <c r="AW629" i="3"/>
  <c r="AX629" i="3"/>
  <c r="AW395" i="3"/>
  <c r="AX395" i="3"/>
  <c r="AW677" i="3"/>
  <c r="AX677" i="3"/>
  <c r="AX649" i="3"/>
  <c r="AW649" i="3"/>
  <c r="AW567" i="3"/>
  <c r="AX567" i="3"/>
  <c r="AW386" i="3"/>
  <c r="AX386" i="3"/>
  <c r="AW354" i="3"/>
  <c r="AX354" i="3"/>
  <c r="AW576" i="3"/>
  <c r="AX576" i="3"/>
  <c r="AW343" i="3"/>
  <c r="AX343" i="3"/>
  <c r="AW359" i="3"/>
  <c r="AX359" i="3"/>
  <c r="AW486" i="3"/>
  <c r="AX486" i="3"/>
  <c r="AX400" i="3"/>
  <c r="AW400" i="3"/>
  <c r="AX563" i="3"/>
  <c r="AW563" i="3"/>
  <c r="AW443" i="3"/>
  <c r="AX443" i="3"/>
  <c r="AW526" i="3"/>
  <c r="AX526" i="3"/>
  <c r="AX547" i="3"/>
  <c r="AW547" i="3"/>
  <c r="AX560" i="3"/>
  <c r="AW560" i="3"/>
  <c r="AW347" i="3"/>
  <c r="AX347" i="3"/>
  <c r="AX372" i="3"/>
  <c r="AW372" i="3"/>
  <c r="AX331" i="3"/>
  <c r="AW331" i="3"/>
  <c r="AW388" i="3"/>
  <c r="AX388" i="3"/>
  <c r="AW419" i="3"/>
  <c r="AX419" i="3"/>
  <c r="AW693" i="3"/>
  <c r="AX693" i="3"/>
  <c r="AW427" i="3"/>
  <c r="AX427" i="3"/>
  <c r="AW431" i="3"/>
  <c r="AX431" i="3"/>
  <c r="AW455" i="3"/>
  <c r="AX455" i="3"/>
  <c r="AW512" i="3"/>
  <c r="AX512" i="3"/>
  <c r="AW653" i="3"/>
  <c r="AX653" i="3"/>
  <c r="AW605" i="3"/>
  <c r="AX605" i="3"/>
  <c r="AX753" i="3"/>
  <c r="AW753" i="3"/>
  <c r="AX657" i="3"/>
  <c r="AW657" i="3"/>
  <c r="AX725" i="3"/>
  <c r="AW725" i="3"/>
  <c r="BC1065" i="3"/>
  <c r="BB1065" i="3"/>
  <c r="BC1133" i="3"/>
  <c r="BB1133" i="3"/>
  <c r="BB2007" i="3"/>
  <c r="BC2007" i="3"/>
  <c r="AZ11" i="3"/>
  <c r="BC1744" i="3"/>
  <c r="BB1744" i="3"/>
  <c r="BC1883" i="3"/>
  <c r="BB1883" i="3"/>
  <c r="BC1819" i="3"/>
  <c r="BB1819" i="3"/>
  <c r="AK1445" i="3"/>
  <c r="AK1443" i="3"/>
  <c r="AK1429" i="3"/>
  <c r="AK1427" i="3"/>
  <c r="AK1413" i="3"/>
  <c r="AK1411" i="3"/>
  <c r="AK1453" i="3"/>
  <c r="AK1437" i="3"/>
  <c r="AK1421" i="3"/>
  <c r="AK1405" i="3"/>
  <c r="AK1400" i="3"/>
  <c r="AK1372" i="3"/>
  <c r="AK1356" i="3"/>
  <c r="AK1352" i="3"/>
  <c r="AK1344" i="3"/>
  <c r="AK1401" i="3"/>
  <c r="AK1376" i="3"/>
  <c r="AK1360" i="3"/>
  <c r="AK1380" i="3"/>
  <c r="AK1364" i="3"/>
  <c r="AK1384" i="3"/>
  <c r="AK1342" i="3"/>
  <c r="AK1393" i="3"/>
  <c r="AK1368" i="3"/>
  <c r="AK1350" i="3"/>
  <c r="AK1392" i="3"/>
  <c r="AK1365" i="3"/>
  <c r="AK1346" i="3"/>
  <c r="AK1381" i="3"/>
  <c r="AK1417" i="3"/>
  <c r="AK1404" i="3"/>
  <c r="AK1340" i="3"/>
  <c r="AK1375" i="3"/>
  <c r="AK1377" i="3"/>
  <c r="AK1436" i="3"/>
  <c r="AK1355" i="3"/>
  <c r="AK1357" i="3"/>
  <c r="AK1441" i="3"/>
  <c r="AK1428" i="3"/>
  <c r="AK1388" i="3"/>
  <c r="AK1363" i="3"/>
  <c r="AK1412" i="3"/>
  <c r="AK1341" i="3"/>
  <c r="AK1399" i="3"/>
  <c r="AK1433" i="3"/>
  <c r="AK1449" i="3"/>
  <c r="AK1338" i="3"/>
  <c r="AK1379" i="3"/>
  <c r="AK1348" i="3"/>
  <c r="AK1359" i="3"/>
  <c r="AK1361" i="3"/>
  <c r="AK1452" i="3"/>
  <c r="AK1420" i="3"/>
  <c r="AK1353" i="3"/>
  <c r="AK1383" i="3"/>
  <c r="AK1343" i="3"/>
  <c r="AK1370" i="3"/>
  <c r="AK1386" i="3"/>
  <c r="AK1397" i="3"/>
  <c r="AK1408" i="3"/>
  <c r="AK1424" i="3"/>
  <c r="AK1440" i="3"/>
  <c r="AK1456" i="3"/>
  <c r="AK1390" i="3"/>
  <c r="AK1414" i="3"/>
  <c r="AK1430" i="3"/>
  <c r="AK1446" i="3"/>
  <c r="AK1349" i="3"/>
  <c r="AK1371" i="3"/>
  <c r="AK1425" i="3"/>
  <c r="AK1385" i="3"/>
  <c r="AK1396" i="3"/>
  <c r="AK1339" i="3"/>
  <c r="AK1358" i="3"/>
  <c r="AK1374" i="3"/>
  <c r="AK1394" i="3"/>
  <c r="AK1410" i="3"/>
  <c r="AK1426" i="3"/>
  <c r="AK1442" i="3"/>
  <c r="AK1444" i="3"/>
  <c r="AK1354" i="3"/>
  <c r="AK1373" i="3"/>
  <c r="AK1409" i="3"/>
  <c r="AK1367" i="3"/>
  <c r="AK1351" i="3"/>
  <c r="AK1389" i="3"/>
  <c r="AK1407" i="3"/>
  <c r="AK1416" i="3"/>
  <c r="AK1419" i="3"/>
  <c r="AK1423" i="3"/>
  <c r="AK1432" i="3"/>
  <c r="AK1435" i="3"/>
  <c r="AK1439" i="3"/>
  <c r="AK1448" i="3"/>
  <c r="AK1451" i="3"/>
  <c r="AK1455" i="3"/>
  <c r="AK1362" i="3"/>
  <c r="AK1378" i="3"/>
  <c r="AK1415" i="3"/>
  <c r="AK1431" i="3"/>
  <c r="AK1447" i="3"/>
  <c r="AK1398" i="3"/>
  <c r="AK1406" i="3"/>
  <c r="AK1422" i="3"/>
  <c r="AK1438" i="3"/>
  <c r="AK1454" i="3"/>
  <c r="AK1391" i="3"/>
  <c r="AK1345" i="3"/>
  <c r="AK1369" i="3"/>
  <c r="AK1347" i="3"/>
  <c r="AK1395" i="3"/>
  <c r="AK1403" i="3"/>
  <c r="AK1366" i="3"/>
  <c r="AK1382" i="3"/>
  <c r="AK1387" i="3"/>
  <c r="AK1402" i="3"/>
  <c r="AK1418" i="3"/>
  <c r="AK1434" i="3"/>
  <c r="AK1450" i="3"/>
  <c r="AX229" i="3"/>
  <c r="AW229" i="3"/>
  <c r="AX317" i="3"/>
  <c r="AW317" i="3"/>
  <c r="AW201" i="3"/>
  <c r="AX201" i="3"/>
  <c r="AX265" i="3"/>
  <c r="AW265" i="3"/>
  <c r="AW221" i="3"/>
  <c r="AX221" i="3"/>
  <c r="AX253" i="3"/>
  <c r="AW253" i="3"/>
  <c r="AX233" i="3"/>
  <c r="AW233" i="3"/>
  <c r="AX293" i="3"/>
  <c r="AW293" i="3"/>
  <c r="AW310" i="3"/>
  <c r="AX310" i="3"/>
  <c r="AW278" i="3"/>
  <c r="AX278" i="3"/>
  <c r="AX246" i="3"/>
  <c r="AW246" i="3"/>
  <c r="AX214" i="3"/>
  <c r="AW214" i="3"/>
  <c r="AW240" i="3"/>
  <c r="AX240" i="3"/>
  <c r="AX284" i="3"/>
  <c r="AW284" i="3"/>
  <c r="AW322" i="3"/>
  <c r="AX322" i="3"/>
  <c r="AX290" i="3"/>
  <c r="AW290" i="3"/>
  <c r="AX258" i="3"/>
  <c r="AW258" i="3"/>
  <c r="AX226" i="3"/>
  <c r="AW226" i="3"/>
  <c r="AX194" i="3"/>
  <c r="AW194" i="3"/>
  <c r="AW231" i="3"/>
  <c r="AX231" i="3"/>
  <c r="AW300" i="3"/>
  <c r="AX300" i="3"/>
  <c r="AW199" i="3"/>
  <c r="AX199" i="3"/>
  <c r="AW296" i="3"/>
  <c r="AX296" i="3"/>
  <c r="AW207" i="3"/>
  <c r="AX207" i="3"/>
  <c r="AW203" i="3"/>
  <c r="AX203" i="3"/>
  <c r="AW215" i="3"/>
  <c r="AX215" i="3"/>
  <c r="AW204" i="3"/>
  <c r="AX204" i="3"/>
  <c r="AX232" i="3"/>
  <c r="AW232" i="3"/>
  <c r="AW295" i="3"/>
  <c r="AX295" i="3"/>
  <c r="AW311" i="3"/>
  <c r="AX311" i="3"/>
  <c r="AW211" i="3"/>
  <c r="AX211" i="3"/>
  <c r="AW219" i="3"/>
  <c r="AX219" i="3"/>
  <c r="BB673" i="3"/>
  <c r="BC673" i="3"/>
  <c r="BB858" i="3"/>
  <c r="BC858" i="3"/>
  <c r="BC795" i="3"/>
  <c r="BB795" i="3"/>
  <c r="BC712" i="3"/>
  <c r="BB712" i="3"/>
  <c r="BC644" i="3"/>
  <c r="BB644" i="3"/>
  <c r="AZ7" i="3"/>
  <c r="BC323" i="3"/>
  <c r="BB323" i="3"/>
  <c r="BA7" i="3"/>
  <c r="BB366" i="3"/>
  <c r="BC366" i="3"/>
  <c r="BB387" i="3"/>
  <c r="BC387" i="3"/>
  <c r="BB528" i="3"/>
  <c r="BC528" i="3"/>
  <c r="BC537" i="3"/>
  <c r="BB537" i="3"/>
  <c r="BB314" i="3"/>
  <c r="BC314" i="3"/>
  <c r="BB235" i="3"/>
  <c r="BC235" i="3"/>
  <c r="AV1388" i="3"/>
  <c r="AV1364" i="3"/>
  <c r="AV1395" i="3"/>
  <c r="AV1345" i="3"/>
  <c r="AV1372" i="3"/>
  <c r="AV1338" i="3"/>
  <c r="AV1354" i="3"/>
  <c r="AV1375" i="3"/>
  <c r="AV1376" i="3"/>
  <c r="AV1391" i="3"/>
  <c r="AV1380" i="3"/>
  <c r="AV1456" i="3"/>
  <c r="AV1353" i="3"/>
  <c r="AV1361" i="3"/>
  <c r="AV1387" i="3"/>
  <c r="AV1355" i="3"/>
  <c r="AV1356" i="3"/>
  <c r="AV1341" i="3"/>
  <c r="AV1367" i="3"/>
  <c r="AV1392" i="3"/>
  <c r="AV1351" i="3"/>
  <c r="AV1389" i="3"/>
  <c r="AV1408" i="3"/>
  <c r="AV1412" i="3"/>
  <c r="AV1424" i="3"/>
  <c r="AV1428" i="3"/>
  <c r="AV1440" i="3"/>
  <c r="AV1444" i="3"/>
  <c r="AV1362" i="3"/>
  <c r="AV1378" i="3"/>
  <c r="AV1404" i="3"/>
  <c r="AV1416" i="3"/>
  <c r="AV1420" i="3"/>
  <c r="AV1432" i="3"/>
  <c r="AV1436" i="3"/>
  <c r="AV1448" i="3"/>
  <c r="AV1452" i="3"/>
  <c r="AV1398" i="3"/>
  <c r="AV1406" i="3"/>
  <c r="AV1422" i="3"/>
  <c r="AV1438" i="3"/>
  <c r="AV1454" i="3"/>
  <c r="AV1349" i="3"/>
  <c r="AV1368" i="3"/>
  <c r="AV1347" i="3"/>
  <c r="AV1366" i="3"/>
  <c r="AV1382" i="3"/>
  <c r="AV1402" i="3"/>
  <c r="AV1418" i="3"/>
  <c r="AV1434" i="3"/>
  <c r="AV1450" i="3"/>
  <c r="AV1360" i="3"/>
  <c r="AV1399" i="3"/>
  <c r="AV1400" i="3"/>
  <c r="AV1383" i="3"/>
  <c r="AV1343" i="3"/>
  <c r="AV1370" i="3"/>
  <c r="AV1386" i="3"/>
  <c r="AV1397" i="3"/>
  <c r="AV1390" i="3"/>
  <c r="AV1414" i="3"/>
  <c r="AV1430" i="3"/>
  <c r="AV1446" i="3"/>
  <c r="AV1359" i="3"/>
  <c r="AV1384" i="3"/>
  <c r="AV1339" i="3"/>
  <c r="AV1396" i="3"/>
  <c r="AV1358" i="3"/>
  <c r="AV1374" i="3"/>
  <c r="AV1394" i="3"/>
  <c r="AV1410" i="3"/>
  <c r="AV1426" i="3"/>
  <c r="AV1442" i="3"/>
  <c r="AV1451" i="3"/>
  <c r="AV1419" i="3"/>
  <c r="AV1427" i="3"/>
  <c r="AV1369" i="3"/>
  <c r="AV1401" i="3"/>
  <c r="AV1379" i="3"/>
  <c r="AV1455" i="3"/>
  <c r="AV1344" i="3"/>
  <c r="AV1449" i="3"/>
  <c r="AV1445" i="3"/>
  <c r="AV1429" i="3"/>
  <c r="AV1413" i="3"/>
  <c r="AV1443" i="3"/>
  <c r="AV1373" i="3"/>
  <c r="AV1393" i="3"/>
  <c r="AV1409" i="3"/>
  <c r="AV1381" i="3"/>
  <c r="AV1439" i="3"/>
  <c r="AV1417" i="3"/>
  <c r="AV1435" i="3"/>
  <c r="AV1403" i="3"/>
  <c r="AV1348" i="3"/>
  <c r="AV1377" i="3"/>
  <c r="AV1447" i="3"/>
  <c r="AV1350" i="3"/>
  <c r="AV1340" i="3"/>
  <c r="AV1431" i="3"/>
  <c r="AV1385" i="3"/>
  <c r="AV1363" i="3"/>
  <c r="AV1425" i="3"/>
  <c r="AV1407" i="3"/>
  <c r="AV1346" i="3"/>
  <c r="AV1371" i="3"/>
  <c r="AV1453" i="3"/>
  <c r="AV1437" i="3"/>
  <c r="AV1421" i="3"/>
  <c r="AV1405" i="3"/>
  <c r="AV1411" i="3"/>
  <c r="AV1441" i="3"/>
  <c r="AV1357" i="3"/>
  <c r="AV1352" i="3"/>
  <c r="AV1415" i="3"/>
  <c r="AV1433" i="3"/>
  <c r="AV1342" i="3"/>
  <c r="AV1423" i="3"/>
  <c r="AV1365" i="3"/>
  <c r="AV15" i="3"/>
  <c r="AV28" i="3"/>
  <c r="AV156" i="3"/>
  <c r="AV48" i="3"/>
  <c r="AV67" i="3"/>
  <c r="AV112" i="3"/>
  <c r="AV131" i="3"/>
  <c r="AV176" i="3"/>
  <c r="AV71" i="3"/>
  <c r="AV84" i="3"/>
  <c r="AV135" i="3"/>
  <c r="AV148" i="3"/>
  <c r="AV31" i="3"/>
  <c r="AV47" i="3"/>
  <c r="AV79" i="3"/>
  <c r="AV111" i="3"/>
  <c r="AV143" i="3"/>
  <c r="AV175" i="3"/>
  <c r="AV60" i="3"/>
  <c r="AV188" i="3"/>
  <c r="AV32" i="3"/>
  <c r="AV51" i="3"/>
  <c r="AV96" i="3"/>
  <c r="AV115" i="3"/>
  <c r="AV160" i="3"/>
  <c r="AV179" i="3"/>
  <c r="AV44" i="3"/>
  <c r="AV76" i="3"/>
  <c r="AV108" i="3"/>
  <c r="AV140" i="3"/>
  <c r="AV172" i="3"/>
  <c r="AV92" i="3"/>
  <c r="AV20" i="3"/>
  <c r="AV35" i="3"/>
  <c r="AV80" i="3"/>
  <c r="AV99" i="3"/>
  <c r="AV144" i="3"/>
  <c r="AV163" i="3"/>
  <c r="AV39" i="3"/>
  <c r="AV52" i="3"/>
  <c r="AV103" i="3"/>
  <c r="AV116" i="3"/>
  <c r="AV167" i="3"/>
  <c r="AV180" i="3"/>
  <c r="AV40" i="3"/>
  <c r="AV75" i="3"/>
  <c r="AV107" i="3"/>
  <c r="AV139" i="3"/>
  <c r="AV171" i="3"/>
  <c r="AV63" i="3"/>
  <c r="AV95" i="3"/>
  <c r="AV127" i="3"/>
  <c r="AV159" i="3"/>
  <c r="AV124" i="3"/>
  <c r="AV64" i="3"/>
  <c r="AV83" i="3"/>
  <c r="AV128" i="3"/>
  <c r="AV147" i="3"/>
  <c r="AV56" i="3"/>
  <c r="AV59" i="3"/>
  <c r="AV104" i="3"/>
  <c r="AV184" i="3"/>
  <c r="AV187" i="3"/>
  <c r="AV23" i="3"/>
  <c r="AV55" i="3"/>
  <c r="AV87" i="3"/>
  <c r="AV119" i="3"/>
  <c r="AV151" i="3"/>
  <c r="AV183" i="3"/>
  <c r="AV72" i="3"/>
  <c r="AV152" i="3"/>
  <c r="AV155" i="3"/>
  <c r="AV26" i="3"/>
  <c r="AV34" i="3"/>
  <c r="AV42" i="3"/>
  <c r="AV50" i="3"/>
  <c r="AV58" i="3"/>
  <c r="AV66" i="3"/>
  <c r="AV74" i="3"/>
  <c r="AV82" i="3"/>
  <c r="AV90" i="3"/>
  <c r="AV98" i="3"/>
  <c r="AV106" i="3"/>
  <c r="AV114" i="3"/>
  <c r="AV122" i="3"/>
  <c r="AV130" i="3"/>
  <c r="AV138" i="3"/>
  <c r="AV146" i="3"/>
  <c r="AV154" i="3"/>
  <c r="AV162" i="3"/>
  <c r="AV170" i="3"/>
  <c r="AV178" i="3"/>
  <c r="AV186" i="3"/>
  <c r="AV36" i="3"/>
  <c r="AV68" i="3"/>
  <c r="AV100" i="3"/>
  <c r="AV132" i="3"/>
  <c r="AV164" i="3"/>
  <c r="AV24" i="3"/>
  <c r="AV27" i="3"/>
  <c r="AV120" i="3"/>
  <c r="AV123" i="3"/>
  <c r="AV168" i="3"/>
  <c r="AV43" i="3"/>
  <c r="AV88" i="3"/>
  <c r="AV91" i="3"/>
  <c r="AV136" i="3"/>
  <c r="AV22" i="3"/>
  <c r="AV30" i="3"/>
  <c r="AV38" i="3"/>
  <c r="AV46" i="3"/>
  <c r="AV54" i="3"/>
  <c r="AV62" i="3"/>
  <c r="AV70" i="3"/>
  <c r="AV78" i="3"/>
  <c r="AV86" i="3"/>
  <c r="AV94" i="3"/>
  <c r="AV102" i="3"/>
  <c r="AV110" i="3"/>
  <c r="AV118" i="3"/>
  <c r="AV126" i="3"/>
  <c r="AV134" i="3"/>
  <c r="AV142" i="3"/>
  <c r="AV150" i="3"/>
  <c r="AV158" i="3"/>
  <c r="AV166" i="3"/>
  <c r="AV174" i="3"/>
  <c r="AV182" i="3"/>
  <c r="AV190" i="3"/>
  <c r="AV69" i="3"/>
  <c r="AV133" i="3"/>
  <c r="AV161" i="3"/>
  <c r="AV129" i="3"/>
  <c r="AV97" i="3"/>
  <c r="AV65" i="3"/>
  <c r="AV33" i="3"/>
  <c r="AV125" i="3"/>
  <c r="AV113" i="3"/>
  <c r="AV77" i="3"/>
  <c r="AV157" i="3"/>
  <c r="AV25" i="3"/>
  <c r="AV109" i="3"/>
  <c r="AV53" i="3"/>
  <c r="AV85" i="3"/>
  <c r="AV61" i="3"/>
  <c r="AV153" i="3"/>
  <c r="AV89" i="3"/>
  <c r="AV37" i="3"/>
  <c r="AV49" i="3"/>
  <c r="AV93" i="3"/>
  <c r="AV169" i="3"/>
  <c r="AV105" i="3"/>
  <c r="AV41" i="3"/>
  <c r="AV45" i="3"/>
  <c r="AV117" i="3"/>
  <c r="AV21" i="3"/>
  <c r="AV181" i="3"/>
  <c r="AV141" i="3"/>
  <c r="AV29" i="3"/>
  <c r="AV145" i="3"/>
  <c r="AV165" i="3"/>
  <c r="AV149" i="3"/>
  <c r="AV101" i="3"/>
  <c r="AV189" i="3"/>
  <c r="AV185" i="3"/>
  <c r="AV121" i="3"/>
  <c r="AV57" i="3"/>
  <c r="AV177" i="3"/>
  <c r="AV137" i="3"/>
  <c r="AV73" i="3"/>
  <c r="AV81" i="3"/>
  <c r="AV173" i="3"/>
  <c r="BB2058" i="3"/>
  <c r="BC2058" i="3"/>
  <c r="AW8" i="3"/>
  <c r="BC1507" i="3"/>
  <c r="BB1507" i="3"/>
  <c r="AZ10" i="3"/>
  <c r="BB1457" i="3"/>
  <c r="BC1457" i="3"/>
  <c r="BC1307" i="3"/>
  <c r="BB1307" i="3"/>
  <c r="AX524" i="3"/>
  <c r="AW524" i="3"/>
  <c r="AW413" i="3"/>
  <c r="AX413" i="3"/>
  <c r="AX457" i="3"/>
  <c r="AW457" i="3"/>
  <c r="AX349" i="3"/>
  <c r="AW349" i="3"/>
  <c r="AW533" i="3"/>
  <c r="AX533" i="3"/>
  <c r="AW778" i="3"/>
  <c r="AX778" i="3"/>
  <c r="AW732" i="3"/>
  <c r="AX732" i="3"/>
  <c r="AW764" i="3"/>
  <c r="AX764" i="3"/>
  <c r="AW489" i="3"/>
  <c r="AX489" i="3"/>
  <c r="AX720" i="3"/>
  <c r="AW720" i="3"/>
  <c r="AW770" i="3"/>
  <c r="AX770" i="3"/>
  <c r="AW714" i="3"/>
  <c r="AX714" i="3"/>
  <c r="AW529" i="3"/>
  <c r="AX529" i="3"/>
  <c r="AW824" i="3"/>
  <c r="AX824" i="3"/>
  <c r="AX449" i="3"/>
  <c r="AW449" i="3"/>
  <c r="AW525" i="3"/>
  <c r="AX525" i="3"/>
  <c r="AX648" i="3"/>
  <c r="AW648" i="3"/>
  <c r="AX750" i="3"/>
  <c r="AW750" i="3"/>
  <c r="AX758" i="3"/>
  <c r="AW758" i="3"/>
  <c r="AW505" i="3"/>
  <c r="AX505" i="3"/>
  <c r="AX638" i="3"/>
  <c r="AW638" i="3"/>
  <c r="AX614" i="3"/>
  <c r="AW614" i="3"/>
  <c r="AX828" i="3"/>
  <c r="AW828" i="3"/>
  <c r="AX674" i="3"/>
  <c r="AW674" i="3"/>
  <c r="AX760" i="3"/>
  <c r="AW760" i="3"/>
  <c r="AX532" i="3"/>
  <c r="AW532" i="3"/>
  <c r="AX405" i="3"/>
  <c r="AW405" i="3"/>
  <c r="AX417" i="3"/>
  <c r="AW417" i="3"/>
  <c r="AX549" i="3"/>
  <c r="AW549" i="3"/>
  <c r="AW810" i="3"/>
  <c r="AX810" i="3"/>
  <c r="AW632" i="3"/>
  <c r="AX632" i="3"/>
  <c r="AX794" i="3"/>
  <c r="AW794" i="3"/>
  <c r="AW682" i="3"/>
  <c r="AX682" i="3"/>
  <c r="AW840" i="3"/>
  <c r="AX840" i="3"/>
  <c r="AW496" i="3"/>
  <c r="AX496" i="3"/>
  <c r="AX573" i="3"/>
  <c r="AW573" i="3"/>
  <c r="AX393" i="3"/>
  <c r="AW393" i="3"/>
  <c r="AW509" i="3"/>
  <c r="AX509" i="3"/>
  <c r="AX365" i="3"/>
  <c r="AW365" i="3"/>
  <c r="AW880" i="3"/>
  <c r="AX880" i="3"/>
  <c r="AX726" i="3"/>
  <c r="AW726" i="3"/>
  <c r="AX718" i="3"/>
  <c r="AW718" i="3"/>
  <c r="AX630" i="3"/>
  <c r="AW630" i="3"/>
  <c r="AX497" i="3"/>
  <c r="AW497" i="3"/>
  <c r="AX642" i="3"/>
  <c r="AW642" i="3"/>
  <c r="AX796" i="3"/>
  <c r="AW796" i="3"/>
  <c r="AX754" i="3"/>
  <c r="AW754" i="3"/>
  <c r="AW869" i="3"/>
  <c r="AX869" i="3"/>
  <c r="AX856" i="3"/>
  <c r="AW856" i="3"/>
  <c r="AX634" i="3"/>
  <c r="AW634" i="3"/>
  <c r="AW843" i="3"/>
  <c r="AX843" i="3"/>
  <c r="AX679" i="3"/>
  <c r="AW679" i="3"/>
  <c r="AX862" i="3"/>
  <c r="AW862" i="3"/>
  <c r="AW591" i="3"/>
  <c r="AX591" i="3"/>
  <c r="AW875" i="3"/>
  <c r="AX875" i="3"/>
  <c r="AW822" i="3"/>
  <c r="AX822" i="3"/>
  <c r="AX871" i="3"/>
  <c r="AW871" i="3"/>
  <c r="AX888" i="3"/>
  <c r="AW888" i="3"/>
  <c r="AX440" i="3"/>
  <c r="AW440" i="3"/>
  <c r="AX803" i="3"/>
  <c r="AW803" i="3"/>
  <c r="AX870" i="3"/>
  <c r="AW870" i="3"/>
  <c r="AX703" i="3"/>
  <c r="AW703" i="3"/>
  <c r="AX639" i="3"/>
  <c r="AW639" i="3"/>
  <c r="AX873" i="3"/>
  <c r="AW873" i="3"/>
  <c r="AX841" i="3"/>
  <c r="AW841" i="3"/>
  <c r="AW809" i="3"/>
  <c r="AX809" i="3"/>
  <c r="AW777" i="3"/>
  <c r="AX777" i="3"/>
  <c r="AX860" i="3"/>
  <c r="AW860" i="3"/>
  <c r="AX559" i="3"/>
  <c r="AW559" i="3"/>
  <c r="AW432" i="3"/>
  <c r="AX432" i="3"/>
  <c r="AX474" i="3"/>
  <c r="AW474" i="3"/>
  <c r="AW797" i="3"/>
  <c r="AX797" i="3"/>
  <c r="AX839" i="3"/>
  <c r="AW839" i="3"/>
  <c r="AX775" i="3"/>
  <c r="AW775" i="3"/>
  <c r="AW715" i="3"/>
  <c r="AX715" i="3"/>
  <c r="AW651" i="3"/>
  <c r="AX651" i="3"/>
  <c r="AW598" i="3"/>
  <c r="AX598" i="3"/>
  <c r="AX566" i="3"/>
  <c r="AW566" i="3"/>
  <c r="AX534" i="3"/>
  <c r="AW534" i="3"/>
  <c r="AW805" i="3"/>
  <c r="AX805" i="3"/>
  <c r="AW572" i="3"/>
  <c r="AX572" i="3"/>
  <c r="AW483" i="3"/>
  <c r="AX483" i="3"/>
  <c r="AW428" i="3"/>
  <c r="AX428" i="3"/>
  <c r="AW539" i="3"/>
  <c r="AX539" i="3"/>
  <c r="AX478" i="3"/>
  <c r="AW478" i="3"/>
  <c r="AW551" i="3"/>
  <c r="AX551" i="3"/>
  <c r="AX511" i="3"/>
  <c r="AW511" i="3"/>
  <c r="AW744" i="3"/>
  <c r="AX744" i="3"/>
  <c r="AX606" i="3"/>
  <c r="AW606" i="3"/>
  <c r="AX482" i="3"/>
  <c r="AW482" i="3"/>
  <c r="AX454" i="3"/>
  <c r="AW454" i="3"/>
  <c r="AX438" i="3"/>
  <c r="AW438" i="3"/>
  <c r="AW831" i="3"/>
  <c r="AX831" i="3"/>
  <c r="AW767" i="3"/>
  <c r="AX767" i="3"/>
  <c r="AX707" i="3"/>
  <c r="AW707" i="3"/>
  <c r="AX643" i="3"/>
  <c r="AW643" i="3"/>
  <c r="AW602" i="3"/>
  <c r="AX602" i="3"/>
  <c r="AW570" i="3"/>
  <c r="AX570" i="3"/>
  <c r="AW538" i="3"/>
  <c r="AX538" i="3"/>
  <c r="AW575" i="3"/>
  <c r="AX575" i="3"/>
  <c r="AX452" i="3"/>
  <c r="AW452" i="3"/>
  <c r="AW600" i="3"/>
  <c r="AX600" i="3"/>
  <c r="AX506" i="3"/>
  <c r="AW506" i="3"/>
  <c r="AW733" i="3"/>
  <c r="AX733" i="3"/>
  <c r="AW414" i="3"/>
  <c r="AX414" i="3"/>
  <c r="AW382" i="3"/>
  <c r="AX382" i="3"/>
  <c r="AW350" i="3"/>
  <c r="AX350" i="3"/>
  <c r="AX367" i="3"/>
  <c r="AW367" i="3"/>
  <c r="AW379" i="3"/>
  <c r="AX379" i="3"/>
  <c r="AW383" i="3"/>
  <c r="AX383" i="3"/>
  <c r="AX661" i="3"/>
  <c r="AW661" i="3"/>
  <c r="AX633" i="3"/>
  <c r="AW633" i="3"/>
  <c r="AX410" i="3"/>
  <c r="AW410" i="3"/>
  <c r="AX378" i="3"/>
  <c r="AW378" i="3"/>
  <c r="AX346" i="3"/>
  <c r="AW346" i="3"/>
  <c r="AW411" i="3"/>
  <c r="AX411" i="3"/>
  <c r="AW340" i="3"/>
  <c r="AX340" i="3"/>
  <c r="AW391" i="3"/>
  <c r="AX391" i="3"/>
  <c r="AW351" i="3"/>
  <c r="AX351" i="3"/>
  <c r="AW494" i="3"/>
  <c r="AX494" i="3"/>
  <c r="AW415" i="3"/>
  <c r="AX415" i="3"/>
  <c r="AX518" i="3"/>
  <c r="AW518" i="3"/>
  <c r="AW375" i="3"/>
  <c r="AX375" i="3"/>
  <c r="AX451" i="3"/>
  <c r="AW451" i="3"/>
  <c r="AX544" i="3"/>
  <c r="AW544" i="3"/>
  <c r="AW729" i="3"/>
  <c r="AX729" i="3"/>
  <c r="AW368" i="3"/>
  <c r="AX368" i="3"/>
  <c r="AW376" i="3"/>
  <c r="AX376" i="3"/>
  <c r="AW403" i="3"/>
  <c r="AX403" i="3"/>
  <c r="AW613" i="3"/>
  <c r="AX613" i="3"/>
  <c r="AX396" i="3"/>
  <c r="AW396" i="3"/>
  <c r="AX447" i="3"/>
  <c r="AW447" i="3"/>
  <c r="AX463" i="3"/>
  <c r="AW463" i="3"/>
  <c r="AX520" i="3"/>
  <c r="AW520" i="3"/>
  <c r="AW665" i="3"/>
  <c r="AX665" i="3"/>
  <c r="AX637" i="3"/>
  <c r="AW637" i="3"/>
  <c r="AW609" i="3"/>
  <c r="AX609" i="3"/>
  <c r="AW669" i="3"/>
  <c r="AX669" i="3"/>
  <c r="AW741" i="3"/>
  <c r="AX741" i="3"/>
  <c r="AW11" i="3"/>
  <c r="AX245" i="3"/>
  <c r="AW245" i="3"/>
  <c r="AX217" i="3"/>
  <c r="AW217" i="3"/>
  <c r="AX261" i="3"/>
  <c r="AW261" i="3"/>
  <c r="AW297" i="3"/>
  <c r="AX297" i="3"/>
  <c r="AW269" i="3"/>
  <c r="AX269" i="3"/>
  <c r="AX193" i="3"/>
  <c r="AW193" i="3"/>
  <c r="AX289" i="3"/>
  <c r="AW289" i="3"/>
  <c r="AW281" i="3"/>
  <c r="AX281" i="3"/>
  <c r="AW302" i="3"/>
  <c r="AX302" i="3"/>
  <c r="AX270" i="3"/>
  <c r="AW270" i="3"/>
  <c r="AX238" i="3"/>
  <c r="AW238" i="3"/>
  <c r="AW206" i="3"/>
  <c r="AX206" i="3"/>
  <c r="AW283" i="3"/>
  <c r="AX283" i="3"/>
  <c r="AW212" i="3"/>
  <c r="AX212" i="3"/>
  <c r="AX282" i="3"/>
  <c r="AW282" i="3"/>
  <c r="AX250" i="3"/>
  <c r="AW250" i="3"/>
  <c r="AX218" i="3"/>
  <c r="AW218" i="3"/>
  <c r="AX228" i="3"/>
  <c r="AW228" i="3"/>
  <c r="AX268" i="3"/>
  <c r="AW268" i="3"/>
  <c r="AW196" i="3"/>
  <c r="AX196" i="3"/>
  <c r="AW227" i="3"/>
  <c r="AX227" i="3"/>
  <c r="AW291" i="3"/>
  <c r="AX291" i="3"/>
  <c r="AW247" i="3"/>
  <c r="AX247" i="3"/>
  <c r="AW280" i="3"/>
  <c r="AX280" i="3"/>
  <c r="AW304" i="3"/>
  <c r="AX304" i="3"/>
  <c r="AW315" i="3"/>
  <c r="AX315" i="3"/>
  <c r="AW200" i="3"/>
  <c r="AX200" i="3"/>
  <c r="AW276" i="3"/>
  <c r="AX276" i="3"/>
  <c r="AW299" i="3"/>
  <c r="AX299" i="3"/>
  <c r="AW316" i="3"/>
  <c r="AX316" i="3"/>
  <c r="AX244" i="3"/>
  <c r="AW244" i="3"/>
  <c r="BC364" i="3"/>
  <c r="BB364" i="3"/>
  <c r="BC854" i="3"/>
  <c r="BB854" i="3"/>
  <c r="BB895" i="3"/>
  <c r="BC895" i="3"/>
  <c r="BC675" i="3"/>
  <c r="BB675" i="3"/>
  <c r="BC695" i="3"/>
  <c r="BB695" i="3"/>
  <c r="BB326" i="3"/>
  <c r="BC326" i="3"/>
  <c r="BC1655" i="3"/>
  <c r="BB1655" i="3"/>
  <c r="BB485" i="3"/>
  <c r="BC485" i="3"/>
  <c r="BB897" i="3"/>
  <c r="BC897" i="3"/>
  <c r="BC192" i="3"/>
  <c r="BB192" i="3"/>
  <c r="BC303" i="3"/>
  <c r="BB303" i="3"/>
  <c r="AZ12" i="3"/>
  <c r="AZ13" i="3"/>
  <c r="BE2119" i="3"/>
  <c r="BC325" i="3"/>
  <c r="BB325" i="3"/>
  <c r="BC309" i="3"/>
  <c r="BB309" i="3"/>
  <c r="BC1081" i="3"/>
  <c r="BB1081" i="3"/>
  <c r="BB902" i="3"/>
  <c r="BC902" i="3"/>
  <c r="BC1062" i="3"/>
  <c r="BB1062" i="3"/>
  <c r="BC2098" i="3"/>
  <c r="BB2098" i="3"/>
  <c r="AX589" i="3"/>
  <c r="AW589" i="3"/>
  <c r="AW492" i="3"/>
  <c r="AX492" i="3"/>
  <c r="AW481" i="3"/>
  <c r="AX481" i="3"/>
  <c r="AW577" i="3"/>
  <c r="AX577" i="3"/>
  <c r="AX842" i="3"/>
  <c r="AW842" i="3"/>
  <c r="AX565" i="3"/>
  <c r="AW565" i="3"/>
  <c r="AW804" i="3"/>
  <c r="AX804" i="3"/>
  <c r="AX585" i="3"/>
  <c r="AW585" i="3"/>
  <c r="AX752" i="3"/>
  <c r="AW752" i="3"/>
  <c r="AW834" i="3"/>
  <c r="AX834" i="3"/>
  <c r="AX848" i="3"/>
  <c r="AW848" i="3"/>
  <c r="AW660" i="3"/>
  <c r="AX660" i="3"/>
  <c r="AW357" i="3"/>
  <c r="AX357" i="3"/>
  <c r="AX684" i="3"/>
  <c r="AW684" i="3"/>
  <c r="AX433" i="3"/>
  <c r="AW433" i="3"/>
  <c r="AX780" i="3"/>
  <c r="AW780" i="3"/>
  <c r="AW782" i="3"/>
  <c r="AX782" i="3"/>
  <c r="AW700" i="3"/>
  <c r="AX700" i="3"/>
  <c r="AW766" i="3"/>
  <c r="AX766" i="3"/>
  <c r="AX513" i="3"/>
  <c r="AW513" i="3"/>
  <c r="AW646" i="3"/>
  <c r="AX646" i="3"/>
  <c r="AX816" i="3"/>
  <c r="AW816" i="3"/>
  <c r="AW698" i="3"/>
  <c r="AX698" i="3"/>
  <c r="AX792" i="3"/>
  <c r="AW792" i="3"/>
  <c r="AX369" i="3"/>
  <c r="AW369" i="3"/>
  <c r="AX377" i="3"/>
  <c r="AW377" i="3"/>
  <c r="AW616" i="3"/>
  <c r="AX616" i="3"/>
  <c r="AX622" i="3"/>
  <c r="AW622" i="3"/>
  <c r="AW820" i="3"/>
  <c r="AX820" i="3"/>
  <c r="AW477" i="3"/>
  <c r="AX477" i="3"/>
  <c r="AX601" i="3"/>
  <c r="AW601" i="3"/>
  <c r="AW784" i="3"/>
  <c r="AX784" i="3"/>
  <c r="AW850" i="3"/>
  <c r="AX850" i="3"/>
  <c r="AX626" i="3"/>
  <c r="AW626" i="3"/>
  <c r="AW341" i="3"/>
  <c r="AX341" i="3"/>
  <c r="AX508" i="3"/>
  <c r="AW508" i="3"/>
  <c r="AW545" i="3"/>
  <c r="AX545" i="3"/>
  <c r="AW437" i="3"/>
  <c r="AX437" i="3"/>
  <c r="AW814" i="3"/>
  <c r="AX814" i="3"/>
  <c r="AW748" i="3"/>
  <c r="AX748" i="3"/>
  <c r="AW798" i="3"/>
  <c r="AX798" i="3"/>
  <c r="AW818" i="3"/>
  <c r="AX818" i="3"/>
  <c r="AX706" i="3"/>
  <c r="AW706" i="3"/>
  <c r="AW786" i="3"/>
  <c r="AX786" i="3"/>
  <c r="AW883" i="3"/>
  <c r="AX883" i="3"/>
  <c r="AX727" i="3"/>
  <c r="AW727" i="3"/>
  <c r="AW779" i="3"/>
  <c r="AX779" i="3"/>
  <c r="AX615" i="3"/>
  <c r="AW615" i="3"/>
  <c r="AW740" i="3"/>
  <c r="AX740" i="3"/>
  <c r="AW456" i="3"/>
  <c r="AX456" i="3"/>
  <c r="AX859" i="3"/>
  <c r="AW859" i="3"/>
  <c r="AW631" i="3"/>
  <c r="AX631" i="3"/>
  <c r="AW788" i="3"/>
  <c r="AX788" i="3"/>
  <c r="AX811" i="3"/>
  <c r="AW811" i="3"/>
  <c r="AX556" i="3"/>
  <c r="AW556" i="3"/>
  <c r="AW851" i="3"/>
  <c r="AX851" i="3"/>
  <c r="AW787" i="3"/>
  <c r="AX787" i="3"/>
  <c r="AX751" i="3"/>
  <c r="AW751" i="3"/>
  <c r="AX687" i="3"/>
  <c r="AW687" i="3"/>
  <c r="AX623" i="3"/>
  <c r="AW623" i="3"/>
  <c r="AX872" i="3"/>
  <c r="AW872" i="3"/>
  <c r="AW833" i="3"/>
  <c r="AX833" i="3"/>
  <c r="AX801" i="3"/>
  <c r="AW801" i="3"/>
  <c r="AW769" i="3"/>
  <c r="AX769" i="3"/>
  <c r="AW708" i="3"/>
  <c r="AX708" i="3"/>
  <c r="AX515" i="3"/>
  <c r="AW515" i="3"/>
  <c r="AX420" i="3"/>
  <c r="AW420" i="3"/>
  <c r="AW845" i="3"/>
  <c r="AX845" i="3"/>
  <c r="AX701" i="3"/>
  <c r="AW701" i="3"/>
  <c r="AX823" i="3"/>
  <c r="AW823" i="3"/>
  <c r="AX759" i="3"/>
  <c r="AW759" i="3"/>
  <c r="AX699" i="3"/>
  <c r="AW699" i="3"/>
  <c r="AX635" i="3"/>
  <c r="AW635" i="3"/>
  <c r="AX590" i="3"/>
  <c r="AW590" i="3"/>
  <c r="AW558" i="3"/>
  <c r="AX558" i="3"/>
  <c r="AX853" i="3"/>
  <c r="AW853" i="3"/>
  <c r="AX724" i="3"/>
  <c r="AW724" i="3"/>
  <c r="AW543" i="3"/>
  <c r="AX543" i="3"/>
  <c r="AX476" i="3"/>
  <c r="AW476" i="3"/>
  <c r="AW416" i="3"/>
  <c r="AX416" i="3"/>
  <c r="AW530" i="3"/>
  <c r="AX530" i="3"/>
  <c r="AX865" i="3"/>
  <c r="AW865" i="3"/>
  <c r="AW548" i="3"/>
  <c r="AX548" i="3"/>
  <c r="AX503" i="3"/>
  <c r="AW503" i="3"/>
  <c r="AW676" i="3"/>
  <c r="AX676" i="3"/>
  <c r="AX603" i="3"/>
  <c r="AW603" i="3"/>
  <c r="AX466" i="3"/>
  <c r="AW466" i="3"/>
  <c r="AX450" i="3"/>
  <c r="AW450" i="3"/>
  <c r="AX434" i="3"/>
  <c r="AW434" i="3"/>
  <c r="AW418" i="3"/>
  <c r="AX418" i="3"/>
  <c r="AW815" i="3"/>
  <c r="AX815" i="3"/>
  <c r="AX755" i="3"/>
  <c r="AW755" i="3"/>
  <c r="AX691" i="3"/>
  <c r="AW691" i="3"/>
  <c r="AX627" i="3"/>
  <c r="AW627" i="3"/>
  <c r="AW594" i="3"/>
  <c r="AX594" i="3"/>
  <c r="AW562" i="3"/>
  <c r="AX562" i="3"/>
  <c r="AW772" i="3"/>
  <c r="AX772" i="3"/>
  <c r="AX540" i="3"/>
  <c r="AW540" i="3"/>
  <c r="AW436" i="3"/>
  <c r="AX436" i="3"/>
  <c r="AW571" i="3"/>
  <c r="AX571" i="3"/>
  <c r="AX490" i="3"/>
  <c r="AW490" i="3"/>
  <c r="AW599" i="3"/>
  <c r="AX599" i="3"/>
  <c r="AX406" i="3"/>
  <c r="AW406" i="3"/>
  <c r="AX374" i="3"/>
  <c r="AW374" i="3"/>
  <c r="AW342" i="3"/>
  <c r="AX342" i="3"/>
  <c r="AX356" i="3"/>
  <c r="AW356" i="3"/>
  <c r="AW339" i="3"/>
  <c r="AX339" i="3"/>
  <c r="AW327" i="3"/>
  <c r="AX327" i="3"/>
  <c r="AW510" i="3"/>
  <c r="AX510" i="3"/>
  <c r="AX617" i="3"/>
  <c r="AW617" i="3"/>
  <c r="AX402" i="3"/>
  <c r="AW402" i="3"/>
  <c r="AX370" i="3"/>
  <c r="AW370" i="3"/>
  <c r="AX338" i="3"/>
  <c r="AW338" i="3"/>
  <c r="AX392" i="3"/>
  <c r="AW392" i="3"/>
  <c r="AW404" i="3"/>
  <c r="AX404" i="3"/>
  <c r="AX332" i="3"/>
  <c r="AW332" i="3"/>
  <c r="AW435" i="3"/>
  <c r="AX435" i="3"/>
  <c r="AW407" i="3"/>
  <c r="AX407" i="3"/>
  <c r="AW348" i="3"/>
  <c r="AX348" i="3"/>
  <c r="AW412" i="3"/>
  <c r="AX412" i="3"/>
  <c r="AX479" i="3"/>
  <c r="AW479" i="3"/>
  <c r="AX384" i="3"/>
  <c r="AW384" i="3"/>
  <c r="AX713" i="3"/>
  <c r="AW713" i="3"/>
  <c r="AX336" i="3"/>
  <c r="AW336" i="3"/>
  <c r="AX335" i="3"/>
  <c r="AW335" i="3"/>
  <c r="AX344" i="3"/>
  <c r="AW344" i="3"/>
  <c r="AW360" i="3"/>
  <c r="AX360" i="3"/>
  <c r="AW423" i="3"/>
  <c r="AX423" i="3"/>
  <c r="AX471" i="3"/>
  <c r="AW471" i="3"/>
  <c r="AX705" i="3"/>
  <c r="AW705" i="3"/>
  <c r="AW685" i="3"/>
  <c r="AX685" i="3"/>
  <c r="AX625" i="3"/>
  <c r="AW625" i="3"/>
  <c r="AX689" i="3"/>
  <c r="AW689" i="3"/>
  <c r="AW757" i="3"/>
  <c r="AX757" i="3"/>
  <c r="AX11" i="3"/>
  <c r="BC1822" i="3"/>
  <c r="BB1822" i="3"/>
  <c r="BC1929" i="3"/>
  <c r="BB1929" i="3"/>
  <c r="BC1072" i="3"/>
  <c r="BB1072" i="3"/>
  <c r="AX213" i="3"/>
  <c r="AW213" i="3"/>
  <c r="AW273" i="3"/>
  <c r="AX273" i="3"/>
  <c r="AX197" i="3"/>
  <c r="AW197" i="3"/>
  <c r="AX305" i="3"/>
  <c r="AW305" i="3"/>
  <c r="AW277" i="3"/>
  <c r="AX277" i="3"/>
  <c r="AX225" i="3"/>
  <c r="AW225" i="3"/>
  <c r="AX257" i="3"/>
  <c r="AW257" i="3"/>
  <c r="AW209" i="3"/>
  <c r="AX209" i="3"/>
  <c r="AW294" i="3"/>
  <c r="AX294" i="3"/>
  <c r="AX262" i="3"/>
  <c r="AW262" i="3"/>
  <c r="AX230" i="3"/>
  <c r="AW230" i="3"/>
  <c r="AW198" i="3"/>
  <c r="AX198" i="3"/>
  <c r="AW264" i="3"/>
  <c r="AX264" i="3"/>
  <c r="AW252" i="3"/>
  <c r="AX252" i="3"/>
  <c r="AW306" i="3"/>
  <c r="AX306" i="3"/>
  <c r="AW274" i="3"/>
  <c r="AX274" i="3"/>
  <c r="AW242" i="3"/>
  <c r="AX242" i="3"/>
  <c r="AW210" i="3"/>
  <c r="AX210" i="3"/>
  <c r="AX271" i="3"/>
  <c r="AW271" i="3"/>
  <c r="AW239" i="3"/>
  <c r="AX239" i="3"/>
  <c r="AW256" i="3"/>
  <c r="AX256" i="3"/>
  <c r="AW320" i="3"/>
  <c r="AX320" i="3"/>
  <c r="AW307" i="3"/>
  <c r="AX307" i="3"/>
  <c r="AX272" i="3"/>
  <c r="AW272" i="3"/>
  <c r="AW267" i="3"/>
  <c r="AX267" i="3"/>
  <c r="AW279" i="3"/>
  <c r="AX279" i="3"/>
  <c r="AX288" i="3"/>
  <c r="AW288" i="3"/>
  <c r="AW275" i="3"/>
  <c r="AX275" i="3"/>
  <c r="AX220" i="3"/>
  <c r="AW220" i="3"/>
  <c r="AW236" i="3"/>
  <c r="AX236" i="3"/>
  <c r="AW292" i="3"/>
  <c r="AX292" i="3"/>
  <c r="BC324" i="3"/>
  <c r="BB324" i="3"/>
  <c r="BC422" i="3"/>
  <c r="BB422" i="3"/>
  <c r="BC424" i="3"/>
  <c r="BB424" i="3"/>
  <c r="AX10" i="3"/>
  <c r="P2121" i="3"/>
  <c r="P5" i="3"/>
  <c r="AL6" i="3" l="1"/>
  <c r="AL1328" i="3"/>
  <c r="AL1403" i="3"/>
  <c r="AL1422" i="3"/>
  <c r="AL1455" i="3"/>
  <c r="AL1435" i="3"/>
  <c r="AL1367" i="3"/>
  <c r="AL1394" i="3"/>
  <c r="AL1349" i="3"/>
  <c r="AL1408" i="3"/>
  <c r="AL1343" i="3"/>
  <c r="AL1379" i="3"/>
  <c r="AL1388" i="3"/>
  <c r="AL1340" i="3"/>
  <c r="AL1368" i="3"/>
  <c r="AL1401" i="3"/>
  <c r="AL1437" i="3"/>
  <c r="AL859" i="3"/>
  <c r="AL687" i="3"/>
  <c r="AL821" i="3"/>
  <c r="AL825" i="3"/>
  <c r="AL887" i="3"/>
  <c r="AL703" i="3"/>
  <c r="AL797" i="3"/>
  <c r="AL883" i="3"/>
  <c r="AL655" i="3"/>
  <c r="AL830" i="3"/>
  <c r="AL618" i="3"/>
  <c r="AL863" i="3"/>
  <c r="AL607" i="3"/>
  <c r="AL862" i="3"/>
  <c r="AL843" i="3"/>
  <c r="AL779" i="3"/>
  <c r="AL743" i="3"/>
  <c r="AL679" i="3"/>
  <c r="AL615" i="3"/>
  <c r="AL856" i="3"/>
  <c r="AL814" i="3"/>
  <c r="AL650" i="3"/>
  <c r="AL531" i="3"/>
  <c r="AL777" i="3"/>
  <c r="AL686" i="3"/>
  <c r="AL587" i="3"/>
  <c r="AL466" i="3"/>
  <c r="AL450" i="3"/>
  <c r="AL434" i="3"/>
  <c r="AL418" i="3"/>
  <c r="AL564" i="3"/>
  <c r="AL799" i="3"/>
  <c r="AL868" i="3"/>
  <c r="AL707" i="3"/>
  <c r="AL643" i="3"/>
  <c r="AL876" i="3"/>
  <c r="AL602" i="3"/>
  <c r="AL570" i="3"/>
  <c r="AL538" i="3"/>
  <c r="AL688" i="3"/>
  <c r="AL523" i="3"/>
  <c r="AL728" i="3"/>
  <c r="AL571" i="3"/>
  <c r="AL490" i="3"/>
  <c r="AL833" i="3"/>
  <c r="AL744" i="3"/>
  <c r="AL654" i="3"/>
  <c r="AL536" i="3"/>
  <c r="AL459" i="3"/>
  <c r="AL443" i="3"/>
  <c r="AL427" i="3"/>
  <c r="AL748" i="3"/>
  <c r="AL670" i="3"/>
  <c r="AL839" i="3"/>
  <c r="AL775" i="3"/>
  <c r="AL715" i="3"/>
  <c r="AL651" i="3"/>
  <c r="AL822" i="3"/>
  <c r="AL582" i="3"/>
  <c r="AL550" i="3"/>
  <c r="AL734" i="3"/>
  <c r="AL543" i="3"/>
  <c r="AL738" i="3"/>
  <c r="AL628" i="3"/>
  <c r="AL530" i="3"/>
  <c r="AL467" i="3"/>
  <c r="AL583" i="3"/>
  <c r="AL511" i="3"/>
  <c r="AL680" i="3"/>
  <c r="AL402" i="3"/>
  <c r="AL370" i="3"/>
  <c r="AL338" i="3"/>
  <c r="AL720" i="3"/>
  <c r="AL420" i="3"/>
  <c r="AL440" i="3"/>
  <c r="AL714" i="3"/>
  <c r="AL392" i="3"/>
  <c r="AL836" i="3"/>
  <c r="AL700" i="3"/>
  <c r="AL610" i="3"/>
  <c r="AL414" i="3"/>
  <c r="AL382" i="3"/>
  <c r="AL350" i="3"/>
  <c r="AL864" i="3"/>
  <c r="AL408" i="3"/>
  <c r="AL785" i="3"/>
  <c r="AL684" i="3"/>
  <c r="AL383" i="3"/>
  <c r="AL379" i="3"/>
  <c r="AL348" i="3"/>
  <c r="AL363" i="3"/>
  <c r="AL464" i="3"/>
  <c r="AL364" i="3"/>
  <c r="AL698" i="3"/>
  <c r="AL500" i="3"/>
  <c r="AL335" i="3"/>
  <c r="AL371" i="3"/>
  <c r="AL532" i="3"/>
  <c r="AL344" i="3"/>
  <c r="AL399" i="3"/>
  <c r="AL436" i="3"/>
  <c r="AL595" i="3"/>
  <c r="AL448" i="3"/>
  <c r="AL664" i="3"/>
  <c r="AL508" i="3"/>
  <c r="AL332" i="3"/>
  <c r="AL421" i="3"/>
  <c r="AL365" i="3"/>
  <c r="AL341" i="3"/>
  <c r="AL409" i="3"/>
  <c r="AL453" i="3"/>
  <c r="AL537" i="3"/>
  <c r="AL345" i="3"/>
  <c r="AL397" i="3"/>
  <c r="AL504" i="3"/>
  <c r="AL585" i="3"/>
  <c r="AL401" i="3"/>
  <c r="AL449" i="3"/>
  <c r="AL496" i="3"/>
  <c r="AL489" i="3"/>
  <c r="AL521" i="3"/>
  <c r="AL573" i="3"/>
  <c r="AL840" i="3"/>
  <c r="AL577" i="3"/>
  <c r="AL485" i="3"/>
  <c r="AL517" i="3"/>
  <c r="AL565" i="3"/>
  <c r="AL816" i="3"/>
  <c r="AL865" i="3"/>
  <c r="AL613" i="3"/>
  <c r="AL629" i="3"/>
  <c r="AL645" i="3"/>
  <c r="AL661" i="3"/>
  <c r="AL677" i="3"/>
  <c r="AL693" i="3"/>
  <c r="AL709" i="3"/>
  <c r="AL725" i="3"/>
  <c r="AL741" i="3"/>
  <c r="AL757" i="3"/>
  <c r="AL762" i="3"/>
  <c r="AL794" i="3"/>
  <c r="AL826" i="3"/>
  <c r="AL857" i="3"/>
  <c r="AL1981" i="3"/>
  <c r="AL1943" i="3"/>
  <c r="AL2014" i="3"/>
  <c r="AL1914" i="3"/>
  <c r="AL1843" i="3"/>
  <c r="AL1944" i="3"/>
  <c r="AL1897" i="3"/>
  <c r="AL1848" i="3"/>
  <c r="AL1937" i="3"/>
  <c r="AL1801" i="3"/>
  <c r="AL1909" i="3"/>
  <c r="AL1776" i="3"/>
  <c r="AL1792" i="3"/>
  <c r="AL1985" i="3"/>
  <c r="AL1972" i="3"/>
  <c r="AL1938" i="3"/>
  <c r="AL1863" i="3"/>
  <c r="AL1799" i="3"/>
  <c r="AL1925" i="3"/>
  <c r="AL1858" i="3"/>
  <c r="AL1826" i="3"/>
  <c r="AL1794" i="3"/>
  <c r="AL1832" i="3"/>
  <c r="AL1769" i="3"/>
  <c r="AL1746" i="3"/>
  <c r="AL1849" i="3"/>
  <c r="AL1797" i="3"/>
  <c r="AL1833" i="3"/>
  <c r="AL1973" i="3"/>
  <c r="AL1964" i="3"/>
  <c r="AL1915" i="3"/>
  <c r="AL1883" i="3"/>
  <c r="AL1819" i="3"/>
  <c r="AL1933" i="3"/>
  <c r="AL1752" i="3"/>
  <c r="AL1788" i="3"/>
  <c r="AL1870" i="3"/>
  <c r="AL1754" i="3"/>
  <c r="AL1759" i="3"/>
  <c r="AL1772" i="3"/>
  <c r="AL1993" i="3"/>
  <c r="AL2012" i="3"/>
  <c r="AL2003" i="3"/>
  <c r="AL1971" i="3"/>
  <c r="AL1958" i="3"/>
  <c r="AL1839" i="3"/>
  <c r="AL1917" i="3"/>
  <c r="AL1869" i="3"/>
  <c r="AL1872" i="3"/>
  <c r="AL1864" i="3"/>
  <c r="AL1921" i="3"/>
  <c r="AL2015" i="3"/>
  <c r="AL1775" i="3"/>
  <c r="AL1820" i="3"/>
  <c r="AL1783" i="3"/>
  <c r="AL1898" i="3"/>
  <c r="AL1816" i="3"/>
  <c r="AL1924" i="3"/>
  <c r="AL1762" i="3"/>
  <c r="AL1908" i="3"/>
  <c r="AL1978" i="3"/>
  <c r="AL1970" i="3"/>
  <c r="AL1951" i="3"/>
  <c r="AL1806" i="3"/>
  <c r="AL1838" i="3"/>
  <c r="AL1868" i="3"/>
  <c r="AL2021" i="3"/>
  <c r="AL1942" i="3"/>
  <c r="AL1984" i="3"/>
  <c r="AL2019" i="3"/>
  <c r="AL1721" i="3"/>
  <c r="AL1487" i="3"/>
  <c r="AL1467" i="3"/>
  <c r="AL1719" i="3"/>
  <c r="AL1698" i="3"/>
  <c r="AL1625" i="3"/>
  <c r="AL1689" i="3"/>
  <c r="AL1474" i="3"/>
  <c r="AL1596" i="3"/>
  <c r="AL1531" i="3"/>
  <c r="AL1607" i="3"/>
  <c r="AL1524" i="3"/>
  <c r="AL1517" i="3"/>
  <c r="AL1597" i="3"/>
  <c r="AL1645" i="3"/>
  <c r="AL1644" i="3"/>
  <c r="AL1728" i="3"/>
  <c r="AL1500" i="3"/>
  <c r="AL1553" i="3"/>
  <c r="AL1669" i="3"/>
  <c r="AL1662" i="3"/>
  <c r="AL1578" i="3"/>
  <c r="AL1732" i="3"/>
  <c r="AL1639" i="3"/>
  <c r="AL1705" i="3"/>
  <c r="AL1556" i="3"/>
  <c r="AL1605" i="3"/>
  <c r="AL1579" i="3"/>
  <c r="AL1699" i="3"/>
  <c r="AL1534" i="3"/>
  <c r="AL1572" i="3"/>
  <c r="AL1619" i="3"/>
  <c r="AL1742" i="3"/>
  <c r="AL1735" i="3"/>
  <c r="AL1665" i="3"/>
  <c r="AL1496" i="3"/>
  <c r="AL1506" i="3"/>
  <c r="AL1713" i="3"/>
  <c r="AL1583" i="3"/>
  <c r="AL1687" i="3"/>
  <c r="AL1693" i="3"/>
  <c r="AL1636" i="3"/>
  <c r="AL1659" i="3"/>
  <c r="AL1495" i="3"/>
  <c r="AL1634" i="3"/>
  <c r="AL1546" i="3"/>
  <c r="AL1668" i="3"/>
  <c r="AL1623" i="3"/>
  <c r="AL1618" i="3"/>
  <c r="AL1740" i="3"/>
  <c r="AL1575" i="3"/>
  <c r="AL1499" i="3"/>
  <c r="AL1642" i="3"/>
  <c r="AL1700" i="3"/>
  <c r="AL1471" i="3"/>
  <c r="AL1638" i="3"/>
  <c r="AL1492" i="3"/>
  <c r="AL1458" i="3"/>
  <c r="AL1684" i="3"/>
  <c r="AL1627" i="3"/>
  <c r="AL1511" i="3"/>
  <c r="AL1667" i="3"/>
  <c r="AL1726" i="3"/>
  <c r="AL1526" i="3"/>
  <c r="AL1737" i="3"/>
  <c r="AL1469" i="3"/>
  <c r="AL1629" i="3"/>
  <c r="AL1587" i="3"/>
  <c r="AL1457" i="3"/>
  <c r="AL1529" i="3"/>
  <c r="AL2064" i="3"/>
  <c r="AL2073" i="3"/>
  <c r="AL2074" i="3"/>
  <c r="AL2086" i="3"/>
  <c r="AL2032" i="3"/>
  <c r="AL2065" i="3"/>
  <c r="AL1461" i="3"/>
  <c r="AL2042" i="3"/>
  <c r="AL2062" i="3"/>
  <c r="AL2038" i="3"/>
  <c r="AL2029" i="3"/>
  <c r="AL2111" i="3"/>
  <c r="AL2112" i="3"/>
  <c r="AL2092" i="3"/>
  <c r="AL2079" i="3"/>
  <c r="AL2040" i="3"/>
  <c r="AL2052" i="3"/>
  <c r="AL2039" i="3"/>
  <c r="AL2049" i="3"/>
  <c r="AL1739" i="3"/>
  <c r="AL2053" i="3"/>
  <c r="AL2094" i="3"/>
  <c r="AL2078" i="3"/>
  <c r="AL2099" i="3"/>
  <c r="AL2081" i="3"/>
  <c r="AL1254" i="3"/>
  <c r="AL956" i="3"/>
  <c r="AL1071" i="3"/>
  <c r="AL1274" i="3"/>
  <c r="AL1197" i="3"/>
  <c r="AL1294" i="3"/>
  <c r="AL1009" i="3"/>
  <c r="AL1136" i="3"/>
  <c r="AL987" i="3"/>
  <c r="AL972" i="3"/>
  <c r="AL1175" i="3"/>
  <c r="AL1331" i="3"/>
  <c r="AL1265" i="3"/>
  <c r="AL1333" i="3"/>
  <c r="AL1213" i="3"/>
  <c r="AL930" i="3"/>
  <c r="AL1238" i="3"/>
  <c r="AL1307" i="3"/>
  <c r="AL1289" i="3"/>
  <c r="AL1074" i="3"/>
  <c r="AL1148" i="3"/>
  <c r="AL941" i="3"/>
  <c r="AL999" i="3"/>
  <c r="AL906" i="3"/>
  <c r="AL1036" i="3"/>
  <c r="AL1090" i="3"/>
  <c r="AL997" i="3"/>
  <c r="AL1216" i="3"/>
  <c r="AL1222" i="3"/>
  <c r="AL2041" i="3"/>
  <c r="AL1176" i="3"/>
  <c r="AL948" i="3"/>
  <c r="AL1298" i="3"/>
  <c r="AL1278" i="3"/>
  <c r="AL964" i="3"/>
  <c r="AL959" i="3"/>
  <c r="AL1044" i="3"/>
  <c r="AL1166" i="3"/>
  <c r="AL1186" i="3"/>
  <c r="AL975" i="3"/>
  <c r="AL1093" i="3"/>
  <c r="AL1047" i="3"/>
  <c r="AL1096" i="3"/>
  <c r="AL983" i="3"/>
  <c r="AL1029" i="3"/>
  <c r="AL1076" i="3"/>
  <c r="AL1092" i="3"/>
  <c r="AL1171" i="3"/>
  <c r="AL1305" i="3"/>
  <c r="AL992" i="3"/>
  <c r="AL1078" i="3"/>
  <c r="AL1133" i="3"/>
  <c r="AL1257" i="3"/>
  <c r="AL1037" i="3"/>
  <c r="AL912" i="3"/>
  <c r="AL1188" i="3"/>
  <c r="AL1179" i="3"/>
  <c r="AL905" i="3"/>
  <c r="AL1082" i="3"/>
  <c r="AL1205" i="3"/>
  <c r="AL1195" i="3"/>
  <c r="AL1303" i="3"/>
  <c r="AL1066" i="3"/>
  <c r="AL1127" i="3"/>
  <c r="AL1244" i="3"/>
  <c r="AL955" i="3"/>
  <c r="AL1247" i="3"/>
  <c r="AL1312" i="3"/>
  <c r="AL1207" i="3"/>
  <c r="AL932" i="3"/>
  <c r="AL1072" i="3"/>
  <c r="AL1016" i="3"/>
  <c r="AL1314" i="3"/>
  <c r="AL924" i="3"/>
  <c r="AL1010" i="3"/>
  <c r="AL1022" i="3"/>
  <c r="AL927" i="3"/>
  <c r="AL991" i="3"/>
  <c r="AL1095" i="3"/>
  <c r="AL939" i="3"/>
  <c r="AL1041" i="3"/>
  <c r="AL902" i="3"/>
  <c r="AL1098" i="3"/>
  <c r="AL1032" i="3"/>
  <c r="AL1006" i="3"/>
  <c r="AL1038" i="3"/>
  <c r="AL1156" i="3"/>
  <c r="AL1220" i="3"/>
  <c r="AL1337" i="3"/>
  <c r="AL1300" i="3"/>
  <c r="AL1181" i="3"/>
  <c r="AL897" i="3"/>
  <c r="AL1161" i="3"/>
  <c r="AL1086" i="3"/>
  <c r="AL1321" i="3"/>
  <c r="AL926" i="3"/>
  <c r="AL1147" i="3"/>
  <c r="AL958" i="3"/>
  <c r="AL1043" i="3"/>
  <c r="AL1150" i="3"/>
  <c r="AL1015" i="3"/>
  <c r="AL1155" i="3"/>
  <c r="AL896" i="3"/>
  <c r="AL1202" i="3"/>
  <c r="AL1206" i="3"/>
  <c r="AL1296" i="3"/>
  <c r="AL933" i="3"/>
  <c r="AL1287" i="3"/>
  <c r="AL1100" i="3"/>
  <c r="AL1229" i="3"/>
  <c r="AL1450" i="3"/>
  <c r="AL1387" i="3"/>
  <c r="AL1395" i="3"/>
  <c r="AL1391" i="3"/>
  <c r="AL1406" i="3"/>
  <c r="AL1415" i="3"/>
  <c r="AL1451" i="3"/>
  <c r="AL1432" i="3"/>
  <c r="AL1407" i="3"/>
  <c r="AL1409" i="3"/>
  <c r="AL1442" i="3"/>
  <c r="AL1374" i="3"/>
  <c r="AL1385" i="3"/>
  <c r="AL1446" i="3"/>
  <c r="AL1456" i="3"/>
  <c r="AL1397" i="3"/>
  <c r="AL1383" i="3"/>
  <c r="AL1361" i="3"/>
  <c r="AL1338" i="3"/>
  <c r="AL1341" i="3"/>
  <c r="AL1428" i="3"/>
  <c r="AL1436" i="3"/>
  <c r="AL1404" i="3"/>
  <c r="AL1365" i="3"/>
  <c r="AL1393" i="3"/>
  <c r="AL1380" i="3"/>
  <c r="AL1344" i="3"/>
  <c r="AL1400" i="3"/>
  <c r="AL1453" i="3"/>
  <c r="AL1429" i="3"/>
  <c r="AL851" i="3"/>
  <c r="AL623" i="3"/>
  <c r="AL789" i="3"/>
  <c r="AL740" i="3"/>
  <c r="AL871" i="3"/>
  <c r="AL639" i="3"/>
  <c r="AL765" i="3"/>
  <c r="AL867" i="3"/>
  <c r="AL837" i="3"/>
  <c r="AL766" i="3"/>
  <c r="AL515" i="3"/>
  <c r="AL803" i="3"/>
  <c r="AL845" i="3"/>
  <c r="AL841" i="3"/>
  <c r="AL827" i="3"/>
  <c r="AL763" i="3"/>
  <c r="AL727" i="3"/>
  <c r="AL663" i="3"/>
  <c r="AL890" i="3"/>
  <c r="AL894" i="3"/>
  <c r="AL782" i="3"/>
  <c r="AL608" i="3"/>
  <c r="AL499" i="3"/>
  <c r="AL761" i="3"/>
  <c r="AL644" i="3"/>
  <c r="AL568" i="3"/>
  <c r="AL462" i="3"/>
  <c r="AL446" i="3"/>
  <c r="AL430" i="3"/>
  <c r="AL764" i="3"/>
  <c r="AL847" i="3"/>
  <c r="AL783" i="3"/>
  <c r="AL755" i="3"/>
  <c r="AL691" i="3"/>
  <c r="AL627" i="3"/>
  <c r="AL838" i="3"/>
  <c r="AL594" i="3"/>
  <c r="AL562" i="3"/>
  <c r="AL788" i="3"/>
  <c r="AL624" i="3"/>
  <c r="AL880" i="3"/>
  <c r="AL706" i="3"/>
  <c r="AL552" i="3"/>
  <c r="AL475" i="3"/>
  <c r="AL817" i="3"/>
  <c r="AL722" i="3"/>
  <c r="AL612" i="3"/>
  <c r="AL479" i="3"/>
  <c r="AL455" i="3"/>
  <c r="AL439" i="3"/>
  <c r="AL423" i="3"/>
  <c r="AL732" i="3"/>
  <c r="AL648" i="3"/>
  <c r="AL823" i="3"/>
  <c r="AL759" i="3"/>
  <c r="AL699" i="3"/>
  <c r="AL635" i="3"/>
  <c r="AL790" i="3"/>
  <c r="AL574" i="3"/>
  <c r="AL542" i="3"/>
  <c r="AL656" i="3"/>
  <c r="AL507" i="3"/>
  <c r="AL696" i="3"/>
  <c r="AL606" i="3"/>
  <c r="AL514" i="3"/>
  <c r="AL758" i="3"/>
  <c r="AL551" i="3"/>
  <c r="AL503" i="3"/>
  <c r="AL567" i="3"/>
  <c r="AL394" i="3"/>
  <c r="AL362" i="3"/>
  <c r="AL330" i="3"/>
  <c r="AL678" i="3"/>
  <c r="AL411" i="3"/>
  <c r="AL388" i="3"/>
  <c r="AL636" i="3"/>
  <c r="AL380" i="3"/>
  <c r="AL376" i="3"/>
  <c r="AL658" i="3"/>
  <c r="AL599" i="3"/>
  <c r="AL406" i="3"/>
  <c r="AL374" i="3"/>
  <c r="AL342" i="3"/>
  <c r="AL630" i="3"/>
  <c r="AL367" i="3"/>
  <c r="AL486" i="3"/>
  <c r="AL662" i="3"/>
  <c r="AL356" i="3"/>
  <c r="AL339" i="3"/>
  <c r="AL804" i="3"/>
  <c r="AL331" i="3"/>
  <c r="AL432" i="3"/>
  <c r="AL352" i="3"/>
  <c r="AL694" i="3"/>
  <c r="AL484" i="3"/>
  <c r="AL769" i="3"/>
  <c r="AL368" i="3"/>
  <c r="AL351" i="3"/>
  <c r="AL460" i="3"/>
  <c r="AL396" i="3"/>
  <c r="AL415" i="3"/>
  <c r="AL526" i="3"/>
  <c r="AL407" i="3"/>
  <c r="AL652" i="3"/>
  <c r="AL416" i="3"/>
  <c r="AL347" i="3"/>
  <c r="AL337" i="3"/>
  <c r="AL477" i="3"/>
  <c r="AL357" i="3"/>
  <c r="AL429" i="3"/>
  <c r="AL461" i="3"/>
  <c r="AL601" i="3"/>
  <c r="AL361" i="3"/>
  <c r="AL413" i="3"/>
  <c r="AL512" i="3"/>
  <c r="AL333" i="3"/>
  <c r="AL425" i="3"/>
  <c r="AL457" i="3"/>
  <c r="AL569" i="3"/>
  <c r="AL497" i="3"/>
  <c r="AL529" i="3"/>
  <c r="AL589" i="3"/>
  <c r="AL885" i="3"/>
  <c r="AL593" i="3"/>
  <c r="AL493" i="3"/>
  <c r="AL525" i="3"/>
  <c r="AL581" i="3"/>
  <c r="AL832" i="3"/>
  <c r="AL881" i="3"/>
  <c r="AL617" i="3"/>
  <c r="AL633" i="3"/>
  <c r="AL649" i="3"/>
  <c r="AL665" i="3"/>
  <c r="AL681" i="3"/>
  <c r="AL697" i="3"/>
  <c r="AL713" i="3"/>
  <c r="AL729" i="3"/>
  <c r="AL745" i="3"/>
  <c r="AL861" i="3"/>
  <c r="AL770" i="3"/>
  <c r="AL802" i="3"/>
  <c r="AL834" i="3"/>
  <c r="AL873" i="3"/>
  <c r="AL1965" i="3"/>
  <c r="AL1935" i="3"/>
  <c r="AL2011" i="3"/>
  <c r="AL1891" i="3"/>
  <c r="AL1827" i="3"/>
  <c r="AL1941" i="3"/>
  <c r="AL1880" i="3"/>
  <c r="AL1773" i="3"/>
  <c r="AL1890" i="3"/>
  <c r="AL1796" i="3"/>
  <c r="AL1901" i="3"/>
  <c r="AL1760" i="3"/>
  <c r="AL1779" i="3"/>
  <c r="AL1969" i="3"/>
  <c r="AL1995" i="3"/>
  <c r="AL1930" i="3"/>
  <c r="AL1847" i="3"/>
  <c r="AL1983" i="3"/>
  <c r="AL1907" i="3"/>
  <c r="AL1850" i="3"/>
  <c r="AL1818" i="3"/>
  <c r="AL1786" i="3"/>
  <c r="AL1809" i="3"/>
  <c r="AL1954" i="3"/>
  <c r="AL2010" i="3"/>
  <c r="AL1813" i="3"/>
  <c r="AL1767" i="3"/>
  <c r="AL1784" i="3"/>
  <c r="AL1957" i="3"/>
  <c r="AL1939" i="3"/>
  <c r="AL1979" i="3"/>
  <c r="AL1867" i="3"/>
  <c r="AL1803" i="3"/>
  <c r="AL1903" i="3"/>
  <c r="AL1874" i="3"/>
  <c r="AL1781" i="3"/>
  <c r="AL1840" i="3"/>
  <c r="AL1994" i="3"/>
  <c r="AL1967" i="3"/>
  <c r="AL1836" i="3"/>
  <c r="AL1977" i="3"/>
  <c r="AL1988" i="3"/>
  <c r="AL1998" i="3"/>
  <c r="AL1966" i="3"/>
  <c r="AL1887" i="3"/>
  <c r="AL1823" i="3"/>
  <c r="AL1893" i="3"/>
  <c r="AL1952" i="3"/>
  <c r="AL1756" i="3"/>
  <c r="AL1821" i="3"/>
  <c r="AL1913" i="3"/>
  <c r="AL1894" i="3"/>
  <c r="AL1764" i="3"/>
  <c r="AL1763" i="3"/>
  <c r="AL1751" i="3"/>
  <c r="AL1844" i="3"/>
  <c r="AL1766" i="3"/>
  <c r="AL1932" i="3"/>
  <c r="AL1778" i="3"/>
  <c r="AL1940" i="3"/>
  <c r="AL1749" i="3"/>
  <c r="AL1902" i="3"/>
  <c r="AL2017" i="3"/>
  <c r="AL1814" i="3"/>
  <c r="AL1846" i="3"/>
  <c r="AL1876" i="3"/>
  <c r="AL1918" i="3"/>
  <c r="AL1960" i="3"/>
  <c r="AL1992" i="3"/>
  <c r="AL1568" i="3"/>
  <c r="AL1584" i="3"/>
  <c r="AL1601" i="3"/>
  <c r="AL1675" i="3"/>
  <c r="AL1580" i="3"/>
  <c r="AL1614" i="3"/>
  <c r="AL1664" i="3"/>
  <c r="AL1655" i="3"/>
  <c r="AL1551" i="3"/>
  <c r="AL1646" i="3"/>
  <c r="AL1628" i="3"/>
  <c r="AL1640" i="3"/>
  <c r="AL1733" i="3"/>
  <c r="AL1569" i="3"/>
  <c r="AL1658" i="3"/>
  <c r="AL1497" i="3"/>
  <c r="AL1521" i="3"/>
  <c r="AL1730" i="3"/>
  <c r="AL1549" i="3"/>
  <c r="AL1657" i="3"/>
  <c r="AL1680" i="3"/>
  <c r="AL1482" i="3"/>
  <c r="AL1714" i="3"/>
  <c r="AL1528" i="3"/>
  <c r="AL1522" i="3"/>
  <c r="AL1676" i="3"/>
  <c r="AL1476" i="3"/>
  <c r="AL1622" i="3"/>
  <c r="AL1661" i="3"/>
  <c r="AL1604" i="3"/>
  <c r="AL1648" i="3"/>
  <c r="AL1491" i="3"/>
  <c r="AL1694" i="3"/>
  <c r="AL1504" i="3"/>
  <c r="AL1598" i="3"/>
  <c r="AL1631" i="3"/>
  <c r="AL1520" i="3"/>
  <c r="AL1590" i="3"/>
  <c r="AL1527" i="3"/>
  <c r="AL1707" i="3"/>
  <c r="AL1498" i="3"/>
  <c r="AL1691" i="3"/>
  <c r="AL1532" i="3"/>
  <c r="AL1547" i="3"/>
  <c r="AL1734" i="3"/>
  <c r="AL1715" i="3"/>
  <c r="AL1652" i="3"/>
  <c r="AL1464" i="3"/>
  <c r="AL1671" i="3"/>
  <c r="AL1681" i="3"/>
  <c r="AL1540" i="3"/>
  <c r="AL1507" i="3"/>
  <c r="AL1709" i="3"/>
  <c r="AL1470" i="3"/>
  <c r="AL1647" i="3"/>
  <c r="AL1685" i="3"/>
  <c r="AL1577" i="3"/>
  <c r="AL1736" i="3"/>
  <c r="AL1536" i="3"/>
  <c r="AL1720" i="3"/>
  <c r="AL1624" i="3"/>
  <c r="AL1595" i="3"/>
  <c r="AL1615" i="3"/>
  <c r="AL1586" i="3"/>
  <c r="AL1612" i="3"/>
  <c r="AL1481" i="3"/>
  <c r="AL1530" i="3"/>
  <c r="AL1514" i="3"/>
  <c r="AL1486" i="3"/>
  <c r="AL1617" i="3"/>
  <c r="AL2083" i="3"/>
  <c r="AL2070" i="3"/>
  <c r="AL2093" i="3"/>
  <c r="AL2113" i="3"/>
  <c r="AL2055" i="3"/>
  <c r="AL2067" i="3"/>
  <c r="AL2105" i="3"/>
  <c r="AL2044" i="3"/>
  <c r="AL2036" i="3"/>
  <c r="AL2035" i="3"/>
  <c r="AL2031" i="3"/>
  <c r="AL2085" i="3"/>
  <c r="AL1543" i="3"/>
  <c r="AL2100" i="3"/>
  <c r="AL2030" i="3"/>
  <c r="AL2110" i="3"/>
  <c r="AL2059" i="3"/>
  <c r="AL2069" i="3"/>
  <c r="AL2082" i="3"/>
  <c r="AL2061" i="3"/>
  <c r="AL2045" i="3"/>
  <c r="AL2051" i="3"/>
  <c r="AL2114" i="3"/>
  <c r="AL2048" i="3"/>
  <c r="AL1160" i="3"/>
  <c r="AL1099" i="3"/>
  <c r="AL943" i="3"/>
  <c r="AL1309" i="3"/>
  <c r="AL1226" i="3"/>
  <c r="AL1033" i="3"/>
  <c r="AL1334" i="3"/>
  <c r="AL1264" i="3"/>
  <c r="AL1091" i="3"/>
  <c r="AL950" i="3"/>
  <c r="AL1002" i="3"/>
  <c r="AL1145" i="3"/>
  <c r="AL899" i="3"/>
  <c r="AL1077" i="3"/>
  <c r="AL980" i="3"/>
  <c r="AL1013" i="3"/>
  <c r="AL1152" i="3"/>
  <c r="AL1051" i="3"/>
  <c r="AL938" i="3"/>
  <c r="AL1260" i="3"/>
  <c r="AL1004" i="3"/>
  <c r="AL1174" i="3"/>
  <c r="AL1014" i="3"/>
  <c r="AL1135" i="3"/>
  <c r="AL952" i="3"/>
  <c r="AL1261" i="3"/>
  <c r="AL1214" i="3"/>
  <c r="AL945" i="3"/>
  <c r="AL1104" i="3"/>
  <c r="AL1110" i="3"/>
  <c r="AL940" i="3"/>
  <c r="AL1227" i="3"/>
  <c r="AL1070" i="3"/>
  <c r="AL1324" i="3"/>
  <c r="AL1151" i="3"/>
  <c r="AL1113" i="3"/>
  <c r="AL901" i="3"/>
  <c r="AL1008" i="3"/>
  <c r="AL1167" i="3"/>
  <c r="AL1203" i="3"/>
  <c r="AL979" i="3"/>
  <c r="AL1313" i="3"/>
  <c r="AL1242" i="3"/>
  <c r="AL1224" i="3"/>
  <c r="AL1223" i="3"/>
  <c r="AL996" i="3"/>
  <c r="AL1089" i="3"/>
  <c r="AL1169" i="3"/>
  <c r="AL1302" i="3"/>
  <c r="AL1128" i="3"/>
  <c r="AL1028" i="3"/>
  <c r="AL931" i="3"/>
  <c r="AL1198" i="3"/>
  <c r="AL1068" i="3"/>
  <c r="AL1023" i="3"/>
  <c r="AL1189" i="3"/>
  <c r="AL961" i="3"/>
  <c r="AL1085" i="3"/>
  <c r="AL1065" i="3"/>
  <c r="AL903" i="3"/>
  <c r="AL1241" i="3"/>
  <c r="AL1283" i="3"/>
  <c r="AL1034" i="3"/>
  <c r="AL1230" i="3"/>
  <c r="AL970" i="3"/>
  <c r="AL1322" i="3"/>
  <c r="AL1107" i="3"/>
  <c r="AL1049" i="3"/>
  <c r="AL1318" i="3"/>
  <c r="AL1118" i="3"/>
  <c r="AL1199" i="3"/>
  <c r="AL1042" i="3"/>
  <c r="AL1243" i="3"/>
  <c r="AL1194" i="3"/>
  <c r="AL1323" i="3"/>
  <c r="AL909" i="3"/>
  <c r="AL1012" i="3"/>
  <c r="AL1225" i="3"/>
  <c r="AL1143" i="3"/>
  <c r="AL1304" i="3"/>
  <c r="AL1263" i="3"/>
  <c r="AL900" i="3"/>
  <c r="AL968" i="3"/>
  <c r="AL916" i="3"/>
  <c r="AL1000" i="3"/>
  <c r="AL1054" i="3"/>
  <c r="AL960" i="3"/>
  <c r="AL1020" i="3"/>
  <c r="AL1079" i="3"/>
  <c r="AL1021" i="3"/>
  <c r="AL1301" i="3"/>
  <c r="AL1084" i="3"/>
  <c r="AL1105" i="3"/>
  <c r="AL1165" i="3"/>
  <c r="AL1137" i="3"/>
  <c r="AL1250" i="3"/>
  <c r="AL944" i="3"/>
  <c r="AL1275" i="3"/>
  <c r="AL936" i="3"/>
  <c r="AL1190" i="3"/>
  <c r="AL1277" i="3"/>
  <c r="AL1056" i="3"/>
  <c r="AL1208" i="3"/>
  <c r="AL1108" i="3"/>
  <c r="AL910" i="3"/>
  <c r="AL1245" i="3"/>
  <c r="AL1103" i="3"/>
  <c r="AL1217" i="3"/>
  <c r="AL1233" i="3"/>
  <c r="AL1335" i="3"/>
  <c r="AL1434" i="3"/>
  <c r="AL1382" i="3"/>
  <c r="AL1347" i="3"/>
  <c r="AL1454" i="3"/>
  <c r="AL1398" i="3"/>
  <c r="AL1378" i="3"/>
  <c r="AL1448" i="3"/>
  <c r="AL1423" i="3"/>
  <c r="AL1389" i="3"/>
  <c r="AL1373" i="3"/>
  <c r="AL1426" i="3"/>
  <c r="AL1358" i="3"/>
  <c r="AL1425" i="3"/>
  <c r="AL1430" i="3"/>
  <c r="AL1440" i="3"/>
  <c r="AL1386" i="3"/>
  <c r="AL1353" i="3"/>
  <c r="AL1359" i="3"/>
  <c r="AL1449" i="3"/>
  <c r="AL1412" i="3"/>
  <c r="AL1441" i="3"/>
  <c r="AL1377" i="3"/>
  <c r="AL1417" i="3"/>
  <c r="AL1392" i="3"/>
  <c r="AL1342" i="3"/>
  <c r="AL1360" i="3"/>
  <c r="AL1352" i="3"/>
  <c r="AL1405" i="3"/>
  <c r="AL1411" i="3"/>
  <c r="AL1443" i="3"/>
  <c r="AL891" i="3"/>
  <c r="AL787" i="3"/>
  <c r="AL874" i="3"/>
  <c r="AL860" i="3"/>
  <c r="AL668" i="3"/>
  <c r="AL835" i="3"/>
  <c r="AL872" i="3"/>
  <c r="AL809" i="3"/>
  <c r="AL819" i="3"/>
  <c r="AL805" i="3"/>
  <c r="AL772" i="3"/>
  <c r="AL895" i="3"/>
  <c r="AL735" i="3"/>
  <c r="AL813" i="3"/>
  <c r="AL559" i="3"/>
  <c r="AL811" i="3"/>
  <c r="AL886" i="3"/>
  <c r="AL711" i="3"/>
  <c r="AL647" i="3"/>
  <c r="AL888" i="3"/>
  <c r="AL892" i="3"/>
  <c r="AL750" i="3"/>
  <c r="AL591" i="3"/>
  <c r="AL796" i="3"/>
  <c r="AL754" i="3"/>
  <c r="AL622" i="3"/>
  <c r="AL482" i="3"/>
  <c r="AL458" i="3"/>
  <c r="AL442" i="3"/>
  <c r="AL426" i="3"/>
  <c r="AL632" i="3"/>
  <c r="AL831" i="3"/>
  <c r="AL767" i="3"/>
  <c r="AL739" i="3"/>
  <c r="AL675" i="3"/>
  <c r="AL611" i="3"/>
  <c r="AL806" i="3"/>
  <c r="AL586" i="3"/>
  <c r="AL554" i="3"/>
  <c r="AL724" i="3"/>
  <c r="AL575" i="3"/>
  <c r="AL866" i="3"/>
  <c r="AL660" i="3"/>
  <c r="AL522" i="3"/>
  <c r="AL470" i="3"/>
  <c r="AL801" i="3"/>
  <c r="AL676" i="3"/>
  <c r="AL600" i="3"/>
  <c r="AL474" i="3"/>
  <c r="AL451" i="3"/>
  <c r="AL435" i="3"/>
  <c r="AL419" i="3"/>
  <c r="AL710" i="3"/>
  <c r="AL616" i="3"/>
  <c r="AL807" i="3"/>
  <c r="AL747" i="3"/>
  <c r="AL683" i="3"/>
  <c r="AL619" i="3"/>
  <c r="AL598" i="3"/>
  <c r="AL566" i="3"/>
  <c r="AL534" i="3"/>
  <c r="AL634" i="3"/>
  <c r="AL491" i="3"/>
  <c r="AL692" i="3"/>
  <c r="AL584" i="3"/>
  <c r="AL498" i="3"/>
  <c r="AL742" i="3"/>
  <c r="AL527" i="3"/>
  <c r="AL495" i="3"/>
  <c r="AL548" i="3"/>
  <c r="AL386" i="3"/>
  <c r="AL354" i="3"/>
  <c r="AL820" i="3"/>
  <c r="AL674" i="3"/>
  <c r="AL343" i="3"/>
  <c r="AL646" i="3"/>
  <c r="AL576" i="3"/>
  <c r="AL359" i="3"/>
  <c r="AL336" i="3"/>
  <c r="AL642" i="3"/>
  <c r="AL580" i="3"/>
  <c r="AL398" i="3"/>
  <c r="AL366" i="3"/>
  <c r="AL334" i="3"/>
  <c r="AL492" i="3"/>
  <c r="AL340" i="3"/>
  <c r="AL456" i="3"/>
  <c r="AL579" i="3"/>
  <c r="AL327" i="3"/>
  <c r="AL704" i="3"/>
  <c r="AL560" i="3"/>
  <c r="AL592" i="3"/>
  <c r="AL424" i="3"/>
  <c r="AL323" i="3"/>
  <c r="AL544" i="3"/>
  <c r="AL403" i="3"/>
  <c r="AL468" i="3"/>
  <c r="AL730" i="3"/>
  <c r="AL563" i="3"/>
  <c r="AL444" i="3"/>
  <c r="AL360" i="3"/>
  <c r="AL387" i="3"/>
  <c r="AL518" i="3"/>
  <c r="AL355" i="3"/>
  <c r="AL614" i="3"/>
  <c r="AL400" i="3"/>
  <c r="AL353" i="3"/>
  <c r="AL377" i="3"/>
  <c r="AL553" i="3"/>
  <c r="AL381" i="3"/>
  <c r="AL437" i="3"/>
  <c r="AL469" i="3"/>
  <c r="AL776" i="3"/>
  <c r="AL369" i="3"/>
  <c r="AL417" i="3"/>
  <c r="AL520" i="3"/>
  <c r="AL349" i="3"/>
  <c r="AL433" i="3"/>
  <c r="AL465" i="3"/>
  <c r="AL760" i="3"/>
  <c r="AL505" i="3"/>
  <c r="AL541" i="3"/>
  <c r="AL808" i="3"/>
  <c r="AL545" i="3"/>
  <c r="AL768" i="3"/>
  <c r="AL501" i="3"/>
  <c r="AL533" i="3"/>
  <c r="AL597" i="3"/>
  <c r="AL848" i="3"/>
  <c r="AL605" i="3"/>
  <c r="AL621" i="3"/>
  <c r="AL637" i="3"/>
  <c r="AL653" i="3"/>
  <c r="AL669" i="3"/>
  <c r="AL685" i="3"/>
  <c r="AL701" i="3"/>
  <c r="AL717" i="3"/>
  <c r="AL733" i="3"/>
  <c r="AL749" i="3"/>
  <c r="AL877" i="3"/>
  <c r="AL778" i="3"/>
  <c r="AL810" i="3"/>
  <c r="AL842" i="3"/>
  <c r="AL889" i="3"/>
  <c r="AL2013" i="3"/>
  <c r="AL1980" i="3"/>
  <c r="AL1927" i="3"/>
  <c r="AL2006" i="3"/>
  <c r="AL1875" i="3"/>
  <c r="AL1811" i="3"/>
  <c r="AL1920" i="3"/>
  <c r="AL1744" i="3"/>
  <c r="AL1758" i="3"/>
  <c r="AL1856" i="3"/>
  <c r="AL1753" i="3"/>
  <c r="AL1805" i="3"/>
  <c r="AL1789" i="3"/>
  <c r="AL1852" i="3"/>
  <c r="AL1953" i="3"/>
  <c r="AL1990" i="3"/>
  <c r="AL1895" i="3"/>
  <c r="AL1831" i="3"/>
  <c r="AL1928" i="3"/>
  <c r="AL1888" i="3"/>
  <c r="AL1842" i="3"/>
  <c r="AL1810" i="3"/>
  <c r="AL1748" i="3"/>
  <c r="AL1804" i="3"/>
  <c r="AL1861" i="3"/>
  <c r="AL1975" i="3"/>
  <c r="AL1841" i="3"/>
  <c r="AL1860" i="3"/>
  <c r="AL2005" i="3"/>
  <c r="AL2020" i="3"/>
  <c r="AL1931" i="3"/>
  <c r="AL1974" i="3"/>
  <c r="AL1851" i="3"/>
  <c r="AL1787" i="3"/>
  <c r="AL1896" i="3"/>
  <c r="AL1837" i="3"/>
  <c r="AL1765" i="3"/>
  <c r="AL1817" i="3"/>
  <c r="AL1929" i="3"/>
  <c r="AL1768" i="3"/>
  <c r="AL1800" i="3"/>
  <c r="AL1961" i="3"/>
  <c r="AL1956" i="3"/>
  <c r="AL1987" i="3"/>
  <c r="AL1955" i="3"/>
  <c r="AL1871" i="3"/>
  <c r="AL1807" i="3"/>
  <c r="AL1885" i="3"/>
  <c r="AL1936" i="3"/>
  <c r="AL2007" i="3"/>
  <c r="AL1777" i="3"/>
  <c r="AL1845" i="3"/>
  <c r="AL1865" i="3"/>
  <c r="AL1771" i="3"/>
  <c r="AL1946" i="3"/>
  <c r="AL1782" i="3"/>
  <c r="AL1947" i="3"/>
  <c r="AL1770" i="3"/>
  <c r="AL1916" i="3"/>
  <c r="AL1866" i="3"/>
  <c r="AL2002" i="3"/>
  <c r="AL1757" i="3"/>
  <c r="AL1906" i="3"/>
  <c r="AL1790" i="3"/>
  <c r="AL1822" i="3"/>
  <c r="AL1854" i="3"/>
  <c r="AL1884" i="3"/>
  <c r="AL1926" i="3"/>
  <c r="AL1968" i="3"/>
  <c r="AL2000" i="3"/>
  <c r="AL1682" i="3"/>
  <c r="AL1660" i="3"/>
  <c r="AL1677" i="3"/>
  <c r="AL1603" i="3"/>
  <c r="AL1554" i="3"/>
  <c r="AL1516" i="3"/>
  <c r="AL1484" i="3"/>
  <c r="AL1708" i="3"/>
  <c r="AL1563" i="3"/>
  <c r="AL1696" i="3"/>
  <c r="AL1592" i="3"/>
  <c r="AL1599" i="3"/>
  <c r="AL1731" i="3"/>
  <c r="AL1462" i="3"/>
  <c r="AL1465" i="3"/>
  <c r="AL1466" i="3"/>
  <c r="AL1690" i="3"/>
  <c r="AL1494" i="3"/>
  <c r="AL1515" i="3"/>
  <c r="AL1712" i="3"/>
  <c r="AL1702" i="3"/>
  <c r="AL1600" i="3"/>
  <c r="AL1620" i="3"/>
  <c r="AL1545" i="3"/>
  <c r="AL1613" i="3"/>
  <c r="AL1606" i="3"/>
  <c r="AL1503" i="3"/>
  <c r="AL1573" i="3"/>
  <c r="AL1643" i="3"/>
  <c r="AL1585" i="3"/>
  <c r="AL1480" i="3"/>
  <c r="AL1653" i="3"/>
  <c r="AL1706" i="3"/>
  <c r="AL1564" i="3"/>
  <c r="AL1502" i="3"/>
  <c r="AL1704" i="3"/>
  <c r="AL1561" i="3"/>
  <c r="AL1683" i="3"/>
  <c r="AL1501" i="3"/>
  <c r="AL1571" i="3"/>
  <c r="AL1649" i="3"/>
  <c r="AL1608" i="3"/>
  <c r="AL1724" i="3"/>
  <c r="AL1483" i="3"/>
  <c r="AL1670" i="3"/>
  <c r="AL1472" i="3"/>
  <c r="AL1582" i="3"/>
  <c r="AL1460" i="3"/>
  <c r="AL1488" i="3"/>
  <c r="AL1574" i="3"/>
  <c r="AL1581" i="3"/>
  <c r="AL1477" i="3"/>
  <c r="AL1741" i="3"/>
  <c r="AL1593" i="3"/>
  <c r="AL1588" i="3"/>
  <c r="AL1539" i="3"/>
  <c r="AL1632" i="3"/>
  <c r="AL1560" i="3"/>
  <c r="AL1594" i="3"/>
  <c r="AL1538" i="3"/>
  <c r="AL1512" i="3"/>
  <c r="AL1459" i="3"/>
  <c r="AL1505" i="3"/>
  <c r="AL1725" i="3"/>
  <c r="AL1535" i="3"/>
  <c r="AL1679" i="3"/>
  <c r="AL1602" i="3"/>
  <c r="AL1509" i="3"/>
  <c r="AL1686" i="3"/>
  <c r="AL1525" i="3"/>
  <c r="AL2046" i="3"/>
  <c r="AL2047" i="3"/>
  <c r="AL2026" i="3"/>
  <c r="AL2066" i="3"/>
  <c r="AL2091" i="3"/>
  <c r="AL2095" i="3"/>
  <c r="AL2056" i="3"/>
  <c r="AL2034" i="3"/>
  <c r="AL2063" i="3"/>
  <c r="AL2104" i="3"/>
  <c r="AL2060" i="3"/>
  <c r="AL2068" i="3"/>
  <c r="AL1697" i="3"/>
  <c r="AL2098" i="3"/>
  <c r="AL2033" i="3"/>
  <c r="AL2101" i="3"/>
  <c r="AL2087" i="3"/>
  <c r="AL2090" i="3"/>
  <c r="AL2109" i="3"/>
  <c r="AL2072" i="3"/>
  <c r="AL2024" i="3"/>
  <c r="AL2089" i="3"/>
  <c r="AL2075" i="3"/>
  <c r="AL2108" i="3"/>
  <c r="AL2076" i="3"/>
  <c r="AL1062" i="3"/>
  <c r="AL1336" i="3"/>
  <c r="AL995" i="3"/>
  <c r="AL1173" i="3"/>
  <c r="AL1053" i="3"/>
  <c r="AL914" i="3"/>
  <c r="AL1088" i="3"/>
  <c r="AL953" i="3"/>
  <c r="AL1191" i="3"/>
  <c r="AL1272" i="3"/>
  <c r="AL1311" i="3"/>
  <c r="AL971" i="3"/>
  <c r="AL1221" i="3"/>
  <c r="AL1231" i="3"/>
  <c r="AL1106" i="3"/>
  <c r="AL976" i="3"/>
  <c r="AL1046" i="3"/>
  <c r="AL1320" i="3"/>
  <c r="AL947" i="3"/>
  <c r="AL1124" i="3"/>
  <c r="AL1050" i="3"/>
  <c r="AL917" i="3"/>
  <c r="AL1120" i="3"/>
  <c r="AL1163" i="3"/>
  <c r="AL1007" i="3"/>
  <c r="AL898" i="3"/>
  <c r="AL1154" i="3"/>
  <c r="AL937" i="3"/>
  <c r="AL1246" i="3"/>
  <c r="AL1232" i="3"/>
  <c r="AL1158" i="3"/>
  <c r="AL1102" i="3"/>
  <c r="AL1045" i="3"/>
  <c r="AL1081" i="3"/>
  <c r="AL1290" i="3"/>
  <c r="AL954" i="3"/>
  <c r="AL1061" i="3"/>
  <c r="AL1112" i="3"/>
  <c r="AL1122" i="3"/>
  <c r="AL984" i="3"/>
  <c r="AL963" i="3"/>
  <c r="AL1035" i="3"/>
  <c r="AL1210" i="3"/>
  <c r="AL1268" i="3"/>
  <c r="AL1030" i="3"/>
  <c r="AL1123" i="3"/>
  <c r="AL1177" i="3"/>
  <c r="AL981" i="3"/>
  <c r="AL1172" i="3"/>
  <c r="AL1284" i="3"/>
  <c r="AL1168" i="3"/>
  <c r="AL973" i="3"/>
  <c r="AL1058" i="3"/>
  <c r="AL1291" i="3"/>
  <c r="AL928" i="3"/>
  <c r="AL1024" i="3"/>
  <c r="AL1215" i="3"/>
  <c r="AL1280" i="3"/>
  <c r="AL946" i="3"/>
  <c r="AL908" i="3"/>
  <c r="AL1295" i="3"/>
  <c r="AL1139" i="3"/>
  <c r="AL1055" i="3"/>
  <c r="AL1185" i="3"/>
  <c r="AL1119" i="3"/>
  <c r="AL1315" i="3"/>
  <c r="AL1159" i="3"/>
  <c r="AL1026" i="3"/>
  <c r="AL1003" i="3"/>
  <c r="AL1170" i="3"/>
  <c r="AL1184" i="3"/>
  <c r="AL1134" i="3"/>
  <c r="AL1157" i="3"/>
  <c r="AL942" i="3"/>
  <c r="AL1240" i="3"/>
  <c r="AL1146" i="3"/>
  <c r="AL1281" i="3"/>
  <c r="AL1057" i="3"/>
  <c r="AL1251" i="3"/>
  <c r="AL1116" i="3"/>
  <c r="AL1183" i="3"/>
  <c r="AL993" i="3"/>
  <c r="AL1285" i="3"/>
  <c r="AL1330" i="3"/>
  <c r="AL1192" i="3"/>
  <c r="AL920" i="3"/>
  <c r="AL1153" i="3"/>
  <c r="AL923" i="3"/>
  <c r="AL1187" i="3"/>
  <c r="AL994" i="3"/>
  <c r="AL1097" i="3"/>
  <c r="AL1270" i="3"/>
  <c r="AL1201" i="3"/>
  <c r="AL1132" i="3"/>
  <c r="AL951" i="3"/>
  <c r="AL1149" i="3"/>
  <c r="AL967" i="3"/>
  <c r="AL1219" i="3"/>
  <c r="AL969" i="3"/>
  <c r="AL990" i="3"/>
  <c r="AL1125" i="3"/>
  <c r="AL1329" i="3"/>
  <c r="AL1031" i="3"/>
  <c r="AL1228" i="3"/>
  <c r="AL1138" i="3"/>
  <c r="AL1319" i="3"/>
  <c r="AL965" i="3"/>
  <c r="AL1083" i="3"/>
  <c r="AL1126" i="3"/>
  <c r="AL1297" i="3"/>
  <c r="AL904" i="3"/>
  <c r="AL1067" i="3"/>
  <c r="AL1402" i="3"/>
  <c r="AL1345" i="3"/>
  <c r="AL1431" i="3"/>
  <c r="AL1416" i="3"/>
  <c r="AL1444" i="3"/>
  <c r="AL1396" i="3"/>
  <c r="AL1390" i="3"/>
  <c r="AL1452" i="3"/>
  <c r="AL1399" i="3"/>
  <c r="AL1355" i="3"/>
  <c r="AL1346" i="3"/>
  <c r="AL1364" i="3"/>
  <c r="AL1372" i="3"/>
  <c r="AL1427" i="3"/>
  <c r="AL1418" i="3"/>
  <c r="AL1366" i="3"/>
  <c r="AL1369" i="3"/>
  <c r="AL1438" i="3"/>
  <c r="AL1447" i="3"/>
  <c r="AL1362" i="3"/>
  <c r="AL1439" i="3"/>
  <c r="AL1419" i="3"/>
  <c r="AL1351" i="3"/>
  <c r="AL1354" i="3"/>
  <c r="AL1410" i="3"/>
  <c r="AL1339" i="3"/>
  <c r="AL1371" i="3"/>
  <c r="AL1414" i="3"/>
  <c r="AL1424" i="3"/>
  <c r="AL1370" i="3"/>
  <c r="AL1420" i="3"/>
  <c r="AL1348" i="3"/>
  <c r="AL1433" i="3"/>
  <c r="AL1363" i="3"/>
  <c r="AL1357" i="3"/>
  <c r="AL1375" i="3"/>
  <c r="AL1381" i="3"/>
  <c r="AL1350" i="3"/>
  <c r="AL1384" i="3"/>
  <c r="AL1376" i="3"/>
  <c r="AL1356" i="3"/>
  <c r="AL1421" i="3"/>
  <c r="AL1413" i="3"/>
  <c r="AL1445" i="3"/>
  <c r="AL875" i="3"/>
  <c r="AL751" i="3"/>
  <c r="AL853" i="3"/>
  <c r="AL798" i="3"/>
  <c r="AL640" i="3"/>
  <c r="AL771" i="3"/>
  <c r="AL829" i="3"/>
  <c r="AL682" i="3"/>
  <c r="AL719" i="3"/>
  <c r="AL773" i="3"/>
  <c r="AL718" i="3"/>
  <c r="AL879" i="3"/>
  <c r="AL671" i="3"/>
  <c r="AL781" i="3"/>
  <c r="AL540" i="3"/>
  <c r="AL795" i="3"/>
  <c r="AL870" i="3"/>
  <c r="AL695" i="3"/>
  <c r="AL631" i="3"/>
  <c r="AL858" i="3"/>
  <c r="AL846" i="3"/>
  <c r="AL708" i="3"/>
  <c r="AL572" i="3"/>
  <c r="AL793" i="3"/>
  <c r="AL712" i="3"/>
  <c r="AL603" i="3"/>
  <c r="AL471" i="3"/>
  <c r="AL454" i="3"/>
  <c r="AL438" i="3"/>
  <c r="AL422" i="3"/>
  <c r="AL596" i="3"/>
  <c r="AL815" i="3"/>
  <c r="AL884" i="3"/>
  <c r="AL723" i="3"/>
  <c r="AL659" i="3"/>
  <c r="AL878" i="3"/>
  <c r="AL774" i="3"/>
  <c r="AL578" i="3"/>
  <c r="AL546" i="3"/>
  <c r="AL702" i="3"/>
  <c r="AL556" i="3"/>
  <c r="AL844" i="3"/>
  <c r="AL638" i="3"/>
  <c r="AL506" i="3"/>
  <c r="AL849" i="3"/>
  <c r="AL828" i="3"/>
  <c r="AL672" i="3"/>
  <c r="AL555" i="3"/>
  <c r="AL463" i="3"/>
  <c r="AL447" i="3"/>
  <c r="AL431" i="3"/>
  <c r="AL780" i="3"/>
  <c r="AL690" i="3"/>
  <c r="AL855" i="3"/>
  <c r="AL791" i="3"/>
  <c r="AL731" i="3"/>
  <c r="AL667" i="3"/>
  <c r="AL854" i="3"/>
  <c r="AL590" i="3"/>
  <c r="AL558" i="3"/>
  <c r="AL756" i="3"/>
  <c r="AL588" i="3"/>
  <c r="AL812" i="3"/>
  <c r="AL666" i="3"/>
  <c r="AL539" i="3"/>
  <c r="AL478" i="3"/>
  <c r="AL726" i="3"/>
  <c r="AL519" i="3"/>
  <c r="AL487" i="3"/>
  <c r="AL410" i="3"/>
  <c r="AL378" i="3"/>
  <c r="AL346" i="3"/>
  <c r="AL752" i="3"/>
  <c r="AL604" i="3"/>
  <c r="AL510" i="3"/>
  <c r="AL746" i="3"/>
  <c r="AL483" i="3"/>
  <c r="AL324" i="3"/>
  <c r="AL716" i="3"/>
  <c r="AL626" i="3"/>
  <c r="AL535" i="3"/>
  <c r="AL390" i="3"/>
  <c r="AL358" i="3"/>
  <c r="AL326" i="3"/>
  <c r="AL476" i="3"/>
  <c r="AL882" i="3"/>
  <c r="AL391" i="3"/>
  <c r="AL395" i="3"/>
  <c r="AL480" i="3"/>
  <c r="AL516" i="3"/>
  <c r="AL412" i="3"/>
  <c r="AL502" i="3"/>
  <c r="AL404" i="3"/>
  <c r="AL736" i="3"/>
  <c r="AL524" i="3"/>
  <c r="AL372" i="3"/>
  <c r="AL384" i="3"/>
  <c r="AL620" i="3"/>
  <c r="AL494" i="3"/>
  <c r="AL428" i="3"/>
  <c r="AL452" i="3"/>
  <c r="AL328" i="3"/>
  <c r="AL472" i="3"/>
  <c r="AL852" i="3"/>
  <c r="AL547" i="3"/>
  <c r="AL375" i="3"/>
  <c r="AL389" i="3"/>
  <c r="AL405" i="3"/>
  <c r="AL325" i="3"/>
  <c r="AL393" i="3"/>
  <c r="AL445" i="3"/>
  <c r="AL488" i="3"/>
  <c r="AL329" i="3"/>
  <c r="AL385" i="3"/>
  <c r="AL481" i="3"/>
  <c r="AL528" i="3"/>
  <c r="AL373" i="3"/>
  <c r="AL441" i="3"/>
  <c r="AL473" i="3"/>
  <c r="AL792" i="3"/>
  <c r="AL513" i="3"/>
  <c r="AL557" i="3"/>
  <c r="AL824" i="3"/>
  <c r="AL561" i="3"/>
  <c r="AL784" i="3"/>
  <c r="AL509" i="3"/>
  <c r="AL549" i="3"/>
  <c r="AL800" i="3"/>
  <c r="AL869" i="3"/>
  <c r="AL609" i="3"/>
  <c r="AL625" i="3"/>
  <c r="AL641" i="3"/>
  <c r="AL657" i="3"/>
  <c r="AL673" i="3"/>
  <c r="AL689" i="3"/>
  <c r="AL705" i="3"/>
  <c r="AL721" i="3"/>
  <c r="AL737" i="3"/>
  <c r="AL753" i="3"/>
  <c r="AL893" i="3"/>
  <c r="AL786" i="3"/>
  <c r="AL818" i="3"/>
  <c r="AL850" i="3"/>
  <c r="AL1997" i="3"/>
  <c r="AL1949" i="3"/>
  <c r="AL1919" i="3"/>
  <c r="AL1922" i="3"/>
  <c r="AL1859" i="3"/>
  <c r="AL1795" i="3"/>
  <c r="AL1911" i="3"/>
  <c r="AL1905" i="3"/>
  <c r="AL1750" i="3"/>
  <c r="AL1824" i="3"/>
  <c r="AL1999" i="3"/>
  <c r="AL1780" i="3"/>
  <c r="AL1882" i="3"/>
  <c r="AL2001" i="3"/>
  <c r="AL2004" i="3"/>
  <c r="AL1950" i="3"/>
  <c r="AL1879" i="3"/>
  <c r="AL1815" i="3"/>
  <c r="AL1959" i="3"/>
  <c r="AL1873" i="3"/>
  <c r="AL1834" i="3"/>
  <c r="AL1802" i="3"/>
  <c r="AL1853" i="3"/>
  <c r="AL1785" i="3"/>
  <c r="AL1829" i="3"/>
  <c r="AL1945" i="3"/>
  <c r="AL1857" i="3"/>
  <c r="AL1962" i="3"/>
  <c r="AL1989" i="3"/>
  <c r="AL1996" i="3"/>
  <c r="AL1923" i="3"/>
  <c r="AL1899" i="3"/>
  <c r="AL1835" i="3"/>
  <c r="AL1991" i="3"/>
  <c r="AL1881" i="3"/>
  <c r="AL1793" i="3"/>
  <c r="AL1986" i="3"/>
  <c r="AL1812" i="3"/>
  <c r="AL1948" i="3"/>
  <c r="AL2018" i="3"/>
  <c r="AL2009" i="3"/>
  <c r="AL2016" i="3"/>
  <c r="AL2022" i="3"/>
  <c r="AL1982" i="3"/>
  <c r="AL1963" i="3"/>
  <c r="AL1855" i="3"/>
  <c r="AL1791" i="3"/>
  <c r="AL1877" i="3"/>
  <c r="AL1889" i="3"/>
  <c r="AL1886" i="3"/>
  <c r="AL1761" i="3"/>
  <c r="AL1745" i="3"/>
  <c r="AL1825" i="3"/>
  <c r="AL1755" i="3"/>
  <c r="AL1828" i="3"/>
  <c r="AL1747" i="3"/>
  <c r="AL1878" i="3"/>
  <c r="AL1808" i="3"/>
  <c r="AL1774" i="3"/>
  <c r="AL1900" i="3"/>
  <c r="AL1904" i="3"/>
  <c r="AL1912" i="3"/>
  <c r="AL1910" i="3"/>
  <c r="AL1798" i="3"/>
  <c r="AL1830" i="3"/>
  <c r="AL1862" i="3"/>
  <c r="AL1892" i="3"/>
  <c r="AL1934" i="3"/>
  <c r="AL1976" i="3"/>
  <c r="AL2008" i="3"/>
  <c r="AL1616" i="3"/>
  <c r="AL1637" i="3"/>
  <c r="AL1650" i="3"/>
  <c r="AL1544" i="3"/>
  <c r="AL1633" i="3"/>
  <c r="AL1695" i="3"/>
  <c r="AL1656" i="3"/>
  <c r="AL1558" i="3"/>
  <c r="AL1711" i="3"/>
  <c r="AL1610" i="3"/>
  <c r="AL1722" i="3"/>
  <c r="AL1523" i="3"/>
  <c r="AL1555" i="3"/>
  <c r="AL1692" i="3"/>
  <c r="AL1727" i="3"/>
  <c r="AL1654" i="3"/>
  <c r="AL1651" i="3"/>
  <c r="AL1548" i="3"/>
  <c r="AL1589" i="3"/>
  <c r="AL1710" i="3"/>
  <c r="AL1738" i="3"/>
  <c r="AL1591" i="3"/>
  <c r="AL1518" i="3"/>
  <c r="AL1513" i="3"/>
  <c r="AL1479" i="3"/>
  <c r="AL1478" i="3"/>
  <c r="AL1485" i="3"/>
  <c r="AL1557" i="3"/>
  <c r="AL1463" i="3"/>
  <c r="AL1570" i="3"/>
  <c r="AL1537" i="3"/>
  <c r="AL1717" i="3"/>
  <c r="AL1562" i="3"/>
  <c r="AL1716" i="3"/>
  <c r="AL1641" i="3"/>
  <c r="AL1673" i="3"/>
  <c r="AL1473" i="3"/>
  <c r="AL1519" i="3"/>
  <c r="AL1743" i="3"/>
  <c r="AL1630" i="3"/>
  <c r="AL1729" i="3"/>
  <c r="AL1672" i="3"/>
  <c r="AL1510" i="3"/>
  <c r="AL1541" i="3"/>
  <c r="AL1674" i="3"/>
  <c r="AL1621" i="3"/>
  <c r="AL1703" i="3"/>
  <c r="AL1688" i="3"/>
  <c r="AL1508" i="3"/>
  <c r="AL1576" i="3"/>
  <c r="AL1533" i="3"/>
  <c r="AL1626" i="3"/>
  <c r="AL1723" i="3"/>
  <c r="AL1490" i="3"/>
  <c r="AL1493" i="3"/>
  <c r="AL1565" i="3"/>
  <c r="AL1635" i="3"/>
  <c r="AL1550" i="3"/>
  <c r="AL1718" i="3"/>
  <c r="AL1559" i="3"/>
  <c r="AL1567" i="3"/>
  <c r="AL1609" i="3"/>
  <c r="AL1566" i="3"/>
  <c r="AL1468" i="3"/>
  <c r="AL1666" i="3"/>
  <c r="AL1542" i="3"/>
  <c r="AL1663" i="3"/>
  <c r="AL1475" i="3"/>
  <c r="AL1552" i="3"/>
  <c r="AL1489" i="3"/>
  <c r="AL2050" i="3"/>
  <c r="AL2028" i="3"/>
  <c r="AL2077" i="3"/>
  <c r="AL2023" i="3"/>
  <c r="AL2058" i="3"/>
  <c r="AL1611" i="3"/>
  <c r="AL2102" i="3"/>
  <c r="AL2025" i="3"/>
  <c r="AL2097" i="3"/>
  <c r="AL2103" i="3"/>
  <c r="AL2071" i="3"/>
  <c r="AL2088" i="3"/>
  <c r="AL1701" i="3"/>
  <c r="AL2096" i="3"/>
  <c r="AL2027" i="3"/>
  <c r="AL2084" i="3"/>
  <c r="AL2037" i="3"/>
  <c r="AL2116" i="3"/>
  <c r="AL2117" i="3"/>
  <c r="AL2054" i="3"/>
  <c r="AL2057" i="3"/>
  <c r="AL2106" i="3"/>
  <c r="AL2043" i="3"/>
  <c r="AL2107" i="3"/>
  <c r="AL2080" i="3"/>
  <c r="AL1094" i="3"/>
  <c r="AL935" i="3"/>
  <c r="AL1327" i="3"/>
  <c r="AL966" i="3"/>
  <c r="AL974" i="3"/>
  <c r="AL913" i="3"/>
  <c r="AL1256" i="3"/>
  <c r="AL1286" i="3"/>
  <c r="AL1040" i="3"/>
  <c r="AL929" i="3"/>
  <c r="AL919" i="3"/>
  <c r="AL1075" i="3"/>
  <c r="AL1259" i="3"/>
  <c r="AL1193" i="3"/>
  <c r="AL988" i="3"/>
  <c r="AL1101" i="3"/>
  <c r="AL1005" i="3"/>
  <c r="AL1317" i="3"/>
  <c r="AL1279" i="3"/>
  <c r="AL918" i="3"/>
  <c r="AL962" i="3"/>
  <c r="AL977" i="3"/>
  <c r="AL1288" i="3"/>
  <c r="AL1073" i="3"/>
  <c r="AL1237" i="3"/>
  <c r="AL1117" i="3"/>
  <c r="AL978" i="3"/>
  <c r="AL1048" i="3"/>
  <c r="AL1310" i="3"/>
  <c r="AL2118" i="3"/>
  <c r="AL1182" i="3"/>
  <c r="AL1069" i="3"/>
  <c r="AL1129" i="3"/>
  <c r="AL1080" i="3"/>
  <c r="AL1276" i="3"/>
  <c r="AL1060" i="3"/>
  <c r="AL1115" i="3"/>
  <c r="AL985" i="3"/>
  <c r="AL1293" i="3"/>
  <c r="AL1141" i="3"/>
  <c r="AL1131" i="3"/>
  <c r="AL1178" i="3"/>
  <c r="AL1162" i="3"/>
  <c r="AL1255" i="3"/>
  <c r="AL1258" i="3"/>
  <c r="AL1019" i="3"/>
  <c r="AL915" i="3"/>
  <c r="AL1144" i="3"/>
  <c r="AL1271" i="3"/>
  <c r="AL1164" i="3"/>
  <c r="AL1017" i="3"/>
  <c r="AL949" i="3"/>
  <c r="AL1109" i="3"/>
  <c r="AL1209" i="3"/>
  <c r="AL1218" i="3"/>
  <c r="AL1018" i="3"/>
  <c r="AL1011" i="3"/>
  <c r="AL1064" i="3"/>
  <c r="AL1282" i="3"/>
  <c r="AL934" i="3"/>
  <c r="AL1027" i="3"/>
  <c r="AL907" i="3"/>
  <c r="AL1292" i="3"/>
  <c r="AL1140" i="3"/>
  <c r="AL922" i="3"/>
  <c r="AL1059" i="3"/>
  <c r="AL1253" i="3"/>
  <c r="AL1025" i="3"/>
  <c r="AL1234" i="3"/>
  <c r="AL1266" i="3"/>
  <c r="AL1325" i="3"/>
  <c r="AL1001" i="3"/>
  <c r="AL1252" i="3"/>
  <c r="AL925" i="3"/>
  <c r="AL1269" i="3"/>
  <c r="AL1239" i="3"/>
  <c r="AL1063" i="3"/>
  <c r="AL1332" i="3"/>
  <c r="AL1299" i="3"/>
  <c r="AL1308" i="3"/>
  <c r="AL1114" i="3"/>
  <c r="AL921" i="3"/>
  <c r="AL1316" i="3"/>
  <c r="AL1262" i="3"/>
  <c r="AL911" i="3"/>
  <c r="AL1111" i="3"/>
  <c r="AL1273" i="3"/>
  <c r="AL1204" i="3"/>
  <c r="AL1235" i="3"/>
  <c r="AL1052" i="3"/>
  <c r="AL1130" i="3"/>
  <c r="AL1248" i="3"/>
  <c r="AL982" i="3"/>
  <c r="AL1326" i="3"/>
  <c r="AL998" i="3"/>
  <c r="AL1236" i="3"/>
  <c r="AL1306" i="3"/>
  <c r="AL1249" i="3"/>
  <c r="AL989" i="3"/>
  <c r="AL986" i="3"/>
  <c r="AL1196" i="3"/>
  <c r="AL1267" i="3"/>
  <c r="AL1211" i="3"/>
  <c r="AL1142" i="3"/>
  <c r="AL1121" i="3"/>
  <c r="AL1087" i="3"/>
  <c r="AL1039" i="3"/>
  <c r="AL1212" i="3"/>
  <c r="AL957" i="3"/>
  <c r="AL1180" i="3"/>
  <c r="AY2080" i="3"/>
  <c r="AY1593" i="3"/>
  <c r="AY2027" i="3"/>
  <c r="AY1304" i="3"/>
  <c r="AY2040" i="3"/>
  <c r="AY2039" i="3"/>
  <c r="AY2047" i="3"/>
  <c r="AY2028" i="3"/>
  <c r="AY1060" i="3"/>
  <c r="AY2084" i="3"/>
  <c r="AY2070" i="3"/>
  <c r="AY2086" i="3"/>
  <c r="AY2096" i="3"/>
  <c r="AY2048" i="3"/>
  <c r="AY2034" i="3"/>
  <c r="AY2057" i="3"/>
  <c r="AY1167" i="3"/>
  <c r="AY1078" i="3"/>
  <c r="AY2090" i="3"/>
  <c r="AY2052" i="3"/>
  <c r="AY932" i="3"/>
  <c r="AY1283" i="3"/>
  <c r="AY1206" i="3"/>
  <c r="AY1316" i="3"/>
  <c r="AY1130" i="3"/>
  <c r="AY1030" i="3"/>
  <c r="AY2097" i="3"/>
  <c r="AY2055" i="3"/>
  <c r="AY2068" i="3"/>
  <c r="AY2117" i="3"/>
  <c r="AY2056" i="3"/>
  <c r="AY2085" i="3"/>
  <c r="AY2079" i="3"/>
  <c r="AY2042" i="3"/>
  <c r="AY2116" i="3"/>
  <c r="AY2031" i="3"/>
  <c r="AY2035" i="3"/>
  <c r="AY2109" i="3"/>
  <c r="AY2101" i="3"/>
  <c r="AY2050" i="3"/>
  <c r="AY2107" i="3"/>
  <c r="AY2076" i="3"/>
  <c r="AY2060" i="3"/>
  <c r="AY2106" i="3"/>
  <c r="AY2045" i="3"/>
  <c r="AY2024" i="3"/>
  <c r="AY2091" i="3"/>
  <c r="AY2099" i="3"/>
  <c r="AY2095" i="3"/>
  <c r="AY1669" i="3"/>
  <c r="AY2114" i="3"/>
  <c r="AY2043" i="3"/>
  <c r="AY2067" i="3"/>
  <c r="AY2073" i="3"/>
  <c r="AY2110" i="3"/>
  <c r="AY2032" i="3"/>
  <c r="AY2063" i="3"/>
  <c r="AY2081" i="3"/>
  <c r="AY2051" i="3"/>
  <c r="AY2087" i="3"/>
  <c r="AY2044" i="3"/>
  <c r="AY2036" i="3"/>
  <c r="AY2077" i="3"/>
  <c r="AY2071" i="3"/>
  <c r="AY2029" i="3"/>
  <c r="AY1535" i="3"/>
  <c r="AY1501" i="3"/>
  <c r="AY1645" i="3"/>
  <c r="AY1561" i="3"/>
  <c r="AY1458" i="3"/>
  <c r="AY1582" i="3"/>
  <c r="AY1471" i="3"/>
  <c r="AY1605" i="3"/>
  <c r="AY1565" i="3"/>
  <c r="AY1477" i="3"/>
  <c r="AY1558" i="3"/>
  <c r="AY1884" i="3"/>
  <c r="AY1607" i="3"/>
  <c r="AY1523" i="3"/>
  <c r="AY1603" i="3"/>
  <c r="AY1700" i="3"/>
  <c r="AY1511" i="3"/>
  <c r="AY1695" i="3"/>
  <c r="AY1506" i="3"/>
  <c r="AY1581" i="3"/>
  <c r="AY1557" i="3"/>
  <c r="AY1187" i="3"/>
  <c r="AY1470" i="3"/>
  <c r="AY1136" i="3"/>
  <c r="AY1724" i="3"/>
  <c r="AY1085" i="3"/>
  <c r="AY1647" i="3"/>
  <c r="AY1162" i="3"/>
  <c r="AY1649" i="3"/>
  <c r="AY1811" i="3"/>
  <c r="AY927" i="3"/>
  <c r="AY1632" i="3"/>
  <c r="AY1923" i="3"/>
  <c r="AY1963" i="3"/>
  <c r="AY1231" i="3"/>
  <c r="AY941" i="3"/>
  <c r="AY1112" i="3"/>
  <c r="AY1270" i="3"/>
  <c r="AY1560" i="3"/>
  <c r="AY2103" i="3"/>
  <c r="AY2113" i="3"/>
  <c r="AY1854" i="3"/>
  <c r="AY1830" i="3"/>
  <c r="AY1844" i="3"/>
  <c r="AY1945" i="3"/>
  <c r="AY2020" i="3"/>
  <c r="AY1936" i="3"/>
  <c r="AY1764" i="3"/>
  <c r="AY1891" i="3"/>
  <c r="BB12" i="3"/>
  <c r="AY1794" i="3"/>
  <c r="AY1101" i="3"/>
  <c r="AY1271" i="3"/>
  <c r="AY1644" i="3"/>
  <c r="AY1748" i="3"/>
  <c r="AY2012" i="3"/>
  <c r="AY1747" i="3"/>
  <c r="AY980" i="3"/>
  <c r="AY1795" i="3"/>
  <c r="AY1930" i="3"/>
  <c r="AY1757" i="3"/>
  <c r="AY1998" i="3"/>
  <c r="AY1319" i="3"/>
  <c r="AY1922" i="3"/>
  <c r="AY1941" i="3"/>
  <c r="AY1843" i="3"/>
  <c r="AY1235" i="3"/>
  <c r="AY1782" i="3"/>
  <c r="AY1539" i="3"/>
  <c r="AY1904" i="3"/>
  <c r="AY1127" i="3"/>
  <c r="AY1876" i="3"/>
  <c r="AY1299" i="3"/>
  <c r="AY1684" i="3"/>
  <c r="AY1903" i="3"/>
  <c r="AY1088" i="3"/>
  <c r="AY1872" i="3"/>
  <c r="AY1587" i="3"/>
  <c r="AY1754" i="3"/>
  <c r="AY1326" i="3"/>
  <c r="AY1275" i="3"/>
  <c r="AY951" i="3"/>
  <c r="AY1597" i="3"/>
  <c r="AY1676" i="3"/>
  <c r="AY1544" i="3"/>
  <c r="AY1980" i="3"/>
  <c r="AY1239" i="3"/>
  <c r="AY1314" i="3"/>
  <c r="AY1628" i="3"/>
  <c r="AY1866" i="3"/>
  <c r="AY1115" i="3"/>
  <c r="AY1701" i="3"/>
  <c r="AY1671" i="3"/>
  <c r="AY1012" i="3"/>
  <c r="AY1859" i="3"/>
  <c r="AY922" i="3"/>
  <c r="AY1522" i="3"/>
  <c r="AY1850" i="3"/>
  <c r="AY1976" i="3"/>
  <c r="AY1711" i="3"/>
  <c r="AY1152" i="3"/>
  <c r="AY1956" i="3"/>
  <c r="AY2083" i="3"/>
  <c r="AY2118" i="3"/>
  <c r="AY1762" i="3"/>
  <c r="AY1918" i="3"/>
  <c r="AY1890" i="3"/>
  <c r="AY1938" i="3"/>
  <c r="AY1867" i="3"/>
  <c r="AY1952" i="3"/>
  <c r="AY1028" i="3"/>
  <c r="AY1857" i="3"/>
  <c r="AY1131" i="3"/>
  <c r="AY1047" i="3"/>
  <c r="AY1310" i="3"/>
  <c r="AY1086" i="3"/>
  <c r="AY1214" i="3"/>
  <c r="AY1996" i="3"/>
  <c r="AY1222" i="3"/>
  <c r="AY1910" i="3"/>
  <c r="AY987" i="3"/>
  <c r="AY1547" i="3"/>
  <c r="AY1708" i="3"/>
  <c r="AY1755" i="3"/>
  <c r="AY973" i="3"/>
  <c r="AY1276" i="3"/>
  <c r="AY1899" i="3"/>
  <c r="AY1751" i="3"/>
  <c r="AY1092" i="3"/>
  <c r="AY1328" i="3"/>
  <c r="AY1227" i="3"/>
  <c r="AY1203" i="3"/>
  <c r="AY1031" i="3"/>
  <c r="AY1749" i="3"/>
  <c r="AY912" i="3"/>
  <c r="AY1466" i="3"/>
  <c r="AY1752" i="3"/>
  <c r="AY1771" i="3"/>
  <c r="AY1879" i="3"/>
  <c r="AY1300" i="3"/>
  <c r="AY972" i="3"/>
  <c r="AY1084" i="3"/>
  <c r="AY1251" i="3"/>
  <c r="AY1015" i="3"/>
  <c r="AY1202" i="3"/>
  <c r="AY1960" i="3"/>
  <c r="AY1743" i="3"/>
  <c r="AY1740" i="3"/>
  <c r="AY1534" i="3"/>
  <c r="AY1194" i="3"/>
  <c r="AY1495" i="3"/>
  <c r="AY1820" i="3"/>
  <c r="AY1118" i="3"/>
  <c r="AY1973" i="3"/>
  <c r="AY1997" i="3"/>
  <c r="AY1264" i="3"/>
  <c r="AY1218" i="3"/>
  <c r="AY1195" i="3"/>
  <c r="AY1043" i="3"/>
  <c r="AY1308" i="3"/>
  <c r="AY1570" i="3"/>
  <c r="AY1955" i="3"/>
  <c r="AY1611" i="3"/>
  <c r="AY1892" i="3"/>
  <c r="AY2015" i="3"/>
  <c r="AY1993" i="3"/>
  <c r="AY1927" i="3"/>
  <c r="AY1942" i="3"/>
  <c r="AY1294" i="3"/>
  <c r="AY1995" i="3"/>
  <c r="AY1834" i="3"/>
  <c r="AY1896" i="3"/>
  <c r="AY1199" i="3"/>
  <c r="AY1095" i="3"/>
  <c r="AY1044" i="3"/>
  <c r="AY1230" i="3"/>
  <c r="AW73" i="3"/>
  <c r="AX73" i="3"/>
  <c r="AW121" i="3"/>
  <c r="AX121" i="3"/>
  <c r="AW149" i="3"/>
  <c r="AX149" i="3"/>
  <c r="AW141" i="3"/>
  <c r="AX141" i="3"/>
  <c r="AX45" i="3"/>
  <c r="AW45" i="3"/>
  <c r="AX93" i="3"/>
  <c r="AW93" i="3"/>
  <c r="AW153" i="3"/>
  <c r="AX153" i="3"/>
  <c r="AX109" i="3"/>
  <c r="AW109" i="3"/>
  <c r="AW113" i="3"/>
  <c r="AX113" i="3"/>
  <c r="AX97" i="3"/>
  <c r="AW97" i="3"/>
  <c r="AW69" i="3"/>
  <c r="AX69" i="3"/>
  <c r="AW166" i="3"/>
  <c r="AX166" i="3"/>
  <c r="AW134" i="3"/>
  <c r="AX134" i="3"/>
  <c r="AX102" i="3"/>
  <c r="AW102" i="3"/>
  <c r="AX70" i="3"/>
  <c r="AW70" i="3"/>
  <c r="AW38" i="3"/>
  <c r="AX38" i="3"/>
  <c r="AW91" i="3"/>
  <c r="AX91" i="3"/>
  <c r="AW123" i="3"/>
  <c r="AX123" i="3"/>
  <c r="AW164" i="3"/>
  <c r="AX164" i="3"/>
  <c r="AW36" i="3"/>
  <c r="AX36" i="3"/>
  <c r="AX162" i="3"/>
  <c r="AW162" i="3"/>
  <c r="AX130" i="3"/>
  <c r="AW130" i="3"/>
  <c r="AX98" i="3"/>
  <c r="AW98" i="3"/>
  <c r="AX66" i="3"/>
  <c r="AW66" i="3"/>
  <c r="AX34" i="3"/>
  <c r="AW34" i="3"/>
  <c r="AX72" i="3"/>
  <c r="AW72" i="3"/>
  <c r="AW87" i="3"/>
  <c r="AX87" i="3"/>
  <c r="AW184" i="3"/>
  <c r="AX184" i="3"/>
  <c r="AW147" i="3"/>
  <c r="AX147" i="3"/>
  <c r="AX124" i="3"/>
  <c r="AW124" i="3"/>
  <c r="AW63" i="3"/>
  <c r="AX63" i="3"/>
  <c r="AW75" i="3"/>
  <c r="AX75" i="3"/>
  <c r="AW116" i="3"/>
  <c r="AX116" i="3"/>
  <c r="AW163" i="3"/>
  <c r="AX163" i="3"/>
  <c r="AX35" i="3"/>
  <c r="AW35" i="3"/>
  <c r="AW140" i="3"/>
  <c r="AX140" i="3"/>
  <c r="AX179" i="3"/>
  <c r="AW179" i="3"/>
  <c r="AX51" i="3"/>
  <c r="AW51" i="3"/>
  <c r="AW175" i="3"/>
  <c r="AX175" i="3"/>
  <c r="AW47" i="3"/>
  <c r="AX47" i="3"/>
  <c r="AX84" i="3"/>
  <c r="AW84" i="3"/>
  <c r="AW112" i="3"/>
  <c r="AX112" i="3"/>
  <c r="AW28" i="3"/>
  <c r="AX28" i="3"/>
  <c r="AY1680" i="3"/>
  <c r="AY1004" i="3"/>
  <c r="AY1737" i="3"/>
  <c r="AY1026" i="3"/>
  <c r="AY1949" i="3"/>
  <c r="AY1220" i="3"/>
  <c r="AY1533" i="3"/>
  <c r="AY1291" i="3"/>
  <c r="AY938" i="3"/>
  <c r="AY1335" i="3"/>
  <c r="AY1994" i="3"/>
  <c r="AY1692" i="3"/>
  <c r="AY1716" i="3"/>
  <c r="AY1729" i="3"/>
  <c r="AY1555" i="3"/>
  <c r="AX1433" i="3"/>
  <c r="AW1433" i="3"/>
  <c r="AW1441" i="3"/>
  <c r="AX1441" i="3"/>
  <c r="AX1437" i="3"/>
  <c r="AW1437" i="3"/>
  <c r="AX1407" i="3"/>
  <c r="AW1407" i="3"/>
  <c r="AX1431" i="3"/>
  <c r="AW1431" i="3"/>
  <c r="AX1377" i="3"/>
  <c r="AW1377" i="3"/>
  <c r="AW1417" i="3"/>
  <c r="AX1417" i="3"/>
  <c r="AW1393" i="3"/>
  <c r="AX1393" i="3"/>
  <c r="AW1429" i="3"/>
  <c r="AX1429" i="3"/>
  <c r="AW1455" i="3"/>
  <c r="AX1455" i="3"/>
  <c r="AW1427" i="3"/>
  <c r="AX1427" i="3"/>
  <c r="AX1426" i="3"/>
  <c r="AW1426" i="3"/>
  <c r="AW1358" i="3"/>
  <c r="AX1358" i="3"/>
  <c r="AX1359" i="3"/>
  <c r="AW1359" i="3"/>
  <c r="AX1390" i="3"/>
  <c r="AW1390" i="3"/>
  <c r="AX1360" i="3"/>
  <c r="AW1360" i="3"/>
  <c r="AW1402" i="3"/>
  <c r="AX1402" i="3"/>
  <c r="AX1368" i="3"/>
  <c r="AW1368" i="3"/>
  <c r="AX1422" i="3"/>
  <c r="AW1422" i="3"/>
  <c r="AW1448" i="3"/>
  <c r="AX1448" i="3"/>
  <c r="AX1416" i="3"/>
  <c r="AW1416" i="3"/>
  <c r="AX1444" i="3"/>
  <c r="AW1444" i="3"/>
  <c r="AW1412" i="3"/>
  <c r="AX1412" i="3"/>
  <c r="AW1355" i="3"/>
  <c r="AX1355" i="3"/>
  <c r="AW1456" i="3"/>
  <c r="AX1456" i="3"/>
  <c r="AX1375" i="3"/>
  <c r="AW1375" i="3"/>
  <c r="AW1345" i="3"/>
  <c r="AX1345" i="3"/>
  <c r="AY1914" i="3"/>
  <c r="AY1839" i="3"/>
  <c r="AY1549" i="3"/>
  <c r="AY1920" i="3"/>
  <c r="AY1571" i="3"/>
  <c r="AY1975" i="3"/>
  <c r="AY1250" i="3"/>
  <c r="AY1191" i="3"/>
  <c r="AY1188" i="3"/>
  <c r="AY1657" i="3"/>
  <c r="AY1739" i="3"/>
  <c r="BC7" i="3"/>
  <c r="AY1806" i="3"/>
  <c r="AY1917" i="3"/>
  <c r="AY1120" i="3"/>
  <c r="AY915" i="3"/>
  <c r="AY1107" i="3"/>
  <c r="AY1954" i="3"/>
  <c r="AY1224" i="3"/>
  <c r="AY978" i="3"/>
  <c r="AY1478" i="3"/>
  <c r="AY1149" i="3"/>
  <c r="AY1110" i="3"/>
  <c r="AY1957" i="3"/>
  <c r="AY1985" i="3"/>
  <c r="AY1619" i="3"/>
  <c r="AY1665" i="3"/>
  <c r="AY1800" i="3"/>
  <c r="AY1773" i="3"/>
  <c r="AY899" i="3"/>
  <c r="AY1159" i="3"/>
  <c r="AY1124" i="3"/>
  <c r="AY1481" i="3"/>
  <c r="AY1482" i="3"/>
  <c r="AY1837" i="3"/>
  <c r="AY1165" i="3"/>
  <c r="AY1512" i="3"/>
  <c r="AY1292" i="3"/>
  <c r="AY1965" i="3"/>
  <c r="AY1116" i="3"/>
  <c r="AY1661" i="3"/>
  <c r="AY1048" i="3"/>
  <c r="AY1331" i="3"/>
  <c r="AY934" i="3"/>
  <c r="AY1926" i="3"/>
  <c r="AY1474" i="3"/>
  <c r="AY1594" i="3"/>
  <c r="AY1679" i="3"/>
  <c r="BB1406" i="3"/>
  <c r="BC1406" i="3"/>
  <c r="BB1387" i="3"/>
  <c r="BC1387" i="3"/>
  <c r="AY1756" i="3"/>
  <c r="AY1858" i="3"/>
  <c r="AY1709" i="3"/>
  <c r="AY1691" i="3"/>
  <c r="AY1123" i="3"/>
  <c r="AY1485" i="3"/>
  <c r="AY1150" i="3"/>
  <c r="AY1624" i="3"/>
  <c r="AY1261" i="3"/>
  <c r="AY1674" i="3"/>
  <c r="AY1887" i="3"/>
  <c r="AY1629" i="3"/>
  <c r="AY1984" i="3"/>
  <c r="AY1503" i="3"/>
  <c r="AY1067" i="3"/>
  <c r="AY1279" i="3"/>
  <c r="AY999" i="3"/>
  <c r="AY1685" i="3"/>
  <c r="AY1696" i="3"/>
  <c r="AY1821" i="3"/>
  <c r="AY2010" i="3"/>
  <c r="AY1080" i="3"/>
  <c r="AY1851" i="3"/>
  <c r="AY1677" i="3"/>
  <c r="AY1579" i="3"/>
  <c r="AY1693" i="3"/>
  <c r="AY1627" i="3"/>
  <c r="AY1327" i="3"/>
  <c r="AY1223" i="3"/>
  <c r="AY1526" i="3"/>
  <c r="AY1944" i="3"/>
  <c r="AY1010" i="3"/>
  <c r="AY1855" i="3"/>
  <c r="AY1895" i="3"/>
  <c r="AY1880" i="3"/>
  <c r="AY2089" i="3"/>
  <c r="AY1312" i="3"/>
  <c r="AY1119" i="3"/>
  <c r="AY1298" i="3"/>
  <c r="AY1144" i="3"/>
  <c r="AY1772" i="3"/>
  <c r="AY1953" i="3"/>
  <c r="AY1046" i="3"/>
  <c r="AY975" i="3"/>
  <c r="AY944" i="3"/>
  <c r="AY1254" i="3"/>
  <c r="AY1514" i="3"/>
  <c r="AY1738" i="3"/>
  <c r="AY1667" i="3"/>
  <c r="AY2009" i="3"/>
  <c r="AY1776" i="3"/>
  <c r="AY1517" i="3"/>
  <c r="AY1990" i="3"/>
  <c r="AY1087" i="3"/>
  <c r="AY1138" i="3"/>
  <c r="AY1745" i="3"/>
  <c r="AY1142" i="3"/>
  <c r="AY1497" i="3"/>
  <c r="AY1885" i="3"/>
  <c r="AY1838" i="3"/>
  <c r="AY1208" i="3"/>
  <c r="AY1807" i="3"/>
  <c r="AY1320" i="3"/>
  <c r="AY1527" i="3"/>
  <c r="AY1483" i="3"/>
  <c r="AY1135" i="3"/>
  <c r="AY1287" i="3"/>
  <c r="AY1898" i="3"/>
  <c r="AY1656" i="3"/>
  <c r="AY1590" i="3"/>
  <c r="AY1074" i="3"/>
  <c r="AY1076" i="3"/>
  <c r="AY1768" i="3"/>
  <c r="AY1760" i="3"/>
  <c r="AY1491" i="3"/>
  <c r="AY1894" i="3"/>
  <c r="AY1011" i="3"/>
  <c r="AY907" i="3"/>
  <c r="AY1266" i="3"/>
  <c r="AY1713" i="3"/>
  <c r="AY964" i="3"/>
  <c r="AY1550" i="3"/>
  <c r="AY1272" i="3"/>
  <c r="AY1759" i="3"/>
  <c r="AY1784" i="3"/>
  <c r="AY1882" i="3"/>
  <c r="AY1521" i="3"/>
  <c r="AY962" i="3"/>
  <c r="AY931" i="3"/>
  <c r="AY955" i="3"/>
  <c r="AY1036" i="3"/>
  <c r="AY1888" i="3"/>
  <c r="AY1717" i="3"/>
  <c r="AY1054" i="3"/>
  <c r="AY1712" i="3"/>
  <c r="AY2003" i="3"/>
  <c r="AY1158" i="3"/>
  <c r="AY1545" i="3"/>
  <c r="AY1972" i="3"/>
  <c r="AY1935" i="3"/>
  <c r="AY948" i="3"/>
  <c r="AY2018" i="3"/>
  <c r="AY1236" i="3"/>
  <c r="AY1151" i="3"/>
  <c r="AY1303" i="3"/>
  <c r="AY1883" i="3"/>
  <c r="AY1744" i="3"/>
  <c r="AY1819" i="3"/>
  <c r="AY1822" i="3"/>
  <c r="AY1929" i="3"/>
  <c r="AY2007" i="3"/>
  <c r="AY1865" i="3"/>
  <c r="AY1959" i="3"/>
  <c r="AY2011" i="3"/>
  <c r="AY1950" i="3"/>
  <c r="AY2022" i="3"/>
  <c r="AY1999" i="3"/>
  <c r="AY1979" i="3"/>
  <c r="AY1833" i="3"/>
  <c r="AY1874" i="3"/>
  <c r="AY1905" i="3"/>
  <c r="AY1877" i="3"/>
  <c r="AY1856" i="3"/>
  <c r="AY2014" i="3"/>
  <c r="AY1750" i="3"/>
  <c r="AY1796" i="3"/>
  <c r="AY1983" i="3"/>
  <c r="AY1829" i="3"/>
  <c r="AY1937" i="3"/>
  <c r="AY1812" i="3"/>
  <c r="AY1864" i="3"/>
  <c r="AY1881" i="3"/>
  <c r="AY1781" i="3"/>
  <c r="AY1974" i="3"/>
  <c r="AY1758" i="3"/>
  <c r="AY1987" i="3"/>
  <c r="AY1925" i="3"/>
  <c r="AY1789" i="3"/>
  <c r="AY1853" i="3"/>
  <c r="AY1947" i="3"/>
  <c r="AY1921" i="3"/>
  <c r="AY1824" i="3"/>
  <c r="AY1801" i="3"/>
  <c r="AY1928" i="3"/>
  <c r="AY1913" i="3"/>
  <c r="AY1817" i="3"/>
  <c r="AY1840" i="3"/>
  <c r="AY1777" i="3"/>
  <c r="AY1825" i="3"/>
  <c r="AY1813" i="3"/>
  <c r="AY1870" i="3"/>
  <c r="AY1982" i="3"/>
  <c r="AY1897" i="3"/>
  <c r="AY1889" i="3"/>
  <c r="AY1849" i="3"/>
  <c r="AY1893" i="3"/>
  <c r="AY1765" i="3"/>
  <c r="AY1845" i="3"/>
  <c r="AY1886" i="3"/>
  <c r="AY1901" i="3"/>
  <c r="AY1986" i="3"/>
  <c r="AY1967" i="3"/>
  <c r="AY2006" i="3"/>
  <c r="AY1577" i="3"/>
  <c r="AY940" i="3"/>
  <c r="AY1978" i="3"/>
  <c r="AY1132" i="3"/>
  <c r="AY1871" i="3"/>
  <c r="AY1827" i="3"/>
  <c r="AY1721" i="3"/>
  <c r="BC10" i="3"/>
  <c r="AY1861" i="3"/>
  <c r="AY1790" i="3"/>
  <c r="AY1873" i="3"/>
  <c r="AY943" i="3"/>
  <c r="AY1906" i="3"/>
  <c r="BC12" i="3"/>
  <c r="AY1168" i="3"/>
  <c r="AX137" i="3"/>
  <c r="AW137" i="3"/>
  <c r="AX185" i="3"/>
  <c r="AW185" i="3"/>
  <c r="AX165" i="3"/>
  <c r="AW165" i="3"/>
  <c r="AX181" i="3"/>
  <c r="AW181" i="3"/>
  <c r="AW41" i="3"/>
  <c r="AX41" i="3"/>
  <c r="AW49" i="3"/>
  <c r="AX49" i="3"/>
  <c r="AX61" i="3"/>
  <c r="AW61" i="3"/>
  <c r="AX25" i="3"/>
  <c r="AW25" i="3"/>
  <c r="AW125" i="3"/>
  <c r="AX125" i="3"/>
  <c r="AX129" i="3"/>
  <c r="AW129" i="3"/>
  <c r="AX190" i="3"/>
  <c r="AW190" i="3"/>
  <c r="AX158" i="3"/>
  <c r="AW158" i="3"/>
  <c r="AW126" i="3"/>
  <c r="AX126" i="3"/>
  <c r="AW94" i="3"/>
  <c r="AX94" i="3"/>
  <c r="AX62" i="3"/>
  <c r="AW62" i="3"/>
  <c r="AX30" i="3"/>
  <c r="AW30" i="3"/>
  <c r="AX88" i="3"/>
  <c r="AW88" i="3"/>
  <c r="AW120" i="3"/>
  <c r="AX120" i="3"/>
  <c r="AW132" i="3"/>
  <c r="AX132" i="3"/>
  <c r="AX186" i="3"/>
  <c r="AW186" i="3"/>
  <c r="AX154" i="3"/>
  <c r="AW154" i="3"/>
  <c r="AX122" i="3"/>
  <c r="AW122" i="3"/>
  <c r="AX90" i="3"/>
  <c r="AW90" i="3"/>
  <c r="AX58" i="3"/>
  <c r="AW58" i="3"/>
  <c r="AX26" i="3"/>
  <c r="AW26" i="3"/>
  <c r="AX183" i="3"/>
  <c r="AW183" i="3"/>
  <c r="AW55" i="3"/>
  <c r="AX55" i="3"/>
  <c r="AW104" i="3"/>
  <c r="AX104" i="3"/>
  <c r="AW128" i="3"/>
  <c r="AX128" i="3"/>
  <c r="AX159" i="3"/>
  <c r="AW159" i="3"/>
  <c r="AX171" i="3"/>
  <c r="AW171" i="3"/>
  <c r="AW40" i="3"/>
  <c r="AX40" i="3"/>
  <c r="AW103" i="3"/>
  <c r="AX103" i="3"/>
  <c r="AW144" i="3"/>
  <c r="AX144" i="3"/>
  <c r="AV2121" i="3"/>
  <c r="AX108" i="3"/>
  <c r="AW108" i="3"/>
  <c r="AX160" i="3"/>
  <c r="AW160" i="3"/>
  <c r="AX32" i="3"/>
  <c r="AW32" i="3"/>
  <c r="AW143" i="3"/>
  <c r="AX143" i="3"/>
  <c r="AW31" i="3"/>
  <c r="AX31" i="3"/>
  <c r="AW71" i="3"/>
  <c r="AX71" i="3"/>
  <c r="AW67" i="3"/>
  <c r="AX67" i="3"/>
  <c r="AY1668" i="3"/>
  <c r="AY1706" i="3"/>
  <c r="AY1675" i="3"/>
  <c r="AY1919" i="3"/>
  <c r="AY1256" i="3"/>
  <c r="AY1537" i="3"/>
  <c r="AY1525" i="3"/>
  <c r="AY947" i="3"/>
  <c r="AY1267" i="3"/>
  <c r="AY1079" i="3"/>
  <c r="AY1617" i="3"/>
  <c r="AY1510" i="3"/>
  <c r="AY1614" i="3"/>
  <c r="AY1573" i="3"/>
  <c r="AW1365" i="3"/>
  <c r="AX1365" i="3"/>
  <c r="AX1415" i="3"/>
  <c r="AW1415" i="3"/>
  <c r="AX1411" i="3"/>
  <c r="AW1411" i="3"/>
  <c r="AW1453" i="3"/>
  <c r="AX1453" i="3"/>
  <c r="AW1425" i="3"/>
  <c r="AX1425" i="3"/>
  <c r="AW1340" i="3"/>
  <c r="AX1340" i="3"/>
  <c r="AX1348" i="3"/>
  <c r="AW1348" i="3"/>
  <c r="AX1439" i="3"/>
  <c r="AW1439" i="3"/>
  <c r="AX1373" i="3"/>
  <c r="AW1373" i="3"/>
  <c r="AW1445" i="3"/>
  <c r="AX1445" i="3"/>
  <c r="AX1379" i="3"/>
  <c r="AW1379" i="3"/>
  <c r="AX1419" i="3"/>
  <c r="AW1419" i="3"/>
  <c r="AX1410" i="3"/>
  <c r="AW1410" i="3"/>
  <c r="AW1396" i="3"/>
  <c r="AX1396" i="3"/>
  <c r="AX1446" i="3"/>
  <c r="AW1446" i="3"/>
  <c r="AX1397" i="3"/>
  <c r="AW1397" i="3"/>
  <c r="AW1383" i="3"/>
  <c r="AX1383" i="3"/>
  <c r="AW1450" i="3"/>
  <c r="AX1450" i="3"/>
  <c r="AW1382" i="3"/>
  <c r="AX1382" i="3"/>
  <c r="AW1349" i="3"/>
  <c r="AX1349" i="3"/>
  <c r="AW1436" i="3"/>
  <c r="AX1436" i="3"/>
  <c r="AW1404" i="3"/>
  <c r="AX1404" i="3"/>
  <c r="AX1440" i="3"/>
  <c r="AW1440" i="3"/>
  <c r="AW1408" i="3"/>
  <c r="AX1408" i="3"/>
  <c r="AX1367" i="3"/>
  <c r="AW1367" i="3"/>
  <c r="AW1380" i="3"/>
  <c r="AX1380" i="3"/>
  <c r="AX1354" i="3"/>
  <c r="AW1354" i="3"/>
  <c r="AW1395" i="3"/>
  <c r="AX1395" i="3"/>
  <c r="AY1102" i="3"/>
  <c r="AY1989" i="3"/>
  <c r="AY1815" i="3"/>
  <c r="AY1828" i="3"/>
  <c r="AY1147" i="3"/>
  <c r="AY1295" i="3"/>
  <c r="AY1063" i="3"/>
  <c r="AY1288" i="3"/>
  <c r="AY1621" i="3"/>
  <c r="AY1104" i="3"/>
  <c r="AY1598" i="3"/>
  <c r="AY1197" i="3"/>
  <c r="AY1633" i="3"/>
  <c r="AY1846" i="3"/>
  <c r="AY1134" i="3"/>
  <c r="AY1215" i="3"/>
  <c r="AY939" i="3"/>
  <c r="AY1741" i="3"/>
  <c r="AY1563" i="3"/>
  <c r="AY1736" i="3"/>
  <c r="AY1498" i="3"/>
  <c r="AY957" i="3"/>
  <c r="AY2054" i="3"/>
  <c r="AY946" i="3"/>
  <c r="AY1787" i="3"/>
  <c r="AY1767" i="3"/>
  <c r="AY2064" i="3"/>
  <c r="AY1082" i="3"/>
  <c r="AY1324" i="3"/>
  <c r="AY2105" i="3"/>
  <c r="AY1263" i="3"/>
  <c r="AY1034" i="3"/>
  <c r="AY1160" i="3"/>
  <c r="AY1296" i="3"/>
  <c r="AY1652" i="3"/>
  <c r="AY1966" i="3"/>
  <c r="AY1037" i="3"/>
  <c r="AY1659" i="3"/>
  <c r="AY1595" i="3"/>
  <c r="AY1977" i="3"/>
  <c r="AY1831" i="3"/>
  <c r="AY1792" i="3"/>
  <c r="AY1860" i="3"/>
  <c r="AY2072" i="3"/>
  <c r="AY1184" i="3"/>
  <c r="AY1075" i="3"/>
  <c r="AY2019" i="3"/>
  <c r="AY2046" i="3"/>
  <c r="AY1569" i="3"/>
  <c r="AY1818" i="3"/>
  <c r="BC1447" i="3"/>
  <c r="BB1447" i="3"/>
  <c r="BC1392" i="3"/>
  <c r="BB1392" i="3"/>
  <c r="BC6" i="3"/>
  <c r="AY2013" i="3"/>
  <c r="AY1808" i="3"/>
  <c r="AY1683" i="3"/>
  <c r="AY1211" i="3"/>
  <c r="AY1019" i="3"/>
  <c r="AY2075" i="3"/>
  <c r="AY1302" i="3"/>
  <c r="AY1494" i="3"/>
  <c r="AY1069" i="3"/>
  <c r="AY1480" i="3"/>
  <c r="AY1988" i="3"/>
  <c r="AY1284" i="3"/>
  <c r="AY2059" i="3"/>
  <c r="AY1100" i="3"/>
  <c r="AY1248" i="3"/>
  <c r="AY1039" i="3"/>
  <c r="AY1171" i="3"/>
  <c r="AY1862" i="3"/>
  <c r="AY1878" i="3"/>
  <c r="AY1562" i="3"/>
  <c r="AY1785" i="3"/>
  <c r="AY1763" i="3"/>
  <c r="AY1541" i="3"/>
  <c r="AY1933" i="3"/>
  <c r="AY1753" i="3"/>
  <c r="AY1179" i="3"/>
  <c r="AY1071" i="3"/>
  <c r="AY919" i="3"/>
  <c r="AZ2121" i="3"/>
  <c r="AZ5" i="3"/>
  <c r="BB20" i="3"/>
  <c r="BC20" i="3"/>
  <c r="AY1546" i="3"/>
  <c r="AY2082" i="3"/>
  <c r="AY1786" i="3"/>
  <c r="AY1912" i="3"/>
  <c r="AY1826" i="3"/>
  <c r="AY1038" i="3"/>
  <c r="AY2112" i="3"/>
  <c r="AY1461" i="3"/>
  <c r="AY1262" i="3"/>
  <c r="AY1139" i="3"/>
  <c r="AY1932" i="3"/>
  <c r="AY1172" i="3"/>
  <c r="AY1538" i="3"/>
  <c r="AY900" i="3"/>
  <c r="AY1277" i="3"/>
  <c r="AX7" i="3"/>
  <c r="AY1940" i="3"/>
  <c r="AY1958" i="3"/>
  <c r="AY2002" i="3"/>
  <c r="AY1946" i="3"/>
  <c r="AY1635" i="3"/>
  <c r="AY1243" i="3"/>
  <c r="AY1050" i="3"/>
  <c r="AY983" i="3"/>
  <c r="AY1180" i="3"/>
  <c r="AY1490" i="3"/>
  <c r="AY1610" i="3"/>
  <c r="AY1229" i="3"/>
  <c r="AY1576" i="3"/>
  <c r="AY2005" i="3"/>
  <c r="AY1780" i="3"/>
  <c r="AY1868" i="3"/>
  <c r="AY1204" i="3"/>
  <c r="AY1816" i="3"/>
  <c r="AY1183" i="3"/>
  <c r="AY970" i="3"/>
  <c r="AY1798" i="3"/>
  <c r="AY1052" i="3"/>
  <c r="AY1602" i="3"/>
  <c r="AY1216" i="3"/>
  <c r="AY2017" i="3"/>
  <c r="AY1943" i="3"/>
  <c r="AY1916" i="3"/>
  <c r="AY1166" i="3"/>
  <c r="AY1140" i="3"/>
  <c r="AY930" i="3"/>
  <c r="AY906" i="3"/>
  <c r="AY1186" i="3"/>
  <c r="AY1018" i="3"/>
  <c r="AY1475" i="3"/>
  <c r="AY1688" i="3"/>
  <c r="AY1578" i="3"/>
  <c r="AY1848" i="3"/>
  <c r="AY1608" i="3"/>
  <c r="AY1705" i="3"/>
  <c r="AY1689" i="3"/>
  <c r="AW6" i="3"/>
  <c r="AY2016" i="3"/>
  <c r="AY1637" i="3"/>
  <c r="AY1042" i="3"/>
  <c r="AY1852" i="3"/>
  <c r="AY959" i="3"/>
  <c r="AY1170" i="3"/>
  <c r="AY1681" i="3"/>
  <c r="AY1719" i="3"/>
  <c r="AY1902" i="3"/>
  <c r="AY1336" i="3"/>
  <c r="AY1775" i="3"/>
  <c r="AY2021" i="3"/>
  <c r="AY1962" i="3"/>
  <c r="BB10" i="3"/>
  <c r="AY1761" i="3"/>
  <c r="AY1832" i="3"/>
  <c r="AY1091" i="3"/>
  <c r="AY1731" i="3"/>
  <c r="AX173" i="3"/>
  <c r="AW173" i="3"/>
  <c r="AW177" i="3"/>
  <c r="AX177" i="3"/>
  <c r="AX189" i="3"/>
  <c r="AW189" i="3"/>
  <c r="AX145" i="3"/>
  <c r="AW145" i="3"/>
  <c r="AX105" i="3"/>
  <c r="AW105" i="3"/>
  <c r="AW37" i="3"/>
  <c r="AX37" i="3"/>
  <c r="AX85" i="3"/>
  <c r="AW85" i="3"/>
  <c r="AW157" i="3"/>
  <c r="AX157" i="3"/>
  <c r="AX33" i="3"/>
  <c r="AW33" i="3"/>
  <c r="AX161" i="3"/>
  <c r="AW161" i="3"/>
  <c r="AW182" i="3"/>
  <c r="AX182" i="3"/>
  <c r="AW150" i="3"/>
  <c r="AX150" i="3"/>
  <c r="AX118" i="3"/>
  <c r="AW118" i="3"/>
  <c r="AX86" i="3"/>
  <c r="AW86" i="3"/>
  <c r="AW54" i="3"/>
  <c r="AX54" i="3"/>
  <c r="AW22" i="3"/>
  <c r="AX22" i="3"/>
  <c r="AW43" i="3"/>
  <c r="AX43" i="3"/>
  <c r="AW27" i="3"/>
  <c r="AX27" i="3"/>
  <c r="AW100" i="3"/>
  <c r="AX100" i="3"/>
  <c r="AW178" i="3"/>
  <c r="AX178" i="3"/>
  <c r="AW146" i="3"/>
  <c r="AX146" i="3"/>
  <c r="AW114" i="3"/>
  <c r="AX114" i="3"/>
  <c r="AW82" i="3"/>
  <c r="AX82" i="3"/>
  <c r="AW50" i="3"/>
  <c r="AX50" i="3"/>
  <c r="AW155" i="3"/>
  <c r="AX155" i="3"/>
  <c r="AW151" i="3"/>
  <c r="AX151" i="3"/>
  <c r="AW23" i="3"/>
  <c r="AX23" i="3"/>
  <c r="AX59" i="3"/>
  <c r="AW59" i="3"/>
  <c r="AW83" i="3"/>
  <c r="AX83" i="3"/>
  <c r="AW127" i="3"/>
  <c r="AX127" i="3"/>
  <c r="AX139" i="3"/>
  <c r="AW139" i="3"/>
  <c r="AW180" i="3"/>
  <c r="AX180" i="3"/>
  <c r="AW52" i="3"/>
  <c r="AX52" i="3"/>
  <c r="AW99" i="3"/>
  <c r="AX99" i="3"/>
  <c r="AW92" i="3"/>
  <c r="AX92" i="3"/>
  <c r="AW76" i="3"/>
  <c r="AX76" i="3"/>
  <c r="AW115" i="3"/>
  <c r="AX115" i="3"/>
  <c r="AX188" i="3"/>
  <c r="AW188" i="3"/>
  <c r="AX111" i="3"/>
  <c r="AW111" i="3"/>
  <c r="AX148" i="3"/>
  <c r="AW148" i="3"/>
  <c r="AW176" i="3"/>
  <c r="AX176" i="3"/>
  <c r="AW48" i="3"/>
  <c r="AX48" i="3"/>
  <c r="AY1720" i="3"/>
  <c r="AY1620" i="3"/>
  <c r="AY1968" i="3"/>
  <c r="AY1246" i="3"/>
  <c r="AY1733" i="3"/>
  <c r="AY1875" i="3"/>
  <c r="AY1567" i="3"/>
  <c r="AY1631" i="3"/>
  <c r="AY1247" i="3"/>
  <c r="AY1035" i="3"/>
  <c r="AY1842" i="3"/>
  <c r="AY1064" i="3"/>
  <c r="AY1664" i="3"/>
  <c r="AX1423" i="3"/>
  <c r="AW1423" i="3"/>
  <c r="AW1352" i="3"/>
  <c r="AX1352" i="3"/>
  <c r="AX1405" i="3"/>
  <c r="AW1405" i="3"/>
  <c r="AX1371" i="3"/>
  <c r="AW1371" i="3"/>
  <c r="AX1363" i="3"/>
  <c r="AW1363" i="3"/>
  <c r="AW1350" i="3"/>
  <c r="AX1350" i="3"/>
  <c r="AX1403" i="3"/>
  <c r="AW1403" i="3"/>
  <c r="AW1381" i="3"/>
  <c r="AX1381" i="3"/>
  <c r="AX1443" i="3"/>
  <c r="AW1443" i="3"/>
  <c r="AX1449" i="3"/>
  <c r="AW1449" i="3"/>
  <c r="AX1401" i="3"/>
  <c r="AW1401" i="3"/>
  <c r="AW1451" i="3"/>
  <c r="AX1451" i="3"/>
  <c r="AW1394" i="3"/>
  <c r="AX1394" i="3"/>
  <c r="AX1339" i="3"/>
  <c r="AW1339" i="3"/>
  <c r="AW1430" i="3"/>
  <c r="AX1430" i="3"/>
  <c r="AX1386" i="3"/>
  <c r="AW1386" i="3"/>
  <c r="AX1400" i="3"/>
  <c r="AW1400" i="3"/>
  <c r="AW1434" i="3"/>
  <c r="AX1434" i="3"/>
  <c r="AW1366" i="3"/>
  <c r="AX1366" i="3"/>
  <c r="AX1454" i="3"/>
  <c r="AW1454" i="3"/>
  <c r="AX1398" i="3"/>
  <c r="AW1398" i="3"/>
  <c r="AW1432" i="3"/>
  <c r="AX1432" i="3"/>
  <c r="AW1378" i="3"/>
  <c r="AX1378" i="3"/>
  <c r="AW1428" i="3"/>
  <c r="AX1428" i="3"/>
  <c r="AW1389" i="3"/>
  <c r="AX1389" i="3"/>
  <c r="AW1341" i="3"/>
  <c r="AX1341" i="3"/>
  <c r="AX1361" i="3"/>
  <c r="AW1361" i="3"/>
  <c r="AX1391" i="3"/>
  <c r="AW1391" i="3"/>
  <c r="AX1364" i="3"/>
  <c r="AW1364" i="3"/>
  <c r="AY976" i="3"/>
  <c r="AY2004" i="3"/>
  <c r="AY1814" i="3"/>
  <c r="AY1278" i="3"/>
  <c r="AY1723" i="3"/>
  <c r="AY1601" i="3"/>
  <c r="AY1083" i="3"/>
  <c r="AY1315" i="3"/>
  <c r="AY1234" i="3"/>
  <c r="AY1174" i="3"/>
  <c r="AY1586" i="3"/>
  <c r="AY1805" i="3"/>
  <c r="AY1005" i="3"/>
  <c r="AY914" i="3"/>
  <c r="AY1823" i="3"/>
  <c r="AY1128" i="3"/>
  <c r="AY1725" i="3"/>
  <c r="AY1804" i="3"/>
  <c r="BB11" i="3"/>
  <c r="AY1023" i="3"/>
  <c r="AY1111" i="3"/>
  <c r="AY1648" i="3"/>
  <c r="AY1746" i="3"/>
  <c r="AY1258" i="3"/>
  <c r="AY1589" i="3"/>
  <c r="AY1280" i="3"/>
  <c r="AY1981" i="3"/>
  <c r="AY916" i="3"/>
  <c r="AY1108" i="3"/>
  <c r="AY1663" i="3"/>
  <c r="AY1070" i="3"/>
  <c r="AY1027" i="3"/>
  <c r="AY1007" i="3"/>
  <c r="AY954" i="3"/>
  <c r="AY1653" i="3"/>
  <c r="AY1618" i="3"/>
  <c r="AY1566" i="3"/>
  <c r="AY909" i="3"/>
  <c r="AY1699" i="3"/>
  <c r="AY1964" i="3"/>
  <c r="AY1908" i="3"/>
  <c r="AY1196" i="3"/>
  <c r="AY1509" i="3"/>
  <c r="AY1164" i="3"/>
  <c r="AY1311" i="3"/>
  <c r="AY1143" i="3"/>
  <c r="AY1697" i="3"/>
  <c r="AY1707" i="3"/>
  <c r="AY1574" i="3"/>
  <c r="AY1727" i="3"/>
  <c r="BB1343" i="3"/>
  <c r="BC1343" i="3"/>
  <c r="BA9" i="3"/>
  <c r="BB6" i="3"/>
  <c r="AY1779" i="3"/>
  <c r="AY1770" i="3"/>
  <c r="AY1260" i="3"/>
  <c r="AY1103" i="3"/>
  <c r="AY1255" i="3"/>
  <c r="AY1948" i="3"/>
  <c r="AY1232" i="3"/>
  <c r="AY1869" i="3"/>
  <c r="AY1318" i="3"/>
  <c r="AY1915" i="3"/>
  <c r="AY2001" i="3"/>
  <c r="AY1156" i="3"/>
  <c r="AY1992" i="3"/>
  <c r="BC8" i="3"/>
  <c r="AY1991" i="3"/>
  <c r="AY979" i="3"/>
  <c r="AY1003" i="3"/>
  <c r="AY1766" i="3"/>
  <c r="AY1551" i="3"/>
  <c r="AY1641" i="3"/>
  <c r="AY1513" i="3"/>
  <c r="AY1213" i="3"/>
  <c r="AY1575" i="3"/>
  <c r="AY1467" i="3"/>
  <c r="AY1951" i="3"/>
  <c r="AY1847" i="3"/>
  <c r="AY1499" i="3"/>
  <c r="AY1797" i="3"/>
  <c r="AY1809" i="3"/>
  <c r="AY1051" i="3"/>
  <c r="AY1219" i="3"/>
  <c r="AY950" i="3"/>
  <c r="BA2121" i="3"/>
  <c r="BA5" i="3"/>
  <c r="AY1687" i="3"/>
  <c r="AY1330" i="3"/>
  <c r="AY1268" i="3"/>
  <c r="AY1931" i="3"/>
  <c r="AY1783" i="3"/>
  <c r="AY1182" i="3"/>
  <c r="AY1200" i="3"/>
  <c r="AY1286" i="3"/>
  <c r="AY1332" i="3"/>
  <c r="AY1163" i="3"/>
  <c r="AY1207" i="3"/>
  <c r="P15" i="3"/>
  <c r="AK5" i="3"/>
  <c r="AW7" i="3"/>
  <c r="BE13" i="3"/>
  <c r="BG2119" i="3"/>
  <c r="AX6" i="3"/>
  <c r="AY1307" i="3"/>
  <c r="AY1062" i="3"/>
  <c r="AY898" i="3"/>
  <c r="AY988" i="3"/>
  <c r="AY986" i="3"/>
  <c r="AY902" i="3"/>
  <c r="AY1072" i="3"/>
  <c r="AY1081" i="3"/>
  <c r="AY1065" i="3"/>
  <c r="AY1133" i="3"/>
  <c r="AY897" i="3"/>
  <c r="AY1325" i="3"/>
  <c r="AY896" i="3"/>
  <c r="AY910" i="3"/>
  <c r="AY1245" i="3"/>
  <c r="AY1265" i="3"/>
  <c r="AY904" i="3"/>
  <c r="AY1053" i="3"/>
  <c r="AY1177" i="3"/>
  <c r="AY921" i="3"/>
  <c r="AY1221" i="3"/>
  <c r="AY965" i="3"/>
  <c r="AY1169" i="3"/>
  <c r="AY913" i="3"/>
  <c r="AY1106" i="3"/>
  <c r="AY1193" i="3"/>
  <c r="AY1006" i="3"/>
  <c r="AY1173" i="3"/>
  <c r="AY917" i="3"/>
  <c r="AY990" i="3"/>
  <c r="AY1121" i="3"/>
  <c r="AY1210" i="3"/>
  <c r="AY1273" i="3"/>
  <c r="AY937" i="3"/>
  <c r="AY942" i="3"/>
  <c r="AY1317" i="3"/>
  <c r="AY1061" i="3"/>
  <c r="AY1329" i="3"/>
  <c r="AY1274" i="3"/>
  <c r="AY1289" i="3"/>
  <c r="AY1033" i="3"/>
  <c r="AY905" i="3"/>
  <c r="AY1205" i="3"/>
  <c r="AY949" i="3"/>
  <c r="AY1217" i="3"/>
  <c r="AY961" i="3"/>
  <c r="AY1117" i="3"/>
  <c r="AY1137" i="3"/>
  <c r="AY958" i="3"/>
  <c r="AY966" i="3"/>
  <c r="AY1113" i="3"/>
  <c r="AY1178" i="3"/>
  <c r="AY1157" i="3"/>
  <c r="AY901" i="3"/>
  <c r="AY1105" i="3"/>
  <c r="AY1146" i="3"/>
  <c r="AY1129" i="3"/>
  <c r="AY1109" i="3"/>
  <c r="AY1313" i="3"/>
  <c r="AY1057" i="3"/>
  <c r="AY982" i="3"/>
  <c r="AY1209" i="3"/>
  <c r="AY1306" i="3"/>
  <c r="AY920" i="3"/>
  <c r="AY1253" i="3"/>
  <c r="AY997" i="3"/>
  <c r="AY998" i="3"/>
  <c r="AY1201" i="3"/>
  <c r="AY1225" i="3"/>
  <c r="AY1017" i="3"/>
  <c r="AY1058" i="3"/>
  <c r="AY1066" i="3"/>
  <c r="AY1141" i="3"/>
  <c r="AY908" i="3"/>
  <c r="AY1153" i="3"/>
  <c r="AY956" i="3"/>
  <c r="AY960" i="3"/>
  <c r="AY1309" i="3"/>
  <c r="AY925" i="3"/>
  <c r="AY1305" i="3"/>
  <c r="AY1049" i="3"/>
  <c r="AY1022" i="3"/>
  <c r="AY1093" i="3"/>
  <c r="AY1290" i="3"/>
  <c r="AY984" i="3"/>
  <c r="AY1297" i="3"/>
  <c r="AY1041" i="3"/>
  <c r="AY1020" i="3"/>
  <c r="AY1321" i="3"/>
  <c r="AY1242" i="3"/>
  <c r="AY1301" i="3"/>
  <c r="AY1045" i="3"/>
  <c r="AY1249" i="3"/>
  <c r="AY993" i="3"/>
  <c r="AY1145" i="3"/>
  <c r="AY924" i="3"/>
  <c r="AY1189" i="3"/>
  <c r="AY933" i="3"/>
  <c r="AY936" i="3"/>
  <c r="AY1073" i="3"/>
  <c r="AY1161" i="3"/>
  <c r="AY969" i="3"/>
  <c r="AY1333" i="3"/>
  <c r="AY1077" i="3"/>
  <c r="AY1000" i="3"/>
  <c r="AY1089" i="3"/>
  <c r="AY974" i="3"/>
  <c r="AY1226" i="3"/>
  <c r="AY989" i="3"/>
  <c r="AY945" i="3"/>
  <c r="AY1181" i="3"/>
  <c r="AY1241" i="3"/>
  <c r="AY985" i="3"/>
  <c r="AY926" i="3"/>
  <c r="AY1285" i="3"/>
  <c r="AY1029" i="3"/>
  <c r="AY1233" i="3"/>
  <c r="AY977" i="3"/>
  <c r="AY1122" i="3"/>
  <c r="AY1257" i="3"/>
  <c r="AY1014" i="3"/>
  <c r="AY1237" i="3"/>
  <c r="AY981" i="3"/>
  <c r="AY1322" i="3"/>
  <c r="AY1185" i="3"/>
  <c r="AY929" i="3"/>
  <c r="AY1252" i="3"/>
  <c r="AY1337" i="3"/>
  <c r="AY1001" i="3"/>
  <c r="AY1032" i="3"/>
  <c r="AY1125" i="3"/>
  <c r="AY1009" i="3"/>
  <c r="AY1097" i="3"/>
  <c r="AY953" i="3"/>
  <c r="AY1269" i="3"/>
  <c r="AY1013" i="3"/>
  <c r="AY1281" i="3"/>
  <c r="AY1025" i="3"/>
  <c r="AY1016" i="3"/>
  <c r="AY1002" i="3"/>
  <c r="AY1493" i="3"/>
  <c r="AY1068" i="3"/>
  <c r="AX81" i="3"/>
  <c r="AW81" i="3"/>
  <c r="AX57" i="3"/>
  <c r="AW57" i="3"/>
  <c r="AX101" i="3"/>
  <c r="AW101" i="3"/>
  <c r="AX29" i="3"/>
  <c r="AW29" i="3"/>
  <c r="AX117" i="3"/>
  <c r="AW117" i="3"/>
  <c r="AX169" i="3"/>
  <c r="AW169" i="3"/>
  <c r="AX89" i="3"/>
  <c r="AW89" i="3"/>
  <c r="AX53" i="3"/>
  <c r="AW53" i="3"/>
  <c r="AW77" i="3"/>
  <c r="AX77" i="3"/>
  <c r="AW65" i="3"/>
  <c r="AX65" i="3"/>
  <c r="AX133" i="3"/>
  <c r="AW133" i="3"/>
  <c r="AW174" i="3"/>
  <c r="AX174" i="3"/>
  <c r="AX142" i="3"/>
  <c r="AW142" i="3"/>
  <c r="AX110" i="3"/>
  <c r="AW110" i="3"/>
  <c r="AW78" i="3"/>
  <c r="AX78" i="3"/>
  <c r="AW46" i="3"/>
  <c r="AX46" i="3"/>
  <c r="AX136" i="3"/>
  <c r="AW136" i="3"/>
  <c r="AW168" i="3"/>
  <c r="AX168" i="3"/>
  <c r="AX24" i="3"/>
  <c r="AW24" i="3"/>
  <c r="AW68" i="3"/>
  <c r="AX68" i="3"/>
  <c r="AW170" i="3"/>
  <c r="AX170" i="3"/>
  <c r="AW138" i="3"/>
  <c r="AX138" i="3"/>
  <c r="AW106" i="3"/>
  <c r="AX106" i="3"/>
  <c r="AW74" i="3"/>
  <c r="AX74" i="3"/>
  <c r="AW42" i="3"/>
  <c r="AX42" i="3"/>
  <c r="AX152" i="3"/>
  <c r="AW152" i="3"/>
  <c r="AW119" i="3"/>
  <c r="AX119" i="3"/>
  <c r="AW187" i="3"/>
  <c r="AX187" i="3"/>
  <c r="AW56" i="3"/>
  <c r="AX56" i="3"/>
  <c r="AW64" i="3"/>
  <c r="AX64" i="3"/>
  <c r="AX95" i="3"/>
  <c r="AW95" i="3"/>
  <c r="AX107" i="3"/>
  <c r="AW107" i="3"/>
  <c r="AW167" i="3"/>
  <c r="AX167" i="3"/>
  <c r="AW39" i="3"/>
  <c r="AX39" i="3"/>
  <c r="AW80" i="3"/>
  <c r="AX80" i="3"/>
  <c r="AX172" i="3"/>
  <c r="AW172" i="3"/>
  <c r="AX44" i="3"/>
  <c r="AW44" i="3"/>
  <c r="AX96" i="3"/>
  <c r="AW96" i="3"/>
  <c r="AX60" i="3"/>
  <c r="AW60" i="3"/>
  <c r="AW79" i="3"/>
  <c r="AX79" i="3"/>
  <c r="AW135" i="3"/>
  <c r="AX135" i="3"/>
  <c r="AW131" i="3"/>
  <c r="AX131" i="3"/>
  <c r="AW156" i="3"/>
  <c r="AX156" i="3"/>
  <c r="AY1554" i="3"/>
  <c r="AY1788" i="3"/>
  <c r="AY1715" i="3"/>
  <c r="AY1154" i="3"/>
  <c r="AY1198" i="3"/>
  <c r="AY1969" i="3"/>
  <c r="AY1934" i="3"/>
  <c r="AY1056" i="3"/>
  <c r="AY991" i="3"/>
  <c r="AY971" i="3"/>
  <c r="AY1599" i="3"/>
  <c r="AY1704" i="3"/>
  <c r="AY1530" i="3"/>
  <c r="AY1148" i="3"/>
  <c r="AW1342" i="3"/>
  <c r="AX1342" i="3"/>
  <c r="AX1357" i="3"/>
  <c r="AW1357" i="3"/>
  <c r="AW1421" i="3"/>
  <c r="AX1421" i="3"/>
  <c r="AW1346" i="3"/>
  <c r="AX1346" i="3"/>
  <c r="AX1385" i="3"/>
  <c r="AW1385" i="3"/>
  <c r="AW1435" i="3"/>
  <c r="AX1435" i="3"/>
  <c r="AW1409" i="3"/>
  <c r="AX1409" i="3"/>
  <c r="AW1413" i="3"/>
  <c r="AX1413" i="3"/>
  <c r="AX1344" i="3"/>
  <c r="AW1344" i="3"/>
  <c r="AW1369" i="3"/>
  <c r="AX1369" i="3"/>
  <c r="AW1442" i="3"/>
  <c r="AX1442" i="3"/>
  <c r="AX1374" i="3"/>
  <c r="AW1374" i="3"/>
  <c r="AX1384" i="3"/>
  <c r="AW1384" i="3"/>
  <c r="AX1414" i="3"/>
  <c r="AW1414" i="3"/>
  <c r="AW1370" i="3"/>
  <c r="AX1370" i="3"/>
  <c r="AW1399" i="3"/>
  <c r="AX1399" i="3"/>
  <c r="AX1418" i="3"/>
  <c r="AW1418" i="3"/>
  <c r="AW1347" i="3"/>
  <c r="AX1347" i="3"/>
  <c r="AX1438" i="3"/>
  <c r="AW1438" i="3"/>
  <c r="AX1452" i="3"/>
  <c r="AW1452" i="3"/>
  <c r="AW1420" i="3"/>
  <c r="AX1420" i="3"/>
  <c r="AW1362" i="3"/>
  <c r="AX1362" i="3"/>
  <c r="AW1424" i="3"/>
  <c r="AX1424" i="3"/>
  <c r="AX1351" i="3"/>
  <c r="AW1351" i="3"/>
  <c r="AW1356" i="3"/>
  <c r="AX1356" i="3"/>
  <c r="AX1353" i="3"/>
  <c r="AW1353" i="3"/>
  <c r="AX1376" i="3"/>
  <c r="AW1376" i="3"/>
  <c r="AW1372" i="3"/>
  <c r="AX1372" i="3"/>
  <c r="AY992" i="3"/>
  <c r="AY1961" i="3"/>
  <c r="AY1192" i="3"/>
  <c r="AY1008" i="3"/>
  <c r="AY1487" i="3"/>
  <c r="AY995" i="3"/>
  <c r="AY1059" i="3"/>
  <c r="AY2000" i="3"/>
  <c r="AY1769" i="3"/>
  <c r="AY968" i="3"/>
  <c r="BB7" i="3"/>
  <c r="AY1799" i="3"/>
  <c r="AY1970" i="3"/>
  <c r="AY1240" i="3"/>
  <c r="BC11" i="3"/>
  <c r="AY1259" i="3"/>
  <c r="AY1040" i="3"/>
  <c r="AY935" i="3"/>
  <c r="AY1606" i="3"/>
  <c r="AY952" i="3"/>
  <c r="AY1626" i="3"/>
  <c r="AY1909" i="3"/>
  <c r="AY1094" i="3"/>
  <c r="AY1190" i="3"/>
  <c r="AY996" i="3"/>
  <c r="AY1155" i="3"/>
  <c r="AY1810" i="3"/>
  <c r="AY1469" i="3"/>
  <c r="AY1462" i="3"/>
  <c r="AY1971" i="3"/>
  <c r="AY1293" i="3"/>
  <c r="AY1098" i="3"/>
  <c r="AY1625" i="3"/>
  <c r="AY1515" i="3"/>
  <c r="AY1791" i="3"/>
  <c r="AY1459" i="3"/>
  <c r="AY1212" i="3"/>
  <c r="AY994" i="3"/>
  <c r="AY1055" i="3"/>
  <c r="AY903" i="3"/>
  <c r="AY1096" i="3"/>
  <c r="AY1228" i="3"/>
  <c r="AY1728" i="3"/>
  <c r="AY1774" i="3"/>
  <c r="AZ9" i="3"/>
  <c r="BB1338" i="3"/>
  <c r="BC1338" i="3"/>
  <c r="BC1388" i="3"/>
  <c r="BB1388" i="3"/>
  <c r="AY1836" i="3"/>
  <c r="AY1900" i="3"/>
  <c r="AY1841" i="3"/>
  <c r="AY911" i="3"/>
  <c r="AY918" i="3"/>
  <c r="AY1672" i="3"/>
  <c r="AY1732" i="3"/>
  <c r="AY1636" i="3"/>
  <c r="AY1542" i="3"/>
  <c r="AY1502" i="3"/>
  <c r="AY1531" i="3"/>
  <c r="AY1609" i="3"/>
  <c r="AY1507" i="3"/>
  <c r="AY1673" i="3"/>
  <c r="AY1465" i="3"/>
  <c r="AY1655" i="3"/>
  <c r="AY1642" i="3"/>
  <c r="AY1553" i="3"/>
  <c r="AY1654" i="3"/>
  <c r="AY1457" i="3"/>
  <c r="AY1528" i="3"/>
  <c r="AY1735" i="3"/>
  <c r="AY1670" i="3"/>
  <c r="AY1476" i="3"/>
  <c r="AY1584" i="3"/>
  <c r="AY1646" i="3"/>
  <c r="AY1492" i="3"/>
  <c r="AY1600" i="3"/>
  <c r="AY1479" i="3"/>
  <c r="AY1726" i="3"/>
  <c r="AY1468" i="3"/>
  <c r="AY1690" i="3"/>
  <c r="AY1638" i="3"/>
  <c r="AY1682" i="3"/>
  <c r="AY1612" i="3"/>
  <c r="AY1524" i="3"/>
  <c r="AY1634" i="3"/>
  <c r="AY1623" i="3"/>
  <c r="AY1694" i="3"/>
  <c r="AY1643" i="3"/>
  <c r="AY1722" i="3"/>
  <c r="AY1529" i="3"/>
  <c r="AY1520" i="3"/>
  <c r="AY1580" i="3"/>
  <c r="AY1463" i="3"/>
  <c r="AY1686" i="3"/>
  <c r="AY1519" i="3"/>
  <c r="AY1536" i="3"/>
  <c r="AY1662" i="3"/>
  <c r="AY1572" i="3"/>
  <c r="AY1543" i="3"/>
  <c r="AY1616" i="3"/>
  <c r="AY1548" i="3"/>
  <c r="AY1460" i="3"/>
  <c r="AY1568" i="3"/>
  <c r="AY1591" i="3"/>
  <c r="AY1630" i="3"/>
  <c r="AY1505" i="3"/>
  <c r="AY1559" i="3"/>
  <c r="AY1464" i="3"/>
  <c r="AY1604" i="3"/>
  <c r="AY1714" i="3"/>
  <c r="AY1516" i="3"/>
  <c r="AY1622" i="3"/>
  <c r="AY1730" i="3"/>
  <c r="AY1472" i="3"/>
  <c r="AY1596" i="3"/>
  <c r="AY1585" i="3"/>
  <c r="AY1613" i="3"/>
  <c r="AY1508" i="3"/>
  <c r="AY1552" i="3"/>
  <c r="AY1742" i="3"/>
  <c r="AY1484" i="3"/>
  <c r="AY1718" i="3"/>
  <c r="AY1639" i="3"/>
  <c r="AY1504" i="3"/>
  <c r="AY1564" i="3"/>
  <c r="AY1615" i="3"/>
  <c r="AY1658" i="3"/>
  <c r="AY1592" i="3"/>
  <c r="AY1734" i="3"/>
  <c r="AY1540" i="3"/>
  <c r="AY1650" i="3"/>
  <c r="AY1489" i="3"/>
  <c r="AY1710" i="3"/>
  <c r="AY1556" i="3"/>
  <c r="AY1666" i="3"/>
  <c r="AY1532" i="3"/>
  <c r="AY1496" i="3"/>
  <c r="AY1702" i="3"/>
  <c r="AY1703" i="3"/>
  <c r="AY1488" i="3"/>
  <c r="AY1678" i="3"/>
  <c r="AY1588" i="3"/>
  <c r="AY1698" i="3"/>
  <c r="AY1651" i="3"/>
  <c r="AY1500" i="3"/>
  <c r="AY1126" i="3"/>
  <c r="AY1803" i="3"/>
  <c r="AY1863" i="3"/>
  <c r="AY1924" i="3"/>
  <c r="AY1802" i="3"/>
  <c r="AY2008" i="3"/>
  <c r="BB8" i="3"/>
  <c r="AY1793" i="3"/>
  <c r="AY1323" i="3"/>
  <c r="AY1024" i="3"/>
  <c r="AY1175" i="3"/>
  <c r="AY1778" i="3"/>
  <c r="AY1334" i="3"/>
  <c r="AY1660" i="3"/>
  <c r="AY1518" i="3"/>
  <c r="AY1021" i="3"/>
  <c r="AY2093" i="3"/>
  <c r="AY2058" i="3"/>
  <c r="AY2094" i="3"/>
  <c r="AY2092" i="3"/>
  <c r="AY2025" i="3"/>
  <c r="AY2102" i="3"/>
  <c r="AY2108" i="3"/>
  <c r="AY2098" i="3"/>
  <c r="AY2066" i="3"/>
  <c r="AY2037" i="3"/>
  <c r="AY2104" i="3"/>
  <c r="AY2069" i="3"/>
  <c r="AY2049" i="3"/>
  <c r="AY2061" i="3"/>
  <c r="AY2030" i="3"/>
  <c r="AY2041" i="3"/>
  <c r="AY2023" i="3"/>
  <c r="AY2074" i="3"/>
  <c r="AY2062" i="3"/>
  <c r="AY2115" i="3"/>
  <c r="AY2111" i="3"/>
  <c r="AY2033" i="3"/>
  <c r="AY2053" i="3"/>
  <c r="AY2088" i="3"/>
  <c r="AY2065" i="3"/>
  <c r="AY2026" i="3"/>
  <c r="AY2078" i="3"/>
  <c r="AY1282" i="3"/>
  <c r="AY1939" i="3"/>
  <c r="AY1907" i="3"/>
  <c r="AY1244" i="3"/>
  <c r="AY1583" i="3"/>
  <c r="AY2038" i="3"/>
  <c r="AY963" i="3"/>
  <c r="AY923" i="3"/>
  <c r="AY1238" i="3"/>
  <c r="BB21" i="3"/>
  <c r="BC21" i="3"/>
  <c r="AY1640" i="3"/>
  <c r="AY1473" i="3"/>
  <c r="AY1090" i="3"/>
  <c r="AY1114" i="3"/>
  <c r="AY1835" i="3"/>
  <c r="AY1911" i="3"/>
  <c r="AY2100" i="3"/>
  <c r="AY928" i="3"/>
  <c r="AY1176" i="3"/>
  <c r="AY1099" i="3"/>
  <c r="AY967" i="3"/>
  <c r="AY1486" i="3"/>
  <c r="BD324" i="3" l="1"/>
  <c r="AL11" i="3"/>
  <c r="AL9" i="3"/>
  <c r="AL10" i="3"/>
  <c r="AL12" i="3"/>
  <c r="AL7" i="3"/>
  <c r="AL8" i="3"/>
  <c r="BG13" i="3"/>
  <c r="BD1642" i="3"/>
  <c r="BE1642" i="3" s="1"/>
  <c r="BD314" i="3"/>
  <c r="BD1072" i="3"/>
  <c r="BE1072" i="3" s="1"/>
  <c r="AY370" i="3"/>
  <c r="BD1655" i="3"/>
  <c r="BE1655" i="3" s="1"/>
  <c r="AY776" i="3"/>
  <c r="AY334" i="3"/>
  <c r="AY553" i="3"/>
  <c r="AY624" i="3"/>
  <c r="AY832" i="3"/>
  <c r="BD312" i="3"/>
  <c r="AY484" i="3"/>
  <c r="BD1507" i="3"/>
  <c r="BE1507" i="3" s="1"/>
  <c r="AY236" i="3"/>
  <c r="BD303" i="3"/>
  <c r="AY399" i="3"/>
  <c r="AY522" i="3"/>
  <c r="BD2075" i="3"/>
  <c r="BE2075" i="3" s="1"/>
  <c r="AY313" i="3"/>
  <c r="AY584" i="3"/>
  <c r="AY298" i="3"/>
  <c r="BD1553" i="3"/>
  <c r="BE1553" i="3" s="1"/>
  <c r="BD1929" i="3"/>
  <c r="BE1929" i="3" s="1"/>
  <c r="AY521" i="3"/>
  <c r="AY386" i="3"/>
  <c r="AY586" i="3"/>
  <c r="AY849" i="3"/>
  <c r="AY347" i="3"/>
  <c r="AY828" i="3"/>
  <c r="AY870" i="3"/>
  <c r="AY551" i="3"/>
  <c r="AY376" i="3"/>
  <c r="BD1883" i="3"/>
  <c r="BE1883" i="3" s="1"/>
  <c r="AY237" i="3"/>
  <c r="AY319" i="3"/>
  <c r="AY441" i="3"/>
  <c r="AY838" i="3"/>
  <c r="AY800" i="3"/>
  <c r="AY817" i="3"/>
  <c r="AY498" i="3"/>
  <c r="AY749" i="3"/>
  <c r="AY486" i="3"/>
  <c r="AY693" i="3"/>
  <c r="AY310" i="3"/>
  <c r="AY682" i="3"/>
  <c r="AY841" i="3"/>
  <c r="AY452" i="3"/>
  <c r="AY248" i="3"/>
  <c r="AY577" i="3"/>
  <c r="AY801" i="3"/>
  <c r="AY788" i="3"/>
  <c r="AY730" i="3"/>
  <c r="AY812" i="3"/>
  <c r="AY628" i="3"/>
  <c r="AY855" i="3"/>
  <c r="AY612" i="3"/>
  <c r="AY535" i="3"/>
  <c r="AY526" i="3"/>
  <c r="AY753" i="3"/>
  <c r="AY300" i="3"/>
  <c r="AY732" i="3"/>
  <c r="AY365" i="3"/>
  <c r="AY860" i="3"/>
  <c r="AY350" i="3"/>
  <c r="AY513" i="3"/>
  <c r="AY476" i="3"/>
  <c r="BD1502" i="3"/>
  <c r="BE1502" i="3" s="1"/>
  <c r="AY516" i="3"/>
  <c r="AY879" i="3"/>
  <c r="AY507" i="3"/>
  <c r="AY756" i="3"/>
  <c r="AY467" i="3"/>
  <c r="AY697" i="3"/>
  <c r="AY329" i="3"/>
  <c r="AY690" i="3"/>
  <c r="AY531" i="3"/>
  <c r="AY460" i="3"/>
  <c r="AY470" i="3"/>
  <c r="AY394" i="3"/>
  <c r="AY439" i="3"/>
  <c r="AY222" i="3"/>
  <c r="AY216" i="3"/>
  <c r="AY686" i="3"/>
  <c r="AY636" i="3"/>
  <c r="AY835" i="3"/>
  <c r="AY462" i="3"/>
  <c r="AY398" i="3"/>
  <c r="AY380" i="3"/>
  <c r="AY641" i="3"/>
  <c r="AY301" i="3"/>
  <c r="AY287" i="3"/>
  <c r="AY469" i="3"/>
  <c r="AY501" i="3"/>
  <c r="AY819" i="3"/>
  <c r="AY667" i="3"/>
  <c r="AY877" i="3"/>
  <c r="AY677" i="3"/>
  <c r="AY560" i="3"/>
  <c r="AY449" i="3"/>
  <c r="AY679" i="3"/>
  <c r="AY483" i="3"/>
  <c r="AY494" i="3"/>
  <c r="AY850" i="3"/>
  <c r="AY755" i="3"/>
  <c r="BD2108" i="3"/>
  <c r="BE2108" i="3" s="1"/>
  <c r="AY12" i="3"/>
  <c r="AY10" i="3"/>
  <c r="BB9" i="3"/>
  <c r="BD1133" i="3"/>
  <c r="BE1133" i="3" s="1"/>
  <c r="BD1744" i="3"/>
  <c r="BE1744" i="3" s="1"/>
  <c r="AY246" i="3"/>
  <c r="AY311" i="3"/>
  <c r="AY8" i="3"/>
  <c r="AY714" i="3"/>
  <c r="AY632" i="3"/>
  <c r="AY880" i="3"/>
  <c r="AY873" i="3"/>
  <c r="AY598" i="3"/>
  <c r="AY538" i="3"/>
  <c r="AY410" i="3"/>
  <c r="AY520" i="3"/>
  <c r="AY193" i="3"/>
  <c r="AY244" i="3"/>
  <c r="AY357" i="3"/>
  <c r="AY477" i="3"/>
  <c r="AY740" i="3"/>
  <c r="AY687" i="3"/>
  <c r="AY699" i="3"/>
  <c r="AY466" i="3"/>
  <c r="AY406" i="3"/>
  <c r="AY412" i="3"/>
  <c r="AY225" i="3"/>
  <c r="AY274" i="3"/>
  <c r="AY288" i="3"/>
  <c r="AK177" i="3"/>
  <c r="AK161" i="3"/>
  <c r="AK145" i="3"/>
  <c r="AK129" i="3"/>
  <c r="AK113" i="3"/>
  <c r="AK97" i="3"/>
  <c r="AK81" i="3"/>
  <c r="AK65" i="3"/>
  <c r="AK49" i="3"/>
  <c r="AK33" i="3"/>
  <c r="AK189" i="3"/>
  <c r="AK173" i="3"/>
  <c r="AK157" i="3"/>
  <c r="AK141" i="3"/>
  <c r="AK125" i="3"/>
  <c r="AK109" i="3"/>
  <c r="AK93" i="3"/>
  <c r="AK77" i="3"/>
  <c r="AK61" i="3"/>
  <c r="AK45" i="3"/>
  <c r="AK29" i="3"/>
  <c r="AK185" i="3"/>
  <c r="AK169" i="3"/>
  <c r="AK153" i="3"/>
  <c r="AK137" i="3"/>
  <c r="AK121" i="3"/>
  <c r="AK105" i="3"/>
  <c r="AK89" i="3"/>
  <c r="AK73" i="3"/>
  <c r="AK57" i="3"/>
  <c r="AK41" i="3"/>
  <c r="AK25" i="3"/>
  <c r="AK15" i="3"/>
  <c r="AK181" i="3"/>
  <c r="AK149" i="3"/>
  <c r="AK117" i="3"/>
  <c r="AK85" i="3"/>
  <c r="AK53" i="3"/>
  <c r="AK21" i="3"/>
  <c r="AK165" i="3"/>
  <c r="AK133" i="3"/>
  <c r="AK101" i="3"/>
  <c r="AK69" i="3"/>
  <c r="AK37" i="3"/>
  <c r="AK124" i="3"/>
  <c r="AK35" i="3"/>
  <c r="AK64" i="3"/>
  <c r="AK99" i="3"/>
  <c r="AK128" i="3"/>
  <c r="AK163" i="3"/>
  <c r="AK39" i="3"/>
  <c r="AK68" i="3"/>
  <c r="AK103" i="3"/>
  <c r="AK132" i="3"/>
  <c r="AK167" i="3"/>
  <c r="AK63" i="3"/>
  <c r="AK95" i="3"/>
  <c r="AK127" i="3"/>
  <c r="AK159" i="3"/>
  <c r="AK28" i="3"/>
  <c r="AK156" i="3"/>
  <c r="AK20" i="3"/>
  <c r="AK48" i="3"/>
  <c r="AK83" i="3"/>
  <c r="AK112" i="3"/>
  <c r="AK147" i="3"/>
  <c r="AK176" i="3"/>
  <c r="AK60" i="3"/>
  <c r="AK188" i="3"/>
  <c r="AK32" i="3"/>
  <c r="AK67" i="3"/>
  <c r="AK96" i="3"/>
  <c r="AK131" i="3"/>
  <c r="AK160" i="3"/>
  <c r="AK36" i="3"/>
  <c r="AK71" i="3"/>
  <c r="AK100" i="3"/>
  <c r="AK135" i="3"/>
  <c r="AK164" i="3"/>
  <c r="AK59" i="3"/>
  <c r="AK72" i="3"/>
  <c r="AK91" i="3"/>
  <c r="AK104" i="3"/>
  <c r="AK123" i="3"/>
  <c r="AK136" i="3"/>
  <c r="AK155" i="3"/>
  <c r="AK168" i="3"/>
  <c r="AK187" i="3"/>
  <c r="AK31" i="3"/>
  <c r="AK44" i="3"/>
  <c r="AK76" i="3"/>
  <c r="AK108" i="3"/>
  <c r="AK140" i="3"/>
  <c r="AK172" i="3"/>
  <c r="AK47" i="3"/>
  <c r="AK79" i="3"/>
  <c r="AK111" i="3"/>
  <c r="AK143" i="3"/>
  <c r="AK175" i="3"/>
  <c r="AK92" i="3"/>
  <c r="AK51" i="3"/>
  <c r="AK80" i="3"/>
  <c r="AK115" i="3"/>
  <c r="AK144" i="3"/>
  <c r="AK179" i="3"/>
  <c r="AK52" i="3"/>
  <c r="AK84" i="3"/>
  <c r="AK116" i="3"/>
  <c r="AK148" i="3"/>
  <c r="AK180" i="3"/>
  <c r="AK120" i="3"/>
  <c r="AK171" i="3"/>
  <c r="AK40" i="3"/>
  <c r="AK43" i="3"/>
  <c r="AK88" i="3"/>
  <c r="AK139" i="3"/>
  <c r="AK22" i="3"/>
  <c r="AK30" i="3"/>
  <c r="AK38" i="3"/>
  <c r="AK46" i="3"/>
  <c r="AK54" i="3"/>
  <c r="AK62" i="3"/>
  <c r="AK70" i="3"/>
  <c r="AK78" i="3"/>
  <c r="AK86" i="3"/>
  <c r="AK94" i="3"/>
  <c r="AK102" i="3"/>
  <c r="AK110" i="3"/>
  <c r="AK118" i="3"/>
  <c r="AK126" i="3"/>
  <c r="AK134" i="3"/>
  <c r="AK142" i="3"/>
  <c r="AK150" i="3"/>
  <c r="AK158" i="3"/>
  <c r="AK166" i="3"/>
  <c r="AK174" i="3"/>
  <c r="AK182" i="3"/>
  <c r="AK190" i="3"/>
  <c r="AK23" i="3"/>
  <c r="AK55" i="3"/>
  <c r="AK87" i="3"/>
  <c r="AK119" i="3"/>
  <c r="AK151" i="3"/>
  <c r="AK183" i="3"/>
  <c r="AK56" i="3"/>
  <c r="AK107" i="3"/>
  <c r="AK184" i="3"/>
  <c r="AK24" i="3"/>
  <c r="AK27" i="3"/>
  <c r="AK75" i="3"/>
  <c r="AK152" i="3"/>
  <c r="AK26" i="3"/>
  <c r="AK34" i="3"/>
  <c r="AK42" i="3"/>
  <c r="AK50" i="3"/>
  <c r="AK58" i="3"/>
  <c r="AK66" i="3"/>
  <c r="AK74" i="3"/>
  <c r="AK82" i="3"/>
  <c r="AK90" i="3"/>
  <c r="AK98" i="3"/>
  <c r="AK106" i="3"/>
  <c r="AK114" i="3"/>
  <c r="AK122" i="3"/>
  <c r="AK130" i="3"/>
  <c r="AK138" i="3"/>
  <c r="AK146" i="3"/>
  <c r="AK154" i="3"/>
  <c r="AK162" i="3"/>
  <c r="AK170" i="3"/>
  <c r="AK178" i="3"/>
  <c r="AK186" i="3"/>
  <c r="AY774" i="3"/>
  <c r="AY827" i="3"/>
  <c r="AY464" i="3"/>
  <c r="AY582" i="3"/>
  <c r="AY717" i="3"/>
  <c r="AY765" i="3"/>
  <c r="AY224" i="3"/>
  <c r="AY604" i="3"/>
  <c r="AY610" i="3"/>
  <c r="AY597" i="3"/>
  <c r="AY569" i="3"/>
  <c r="AY892" i="3"/>
  <c r="AY890" i="3"/>
  <c r="AY542" i="3"/>
  <c r="AY659" i="3"/>
  <c r="AY395" i="3"/>
  <c r="AY400" i="3"/>
  <c r="AY455" i="3"/>
  <c r="AY284" i="3"/>
  <c r="AY296" i="3"/>
  <c r="AY219" i="3"/>
  <c r="AY770" i="3"/>
  <c r="AY614" i="3"/>
  <c r="AY496" i="3"/>
  <c r="AY875" i="3"/>
  <c r="AY534" i="3"/>
  <c r="AY767" i="3"/>
  <c r="AY383" i="3"/>
  <c r="AY463" i="3"/>
  <c r="AY245" i="3"/>
  <c r="AY218" i="3"/>
  <c r="AY280" i="3"/>
  <c r="BD192" i="3"/>
  <c r="BD309" i="3"/>
  <c r="AY433" i="3"/>
  <c r="AY545" i="3"/>
  <c r="AY631" i="3"/>
  <c r="AY769" i="3"/>
  <c r="AY590" i="3"/>
  <c r="AY407" i="3"/>
  <c r="AY335" i="3"/>
  <c r="AY306" i="3"/>
  <c r="BD422" i="3"/>
  <c r="BC2121" i="3"/>
  <c r="BC5" i="3"/>
  <c r="AY373" i="3"/>
  <c r="AY844" i="3"/>
  <c r="AY500" i="3"/>
  <c r="AY465" i="3"/>
  <c r="AY857" i="3"/>
  <c r="AY683" i="3"/>
  <c r="AY495" i="3"/>
  <c r="AY745" i="3"/>
  <c r="AY595" i="3"/>
  <c r="AY371" i="3"/>
  <c r="AY318" i="3"/>
  <c r="AY234" i="3"/>
  <c r="AY397" i="3"/>
  <c r="AY541" i="3"/>
  <c r="AY647" i="3"/>
  <c r="AY821" i="3"/>
  <c r="AY847" i="3"/>
  <c r="AY372" i="3"/>
  <c r="AY657" i="3"/>
  <c r="BD2007" i="3"/>
  <c r="BE2007" i="3" s="1"/>
  <c r="AY278" i="3"/>
  <c r="BD712" i="3"/>
  <c r="BD1457" i="3"/>
  <c r="AY778" i="3"/>
  <c r="AY718" i="3"/>
  <c r="AY634" i="3"/>
  <c r="AY888" i="3"/>
  <c r="AY775" i="3"/>
  <c r="AY539" i="3"/>
  <c r="AY707" i="3"/>
  <c r="AY506" i="3"/>
  <c r="AY633" i="3"/>
  <c r="AY451" i="3"/>
  <c r="AY637" i="3"/>
  <c r="AY11" i="3"/>
  <c r="AY238" i="3"/>
  <c r="AY291" i="3"/>
  <c r="AY481" i="3"/>
  <c r="AY752" i="3"/>
  <c r="AY816" i="3"/>
  <c r="AY748" i="3"/>
  <c r="AY701" i="3"/>
  <c r="AY434" i="3"/>
  <c r="AY436" i="3"/>
  <c r="AY617" i="3"/>
  <c r="AY336" i="3"/>
  <c r="AY252" i="3"/>
  <c r="AY353" i="3"/>
  <c r="AY654" i="3"/>
  <c r="AY852" i="3"/>
  <c r="AY876" i="3"/>
  <c r="AY499" i="3"/>
  <c r="AY761" i="3"/>
  <c r="AY527" i="3"/>
  <c r="AY564" i="3"/>
  <c r="AY459" i="3"/>
  <c r="AY881" i="3"/>
  <c r="AY249" i="3"/>
  <c r="AY223" i="3"/>
  <c r="AY722" i="3"/>
  <c r="AY429" i="3"/>
  <c r="AY863" i="3"/>
  <c r="AY448" i="3"/>
  <c r="AY444" i="3"/>
  <c r="AY458" i="3"/>
  <c r="AY427" i="3"/>
  <c r="AY214" i="3"/>
  <c r="AY215" i="3"/>
  <c r="AY764" i="3"/>
  <c r="AY758" i="3"/>
  <c r="AY840" i="3"/>
  <c r="AY497" i="3"/>
  <c r="AY432" i="3"/>
  <c r="AY606" i="3"/>
  <c r="AY411" i="3"/>
  <c r="AY447" i="3"/>
  <c r="AY297" i="3"/>
  <c r="AY206" i="3"/>
  <c r="AY834" i="3"/>
  <c r="AY369" i="3"/>
  <c r="AY814" i="3"/>
  <c r="AY623" i="3"/>
  <c r="AY635" i="3"/>
  <c r="AY530" i="3"/>
  <c r="AY772" i="3"/>
  <c r="AY277" i="3"/>
  <c r="AY242" i="3"/>
  <c r="BD2092" i="3"/>
  <c r="BE2092" i="3" s="1"/>
  <c r="BD2056" i="3"/>
  <c r="BE2056" i="3" s="1"/>
  <c r="BD2054" i="3"/>
  <c r="BE2054" i="3" s="1"/>
  <c r="BD2118" i="3"/>
  <c r="BE2118" i="3" s="1"/>
  <c r="BD2070" i="3"/>
  <c r="BE2070" i="3" s="1"/>
  <c r="BD2073" i="3"/>
  <c r="BE2073" i="3" s="1"/>
  <c r="BD2110" i="3"/>
  <c r="BE2110" i="3" s="1"/>
  <c r="BD2105" i="3"/>
  <c r="BE2105" i="3" s="1"/>
  <c r="BD2112" i="3"/>
  <c r="BE2112" i="3" s="1"/>
  <c r="BD2085" i="3"/>
  <c r="BE2085" i="3" s="1"/>
  <c r="BD2052" i="3"/>
  <c r="BE2052" i="3" s="1"/>
  <c r="BD2069" i="3"/>
  <c r="BD2037" i="3"/>
  <c r="BE2037" i="3" s="1"/>
  <c r="BD2071" i="3"/>
  <c r="BE2071" i="3" s="1"/>
  <c r="BD2028" i="3"/>
  <c r="BE2028" i="3" s="1"/>
  <c r="BD2059" i="3"/>
  <c r="BE2059" i="3" s="1"/>
  <c r="BD2033" i="3"/>
  <c r="BE2033" i="3" s="1"/>
  <c r="BD2097" i="3"/>
  <c r="BE2097" i="3" s="1"/>
  <c r="BD2099" i="3"/>
  <c r="BE2099" i="3" s="1"/>
  <c r="BD2080" i="3"/>
  <c r="BE2080" i="3" s="1"/>
  <c r="BD2049" i="3"/>
  <c r="BE2049" i="3" s="1"/>
  <c r="BD2030" i="3"/>
  <c r="BE2030" i="3" s="1"/>
  <c r="BD2079" i="3"/>
  <c r="BE2079" i="3" s="1"/>
  <c r="BE2069" i="3"/>
  <c r="BD957" i="3"/>
  <c r="BD925" i="3"/>
  <c r="BE925" i="3" s="1"/>
  <c r="BD989" i="3"/>
  <c r="BE989" i="3" s="1"/>
  <c r="BD973" i="3"/>
  <c r="BE973" i="3" s="1"/>
  <c r="BD1009" i="3"/>
  <c r="BE1009" i="3" s="1"/>
  <c r="BD921" i="3"/>
  <c r="BE921" i="3" s="1"/>
  <c r="BD1017" i="3"/>
  <c r="BE1017" i="3" s="1"/>
  <c r="BD1045" i="3"/>
  <c r="BD909" i="3"/>
  <c r="BE909" i="3" s="1"/>
  <c r="BD945" i="3"/>
  <c r="BE945" i="3" s="1"/>
  <c r="BD953" i="3"/>
  <c r="BE953" i="3" s="1"/>
  <c r="BD1181" i="3"/>
  <c r="BE1181" i="3" s="1"/>
  <c r="BD1245" i="3"/>
  <c r="BE1245" i="3" s="1"/>
  <c r="BD1021" i="3"/>
  <c r="BE1021" i="3" s="1"/>
  <c r="BD941" i="3"/>
  <c r="BE941" i="3" s="1"/>
  <c r="BD1005" i="3"/>
  <c r="BE1005" i="3" s="1"/>
  <c r="BD913" i="3"/>
  <c r="BE913" i="3" s="1"/>
  <c r="BD977" i="3"/>
  <c r="BE977" i="3" s="1"/>
  <c r="BD965" i="3"/>
  <c r="BE965" i="3" s="1"/>
  <c r="BD1165" i="3"/>
  <c r="BE1165" i="3" s="1"/>
  <c r="BD1229" i="3"/>
  <c r="BE1229" i="3" s="1"/>
  <c r="BD1293" i="3"/>
  <c r="BE1293" i="3" s="1"/>
  <c r="BD937" i="3"/>
  <c r="BE937" i="3" s="1"/>
  <c r="BD961" i="3"/>
  <c r="BE961" i="3" s="1"/>
  <c r="BD1001" i="3"/>
  <c r="BE1001" i="3" s="1"/>
  <c r="BD1061" i="3"/>
  <c r="BE1061" i="3" s="1"/>
  <c r="BD1333" i="3"/>
  <c r="BE1333" i="3" s="1"/>
  <c r="BD924" i="3"/>
  <c r="BE924" i="3" s="1"/>
  <c r="BD956" i="3"/>
  <c r="BE956" i="3" s="1"/>
  <c r="BD974" i="3"/>
  <c r="BE974" i="3" s="1"/>
  <c r="BD1020" i="3"/>
  <c r="BE1020" i="3" s="1"/>
  <c r="BD1309" i="3"/>
  <c r="BE1309" i="3" s="1"/>
  <c r="BD968" i="3"/>
  <c r="BE968" i="3" s="1"/>
  <c r="BD1032" i="3"/>
  <c r="BE1032" i="3" s="1"/>
  <c r="BD1189" i="3"/>
  <c r="BE1189" i="3" s="1"/>
  <c r="BD1253" i="3"/>
  <c r="BE1253" i="3" s="1"/>
  <c r="BD1050" i="3"/>
  <c r="BE1050" i="3" s="1"/>
  <c r="BD1117" i="3"/>
  <c r="BE1117" i="3" s="1"/>
  <c r="BD1186" i="3"/>
  <c r="BE1186" i="3" s="1"/>
  <c r="BD1250" i="3"/>
  <c r="BE1250" i="3" s="1"/>
  <c r="BD1049" i="3"/>
  <c r="BE1049" i="3" s="1"/>
  <c r="BD1073" i="3"/>
  <c r="BE1073" i="3" s="1"/>
  <c r="BD1097" i="3"/>
  <c r="BE1097" i="3" s="1"/>
  <c r="BD1129" i="3"/>
  <c r="BE1129" i="3" s="1"/>
  <c r="BD1137" i="3"/>
  <c r="BE1137" i="3" s="1"/>
  <c r="BD1169" i="3"/>
  <c r="BE1169" i="3" s="1"/>
  <c r="BD1201" i="3"/>
  <c r="BE1201" i="3" s="1"/>
  <c r="BD1233" i="3"/>
  <c r="BE1233" i="3" s="1"/>
  <c r="BD1265" i="3"/>
  <c r="BE1265" i="3" s="1"/>
  <c r="BD1297" i="3"/>
  <c r="BE1297" i="3" s="1"/>
  <c r="BD1337" i="3"/>
  <c r="BE1337" i="3" s="1"/>
  <c r="BD997" i="3"/>
  <c r="BE997" i="3" s="1"/>
  <c r="BD1077" i="3"/>
  <c r="BE1077" i="3" s="1"/>
  <c r="BD901" i="3"/>
  <c r="BE901" i="3" s="1"/>
  <c r="BD1033" i="3"/>
  <c r="BE1033" i="3" s="1"/>
  <c r="BD1149" i="3"/>
  <c r="BE1149" i="3" s="1"/>
  <c r="BD1213" i="3"/>
  <c r="BE1213" i="3" s="1"/>
  <c r="BD1277" i="3"/>
  <c r="BE1277" i="3" s="1"/>
  <c r="BD1029" i="3"/>
  <c r="BE1029" i="3" s="1"/>
  <c r="BD905" i="3"/>
  <c r="BE905" i="3" s="1"/>
  <c r="BD929" i="3"/>
  <c r="BE929" i="3" s="1"/>
  <c r="BD969" i="3"/>
  <c r="BE969" i="3" s="1"/>
  <c r="BD993" i="3"/>
  <c r="BE993" i="3" s="1"/>
  <c r="BD994" i="3"/>
  <c r="BE994" i="3" s="1"/>
  <c r="BD917" i="3"/>
  <c r="BE917" i="3" s="1"/>
  <c r="BD949" i="3"/>
  <c r="BE949" i="3" s="1"/>
  <c r="BD981" i="3"/>
  <c r="BE981" i="3" s="1"/>
  <c r="BD940" i="3"/>
  <c r="BE940" i="3" s="1"/>
  <c r="BD1006" i="3"/>
  <c r="BE1006" i="3" s="1"/>
  <c r="BD1109" i="3"/>
  <c r="BE1109" i="3" s="1"/>
  <c r="BD920" i="3"/>
  <c r="BE920" i="3" s="1"/>
  <c r="BD952" i="3"/>
  <c r="BE952" i="3" s="1"/>
  <c r="BD1016" i="3"/>
  <c r="BE1016" i="3" s="1"/>
  <c r="BD1122" i="3"/>
  <c r="BE1122" i="3" s="1"/>
  <c r="BD1157" i="3"/>
  <c r="BE1157" i="3" s="1"/>
  <c r="BD1221" i="3"/>
  <c r="BE1221" i="3" s="1"/>
  <c r="BD1285" i="3"/>
  <c r="BE1285" i="3" s="1"/>
  <c r="BD1036" i="3"/>
  <c r="BE1036" i="3" s="1"/>
  <c r="BD1085" i="3"/>
  <c r="BE1085" i="3" s="1"/>
  <c r="BD1154" i="3"/>
  <c r="BE1154" i="3" s="1"/>
  <c r="BD1218" i="3"/>
  <c r="BE1218" i="3" s="1"/>
  <c r="BD1282" i="3"/>
  <c r="BE1282" i="3" s="1"/>
  <c r="BD933" i="3"/>
  <c r="BE933" i="3" s="1"/>
  <c r="BD1025" i="3"/>
  <c r="BE1025" i="3" s="1"/>
  <c r="BD985" i="3"/>
  <c r="BE985" i="3" s="1"/>
  <c r="BD1037" i="3"/>
  <c r="BE1037" i="3" s="1"/>
  <c r="BD1197" i="3"/>
  <c r="BE1197" i="3" s="1"/>
  <c r="BD1261" i="3"/>
  <c r="BE1261" i="3" s="1"/>
  <c r="BD926" i="3"/>
  <c r="BE926" i="3" s="1"/>
  <c r="BD958" i="3"/>
  <c r="BE958" i="3" s="1"/>
  <c r="BD1004" i="3"/>
  <c r="BE1004" i="3" s="1"/>
  <c r="BD1022" i="3"/>
  <c r="BE1022" i="3" s="1"/>
  <c r="BD1093" i="3"/>
  <c r="BE1093" i="3" s="1"/>
  <c r="BD906" i="3"/>
  <c r="BE906" i="3" s="1"/>
  <c r="BD938" i="3"/>
  <c r="BE938" i="3" s="1"/>
  <c r="BD970" i="3"/>
  <c r="BE970" i="3" s="1"/>
  <c r="BD1002" i="3"/>
  <c r="BE1002" i="3" s="1"/>
  <c r="BD1034" i="3"/>
  <c r="BE1034" i="3" s="1"/>
  <c r="BD1038" i="3"/>
  <c r="BE1038" i="3" s="1"/>
  <c r="BD1053" i="3"/>
  <c r="BE1053" i="3" s="1"/>
  <c r="BD1141" i="3"/>
  <c r="BE1141" i="3" s="1"/>
  <c r="BD1205" i="3"/>
  <c r="BE1205" i="3" s="1"/>
  <c r="BD1269" i="3"/>
  <c r="BE1269" i="3" s="1"/>
  <c r="BD1014" i="3"/>
  <c r="BE1014" i="3" s="1"/>
  <c r="BD1069" i="3"/>
  <c r="BE1069" i="3" s="1"/>
  <c r="BD1170" i="3"/>
  <c r="BE1170" i="3" s="1"/>
  <c r="BD1234" i="3"/>
  <c r="BE1234" i="3" s="1"/>
  <c r="BD1298" i="3"/>
  <c r="BE1298" i="3" s="1"/>
  <c r="BD1057" i="3"/>
  <c r="BE1057" i="3" s="1"/>
  <c r="BD1105" i="3"/>
  <c r="BE1105" i="3" s="1"/>
  <c r="BD1145" i="3"/>
  <c r="BE1145" i="3" s="1"/>
  <c r="BD1177" i="3"/>
  <c r="BE1177" i="3" s="1"/>
  <c r="BD1209" i="3"/>
  <c r="BE1209" i="3" s="1"/>
  <c r="BD1241" i="3"/>
  <c r="BE1241" i="3" s="1"/>
  <c r="BD1273" i="3"/>
  <c r="BE1273" i="3" s="1"/>
  <c r="BD1305" i="3"/>
  <c r="BE1305" i="3" s="1"/>
  <c r="BD942" i="3"/>
  <c r="BE942" i="3" s="1"/>
  <c r="BD1210" i="3"/>
  <c r="BE1210" i="3" s="1"/>
  <c r="BD922" i="3"/>
  <c r="BE922" i="3" s="1"/>
  <c r="BD916" i="3"/>
  <c r="BE916" i="3" s="1"/>
  <c r="BD932" i="3"/>
  <c r="BE932" i="3" s="1"/>
  <c r="BD948" i="3"/>
  <c r="BE948" i="3" s="1"/>
  <c r="BD964" i="3"/>
  <c r="BE964" i="3" s="1"/>
  <c r="BD980" i="3"/>
  <c r="BE980" i="3" s="1"/>
  <c r="BD996" i="3"/>
  <c r="BE996" i="3" s="1"/>
  <c r="BD1030" i="3"/>
  <c r="BE1030" i="3" s="1"/>
  <c r="BD1101" i="3"/>
  <c r="BE1101" i="3" s="1"/>
  <c r="BD1138" i="3"/>
  <c r="BE1138" i="3" s="1"/>
  <c r="BD1266" i="3"/>
  <c r="BE1266" i="3" s="1"/>
  <c r="BD1317" i="3"/>
  <c r="BE1317" i="3" s="1"/>
  <c r="BD1193" i="3"/>
  <c r="BE1193" i="3" s="1"/>
  <c r="BD1257" i="3"/>
  <c r="BE1257" i="3" s="1"/>
  <c r="BD1321" i="3"/>
  <c r="BE1321" i="3" s="1"/>
  <c r="BD1329" i="3"/>
  <c r="BE1329" i="3" s="1"/>
  <c r="BD911" i="3"/>
  <c r="BE911" i="3" s="1"/>
  <c r="BD927" i="3"/>
  <c r="BE927" i="3" s="1"/>
  <c r="BD943" i="3"/>
  <c r="BE943" i="3" s="1"/>
  <c r="BD959" i="3"/>
  <c r="BE959" i="3" s="1"/>
  <c r="BD975" i="3"/>
  <c r="BE975" i="3" s="1"/>
  <c r="BD991" i="3"/>
  <c r="BE991" i="3" s="1"/>
  <c r="BD1007" i="3"/>
  <c r="BE1007" i="3" s="1"/>
  <c r="BD1023" i="3"/>
  <c r="BE1023" i="3" s="1"/>
  <c r="BD1055" i="3"/>
  <c r="BE1055" i="3" s="1"/>
  <c r="BD1071" i="3"/>
  <c r="BE1071" i="3" s="1"/>
  <c r="BD1087" i="3"/>
  <c r="BE1087" i="3" s="1"/>
  <c r="BD1103" i="3"/>
  <c r="BE1103" i="3" s="1"/>
  <c r="BD1119" i="3"/>
  <c r="BE1119" i="3" s="1"/>
  <c r="BD1135" i="3"/>
  <c r="BE1135" i="3" s="1"/>
  <c r="BD1151" i="3"/>
  <c r="BE1151" i="3" s="1"/>
  <c r="BD1167" i="3"/>
  <c r="BE1167" i="3" s="1"/>
  <c r="BD1183" i="3"/>
  <c r="BE1183" i="3" s="1"/>
  <c r="BD1199" i="3"/>
  <c r="BE1199" i="3" s="1"/>
  <c r="BD1215" i="3"/>
  <c r="BE1215" i="3" s="1"/>
  <c r="BD1231" i="3"/>
  <c r="BE1231" i="3" s="1"/>
  <c r="BD1247" i="3"/>
  <c r="BE1247" i="3" s="1"/>
  <c r="BD1263" i="3"/>
  <c r="BE1263" i="3" s="1"/>
  <c r="BD1279" i="3"/>
  <c r="BE1279" i="3" s="1"/>
  <c r="BD1295" i="3"/>
  <c r="BE1295" i="3" s="1"/>
  <c r="BD1311" i="3"/>
  <c r="BE1311" i="3" s="1"/>
  <c r="BD1327" i="3"/>
  <c r="BE1327" i="3" s="1"/>
  <c r="BD972" i="3"/>
  <c r="BE972" i="3" s="1"/>
  <c r="BD990" i="3"/>
  <c r="BE990" i="3" s="1"/>
  <c r="BD1058" i="3"/>
  <c r="BE1058" i="3" s="1"/>
  <c r="BD918" i="3"/>
  <c r="BE918" i="3" s="1"/>
  <c r="BD934" i="3"/>
  <c r="BE934" i="3" s="1"/>
  <c r="BD950" i="3"/>
  <c r="BE950" i="3" s="1"/>
  <c r="BD966" i="3"/>
  <c r="BE966" i="3" s="1"/>
  <c r="BD982" i="3"/>
  <c r="BE982" i="3" s="1"/>
  <c r="BD998" i="3"/>
  <c r="BE998" i="3" s="1"/>
  <c r="BD1041" i="3"/>
  <c r="BE1041" i="3" s="1"/>
  <c r="BD1121" i="3"/>
  <c r="BE1121" i="3" s="1"/>
  <c r="BD1185" i="3"/>
  <c r="BE1185" i="3" s="1"/>
  <c r="BD1249" i="3"/>
  <c r="BE1249" i="3" s="1"/>
  <c r="BD1313" i="3"/>
  <c r="BE1313" i="3" s="1"/>
  <c r="BD899" i="3"/>
  <c r="BE899" i="3" s="1"/>
  <c r="BD915" i="3"/>
  <c r="BE915" i="3" s="1"/>
  <c r="BD931" i="3"/>
  <c r="BE931" i="3" s="1"/>
  <c r="BD947" i="3"/>
  <c r="BE947" i="3" s="1"/>
  <c r="BD963" i="3"/>
  <c r="BE963" i="3" s="1"/>
  <c r="BD979" i="3"/>
  <c r="BE979" i="3" s="1"/>
  <c r="BD995" i="3"/>
  <c r="BE995" i="3" s="1"/>
  <c r="BD1011" i="3"/>
  <c r="BE1011" i="3" s="1"/>
  <c r="BD1027" i="3"/>
  <c r="BE1027" i="3" s="1"/>
  <c r="BD1039" i="3"/>
  <c r="BE1039" i="3" s="1"/>
  <c r="BD1051" i="3"/>
  <c r="BE1051" i="3" s="1"/>
  <c r="BD1067" i="3"/>
  <c r="BE1067" i="3" s="1"/>
  <c r="BD1083" i="3"/>
  <c r="BE1083" i="3" s="1"/>
  <c r="BD1099" i="3"/>
  <c r="BE1099" i="3" s="1"/>
  <c r="BD1115" i="3"/>
  <c r="BE1115" i="3" s="1"/>
  <c r="BD1131" i="3"/>
  <c r="BE1131" i="3" s="1"/>
  <c r="BD1147" i="3"/>
  <c r="BE1147" i="3" s="1"/>
  <c r="BD1163" i="3"/>
  <c r="BE1163" i="3" s="1"/>
  <c r="BD1179" i="3"/>
  <c r="BE1179" i="3" s="1"/>
  <c r="BD1195" i="3"/>
  <c r="BE1195" i="3" s="1"/>
  <c r="BD1211" i="3"/>
  <c r="BE1211" i="3" s="1"/>
  <c r="BD1227" i="3"/>
  <c r="BE1227" i="3" s="1"/>
  <c r="BD1243" i="3"/>
  <c r="BE1243" i="3" s="1"/>
  <c r="BD1259" i="3"/>
  <c r="BE1259" i="3" s="1"/>
  <c r="BD1275" i="3"/>
  <c r="BE1275" i="3" s="1"/>
  <c r="BD1291" i="3"/>
  <c r="BE1291" i="3" s="1"/>
  <c r="BD1323" i="3"/>
  <c r="BE1323" i="3" s="1"/>
  <c r="BD1074" i="3"/>
  <c r="BE1074" i="3" s="1"/>
  <c r="BD1146" i="3"/>
  <c r="BE1146" i="3" s="1"/>
  <c r="BD1274" i="3"/>
  <c r="BE1274" i="3" s="1"/>
  <c r="BD1330" i="3"/>
  <c r="BE1330" i="3" s="1"/>
  <c r="BD1018" i="3"/>
  <c r="BE1018" i="3" s="1"/>
  <c r="BD1173" i="3"/>
  <c r="BE1173" i="3" s="1"/>
  <c r="BD1237" i="3"/>
  <c r="BE1237" i="3" s="1"/>
  <c r="BD1301" i="3"/>
  <c r="BE1301" i="3" s="1"/>
  <c r="BD1202" i="3"/>
  <c r="BE1202" i="3" s="1"/>
  <c r="BD1113" i="3"/>
  <c r="BE1113" i="3" s="1"/>
  <c r="BD1161" i="3"/>
  <c r="BE1161" i="3" s="1"/>
  <c r="BD1225" i="3"/>
  <c r="BE1225" i="3" s="1"/>
  <c r="BD1289" i="3"/>
  <c r="BE1289" i="3" s="1"/>
  <c r="BD903" i="3"/>
  <c r="BE903" i="3" s="1"/>
  <c r="BD919" i="3"/>
  <c r="BE919" i="3" s="1"/>
  <c r="BD935" i="3"/>
  <c r="BE935" i="3" s="1"/>
  <c r="BD951" i="3"/>
  <c r="BE951" i="3" s="1"/>
  <c r="BD967" i="3"/>
  <c r="BE967" i="3" s="1"/>
  <c r="BD983" i="3"/>
  <c r="BE983" i="3" s="1"/>
  <c r="BD999" i="3"/>
  <c r="BE999" i="3" s="1"/>
  <c r="BD1015" i="3"/>
  <c r="BE1015" i="3" s="1"/>
  <c r="BD1031" i="3"/>
  <c r="BE1031" i="3" s="1"/>
  <c r="BD1047" i="3"/>
  <c r="BE1047" i="3" s="1"/>
  <c r="BD1063" i="3"/>
  <c r="BE1063" i="3" s="1"/>
  <c r="BD1079" i="3"/>
  <c r="BE1079" i="3" s="1"/>
  <c r="BD1095" i="3"/>
  <c r="BE1095" i="3" s="1"/>
  <c r="BD1111" i="3"/>
  <c r="BE1111" i="3" s="1"/>
  <c r="BD1127" i="3"/>
  <c r="BE1127" i="3" s="1"/>
  <c r="BD1143" i="3"/>
  <c r="BE1143" i="3" s="1"/>
  <c r="BD1159" i="3"/>
  <c r="BE1159" i="3" s="1"/>
  <c r="BD1175" i="3"/>
  <c r="BE1175" i="3" s="1"/>
  <c r="BD1191" i="3"/>
  <c r="BE1191" i="3" s="1"/>
  <c r="BD1207" i="3"/>
  <c r="BE1207" i="3" s="1"/>
  <c r="BD1223" i="3"/>
  <c r="BE1223" i="3" s="1"/>
  <c r="BD1239" i="3"/>
  <c r="BE1239" i="3" s="1"/>
  <c r="BD1255" i="3"/>
  <c r="BE1255" i="3" s="1"/>
  <c r="BD1271" i="3"/>
  <c r="BE1271" i="3" s="1"/>
  <c r="BD1287" i="3"/>
  <c r="BE1287" i="3" s="1"/>
  <c r="BD1303" i="3"/>
  <c r="BE1303" i="3" s="1"/>
  <c r="BD1319" i="3"/>
  <c r="BE1319" i="3" s="1"/>
  <c r="BD1335" i="3"/>
  <c r="BE1335" i="3" s="1"/>
  <c r="BD1013" i="3"/>
  <c r="BE1013" i="3" s="1"/>
  <c r="BD910" i="3"/>
  <c r="BE910" i="3" s="1"/>
  <c r="BD1125" i="3"/>
  <c r="BE1125" i="3" s="1"/>
  <c r="BD954" i="3"/>
  <c r="BE954" i="3" s="1"/>
  <c r="BD900" i="3"/>
  <c r="BE900" i="3" s="1"/>
  <c r="BD1028" i="3"/>
  <c r="BE1028" i="3" s="1"/>
  <c r="BD1089" i="3"/>
  <c r="BE1089" i="3" s="1"/>
  <c r="BD1153" i="3"/>
  <c r="BE1153" i="3" s="1"/>
  <c r="BD1217" i="3"/>
  <c r="BE1217" i="3" s="1"/>
  <c r="BD1281" i="3"/>
  <c r="BE1281" i="3" s="1"/>
  <c r="BD907" i="3"/>
  <c r="BE907" i="3" s="1"/>
  <c r="BD923" i="3"/>
  <c r="BE923" i="3" s="1"/>
  <c r="BD939" i="3"/>
  <c r="BE939" i="3" s="1"/>
  <c r="BD955" i="3"/>
  <c r="BE955" i="3" s="1"/>
  <c r="BD971" i="3"/>
  <c r="BE971" i="3" s="1"/>
  <c r="BD987" i="3"/>
  <c r="BE987" i="3" s="1"/>
  <c r="BD1003" i="3"/>
  <c r="BE1003" i="3" s="1"/>
  <c r="BD1019" i="3"/>
  <c r="BE1019" i="3" s="1"/>
  <c r="BD1035" i="3"/>
  <c r="BE1035" i="3" s="1"/>
  <c r="BD1043" i="3"/>
  <c r="BE1043" i="3" s="1"/>
  <c r="BD1059" i="3"/>
  <c r="BE1059" i="3" s="1"/>
  <c r="BD1075" i="3"/>
  <c r="BE1075" i="3" s="1"/>
  <c r="BD1091" i="3"/>
  <c r="BE1091" i="3" s="1"/>
  <c r="BD1107" i="3"/>
  <c r="BE1107" i="3" s="1"/>
  <c r="BD1123" i="3"/>
  <c r="BE1123" i="3" s="1"/>
  <c r="BD1139" i="3"/>
  <c r="BE1139" i="3" s="1"/>
  <c r="BD1155" i="3"/>
  <c r="BE1155" i="3" s="1"/>
  <c r="BD1171" i="3"/>
  <c r="BE1171" i="3" s="1"/>
  <c r="BD1187" i="3"/>
  <c r="BE1187" i="3" s="1"/>
  <c r="BD1203" i="3"/>
  <c r="BE1203" i="3" s="1"/>
  <c r="BD1219" i="3"/>
  <c r="BE1219" i="3" s="1"/>
  <c r="BD1235" i="3"/>
  <c r="BE1235" i="3" s="1"/>
  <c r="BD1251" i="3"/>
  <c r="BE1251" i="3" s="1"/>
  <c r="BD1267" i="3"/>
  <c r="BE1267" i="3" s="1"/>
  <c r="BD1283" i="3"/>
  <c r="BE1283" i="3" s="1"/>
  <c r="BD1299" i="3"/>
  <c r="BE1299" i="3" s="1"/>
  <c r="BD1315" i="3"/>
  <c r="BE1315" i="3" s="1"/>
  <c r="BD1331" i="3"/>
  <c r="BE1331" i="3" s="1"/>
  <c r="BD1052" i="3"/>
  <c r="BE1052" i="3" s="1"/>
  <c r="BD1322" i="3"/>
  <c r="BE1322" i="3" s="1"/>
  <c r="BD1252" i="3"/>
  <c r="BE1252" i="3" s="1"/>
  <c r="BD1106" i="3"/>
  <c r="BE1106" i="3" s="1"/>
  <c r="BD1244" i="3"/>
  <c r="BE1244" i="3" s="1"/>
  <c r="BD1180" i="3"/>
  <c r="BE1180" i="3" s="1"/>
  <c r="BD1116" i="3"/>
  <c r="BE1116" i="3" s="1"/>
  <c r="BD904" i="3"/>
  <c r="BE904" i="3" s="1"/>
  <c r="BD1236" i="3"/>
  <c r="BE1236" i="3" s="1"/>
  <c r="BD1108" i="3"/>
  <c r="BE1108" i="3" s="1"/>
  <c r="BD1310" i="3"/>
  <c r="BE1310" i="3" s="1"/>
  <c r="BD1090" i="3"/>
  <c r="BE1090" i="3" s="1"/>
  <c r="BD1164" i="3"/>
  <c r="BE1164" i="3" s="1"/>
  <c r="BD1328" i="3"/>
  <c r="BE1328" i="3" s="1"/>
  <c r="BD1264" i="3"/>
  <c r="BE1264" i="3" s="1"/>
  <c r="BD1200" i="3"/>
  <c r="BE1200" i="3" s="1"/>
  <c r="BD1136" i="3"/>
  <c r="BE1136" i="3" s="1"/>
  <c r="BD1306" i="3"/>
  <c r="BE1306" i="3" s="1"/>
  <c r="BD984" i="3"/>
  <c r="BE984" i="3" s="1"/>
  <c r="BD1220" i="3"/>
  <c r="BE1220" i="3" s="1"/>
  <c r="BD1060" i="3"/>
  <c r="BE1060" i="3" s="1"/>
  <c r="BD1150" i="3"/>
  <c r="BE1150" i="3" s="1"/>
  <c r="BD1078" i="3"/>
  <c r="BE1078" i="3" s="1"/>
  <c r="BD912" i="3"/>
  <c r="BE912" i="3" s="1"/>
  <c r="BD1226" i="3"/>
  <c r="BE1226" i="3" s="1"/>
  <c r="BD1042" i="3"/>
  <c r="BE1042" i="3" s="1"/>
  <c r="BD1334" i="3"/>
  <c r="BE1334" i="3" s="1"/>
  <c r="BD1294" i="3"/>
  <c r="BE1294" i="3" s="1"/>
  <c r="BD1262" i="3"/>
  <c r="BE1262" i="3" s="1"/>
  <c r="BD1230" i="3"/>
  <c r="BE1230" i="3" s="1"/>
  <c r="BD1198" i="3"/>
  <c r="BE1198" i="3" s="1"/>
  <c r="BD1166" i="3"/>
  <c r="BE1166" i="3" s="1"/>
  <c r="BD1134" i="3"/>
  <c r="BE1134" i="3" s="1"/>
  <c r="BD1070" i="3"/>
  <c r="BE1070" i="3" s="1"/>
  <c r="BD1046" i="3"/>
  <c r="BE1046" i="3" s="1"/>
  <c r="BD1010" i="3"/>
  <c r="BE1010" i="3" s="1"/>
  <c r="BD946" i="3"/>
  <c r="BE946" i="3" s="1"/>
  <c r="BD1326" i="3"/>
  <c r="BE1326" i="3" s="1"/>
  <c r="BD1222" i="3"/>
  <c r="BE1222" i="3" s="1"/>
  <c r="BD1336" i="3"/>
  <c r="BE1336" i="3" s="1"/>
  <c r="BD1272" i="3"/>
  <c r="BE1272" i="3" s="1"/>
  <c r="BD1208" i="3"/>
  <c r="BE1208" i="3" s="1"/>
  <c r="BD1144" i="3"/>
  <c r="BE1144" i="3" s="1"/>
  <c r="BD1080" i="3"/>
  <c r="BE1080" i="3" s="1"/>
  <c r="BD1314" i="3"/>
  <c r="BE1314" i="3" s="1"/>
  <c r="BD1308" i="3"/>
  <c r="BE1308" i="3" s="1"/>
  <c r="BD1188" i="3"/>
  <c r="BE1188" i="3" s="1"/>
  <c r="BD1196" i="3"/>
  <c r="BE1196" i="3" s="1"/>
  <c r="BD1110" i="3"/>
  <c r="BE1110" i="3" s="1"/>
  <c r="BD1000" i="3"/>
  <c r="BE1000" i="3" s="1"/>
  <c r="BD930" i="3"/>
  <c r="BE930" i="3" s="1"/>
  <c r="BD1332" i="3"/>
  <c r="BE1332" i="3" s="1"/>
  <c r="BD1204" i="3"/>
  <c r="BE1204" i="3" s="1"/>
  <c r="BD1076" i="3"/>
  <c r="BE1076" i="3" s="1"/>
  <c r="BD1302" i="3"/>
  <c r="BE1302" i="3" s="1"/>
  <c r="BD1246" i="3"/>
  <c r="BE1246" i="3" s="1"/>
  <c r="BD1068" i="3"/>
  <c r="BE1068" i="3" s="1"/>
  <c r="BD1194" i="3"/>
  <c r="BE1194" i="3" s="1"/>
  <c r="BD1114" i="3"/>
  <c r="BE1114" i="3" s="1"/>
  <c r="BD1284" i="3"/>
  <c r="BE1284" i="3" s="1"/>
  <c r="BD1124" i="3"/>
  <c r="BE1124" i="3" s="1"/>
  <c r="BD1214" i="3"/>
  <c r="BE1214" i="3" s="1"/>
  <c r="BD1142" i="3"/>
  <c r="BE1142" i="3" s="1"/>
  <c r="BD1040" i="3"/>
  <c r="BE1040" i="3" s="1"/>
  <c r="BD1162" i="3"/>
  <c r="BE1162" i="3" s="1"/>
  <c r="BD1126" i="3"/>
  <c r="BE1126" i="3" s="1"/>
  <c r="BD1094" i="3"/>
  <c r="BE1094" i="3" s="1"/>
  <c r="BD1312" i="3"/>
  <c r="BE1312" i="3" s="1"/>
  <c r="BD1248" i="3"/>
  <c r="BE1248" i="3" s="1"/>
  <c r="BD1184" i="3"/>
  <c r="BE1184" i="3" s="1"/>
  <c r="BD1120" i="3"/>
  <c r="BE1120" i="3" s="1"/>
  <c r="BD1056" i="3"/>
  <c r="BE1056" i="3" s="1"/>
  <c r="BD1098" i="3"/>
  <c r="BE1098" i="3" s="1"/>
  <c r="BD1320" i="3"/>
  <c r="BE1320" i="3" s="1"/>
  <c r="BD1256" i="3"/>
  <c r="BE1256" i="3" s="1"/>
  <c r="BD1192" i="3"/>
  <c r="BE1192" i="3" s="1"/>
  <c r="BD1128" i="3"/>
  <c r="BE1128" i="3" s="1"/>
  <c r="BD1064" i="3"/>
  <c r="BE1064" i="3" s="1"/>
  <c r="BD1318" i="3"/>
  <c r="BE1318" i="3" s="1"/>
  <c r="BD1190" i="3"/>
  <c r="BE1190" i="3" s="1"/>
  <c r="BD1118" i="3"/>
  <c r="BE1118" i="3" s="1"/>
  <c r="BD992" i="3"/>
  <c r="BE992" i="3" s="1"/>
  <c r="BD1092" i="3"/>
  <c r="BE1092" i="3" s="1"/>
  <c r="BD1260" i="3"/>
  <c r="BE1260" i="3" s="1"/>
  <c r="BD1276" i="3"/>
  <c r="BE1276" i="3" s="1"/>
  <c r="BD1212" i="3"/>
  <c r="BE1212" i="3" s="1"/>
  <c r="BD1148" i="3"/>
  <c r="BE1148" i="3" s="1"/>
  <c r="BD1084" i="3"/>
  <c r="BE1084" i="3" s="1"/>
  <c r="BD1102" i="3"/>
  <c r="BE1102" i="3" s="1"/>
  <c r="BD1024" i="3"/>
  <c r="BE1024" i="3" s="1"/>
  <c r="BD1300" i="3"/>
  <c r="BE1300" i="3" s="1"/>
  <c r="BD1172" i="3"/>
  <c r="BE1172" i="3" s="1"/>
  <c r="BD1238" i="3"/>
  <c r="BE1238" i="3" s="1"/>
  <c r="BD1182" i="3"/>
  <c r="BE1182" i="3" s="1"/>
  <c r="BD1008" i="3"/>
  <c r="BE1008" i="3" s="1"/>
  <c r="BD1292" i="3"/>
  <c r="BE1292" i="3" s="1"/>
  <c r="BD1100" i="3"/>
  <c r="BE1100" i="3" s="1"/>
  <c r="BD1296" i="3"/>
  <c r="BE1296" i="3" s="1"/>
  <c r="BD1232" i="3"/>
  <c r="BE1232" i="3" s="1"/>
  <c r="BD1168" i="3"/>
  <c r="BE1168" i="3" s="1"/>
  <c r="BD1104" i="3"/>
  <c r="BE1104" i="3" s="1"/>
  <c r="BD1258" i="3"/>
  <c r="BE1258" i="3" s="1"/>
  <c r="BD1178" i="3"/>
  <c r="BE1178" i="3" s="1"/>
  <c r="BD1278" i="3"/>
  <c r="BE1278" i="3" s="1"/>
  <c r="BD1206" i="3"/>
  <c r="BE1206" i="3" s="1"/>
  <c r="BD976" i="3"/>
  <c r="BE976" i="3" s="1"/>
  <c r="BD936" i="3"/>
  <c r="BE936" i="3" s="1"/>
  <c r="BD1286" i="3"/>
  <c r="BE1286" i="3" s="1"/>
  <c r="BD1158" i="3"/>
  <c r="BE1158" i="3" s="1"/>
  <c r="BD1086" i="3"/>
  <c r="BE1086" i="3" s="1"/>
  <c r="BD1304" i="3"/>
  <c r="BE1304" i="3" s="1"/>
  <c r="BD1240" i="3"/>
  <c r="BE1240" i="3" s="1"/>
  <c r="BD1176" i="3"/>
  <c r="BE1176" i="3" s="1"/>
  <c r="BD1112" i="3"/>
  <c r="BE1112" i="3" s="1"/>
  <c r="BD1048" i="3"/>
  <c r="BE1048" i="3" s="1"/>
  <c r="BD960" i="3"/>
  <c r="BE960" i="3" s="1"/>
  <c r="BD928" i="3"/>
  <c r="BE928" i="3" s="1"/>
  <c r="BD1066" i="3"/>
  <c r="BE1066" i="3" s="1"/>
  <c r="BD914" i="3"/>
  <c r="BE914" i="3" s="1"/>
  <c r="BD1044" i="3"/>
  <c r="BE1044" i="3" s="1"/>
  <c r="BD1026" i="3"/>
  <c r="BE1026" i="3" s="1"/>
  <c r="BD1268" i="3"/>
  <c r="BE1268" i="3" s="1"/>
  <c r="BD1140" i="3"/>
  <c r="BE1140" i="3" s="1"/>
  <c r="BD1174" i="3"/>
  <c r="BE1174" i="3" s="1"/>
  <c r="BD1012" i="3"/>
  <c r="BE1012" i="3" s="1"/>
  <c r="BD1130" i="3"/>
  <c r="BE1130" i="3" s="1"/>
  <c r="BD1082" i="3"/>
  <c r="BE1082" i="3" s="1"/>
  <c r="BD1324" i="3"/>
  <c r="BE1324" i="3" s="1"/>
  <c r="BD1228" i="3"/>
  <c r="BE1228" i="3" s="1"/>
  <c r="BD1132" i="3"/>
  <c r="BE1132" i="3" s="1"/>
  <c r="BD1054" i="3"/>
  <c r="BE1054" i="3" s="1"/>
  <c r="BD1242" i="3"/>
  <c r="BE1242" i="3" s="1"/>
  <c r="BD1316" i="3"/>
  <c r="BE1316" i="3" s="1"/>
  <c r="BD1156" i="3"/>
  <c r="BE1156" i="3" s="1"/>
  <c r="BD1270" i="3"/>
  <c r="BE1270" i="3" s="1"/>
  <c r="BD944" i="3"/>
  <c r="BE944" i="3" s="1"/>
  <c r="BD1290" i="3"/>
  <c r="BE1290" i="3" s="1"/>
  <c r="BD962" i="3"/>
  <c r="BE962" i="3" s="1"/>
  <c r="BD908" i="3"/>
  <c r="BE908" i="3" s="1"/>
  <c r="BD1280" i="3"/>
  <c r="BE1280" i="3" s="1"/>
  <c r="BD1216" i="3"/>
  <c r="BE1216" i="3" s="1"/>
  <c r="BD1152" i="3"/>
  <c r="BE1152" i="3" s="1"/>
  <c r="BD1088" i="3"/>
  <c r="BE1088" i="3" s="1"/>
  <c r="BD1288" i="3"/>
  <c r="BE1288" i="3" s="1"/>
  <c r="BD1224" i="3"/>
  <c r="BE1224" i="3" s="1"/>
  <c r="BD1160" i="3"/>
  <c r="BE1160" i="3" s="1"/>
  <c r="BD1096" i="3"/>
  <c r="BE1096" i="3" s="1"/>
  <c r="BD978" i="3"/>
  <c r="BE978" i="3" s="1"/>
  <c r="BD1254" i="3"/>
  <c r="BE1254" i="3" s="1"/>
  <c r="BD986" i="3"/>
  <c r="BE986" i="3" s="1"/>
  <c r="BD1325" i="3"/>
  <c r="BE1325" i="3" s="1"/>
  <c r="BD898" i="3"/>
  <c r="BE898" i="3" s="1"/>
  <c r="AY265" i="3"/>
  <c r="AY240" i="3"/>
  <c r="BD795" i="3"/>
  <c r="BE1045" i="3"/>
  <c r="AY227" i="3"/>
  <c r="BD485" i="3"/>
  <c r="AY895" i="3"/>
  <c r="AY795" i="3"/>
  <c r="AY366" i="3"/>
  <c r="AY326" i="3"/>
  <c r="AY323" i="3"/>
  <c r="AY422" i="3"/>
  <c r="AY363" i="3"/>
  <c r="AY387" i="3"/>
  <c r="AY662" i="3"/>
  <c r="AY675" i="3"/>
  <c r="AY712" i="3"/>
  <c r="AY858" i="3"/>
  <c r="AY854" i="3"/>
  <c r="AY868" i="3"/>
  <c r="AY695" i="3"/>
  <c r="AY485" i="3"/>
  <c r="BE485" i="3" s="1"/>
  <c r="AY424" i="3"/>
  <c r="AY364" i="3"/>
  <c r="AY324" i="3"/>
  <c r="AY644" i="3"/>
  <c r="AY673" i="3"/>
  <c r="AY528" i="3"/>
  <c r="AY328" i="3"/>
  <c r="AY325" i="3"/>
  <c r="AY537" i="3"/>
  <c r="AY344" i="3"/>
  <c r="BD1822" i="3"/>
  <c r="BE1822" i="3" s="1"/>
  <c r="AY209" i="3"/>
  <c r="AY239" i="3"/>
  <c r="AY517" i="3"/>
  <c r="AY696" i="3"/>
  <c r="AY874" i="3"/>
  <c r="AY829" i="3"/>
  <c r="AY514" i="3"/>
  <c r="AY523" i="3"/>
  <c r="AY504" i="3"/>
  <c r="BD1865" i="3"/>
  <c r="BE1865" i="3" s="1"/>
  <c r="AY286" i="3"/>
  <c r="AY680" i="3"/>
  <c r="AY557" i="3"/>
  <c r="AY738" i="3"/>
  <c r="AY889" i="3"/>
  <c r="AY640" i="3"/>
  <c r="AY588" i="3"/>
  <c r="AY426" i="3"/>
  <c r="AY578" i="3"/>
  <c r="AY649" i="3"/>
  <c r="AY443" i="3"/>
  <c r="AY725" i="3"/>
  <c r="AY201" i="3"/>
  <c r="AY322" i="3"/>
  <c r="AY207" i="3"/>
  <c r="AX9" i="3"/>
  <c r="AY648" i="3"/>
  <c r="AY760" i="3"/>
  <c r="AY630" i="3"/>
  <c r="AY822" i="3"/>
  <c r="AY572" i="3"/>
  <c r="AY570" i="3"/>
  <c r="AY351" i="3"/>
  <c r="AY665" i="3"/>
  <c r="AY314" i="3"/>
  <c r="AY191" i="3"/>
  <c r="AY235" i="3"/>
  <c r="AY263" i="3"/>
  <c r="AY303" i="3"/>
  <c r="AY192" i="3"/>
  <c r="AY309" i="3"/>
  <c r="AY312" i="3"/>
  <c r="AY268" i="3"/>
  <c r="AY276" i="3"/>
  <c r="BD854" i="3"/>
  <c r="AY377" i="3"/>
  <c r="AY798" i="3"/>
  <c r="AY811" i="3"/>
  <c r="AY515" i="3"/>
  <c r="AY865" i="3"/>
  <c r="AY327" i="3"/>
  <c r="AY348" i="3"/>
  <c r="AY360" i="3"/>
  <c r="AY307" i="3"/>
  <c r="BB2121" i="3"/>
  <c r="BB5" i="3"/>
  <c r="AY664" i="3"/>
  <c r="AY409" i="3"/>
  <c r="AY425" i="3"/>
  <c r="AY620" i="3"/>
  <c r="AY668" i="3"/>
  <c r="AY837" i="3"/>
  <c r="AY430" i="3"/>
  <c r="AY330" i="3"/>
  <c r="AY355" i="3"/>
  <c r="AY241" i="3"/>
  <c r="AY254" i="3"/>
  <c r="AY308" i="3"/>
  <c r="AY704" i="3"/>
  <c r="AY493" i="3"/>
  <c r="AY401" i="3"/>
  <c r="AY472" i="3"/>
  <c r="AY491" i="3"/>
  <c r="AY773" i="3"/>
  <c r="AY388" i="3"/>
  <c r="BE957" i="3"/>
  <c r="AY258" i="3"/>
  <c r="BD235" i="3"/>
  <c r="AY824" i="3"/>
  <c r="AY642" i="3"/>
  <c r="AY843" i="3"/>
  <c r="AY777" i="3"/>
  <c r="AY651" i="3"/>
  <c r="AY744" i="3"/>
  <c r="AY643" i="3"/>
  <c r="AY414" i="3"/>
  <c r="AY346" i="3"/>
  <c r="AY544" i="3"/>
  <c r="AY669" i="3"/>
  <c r="AY283" i="3"/>
  <c r="AY315" i="3"/>
  <c r="BD326" i="3"/>
  <c r="AY842" i="3"/>
  <c r="AY684" i="3"/>
  <c r="AY698" i="3"/>
  <c r="AY786" i="3"/>
  <c r="AY558" i="3"/>
  <c r="AY691" i="3"/>
  <c r="AY490" i="3"/>
  <c r="AY338" i="3"/>
  <c r="AY471" i="3"/>
  <c r="AY210" i="3"/>
  <c r="AY453" i="3"/>
  <c r="AY670" i="3"/>
  <c r="AY866" i="3"/>
  <c r="AY678" i="3"/>
  <c r="AY771" i="3"/>
  <c r="AY807" i="3"/>
  <c r="AY446" i="3"/>
  <c r="AY596" i="3"/>
  <c r="AY621" i="3"/>
  <c r="AY266" i="3"/>
  <c r="AY694" i="3"/>
  <c r="AY581" i="3"/>
  <c r="AY891" i="3"/>
  <c r="AY555" i="3"/>
  <c r="AY580" i="3"/>
  <c r="AY468" i="3"/>
  <c r="AY512" i="3"/>
  <c r="AY290" i="3"/>
  <c r="AY211" i="3"/>
  <c r="BD323" i="3"/>
  <c r="BD537" i="3"/>
  <c r="AY489" i="3"/>
  <c r="AY674" i="3"/>
  <c r="AY393" i="3"/>
  <c r="AY871" i="3"/>
  <c r="AY839" i="3"/>
  <c r="AY482" i="3"/>
  <c r="AY340" i="3"/>
  <c r="AY609" i="3"/>
  <c r="AY289" i="3"/>
  <c r="AY282" i="3"/>
  <c r="BD1062" i="3"/>
  <c r="BE1062" i="3" s="1"/>
  <c r="AY780" i="3"/>
  <c r="AY622" i="3"/>
  <c r="AY706" i="3"/>
  <c r="AY872" i="3"/>
  <c r="AY853" i="3"/>
  <c r="AY503" i="3"/>
  <c r="AY599" i="3"/>
  <c r="AY713" i="3"/>
  <c r="AY257" i="3"/>
  <c r="AY271" i="3"/>
  <c r="BD2094" i="3"/>
  <c r="BE2094" i="3" s="1"/>
  <c r="BD2031" i="3"/>
  <c r="BE2031" i="3" s="1"/>
  <c r="BD2096" i="3"/>
  <c r="BE2096" i="3" s="1"/>
  <c r="BD2023" i="3"/>
  <c r="BD2027" i="3"/>
  <c r="BE2027" i="3" s="1"/>
  <c r="BD2100" i="3"/>
  <c r="BE2100" i="3" s="1"/>
  <c r="BD2104" i="3"/>
  <c r="BE2104" i="3" s="1"/>
  <c r="BD2114" i="3"/>
  <c r="BE2114" i="3" s="1"/>
  <c r="BD2107" i="3"/>
  <c r="BE2107" i="3" s="1"/>
  <c r="BD2067" i="3"/>
  <c r="BE2067" i="3" s="1"/>
  <c r="BD2115" i="3"/>
  <c r="BE2115" i="3" s="1"/>
  <c r="BD2076" i="3"/>
  <c r="BE2076" i="3" s="1"/>
  <c r="BD2029" i="3"/>
  <c r="BE2029" i="3" s="1"/>
  <c r="BD2055" i="3"/>
  <c r="BE2055" i="3" s="1"/>
  <c r="BD2057" i="3"/>
  <c r="BE2057" i="3" s="1"/>
  <c r="BD2068" i="3"/>
  <c r="BE2068" i="3" s="1"/>
  <c r="BD2084" i="3"/>
  <c r="BE2084" i="3" s="1"/>
  <c r="BD2089" i="3"/>
  <c r="BE2089" i="3" s="1"/>
  <c r="BD2095" i="3"/>
  <c r="BE2095" i="3" s="1"/>
  <c r="BD2065" i="3"/>
  <c r="BE2065" i="3" s="1"/>
  <c r="BD2047" i="3"/>
  <c r="BE2047" i="3" s="1"/>
  <c r="BD2046" i="3"/>
  <c r="BE2046" i="3" s="1"/>
  <c r="BD2083" i="3"/>
  <c r="BE2083" i="3" s="1"/>
  <c r="AY836" i="3"/>
  <c r="AY802" i="3"/>
  <c r="AY867" i="3"/>
  <c r="AY671" i="3"/>
  <c r="AY583" i="3"/>
  <c r="AY789" i="3"/>
  <c r="AY579" i="3"/>
  <c r="AY645" i="3"/>
  <c r="AY721" i="3"/>
  <c r="AY205" i="3"/>
  <c r="AY259" i="3"/>
  <c r="BD363" i="3"/>
  <c r="AY826" i="3"/>
  <c r="AY445" i="3"/>
  <c r="AY882" i="3"/>
  <c r="AY884" i="3"/>
  <c r="AY861" i="3"/>
  <c r="AY568" i="3"/>
  <c r="AY546" i="3"/>
  <c r="AY358" i="3"/>
  <c r="AY563" i="3"/>
  <c r="AY419" i="3"/>
  <c r="BD1819" i="3"/>
  <c r="BE1819" i="3" s="1"/>
  <c r="AY293" i="3"/>
  <c r="AY194" i="3"/>
  <c r="BD644" i="3"/>
  <c r="AY457" i="3"/>
  <c r="AY505" i="3"/>
  <c r="AY573" i="3"/>
  <c r="AY803" i="3"/>
  <c r="AY809" i="3"/>
  <c r="AY478" i="3"/>
  <c r="AY382" i="3"/>
  <c r="AY518" i="3"/>
  <c r="AY304" i="3"/>
  <c r="BD895" i="3"/>
  <c r="BD897" i="3"/>
  <c r="BE897" i="3" s="1"/>
  <c r="AY848" i="3"/>
  <c r="AY646" i="3"/>
  <c r="AY437" i="3"/>
  <c r="AY556" i="3"/>
  <c r="AY420" i="3"/>
  <c r="AY416" i="3"/>
  <c r="AY562" i="3"/>
  <c r="AY510" i="3"/>
  <c r="AY423" i="3"/>
  <c r="AY262" i="3"/>
  <c r="AY272" i="3"/>
  <c r="BA15" i="3"/>
  <c r="AY658" i="3"/>
  <c r="AY736" i="3"/>
  <c r="AY711" i="3"/>
  <c r="AY681" i="3"/>
  <c r="AY672" i="3"/>
  <c r="AY536" i="3"/>
  <c r="AY202" i="3"/>
  <c r="BD328" i="3"/>
  <c r="AY650" i="3"/>
  <c r="AY742" i="3"/>
  <c r="AY385" i="3"/>
  <c r="AY734" i="3"/>
  <c r="AY886" i="3"/>
  <c r="AY813" i="3"/>
  <c r="AY783" i="3"/>
  <c r="AY656" i="3"/>
  <c r="AY567" i="3"/>
  <c r="AY547" i="3"/>
  <c r="AY253" i="3"/>
  <c r="AY226" i="3"/>
  <c r="AY232" i="3"/>
  <c r="BD673" i="3"/>
  <c r="AX5" i="3"/>
  <c r="AX2121" i="3"/>
  <c r="AY524" i="3"/>
  <c r="AY750" i="3"/>
  <c r="AY532" i="3"/>
  <c r="AY754" i="3"/>
  <c r="AY440" i="3"/>
  <c r="AY511" i="3"/>
  <c r="AY600" i="3"/>
  <c r="AY375" i="3"/>
  <c r="AY741" i="3"/>
  <c r="AY302" i="3"/>
  <c r="AY196" i="3"/>
  <c r="BD675" i="3"/>
  <c r="BD902" i="3"/>
  <c r="BE902" i="3" s="1"/>
  <c r="AY616" i="3"/>
  <c r="AY818" i="3"/>
  <c r="AY851" i="3"/>
  <c r="AY845" i="3"/>
  <c r="AY815" i="3"/>
  <c r="AY332" i="3"/>
  <c r="AY479" i="3"/>
  <c r="AY685" i="3"/>
  <c r="AY275" i="3"/>
  <c r="AZ15" i="3"/>
  <c r="AY864" i="3"/>
  <c r="AY389" i="3"/>
  <c r="AY652" i="3"/>
  <c r="AY663" i="3"/>
  <c r="AY793" i="3"/>
  <c r="AY688" i="3"/>
  <c r="AY799" i="3"/>
  <c r="AY408" i="3"/>
  <c r="AY475" i="3"/>
  <c r="AY321" i="3"/>
  <c r="AY208" i="3"/>
  <c r="AY260" i="3"/>
  <c r="BD263" i="3"/>
  <c r="AY716" i="3"/>
  <c r="AY480" i="3"/>
  <c r="AY763" i="3"/>
  <c r="AY785" i="3"/>
  <c r="AY487" i="3"/>
  <c r="AY629" i="3"/>
  <c r="AY431" i="3"/>
  <c r="AY204" i="3"/>
  <c r="BD2058" i="3"/>
  <c r="BE2058" i="3" s="1"/>
  <c r="AY810" i="3"/>
  <c r="AY796" i="3"/>
  <c r="AY862" i="3"/>
  <c r="AY474" i="3"/>
  <c r="AY566" i="3"/>
  <c r="AY454" i="3"/>
  <c r="AY602" i="3"/>
  <c r="AY379" i="3"/>
  <c r="AY391" i="3"/>
  <c r="AY729" i="3"/>
  <c r="AY261" i="3"/>
  <c r="AY250" i="3"/>
  <c r="AY200" i="3"/>
  <c r="BD325" i="3"/>
  <c r="AY589" i="3"/>
  <c r="AY565" i="3"/>
  <c r="AY700" i="3"/>
  <c r="AY601" i="3"/>
  <c r="AY883" i="3"/>
  <c r="AY548" i="3"/>
  <c r="AY627" i="3"/>
  <c r="AY356" i="3"/>
  <c r="AY392" i="3"/>
  <c r="AY705" i="3"/>
  <c r="AY273" i="3"/>
  <c r="AY320" i="3"/>
  <c r="AY762" i="3"/>
  <c r="AY692" i="3"/>
  <c r="AY345" i="3"/>
  <c r="AY768" i="3"/>
  <c r="AY735" i="3"/>
  <c r="AY747" i="3"/>
  <c r="AY611" i="3"/>
  <c r="AY362" i="3"/>
  <c r="AY737" i="3"/>
  <c r="AY243" i="3"/>
  <c r="BD868" i="3"/>
  <c r="AY333" i="3"/>
  <c r="AY710" i="3"/>
  <c r="AY887" i="3"/>
  <c r="AY878" i="3"/>
  <c r="AY519" i="3"/>
  <c r="AY354" i="3"/>
  <c r="AY653" i="3"/>
  <c r="AY229" i="3"/>
  <c r="AY199" i="3"/>
  <c r="BD366" i="3"/>
  <c r="AY349" i="3"/>
  <c r="AY529" i="3"/>
  <c r="AY405" i="3"/>
  <c r="AY509" i="3"/>
  <c r="AY703" i="3"/>
  <c r="AY715" i="3"/>
  <c r="AY733" i="3"/>
  <c r="AY403" i="3"/>
  <c r="AY281" i="3"/>
  <c r="AY316" i="3"/>
  <c r="BD364" i="3"/>
  <c r="BD2098" i="3"/>
  <c r="BE2098" i="3" s="1"/>
  <c r="AY782" i="3"/>
  <c r="AY626" i="3"/>
  <c r="AY727" i="3"/>
  <c r="AY833" i="3"/>
  <c r="AY724" i="3"/>
  <c r="AY450" i="3"/>
  <c r="AY374" i="3"/>
  <c r="AY689" i="3"/>
  <c r="AY230" i="3"/>
  <c r="AY256" i="3"/>
  <c r="BD2102" i="3"/>
  <c r="BE2102" i="3" s="1"/>
  <c r="BD2025" i="3"/>
  <c r="BE2025" i="3" s="1"/>
  <c r="BD2074" i="3"/>
  <c r="BE2074" i="3" s="1"/>
  <c r="BD2077" i="3"/>
  <c r="BE2077" i="3" s="1"/>
  <c r="BD2086" i="3"/>
  <c r="BE2086" i="3" s="1"/>
  <c r="BD2082" i="3"/>
  <c r="BE2082" i="3" s="1"/>
  <c r="BD2040" i="3"/>
  <c r="BE2040" i="3" s="1"/>
  <c r="BD2088" i="3"/>
  <c r="BE2088" i="3" s="1"/>
  <c r="BD2044" i="3"/>
  <c r="BE2044" i="3" s="1"/>
  <c r="BD2109" i="3"/>
  <c r="BE2109" i="3" s="1"/>
  <c r="BD2051" i="3"/>
  <c r="BE2051" i="3" s="1"/>
  <c r="BD2035" i="3"/>
  <c r="BE2035" i="3" s="1"/>
  <c r="BD2061" i="3"/>
  <c r="BE2061" i="3" s="1"/>
  <c r="BD2116" i="3"/>
  <c r="BE2116" i="3" s="1"/>
  <c r="BD2026" i="3"/>
  <c r="BE2026" i="3" s="1"/>
  <c r="BD2103" i="3"/>
  <c r="BE2103" i="3" s="1"/>
  <c r="BD2032" i="3"/>
  <c r="BE2032" i="3" s="1"/>
  <c r="BD2045" i="3"/>
  <c r="BE2045" i="3" s="1"/>
  <c r="BD2090" i="3"/>
  <c r="BE2090" i="3" s="1"/>
  <c r="BD2063" i="3"/>
  <c r="BE2063" i="3" s="1"/>
  <c r="BD2053" i="3"/>
  <c r="BE2053" i="3" s="1"/>
  <c r="BD2043" i="3"/>
  <c r="BE2043" i="3" s="1"/>
  <c r="BD2042" i="3"/>
  <c r="BE2042" i="3" s="1"/>
  <c r="BC9" i="3"/>
  <c r="BD1065" i="3"/>
  <c r="BE1065" i="3" s="1"/>
  <c r="BD501" i="3"/>
  <c r="BD481" i="3"/>
  <c r="BD417" i="3"/>
  <c r="BD469" i="3"/>
  <c r="BD461" i="3"/>
  <c r="BD453" i="3"/>
  <c r="BD445" i="3"/>
  <c r="BD437" i="3"/>
  <c r="BD429" i="3"/>
  <c r="BD861" i="3"/>
  <c r="BD477" i="3"/>
  <c r="BD421" i="3"/>
  <c r="BD893" i="3"/>
  <c r="BD473" i="3"/>
  <c r="BD465" i="3"/>
  <c r="BD457" i="3"/>
  <c r="BD441" i="3"/>
  <c r="BD425" i="3"/>
  <c r="BD449" i="3"/>
  <c r="BD433" i="3"/>
  <c r="BD347" i="3"/>
  <c r="BD452" i="3"/>
  <c r="BD400" i="3"/>
  <c r="BD444" i="3"/>
  <c r="BD460" i="3"/>
  <c r="BD468" i="3"/>
  <c r="BD505" i="3"/>
  <c r="BD352" i="3"/>
  <c r="BD375" i="3"/>
  <c r="BD517" i="3"/>
  <c r="BD547" i="3"/>
  <c r="BD564" i="3"/>
  <c r="BD694" i="3"/>
  <c r="BD698" i="3"/>
  <c r="BD355" i="3"/>
  <c r="BD407" i="3"/>
  <c r="BD432" i="3"/>
  <c r="BD464" i="3"/>
  <c r="BD518" i="3"/>
  <c r="BD526" i="3"/>
  <c r="BD595" i="3"/>
  <c r="BD415" i="3"/>
  <c r="BD436" i="3"/>
  <c r="BD399" i="3"/>
  <c r="BD428" i="3"/>
  <c r="BD494" i="3"/>
  <c r="BD513" i="3"/>
  <c r="BD563" i="3"/>
  <c r="BD580" i="3"/>
  <c r="BD336" i="3"/>
  <c r="BD351" i="3"/>
  <c r="BD404" i="3"/>
  <c r="BD509" i="3"/>
  <c r="BD646" i="3"/>
  <c r="BD348" i="3"/>
  <c r="BD371" i="3"/>
  <c r="BD332" i="3"/>
  <c r="BD521" i="3"/>
  <c r="BD529" i="3"/>
  <c r="BD335" i="3"/>
  <c r="BD388" i="3"/>
  <c r="BD403" i="3"/>
  <c r="BD416" i="3"/>
  <c r="BD480" i="3"/>
  <c r="BD614" i="3"/>
  <c r="BD889" i="3"/>
  <c r="BD340" i="3"/>
  <c r="BD380" i="3"/>
  <c r="BD392" i="3"/>
  <c r="BD448" i="3"/>
  <c r="BD472" i="3"/>
  <c r="BD489" i="3"/>
  <c r="BD502" i="3"/>
  <c r="BD331" i="3"/>
  <c r="BD372" i="3"/>
  <c r="BD497" i="3"/>
  <c r="BD376" i="3"/>
  <c r="BD525" i="3"/>
  <c r="BD440" i="3"/>
  <c r="BD327" i="3"/>
  <c r="BD368" i="3"/>
  <c r="BD383" i="3"/>
  <c r="BD395" i="3"/>
  <c r="BD579" i="3"/>
  <c r="BD596" i="3"/>
  <c r="BD714" i="3"/>
  <c r="BD746" i="3"/>
  <c r="BD356" i="3"/>
  <c r="BD510" i="3"/>
  <c r="BD360" i="3"/>
  <c r="BD367" i="3"/>
  <c r="BD420" i="3"/>
  <c r="BD674" i="3"/>
  <c r="BD678" i="3"/>
  <c r="BD877" i="3"/>
  <c r="BD334" i="3"/>
  <c r="BD342" i="3"/>
  <c r="BD350" i="3"/>
  <c r="BD358" i="3"/>
  <c r="BD374" i="3"/>
  <c r="BD382" i="3"/>
  <c r="BD390" i="3"/>
  <c r="BD398" i="3"/>
  <c r="BD406" i="3"/>
  <c r="BD414" i="3"/>
  <c r="BD535" i="3"/>
  <c r="BD552" i="3"/>
  <c r="BD599" i="3"/>
  <c r="BD339" i="3"/>
  <c r="BD379" i="3"/>
  <c r="BD408" i="3"/>
  <c r="BD456" i="3"/>
  <c r="BD344" i="3"/>
  <c r="BD359" i="3"/>
  <c r="BD412" i="3"/>
  <c r="BD493" i="3"/>
  <c r="BD881" i="3"/>
  <c r="BD730" i="3"/>
  <c r="BD391" i="3"/>
  <c r="BD486" i="3"/>
  <c r="BD548" i="3"/>
  <c r="BD343" i="3"/>
  <c r="BD384" i="3"/>
  <c r="BD396" i="3"/>
  <c r="BD411" i="3"/>
  <c r="BD476" i="3"/>
  <c r="BD630" i="3"/>
  <c r="BD330" i="3"/>
  <c r="BD338" i="3"/>
  <c r="BD346" i="3"/>
  <c r="BD354" i="3"/>
  <c r="BD362" i="3"/>
  <c r="BD370" i="3"/>
  <c r="BD378" i="3"/>
  <c r="BD386" i="3"/>
  <c r="BD394" i="3"/>
  <c r="BD402" i="3"/>
  <c r="BD410" i="3"/>
  <c r="BD567" i="3"/>
  <c r="BD584" i="3"/>
  <c r="BD610" i="3"/>
  <c r="BD626" i="3"/>
  <c r="BD642" i="3"/>
  <c r="BD658" i="3"/>
  <c r="BD670" i="3"/>
  <c r="BD690" i="3"/>
  <c r="BD710" i="3"/>
  <c r="BD869" i="3"/>
  <c r="BD478" i="3"/>
  <c r="BD498" i="3"/>
  <c r="BD514" i="3"/>
  <c r="BD530" i="3"/>
  <c r="BD539" i="3"/>
  <c r="BD556" i="3"/>
  <c r="BD638" i="3"/>
  <c r="BD706" i="3"/>
  <c r="BD865" i="3"/>
  <c r="BD491" i="3"/>
  <c r="BD507" i="3"/>
  <c r="BD543" i="3"/>
  <c r="BD560" i="3"/>
  <c r="BD640" i="3"/>
  <c r="BD668" i="3"/>
  <c r="BD702" i="3"/>
  <c r="BD740" i="3"/>
  <c r="BD788" i="3"/>
  <c r="BD534" i="3"/>
  <c r="BD542" i="3"/>
  <c r="BD550" i="3"/>
  <c r="BD558" i="3"/>
  <c r="BD566" i="3"/>
  <c r="BD574" i="3"/>
  <c r="BD582" i="3"/>
  <c r="BD590" i="3"/>
  <c r="BD598" i="3"/>
  <c r="BD773" i="3"/>
  <c r="BD805" i="3"/>
  <c r="BD837" i="3"/>
  <c r="BD860" i="3"/>
  <c r="BD878" i="3"/>
  <c r="BD872" i="3"/>
  <c r="BD619" i="3"/>
  <c r="BD635" i="3"/>
  <c r="BD651" i="3"/>
  <c r="BD667" i="3"/>
  <c r="BD683" i="3"/>
  <c r="BD699" i="3"/>
  <c r="BD715" i="3"/>
  <c r="BD731" i="3"/>
  <c r="BD747" i="3"/>
  <c r="BD759" i="3"/>
  <c r="BD775" i="3"/>
  <c r="BD791" i="3"/>
  <c r="BD807" i="3"/>
  <c r="BD823" i="3"/>
  <c r="BD839" i="3"/>
  <c r="BD855" i="3"/>
  <c r="BD487" i="3"/>
  <c r="BD495" i="3"/>
  <c r="BD503" i="3"/>
  <c r="BD511" i="3"/>
  <c r="BD519" i="3"/>
  <c r="BD527" i="3"/>
  <c r="BD551" i="3"/>
  <c r="BD583" i="3"/>
  <c r="BD474" i="3"/>
  <c r="BD555" i="3"/>
  <c r="BD572" i="3"/>
  <c r="BD622" i="3"/>
  <c r="BD660" i="3"/>
  <c r="BD686" i="3"/>
  <c r="BD754" i="3"/>
  <c r="BD796" i="3"/>
  <c r="BD880" i="3"/>
  <c r="BD726" i="3"/>
  <c r="BD742" i="3"/>
  <c r="BD758" i="3"/>
  <c r="BD470" i="3"/>
  <c r="BD490" i="3"/>
  <c r="BD506" i="3"/>
  <c r="BD522" i="3"/>
  <c r="BD571" i="3"/>
  <c r="BD588" i="3"/>
  <c r="BD606" i="3"/>
  <c r="BD666" i="3"/>
  <c r="BD738" i="3"/>
  <c r="BD873" i="3"/>
  <c r="BD523" i="3"/>
  <c r="BD575" i="3"/>
  <c r="BD592" i="3"/>
  <c r="BD608" i="3"/>
  <c r="BD634" i="3"/>
  <c r="BD708" i="3"/>
  <c r="BD734" i="3"/>
  <c r="BD885" i="3"/>
  <c r="BD538" i="3"/>
  <c r="BD546" i="3"/>
  <c r="BD554" i="3"/>
  <c r="BD562" i="3"/>
  <c r="BD570" i="3"/>
  <c r="BD578" i="3"/>
  <c r="BD586" i="3"/>
  <c r="BD594" i="3"/>
  <c r="BD602" i="3"/>
  <c r="BD789" i="3"/>
  <c r="BD821" i="3"/>
  <c r="BD853" i="3"/>
  <c r="BD892" i="3"/>
  <c r="BD856" i="3"/>
  <c r="BD611" i="3"/>
  <c r="BD627" i="3"/>
  <c r="BD643" i="3"/>
  <c r="BD659" i="3"/>
  <c r="BD691" i="3"/>
  <c r="BD707" i="3"/>
  <c r="BD723" i="3"/>
  <c r="BD739" i="3"/>
  <c r="BD755" i="3"/>
  <c r="BD767" i="3"/>
  <c r="BD783" i="3"/>
  <c r="BD799" i="3"/>
  <c r="BD815" i="3"/>
  <c r="BD831" i="3"/>
  <c r="BD847" i="3"/>
  <c r="BD536" i="3"/>
  <c r="BD568" i="3"/>
  <c r="BD600" i="3"/>
  <c r="BD418" i="3"/>
  <c r="BD426" i="3"/>
  <c r="BD430" i="3"/>
  <c r="BD434" i="3"/>
  <c r="BD438" i="3"/>
  <c r="BD442" i="3"/>
  <c r="BD446" i="3"/>
  <c r="BD450" i="3"/>
  <c r="BD454" i="3"/>
  <c r="BD458" i="3"/>
  <c r="BD462" i="3"/>
  <c r="BD466" i="3"/>
  <c r="BD482" i="3"/>
  <c r="BD540" i="3"/>
  <c r="BD587" i="3"/>
  <c r="BD603" i="3"/>
  <c r="BD654" i="3"/>
  <c r="BD722" i="3"/>
  <c r="BD499" i="3"/>
  <c r="BD531" i="3"/>
  <c r="BD544" i="3"/>
  <c r="BD591" i="3"/>
  <c r="BD618" i="3"/>
  <c r="BD656" i="3"/>
  <c r="BD682" i="3"/>
  <c r="BD718" i="3"/>
  <c r="BD756" i="3"/>
  <c r="BD772" i="3"/>
  <c r="BD857" i="3"/>
  <c r="BD765" i="3"/>
  <c r="BD797" i="3"/>
  <c r="BD829" i="3"/>
  <c r="BD862" i="3"/>
  <c r="BD874" i="3"/>
  <c r="BD615" i="3"/>
  <c r="BD631" i="3"/>
  <c r="BD647" i="3"/>
  <c r="BD663" i="3"/>
  <c r="BD679" i="3"/>
  <c r="BD711" i="3"/>
  <c r="BD727" i="3"/>
  <c r="BD743" i="3"/>
  <c r="BD761" i="3"/>
  <c r="BD769" i="3"/>
  <c r="BD777" i="3"/>
  <c r="BD785" i="3"/>
  <c r="BD793" i="3"/>
  <c r="BD801" i="3"/>
  <c r="BD809" i="3"/>
  <c r="BD817" i="3"/>
  <c r="BD825" i="3"/>
  <c r="BD833" i="3"/>
  <c r="BD841" i="3"/>
  <c r="BD849" i="3"/>
  <c r="BD763" i="3"/>
  <c r="BD779" i="3"/>
  <c r="BD811" i="3"/>
  <c r="BD827" i="3"/>
  <c r="BD843" i="3"/>
  <c r="BD688" i="3"/>
  <c r="BD781" i="3"/>
  <c r="BD814" i="3"/>
  <c r="BD845" i="3"/>
  <c r="BD876" i="3"/>
  <c r="BD639" i="3"/>
  <c r="BD703" i="3"/>
  <c r="BD886" i="3"/>
  <c r="BD771" i="3"/>
  <c r="BD835" i="3"/>
  <c r="BD863" i="3"/>
  <c r="BD879" i="3"/>
  <c r="BD650" i="3"/>
  <c r="BD890" i="3"/>
  <c r="BD623" i="3"/>
  <c r="BD687" i="3"/>
  <c r="BD751" i="3"/>
  <c r="BD870" i="3"/>
  <c r="BD787" i="3"/>
  <c r="BD851" i="3"/>
  <c r="BD867" i="3"/>
  <c r="BD883" i="3"/>
  <c r="BD559" i="3"/>
  <c r="BD576" i="3"/>
  <c r="BD750" i="3"/>
  <c r="BD782" i="3"/>
  <c r="BD813" i="3"/>
  <c r="BD846" i="3"/>
  <c r="BD607" i="3"/>
  <c r="BD671" i="3"/>
  <c r="BD735" i="3"/>
  <c r="BD803" i="3"/>
  <c r="BD871" i="3"/>
  <c r="BD887" i="3"/>
  <c r="BD515" i="3"/>
  <c r="BD624" i="3"/>
  <c r="BD724" i="3"/>
  <c r="BD894" i="3"/>
  <c r="BD655" i="3"/>
  <c r="BD719" i="3"/>
  <c r="BD884" i="3"/>
  <c r="BD819" i="3"/>
  <c r="BD859" i="3"/>
  <c r="BD875" i="3"/>
  <c r="BD891" i="3"/>
  <c r="BD866" i="3"/>
  <c r="BD423" i="3"/>
  <c r="BD830" i="3"/>
  <c r="BD766" i="3"/>
  <c r="BD790" i="3"/>
  <c r="BD812" i="3"/>
  <c r="BD744" i="3"/>
  <c r="BD672" i="3"/>
  <c r="BD748" i="3"/>
  <c r="BD700" i="3"/>
  <c r="BD431" i="3"/>
  <c r="BD820" i="3"/>
  <c r="BD848" i="3"/>
  <c r="BD816" i="3"/>
  <c r="BD784" i="3"/>
  <c r="BD729" i="3"/>
  <c r="BD697" i="3"/>
  <c r="BD657" i="3"/>
  <c r="BD625" i="3"/>
  <c r="BD569" i="3"/>
  <c r="BD549" i="3"/>
  <c r="BD604" i="3"/>
  <c r="BD545" i="3"/>
  <c r="BD864" i="3"/>
  <c r="BD749" i="3"/>
  <c r="BD717" i="3"/>
  <c r="BD685" i="3"/>
  <c r="BD653" i="3"/>
  <c r="BD621" i="3"/>
  <c r="BD601" i="3"/>
  <c r="BD467" i="3"/>
  <c r="BD451" i="3"/>
  <c r="BD435" i="3"/>
  <c r="BD561" i="3"/>
  <c r="BD377" i="3"/>
  <c r="BD704" i="3"/>
  <c r="BD405" i="3"/>
  <c r="BD413" i="3"/>
  <c r="BD573" i="3"/>
  <c r="BD508" i="3"/>
  <c r="BD329" i="3"/>
  <c r="BD484" i="3"/>
  <c r="BD676" i="3"/>
  <c r="BD553" i="3"/>
  <c r="BD828" i="3"/>
  <c r="BD483" i="3"/>
  <c r="BD471" i="3"/>
  <c r="BD838" i="3"/>
  <c r="BE838" i="3" s="1"/>
  <c r="BD628" i="3"/>
  <c r="BD780" i="3"/>
  <c r="BD842" i="3"/>
  <c r="BD778" i="3"/>
  <c r="BD447" i="3"/>
  <c r="BD804" i="3"/>
  <c r="BD840" i="3"/>
  <c r="BD808" i="3"/>
  <c r="BD776" i="3"/>
  <c r="BD834" i="3"/>
  <c r="BD770" i="3"/>
  <c r="BD753" i="3"/>
  <c r="BD721" i="3"/>
  <c r="BD689" i="3"/>
  <c r="BD649" i="3"/>
  <c r="BD617" i="3"/>
  <c r="BD565" i="3"/>
  <c r="BD512" i="3"/>
  <c r="BD496" i="3"/>
  <c r="BD850" i="3"/>
  <c r="BD786" i="3"/>
  <c r="BD741" i="3"/>
  <c r="BD709" i="3"/>
  <c r="BD677" i="3"/>
  <c r="BD645" i="3"/>
  <c r="BD613" i="3"/>
  <c r="BD389" i="3"/>
  <c r="BD533" i="3"/>
  <c r="BD337" i="3"/>
  <c r="BD353" i="3"/>
  <c r="BD345" i="3"/>
  <c r="BD532" i="3"/>
  <c r="BD341" i="3"/>
  <c r="BD349" i="3"/>
  <c r="BD369" i="3"/>
  <c r="BD357" i="3"/>
  <c r="BD492" i="3"/>
  <c r="BD381" i="3"/>
  <c r="BD455" i="3"/>
  <c r="BD680" i="3"/>
  <c r="BD844" i="3"/>
  <c r="BD612" i="3"/>
  <c r="BD822" i="3"/>
  <c r="BD774" i="3"/>
  <c r="BD728" i="3"/>
  <c r="BD764" i="3"/>
  <c r="BD732" i="3"/>
  <c r="BD585" i="3"/>
  <c r="BD463" i="3"/>
  <c r="BD419" i="3"/>
  <c r="BD581" i="3"/>
  <c r="BD520" i="3"/>
  <c r="BD504" i="3"/>
  <c r="BD488" i="3"/>
  <c r="BD852" i="3"/>
  <c r="BD652" i="3"/>
  <c r="BD832" i="3"/>
  <c r="BD800" i="3"/>
  <c r="BD768" i="3"/>
  <c r="BD745" i="3"/>
  <c r="BD713" i="3"/>
  <c r="BD681" i="3"/>
  <c r="BD641" i="3"/>
  <c r="BD609" i="3"/>
  <c r="BD720" i="3"/>
  <c r="BD736" i="3"/>
  <c r="BD577" i="3"/>
  <c r="BD733" i="3"/>
  <c r="BD701" i="3"/>
  <c r="BD669" i="3"/>
  <c r="BD637" i="3"/>
  <c r="BD605" i="3"/>
  <c r="BD616" i="3"/>
  <c r="BD684" i="3"/>
  <c r="BD373" i="3"/>
  <c r="BD333" i="3"/>
  <c r="BD541" i="3"/>
  <c r="BD593" i="3"/>
  <c r="BD557" i="3"/>
  <c r="BD365" i="3"/>
  <c r="BD524" i="3"/>
  <c r="BD401" i="3"/>
  <c r="BD361" i="3"/>
  <c r="BD589" i="3"/>
  <c r="BD397" i="3"/>
  <c r="BD500" i="3"/>
  <c r="BD409" i="3"/>
  <c r="BD888" i="3"/>
  <c r="BD794" i="3"/>
  <c r="BD798" i="3"/>
  <c r="BD826" i="3"/>
  <c r="BD762" i="3"/>
  <c r="BD692" i="3"/>
  <c r="BD439" i="3"/>
  <c r="BD806" i="3"/>
  <c r="BD696" i="3"/>
  <c r="BD716" i="3"/>
  <c r="BD810" i="3"/>
  <c r="BD479" i="3"/>
  <c r="BD632" i="3"/>
  <c r="BD836" i="3"/>
  <c r="BD620" i="3"/>
  <c r="BD824" i="3"/>
  <c r="BD792" i="3"/>
  <c r="BD760" i="3"/>
  <c r="BD802" i="3"/>
  <c r="BD737" i="3"/>
  <c r="BD705" i="3"/>
  <c r="BD665" i="3"/>
  <c r="BD633" i="3"/>
  <c r="BD475" i="3"/>
  <c r="BD459" i="3"/>
  <c r="BD443" i="3"/>
  <c r="BD427" i="3"/>
  <c r="BD648" i="3"/>
  <c r="BD882" i="3"/>
  <c r="BD752" i="3"/>
  <c r="BD636" i="3"/>
  <c r="BD818" i="3"/>
  <c r="BD757" i="3"/>
  <c r="BD725" i="3"/>
  <c r="BD693" i="3"/>
  <c r="BD661" i="3"/>
  <c r="BD629" i="3"/>
  <c r="BD597" i="3"/>
  <c r="BD664" i="3"/>
  <c r="BD516" i="3"/>
  <c r="BD385" i="3"/>
  <c r="BD393" i="3"/>
  <c r="AY299" i="3"/>
  <c r="AY660" i="3"/>
  <c r="AY820" i="3"/>
  <c r="AY615" i="3"/>
  <c r="AY787" i="3"/>
  <c r="AY759" i="3"/>
  <c r="AY676" i="3"/>
  <c r="AY571" i="3"/>
  <c r="AY402" i="3"/>
  <c r="AY625" i="3"/>
  <c r="AY197" i="3"/>
  <c r="AY198" i="3"/>
  <c r="AY267" i="3"/>
  <c r="AY473" i="3"/>
  <c r="AY746" i="3"/>
  <c r="AY825" i="3"/>
  <c r="AY619" i="3"/>
  <c r="AY587" i="3"/>
  <c r="AY781" i="3"/>
  <c r="BD896" i="3"/>
  <c r="BD304" i="3"/>
  <c r="BD275" i="3"/>
  <c r="BD220" i="3"/>
  <c r="BD248" i="3"/>
  <c r="BD276" i="3"/>
  <c r="BD315" i="3"/>
  <c r="BD208" i="3"/>
  <c r="BD223" i="3"/>
  <c r="BD264" i="3"/>
  <c r="BD279" i="3"/>
  <c r="BD308" i="3"/>
  <c r="BD196" i="3"/>
  <c r="BD255" i="3"/>
  <c r="BD267" i="3"/>
  <c r="BD284" i="3"/>
  <c r="BD292" i="3"/>
  <c r="BD247" i="3"/>
  <c r="BD203" i="3"/>
  <c r="BD291" i="3"/>
  <c r="BD207" i="3"/>
  <c r="BD252" i="3"/>
  <c r="BD307" i="3"/>
  <c r="BD219" i="3"/>
  <c r="BD236" i="3"/>
  <c r="BD251" i="3"/>
  <c r="BD296" i="3"/>
  <c r="BD320" i="3"/>
  <c r="BD211" i="3"/>
  <c r="BD228" i="3"/>
  <c r="BD240" i="3"/>
  <c r="BD299" i="3"/>
  <c r="BD311" i="3"/>
  <c r="BD199" i="3"/>
  <c r="BD231" i="3"/>
  <c r="BD204" i="3"/>
  <c r="BD316" i="3"/>
  <c r="BD224" i="3"/>
  <c r="BD280" i="3"/>
  <c r="BD295" i="3"/>
  <c r="BD319" i="3"/>
  <c r="BD239" i="3"/>
  <c r="BD268" i="3"/>
  <c r="BD200" i="3"/>
  <c r="BD288" i="3"/>
  <c r="BD195" i="3"/>
  <c r="BD212" i="3"/>
  <c r="BD215" i="3"/>
  <c r="BD232" i="3"/>
  <c r="BD244" i="3"/>
  <c r="BD287" i="3"/>
  <c r="BD198" i="3"/>
  <c r="BD206" i="3"/>
  <c r="BD214" i="3"/>
  <c r="BD222" i="3"/>
  <c r="BD230" i="3"/>
  <c r="BD238" i="3"/>
  <c r="BD246" i="3"/>
  <c r="BD254" i="3"/>
  <c r="BD262" i="3"/>
  <c r="BD270" i="3"/>
  <c r="BD278" i="3"/>
  <c r="BD286" i="3"/>
  <c r="BD294" i="3"/>
  <c r="BD302" i="3"/>
  <c r="BD310" i="3"/>
  <c r="BD318" i="3"/>
  <c r="BD283" i="3"/>
  <c r="BD300" i="3"/>
  <c r="BD216" i="3"/>
  <c r="BD243" i="3"/>
  <c r="BD260" i="3"/>
  <c r="BD272" i="3"/>
  <c r="BD227" i="3"/>
  <c r="BD256" i="3"/>
  <c r="BD259" i="3"/>
  <c r="BD271" i="3"/>
  <c r="BD194" i="3"/>
  <c r="BD202" i="3"/>
  <c r="BD210" i="3"/>
  <c r="BD218" i="3"/>
  <c r="BD226" i="3"/>
  <c r="BD234" i="3"/>
  <c r="BD242" i="3"/>
  <c r="BD250" i="3"/>
  <c r="BD258" i="3"/>
  <c r="BD266" i="3"/>
  <c r="BD274" i="3"/>
  <c r="BD282" i="3"/>
  <c r="BD290" i="3"/>
  <c r="BD298" i="3"/>
  <c r="BD306" i="3"/>
  <c r="BD322" i="3"/>
  <c r="BD281" i="3"/>
  <c r="BD193" i="3"/>
  <c r="BD253" i="3"/>
  <c r="BD273" i="3"/>
  <c r="BD217" i="3"/>
  <c r="BD289" i="3"/>
  <c r="BD233" i="3"/>
  <c r="BD261" i="3"/>
  <c r="BD201" i="3"/>
  <c r="BD269" i="3"/>
  <c r="BD213" i="3"/>
  <c r="BD305" i="3"/>
  <c r="BD257" i="3"/>
  <c r="BD197" i="3"/>
  <c r="BD241" i="3"/>
  <c r="BD277" i="3"/>
  <c r="BD265" i="3"/>
  <c r="BD245" i="3"/>
  <c r="BD225" i="3"/>
  <c r="BD321" i="3"/>
  <c r="BD297" i="3"/>
  <c r="BD237" i="3"/>
  <c r="BD221" i="3"/>
  <c r="BD301" i="3"/>
  <c r="BD209" i="3"/>
  <c r="BD249" i="3"/>
  <c r="BD313" i="3"/>
  <c r="BD317" i="3"/>
  <c r="BD293" i="3"/>
  <c r="BD205" i="3"/>
  <c r="BD285" i="3"/>
  <c r="BD229" i="3"/>
  <c r="AY561" i="3"/>
  <c r="AY461" i="3"/>
  <c r="AY488" i="3"/>
  <c r="AY806" i="3"/>
  <c r="AY743" i="3"/>
  <c r="AY655" i="3"/>
  <c r="AY731" i="3"/>
  <c r="AY723" i="3"/>
  <c r="AY390" i="3"/>
  <c r="AY359" i="3"/>
  <c r="AY331" i="3"/>
  <c r="BD1951" i="3"/>
  <c r="BE1951" i="3" s="1"/>
  <c r="BD1947" i="3"/>
  <c r="BE1947" i="3" s="1"/>
  <c r="BD1906" i="3"/>
  <c r="BE1906" i="3" s="1"/>
  <c r="BD1782" i="3"/>
  <c r="BE1782" i="3" s="1"/>
  <c r="BD1778" i="3"/>
  <c r="BE1778" i="3" s="1"/>
  <c r="BD1774" i="3"/>
  <c r="BE1774" i="3" s="1"/>
  <c r="BD1770" i="3"/>
  <c r="BE1770" i="3" s="1"/>
  <c r="BD1766" i="3"/>
  <c r="BE1766" i="3" s="1"/>
  <c r="BD1762" i="3"/>
  <c r="BE1762" i="3" s="1"/>
  <c r="BD2019" i="3"/>
  <c r="BE2019" i="3" s="1"/>
  <c r="BD1910" i="3"/>
  <c r="BE1910" i="3" s="1"/>
  <c r="BD1902" i="3"/>
  <c r="BE1902" i="3" s="1"/>
  <c r="BD1783" i="3"/>
  <c r="BE1783" i="3" s="1"/>
  <c r="BD1909" i="3"/>
  <c r="BE1909" i="3" s="1"/>
  <c r="BD1763" i="3"/>
  <c r="BE1763" i="3" s="1"/>
  <c r="BD1771" i="3"/>
  <c r="BE1771" i="3" s="1"/>
  <c r="BD1775" i="3"/>
  <c r="BE1775" i="3" s="1"/>
  <c r="BD1885" i="3"/>
  <c r="BE1885" i="3" s="1"/>
  <c r="BD1796" i="3"/>
  <c r="BE1796" i="3" s="1"/>
  <c r="BD1824" i="3"/>
  <c r="BE1824" i="3" s="1"/>
  <c r="BD1856" i="3"/>
  <c r="BE1856" i="3" s="1"/>
  <c r="BD1890" i="3"/>
  <c r="BE1890" i="3" s="1"/>
  <c r="BD2018" i="3"/>
  <c r="BE2018" i="3" s="1"/>
  <c r="BD1848" i="3"/>
  <c r="BE1848" i="3" s="1"/>
  <c r="BD1881" i="3"/>
  <c r="BE1881" i="3" s="1"/>
  <c r="BD1893" i="3"/>
  <c r="BE1893" i="3" s="1"/>
  <c r="BD1905" i="3"/>
  <c r="BE1905" i="3" s="1"/>
  <c r="BD1756" i="3"/>
  <c r="BE1756" i="3" s="1"/>
  <c r="BD1793" i="3"/>
  <c r="BE1793" i="3" s="1"/>
  <c r="BD1801" i="3"/>
  <c r="BE1801" i="3" s="1"/>
  <c r="BD1809" i="3"/>
  <c r="BE1809" i="3" s="1"/>
  <c r="BD1817" i="3"/>
  <c r="BE1817" i="3" s="1"/>
  <c r="BD1825" i="3"/>
  <c r="BE1825" i="3" s="1"/>
  <c r="BD1833" i="3"/>
  <c r="BE1833" i="3" s="1"/>
  <c r="BD1841" i="3"/>
  <c r="BE1841" i="3" s="1"/>
  <c r="BD1849" i="3"/>
  <c r="BE1849" i="3" s="1"/>
  <c r="BD1857" i="3"/>
  <c r="BE1857" i="3" s="1"/>
  <c r="BD1920" i="3"/>
  <c r="BE1920" i="3" s="1"/>
  <c r="BD1789" i="3"/>
  <c r="BE1789" i="3" s="1"/>
  <c r="BD1797" i="3"/>
  <c r="BE1797" i="3" s="1"/>
  <c r="BD1805" i="3"/>
  <c r="BE1805" i="3" s="1"/>
  <c r="BD1813" i="3"/>
  <c r="BE1813" i="3" s="1"/>
  <c r="BD1821" i="3"/>
  <c r="BE1821" i="3" s="1"/>
  <c r="BD1829" i="3"/>
  <c r="BE1829" i="3" s="1"/>
  <c r="BD1837" i="3"/>
  <c r="BE1837" i="3" s="1"/>
  <c r="BD1845" i="3"/>
  <c r="BE1845" i="3" s="1"/>
  <c r="BD1853" i="3"/>
  <c r="BE1853" i="3" s="1"/>
  <c r="BD1861" i="3"/>
  <c r="BE1861" i="3" s="1"/>
  <c r="BD1944" i="3"/>
  <c r="BE1944" i="3" s="1"/>
  <c r="BD1791" i="3"/>
  <c r="BE1791" i="3" s="1"/>
  <c r="BD1807" i="3"/>
  <c r="BE1807" i="3" s="1"/>
  <c r="BD1823" i="3"/>
  <c r="BE1823" i="3" s="1"/>
  <c r="BD1839" i="3"/>
  <c r="BE1839" i="3" s="1"/>
  <c r="BD1855" i="3"/>
  <c r="BE1855" i="3" s="1"/>
  <c r="BD1871" i="3"/>
  <c r="BE1871" i="3" s="1"/>
  <c r="BD1887" i="3"/>
  <c r="BE1887" i="3" s="1"/>
  <c r="BD1937" i="3"/>
  <c r="BE1937" i="3" s="1"/>
  <c r="BD1945" i="3"/>
  <c r="BE1945" i="3" s="1"/>
  <c r="BD2006" i="3"/>
  <c r="BE2006" i="3" s="1"/>
  <c r="BD1917" i="3"/>
  <c r="BE1917" i="3" s="1"/>
  <c r="BD1925" i="3"/>
  <c r="BE1925" i="3" s="1"/>
  <c r="BD1931" i="3"/>
  <c r="BE1931" i="3" s="1"/>
  <c r="BD1939" i="3"/>
  <c r="BE1939" i="3" s="1"/>
  <c r="BD1946" i="3"/>
  <c r="BE1946" i="3" s="1"/>
  <c r="BD2014" i="3"/>
  <c r="BE2014" i="3" s="1"/>
  <c r="BD1971" i="3"/>
  <c r="BE1971" i="3" s="1"/>
  <c r="BD2003" i="3"/>
  <c r="BE2003" i="3" s="1"/>
  <c r="BD2016" i="3"/>
  <c r="BE2016" i="3" s="1"/>
  <c r="BD1961" i="3"/>
  <c r="BE1961" i="3" s="1"/>
  <c r="BD1977" i="3"/>
  <c r="BE1977" i="3" s="1"/>
  <c r="BD1993" i="3"/>
  <c r="BE1993" i="3" s="1"/>
  <c r="BD2009" i="3"/>
  <c r="BE2009" i="3" s="1"/>
  <c r="BD1746" i="3"/>
  <c r="BE1746" i="3" s="1"/>
  <c r="BD1873" i="3"/>
  <c r="BE1873" i="3" s="1"/>
  <c r="BD1755" i="3"/>
  <c r="BE1755" i="3" s="1"/>
  <c r="BD1759" i="3"/>
  <c r="BE1759" i="3" s="1"/>
  <c r="BD1864" i="3"/>
  <c r="BE1864" i="3" s="1"/>
  <c r="BD1886" i="3"/>
  <c r="BE1886" i="3" s="1"/>
  <c r="BD1752" i="3"/>
  <c r="BE1752" i="3" s="1"/>
  <c r="BD1903" i="3"/>
  <c r="BE1903" i="3" s="1"/>
  <c r="BD1936" i="3"/>
  <c r="BE1936" i="3" s="1"/>
  <c r="BD1787" i="3"/>
  <c r="BE1787" i="3" s="1"/>
  <c r="BD1803" i="3"/>
  <c r="BE1803" i="3" s="1"/>
  <c r="BD1835" i="3"/>
  <c r="BE1835" i="3" s="1"/>
  <c r="BD1851" i="3"/>
  <c r="BE1851" i="3" s="1"/>
  <c r="BD1867" i="3"/>
  <c r="BE1867" i="3" s="1"/>
  <c r="BD1921" i="3"/>
  <c r="BE1921" i="3" s="1"/>
  <c r="BD1950" i="3"/>
  <c r="BE1950" i="3" s="1"/>
  <c r="BD1958" i="3"/>
  <c r="BE1958" i="3" s="1"/>
  <c r="BD1933" i="3"/>
  <c r="BE1933" i="3" s="1"/>
  <c r="BD1941" i="3"/>
  <c r="BE1941" i="3" s="1"/>
  <c r="BD1966" i="3"/>
  <c r="BE1966" i="3" s="1"/>
  <c r="BD1982" i="3"/>
  <c r="BE1982" i="3" s="1"/>
  <c r="BD1998" i="3"/>
  <c r="BE1998" i="3" s="1"/>
  <c r="BD2022" i="3"/>
  <c r="BE2022" i="3" s="1"/>
  <c r="BD2015" i="3"/>
  <c r="BE2015" i="3" s="1"/>
  <c r="BD1979" i="3"/>
  <c r="BE1979" i="3" s="1"/>
  <c r="BD1980" i="3"/>
  <c r="BE1980" i="3" s="1"/>
  <c r="BD2020" i="3"/>
  <c r="BE2020" i="3" s="1"/>
  <c r="BD1957" i="3"/>
  <c r="BE1957" i="3" s="1"/>
  <c r="BD1973" i="3"/>
  <c r="BE1973" i="3" s="1"/>
  <c r="BD1989" i="3"/>
  <c r="BE1989" i="3" s="1"/>
  <c r="BD2005" i="3"/>
  <c r="BE2005" i="3" s="1"/>
  <c r="BD1754" i="3"/>
  <c r="BE1754" i="3" s="1"/>
  <c r="BD1767" i="3"/>
  <c r="BE1767" i="3" s="1"/>
  <c r="BD1901" i="3"/>
  <c r="BE1901" i="3" s="1"/>
  <c r="BD1812" i="3"/>
  <c r="BE1812" i="3" s="1"/>
  <c r="BD1840" i="3"/>
  <c r="BE1840" i="3" s="1"/>
  <c r="BD1870" i="3"/>
  <c r="BE1870" i="3" s="1"/>
  <c r="BD1877" i="3"/>
  <c r="BE1877" i="3" s="1"/>
  <c r="BD1897" i="3"/>
  <c r="BE1897" i="3" s="1"/>
  <c r="BD1788" i="3"/>
  <c r="BE1788" i="3" s="1"/>
  <c r="BD1874" i="3"/>
  <c r="BE1874" i="3" s="1"/>
  <c r="BD1748" i="3"/>
  <c r="BE1748" i="3" s="1"/>
  <c r="BD1907" i="3"/>
  <c r="BE1907" i="3" s="1"/>
  <c r="BD1952" i="3"/>
  <c r="BE1952" i="3" s="1"/>
  <c r="BD1799" i="3"/>
  <c r="BE1799" i="3" s="1"/>
  <c r="BD1815" i="3"/>
  <c r="BE1815" i="3" s="1"/>
  <c r="BD1831" i="3"/>
  <c r="BE1831" i="3" s="1"/>
  <c r="BD1847" i="3"/>
  <c r="BE1847" i="3" s="1"/>
  <c r="BD1863" i="3"/>
  <c r="BE1863" i="3" s="1"/>
  <c r="BD1879" i="3"/>
  <c r="BE1879" i="3" s="1"/>
  <c r="BD1895" i="3"/>
  <c r="BE1895" i="3" s="1"/>
  <c r="BD1935" i="3"/>
  <c r="BE1935" i="3" s="1"/>
  <c r="BD1943" i="3"/>
  <c r="BE1943" i="3" s="1"/>
  <c r="BD1974" i="3"/>
  <c r="BE1974" i="3" s="1"/>
  <c r="BD1899" i="3"/>
  <c r="BE1899" i="3" s="1"/>
  <c r="BD1959" i="3"/>
  <c r="BE1959" i="3" s="1"/>
  <c r="BD1967" i="3"/>
  <c r="BE1967" i="3" s="1"/>
  <c r="BD1975" i="3"/>
  <c r="BE1975" i="3" s="1"/>
  <c r="BD1983" i="3"/>
  <c r="BE1983" i="3" s="1"/>
  <c r="BD1991" i="3"/>
  <c r="BE1991" i="3" s="1"/>
  <c r="BD1999" i="3"/>
  <c r="BE1999" i="3" s="1"/>
  <c r="BD1955" i="3"/>
  <c r="BE1955" i="3" s="1"/>
  <c r="BD1987" i="3"/>
  <c r="BE1987" i="3" s="1"/>
  <c r="BD2011" i="3"/>
  <c r="BE2011" i="3" s="1"/>
  <c r="BD1953" i="3"/>
  <c r="BE1953" i="3" s="1"/>
  <c r="BD1969" i="3"/>
  <c r="BE1969" i="3" s="1"/>
  <c r="BD1985" i="3"/>
  <c r="BE1985" i="3" s="1"/>
  <c r="BD2001" i="3"/>
  <c r="BE2001" i="3" s="1"/>
  <c r="BD1779" i="3"/>
  <c r="BE1779" i="3" s="1"/>
  <c r="BD1889" i="3"/>
  <c r="BE1889" i="3" s="1"/>
  <c r="BD1750" i="3"/>
  <c r="BE1750" i="3" s="1"/>
  <c r="BD1869" i="3"/>
  <c r="BE1869" i="3" s="1"/>
  <c r="BD1804" i="3"/>
  <c r="BE1804" i="3" s="1"/>
  <c r="BD1832" i="3"/>
  <c r="BE1832" i="3" s="1"/>
  <c r="BD1911" i="3"/>
  <c r="BE1911" i="3" s="1"/>
  <c r="BD1928" i="3"/>
  <c r="BE1928" i="3" s="1"/>
  <c r="BD1795" i="3"/>
  <c r="BE1795" i="3" s="1"/>
  <c r="BD1811" i="3"/>
  <c r="BE1811" i="3" s="1"/>
  <c r="BD1827" i="3"/>
  <c r="BE1827" i="3" s="1"/>
  <c r="BD1843" i="3"/>
  <c r="BE1843" i="3" s="1"/>
  <c r="BD1859" i="3"/>
  <c r="BE1859" i="3" s="1"/>
  <c r="BD1875" i="3"/>
  <c r="BE1875" i="3" s="1"/>
  <c r="BD1891" i="3"/>
  <c r="BE1891" i="3" s="1"/>
  <c r="BD1919" i="3"/>
  <c r="BE1919" i="3" s="1"/>
  <c r="BD1927" i="3"/>
  <c r="BE1927" i="3" s="1"/>
  <c r="BD1990" i="3"/>
  <c r="BE1990" i="3" s="1"/>
  <c r="BD1915" i="3"/>
  <c r="BE1915" i="3" s="1"/>
  <c r="BD1923" i="3"/>
  <c r="BE1923" i="3" s="1"/>
  <c r="BD1949" i="3"/>
  <c r="BE1949" i="3" s="1"/>
  <c r="BD1963" i="3"/>
  <c r="BE1963" i="3" s="1"/>
  <c r="BD1995" i="3"/>
  <c r="BE1995" i="3" s="1"/>
  <c r="BD1965" i="3"/>
  <c r="BE1965" i="3" s="1"/>
  <c r="BD1981" i="3"/>
  <c r="BE1981" i="3" s="1"/>
  <c r="BD1997" i="3"/>
  <c r="BE1997" i="3" s="1"/>
  <c r="BD2013" i="3"/>
  <c r="BE2013" i="3" s="1"/>
  <c r="BD1972" i="3"/>
  <c r="BE1972" i="3" s="1"/>
  <c r="BD1888" i="3"/>
  <c r="BE1888" i="3" s="1"/>
  <c r="BD1753" i="3"/>
  <c r="BE1753" i="3" s="1"/>
  <c r="BD1938" i="3"/>
  <c r="BE1938" i="3" s="1"/>
  <c r="BD1962" i="3"/>
  <c r="BE1962" i="3" s="1"/>
  <c r="BD1834" i="3"/>
  <c r="BE1834" i="3" s="1"/>
  <c r="BD2012" i="3"/>
  <c r="BE2012" i="3" s="1"/>
  <c r="BD1858" i="3"/>
  <c r="BE1858" i="3" s="1"/>
  <c r="BD1794" i="3"/>
  <c r="BE1794" i="3" s="1"/>
  <c r="BD1878" i="3"/>
  <c r="BE1878" i="3" s="1"/>
  <c r="BD2017" i="3"/>
  <c r="BE2017" i="3" s="1"/>
  <c r="BD1912" i="3"/>
  <c r="BE1912" i="3" s="1"/>
  <c r="BD1768" i="3"/>
  <c r="BE1768" i="3" s="1"/>
  <c r="BD1876" i="3"/>
  <c r="BE1876" i="3" s="1"/>
  <c r="BD1908" i="3"/>
  <c r="BE1908" i="3" s="1"/>
  <c r="BD1926" i="3"/>
  <c r="BE1926" i="3" s="1"/>
  <c r="BD1764" i="3"/>
  <c r="BE1764" i="3" s="1"/>
  <c r="BD1884" i="3"/>
  <c r="BE1884" i="3" s="1"/>
  <c r="BD1846" i="3"/>
  <c r="BE1846" i="3" s="1"/>
  <c r="BD1806" i="3"/>
  <c r="BE1806" i="3" s="1"/>
  <c r="BD1852" i="3"/>
  <c r="BE1852" i="3" s="1"/>
  <c r="BD1866" i="3"/>
  <c r="BE1866" i="3" s="1"/>
  <c r="BD1773" i="3"/>
  <c r="BE1773" i="3" s="1"/>
  <c r="BD1992" i="3"/>
  <c r="BE1992" i="3" s="1"/>
  <c r="BD1934" i="3"/>
  <c r="BE1934" i="3" s="1"/>
  <c r="BD1916" i="3"/>
  <c r="BE1916" i="3" s="1"/>
  <c r="BD1816" i="3"/>
  <c r="BE1816" i="3" s="1"/>
  <c r="BD1984" i="3"/>
  <c r="BE1984" i="3" s="1"/>
  <c r="BD1900" i="3"/>
  <c r="BE1900" i="3" s="1"/>
  <c r="BD1758" i="3"/>
  <c r="BE1758" i="3" s="1"/>
  <c r="BD1844" i="3"/>
  <c r="BE1844" i="3" s="1"/>
  <c r="BD1956" i="3"/>
  <c r="BE1956" i="3" s="1"/>
  <c r="BD1948" i="3"/>
  <c r="BE1948" i="3" s="1"/>
  <c r="BD1850" i="3"/>
  <c r="BE1850" i="3" s="1"/>
  <c r="BD1786" i="3"/>
  <c r="BE1786" i="3" s="1"/>
  <c r="BD1745" i="3"/>
  <c r="BE1745" i="3" s="1"/>
  <c r="BD1996" i="3"/>
  <c r="BE1996" i="3" s="1"/>
  <c r="BD1930" i="3"/>
  <c r="BE1930" i="3" s="1"/>
  <c r="BD1872" i="3"/>
  <c r="BE1872" i="3" s="1"/>
  <c r="BD1810" i="3"/>
  <c r="BE1810" i="3" s="1"/>
  <c r="BD1860" i="3"/>
  <c r="BE1860" i="3" s="1"/>
  <c r="BD1784" i="3"/>
  <c r="BE1784" i="3" s="1"/>
  <c r="BD1924" i="3"/>
  <c r="BE1924" i="3" s="1"/>
  <c r="BD1800" i="3"/>
  <c r="BE1800" i="3" s="1"/>
  <c r="BD1769" i="3"/>
  <c r="BE1769" i="3" s="1"/>
  <c r="BD2000" i="3"/>
  <c r="BE2000" i="3" s="1"/>
  <c r="BD1918" i="3"/>
  <c r="BE1918" i="3" s="1"/>
  <c r="BD1932" i="3"/>
  <c r="BE1932" i="3" s="1"/>
  <c r="BD1780" i="3"/>
  <c r="BE1780" i="3" s="1"/>
  <c r="BD1838" i="3"/>
  <c r="BE1838" i="3" s="1"/>
  <c r="BD1798" i="3"/>
  <c r="BE1798" i="3" s="1"/>
  <c r="BD1960" i="3"/>
  <c r="BE1960" i="3" s="1"/>
  <c r="BD1978" i="3"/>
  <c r="BE1978" i="3" s="1"/>
  <c r="BD1785" i="3"/>
  <c r="BE1785" i="3" s="1"/>
  <c r="BD2021" i="3"/>
  <c r="BE2021" i="3" s="1"/>
  <c r="BD2008" i="3"/>
  <c r="BE2008" i="3" s="1"/>
  <c r="BD2004" i="3"/>
  <c r="BE2004" i="3" s="1"/>
  <c r="BD2010" i="3"/>
  <c r="BE2010" i="3" s="1"/>
  <c r="BD1880" i="3"/>
  <c r="BE1880" i="3" s="1"/>
  <c r="BD1802" i="3"/>
  <c r="BE1802" i="3" s="1"/>
  <c r="BD1964" i="3"/>
  <c r="BE1964" i="3" s="1"/>
  <c r="BD1954" i="3"/>
  <c r="BE1954" i="3" s="1"/>
  <c r="BD1922" i="3"/>
  <c r="BE1922" i="3" s="1"/>
  <c r="BD1896" i="3"/>
  <c r="BE1896" i="3" s="1"/>
  <c r="BD1826" i="3"/>
  <c r="BE1826" i="3" s="1"/>
  <c r="BD1836" i="3"/>
  <c r="BE1836" i="3" s="1"/>
  <c r="BD1749" i="3"/>
  <c r="BE1749" i="3" s="1"/>
  <c r="BD1968" i="3"/>
  <c r="BE1968" i="3" s="1"/>
  <c r="BD1913" i="3"/>
  <c r="BE1913" i="3" s="1"/>
  <c r="BD1862" i="3"/>
  <c r="BE1862" i="3" s="1"/>
  <c r="BD1830" i="3"/>
  <c r="BE1830" i="3" s="1"/>
  <c r="BD1790" i="3"/>
  <c r="BE1790" i="3" s="1"/>
  <c r="BD1808" i="3"/>
  <c r="BE1808" i="3" s="1"/>
  <c r="BD1828" i="3"/>
  <c r="BE1828" i="3" s="1"/>
  <c r="BD1757" i="3"/>
  <c r="BE1757" i="3" s="1"/>
  <c r="BD1904" i="3"/>
  <c r="BE1904" i="3" s="1"/>
  <c r="BD1760" i="3"/>
  <c r="BE1760" i="3" s="1"/>
  <c r="BD1892" i="3"/>
  <c r="BE1892" i="3" s="1"/>
  <c r="BD1894" i="3"/>
  <c r="BE1894" i="3" s="1"/>
  <c r="BD1765" i="3"/>
  <c r="BE1765" i="3" s="1"/>
  <c r="BD2002" i="3"/>
  <c r="BE2002" i="3" s="1"/>
  <c r="BD1940" i="3"/>
  <c r="BE1940" i="3" s="1"/>
  <c r="BD1781" i="3"/>
  <c r="BE1781" i="3" s="1"/>
  <c r="BD1777" i="3"/>
  <c r="BE1777" i="3" s="1"/>
  <c r="BD1988" i="3"/>
  <c r="BE1988" i="3" s="1"/>
  <c r="BD1986" i="3"/>
  <c r="BE1986" i="3" s="1"/>
  <c r="BD1914" i="3"/>
  <c r="BE1914" i="3" s="1"/>
  <c r="BD1994" i="3"/>
  <c r="BE1994" i="3" s="1"/>
  <c r="BD1818" i="3"/>
  <c r="BE1818" i="3" s="1"/>
  <c r="BD1751" i="3"/>
  <c r="BE1751" i="3" s="1"/>
  <c r="BD1842" i="3"/>
  <c r="BE1842" i="3" s="1"/>
  <c r="BD1820" i="3"/>
  <c r="BE1820" i="3" s="1"/>
  <c r="BD1898" i="3"/>
  <c r="BE1898" i="3" s="1"/>
  <c r="BD1976" i="3"/>
  <c r="BE1976" i="3" s="1"/>
  <c r="BD1854" i="3"/>
  <c r="BE1854" i="3" s="1"/>
  <c r="BD1814" i="3"/>
  <c r="BE1814" i="3" s="1"/>
  <c r="BD1942" i="3"/>
  <c r="BE1942" i="3" s="1"/>
  <c r="BD1776" i="3"/>
  <c r="BE1776" i="3" s="1"/>
  <c r="BD1882" i="3"/>
  <c r="BE1882" i="3" s="1"/>
  <c r="BD1792" i="3"/>
  <c r="BE1792" i="3" s="1"/>
  <c r="BD1747" i="3"/>
  <c r="BE1747" i="3" s="1"/>
  <c r="BD1970" i="3"/>
  <c r="BE1970" i="3" s="1"/>
  <c r="BD1772" i="3"/>
  <c r="BE1772" i="3" s="1"/>
  <c r="BD1868" i="3"/>
  <c r="BE1868" i="3" s="1"/>
  <c r="BD1761" i="3"/>
  <c r="BE1761" i="3" s="1"/>
  <c r="AY233" i="3"/>
  <c r="AY231" i="3"/>
  <c r="AY295" i="3"/>
  <c r="BD387" i="3"/>
  <c r="AW9" i="3"/>
  <c r="AW2121" i="3"/>
  <c r="AW5" i="3"/>
  <c r="BD1646" i="3"/>
  <c r="BE1646" i="3" s="1"/>
  <c r="BD1634" i="3"/>
  <c r="BE1634" i="3" s="1"/>
  <c r="BD1638" i="3"/>
  <c r="BE1638" i="3" s="1"/>
  <c r="BD1622" i="3"/>
  <c r="BE1622" i="3" s="1"/>
  <c r="BD1650" i="3"/>
  <c r="BE1650" i="3" s="1"/>
  <c r="BD1630" i="3"/>
  <c r="BE1630" i="3" s="1"/>
  <c r="BD1626" i="3"/>
  <c r="BE1626" i="3" s="1"/>
  <c r="BD1694" i="3"/>
  <c r="BE1694" i="3" s="1"/>
  <c r="BD1588" i="3"/>
  <c r="BE1588" i="3" s="1"/>
  <c r="BD1738" i="3"/>
  <c r="BE1738" i="3" s="1"/>
  <c r="BD1556" i="3"/>
  <c r="BE1556" i="3" s="1"/>
  <c r="BD1569" i="3"/>
  <c r="BE1569" i="3" s="1"/>
  <c r="BD1492" i="3"/>
  <c r="BE1492" i="3" s="1"/>
  <c r="BD1616" i="3"/>
  <c r="BE1616" i="3" s="1"/>
  <c r="BD1460" i="3"/>
  <c r="BE1460" i="3" s="1"/>
  <c r="BD1706" i="3"/>
  <c r="BE1706" i="3" s="1"/>
  <c r="BD1572" i="3"/>
  <c r="BE1572" i="3" s="1"/>
  <c r="BD1585" i="3"/>
  <c r="BE1585" i="3" s="1"/>
  <c r="BD1682" i="3"/>
  <c r="BE1682" i="3" s="1"/>
  <c r="BD1521" i="3"/>
  <c r="BE1521" i="3" s="1"/>
  <c r="BD1593" i="3"/>
  <c r="BE1593" i="3" s="1"/>
  <c r="BD1631" i="3"/>
  <c r="BE1631" i="3" s="1"/>
  <c r="BD1726" i="3"/>
  <c r="BE1726" i="3" s="1"/>
  <c r="BD1500" i="3"/>
  <c r="BE1500" i="3" s="1"/>
  <c r="BD1545" i="3"/>
  <c r="BE1545" i="3" s="1"/>
  <c r="BD1615" i="3"/>
  <c r="BE1615" i="3" s="1"/>
  <c r="BD1472" i="3"/>
  <c r="BE1472" i="3" s="1"/>
  <c r="BD1504" i="3"/>
  <c r="BE1504" i="3" s="1"/>
  <c r="BD1536" i="3"/>
  <c r="BE1536" i="3" s="1"/>
  <c r="BD1568" i="3"/>
  <c r="BE1568" i="3" s="1"/>
  <c r="BD1600" i="3"/>
  <c r="BE1600" i="3" s="1"/>
  <c r="BD1627" i="3"/>
  <c r="BE1627" i="3" s="1"/>
  <c r="BD1623" i="3"/>
  <c r="BE1623" i="3" s="1"/>
  <c r="BD1662" i="3"/>
  <c r="BE1662" i="3" s="1"/>
  <c r="BD1687" i="3"/>
  <c r="BE1687" i="3" s="1"/>
  <c r="BD1719" i="3"/>
  <c r="BE1719" i="3" s="1"/>
  <c r="BD1639" i="3"/>
  <c r="BE1639" i="3" s="1"/>
  <c r="BD1658" i="3"/>
  <c r="BE1658" i="3" s="1"/>
  <c r="BD1670" i="3"/>
  <c r="BE1670" i="3" s="1"/>
  <c r="BD1695" i="3"/>
  <c r="BE1695" i="3" s="1"/>
  <c r="BD1715" i="3"/>
  <c r="BE1715" i="3" s="1"/>
  <c r="BD1723" i="3"/>
  <c r="BE1723" i="3" s="1"/>
  <c r="BD1735" i="3"/>
  <c r="BE1735" i="3" s="1"/>
  <c r="BD1742" i="3"/>
  <c r="BE1742" i="3" s="1"/>
  <c r="BD1462" i="3"/>
  <c r="BE1462" i="3" s="1"/>
  <c r="BD1478" i="3"/>
  <c r="BE1478" i="3" s="1"/>
  <c r="BD1494" i="3"/>
  <c r="BE1494" i="3" s="1"/>
  <c r="BD1510" i="3"/>
  <c r="BE1510" i="3" s="1"/>
  <c r="BD1526" i="3"/>
  <c r="BE1526" i="3" s="1"/>
  <c r="BD1558" i="3"/>
  <c r="BE1558" i="3" s="1"/>
  <c r="BD1574" i="3"/>
  <c r="BE1574" i="3" s="1"/>
  <c r="BD1590" i="3"/>
  <c r="BE1590" i="3" s="1"/>
  <c r="BD1606" i="3"/>
  <c r="BE1606" i="3" s="1"/>
  <c r="BD1624" i="3"/>
  <c r="BE1624" i="3" s="1"/>
  <c r="BD1632" i="3"/>
  <c r="BE1632" i="3" s="1"/>
  <c r="BD1640" i="3"/>
  <c r="BE1640" i="3" s="1"/>
  <c r="BD1648" i="3"/>
  <c r="BE1648" i="3" s="1"/>
  <c r="BD1660" i="3"/>
  <c r="BE1660" i="3" s="1"/>
  <c r="BD1676" i="3"/>
  <c r="BE1676" i="3" s="1"/>
  <c r="BD1692" i="3"/>
  <c r="BE1692" i="3" s="1"/>
  <c r="BD1708" i="3"/>
  <c r="BE1708" i="3" s="1"/>
  <c r="BD1724" i="3"/>
  <c r="BE1724" i="3" s="1"/>
  <c r="BD1740" i="3"/>
  <c r="BE1740" i="3" s="1"/>
  <c r="BD1463" i="3"/>
  <c r="BE1463" i="3" s="1"/>
  <c r="BD1532" i="3"/>
  <c r="BE1532" i="3" s="1"/>
  <c r="BD1543" i="3"/>
  <c r="BE1543" i="3" s="1"/>
  <c r="BD1580" i="3"/>
  <c r="BE1580" i="3" s="1"/>
  <c r="BD1591" i="3"/>
  <c r="BE1591" i="3" s="1"/>
  <c r="BD1464" i="3"/>
  <c r="BE1464" i="3" s="1"/>
  <c r="BD1496" i="3"/>
  <c r="BE1496" i="3" s="1"/>
  <c r="BD1528" i="3"/>
  <c r="BE1528" i="3" s="1"/>
  <c r="BD1560" i="3"/>
  <c r="BE1560" i="3" s="1"/>
  <c r="BD1592" i="3"/>
  <c r="BE1592" i="3" s="1"/>
  <c r="BD1686" i="3"/>
  <c r="BE1686" i="3" s="1"/>
  <c r="BD1641" i="3"/>
  <c r="BE1641" i="3" s="1"/>
  <c r="BD1643" i="3"/>
  <c r="BE1643" i="3" s="1"/>
  <c r="BD1663" i="3"/>
  <c r="BE1663" i="3" s="1"/>
  <c r="BD1683" i="3"/>
  <c r="BE1683" i="3" s="1"/>
  <c r="BD1666" i="3"/>
  <c r="BE1666" i="3" s="1"/>
  <c r="BD1678" i="3"/>
  <c r="BE1678" i="3" s="1"/>
  <c r="BD1458" i="3"/>
  <c r="BE1458" i="3" s="1"/>
  <c r="BD1474" i="3"/>
  <c r="BE1474" i="3" s="1"/>
  <c r="BD1490" i="3"/>
  <c r="BE1490" i="3" s="1"/>
  <c r="BD1506" i="3"/>
  <c r="BE1506" i="3" s="1"/>
  <c r="BD1522" i="3"/>
  <c r="BE1522" i="3" s="1"/>
  <c r="BD1538" i="3"/>
  <c r="BE1538" i="3" s="1"/>
  <c r="BD1554" i="3"/>
  <c r="BE1554" i="3" s="1"/>
  <c r="BD1570" i="3"/>
  <c r="BE1570" i="3" s="1"/>
  <c r="BD1586" i="3"/>
  <c r="BE1586" i="3" s="1"/>
  <c r="BD1602" i="3"/>
  <c r="BE1602" i="3" s="1"/>
  <c r="BD1618" i="3"/>
  <c r="BE1618" i="3" s="1"/>
  <c r="BD1656" i="3"/>
  <c r="BE1656" i="3" s="1"/>
  <c r="BD1688" i="3"/>
  <c r="BE1688" i="3" s="1"/>
  <c r="BD1704" i="3"/>
  <c r="BE1704" i="3" s="1"/>
  <c r="BD1720" i="3"/>
  <c r="BE1720" i="3" s="1"/>
  <c r="BD1736" i="3"/>
  <c r="BE1736" i="3" s="1"/>
  <c r="BD1516" i="3"/>
  <c r="BE1516" i="3" s="1"/>
  <c r="BD1529" i="3"/>
  <c r="BE1529" i="3" s="1"/>
  <c r="BD1484" i="3"/>
  <c r="BE1484" i="3" s="1"/>
  <c r="BD1495" i="3"/>
  <c r="BE1495" i="3" s="1"/>
  <c r="BD1564" i="3"/>
  <c r="BE1564" i="3" s="1"/>
  <c r="BD1575" i="3"/>
  <c r="BE1575" i="3" s="1"/>
  <c r="BD1674" i="3"/>
  <c r="BE1674" i="3" s="1"/>
  <c r="BD1508" i="3"/>
  <c r="BE1508" i="3" s="1"/>
  <c r="BD1519" i="3"/>
  <c r="BE1519" i="3" s="1"/>
  <c r="BD1577" i="3"/>
  <c r="BE1577" i="3" s="1"/>
  <c r="BD1649" i="3"/>
  <c r="BE1649" i="3" s="1"/>
  <c r="BD1714" i="3"/>
  <c r="BE1714" i="3" s="1"/>
  <c r="BD1488" i="3"/>
  <c r="BE1488" i="3" s="1"/>
  <c r="BD1520" i="3"/>
  <c r="BE1520" i="3" s="1"/>
  <c r="BD1552" i="3"/>
  <c r="BE1552" i="3" s="1"/>
  <c r="BD1584" i="3"/>
  <c r="BE1584" i="3" s="1"/>
  <c r="BD1605" i="3"/>
  <c r="BE1605" i="3" s="1"/>
  <c r="BD1647" i="3"/>
  <c r="BE1647" i="3" s="1"/>
  <c r="BD1722" i="3"/>
  <c r="BE1722" i="3" s="1"/>
  <c r="BD1734" i="3"/>
  <c r="BE1734" i="3" s="1"/>
  <c r="BD1604" i="3"/>
  <c r="BE1604" i="3" s="1"/>
  <c r="BD1612" i="3"/>
  <c r="BE1612" i="3" s="1"/>
  <c r="BD1659" i="3"/>
  <c r="BE1659" i="3" s="1"/>
  <c r="BD1671" i="3"/>
  <c r="BE1671" i="3" s="1"/>
  <c r="BD1698" i="3"/>
  <c r="BE1698" i="3" s="1"/>
  <c r="BD1710" i="3"/>
  <c r="BE1710" i="3" s="1"/>
  <c r="BD1470" i="3"/>
  <c r="BE1470" i="3" s="1"/>
  <c r="BD1486" i="3"/>
  <c r="BE1486" i="3" s="1"/>
  <c r="BD1518" i="3"/>
  <c r="BE1518" i="3" s="1"/>
  <c r="BD1534" i="3"/>
  <c r="BE1534" i="3" s="1"/>
  <c r="BD1550" i="3"/>
  <c r="BE1550" i="3" s="1"/>
  <c r="BD1566" i="3"/>
  <c r="BE1566" i="3" s="1"/>
  <c r="BD1582" i="3"/>
  <c r="BE1582" i="3" s="1"/>
  <c r="BD1598" i="3"/>
  <c r="BE1598" i="3" s="1"/>
  <c r="BD1614" i="3"/>
  <c r="BE1614" i="3" s="1"/>
  <c r="BD1620" i="3"/>
  <c r="BE1620" i="3" s="1"/>
  <c r="BD1628" i="3"/>
  <c r="BE1628" i="3" s="1"/>
  <c r="BD1644" i="3"/>
  <c r="BE1644" i="3" s="1"/>
  <c r="BD1652" i="3"/>
  <c r="BE1652" i="3" s="1"/>
  <c r="BD1668" i="3"/>
  <c r="BE1668" i="3" s="1"/>
  <c r="BD1684" i="3"/>
  <c r="BE1684" i="3" s="1"/>
  <c r="BD1700" i="3"/>
  <c r="BE1700" i="3" s="1"/>
  <c r="BD1716" i="3"/>
  <c r="BE1716" i="3" s="1"/>
  <c r="BD1540" i="3"/>
  <c r="BE1540" i="3" s="1"/>
  <c r="BD1473" i="3"/>
  <c r="BE1473" i="3" s="1"/>
  <c r="BD1476" i="3"/>
  <c r="BE1476" i="3" s="1"/>
  <c r="BD1489" i="3"/>
  <c r="BE1489" i="3" s="1"/>
  <c r="BD1608" i="3"/>
  <c r="BE1608" i="3" s="1"/>
  <c r="BD1635" i="3"/>
  <c r="BE1635" i="3" s="1"/>
  <c r="BD1524" i="3"/>
  <c r="BE1524" i="3" s="1"/>
  <c r="BD1596" i="3"/>
  <c r="BE1596" i="3" s="1"/>
  <c r="BD1468" i="3"/>
  <c r="BE1468" i="3" s="1"/>
  <c r="BD1479" i="3"/>
  <c r="BE1479" i="3" s="1"/>
  <c r="BD1548" i="3"/>
  <c r="BE1548" i="3" s="1"/>
  <c r="BD1559" i="3"/>
  <c r="BE1559" i="3" s="1"/>
  <c r="BD1637" i="3"/>
  <c r="BE1637" i="3" s="1"/>
  <c r="BD1480" i="3"/>
  <c r="BE1480" i="3" s="1"/>
  <c r="BD1512" i="3"/>
  <c r="BE1512" i="3" s="1"/>
  <c r="BD1544" i="3"/>
  <c r="BE1544" i="3" s="1"/>
  <c r="BD1576" i="3"/>
  <c r="BE1576" i="3" s="1"/>
  <c r="BD1718" i="3"/>
  <c r="BE1718" i="3" s="1"/>
  <c r="BD1613" i="3"/>
  <c r="BE1613" i="3" s="1"/>
  <c r="BD1651" i="3"/>
  <c r="BE1651" i="3" s="1"/>
  <c r="BD1690" i="3"/>
  <c r="BE1690" i="3" s="1"/>
  <c r="BD1702" i="3"/>
  <c r="BE1702" i="3" s="1"/>
  <c r="BD1727" i="3"/>
  <c r="BE1727" i="3" s="1"/>
  <c r="BD1730" i="3"/>
  <c r="BE1730" i="3" s="1"/>
  <c r="BD1466" i="3"/>
  <c r="BE1466" i="3" s="1"/>
  <c r="BD1482" i="3"/>
  <c r="BE1482" i="3" s="1"/>
  <c r="BD1498" i="3"/>
  <c r="BE1498" i="3" s="1"/>
  <c r="BD1514" i="3"/>
  <c r="BE1514" i="3" s="1"/>
  <c r="BD1530" i="3"/>
  <c r="BE1530" i="3" s="1"/>
  <c r="BD1546" i="3"/>
  <c r="BE1546" i="3" s="1"/>
  <c r="BD1562" i="3"/>
  <c r="BE1562" i="3" s="1"/>
  <c r="BD1578" i="3"/>
  <c r="BE1578" i="3" s="1"/>
  <c r="BD1594" i="3"/>
  <c r="BE1594" i="3" s="1"/>
  <c r="BD1610" i="3"/>
  <c r="BE1610" i="3" s="1"/>
  <c r="BD1664" i="3"/>
  <c r="BE1664" i="3" s="1"/>
  <c r="BD1680" i="3"/>
  <c r="BE1680" i="3" s="1"/>
  <c r="BD1696" i="3"/>
  <c r="BE1696" i="3" s="1"/>
  <c r="BD1712" i="3"/>
  <c r="BE1712" i="3" s="1"/>
  <c r="BD1728" i="3"/>
  <c r="BE1728" i="3" s="1"/>
  <c r="BD1665" i="3"/>
  <c r="BE1665" i="3" s="1"/>
  <c r="BD1703" i="3"/>
  <c r="BE1703" i="3" s="1"/>
  <c r="BD1711" i="3"/>
  <c r="BE1711" i="3" s="1"/>
  <c r="BD1633" i="3"/>
  <c r="BE1633" i="3" s="1"/>
  <c r="BD1705" i="3"/>
  <c r="BE1705" i="3" s="1"/>
  <c r="BD1629" i="3"/>
  <c r="BE1629" i="3" s="1"/>
  <c r="BD1561" i="3"/>
  <c r="BE1561" i="3" s="1"/>
  <c r="BD1487" i="3"/>
  <c r="BE1487" i="3" s="1"/>
  <c r="BD1685" i="3"/>
  <c r="BE1685" i="3" s="1"/>
  <c r="BD1563" i="3"/>
  <c r="BE1563" i="3" s="1"/>
  <c r="BD1597" i="3"/>
  <c r="BE1597" i="3" s="1"/>
  <c r="BD1469" i="3"/>
  <c r="BE1469" i="3" s="1"/>
  <c r="BD1555" i="3"/>
  <c r="BE1555" i="3" s="1"/>
  <c r="BD1477" i="3"/>
  <c r="BE1477" i="3" s="1"/>
  <c r="BD1503" i="3"/>
  <c r="BE1503" i="3" s="1"/>
  <c r="BD1617" i="3"/>
  <c r="BE1617" i="3" s="1"/>
  <c r="BD1485" i="3"/>
  <c r="BE1485" i="3" s="1"/>
  <c r="BD1539" i="3"/>
  <c r="BE1539" i="3" s="1"/>
  <c r="BD1589" i="3"/>
  <c r="BE1589" i="3" s="1"/>
  <c r="BD1607" i="3"/>
  <c r="BE1607" i="3" s="1"/>
  <c r="BD1729" i="3"/>
  <c r="BE1729" i="3" s="1"/>
  <c r="BD1691" i="3"/>
  <c r="BE1691" i="3" s="1"/>
  <c r="BD1527" i="3"/>
  <c r="BE1527" i="3" s="1"/>
  <c r="BD1505" i="3"/>
  <c r="BE1505" i="3" s="1"/>
  <c r="BD1689" i="3"/>
  <c r="BE1689" i="3" s="1"/>
  <c r="BD1481" i="3"/>
  <c r="BE1481" i="3" s="1"/>
  <c r="BD1667" i="3"/>
  <c r="BE1667" i="3" s="1"/>
  <c r="BD1537" i="3"/>
  <c r="BE1537" i="3" s="1"/>
  <c r="BD1717" i="3"/>
  <c r="BE1717" i="3" s="1"/>
  <c r="BD1699" i="3"/>
  <c r="BE1699" i="3" s="1"/>
  <c r="BD1619" i="3"/>
  <c r="BE1619" i="3" s="1"/>
  <c r="BD1467" i="3"/>
  <c r="BE1467" i="3" s="1"/>
  <c r="BD1565" i="3"/>
  <c r="BE1565" i="3" s="1"/>
  <c r="BD1603" i="3"/>
  <c r="BE1603" i="3" s="1"/>
  <c r="BD1513" i="3"/>
  <c r="BE1513" i="3" s="1"/>
  <c r="BD1587" i="3"/>
  <c r="BE1587" i="3" s="1"/>
  <c r="BD1573" i="3"/>
  <c r="BE1573" i="3" s="1"/>
  <c r="BD1583" i="3"/>
  <c r="BE1583" i="3" s="1"/>
  <c r="BD1733" i="3"/>
  <c r="BE1733" i="3" s="1"/>
  <c r="BD1701" i="3"/>
  <c r="BE1701" i="3" s="1"/>
  <c r="BD1669" i="3"/>
  <c r="BE1669" i="3" s="1"/>
  <c r="BD1515" i="3"/>
  <c r="BE1515" i="3" s="1"/>
  <c r="BD1581" i="3"/>
  <c r="BE1581" i="3" s="1"/>
  <c r="BD1471" i="3"/>
  <c r="BE1471" i="3" s="1"/>
  <c r="BD1677" i="3"/>
  <c r="BE1677" i="3" s="1"/>
  <c r="BD1611" i="3"/>
  <c r="BE1611" i="3" s="1"/>
  <c r="BD1557" i="3"/>
  <c r="BE1557" i="3" s="1"/>
  <c r="BD1713" i="3"/>
  <c r="BE1713" i="3" s="1"/>
  <c r="BD1621" i="3"/>
  <c r="BE1621" i="3" s="1"/>
  <c r="BD1497" i="3"/>
  <c r="BE1497" i="3" s="1"/>
  <c r="BD1707" i="3"/>
  <c r="BE1707" i="3" s="1"/>
  <c r="BD1599" i="3"/>
  <c r="BE1599" i="3" s="1"/>
  <c r="BD1551" i="3"/>
  <c r="BE1551" i="3" s="1"/>
  <c r="BD1737" i="3"/>
  <c r="BE1737" i="3" s="1"/>
  <c r="BD1657" i="3"/>
  <c r="BE1657" i="3" s="1"/>
  <c r="BD1567" i="3"/>
  <c r="BE1567" i="3" s="1"/>
  <c r="BD1535" i="3"/>
  <c r="BE1535" i="3" s="1"/>
  <c r="BD1595" i="3"/>
  <c r="BE1595" i="3" s="1"/>
  <c r="BD1459" i="3"/>
  <c r="BE1459" i="3" s="1"/>
  <c r="BD1533" i="3"/>
  <c r="BE1533" i="3" s="1"/>
  <c r="BD1725" i="3"/>
  <c r="BE1725" i="3" s="1"/>
  <c r="BD1693" i="3"/>
  <c r="BE1693" i="3" s="1"/>
  <c r="BD1661" i="3"/>
  <c r="BE1661" i="3" s="1"/>
  <c r="BD1491" i="3"/>
  <c r="BE1491" i="3" s="1"/>
  <c r="BD1541" i="3"/>
  <c r="BE1541" i="3" s="1"/>
  <c r="BD1743" i="3"/>
  <c r="BE1743" i="3" s="1"/>
  <c r="BD1601" i="3"/>
  <c r="BE1601" i="3" s="1"/>
  <c r="BD1739" i="3"/>
  <c r="BE1739" i="3" s="1"/>
  <c r="BD1547" i="3"/>
  <c r="BE1547" i="3" s="1"/>
  <c r="BD1549" i="3"/>
  <c r="BE1549" i="3" s="1"/>
  <c r="BD1681" i="3"/>
  <c r="BE1681" i="3" s="1"/>
  <c r="BD1709" i="3"/>
  <c r="BE1709" i="3" s="1"/>
  <c r="BD1731" i="3"/>
  <c r="BE1731" i="3" s="1"/>
  <c r="BD1571" i="3"/>
  <c r="BE1571" i="3" s="1"/>
  <c r="BD1525" i="3"/>
  <c r="BE1525" i="3" s="1"/>
  <c r="BD1697" i="3"/>
  <c r="BE1697" i="3" s="1"/>
  <c r="BD1645" i="3"/>
  <c r="BE1645" i="3" s="1"/>
  <c r="BD1721" i="3"/>
  <c r="BE1721" i="3" s="1"/>
  <c r="BD1675" i="3"/>
  <c r="BE1675" i="3" s="1"/>
  <c r="BD1461" i="3"/>
  <c r="BE1461" i="3" s="1"/>
  <c r="BD1679" i="3"/>
  <c r="BE1679" i="3" s="1"/>
  <c r="BD1625" i="3"/>
  <c r="BE1625" i="3" s="1"/>
  <c r="BD1653" i="3"/>
  <c r="BE1653" i="3" s="1"/>
  <c r="BD1499" i="3"/>
  <c r="BE1499" i="3" s="1"/>
  <c r="BD1501" i="3"/>
  <c r="BE1501" i="3" s="1"/>
  <c r="BD1523" i="3"/>
  <c r="BE1523" i="3" s="1"/>
  <c r="BD1509" i="3"/>
  <c r="BE1509" i="3" s="1"/>
  <c r="BD1511" i="3"/>
  <c r="BE1511" i="3" s="1"/>
  <c r="BD1579" i="3"/>
  <c r="BE1579" i="3" s="1"/>
  <c r="BD1483" i="3"/>
  <c r="BE1483" i="3" s="1"/>
  <c r="BD1517" i="3"/>
  <c r="BE1517" i="3" s="1"/>
  <c r="BD1741" i="3"/>
  <c r="BE1741" i="3" s="1"/>
  <c r="BD1475" i="3"/>
  <c r="BE1475" i="3" s="1"/>
  <c r="BD1493" i="3"/>
  <c r="BE1493" i="3" s="1"/>
  <c r="BD1636" i="3"/>
  <c r="BE1636" i="3" s="1"/>
  <c r="BD1732" i="3"/>
  <c r="BE1732" i="3" s="1"/>
  <c r="BD1609" i="3"/>
  <c r="BE1609" i="3" s="1"/>
  <c r="BD1654" i="3"/>
  <c r="BE1654" i="3" s="1"/>
  <c r="BD1673" i="3"/>
  <c r="BE1673" i="3" s="1"/>
  <c r="BD1465" i="3"/>
  <c r="BE1465" i="3" s="1"/>
  <c r="BD1672" i="3"/>
  <c r="BE1672" i="3" s="1"/>
  <c r="BD1542" i="3"/>
  <c r="BE1542" i="3" s="1"/>
  <c r="BD1307" i="3"/>
  <c r="BE1307" i="3" s="1"/>
  <c r="AY720" i="3"/>
  <c r="AY638" i="3"/>
  <c r="AY549" i="3"/>
  <c r="AY869" i="3"/>
  <c r="AY639" i="3"/>
  <c r="AY438" i="3"/>
  <c r="AY367" i="3"/>
  <c r="AY368" i="3"/>
  <c r="AY212" i="3"/>
  <c r="AY247" i="3"/>
  <c r="AY508" i="3"/>
  <c r="AY859" i="3"/>
  <c r="AY751" i="3"/>
  <c r="AY823" i="3"/>
  <c r="AY594" i="3"/>
  <c r="AY435" i="3"/>
  <c r="AY384" i="3"/>
  <c r="AY213" i="3"/>
  <c r="AY292" i="3"/>
  <c r="AY894" i="3"/>
  <c r="AY830" i="3"/>
  <c r="AY666" i="3"/>
  <c r="AY790" i="3"/>
  <c r="AY608" i="3"/>
  <c r="AY728" i="3"/>
  <c r="AY739" i="3"/>
  <c r="AY352" i="3"/>
  <c r="AY502" i="3"/>
  <c r="BD988" i="3"/>
  <c r="BE988" i="3" s="1"/>
  <c r="AY285" i="3"/>
  <c r="AY195" i="3"/>
  <c r="AY251" i="3"/>
  <c r="BD191" i="3"/>
  <c r="AY702" i="3"/>
  <c r="AY618" i="3"/>
  <c r="AY893" i="3"/>
  <c r="AY791" i="3"/>
  <c r="AY442" i="3"/>
  <c r="AY343" i="3"/>
  <c r="AY605" i="3"/>
  <c r="AY317" i="3"/>
  <c r="AY413" i="3"/>
  <c r="AY794" i="3"/>
  <c r="AY856" i="3"/>
  <c r="AY591" i="3"/>
  <c r="AY797" i="3"/>
  <c r="AY805" i="3"/>
  <c r="AY831" i="3"/>
  <c r="AY575" i="3"/>
  <c r="AY661" i="3"/>
  <c r="AY415" i="3"/>
  <c r="AY613" i="3"/>
  <c r="AY269" i="3"/>
  <c r="AY228" i="3"/>
  <c r="AY492" i="3"/>
  <c r="AY804" i="3"/>
  <c r="AY766" i="3"/>
  <c r="AY784" i="3"/>
  <c r="AY779" i="3"/>
  <c r="AY603" i="3"/>
  <c r="AY540" i="3"/>
  <c r="AY339" i="3"/>
  <c r="AY404" i="3"/>
  <c r="AY294" i="3"/>
  <c r="AY220" i="3"/>
  <c r="BD2093" i="3"/>
  <c r="BE2093" i="3" s="1"/>
  <c r="BD662" i="3"/>
  <c r="BD1531" i="3"/>
  <c r="BE1531" i="3" s="1"/>
  <c r="AY361" i="3"/>
  <c r="AY846" i="3"/>
  <c r="AY593" i="3"/>
  <c r="AY421" i="3"/>
  <c r="AY885" i="3"/>
  <c r="AY607" i="3"/>
  <c r="AY550" i="3"/>
  <c r="AY554" i="3"/>
  <c r="AY592" i="3"/>
  <c r="AY709" i="3"/>
  <c r="AY255" i="3"/>
  <c r="AY337" i="3"/>
  <c r="AY381" i="3"/>
  <c r="AY808" i="3"/>
  <c r="AY719" i="3"/>
  <c r="AY574" i="3"/>
  <c r="AY552" i="3"/>
  <c r="AY576" i="3"/>
  <c r="AY221" i="3"/>
  <c r="AY203" i="3"/>
  <c r="BD858" i="3"/>
  <c r="BD528" i="3"/>
  <c r="AY533" i="3"/>
  <c r="AY525" i="3"/>
  <c r="AY417" i="3"/>
  <c r="AY726" i="3"/>
  <c r="AY559" i="3"/>
  <c r="AY428" i="3"/>
  <c r="AY378" i="3"/>
  <c r="AY396" i="3"/>
  <c r="AY217" i="3"/>
  <c r="AY270" i="3"/>
  <c r="BD695" i="3"/>
  <c r="BD1081" i="3"/>
  <c r="BE1081" i="3" s="1"/>
  <c r="AY585" i="3"/>
  <c r="AY792" i="3"/>
  <c r="AY341" i="3"/>
  <c r="AY456" i="3"/>
  <c r="AY708" i="3"/>
  <c r="AY543" i="3"/>
  <c r="AY418" i="3"/>
  <c r="AY342" i="3"/>
  <c r="AY757" i="3"/>
  <c r="AY305" i="3"/>
  <c r="AY264" i="3"/>
  <c r="AY279" i="3"/>
  <c r="BD424" i="3"/>
  <c r="BD2066" i="3"/>
  <c r="BE2066" i="3" s="1"/>
  <c r="BD2050" i="3"/>
  <c r="BE2050" i="3" s="1"/>
  <c r="BD2111" i="3"/>
  <c r="BE2111" i="3" s="1"/>
  <c r="BD2081" i="3"/>
  <c r="BE2081" i="3" s="1"/>
  <c r="BD2039" i="3"/>
  <c r="BE2039" i="3" s="1"/>
  <c r="BD2048" i="3"/>
  <c r="BE2048" i="3" s="1"/>
  <c r="BD2064" i="3"/>
  <c r="BE2064" i="3" s="1"/>
  <c r="BD2078" i="3"/>
  <c r="BE2078" i="3" s="1"/>
  <c r="BD2117" i="3"/>
  <c r="BE2117" i="3" s="1"/>
  <c r="BD2106" i="3"/>
  <c r="BE2106" i="3" s="1"/>
  <c r="BD2072" i="3"/>
  <c r="BE2072" i="3" s="1"/>
  <c r="BD2034" i="3"/>
  <c r="BE2034" i="3" s="1"/>
  <c r="BD2041" i="3"/>
  <c r="BE2041" i="3" s="1"/>
  <c r="BD2091" i="3"/>
  <c r="BE2091" i="3" s="1"/>
  <c r="BD2036" i="3"/>
  <c r="BE2036" i="3" s="1"/>
  <c r="BD2113" i="3"/>
  <c r="BE2113" i="3" s="1"/>
  <c r="BD2062" i="3"/>
  <c r="BE2062" i="3" s="1"/>
  <c r="BD2101" i="3"/>
  <c r="BE2101" i="3" s="1"/>
  <c r="BD2087" i="3"/>
  <c r="BE2087" i="3" s="1"/>
  <c r="BD2060" i="3"/>
  <c r="BE2060" i="3" s="1"/>
  <c r="BD2024" i="3"/>
  <c r="BE2024" i="3" s="1"/>
  <c r="BD2038" i="3"/>
  <c r="BE2038" i="3" s="1"/>
  <c r="BE324" i="3" l="1"/>
  <c r="BG324" i="3" s="1"/>
  <c r="BG2038" i="3"/>
  <c r="BG2101" i="3"/>
  <c r="BG2106" i="3"/>
  <c r="BG2050" i="3"/>
  <c r="BG988" i="3"/>
  <c r="BG1465" i="3"/>
  <c r="BG1741" i="3"/>
  <c r="BG1499" i="3"/>
  <c r="BG1461" i="3"/>
  <c r="BG1709" i="3"/>
  <c r="BG1491" i="3"/>
  <c r="BG1533" i="3"/>
  <c r="BG1599" i="3"/>
  <c r="BG1713" i="3"/>
  <c r="BG1701" i="3"/>
  <c r="BG1467" i="3"/>
  <c r="BG1537" i="3"/>
  <c r="BG1607" i="3"/>
  <c r="BG1469" i="3"/>
  <c r="BG1487" i="3"/>
  <c r="BG1728" i="3"/>
  <c r="BG1562" i="3"/>
  <c r="BG1727" i="3"/>
  <c r="BG1613" i="3"/>
  <c r="BG1548" i="3"/>
  <c r="BG1476" i="3"/>
  <c r="BG1700" i="3"/>
  <c r="BG1598" i="3"/>
  <c r="BG1710" i="3"/>
  <c r="BG1612" i="3"/>
  <c r="BG1520" i="3"/>
  <c r="BG1575" i="3"/>
  <c r="BG1529" i="3"/>
  <c r="BG1602" i="3"/>
  <c r="BG1474" i="3"/>
  <c r="BG1683" i="3"/>
  <c r="BG1496" i="3"/>
  <c r="BG1724" i="3"/>
  <c r="BG1660" i="3"/>
  <c r="BG1558" i="3"/>
  <c r="BG1723" i="3"/>
  <c r="BG1658" i="3"/>
  <c r="BG1568" i="3"/>
  <c r="BG1615" i="3"/>
  <c r="BG1585" i="3"/>
  <c r="BG1738" i="3"/>
  <c r="BG1630" i="3"/>
  <c r="BG1970" i="3"/>
  <c r="BG1751" i="3"/>
  <c r="BG1892" i="3"/>
  <c r="BG1862" i="3"/>
  <c r="BG1954" i="3"/>
  <c r="BG1838" i="3"/>
  <c r="BG1930" i="3"/>
  <c r="BG1758" i="3"/>
  <c r="BG1866" i="3"/>
  <c r="BG1878" i="3"/>
  <c r="BG1888" i="3"/>
  <c r="BG1949" i="3"/>
  <c r="BG1795" i="3"/>
  <c r="BG1953" i="3"/>
  <c r="BG1999" i="3"/>
  <c r="BG1863" i="3"/>
  <c r="BG1870" i="3"/>
  <c r="BG1979" i="3"/>
  <c r="BG1982" i="3"/>
  <c r="BG1936" i="3"/>
  <c r="BG1961" i="3"/>
  <c r="BG2014" i="3"/>
  <c r="BG1839" i="3"/>
  <c r="BG1805" i="3"/>
  <c r="BG1857" i="3"/>
  <c r="BG1881" i="3"/>
  <c r="BG1783" i="3"/>
  <c r="BG1762" i="3"/>
  <c r="BG2083" i="3"/>
  <c r="BG2095" i="3"/>
  <c r="BG2057" i="3"/>
  <c r="BG2115" i="3"/>
  <c r="BG2104" i="3"/>
  <c r="BG2096" i="3"/>
  <c r="BG1045" i="3"/>
  <c r="BG898" i="3"/>
  <c r="BG1288" i="3"/>
  <c r="BG1280" i="3"/>
  <c r="BG1242" i="3"/>
  <c r="BG1174" i="3"/>
  <c r="BG1044" i="3"/>
  <c r="BG1240" i="3"/>
  <c r="BG1278" i="3"/>
  <c r="BG1168" i="3"/>
  <c r="BG1172" i="3"/>
  <c r="BG1260" i="3"/>
  <c r="BG1190" i="3"/>
  <c r="BG1056" i="3"/>
  <c r="BG1040" i="3"/>
  <c r="BG1284" i="3"/>
  <c r="BG1332" i="3"/>
  <c r="BG1080" i="3"/>
  <c r="BG1336" i="3"/>
  <c r="BG1166" i="3"/>
  <c r="BG912" i="3"/>
  <c r="BG1220" i="3"/>
  <c r="BG1090" i="3"/>
  <c r="BG904" i="3"/>
  <c r="BG1331" i="3"/>
  <c r="BG1203" i="3"/>
  <c r="BG1139" i="3"/>
  <c r="BG1019" i="3"/>
  <c r="BG1281" i="3"/>
  <c r="BG1028" i="3"/>
  <c r="BG1303" i="3"/>
  <c r="BG1175" i="3"/>
  <c r="BG1111" i="3"/>
  <c r="BG983" i="3"/>
  <c r="BG1161" i="3"/>
  <c r="BG1237" i="3"/>
  <c r="BG1291" i="3"/>
  <c r="BG1227" i="3"/>
  <c r="BG1099" i="3"/>
  <c r="BG979" i="3"/>
  <c r="BG915" i="3"/>
  <c r="BG982" i="3"/>
  <c r="BG1327" i="3"/>
  <c r="BG1263" i="3"/>
  <c r="BG1135" i="3"/>
  <c r="BG1071" i="3"/>
  <c r="BG927" i="3"/>
  <c r="BG1138" i="3"/>
  <c r="BG916" i="3"/>
  <c r="BG1305" i="3"/>
  <c r="BG1298" i="3"/>
  <c r="BG1053" i="3"/>
  <c r="BG970" i="3"/>
  <c r="BG1261" i="3"/>
  <c r="BG1154" i="3"/>
  <c r="BG1221" i="3"/>
  <c r="BG940" i="3"/>
  <c r="BG905" i="3"/>
  <c r="BG997" i="3"/>
  <c r="BG1233" i="3"/>
  <c r="BG1250" i="3"/>
  <c r="BG1309" i="3"/>
  <c r="BG924" i="3"/>
  <c r="BG1165" i="3"/>
  <c r="BG1181" i="3"/>
  <c r="BG2069" i="3"/>
  <c r="BG2059" i="3"/>
  <c r="BG2105" i="3"/>
  <c r="BG1553" i="3"/>
  <c r="BG2075" i="3"/>
  <c r="BG2024" i="3"/>
  <c r="BG2062" i="3"/>
  <c r="BG2041" i="3"/>
  <c r="BG2117" i="3"/>
  <c r="BG2039" i="3"/>
  <c r="BG2066" i="3"/>
  <c r="BG1531" i="3"/>
  <c r="BG1307" i="3"/>
  <c r="BG1673" i="3"/>
  <c r="BG1636" i="3"/>
  <c r="BG1517" i="3"/>
  <c r="BG1509" i="3"/>
  <c r="BG1653" i="3"/>
  <c r="BG1675" i="3"/>
  <c r="BG1525" i="3"/>
  <c r="BG1681" i="3"/>
  <c r="BG1601" i="3"/>
  <c r="BG1661" i="3"/>
  <c r="BG1459" i="3"/>
  <c r="BG1657" i="3"/>
  <c r="BG1707" i="3"/>
  <c r="BG1557" i="3"/>
  <c r="BG1581" i="3"/>
  <c r="BG1733" i="3"/>
  <c r="BG1513" i="3"/>
  <c r="BG1619" i="3"/>
  <c r="BG1667" i="3"/>
  <c r="BG1527" i="3"/>
  <c r="BG1589" i="3"/>
  <c r="BG1503" i="3"/>
  <c r="BG1597" i="3"/>
  <c r="BG1561" i="3"/>
  <c r="BG1711" i="3"/>
  <c r="BG1712" i="3"/>
  <c r="BG1610" i="3"/>
  <c r="BG1546" i="3"/>
  <c r="BG1482" i="3"/>
  <c r="BG1702" i="3"/>
  <c r="BG1718" i="3"/>
  <c r="BG1480" i="3"/>
  <c r="BG1479" i="3"/>
  <c r="BG1635" i="3"/>
  <c r="BG1473" i="3"/>
  <c r="BG1684" i="3"/>
  <c r="BG1628" i="3"/>
  <c r="BG1582" i="3"/>
  <c r="BG1518" i="3"/>
  <c r="BG1698" i="3"/>
  <c r="BG1604" i="3"/>
  <c r="BG1605" i="3"/>
  <c r="BG1488" i="3"/>
  <c r="BG1519" i="3"/>
  <c r="BG1564" i="3"/>
  <c r="BG1516" i="3"/>
  <c r="BG1688" i="3"/>
  <c r="BG1586" i="3"/>
  <c r="BG1522" i="3"/>
  <c r="BG1458" i="3"/>
  <c r="BG1663" i="3"/>
  <c r="BG1592" i="3"/>
  <c r="BG1464" i="3"/>
  <c r="BG1532" i="3"/>
  <c r="BG1708" i="3"/>
  <c r="BG1648" i="3"/>
  <c r="BG1606" i="3"/>
  <c r="BG1526" i="3"/>
  <c r="BG1462" i="3"/>
  <c r="BG1715" i="3"/>
  <c r="BG1639" i="3"/>
  <c r="BG1623" i="3"/>
  <c r="BG1536" i="3"/>
  <c r="BG1545" i="3"/>
  <c r="BG1593" i="3"/>
  <c r="BG1572" i="3"/>
  <c r="BG1492" i="3"/>
  <c r="BG1588" i="3"/>
  <c r="BG1650" i="3"/>
  <c r="BG1646" i="3"/>
  <c r="BG1761" i="3"/>
  <c r="BG1747" i="3"/>
  <c r="BG1942" i="3"/>
  <c r="BG1898" i="3"/>
  <c r="BG1818" i="3"/>
  <c r="BG1988" i="3"/>
  <c r="BG2002" i="3"/>
  <c r="BG1760" i="3"/>
  <c r="BG1808" i="3"/>
  <c r="BG1913" i="3"/>
  <c r="BG1826" i="3"/>
  <c r="BG1964" i="3"/>
  <c r="BG2004" i="3"/>
  <c r="BG1978" i="3"/>
  <c r="BG1780" i="3"/>
  <c r="BG1769" i="3"/>
  <c r="BG1860" i="3"/>
  <c r="BG1996" i="3"/>
  <c r="BG1948" i="3"/>
  <c r="BG1900" i="3"/>
  <c r="BG1934" i="3"/>
  <c r="BG1852" i="3"/>
  <c r="BG1764" i="3"/>
  <c r="BG1768" i="3"/>
  <c r="BG1794" i="3"/>
  <c r="BG1962" i="3"/>
  <c r="BG1972" i="3"/>
  <c r="BG1965" i="3"/>
  <c r="BG1923" i="3"/>
  <c r="BG1919" i="3"/>
  <c r="BG1843" i="3"/>
  <c r="BG1928" i="3"/>
  <c r="BG1869" i="3"/>
  <c r="BG2001" i="3"/>
  <c r="BG2011" i="3"/>
  <c r="BG1991" i="3"/>
  <c r="BG1959" i="3"/>
  <c r="BG1935" i="3"/>
  <c r="BG1847" i="3"/>
  <c r="BG1952" i="3"/>
  <c r="BG1788" i="3"/>
  <c r="BG1840" i="3"/>
  <c r="BG1754" i="3"/>
  <c r="BG1957" i="3"/>
  <c r="BG2015" i="3"/>
  <c r="BG1966" i="3"/>
  <c r="BG1950" i="3"/>
  <c r="BG1835" i="3"/>
  <c r="BG1903" i="3"/>
  <c r="BG1759" i="3"/>
  <c r="BG2009" i="3"/>
  <c r="BG2016" i="3"/>
  <c r="BG1946" i="3"/>
  <c r="BG1917" i="3"/>
  <c r="BG1887" i="3"/>
  <c r="BG1823" i="3"/>
  <c r="BG1861" i="3"/>
  <c r="BG1829" i="3"/>
  <c r="BG1797" i="3"/>
  <c r="BG1849" i="3"/>
  <c r="BG1817" i="3"/>
  <c r="BG1756" i="3"/>
  <c r="BG1848" i="3"/>
  <c r="BG1824" i="3"/>
  <c r="BG1771" i="3"/>
  <c r="BG1902" i="3"/>
  <c r="BG1766" i="3"/>
  <c r="BG1782" i="3"/>
  <c r="BG838" i="3"/>
  <c r="BG2063" i="3"/>
  <c r="BG2103" i="3"/>
  <c r="BG2035" i="3"/>
  <c r="BG2088" i="3"/>
  <c r="BG2077" i="3"/>
  <c r="BG1819" i="3"/>
  <c r="BG2046" i="3"/>
  <c r="BG2089" i="3"/>
  <c r="BG2055" i="3"/>
  <c r="BG2067" i="3"/>
  <c r="BG2100" i="3"/>
  <c r="BG2031" i="3"/>
  <c r="BG1062" i="3"/>
  <c r="BG1865" i="3"/>
  <c r="BG1325" i="3"/>
  <c r="BG1096" i="3"/>
  <c r="BG1088" i="3"/>
  <c r="BG908" i="3"/>
  <c r="BG1270" i="3"/>
  <c r="BG1054" i="3"/>
  <c r="BG1082" i="3"/>
  <c r="BG1140" i="3"/>
  <c r="BG914" i="3"/>
  <c r="BG1048" i="3"/>
  <c r="BG1304" i="3"/>
  <c r="BG936" i="3"/>
  <c r="BG1178" i="3"/>
  <c r="BG1232" i="3"/>
  <c r="BG1008" i="3"/>
  <c r="BG1300" i="3"/>
  <c r="BG1148" i="3"/>
  <c r="BG1092" i="3"/>
  <c r="BG1318" i="3"/>
  <c r="BG1256" i="3"/>
  <c r="BG1120" i="3"/>
  <c r="BG1094" i="3"/>
  <c r="BG1142" i="3"/>
  <c r="BG1114" i="3"/>
  <c r="BG1302" i="3"/>
  <c r="BG930" i="3"/>
  <c r="BG1188" i="3"/>
  <c r="BG1144" i="3"/>
  <c r="BG1222" i="3"/>
  <c r="BG1046" i="3"/>
  <c r="BG1198" i="3"/>
  <c r="BG1334" i="3"/>
  <c r="BG1078" i="3"/>
  <c r="BG984" i="3"/>
  <c r="BG1264" i="3"/>
  <c r="BG1310" i="3"/>
  <c r="BG1116" i="3"/>
  <c r="BG1252" i="3"/>
  <c r="BG1315" i="3"/>
  <c r="BG1251" i="3"/>
  <c r="BG1187" i="3"/>
  <c r="BG1123" i="3"/>
  <c r="BG1059" i="3"/>
  <c r="BG1003" i="3"/>
  <c r="BG939" i="3"/>
  <c r="BG1217" i="3"/>
  <c r="BG900" i="3"/>
  <c r="BG1013" i="3"/>
  <c r="BG1287" i="3"/>
  <c r="BG1223" i="3"/>
  <c r="BG1159" i="3"/>
  <c r="BG1095" i="3"/>
  <c r="BG1031" i="3"/>
  <c r="BG967" i="3"/>
  <c r="BG903" i="3"/>
  <c r="BG1113" i="3"/>
  <c r="BG1173" i="3"/>
  <c r="BG1146" i="3"/>
  <c r="BG1275" i="3"/>
  <c r="BG1211" i="3"/>
  <c r="BG1147" i="3"/>
  <c r="BG1083" i="3"/>
  <c r="BG1027" i="3"/>
  <c r="BG963" i="3"/>
  <c r="BG899" i="3"/>
  <c r="BG1121" i="3"/>
  <c r="BG966" i="3"/>
  <c r="BG1058" i="3"/>
  <c r="BG1311" i="3"/>
  <c r="BG1247" i="3"/>
  <c r="BG1183" i="3"/>
  <c r="BG1119" i="3"/>
  <c r="BG1055" i="3"/>
  <c r="BG975" i="3"/>
  <c r="BG911" i="3"/>
  <c r="BG1193" i="3"/>
  <c r="BG1101" i="3"/>
  <c r="BG964" i="3"/>
  <c r="BG922" i="3"/>
  <c r="BG1273" i="3"/>
  <c r="BG1145" i="3"/>
  <c r="BG1234" i="3"/>
  <c r="BG1269" i="3"/>
  <c r="BG1038" i="3"/>
  <c r="BG938" i="3"/>
  <c r="BG1004" i="3"/>
  <c r="BG1197" i="3"/>
  <c r="BG933" i="3"/>
  <c r="BG1085" i="3"/>
  <c r="BG1157" i="3"/>
  <c r="BG920" i="3"/>
  <c r="BG981" i="3"/>
  <c r="BG993" i="3"/>
  <c r="BG1029" i="3"/>
  <c r="BG1033" i="3"/>
  <c r="BG1337" i="3"/>
  <c r="BG1201" i="3"/>
  <c r="BG1097" i="3"/>
  <c r="BG1186" i="3"/>
  <c r="BG1189" i="3"/>
  <c r="BG1020" i="3"/>
  <c r="BG1333" i="3"/>
  <c r="BG937" i="3"/>
  <c r="BG965" i="3"/>
  <c r="BG941" i="3"/>
  <c r="BG953" i="3"/>
  <c r="BG1017" i="3"/>
  <c r="BG989" i="3"/>
  <c r="BG2079" i="3"/>
  <c r="BG2099" i="3"/>
  <c r="BG2028" i="3"/>
  <c r="BG2052" i="3"/>
  <c r="BG2110" i="3"/>
  <c r="BG2054" i="3"/>
  <c r="AL178" i="3"/>
  <c r="AL146" i="3"/>
  <c r="AL114" i="3"/>
  <c r="AL82" i="3"/>
  <c r="AL50" i="3"/>
  <c r="AL152" i="3"/>
  <c r="AL184" i="3"/>
  <c r="AL151" i="3"/>
  <c r="AL23" i="3"/>
  <c r="AL166" i="3"/>
  <c r="AL134" i="3"/>
  <c r="AL102" i="3"/>
  <c r="AL70" i="3"/>
  <c r="AL38" i="3"/>
  <c r="AL88" i="3"/>
  <c r="AL120" i="3"/>
  <c r="AL84" i="3"/>
  <c r="AL115" i="3"/>
  <c r="AL175" i="3"/>
  <c r="AL47" i="3"/>
  <c r="AL76" i="3"/>
  <c r="AL168" i="3"/>
  <c r="AL104" i="3"/>
  <c r="AL164" i="3"/>
  <c r="AL36" i="3"/>
  <c r="AL67" i="3"/>
  <c r="AL176" i="3"/>
  <c r="AL48" i="3"/>
  <c r="AL159" i="3"/>
  <c r="AL167" i="3"/>
  <c r="AL39" i="3"/>
  <c r="AL64" i="3"/>
  <c r="AL69" i="3"/>
  <c r="AL21" i="3"/>
  <c r="AL149" i="3"/>
  <c r="AL41" i="3"/>
  <c r="AL105" i="3"/>
  <c r="AL169" i="3"/>
  <c r="AL61" i="3"/>
  <c r="AL125" i="3"/>
  <c r="AL189" i="3"/>
  <c r="AL81" i="3"/>
  <c r="AL145" i="3"/>
  <c r="BG1133" i="3"/>
  <c r="BG2108" i="3"/>
  <c r="BG1883" i="3"/>
  <c r="BG1507" i="3"/>
  <c r="BG1655" i="3"/>
  <c r="BG1642" i="3"/>
  <c r="BG2091" i="3"/>
  <c r="BG2048" i="3"/>
  <c r="BG1732" i="3"/>
  <c r="BG1511" i="3"/>
  <c r="BG1697" i="3"/>
  <c r="BG1739" i="3"/>
  <c r="BG1567" i="3"/>
  <c r="BG1471" i="3"/>
  <c r="BG1587" i="3"/>
  <c r="BG1505" i="3"/>
  <c r="BG1617" i="3"/>
  <c r="BG1633" i="3"/>
  <c r="BG1664" i="3"/>
  <c r="BG1498" i="3"/>
  <c r="BG1512" i="3"/>
  <c r="BG1524" i="3"/>
  <c r="BG1644" i="3"/>
  <c r="BG1534" i="3"/>
  <c r="BG1647" i="3"/>
  <c r="BG1577" i="3"/>
  <c r="BG1704" i="3"/>
  <c r="BG1538" i="3"/>
  <c r="BG1686" i="3"/>
  <c r="BG1543" i="3"/>
  <c r="BG1624" i="3"/>
  <c r="BG1478" i="3"/>
  <c r="BG1662" i="3"/>
  <c r="BG1631" i="3"/>
  <c r="BG1616" i="3"/>
  <c r="BG1634" i="3"/>
  <c r="BG1776" i="3"/>
  <c r="BG1986" i="3"/>
  <c r="BG1828" i="3"/>
  <c r="BG2010" i="3"/>
  <c r="BG2000" i="3"/>
  <c r="BG1850" i="3"/>
  <c r="BG1884" i="3"/>
  <c r="BG1834" i="3"/>
  <c r="BG1927" i="3"/>
  <c r="BG1779" i="3"/>
  <c r="BG1967" i="3"/>
  <c r="BG1799" i="3"/>
  <c r="BG1767" i="3"/>
  <c r="BG1958" i="3"/>
  <c r="BG1864" i="3"/>
  <c r="BG1925" i="3"/>
  <c r="BG1837" i="3"/>
  <c r="BG1793" i="3"/>
  <c r="BG1775" i="3"/>
  <c r="BG1951" i="3"/>
  <c r="BG1065" i="3"/>
  <c r="BG978" i="3"/>
  <c r="BG944" i="3"/>
  <c r="BG1324" i="3"/>
  <c r="BG960" i="3"/>
  <c r="BG1286" i="3"/>
  <c r="BG1292" i="3"/>
  <c r="BG1084" i="3"/>
  <c r="BG1192" i="3"/>
  <c r="BG1312" i="3"/>
  <c r="BG1246" i="3"/>
  <c r="BG1196" i="3"/>
  <c r="BG1010" i="3"/>
  <c r="BG1294" i="3"/>
  <c r="BG1200" i="3"/>
  <c r="BG1106" i="3"/>
  <c r="BG1267" i="3"/>
  <c r="BG1075" i="3"/>
  <c r="BG955" i="3"/>
  <c r="BG910" i="3"/>
  <c r="BG1239" i="3"/>
  <c r="BG1047" i="3"/>
  <c r="BG919" i="3"/>
  <c r="BG1274" i="3"/>
  <c r="BG1163" i="3"/>
  <c r="BG1039" i="3"/>
  <c r="BG1185" i="3"/>
  <c r="BG918" i="3"/>
  <c r="BG1199" i="3"/>
  <c r="BG991" i="3"/>
  <c r="BG1257" i="3"/>
  <c r="BG980" i="3"/>
  <c r="BG1177" i="3"/>
  <c r="BG1014" i="3"/>
  <c r="BG1022" i="3"/>
  <c r="BG1025" i="3"/>
  <c r="BG952" i="3"/>
  <c r="BG994" i="3"/>
  <c r="BG1149" i="3"/>
  <c r="BG1129" i="3"/>
  <c r="BG1253" i="3"/>
  <c r="BG961" i="3"/>
  <c r="BG1005" i="3"/>
  <c r="BG973" i="3"/>
  <c r="BG2080" i="3"/>
  <c r="BG2118" i="3"/>
  <c r="AL186" i="3"/>
  <c r="AL122" i="3"/>
  <c r="AL58" i="3"/>
  <c r="AL26" i="3"/>
  <c r="AL183" i="3"/>
  <c r="AL174" i="3"/>
  <c r="AL142" i="3"/>
  <c r="AL110" i="3"/>
  <c r="AL78" i="3"/>
  <c r="AL46" i="3"/>
  <c r="AL139" i="3"/>
  <c r="AL171" i="3"/>
  <c r="AL116" i="3"/>
  <c r="AL144" i="3"/>
  <c r="AL92" i="3"/>
  <c r="AL79" i="3"/>
  <c r="AL108" i="3"/>
  <c r="AL187" i="3"/>
  <c r="AL123" i="3"/>
  <c r="AL59" i="3"/>
  <c r="AL71" i="3"/>
  <c r="AL96" i="3"/>
  <c r="AL60" i="3"/>
  <c r="AL83" i="3"/>
  <c r="AL28" i="3"/>
  <c r="AL63" i="3"/>
  <c r="AL68" i="3"/>
  <c r="AL99" i="3"/>
  <c r="AL37" i="3"/>
  <c r="AL165" i="3"/>
  <c r="AL117" i="3"/>
  <c r="AL25" i="3"/>
  <c r="AL89" i="3"/>
  <c r="AL153" i="3"/>
  <c r="AL45" i="3"/>
  <c r="AL109" i="3"/>
  <c r="AL173" i="3"/>
  <c r="AL65" i="3"/>
  <c r="AL129" i="3"/>
  <c r="BG2060" i="3"/>
  <c r="BG2113" i="3"/>
  <c r="BG2034" i="3"/>
  <c r="BG2078" i="3"/>
  <c r="BG2081" i="3"/>
  <c r="BG1542" i="3"/>
  <c r="BG1654" i="3"/>
  <c r="BG1493" i="3"/>
  <c r="BG1483" i="3"/>
  <c r="BG1523" i="3"/>
  <c r="BG1625" i="3"/>
  <c r="BG1721" i="3"/>
  <c r="BG1571" i="3"/>
  <c r="BG1549" i="3"/>
  <c r="BG1743" i="3"/>
  <c r="BG1693" i="3"/>
  <c r="BG1595" i="3"/>
  <c r="BG1737" i="3"/>
  <c r="BG1497" i="3"/>
  <c r="BG1611" i="3"/>
  <c r="BG1515" i="3"/>
  <c r="BG1583" i="3"/>
  <c r="BG1603" i="3"/>
  <c r="BG1699" i="3"/>
  <c r="BG1481" i="3"/>
  <c r="BG1691" i="3"/>
  <c r="BG1539" i="3"/>
  <c r="BG1477" i="3"/>
  <c r="BG1563" i="3"/>
  <c r="BG1629" i="3"/>
  <c r="BG1703" i="3"/>
  <c r="BG1696" i="3"/>
  <c r="BG1594" i="3"/>
  <c r="BG1530" i="3"/>
  <c r="BG1466" i="3"/>
  <c r="BG1690" i="3"/>
  <c r="BG1576" i="3"/>
  <c r="BG1637" i="3"/>
  <c r="BG1468" i="3"/>
  <c r="BG1608" i="3"/>
  <c r="BG1540" i="3"/>
  <c r="BG1668" i="3"/>
  <c r="BG1620" i="3"/>
  <c r="BG1566" i="3"/>
  <c r="BG1486" i="3"/>
  <c r="BG1671" i="3"/>
  <c r="BG1734" i="3"/>
  <c r="BG1584" i="3"/>
  <c r="BG1714" i="3"/>
  <c r="BG1508" i="3"/>
  <c r="BG1495" i="3"/>
  <c r="BG1736" i="3"/>
  <c r="BG1656" i="3"/>
  <c r="BG1570" i="3"/>
  <c r="BG1506" i="3"/>
  <c r="BG1678" i="3"/>
  <c r="BG1643" i="3"/>
  <c r="BG1560" i="3"/>
  <c r="BG1591" i="3"/>
  <c r="BG1463" i="3"/>
  <c r="BG1692" i="3"/>
  <c r="BG1640" i="3"/>
  <c r="BG1590" i="3"/>
  <c r="BG1510" i="3"/>
  <c r="BG1742" i="3"/>
  <c r="BG1695" i="3"/>
  <c r="BG1719" i="3"/>
  <c r="BG1627" i="3"/>
  <c r="BG1504" i="3"/>
  <c r="BG1500" i="3"/>
  <c r="BG1521" i="3"/>
  <c r="BG1706" i="3"/>
  <c r="BG1569" i="3"/>
  <c r="BG1694" i="3"/>
  <c r="BG1622" i="3"/>
  <c r="BG1868" i="3"/>
  <c r="BG1792" i="3"/>
  <c r="BG1814" i="3"/>
  <c r="BG1820" i="3"/>
  <c r="BG1994" i="3"/>
  <c r="BG1777" i="3"/>
  <c r="BG1765" i="3"/>
  <c r="BG1904" i="3"/>
  <c r="BG1790" i="3"/>
  <c r="BG1968" i="3"/>
  <c r="BG1896" i="3"/>
  <c r="BG1802" i="3"/>
  <c r="BG2008" i="3"/>
  <c r="BG1960" i="3"/>
  <c r="BG1932" i="3"/>
  <c r="BG1800" i="3"/>
  <c r="BG1810" i="3"/>
  <c r="BG1745" i="3"/>
  <c r="BG1956" i="3"/>
  <c r="BG1984" i="3"/>
  <c r="BG1992" i="3"/>
  <c r="BG1806" i="3"/>
  <c r="BG1926" i="3"/>
  <c r="BG1912" i="3"/>
  <c r="BG1858" i="3"/>
  <c r="BG1938" i="3"/>
  <c r="BG2013" i="3"/>
  <c r="BG1995" i="3"/>
  <c r="BG1915" i="3"/>
  <c r="BG1891" i="3"/>
  <c r="BG1827" i="3"/>
  <c r="BG1911" i="3"/>
  <c r="BG1750" i="3"/>
  <c r="BG1985" i="3"/>
  <c r="BG1987" i="3"/>
  <c r="BG1983" i="3"/>
  <c r="BG1899" i="3"/>
  <c r="BG1895" i="3"/>
  <c r="BG1831" i="3"/>
  <c r="BG1907" i="3"/>
  <c r="BG1897" i="3"/>
  <c r="BG1812" i="3"/>
  <c r="BG2005" i="3"/>
  <c r="BG2020" i="3"/>
  <c r="BG2022" i="3"/>
  <c r="BG1941" i="3"/>
  <c r="BG1921" i="3"/>
  <c r="BG1803" i="3"/>
  <c r="BG1752" i="3"/>
  <c r="BG1755" i="3"/>
  <c r="BG1993" i="3"/>
  <c r="BG2003" i="3"/>
  <c r="BG1939" i="3"/>
  <c r="BG2006" i="3"/>
  <c r="BG1871" i="3"/>
  <c r="BG1807" i="3"/>
  <c r="BG1853" i="3"/>
  <c r="BG1821" i="3"/>
  <c r="BG1789" i="3"/>
  <c r="BG1841" i="3"/>
  <c r="BG1809" i="3"/>
  <c r="BG1905" i="3"/>
  <c r="BG2018" i="3"/>
  <c r="BG1796" i="3"/>
  <c r="BG1763" i="3"/>
  <c r="BG1910" i="3"/>
  <c r="BG1770" i="3"/>
  <c r="BG1906" i="3"/>
  <c r="BG2042" i="3"/>
  <c r="BG2090" i="3"/>
  <c r="BG2026" i="3"/>
  <c r="BG2051" i="3"/>
  <c r="BG2040" i="3"/>
  <c r="BG2074" i="3"/>
  <c r="BG2058" i="3"/>
  <c r="BG902" i="3"/>
  <c r="BG2047" i="3"/>
  <c r="BG2084" i="3"/>
  <c r="BG2029" i="3"/>
  <c r="BG2107" i="3"/>
  <c r="BG2027" i="3"/>
  <c r="BG2094" i="3"/>
  <c r="BG485" i="3"/>
  <c r="BG986" i="3"/>
  <c r="BG1160" i="3"/>
  <c r="BG1152" i="3"/>
  <c r="BG962" i="3"/>
  <c r="BG1156" i="3"/>
  <c r="BG1132" i="3"/>
  <c r="BG1130" i="3"/>
  <c r="BG1268" i="3"/>
  <c r="BG1066" i="3"/>
  <c r="BG1112" i="3"/>
  <c r="BG1086" i="3"/>
  <c r="BG976" i="3"/>
  <c r="BG1258" i="3"/>
  <c r="BG1296" i="3"/>
  <c r="BG1182" i="3"/>
  <c r="BG1024" i="3"/>
  <c r="BG1212" i="3"/>
  <c r="BG992" i="3"/>
  <c r="BG1064" i="3"/>
  <c r="BG1320" i="3"/>
  <c r="BG1184" i="3"/>
  <c r="BG1126" i="3"/>
  <c r="BG1214" i="3"/>
  <c r="BG1194" i="3"/>
  <c r="BG1076" i="3"/>
  <c r="BG1000" i="3"/>
  <c r="BG1308" i="3"/>
  <c r="BG1208" i="3"/>
  <c r="BG1326" i="3"/>
  <c r="BG1070" i="3"/>
  <c r="BG1230" i="3"/>
  <c r="BG1042" i="3"/>
  <c r="BG1150" i="3"/>
  <c r="BG1306" i="3"/>
  <c r="BG1328" i="3"/>
  <c r="BG1108" i="3"/>
  <c r="BG1180" i="3"/>
  <c r="BG1322" i="3"/>
  <c r="BG1299" i="3"/>
  <c r="BG1235" i="3"/>
  <c r="BG1171" i="3"/>
  <c r="BG1107" i="3"/>
  <c r="BG1043" i="3"/>
  <c r="BG987" i="3"/>
  <c r="BG923" i="3"/>
  <c r="BG1153" i="3"/>
  <c r="BG954" i="3"/>
  <c r="BG1335" i="3"/>
  <c r="BG1271" i="3"/>
  <c r="BG1207" i="3"/>
  <c r="BG1143" i="3"/>
  <c r="BG1079" i="3"/>
  <c r="BG1015" i="3"/>
  <c r="BG951" i="3"/>
  <c r="BG1289" i="3"/>
  <c r="BG1202" i="3"/>
  <c r="BG1018" i="3"/>
  <c r="BG1074" i="3"/>
  <c r="BG1259" i="3"/>
  <c r="BG1195" i="3"/>
  <c r="BG1131" i="3"/>
  <c r="BG1067" i="3"/>
  <c r="BG1011" i="3"/>
  <c r="BG947" i="3"/>
  <c r="BG1313" i="3"/>
  <c r="BG1041" i="3"/>
  <c r="BG950" i="3"/>
  <c r="BG990" i="3"/>
  <c r="BG1295" i="3"/>
  <c r="BG1231" i="3"/>
  <c r="BG1167" i="3"/>
  <c r="BG1103" i="3"/>
  <c r="BG1023" i="3"/>
  <c r="BG959" i="3"/>
  <c r="BG1329" i="3"/>
  <c r="BG1317" i="3"/>
  <c r="BG1030" i="3"/>
  <c r="BG948" i="3"/>
  <c r="BG1210" i="3"/>
  <c r="BG1241" i="3"/>
  <c r="BG1105" i="3"/>
  <c r="BG1170" i="3"/>
  <c r="BG1205" i="3"/>
  <c r="BG1034" i="3"/>
  <c r="BG906" i="3"/>
  <c r="BG958" i="3"/>
  <c r="BG1037" i="3"/>
  <c r="BG1282" i="3"/>
  <c r="BG1036" i="3"/>
  <c r="BG1122" i="3"/>
  <c r="BG1109" i="3"/>
  <c r="BG949" i="3"/>
  <c r="BG969" i="3"/>
  <c r="BG1277" i="3"/>
  <c r="BG901" i="3"/>
  <c r="BG1297" i="3"/>
  <c r="BG1169" i="3"/>
  <c r="BG1073" i="3"/>
  <c r="BG1117" i="3"/>
  <c r="BG1032" i="3"/>
  <c r="BG974" i="3"/>
  <c r="BG1061" i="3"/>
  <c r="BG1293" i="3"/>
  <c r="BG977" i="3"/>
  <c r="BG1021" i="3"/>
  <c r="BG945" i="3"/>
  <c r="BG921" i="3"/>
  <c r="BG925" i="3"/>
  <c r="BG2030" i="3"/>
  <c r="BG2097" i="3"/>
  <c r="BG2071" i="3"/>
  <c r="BG2085" i="3"/>
  <c r="BG2073" i="3"/>
  <c r="BG2056" i="3"/>
  <c r="AL170" i="3"/>
  <c r="AL138" i="3"/>
  <c r="AL106" i="3"/>
  <c r="AL74" i="3"/>
  <c r="AL42" i="3"/>
  <c r="AL75" i="3"/>
  <c r="AL107" i="3"/>
  <c r="AL119" i="3"/>
  <c r="AL190" i="3"/>
  <c r="AL158" i="3"/>
  <c r="AL126" i="3"/>
  <c r="AL94" i="3"/>
  <c r="AL62" i="3"/>
  <c r="AL30" i="3"/>
  <c r="AL43" i="3"/>
  <c r="AL180" i="3"/>
  <c r="AL52" i="3"/>
  <c r="AL80" i="3"/>
  <c r="AL143" i="3"/>
  <c r="AL172" i="3"/>
  <c r="AL44" i="3"/>
  <c r="AL155" i="3"/>
  <c r="AL91" i="3"/>
  <c r="AL135" i="3"/>
  <c r="AL160" i="3"/>
  <c r="AL32" i="3"/>
  <c r="AL147" i="3"/>
  <c r="AL127" i="3"/>
  <c r="AL132" i="3"/>
  <c r="AL163" i="3"/>
  <c r="AL35" i="3"/>
  <c r="AL101" i="3"/>
  <c r="AL53" i="3"/>
  <c r="AL181" i="3"/>
  <c r="AL57" i="3"/>
  <c r="AL121" i="3"/>
  <c r="AL185" i="3"/>
  <c r="AL77" i="3"/>
  <c r="AL141" i="3"/>
  <c r="AL33" i="3"/>
  <c r="AL97" i="3"/>
  <c r="AL161" i="3"/>
  <c r="BG1976" i="3"/>
  <c r="BG1940" i="3"/>
  <c r="BG1836" i="3"/>
  <c r="BG1785" i="3"/>
  <c r="BG1784" i="3"/>
  <c r="BG1916" i="3"/>
  <c r="BG1876" i="3"/>
  <c r="BG1981" i="3"/>
  <c r="BG1859" i="3"/>
  <c r="BG1804" i="3"/>
  <c r="BG1943" i="3"/>
  <c r="BG1874" i="3"/>
  <c r="BG1973" i="3"/>
  <c r="BG1851" i="3"/>
  <c r="BG1746" i="3"/>
  <c r="BG1937" i="3"/>
  <c r="BG1944" i="3"/>
  <c r="BG1825" i="3"/>
  <c r="BG1856" i="3"/>
  <c r="BG1778" i="3"/>
  <c r="BG2053" i="3"/>
  <c r="BG2032" i="3"/>
  <c r="BG2061" i="3"/>
  <c r="BG2044" i="3"/>
  <c r="BG2086" i="3"/>
  <c r="BG2102" i="3"/>
  <c r="AL154" i="3"/>
  <c r="AL90" i="3"/>
  <c r="AL24" i="3"/>
  <c r="AL55" i="3"/>
  <c r="BG2087" i="3"/>
  <c r="BG2036" i="3"/>
  <c r="BG2072" i="3"/>
  <c r="BG2064" i="3"/>
  <c r="BG2111" i="3"/>
  <c r="BG1081" i="3"/>
  <c r="BG2093" i="3"/>
  <c r="BG1672" i="3"/>
  <c r="BG1609" i="3"/>
  <c r="BG1475" i="3"/>
  <c r="BG1579" i="3"/>
  <c r="BG1501" i="3"/>
  <c r="BG1679" i="3"/>
  <c r="BG1645" i="3"/>
  <c r="BG1731" i="3"/>
  <c r="BG1547" i="3"/>
  <c r="BG1541" i="3"/>
  <c r="BG1725" i="3"/>
  <c r="BG1535" i="3"/>
  <c r="BG1551" i="3"/>
  <c r="BG1621" i="3"/>
  <c r="BG1677" i="3"/>
  <c r="BG1669" i="3"/>
  <c r="BG1573" i="3"/>
  <c r="BG1565" i="3"/>
  <c r="BG1717" i="3"/>
  <c r="BG1689" i="3"/>
  <c r="BG1729" i="3"/>
  <c r="BG1485" i="3"/>
  <c r="BG1555" i="3"/>
  <c r="BG1685" i="3"/>
  <c r="BG1705" i="3"/>
  <c r="BG1665" i="3"/>
  <c r="BG1680" i="3"/>
  <c r="BG1578" i="3"/>
  <c r="BG1514" i="3"/>
  <c r="BG1730" i="3"/>
  <c r="BG1651" i="3"/>
  <c r="BG1544" i="3"/>
  <c r="BG1559" i="3"/>
  <c r="BG1596" i="3"/>
  <c r="BG1489" i="3"/>
  <c r="BG1716" i="3"/>
  <c r="BG1652" i="3"/>
  <c r="BG1614" i="3"/>
  <c r="BG1550" i="3"/>
  <c r="BG1470" i="3"/>
  <c r="BG1659" i="3"/>
  <c r="BG1722" i="3"/>
  <c r="BG1552" i="3"/>
  <c r="BG1649" i="3"/>
  <c r="BG1674" i="3"/>
  <c r="BG1484" i="3"/>
  <c r="BG1720" i="3"/>
  <c r="BG1618" i="3"/>
  <c r="BG1554" i="3"/>
  <c r="BG1490" i="3"/>
  <c r="BG1666" i="3"/>
  <c r="BG1641" i="3"/>
  <c r="BG1528" i="3"/>
  <c r="BG1580" i="3"/>
  <c r="BG1740" i="3"/>
  <c r="BG1676" i="3"/>
  <c r="BG1632" i="3"/>
  <c r="BG1574" i="3"/>
  <c r="BG1494" i="3"/>
  <c r="BG1735" i="3"/>
  <c r="BG1670" i="3"/>
  <c r="BG1687" i="3"/>
  <c r="BG1600" i="3"/>
  <c r="BG1472" i="3"/>
  <c r="BG1726" i="3"/>
  <c r="BG1682" i="3"/>
  <c r="BG1460" i="3"/>
  <c r="BG1556" i="3"/>
  <c r="BG1626" i="3"/>
  <c r="BG1638" i="3"/>
  <c r="BG1772" i="3"/>
  <c r="BG1882" i="3"/>
  <c r="BG1854" i="3"/>
  <c r="BG1842" i="3"/>
  <c r="BG1914" i="3"/>
  <c r="BG1781" i="3"/>
  <c r="BG1894" i="3"/>
  <c r="BG1757" i="3"/>
  <c r="BG1830" i="3"/>
  <c r="BG1749" i="3"/>
  <c r="BG1922" i="3"/>
  <c r="BG1880" i="3"/>
  <c r="BG2021" i="3"/>
  <c r="BG1798" i="3"/>
  <c r="BG1918" i="3"/>
  <c r="BG1924" i="3"/>
  <c r="BG1872" i="3"/>
  <c r="BG1786" i="3"/>
  <c r="BG1844" i="3"/>
  <c r="BG1816" i="3"/>
  <c r="BG1773" i="3"/>
  <c r="BG1846" i="3"/>
  <c r="BG1908" i="3"/>
  <c r="BG2017" i="3"/>
  <c r="BG2012" i="3"/>
  <c r="BG1753" i="3"/>
  <c r="BG1997" i="3"/>
  <c r="BG1963" i="3"/>
  <c r="BG1990" i="3"/>
  <c r="BG1875" i="3"/>
  <c r="BG1811" i="3"/>
  <c r="BG1832" i="3"/>
  <c r="BG1889" i="3"/>
  <c r="BG1969" i="3"/>
  <c r="BG1955" i="3"/>
  <c r="BG1975" i="3"/>
  <c r="BG1974" i="3"/>
  <c r="BG1879" i="3"/>
  <c r="BG1815" i="3"/>
  <c r="BG1748" i="3"/>
  <c r="BG1877" i="3"/>
  <c r="BG1901" i="3"/>
  <c r="BG1989" i="3"/>
  <c r="BG1980" i="3"/>
  <c r="BG1998" i="3"/>
  <c r="BG1933" i="3"/>
  <c r="BG1867" i="3"/>
  <c r="BG1787" i="3"/>
  <c r="BG1886" i="3"/>
  <c r="BG1873" i="3"/>
  <c r="BG1977" i="3"/>
  <c r="BG1971" i="3"/>
  <c r="BG1931" i="3"/>
  <c r="BG1945" i="3"/>
  <c r="BG1855" i="3"/>
  <c r="BG1791" i="3"/>
  <c r="BG1845" i="3"/>
  <c r="BG1813" i="3"/>
  <c r="BG1920" i="3"/>
  <c r="BG1833" i="3"/>
  <c r="BG1801" i="3"/>
  <c r="BG1893" i="3"/>
  <c r="BG1890" i="3"/>
  <c r="BG1885" i="3"/>
  <c r="BG1909" i="3"/>
  <c r="BG2019" i="3"/>
  <c r="BG1774" i="3"/>
  <c r="BG1947" i="3"/>
  <c r="BG2043" i="3"/>
  <c r="BG2045" i="3"/>
  <c r="BG2116" i="3"/>
  <c r="BG2109" i="3"/>
  <c r="BG2082" i="3"/>
  <c r="BG2025" i="3"/>
  <c r="BG2098" i="3"/>
  <c r="BG897" i="3"/>
  <c r="BG2065" i="3"/>
  <c r="BG2068" i="3"/>
  <c r="BG2076" i="3"/>
  <c r="BG2114" i="3"/>
  <c r="BG957" i="3"/>
  <c r="BG1822" i="3"/>
  <c r="BG1254" i="3"/>
  <c r="BG1224" i="3"/>
  <c r="BG1216" i="3"/>
  <c r="BG1290" i="3"/>
  <c r="BG1316" i="3"/>
  <c r="BG1228" i="3"/>
  <c r="BG1012" i="3"/>
  <c r="BG1026" i="3"/>
  <c r="BG928" i="3"/>
  <c r="BG1176" i="3"/>
  <c r="BG1158" i="3"/>
  <c r="BG1206" i="3"/>
  <c r="BG1104" i="3"/>
  <c r="BG1100" i="3"/>
  <c r="BG1238" i="3"/>
  <c r="BG1102" i="3"/>
  <c r="BG1276" i="3"/>
  <c r="BG1118" i="3"/>
  <c r="BG1128" i="3"/>
  <c r="BG1098" i="3"/>
  <c r="BG1248" i="3"/>
  <c r="BG1162" i="3"/>
  <c r="BG1124" i="3"/>
  <c r="BG1068" i="3"/>
  <c r="BG1204" i="3"/>
  <c r="BG1110" i="3"/>
  <c r="BG1314" i="3"/>
  <c r="BG1272" i="3"/>
  <c r="BG946" i="3"/>
  <c r="BG1134" i="3"/>
  <c r="BG1262" i="3"/>
  <c r="BG1226" i="3"/>
  <c r="BG1060" i="3"/>
  <c r="BG1136" i="3"/>
  <c r="BG1164" i="3"/>
  <c r="BG1236" i="3"/>
  <c r="BG1244" i="3"/>
  <c r="BG1052" i="3"/>
  <c r="BG1283" i="3"/>
  <c r="BG1219" i="3"/>
  <c r="BG1155" i="3"/>
  <c r="BG1091" i="3"/>
  <c r="BG1035" i="3"/>
  <c r="BG971" i="3"/>
  <c r="BG907" i="3"/>
  <c r="BG1089" i="3"/>
  <c r="BG1125" i="3"/>
  <c r="BG1319" i="3"/>
  <c r="BG1255" i="3"/>
  <c r="BG1191" i="3"/>
  <c r="BG1127" i="3"/>
  <c r="BG1063" i="3"/>
  <c r="BG999" i="3"/>
  <c r="BG935" i="3"/>
  <c r="BG1225" i="3"/>
  <c r="BG1301" i="3"/>
  <c r="BG1330" i="3"/>
  <c r="BG1323" i="3"/>
  <c r="BG1243" i="3"/>
  <c r="BG1179" i="3"/>
  <c r="BG1115" i="3"/>
  <c r="BG1051" i="3"/>
  <c r="BG995" i="3"/>
  <c r="BG931" i="3"/>
  <c r="BG1249" i="3"/>
  <c r="BG998" i="3"/>
  <c r="BG934" i="3"/>
  <c r="BG972" i="3"/>
  <c r="BG1279" i="3"/>
  <c r="BG1215" i="3"/>
  <c r="BG1151" i="3"/>
  <c r="BG1087" i="3"/>
  <c r="BG1007" i="3"/>
  <c r="BG943" i="3"/>
  <c r="BG1321" i="3"/>
  <c r="BG1266" i="3"/>
  <c r="BG996" i="3"/>
  <c r="BG932" i="3"/>
  <c r="BG942" i="3"/>
  <c r="BG1209" i="3"/>
  <c r="BG1057" i="3"/>
  <c r="BG1069" i="3"/>
  <c r="BG1141" i="3"/>
  <c r="BG1002" i="3"/>
  <c r="BG1093" i="3"/>
  <c r="BG926" i="3"/>
  <c r="BG985" i="3"/>
  <c r="BG1218" i="3"/>
  <c r="BG1285" i="3"/>
  <c r="BG1016" i="3"/>
  <c r="BG1006" i="3"/>
  <c r="BG917" i="3"/>
  <c r="BG929" i="3"/>
  <c r="BG1213" i="3"/>
  <c r="BG1077" i="3"/>
  <c r="BG1265" i="3"/>
  <c r="BG1137" i="3"/>
  <c r="BG1049" i="3"/>
  <c r="BG1050" i="3"/>
  <c r="BG968" i="3"/>
  <c r="BG956" i="3"/>
  <c r="BG1001" i="3"/>
  <c r="BG1229" i="3"/>
  <c r="BG913" i="3"/>
  <c r="BG1245" i="3"/>
  <c r="BG909" i="3"/>
  <c r="BG1009" i="3"/>
  <c r="BG2049" i="3"/>
  <c r="BG2033" i="3"/>
  <c r="BG2037" i="3"/>
  <c r="BG2112" i="3"/>
  <c r="BG2070" i="3"/>
  <c r="BG2092" i="3"/>
  <c r="BG2007" i="3"/>
  <c r="AL162" i="3"/>
  <c r="AL130" i="3"/>
  <c r="AL98" i="3"/>
  <c r="AL66" i="3"/>
  <c r="AL34" i="3"/>
  <c r="AL27" i="3"/>
  <c r="AL56" i="3"/>
  <c r="AL87" i="3"/>
  <c r="AL182" i="3"/>
  <c r="AL150" i="3"/>
  <c r="AL118" i="3"/>
  <c r="AL86" i="3"/>
  <c r="AL54" i="3"/>
  <c r="AL22" i="3"/>
  <c r="AL40" i="3"/>
  <c r="AL148" i="3"/>
  <c r="AL179" i="3"/>
  <c r="AL51" i="3"/>
  <c r="AL111" i="3"/>
  <c r="AL140" i="3"/>
  <c r="AL31" i="3"/>
  <c r="AL136" i="3"/>
  <c r="AL72" i="3"/>
  <c r="AL100" i="3"/>
  <c r="AL131" i="3"/>
  <c r="AL188" i="3"/>
  <c r="AL112" i="3"/>
  <c r="AL156" i="3"/>
  <c r="AL95" i="3"/>
  <c r="AL103" i="3"/>
  <c r="AL128" i="3"/>
  <c r="AL124" i="3"/>
  <c r="AL133" i="3"/>
  <c r="AL85" i="3"/>
  <c r="AL73" i="3"/>
  <c r="AL137" i="3"/>
  <c r="AL29" i="3"/>
  <c r="AL93" i="3"/>
  <c r="AL157" i="3"/>
  <c r="AL49" i="3"/>
  <c r="AL113" i="3"/>
  <c r="AL177" i="3"/>
  <c r="BG1502" i="3"/>
  <c r="BG1929" i="3"/>
  <c r="BG1072" i="3"/>
  <c r="BE386" i="3"/>
  <c r="BE513" i="3"/>
  <c r="BE314" i="3"/>
  <c r="BE693" i="3"/>
  <c r="BE484" i="3"/>
  <c r="BE849" i="3"/>
  <c r="BE817" i="3"/>
  <c r="BE855" i="3"/>
  <c r="BE313" i="3"/>
  <c r="BE624" i="3"/>
  <c r="BE756" i="3"/>
  <c r="BE788" i="3"/>
  <c r="BE690" i="3"/>
  <c r="BE452" i="3"/>
  <c r="BE551" i="3"/>
  <c r="BE394" i="3"/>
  <c r="BE319" i="3"/>
  <c r="BE753" i="3"/>
  <c r="BE686" i="3"/>
  <c r="BE860" i="3"/>
  <c r="BE398" i="3"/>
  <c r="BE310" i="3"/>
  <c r="BD1447" i="3"/>
  <c r="BE877" i="3"/>
  <c r="BE521" i="3"/>
  <c r="AY1396" i="3"/>
  <c r="BE494" i="3"/>
  <c r="BE370" i="3"/>
  <c r="BE812" i="3"/>
  <c r="BE522" i="3"/>
  <c r="BE460" i="3"/>
  <c r="BE381" i="3"/>
  <c r="BE236" i="3"/>
  <c r="BE577" i="3"/>
  <c r="BE641" i="3"/>
  <c r="BE732" i="3"/>
  <c r="BE879" i="3"/>
  <c r="BE679" i="3"/>
  <c r="BE755" i="3"/>
  <c r="BE535" i="3"/>
  <c r="BE298" i="3"/>
  <c r="BE222" i="3"/>
  <c r="BE828" i="3"/>
  <c r="BE749" i="3"/>
  <c r="BE697" i="3"/>
  <c r="BE835" i="3"/>
  <c r="BE682" i="3"/>
  <c r="BE334" i="3"/>
  <c r="BE469" i="3"/>
  <c r="BE309" i="3"/>
  <c r="BE279" i="3"/>
  <c r="BE352" i="3"/>
  <c r="BE790" i="3"/>
  <c r="BE553" i="3"/>
  <c r="BE220" i="3"/>
  <c r="BE543" i="3"/>
  <c r="BE404" i="3"/>
  <c r="BE492" i="3"/>
  <c r="BE203" i="3"/>
  <c r="BE269" i="3"/>
  <c r="BE301" i="3"/>
  <c r="BE378" i="3"/>
  <c r="BE212" i="3"/>
  <c r="BE231" i="3"/>
  <c r="BE619" i="3"/>
  <c r="BE806" i="3"/>
  <c r="BE832" i="3"/>
  <c r="BE776" i="3"/>
  <c r="BE584" i="3"/>
  <c r="BE380" i="3"/>
  <c r="BE399" i="3"/>
  <c r="BE625" i="3"/>
  <c r="BE660" i="3"/>
  <c r="BE636" i="3"/>
  <c r="BE667" i="3"/>
  <c r="BE347" i="3"/>
  <c r="BE342" i="3"/>
  <c r="BE576" i="3"/>
  <c r="BE255" i="3"/>
  <c r="BE550" i="3"/>
  <c r="BE593" i="3"/>
  <c r="BE192" i="3"/>
  <c r="BE605" i="3"/>
  <c r="BE592" i="3"/>
  <c r="BE885" i="3"/>
  <c r="BE361" i="3"/>
  <c r="BE830" i="3"/>
  <c r="BE800" i="3"/>
  <c r="BE483" i="3"/>
  <c r="BE501" i="3"/>
  <c r="BE712" i="3"/>
  <c r="BE779" i="3"/>
  <c r="BE587" i="3"/>
  <c r="BE473" i="3"/>
  <c r="BE676" i="3"/>
  <c r="BE792" i="3"/>
  <c r="BE726" i="3"/>
  <c r="BE719" i="3"/>
  <c r="BE575" i="3"/>
  <c r="BE591" i="3"/>
  <c r="BE303" i="3"/>
  <c r="BE820" i="3"/>
  <c r="BE270" i="3"/>
  <c r="BE396" i="3"/>
  <c r="BE221" i="3"/>
  <c r="BE709" i="3"/>
  <c r="BE846" i="3"/>
  <c r="BE415" i="3"/>
  <c r="BE794" i="3"/>
  <c r="BE893" i="3"/>
  <c r="BE639" i="3"/>
  <c r="BE720" i="3"/>
  <c r="BE359" i="3"/>
  <c r="BE850" i="3"/>
  <c r="BE531" i="3"/>
  <c r="BE449" i="3"/>
  <c r="BE456" i="3"/>
  <c r="BE728" i="3"/>
  <c r="BE869" i="3"/>
  <c r="BE702" i="3"/>
  <c r="BE285" i="3"/>
  <c r="BE894" i="3"/>
  <c r="BE442" i="3"/>
  <c r="BE502" i="3"/>
  <c r="BE461" i="3"/>
  <c r="BE628" i="3"/>
  <c r="BE329" i="3"/>
  <c r="BE870" i="3"/>
  <c r="BE841" i="3"/>
  <c r="BE486" i="3"/>
  <c r="BE526" i="3"/>
  <c r="BE312" i="3"/>
  <c r="BE795" i="3"/>
  <c r="BE559" i="3"/>
  <c r="BE540" i="3"/>
  <c r="BE613" i="3"/>
  <c r="BE856" i="3"/>
  <c r="BE708" i="3"/>
  <c r="BE804" i="3"/>
  <c r="BE805" i="3"/>
  <c r="BE791" i="3"/>
  <c r="BE368" i="3"/>
  <c r="BE743" i="3"/>
  <c r="BE561" i="3"/>
  <c r="BE237" i="3"/>
  <c r="BE365" i="3"/>
  <c r="BE677" i="3"/>
  <c r="BE801" i="3"/>
  <c r="BE507" i="3"/>
  <c r="BE216" i="3"/>
  <c r="BE462" i="3"/>
  <c r="BE586" i="3"/>
  <c r="BE470" i="3"/>
  <c r="BE476" i="3"/>
  <c r="AY1402" i="3"/>
  <c r="BE295" i="3"/>
  <c r="BE266" i="3"/>
  <c r="BE197" i="3"/>
  <c r="BE254" i="3"/>
  <c r="AY1367" i="3"/>
  <c r="BE723" i="3"/>
  <c r="BE746" i="3"/>
  <c r="BE243" i="3"/>
  <c r="AX15" i="3"/>
  <c r="AY1360" i="3"/>
  <c r="BE608" i="3"/>
  <c r="BE638" i="3"/>
  <c r="BE289" i="3"/>
  <c r="BE730" i="3"/>
  <c r="BE205" i="3"/>
  <c r="AY60" i="3"/>
  <c r="AY151" i="3"/>
  <c r="AY144" i="3"/>
  <c r="AY94" i="3"/>
  <c r="BE750" i="3"/>
  <c r="BE472" i="3"/>
  <c r="BE757" i="3"/>
  <c r="BE585" i="3"/>
  <c r="AY154" i="3"/>
  <c r="BE508" i="3"/>
  <c r="AY1384" i="3"/>
  <c r="AY1423" i="3"/>
  <c r="AY1450" i="3"/>
  <c r="AY1365" i="3"/>
  <c r="BE300" i="3"/>
  <c r="BE248" i="3"/>
  <c r="BE759" i="3"/>
  <c r="BE516" i="3"/>
  <c r="BE467" i="3"/>
  <c r="BE498" i="3"/>
  <c r="BE350" i="3"/>
  <c r="BE354" i="3"/>
  <c r="BE710" i="3"/>
  <c r="BE355" i="3"/>
  <c r="BE668" i="3"/>
  <c r="BE348" i="3"/>
  <c r="AY97" i="3"/>
  <c r="AY72" i="3"/>
  <c r="BE217" i="3"/>
  <c r="BE417" i="3"/>
  <c r="AY69" i="3"/>
  <c r="AY179" i="3"/>
  <c r="BE228" i="3"/>
  <c r="BE594" i="3"/>
  <c r="BE264" i="3"/>
  <c r="AY175" i="3"/>
  <c r="BE808" i="3"/>
  <c r="BE766" i="3"/>
  <c r="AY1445" i="3"/>
  <c r="BE823" i="3"/>
  <c r="BE609" i="3"/>
  <c r="BE871" i="3"/>
  <c r="BE555" i="3"/>
  <c r="AY88" i="3"/>
  <c r="BE833" i="3"/>
  <c r="BE629" i="3"/>
  <c r="AY162" i="3"/>
  <c r="BE831" i="3"/>
  <c r="AY55" i="3"/>
  <c r="AY1395" i="3"/>
  <c r="AY148" i="3"/>
  <c r="BE533" i="3"/>
  <c r="AY153" i="3"/>
  <c r="AY34" i="3"/>
  <c r="AY84" i="3"/>
  <c r="AY1359" i="3"/>
  <c r="BE552" i="3"/>
  <c r="BE607" i="3"/>
  <c r="AY67" i="3"/>
  <c r="AY1419" i="3"/>
  <c r="BD6" i="3"/>
  <c r="BE195" i="3"/>
  <c r="BE384" i="3"/>
  <c r="BE751" i="3"/>
  <c r="AY33" i="3"/>
  <c r="BE589" i="3"/>
  <c r="BE652" i="3"/>
  <c r="BE603" i="3"/>
  <c r="BE247" i="3"/>
  <c r="BE367" i="3"/>
  <c r="BE549" i="3"/>
  <c r="BE390" i="3"/>
  <c r="BE287" i="3"/>
  <c r="BE825" i="3"/>
  <c r="BE571" i="3"/>
  <c r="BE615" i="3"/>
  <c r="BE439" i="3"/>
  <c r="BE612" i="3"/>
  <c r="BE560" i="3"/>
  <c r="BE376" i="3"/>
  <c r="BE441" i="3"/>
  <c r="BE529" i="3"/>
  <c r="BE333" i="3"/>
  <c r="BE747" i="3"/>
  <c r="BE487" i="3"/>
  <c r="BE688" i="3"/>
  <c r="BE479" i="3"/>
  <c r="BE851" i="3"/>
  <c r="BE656" i="3"/>
  <c r="BE202" i="3"/>
  <c r="BE672" i="3"/>
  <c r="BE562" i="3"/>
  <c r="BE505" i="3"/>
  <c r="BE867" i="3"/>
  <c r="BE340" i="3"/>
  <c r="BE891" i="3"/>
  <c r="BE771" i="3"/>
  <c r="BE642" i="3"/>
  <c r="BE819" i="3"/>
  <c r="BE450" i="3"/>
  <c r="BE762" i="3"/>
  <c r="BE627" i="3"/>
  <c r="BE391" i="3"/>
  <c r="BE566" i="3"/>
  <c r="BE385" i="3"/>
  <c r="BE882" i="3"/>
  <c r="BE853" i="3"/>
  <c r="BE653" i="3"/>
  <c r="BE379" i="3"/>
  <c r="BE474" i="3"/>
  <c r="BE408" i="3"/>
  <c r="BE600" i="3"/>
  <c r="BE532" i="3"/>
  <c r="BE547" i="3"/>
  <c r="BE711" i="3"/>
  <c r="BE518" i="3"/>
  <c r="BE445" i="3"/>
  <c r="BE490" i="3"/>
  <c r="BE704" i="3"/>
  <c r="BE422" i="3"/>
  <c r="BE213" i="3"/>
  <c r="AY37" i="3"/>
  <c r="AY114" i="3"/>
  <c r="AY115" i="3"/>
  <c r="AY1350" i="3"/>
  <c r="AY1391" i="3"/>
  <c r="BE233" i="3"/>
  <c r="BE655" i="3"/>
  <c r="BD8" i="3"/>
  <c r="BE198" i="3"/>
  <c r="AY133" i="3"/>
  <c r="AY119" i="3"/>
  <c r="AY79" i="3"/>
  <c r="AY1356" i="3"/>
  <c r="BE230" i="3"/>
  <c r="BE689" i="3"/>
  <c r="BE715" i="3"/>
  <c r="AY134" i="3"/>
  <c r="AY147" i="3"/>
  <c r="AY1431" i="3"/>
  <c r="AY1427" i="3"/>
  <c r="BE887" i="3"/>
  <c r="BE611" i="3"/>
  <c r="BE345" i="3"/>
  <c r="BE273" i="3"/>
  <c r="BE392" i="3"/>
  <c r="BE883" i="3"/>
  <c r="BE250" i="3"/>
  <c r="BE810" i="3"/>
  <c r="AY158" i="3"/>
  <c r="AY58" i="3"/>
  <c r="AY1425" i="3"/>
  <c r="AY1383" i="3"/>
  <c r="BE480" i="3"/>
  <c r="BE663" i="3"/>
  <c r="BE685" i="3"/>
  <c r="BE845" i="3"/>
  <c r="BE196" i="3"/>
  <c r="BE375" i="3"/>
  <c r="BE754" i="3"/>
  <c r="AY150" i="3"/>
  <c r="AY43" i="3"/>
  <c r="AY139" i="3"/>
  <c r="AY1403" i="3"/>
  <c r="AY1394" i="3"/>
  <c r="BE232" i="3"/>
  <c r="BE734" i="3"/>
  <c r="BE658" i="3"/>
  <c r="BE423" i="3"/>
  <c r="BE420" i="3"/>
  <c r="BE848" i="3"/>
  <c r="BE803" i="3"/>
  <c r="AY169" i="3"/>
  <c r="AY156" i="3"/>
  <c r="AY1409" i="3"/>
  <c r="AY1424" i="3"/>
  <c r="BE293" i="3"/>
  <c r="BE546" i="3"/>
  <c r="BD1388" i="3"/>
  <c r="BE645" i="3"/>
  <c r="BE671" i="3"/>
  <c r="BD12" i="3"/>
  <c r="BE780" i="3"/>
  <c r="BE282" i="3"/>
  <c r="AY73" i="3"/>
  <c r="AY98" i="3"/>
  <c r="AY1441" i="3"/>
  <c r="AY1416" i="3"/>
  <c r="BE211" i="3"/>
  <c r="BE446" i="3"/>
  <c r="BE866" i="3"/>
  <c r="BE210" i="3"/>
  <c r="BE471" i="3"/>
  <c r="BE558" i="3"/>
  <c r="BE842" i="3"/>
  <c r="BE283" i="3"/>
  <c r="BE414" i="3"/>
  <c r="BE777" i="3"/>
  <c r="AY25" i="3"/>
  <c r="AY62" i="3"/>
  <c r="AY103" i="3"/>
  <c r="AY1453" i="3"/>
  <c r="BE258" i="3"/>
  <c r="BE773" i="3"/>
  <c r="BE493" i="3"/>
  <c r="BE308" i="3"/>
  <c r="BE430" i="3"/>
  <c r="BE425" i="3"/>
  <c r="BE360" i="3"/>
  <c r="BE515" i="3"/>
  <c r="BE268" i="3"/>
  <c r="BE351" i="3"/>
  <c r="BE630" i="3"/>
  <c r="AY157" i="3"/>
  <c r="AY180" i="3"/>
  <c r="AY1449" i="3"/>
  <c r="AY1361" i="3"/>
  <c r="BE649" i="3"/>
  <c r="BE640" i="3"/>
  <c r="BE680" i="3"/>
  <c r="BE523" i="3"/>
  <c r="BE696" i="3"/>
  <c r="BE209" i="3"/>
  <c r="BE325" i="3"/>
  <c r="BE644" i="3"/>
  <c r="BE858" i="3"/>
  <c r="BE387" i="3"/>
  <c r="BE326" i="3"/>
  <c r="AY136" i="3"/>
  <c r="AY64" i="3"/>
  <c r="AY44" i="3"/>
  <c r="AY1414" i="3"/>
  <c r="AY1362" i="3"/>
  <c r="BE242" i="3"/>
  <c r="BE772" i="3"/>
  <c r="BE814" i="3"/>
  <c r="BE606" i="3"/>
  <c r="BE758" i="3"/>
  <c r="AY166" i="3"/>
  <c r="AY130" i="3"/>
  <c r="AY75" i="3"/>
  <c r="AY1429" i="3"/>
  <c r="BE214" i="3"/>
  <c r="BE427" i="3"/>
  <c r="BE863" i="3"/>
  <c r="BE223" i="3"/>
  <c r="BE459" i="3"/>
  <c r="BE499" i="3"/>
  <c r="BE353" i="3"/>
  <c r="BE434" i="3"/>
  <c r="BE752" i="3"/>
  <c r="BE291" i="3"/>
  <c r="BE11" i="3"/>
  <c r="BG1744" i="3"/>
  <c r="BE637" i="3"/>
  <c r="BE707" i="3"/>
  <c r="BE634" i="3"/>
  <c r="BD10" i="3"/>
  <c r="AY129" i="3"/>
  <c r="AY104" i="3"/>
  <c r="AY143" i="3"/>
  <c r="AY1373" i="3"/>
  <c r="AY1354" i="3"/>
  <c r="BE821" i="3"/>
  <c r="BE318" i="3"/>
  <c r="BE371" i="3"/>
  <c r="BE683" i="3"/>
  <c r="BE844" i="3"/>
  <c r="BC15" i="3"/>
  <c r="BE407" i="3"/>
  <c r="BE545" i="3"/>
  <c r="BE767" i="3"/>
  <c r="BE614" i="3"/>
  <c r="AY118" i="3"/>
  <c r="AY82" i="3"/>
  <c r="AY1443" i="3"/>
  <c r="AY1398" i="3"/>
  <c r="BE296" i="3"/>
  <c r="BE455" i="3"/>
  <c r="BE542" i="3"/>
  <c r="BE597" i="3"/>
  <c r="BE717" i="3"/>
  <c r="BE774" i="3"/>
  <c r="BE274" i="3"/>
  <c r="BE466" i="3"/>
  <c r="BE477" i="3"/>
  <c r="BE520" i="3"/>
  <c r="BE873" i="3"/>
  <c r="AY77" i="3"/>
  <c r="AY68" i="3"/>
  <c r="AY172" i="3"/>
  <c r="AY1435" i="3"/>
  <c r="BE246" i="3"/>
  <c r="BE1457" i="3"/>
  <c r="AY1343" i="3"/>
  <c r="AY1406" i="3"/>
  <c r="AY1338" i="3"/>
  <c r="AY1447" i="3"/>
  <c r="AY1392" i="3"/>
  <c r="AY1388" i="3"/>
  <c r="AY1387" i="3"/>
  <c r="AY1364" i="3"/>
  <c r="AY110" i="3"/>
  <c r="AY187" i="3"/>
  <c r="AY1357" i="3"/>
  <c r="BD1338" i="3"/>
  <c r="BE374" i="3"/>
  <c r="BE727" i="3"/>
  <c r="BE316" i="3"/>
  <c r="BE703" i="3"/>
  <c r="BE349" i="3"/>
  <c r="AY121" i="3"/>
  <c r="AY91" i="3"/>
  <c r="AY163" i="3"/>
  <c r="AY1377" i="3"/>
  <c r="AY1448" i="3"/>
  <c r="BE199" i="3"/>
  <c r="BE692" i="3"/>
  <c r="BE356" i="3"/>
  <c r="BE601" i="3"/>
  <c r="BE261" i="3"/>
  <c r="AY137" i="3"/>
  <c r="AY30" i="3"/>
  <c r="AY108" i="3"/>
  <c r="AY1439" i="3"/>
  <c r="AY1349" i="3"/>
  <c r="BE716" i="3"/>
  <c r="BD1392" i="3"/>
  <c r="BE260" i="3"/>
  <c r="BE799" i="3"/>
  <c r="BE302" i="3"/>
  <c r="AY146" i="3"/>
  <c r="AY52" i="3"/>
  <c r="AY1381" i="3"/>
  <c r="AY1454" i="3"/>
  <c r="BE226" i="3"/>
  <c r="BE783" i="3"/>
  <c r="BE681" i="3"/>
  <c r="BE510" i="3"/>
  <c r="BE556" i="3"/>
  <c r="BE382" i="3"/>
  <c r="BE573" i="3"/>
  <c r="AY142" i="3"/>
  <c r="AY1413" i="3"/>
  <c r="AY1353" i="3"/>
  <c r="BE419" i="3"/>
  <c r="BE568" i="3"/>
  <c r="BE259" i="3"/>
  <c r="BE579" i="3"/>
  <c r="BE271" i="3"/>
  <c r="BE713" i="3"/>
  <c r="BE872" i="3"/>
  <c r="BE393" i="3"/>
  <c r="AY141" i="3"/>
  <c r="AY116" i="3"/>
  <c r="AY1407" i="3"/>
  <c r="AY1412" i="3"/>
  <c r="BE290" i="3"/>
  <c r="BE512" i="3"/>
  <c r="BE807" i="3"/>
  <c r="BE670" i="3"/>
  <c r="BE338" i="3"/>
  <c r="BE786" i="3"/>
  <c r="BE669" i="3"/>
  <c r="BE643" i="3"/>
  <c r="BE843" i="3"/>
  <c r="AY125" i="3"/>
  <c r="AY90" i="3"/>
  <c r="AY32" i="3"/>
  <c r="AY1348" i="3"/>
  <c r="BE491" i="3"/>
  <c r="BE837" i="3"/>
  <c r="BE409" i="3"/>
  <c r="BB15" i="3"/>
  <c r="BD32" i="3"/>
  <c r="BD64" i="3"/>
  <c r="BD96" i="3"/>
  <c r="BD128" i="3"/>
  <c r="BD160" i="3"/>
  <c r="BD80" i="3"/>
  <c r="BD35" i="3"/>
  <c r="BD84" i="3"/>
  <c r="BD99" i="3"/>
  <c r="BD148" i="3"/>
  <c r="BD163" i="3"/>
  <c r="BD39" i="3"/>
  <c r="BD56" i="3"/>
  <c r="BD103" i="3"/>
  <c r="BD120" i="3"/>
  <c r="BD167" i="3"/>
  <c r="BD184" i="3"/>
  <c r="BD63" i="3"/>
  <c r="BD95" i="3"/>
  <c r="BD127" i="3"/>
  <c r="BD159" i="3"/>
  <c r="BD112" i="3"/>
  <c r="BD68" i="3"/>
  <c r="BD83" i="3"/>
  <c r="BD132" i="3"/>
  <c r="BD147" i="3"/>
  <c r="BD144" i="3"/>
  <c r="BD52" i="3"/>
  <c r="BD67" i="3"/>
  <c r="BD116" i="3"/>
  <c r="BD131" i="3"/>
  <c r="BD180" i="3"/>
  <c r="BD24" i="3"/>
  <c r="BD71" i="3"/>
  <c r="BD88" i="3"/>
  <c r="BD135" i="3"/>
  <c r="BD152" i="3"/>
  <c r="BD28" i="3"/>
  <c r="BD59" i="3"/>
  <c r="BD91" i="3"/>
  <c r="BD123" i="3"/>
  <c r="BD155" i="3"/>
  <c r="BD187" i="3"/>
  <c r="BD31" i="3"/>
  <c r="BD47" i="3"/>
  <c r="BD79" i="3"/>
  <c r="BD111" i="3"/>
  <c r="BD143" i="3"/>
  <c r="BD175" i="3"/>
  <c r="BD48" i="3"/>
  <c r="BD176" i="3"/>
  <c r="BD36" i="3"/>
  <c r="BD51" i="3"/>
  <c r="BD100" i="3"/>
  <c r="BD115" i="3"/>
  <c r="BD164" i="3"/>
  <c r="BD179" i="3"/>
  <c r="BD23" i="3"/>
  <c r="BD55" i="3"/>
  <c r="BE55" i="3" s="1"/>
  <c r="BD87" i="3"/>
  <c r="BD119" i="3"/>
  <c r="BD151" i="3"/>
  <c r="BD183" i="3"/>
  <c r="BD27" i="3"/>
  <c r="BD60" i="3"/>
  <c r="BD75" i="3"/>
  <c r="BD76" i="3"/>
  <c r="BD188" i="3"/>
  <c r="BD156" i="3"/>
  <c r="BD171" i="3"/>
  <c r="BD172" i="3"/>
  <c r="BD22" i="3"/>
  <c r="BD30" i="3"/>
  <c r="BD38" i="3"/>
  <c r="BD46" i="3"/>
  <c r="BD54" i="3"/>
  <c r="BD62" i="3"/>
  <c r="BD70" i="3"/>
  <c r="BD78" i="3"/>
  <c r="BD86" i="3"/>
  <c r="BD94" i="3"/>
  <c r="BD102" i="3"/>
  <c r="BD110" i="3"/>
  <c r="BD118" i="3"/>
  <c r="BD126" i="3"/>
  <c r="BD134" i="3"/>
  <c r="BD142" i="3"/>
  <c r="BD150" i="3"/>
  <c r="BD158" i="3"/>
  <c r="BD166" i="3"/>
  <c r="BD174" i="3"/>
  <c r="BD182" i="3"/>
  <c r="BD190" i="3"/>
  <c r="BD43" i="3"/>
  <c r="BD124" i="3"/>
  <c r="BD139" i="3"/>
  <c r="BD140" i="3"/>
  <c r="BD40" i="3"/>
  <c r="BD72" i="3"/>
  <c r="BD104" i="3"/>
  <c r="BD136" i="3"/>
  <c r="BD168" i="3"/>
  <c r="BD44" i="3"/>
  <c r="BD92" i="3"/>
  <c r="BD107" i="3"/>
  <c r="BD108" i="3"/>
  <c r="BD26" i="3"/>
  <c r="BD34" i="3"/>
  <c r="BE34" i="3" s="1"/>
  <c r="BD42" i="3"/>
  <c r="BD50" i="3"/>
  <c r="BD58" i="3"/>
  <c r="BD66" i="3"/>
  <c r="BD74" i="3"/>
  <c r="BD82" i="3"/>
  <c r="BD90" i="3"/>
  <c r="BD98" i="3"/>
  <c r="BD106" i="3"/>
  <c r="BD114" i="3"/>
  <c r="BD122" i="3"/>
  <c r="BD130" i="3"/>
  <c r="BD138" i="3"/>
  <c r="BD146" i="3"/>
  <c r="BD154" i="3"/>
  <c r="BE154" i="3" s="1"/>
  <c r="BD162" i="3"/>
  <c r="BD170" i="3"/>
  <c r="BD178" i="3"/>
  <c r="BD186" i="3"/>
  <c r="BD149" i="3"/>
  <c r="BD85" i="3"/>
  <c r="BD145" i="3"/>
  <c r="BD157" i="3"/>
  <c r="BD29" i="3"/>
  <c r="BD45" i="3"/>
  <c r="BD129" i="3"/>
  <c r="BD181" i="3"/>
  <c r="BD53" i="3"/>
  <c r="BD177" i="3"/>
  <c r="BD49" i="3"/>
  <c r="BD117" i="3"/>
  <c r="BD165" i="3"/>
  <c r="BD101" i="3"/>
  <c r="BD161" i="3"/>
  <c r="BD169" i="3"/>
  <c r="BD105" i="3"/>
  <c r="BD41" i="3"/>
  <c r="BD25" i="3"/>
  <c r="BD65" i="3"/>
  <c r="BD189" i="3"/>
  <c r="BD153" i="3"/>
  <c r="BD89" i="3"/>
  <c r="BD81" i="3"/>
  <c r="BD141" i="3"/>
  <c r="BD97" i="3"/>
  <c r="BE97" i="3" s="1"/>
  <c r="BD93" i="3"/>
  <c r="BD173" i="3"/>
  <c r="BD125" i="3"/>
  <c r="BD37" i="3"/>
  <c r="BD113" i="3"/>
  <c r="BD77" i="3"/>
  <c r="BD133" i="3"/>
  <c r="BD69" i="3"/>
  <c r="BE69" i="3" s="1"/>
  <c r="BD33" i="3"/>
  <c r="BD137" i="3"/>
  <c r="BD73" i="3"/>
  <c r="BD109" i="3"/>
  <c r="BD61" i="3"/>
  <c r="BD185" i="3"/>
  <c r="BD121" i="3"/>
  <c r="BD57" i="3"/>
  <c r="BE811" i="3"/>
  <c r="BE263" i="3"/>
  <c r="BE570" i="3"/>
  <c r="BE760" i="3"/>
  <c r="AY173" i="3"/>
  <c r="AY86" i="3"/>
  <c r="AY76" i="3"/>
  <c r="BE207" i="3"/>
  <c r="BE578" i="3"/>
  <c r="BE889" i="3"/>
  <c r="BE514" i="3"/>
  <c r="BE517" i="3"/>
  <c r="BE328" i="3"/>
  <c r="BE695" i="3"/>
  <c r="BE363" i="3"/>
  <c r="BE366" i="3"/>
  <c r="BE227" i="3"/>
  <c r="AY168" i="3"/>
  <c r="AY107" i="3"/>
  <c r="AY131" i="3"/>
  <c r="AY1370" i="3"/>
  <c r="BE240" i="3"/>
  <c r="BE277" i="3"/>
  <c r="BE530" i="3"/>
  <c r="BE369" i="3"/>
  <c r="BE432" i="3"/>
  <c r="BE764" i="3"/>
  <c r="AY102" i="3"/>
  <c r="AY87" i="3"/>
  <c r="AY140" i="3"/>
  <c r="AY1358" i="3"/>
  <c r="BE458" i="3"/>
  <c r="BE429" i="3"/>
  <c r="BD1387" i="3"/>
  <c r="BE249" i="3"/>
  <c r="BE564" i="3"/>
  <c r="BE876" i="3"/>
  <c r="BE252" i="3"/>
  <c r="BE336" i="3"/>
  <c r="BE701" i="3"/>
  <c r="BE481" i="3"/>
  <c r="BE238" i="3"/>
  <c r="BE451" i="3"/>
  <c r="BE539" i="3"/>
  <c r="BE718" i="3"/>
  <c r="AY132" i="3"/>
  <c r="AY159" i="3"/>
  <c r="AY1410" i="3"/>
  <c r="BE278" i="3"/>
  <c r="BE657" i="3"/>
  <c r="BE647" i="3"/>
  <c r="BE595" i="3"/>
  <c r="BE857" i="3"/>
  <c r="BE373" i="3"/>
  <c r="BD20" i="3"/>
  <c r="BE590" i="3"/>
  <c r="BE433" i="3"/>
  <c r="BE280" i="3"/>
  <c r="BE534" i="3"/>
  <c r="BE770" i="3"/>
  <c r="AY145" i="3"/>
  <c r="BE145" i="3" s="1"/>
  <c r="AY54" i="3"/>
  <c r="AY23" i="3"/>
  <c r="AY1430" i="3"/>
  <c r="AY1378" i="3"/>
  <c r="BE284" i="3"/>
  <c r="BE400" i="3"/>
  <c r="BE890" i="3"/>
  <c r="BE610" i="3"/>
  <c r="BE582" i="3"/>
  <c r="AK2121" i="3"/>
  <c r="AL20" i="3"/>
  <c r="BE225" i="3"/>
  <c r="BE699" i="3"/>
  <c r="BE357" i="3"/>
  <c r="BE410" i="3"/>
  <c r="BE880" i="3"/>
  <c r="AY29" i="3"/>
  <c r="AY174" i="3"/>
  <c r="AY74" i="3"/>
  <c r="BE74" i="3" s="1"/>
  <c r="AY1344" i="3"/>
  <c r="AY1452" i="3"/>
  <c r="BE2023" i="3"/>
  <c r="BE67" i="3"/>
  <c r="AW15" i="3"/>
  <c r="AY21" i="3"/>
  <c r="AY20" i="3"/>
  <c r="AY59" i="3"/>
  <c r="AY48" i="3"/>
  <c r="BE48" i="3" s="1"/>
  <c r="AY1352" i="3"/>
  <c r="AY1386" i="3"/>
  <c r="AY57" i="3"/>
  <c r="AY106" i="3"/>
  <c r="AY80" i="3"/>
  <c r="AY1438" i="3"/>
  <c r="BE626" i="3"/>
  <c r="BE281" i="3"/>
  <c r="BE403" i="3"/>
  <c r="BE509" i="3"/>
  <c r="AY45" i="3"/>
  <c r="AY123" i="3"/>
  <c r="AY112" i="3"/>
  <c r="AY1417" i="3"/>
  <c r="AY1444" i="3"/>
  <c r="BE229" i="3"/>
  <c r="BE519" i="3"/>
  <c r="BD1406" i="3"/>
  <c r="BE737" i="3"/>
  <c r="BE735" i="3"/>
  <c r="BE700" i="3"/>
  <c r="BE602" i="3"/>
  <c r="BE862" i="3"/>
  <c r="AY181" i="3"/>
  <c r="AY120" i="3"/>
  <c r="AY71" i="3"/>
  <c r="AY1379" i="3"/>
  <c r="AY1436" i="3"/>
  <c r="BE785" i="3"/>
  <c r="BE208" i="3"/>
  <c r="BE389" i="3"/>
  <c r="BE332" i="3"/>
  <c r="BE818" i="3"/>
  <c r="BE511" i="3"/>
  <c r="AY155" i="3"/>
  <c r="AY111" i="3"/>
  <c r="AY1401" i="3"/>
  <c r="AY1428" i="3"/>
  <c r="BE253" i="3"/>
  <c r="BE813" i="3"/>
  <c r="BE742" i="3"/>
  <c r="BE272" i="3"/>
  <c r="BE437" i="3"/>
  <c r="BE478" i="3"/>
  <c r="AY78" i="3"/>
  <c r="AY1442" i="3"/>
  <c r="AY1376" i="3"/>
  <c r="BE563" i="3"/>
  <c r="BE861" i="3"/>
  <c r="BE826" i="3"/>
  <c r="BE789" i="3"/>
  <c r="BE802" i="3"/>
  <c r="BE257" i="3"/>
  <c r="BE599" i="3"/>
  <c r="BE706" i="3"/>
  <c r="BE482" i="3"/>
  <c r="BE674" i="3"/>
  <c r="AY109" i="3"/>
  <c r="AY35" i="3"/>
  <c r="AY1426" i="3"/>
  <c r="AY1355" i="3"/>
  <c r="BE468" i="3"/>
  <c r="BE581" i="3"/>
  <c r="BE621" i="3"/>
  <c r="BE453" i="3"/>
  <c r="BE698" i="3"/>
  <c r="BE544" i="3"/>
  <c r="BE744" i="3"/>
  <c r="AY41" i="3"/>
  <c r="AY190" i="3"/>
  <c r="AY128" i="3"/>
  <c r="AY31" i="3"/>
  <c r="AY1440" i="3"/>
  <c r="BE241" i="3"/>
  <c r="BE664" i="3"/>
  <c r="BE307" i="3"/>
  <c r="BE327" i="3"/>
  <c r="BE798" i="3"/>
  <c r="BE235" i="3"/>
  <c r="BE572" i="3"/>
  <c r="BE648" i="3"/>
  <c r="AY177" i="3"/>
  <c r="AY178" i="3"/>
  <c r="AY188" i="3"/>
  <c r="AY1339" i="3"/>
  <c r="BE322" i="3"/>
  <c r="BE725" i="3"/>
  <c r="BE426" i="3"/>
  <c r="BE738" i="3"/>
  <c r="BE829" i="3"/>
  <c r="BE344" i="3"/>
  <c r="BE528" i="3"/>
  <c r="BE364" i="3"/>
  <c r="BE868" i="3"/>
  <c r="BE675" i="3"/>
  <c r="AY117" i="3"/>
  <c r="AY170" i="3"/>
  <c r="AY167" i="3"/>
  <c r="AY1342" i="3"/>
  <c r="AY1418" i="3"/>
  <c r="BE265" i="3"/>
  <c r="BE635" i="3"/>
  <c r="BE834" i="3"/>
  <c r="BE206" i="3"/>
  <c r="BE447" i="3"/>
  <c r="BE497" i="3"/>
  <c r="AY149" i="3"/>
  <c r="AY38" i="3"/>
  <c r="BE38" i="3" s="1"/>
  <c r="AY184" i="3"/>
  <c r="AY51" i="3"/>
  <c r="AY1390" i="3"/>
  <c r="BE444" i="3"/>
  <c r="BE722" i="3"/>
  <c r="BE527" i="3"/>
  <c r="BE852" i="3"/>
  <c r="BE617" i="3"/>
  <c r="BE748" i="3"/>
  <c r="BE633" i="3"/>
  <c r="BE775" i="3"/>
  <c r="BE778" i="3"/>
  <c r="AY122" i="3"/>
  <c r="AY40" i="3"/>
  <c r="AY1382" i="3"/>
  <c r="BE372" i="3"/>
  <c r="BE541" i="3"/>
  <c r="BE745" i="3"/>
  <c r="BE465" i="3"/>
  <c r="BE306" i="3"/>
  <c r="BE769" i="3"/>
  <c r="BE218" i="3"/>
  <c r="BE463" i="3"/>
  <c r="BE875" i="3"/>
  <c r="AY161" i="3"/>
  <c r="AY27" i="3"/>
  <c r="AY127" i="3"/>
  <c r="AY1400" i="3"/>
  <c r="AY1341" i="3"/>
  <c r="BE395" i="3"/>
  <c r="BE892" i="3"/>
  <c r="BE604" i="3"/>
  <c r="BE464" i="3"/>
  <c r="BE412" i="3"/>
  <c r="BE687" i="3"/>
  <c r="BE244" i="3"/>
  <c r="BE538" i="3"/>
  <c r="BE632" i="3"/>
  <c r="AY89" i="3"/>
  <c r="AY46" i="3"/>
  <c r="AY56" i="3"/>
  <c r="AY135" i="3"/>
  <c r="AY1369" i="3"/>
  <c r="AY1351" i="3"/>
  <c r="BD11" i="3"/>
  <c r="BE305" i="3"/>
  <c r="BE418" i="3"/>
  <c r="BE341" i="3"/>
  <c r="BE428" i="3"/>
  <c r="BE525" i="3"/>
  <c r="AY164" i="3"/>
  <c r="AY63" i="3"/>
  <c r="AY28" i="3"/>
  <c r="AY1437" i="3"/>
  <c r="AY1422" i="3"/>
  <c r="BE574" i="3"/>
  <c r="BE337" i="3"/>
  <c r="BE554" i="3"/>
  <c r="BE421" i="3"/>
  <c r="BE294" i="3"/>
  <c r="BE339" i="3"/>
  <c r="BE784" i="3"/>
  <c r="BE661" i="3"/>
  <c r="BE797" i="3"/>
  <c r="BE413" i="3"/>
  <c r="AY185" i="3"/>
  <c r="AY26" i="3"/>
  <c r="AY1340" i="3"/>
  <c r="AY1397" i="3"/>
  <c r="BE317" i="3"/>
  <c r="BE343" i="3"/>
  <c r="BE618" i="3"/>
  <c r="BE251" i="3"/>
  <c r="BE739" i="3"/>
  <c r="BE666" i="3"/>
  <c r="BE292" i="3"/>
  <c r="BE435" i="3"/>
  <c r="BE859" i="3"/>
  <c r="BE438" i="3"/>
  <c r="AY105" i="3"/>
  <c r="AY99" i="3"/>
  <c r="AY1371" i="3"/>
  <c r="AY1432" i="3"/>
  <c r="BE331" i="3"/>
  <c r="BE731" i="3"/>
  <c r="BE488" i="3"/>
  <c r="BE781" i="3"/>
  <c r="BE267" i="3"/>
  <c r="BE402" i="3"/>
  <c r="BE787" i="3"/>
  <c r="BE299" i="3"/>
  <c r="AY101" i="3"/>
  <c r="AY152" i="3"/>
  <c r="AY96" i="3"/>
  <c r="AY1420" i="3"/>
  <c r="BE256" i="3"/>
  <c r="BE724" i="3"/>
  <c r="BE782" i="3"/>
  <c r="BE733" i="3"/>
  <c r="BE405" i="3"/>
  <c r="AY113" i="3"/>
  <c r="AY66" i="3"/>
  <c r="AY1433" i="3"/>
  <c r="AY1455" i="3"/>
  <c r="AY1456" i="3"/>
  <c r="BE878" i="3"/>
  <c r="BE362" i="3"/>
  <c r="BE768" i="3"/>
  <c r="BE320" i="3"/>
  <c r="BE705" i="3"/>
  <c r="BE548" i="3"/>
  <c r="BE565" i="3"/>
  <c r="BE200" i="3"/>
  <c r="BE729" i="3"/>
  <c r="BE454" i="3"/>
  <c r="BE796" i="3"/>
  <c r="AY49" i="3"/>
  <c r="AY186" i="3"/>
  <c r="AY1411" i="3"/>
  <c r="AY1446" i="3"/>
  <c r="AY1404" i="3"/>
  <c r="BE204" i="3"/>
  <c r="BE431" i="3"/>
  <c r="BE763" i="3"/>
  <c r="BE321" i="3"/>
  <c r="BE475" i="3"/>
  <c r="BE793" i="3"/>
  <c r="BE864" i="3"/>
  <c r="BE275" i="3"/>
  <c r="BE815" i="3"/>
  <c r="BE616" i="3"/>
  <c r="BE741" i="3"/>
  <c r="BE440" i="3"/>
  <c r="BE524" i="3"/>
  <c r="AY189" i="3"/>
  <c r="AY22" i="3"/>
  <c r="AY83" i="3"/>
  <c r="AY176" i="3"/>
  <c r="AY1451" i="3"/>
  <c r="AY1389" i="3"/>
  <c r="BE567" i="3"/>
  <c r="BE886" i="3"/>
  <c r="BE650" i="3"/>
  <c r="BE536" i="3"/>
  <c r="BE736" i="3"/>
  <c r="BE262" i="3"/>
  <c r="BE416" i="3"/>
  <c r="BE646" i="3"/>
  <c r="BE304" i="3"/>
  <c r="BE809" i="3"/>
  <c r="BE457" i="3"/>
  <c r="AY81" i="3"/>
  <c r="AY138" i="3"/>
  <c r="AY1421" i="3"/>
  <c r="AY1399" i="3"/>
  <c r="AY1372" i="3"/>
  <c r="BE194" i="3"/>
  <c r="BE358" i="3"/>
  <c r="BE884" i="3"/>
  <c r="BE721" i="3"/>
  <c r="BE583" i="3"/>
  <c r="BE836" i="3"/>
  <c r="BE503" i="3"/>
  <c r="BE622" i="3"/>
  <c r="BE839" i="3"/>
  <c r="BE489" i="3"/>
  <c r="AY70" i="3"/>
  <c r="AY47" i="3"/>
  <c r="AY1368" i="3"/>
  <c r="AY1375" i="3"/>
  <c r="BD7" i="3"/>
  <c r="BE580" i="3"/>
  <c r="BE694" i="3"/>
  <c r="BE596" i="3"/>
  <c r="BE678" i="3"/>
  <c r="BE691" i="3"/>
  <c r="BE684" i="3"/>
  <c r="BE315" i="3"/>
  <c r="BE346" i="3"/>
  <c r="BE651" i="3"/>
  <c r="BE824" i="3"/>
  <c r="AY61" i="3"/>
  <c r="AY126" i="3"/>
  <c r="AY171" i="3"/>
  <c r="AY1415" i="3"/>
  <c r="AY1380" i="3"/>
  <c r="BE388" i="3"/>
  <c r="BE401" i="3"/>
  <c r="BE330" i="3"/>
  <c r="BE620" i="3"/>
  <c r="BE865" i="3"/>
  <c r="BE377" i="3"/>
  <c r="BE276" i="3"/>
  <c r="AY6" i="3"/>
  <c r="BE191" i="3"/>
  <c r="BE665" i="3"/>
  <c r="BE822" i="3"/>
  <c r="AY85" i="3"/>
  <c r="AY50" i="3"/>
  <c r="AY1405" i="3"/>
  <c r="AY1366" i="3"/>
  <c r="BE201" i="3"/>
  <c r="BE443" i="3"/>
  <c r="BE588" i="3"/>
  <c r="BE557" i="3"/>
  <c r="BD1343" i="3"/>
  <c r="BE286" i="3"/>
  <c r="BE504" i="3"/>
  <c r="BE874" i="3"/>
  <c r="BE239" i="3"/>
  <c r="BE537" i="3"/>
  <c r="BE673" i="3"/>
  <c r="BE424" i="3"/>
  <c r="BE854" i="3"/>
  <c r="BE662" i="3"/>
  <c r="AY7" i="3"/>
  <c r="BE323" i="3"/>
  <c r="BE895" i="3"/>
  <c r="AY65" i="3"/>
  <c r="AY42" i="3"/>
  <c r="AY39" i="3"/>
  <c r="AY1385" i="3"/>
  <c r="AY1347" i="3"/>
  <c r="BE623" i="3"/>
  <c r="BE297" i="3"/>
  <c r="BE411" i="3"/>
  <c r="BE840" i="3"/>
  <c r="AY93" i="3"/>
  <c r="AY36" i="3"/>
  <c r="AY124" i="3"/>
  <c r="AY1393" i="3"/>
  <c r="AY1345" i="3"/>
  <c r="BE215" i="3"/>
  <c r="BE448" i="3"/>
  <c r="BE881" i="3"/>
  <c r="BE761" i="3"/>
  <c r="BE654" i="3"/>
  <c r="BE436" i="3"/>
  <c r="BE816" i="3"/>
  <c r="BE506" i="3"/>
  <c r="BE888" i="3"/>
  <c r="AY165" i="3"/>
  <c r="AY183" i="3"/>
  <c r="AY160" i="3"/>
  <c r="AY1408" i="3"/>
  <c r="BE847" i="3"/>
  <c r="BE397" i="3"/>
  <c r="BE234" i="3"/>
  <c r="BE495" i="3"/>
  <c r="BE500" i="3"/>
  <c r="BE335" i="3"/>
  <c r="BE631" i="3"/>
  <c r="BE245" i="3"/>
  <c r="BE383" i="3"/>
  <c r="BE496" i="3"/>
  <c r="AY182" i="3"/>
  <c r="AY100" i="3"/>
  <c r="AY92" i="3"/>
  <c r="AY1363" i="3"/>
  <c r="AY1434" i="3"/>
  <c r="BE219" i="3"/>
  <c r="BE659" i="3"/>
  <c r="BE569" i="3"/>
  <c r="BE224" i="3"/>
  <c r="BE765" i="3"/>
  <c r="BE827" i="3"/>
  <c r="BE288" i="3"/>
  <c r="BE406" i="3"/>
  <c r="BE740" i="3"/>
  <c r="BE193" i="3"/>
  <c r="BE598" i="3"/>
  <c r="BE714" i="3"/>
  <c r="BE896" i="3"/>
  <c r="AY53" i="3"/>
  <c r="AY24" i="3"/>
  <c r="BE24" i="3" s="1"/>
  <c r="AY95" i="3"/>
  <c r="AY1346" i="3"/>
  <c r="AY1374" i="3"/>
  <c r="BE311" i="3"/>
  <c r="BD1396" i="3"/>
  <c r="BE1396" i="3" s="1"/>
  <c r="BD1397" i="3"/>
  <c r="BD1376" i="3"/>
  <c r="BD1372" i="3"/>
  <c r="BD1356" i="3"/>
  <c r="BD1354" i="3"/>
  <c r="BD1391" i="3"/>
  <c r="BD1444" i="3"/>
  <c r="BD1373" i="3"/>
  <c r="BD1436" i="3"/>
  <c r="BD1360" i="3"/>
  <c r="BD1389" i="3"/>
  <c r="BD1380" i="3"/>
  <c r="BD1359" i="3"/>
  <c r="BD1377" i="3"/>
  <c r="BD1404" i="3"/>
  <c r="BD1412" i="3"/>
  <c r="BD1364" i="3"/>
  <c r="BD1400" i="3"/>
  <c r="BD1375" i="3"/>
  <c r="BD1401" i="3"/>
  <c r="BD1345" i="3"/>
  <c r="BD1341" i="3"/>
  <c r="BD1361" i="3"/>
  <c r="BD1399" i="3"/>
  <c r="BD1371" i="3"/>
  <c r="BD1452" i="3"/>
  <c r="BD1393" i="3"/>
  <c r="BD1370" i="3"/>
  <c r="BD1386" i="3"/>
  <c r="BD1390" i="3"/>
  <c r="BD1414" i="3"/>
  <c r="BD1430" i="3"/>
  <c r="BD1446" i="3"/>
  <c r="BD1353" i="3"/>
  <c r="BD1367" i="3"/>
  <c r="BD1369" i="3"/>
  <c r="BD1339" i="3"/>
  <c r="BD1358" i="3"/>
  <c r="BD1374" i="3"/>
  <c r="BD1456" i="3"/>
  <c r="BD1394" i="3"/>
  <c r="BD1410" i="3"/>
  <c r="BD1426" i="3"/>
  <c r="BD1442" i="3"/>
  <c r="BD1384" i="3"/>
  <c r="BD1449" i="3"/>
  <c r="BD1368" i="3"/>
  <c r="BD1428" i="3"/>
  <c r="BD1355" i="3"/>
  <c r="BD1351" i="3"/>
  <c r="BD1362" i="3"/>
  <c r="BD1378" i="3"/>
  <c r="BD1398" i="3"/>
  <c r="BD1422" i="3"/>
  <c r="BD1438" i="3"/>
  <c r="BD1454" i="3"/>
  <c r="BD1349" i="3"/>
  <c r="BD1357" i="3"/>
  <c r="BD1420" i="3"/>
  <c r="BD1383" i="3"/>
  <c r="BD1385" i="3"/>
  <c r="BD1347" i="3"/>
  <c r="BD1366" i="3"/>
  <c r="BD1382" i="3"/>
  <c r="BD1402" i="3"/>
  <c r="BE1402" i="3" s="1"/>
  <c r="BD1408" i="3"/>
  <c r="BD1416" i="3"/>
  <c r="BD1424" i="3"/>
  <c r="BD1432" i="3"/>
  <c r="BD1440" i="3"/>
  <c r="BD1448" i="3"/>
  <c r="BD1418" i="3"/>
  <c r="BD1434" i="3"/>
  <c r="BD1450" i="3"/>
  <c r="BD1435" i="3"/>
  <c r="BD1411" i="3"/>
  <c r="BD1363" i="3"/>
  <c r="BD1451" i="3"/>
  <c r="BD1445" i="3"/>
  <c r="BE1445" i="3" s="1"/>
  <c r="BD1413" i="3"/>
  <c r="BD1431" i="3"/>
  <c r="BD1415" i="3"/>
  <c r="BD1433" i="3"/>
  <c r="BD1419" i="3"/>
  <c r="BD1441" i="3"/>
  <c r="BD1423" i="3"/>
  <c r="BD1437" i="3"/>
  <c r="BD1405" i="3"/>
  <c r="BD1417" i="3"/>
  <c r="BD1409" i="3"/>
  <c r="BD1365" i="3"/>
  <c r="BD1439" i="3"/>
  <c r="BD1403" i="3"/>
  <c r="BD1425" i="3"/>
  <c r="BD1443" i="3"/>
  <c r="BD1427" i="3"/>
  <c r="BD1342" i="3"/>
  <c r="BD1429" i="3"/>
  <c r="BD1407" i="3"/>
  <c r="BD1395" i="3"/>
  <c r="BD1340" i="3"/>
  <c r="BD1453" i="3"/>
  <c r="BD1421" i="3"/>
  <c r="BD1379" i="3"/>
  <c r="BD1350" i="3"/>
  <c r="BD1381" i="3"/>
  <c r="BD1346" i="3"/>
  <c r="BD1348" i="3"/>
  <c r="BD1455" i="3"/>
  <c r="BD1344" i="3"/>
  <c r="BD1352" i="3"/>
  <c r="BD21" i="3"/>
  <c r="BG74" i="3" l="1"/>
  <c r="BE1450" i="3"/>
  <c r="BG1450" i="3" s="1"/>
  <c r="BE1419" i="3"/>
  <c r="BG1419" i="3" s="1"/>
  <c r="BG154" i="3"/>
  <c r="BG24" i="3"/>
  <c r="BG69" i="3"/>
  <c r="BG97" i="3"/>
  <c r="BG38" i="3"/>
  <c r="BG67" i="3"/>
  <c r="BG48" i="3"/>
  <c r="BG55" i="3"/>
  <c r="BG34" i="3"/>
  <c r="BG145" i="3"/>
  <c r="BG1396" i="3"/>
  <c r="BG406" i="3"/>
  <c r="BG631" i="3"/>
  <c r="BG506" i="3"/>
  <c r="BG623" i="3"/>
  <c r="BG504" i="3"/>
  <c r="BG665" i="3"/>
  <c r="BG651" i="3"/>
  <c r="BG864" i="3"/>
  <c r="BG565" i="3"/>
  <c r="BG256" i="3"/>
  <c r="BG574" i="3"/>
  <c r="BG604" i="3"/>
  <c r="BG372" i="3"/>
  <c r="BG444" i="3"/>
  <c r="BG572" i="3"/>
  <c r="BG744" i="3"/>
  <c r="BG802" i="3"/>
  <c r="BG813" i="3"/>
  <c r="BG278" i="3"/>
  <c r="BG429" i="3"/>
  <c r="BG669" i="3"/>
  <c r="BG259" i="3"/>
  <c r="BG226" i="3"/>
  <c r="BG601" i="3"/>
  <c r="BG727" i="3"/>
  <c r="BG542" i="3"/>
  <c r="BG844" i="3"/>
  <c r="BG291" i="3"/>
  <c r="BG325" i="3"/>
  <c r="BG351" i="3"/>
  <c r="BG282" i="3"/>
  <c r="BG754" i="3"/>
  <c r="BG345" i="3"/>
  <c r="BG655" i="3"/>
  <c r="BG518" i="3"/>
  <c r="BG450" i="3"/>
  <c r="BG851" i="3"/>
  <c r="BG390" i="3"/>
  <c r="BG831" i="3"/>
  <c r="BG498" i="3"/>
  <c r="BG476" i="3"/>
  <c r="BG368" i="3"/>
  <c r="BG486" i="3"/>
  <c r="BG728" i="3"/>
  <c r="BG709" i="3"/>
  <c r="BG473" i="3"/>
  <c r="BG576" i="3"/>
  <c r="BG806" i="3"/>
  <c r="BG309" i="3"/>
  <c r="BG679" i="3"/>
  <c r="BG522" i="3"/>
  <c r="BG753" i="3"/>
  <c r="BG849" i="3"/>
  <c r="BG1445" i="3"/>
  <c r="BG311" i="3"/>
  <c r="BG598" i="3"/>
  <c r="BG288" i="3"/>
  <c r="BG569" i="3"/>
  <c r="BG496" i="3"/>
  <c r="BG335" i="3"/>
  <c r="BG397" i="3"/>
  <c r="BG816" i="3"/>
  <c r="BG881" i="3"/>
  <c r="BG840" i="3"/>
  <c r="BG662" i="3"/>
  <c r="BG537" i="3"/>
  <c r="BG286" i="3"/>
  <c r="BG443" i="3"/>
  <c r="BG865" i="3"/>
  <c r="BG388" i="3"/>
  <c r="BG346" i="3"/>
  <c r="BG678" i="3"/>
  <c r="BG503" i="3"/>
  <c r="BG884" i="3"/>
  <c r="BG457" i="3"/>
  <c r="BG416" i="3"/>
  <c r="BG650" i="3"/>
  <c r="BG616" i="3"/>
  <c r="BG793" i="3"/>
  <c r="BG431" i="3"/>
  <c r="BG454" i="3"/>
  <c r="BG548" i="3"/>
  <c r="BG362" i="3"/>
  <c r="BG733" i="3"/>
  <c r="BG299" i="3"/>
  <c r="BG781" i="3"/>
  <c r="BG438" i="3"/>
  <c r="BG666" i="3"/>
  <c r="BG343" i="3"/>
  <c r="BG661" i="3"/>
  <c r="BG421" i="3"/>
  <c r="BG418" i="3"/>
  <c r="BG687" i="3"/>
  <c r="BG892" i="3"/>
  <c r="BG463" i="3"/>
  <c r="BG465" i="3"/>
  <c r="BG775" i="3"/>
  <c r="BG852" i="3"/>
  <c r="BG834" i="3"/>
  <c r="BG675" i="3"/>
  <c r="BG344" i="3"/>
  <c r="BG725" i="3"/>
  <c r="BG235" i="3"/>
  <c r="BG664" i="3"/>
  <c r="BG544" i="3"/>
  <c r="BG581" i="3"/>
  <c r="BG706" i="3"/>
  <c r="BG789" i="3"/>
  <c r="BG437" i="3"/>
  <c r="BG253" i="3"/>
  <c r="BG389" i="3"/>
  <c r="BG862" i="3"/>
  <c r="BG737" i="3"/>
  <c r="BG626" i="3"/>
  <c r="BG410" i="3"/>
  <c r="BG890" i="3"/>
  <c r="BG770" i="3"/>
  <c r="BG590" i="3"/>
  <c r="BG595" i="3"/>
  <c r="BG539" i="3"/>
  <c r="BG701" i="3"/>
  <c r="BG564" i="3"/>
  <c r="BG458" i="3"/>
  <c r="BG530" i="3"/>
  <c r="BG366" i="3"/>
  <c r="BG517" i="3"/>
  <c r="BG207" i="3"/>
  <c r="BG760" i="3"/>
  <c r="BG491" i="3"/>
  <c r="BG786" i="3"/>
  <c r="BG512" i="3"/>
  <c r="BG713" i="3"/>
  <c r="BG568" i="3"/>
  <c r="BG510" i="3"/>
  <c r="BG302" i="3"/>
  <c r="BG716" i="3"/>
  <c r="BG356" i="3"/>
  <c r="BG349" i="3"/>
  <c r="BG374" i="3"/>
  <c r="BG520" i="3"/>
  <c r="BG774" i="3"/>
  <c r="BG455" i="3"/>
  <c r="BG545" i="3"/>
  <c r="BG683" i="3"/>
  <c r="BG637" i="3"/>
  <c r="BG752" i="3"/>
  <c r="BG459" i="3"/>
  <c r="BG214" i="3"/>
  <c r="BG772" i="3"/>
  <c r="BG387" i="3"/>
  <c r="BG209" i="3"/>
  <c r="BG640" i="3"/>
  <c r="BG268" i="3"/>
  <c r="BG430" i="3"/>
  <c r="BG258" i="3"/>
  <c r="BG842" i="3"/>
  <c r="BG866" i="3"/>
  <c r="BG780" i="3"/>
  <c r="BG848" i="3"/>
  <c r="BG734" i="3"/>
  <c r="BG375" i="3"/>
  <c r="BG663" i="3"/>
  <c r="BG883" i="3"/>
  <c r="BG611" i="3"/>
  <c r="BG230" i="3"/>
  <c r="BG233" i="3"/>
  <c r="BG704" i="3"/>
  <c r="BG711" i="3"/>
  <c r="BG408" i="3"/>
  <c r="BG853" i="3"/>
  <c r="BG391" i="3"/>
  <c r="BG819" i="3"/>
  <c r="BG340" i="3"/>
  <c r="BG672" i="3"/>
  <c r="BG479" i="3"/>
  <c r="BG333" i="3"/>
  <c r="BG560" i="3"/>
  <c r="BG571" i="3"/>
  <c r="BG549" i="3"/>
  <c r="BG652" i="3"/>
  <c r="BG384" i="3"/>
  <c r="BG555" i="3"/>
  <c r="BG264" i="3"/>
  <c r="BG710" i="3"/>
  <c r="BG467" i="3"/>
  <c r="BG300" i="3"/>
  <c r="BG757" i="3"/>
  <c r="BG730" i="3"/>
  <c r="BG723" i="3"/>
  <c r="BG266" i="3"/>
  <c r="BG470" i="3"/>
  <c r="BG507" i="3"/>
  <c r="BG237" i="3"/>
  <c r="BG791" i="3"/>
  <c r="BG856" i="3"/>
  <c r="BG795" i="3"/>
  <c r="BG841" i="3"/>
  <c r="BG461" i="3"/>
  <c r="BG285" i="3"/>
  <c r="BG456" i="3"/>
  <c r="BG359" i="3"/>
  <c r="BG794" i="3"/>
  <c r="BG221" i="3"/>
  <c r="BG303" i="3"/>
  <c r="BG726" i="3"/>
  <c r="BG587" i="3"/>
  <c r="BG483" i="3"/>
  <c r="BG885" i="3"/>
  <c r="BG593" i="3"/>
  <c r="BG342" i="3"/>
  <c r="BG660" i="3"/>
  <c r="BG584" i="3"/>
  <c r="BG619" i="3"/>
  <c r="BG301" i="3"/>
  <c r="BG404" i="3"/>
  <c r="BG790" i="3"/>
  <c r="BG469" i="3"/>
  <c r="BG697" i="3"/>
  <c r="BG298" i="3"/>
  <c r="BG879" i="3"/>
  <c r="BG236" i="3"/>
  <c r="BG812" i="3"/>
  <c r="BG521" i="3"/>
  <c r="BG398" i="3"/>
  <c r="BG319" i="3"/>
  <c r="BG690" i="3"/>
  <c r="BG313" i="3"/>
  <c r="BG484" i="3"/>
  <c r="BG386" i="3"/>
  <c r="BG714" i="3"/>
  <c r="BG224" i="3"/>
  <c r="BG234" i="3"/>
  <c r="BG761" i="3"/>
  <c r="BG673" i="3"/>
  <c r="BG588" i="3"/>
  <c r="BG377" i="3"/>
  <c r="BG580" i="3"/>
  <c r="BG622" i="3"/>
  <c r="BG646" i="3"/>
  <c r="BG763" i="3"/>
  <c r="BG768" i="3"/>
  <c r="BG331" i="3"/>
  <c r="BG292" i="3"/>
  <c r="BG797" i="3"/>
  <c r="BG341" i="3"/>
  <c r="BG244" i="3"/>
  <c r="BG306" i="3"/>
  <c r="BG778" i="3"/>
  <c r="BG617" i="3"/>
  <c r="BG206" i="3"/>
  <c r="BG528" i="3"/>
  <c r="BG426" i="3"/>
  <c r="BG307" i="3"/>
  <c r="BG621" i="3"/>
  <c r="BG482" i="3"/>
  <c r="BG563" i="3"/>
  <c r="BG735" i="3"/>
  <c r="BG281" i="3"/>
  <c r="BG880" i="3"/>
  <c r="BG225" i="3"/>
  <c r="BG857" i="3"/>
  <c r="BG718" i="3"/>
  <c r="BG876" i="3"/>
  <c r="BG369" i="3"/>
  <c r="BG328" i="3"/>
  <c r="BG578" i="3"/>
  <c r="BG837" i="3"/>
  <c r="BG807" i="3"/>
  <c r="BG872" i="3"/>
  <c r="BG873" i="3"/>
  <c r="BG821" i="3"/>
  <c r="BG707" i="3"/>
  <c r="BG499" i="3"/>
  <c r="BG814" i="3"/>
  <c r="BG326" i="3"/>
  <c r="BG680" i="3"/>
  <c r="BG425" i="3"/>
  <c r="BG283" i="3"/>
  <c r="BG210" i="3"/>
  <c r="BG645" i="3"/>
  <c r="BG658" i="3"/>
  <c r="BG685" i="3"/>
  <c r="BG250" i="3"/>
  <c r="BG422" i="3"/>
  <c r="BG600" i="3"/>
  <c r="BG566" i="3"/>
  <c r="BG891" i="3"/>
  <c r="BG747" i="3"/>
  <c r="BG615" i="3"/>
  <c r="BG751" i="3"/>
  <c r="BG355" i="3"/>
  <c r="BG248" i="3"/>
  <c r="BG585" i="3"/>
  <c r="BG608" i="3"/>
  <c r="BG746" i="3"/>
  <c r="BG216" i="3"/>
  <c r="BG708" i="3"/>
  <c r="BG559" i="3"/>
  <c r="BG894" i="3"/>
  <c r="BG893" i="3"/>
  <c r="BG719" i="3"/>
  <c r="BG501" i="3"/>
  <c r="BG192" i="3"/>
  <c r="BG380" i="3"/>
  <c r="BG378" i="3"/>
  <c r="BG553" i="3"/>
  <c r="BG222" i="3"/>
  <c r="BG577" i="3"/>
  <c r="BG310" i="3"/>
  <c r="BG624" i="3"/>
  <c r="BG620" i="3"/>
  <c r="BG315" i="3"/>
  <c r="BG596" i="3"/>
  <c r="BG489" i="3"/>
  <c r="BG836" i="3"/>
  <c r="BG358" i="3"/>
  <c r="BG809" i="3"/>
  <c r="BG262" i="3"/>
  <c r="BG886" i="3"/>
  <c r="BG524" i="3"/>
  <c r="BG815" i="3"/>
  <c r="BG475" i="3"/>
  <c r="BG204" i="3"/>
  <c r="BG729" i="3"/>
  <c r="BG705" i="3"/>
  <c r="BG878" i="3"/>
  <c r="BG782" i="3"/>
  <c r="BG787" i="3"/>
  <c r="BG488" i="3"/>
  <c r="BG859" i="3"/>
  <c r="BG739" i="3"/>
  <c r="BG317" i="3"/>
  <c r="BG784" i="3"/>
  <c r="BG554" i="3"/>
  <c r="BG525" i="3"/>
  <c r="BG305" i="3"/>
  <c r="BG632" i="3"/>
  <c r="BG412" i="3"/>
  <c r="BG395" i="3"/>
  <c r="BG218" i="3"/>
  <c r="BG745" i="3"/>
  <c r="BG633" i="3"/>
  <c r="BG527" i="3"/>
  <c r="BG497" i="3"/>
  <c r="BG635" i="3"/>
  <c r="BG868" i="3"/>
  <c r="BG829" i="3"/>
  <c r="BG322" i="3"/>
  <c r="BG798" i="3"/>
  <c r="BG241" i="3"/>
  <c r="BG698" i="3"/>
  <c r="BG468" i="3"/>
  <c r="BG599" i="3"/>
  <c r="BG826" i="3"/>
  <c r="BG272" i="3"/>
  <c r="BG511" i="3"/>
  <c r="BG208" i="3"/>
  <c r="BG602" i="3"/>
  <c r="BG509" i="3"/>
  <c r="BG357" i="3"/>
  <c r="BG400" i="3"/>
  <c r="BG534" i="3"/>
  <c r="BG647" i="3"/>
  <c r="BG451" i="3"/>
  <c r="BG336" i="3"/>
  <c r="BG249" i="3"/>
  <c r="BG764" i="3"/>
  <c r="BG277" i="3"/>
  <c r="BG363" i="3"/>
  <c r="BG514" i="3"/>
  <c r="BG570" i="3"/>
  <c r="BG843" i="3"/>
  <c r="BG338" i="3"/>
  <c r="BG290" i="3"/>
  <c r="BG271" i="3"/>
  <c r="BG419" i="3"/>
  <c r="BG573" i="3"/>
  <c r="BG681" i="3"/>
  <c r="BG799" i="3"/>
  <c r="BG692" i="3"/>
  <c r="BG703" i="3"/>
  <c r="BG477" i="3"/>
  <c r="BG717" i="3"/>
  <c r="BG296" i="3"/>
  <c r="BG407" i="3"/>
  <c r="BG371" i="3"/>
  <c r="BG11" i="3"/>
  <c r="BG434" i="3"/>
  <c r="BG223" i="3"/>
  <c r="BG758" i="3"/>
  <c r="BG242" i="3"/>
  <c r="BG858" i="3"/>
  <c r="BG696" i="3"/>
  <c r="BG649" i="3"/>
  <c r="BG515" i="3"/>
  <c r="BG308" i="3"/>
  <c r="BG777" i="3"/>
  <c r="BG558" i="3"/>
  <c r="BG446" i="3"/>
  <c r="BG546" i="3"/>
  <c r="BG420" i="3"/>
  <c r="BG232" i="3"/>
  <c r="BG196" i="3"/>
  <c r="BG480" i="3"/>
  <c r="BG392" i="3"/>
  <c r="BG887" i="3"/>
  <c r="BG198" i="3"/>
  <c r="BG490" i="3"/>
  <c r="BG547" i="3"/>
  <c r="BG474" i="3"/>
  <c r="BG882" i="3"/>
  <c r="BG627" i="3"/>
  <c r="BG642" i="3"/>
  <c r="BG867" i="3"/>
  <c r="BG202" i="3"/>
  <c r="BG688" i="3"/>
  <c r="BG529" i="3"/>
  <c r="BG612" i="3"/>
  <c r="BG825" i="3"/>
  <c r="BG367" i="3"/>
  <c r="BG589" i="3"/>
  <c r="BG195" i="3"/>
  <c r="BG607" i="3"/>
  <c r="BG629" i="3"/>
  <c r="BG871" i="3"/>
  <c r="BG766" i="3"/>
  <c r="BG594" i="3"/>
  <c r="BG417" i="3"/>
  <c r="BG348" i="3"/>
  <c r="BG354" i="3"/>
  <c r="BG516" i="3"/>
  <c r="BG508" i="3"/>
  <c r="BG472" i="3"/>
  <c r="BG289" i="3"/>
  <c r="BG295" i="3"/>
  <c r="BG586" i="3"/>
  <c r="BG801" i="3"/>
  <c r="BG561" i="3"/>
  <c r="BG805" i="3"/>
  <c r="BG613" i="3"/>
  <c r="BG312" i="3"/>
  <c r="BG870" i="3"/>
  <c r="BG502" i="3"/>
  <c r="BG702" i="3"/>
  <c r="BG449" i="3"/>
  <c r="BG720" i="3"/>
  <c r="BG415" i="3"/>
  <c r="BG396" i="3"/>
  <c r="BG591" i="3"/>
  <c r="BG792" i="3"/>
  <c r="BG779" i="3"/>
  <c r="BG800" i="3"/>
  <c r="BG592" i="3"/>
  <c r="BG550" i="3"/>
  <c r="BG347" i="3"/>
  <c r="BG625" i="3"/>
  <c r="BG776" i="3"/>
  <c r="BG231" i="3"/>
  <c r="BG269" i="3"/>
  <c r="BG543" i="3"/>
  <c r="BG352" i="3"/>
  <c r="BG334" i="3"/>
  <c r="BG749" i="3"/>
  <c r="BG535" i="3"/>
  <c r="BG732" i="3"/>
  <c r="BG381" i="3"/>
  <c r="BG370" i="3"/>
  <c r="BG877" i="3"/>
  <c r="BG860" i="3"/>
  <c r="BG394" i="3"/>
  <c r="BG788" i="3"/>
  <c r="BG855" i="3"/>
  <c r="BG693" i="3"/>
  <c r="BG401" i="3"/>
  <c r="BG691" i="3"/>
  <c r="BG721" i="3"/>
  <c r="BG536" i="3"/>
  <c r="BG741" i="3"/>
  <c r="BG796" i="3"/>
  <c r="BG405" i="3"/>
  <c r="BG267" i="3"/>
  <c r="BG618" i="3"/>
  <c r="BG294" i="3"/>
  <c r="BG875" i="3"/>
  <c r="BG478" i="3"/>
  <c r="BG332" i="3"/>
  <c r="BG229" i="3"/>
  <c r="BG610" i="3"/>
  <c r="BG433" i="3"/>
  <c r="BG481" i="3"/>
  <c r="BG227" i="3"/>
  <c r="BG811" i="3"/>
  <c r="BG556" i="3"/>
  <c r="BG274" i="3"/>
  <c r="BG767" i="3"/>
  <c r="BG427" i="3"/>
  <c r="BG773" i="3"/>
  <c r="BG803" i="3"/>
  <c r="BG689" i="3"/>
  <c r="BG653" i="3"/>
  <c r="BG562" i="3"/>
  <c r="BG376" i="3"/>
  <c r="BG603" i="3"/>
  <c r="BG533" i="3"/>
  <c r="BG823" i="3"/>
  <c r="BG205" i="3"/>
  <c r="BG197" i="3"/>
  <c r="BG365" i="3"/>
  <c r="BG628" i="3"/>
  <c r="BG850" i="3"/>
  <c r="BG820" i="3"/>
  <c r="BG361" i="3"/>
  <c r="BG636" i="3"/>
  <c r="BG492" i="3"/>
  <c r="BG835" i="3"/>
  <c r="BG452" i="3"/>
  <c r="BG513" i="3"/>
  <c r="BG193" i="3"/>
  <c r="BG827" i="3"/>
  <c r="BG659" i="3"/>
  <c r="BG383" i="3"/>
  <c r="BG500" i="3"/>
  <c r="BG847" i="3"/>
  <c r="BG436" i="3"/>
  <c r="BG448" i="3"/>
  <c r="BG411" i="3"/>
  <c r="BG895" i="3"/>
  <c r="BG854" i="3"/>
  <c r="BG239" i="3"/>
  <c r="BG201" i="3"/>
  <c r="BG1402" i="3"/>
  <c r="BE1359" i="3"/>
  <c r="BG740" i="3"/>
  <c r="BG765" i="3"/>
  <c r="BG219" i="3"/>
  <c r="BE100" i="3"/>
  <c r="BG245" i="3"/>
  <c r="BG495" i="3"/>
  <c r="BG888" i="3"/>
  <c r="BG654" i="3"/>
  <c r="BG215" i="3"/>
  <c r="BG297" i="3"/>
  <c r="BG424" i="3"/>
  <c r="BG874" i="3"/>
  <c r="BG557" i="3"/>
  <c r="BG822" i="3"/>
  <c r="BG276" i="3"/>
  <c r="BG330" i="3"/>
  <c r="BG824" i="3"/>
  <c r="BG684" i="3"/>
  <c r="BG694" i="3"/>
  <c r="BG839" i="3"/>
  <c r="BG583" i="3"/>
  <c r="BG194" i="3"/>
  <c r="BG304" i="3"/>
  <c r="BG736" i="3"/>
  <c r="BG567" i="3"/>
  <c r="BG440" i="3"/>
  <c r="BG275" i="3"/>
  <c r="BG321" i="3"/>
  <c r="BE49" i="3"/>
  <c r="BG200" i="3"/>
  <c r="BG320" i="3"/>
  <c r="BE113" i="3"/>
  <c r="BG724" i="3"/>
  <c r="BG402" i="3"/>
  <c r="BG731" i="3"/>
  <c r="BG435" i="3"/>
  <c r="BG251" i="3"/>
  <c r="BG413" i="3"/>
  <c r="BG339" i="3"/>
  <c r="BG337" i="3"/>
  <c r="BE28" i="3"/>
  <c r="BG428" i="3"/>
  <c r="BG538" i="3"/>
  <c r="BG464" i="3"/>
  <c r="BG769" i="3"/>
  <c r="BG541" i="3"/>
  <c r="BG748" i="3"/>
  <c r="BG722" i="3"/>
  <c r="BG447" i="3"/>
  <c r="BG265" i="3"/>
  <c r="BG364" i="3"/>
  <c r="BG738" i="3"/>
  <c r="BG648" i="3"/>
  <c r="BG327" i="3"/>
  <c r="BG453" i="3"/>
  <c r="BG674" i="3"/>
  <c r="BG257" i="3"/>
  <c r="BG861" i="3"/>
  <c r="BG742" i="3"/>
  <c r="BG818" i="3"/>
  <c r="BG785" i="3"/>
  <c r="BG700" i="3"/>
  <c r="BG519" i="3"/>
  <c r="BG403" i="3"/>
  <c r="BG699" i="3"/>
  <c r="BG582" i="3"/>
  <c r="BG284" i="3"/>
  <c r="BG280" i="3"/>
  <c r="BG373" i="3"/>
  <c r="BG657" i="3"/>
  <c r="BG238" i="3"/>
  <c r="BG252" i="3"/>
  <c r="BG432" i="3"/>
  <c r="BG240" i="3"/>
  <c r="BG695" i="3"/>
  <c r="BG889" i="3"/>
  <c r="BG263" i="3"/>
  <c r="BG409" i="3"/>
  <c r="BG643" i="3"/>
  <c r="BG670" i="3"/>
  <c r="BG393" i="3"/>
  <c r="BG579" i="3"/>
  <c r="BG382" i="3"/>
  <c r="BG783" i="3"/>
  <c r="BG260" i="3"/>
  <c r="BG261" i="3"/>
  <c r="BG199" i="3"/>
  <c r="BG316" i="3"/>
  <c r="BG246" i="3"/>
  <c r="BG466" i="3"/>
  <c r="BG597" i="3"/>
  <c r="BG614" i="3"/>
  <c r="BG318" i="3"/>
  <c r="BG634" i="3"/>
  <c r="BG353" i="3"/>
  <c r="BG863" i="3"/>
  <c r="BG606" i="3"/>
  <c r="BG644" i="3"/>
  <c r="BG523" i="3"/>
  <c r="BG630" i="3"/>
  <c r="BG360" i="3"/>
  <c r="BG493" i="3"/>
  <c r="BG414" i="3"/>
  <c r="BG471" i="3"/>
  <c r="BG211" i="3"/>
  <c r="BG671" i="3"/>
  <c r="BG293" i="3"/>
  <c r="BG423" i="3"/>
  <c r="BG845" i="3"/>
  <c r="BG810" i="3"/>
  <c r="BG273" i="3"/>
  <c r="BG715" i="3"/>
  <c r="BG213" i="3"/>
  <c r="BG445" i="3"/>
  <c r="BG532" i="3"/>
  <c r="BG379" i="3"/>
  <c r="BG385" i="3"/>
  <c r="BG762" i="3"/>
  <c r="BG771" i="3"/>
  <c r="BG505" i="3"/>
  <c r="BG656" i="3"/>
  <c r="BG487" i="3"/>
  <c r="BG441" i="3"/>
  <c r="BG439" i="3"/>
  <c r="BG287" i="3"/>
  <c r="BG247" i="3"/>
  <c r="BG552" i="3"/>
  <c r="BG833" i="3"/>
  <c r="BG609" i="3"/>
  <c r="BG808" i="3"/>
  <c r="BG228" i="3"/>
  <c r="BG217" i="3"/>
  <c r="BG668" i="3"/>
  <c r="BG350" i="3"/>
  <c r="BG759" i="3"/>
  <c r="BG750" i="3"/>
  <c r="BG638" i="3"/>
  <c r="BG243" i="3"/>
  <c r="BG254" i="3"/>
  <c r="BG462" i="3"/>
  <c r="BG677" i="3"/>
  <c r="BG743" i="3"/>
  <c r="BG804" i="3"/>
  <c r="BG540" i="3"/>
  <c r="BG526" i="3"/>
  <c r="BG329" i="3"/>
  <c r="BG442" i="3"/>
  <c r="BG869" i="3"/>
  <c r="BG531" i="3"/>
  <c r="BG639" i="3"/>
  <c r="BG846" i="3"/>
  <c r="BG270" i="3"/>
  <c r="BG575" i="3"/>
  <c r="BG676" i="3"/>
  <c r="BG712" i="3"/>
  <c r="BG830" i="3"/>
  <c r="BG605" i="3"/>
  <c r="BG255" i="3"/>
  <c r="BG667" i="3"/>
  <c r="BG399" i="3"/>
  <c r="BG832" i="3"/>
  <c r="BG212" i="3"/>
  <c r="BG203" i="3"/>
  <c r="BG220" i="3"/>
  <c r="BG279" i="3"/>
  <c r="BG682" i="3"/>
  <c r="BG828" i="3"/>
  <c r="BG755" i="3"/>
  <c r="BG641" i="3"/>
  <c r="BG460" i="3"/>
  <c r="BG494" i="3"/>
  <c r="BG686" i="3"/>
  <c r="BG551" i="3"/>
  <c r="BG756" i="3"/>
  <c r="BG817" i="3"/>
  <c r="BG314" i="3"/>
  <c r="BE88" i="3"/>
  <c r="BE1447" i="3"/>
  <c r="BE1360" i="3"/>
  <c r="BE162" i="3"/>
  <c r="BE84" i="3"/>
  <c r="BE1384" i="3"/>
  <c r="BE144" i="3"/>
  <c r="BE160" i="3"/>
  <c r="BE42" i="3"/>
  <c r="BE47" i="3"/>
  <c r="BE101" i="3"/>
  <c r="BE123" i="3"/>
  <c r="BE106" i="3"/>
  <c r="BE148" i="3"/>
  <c r="BE1388" i="3"/>
  <c r="BE151" i="3"/>
  <c r="BE1395" i="3"/>
  <c r="BE1365" i="3"/>
  <c r="BE1367" i="3"/>
  <c r="BE153" i="3"/>
  <c r="BE60" i="3"/>
  <c r="BE76" i="3"/>
  <c r="BE72" i="3"/>
  <c r="BE94" i="3"/>
  <c r="BE179" i="3"/>
  <c r="BE175" i="3"/>
  <c r="BE182" i="3"/>
  <c r="BE81" i="3"/>
  <c r="BE46" i="3"/>
  <c r="BE93" i="3"/>
  <c r="BE171" i="3"/>
  <c r="BE63" i="3"/>
  <c r="BE178" i="3"/>
  <c r="BE155" i="3"/>
  <c r="BE70" i="3"/>
  <c r="BE89" i="3"/>
  <c r="BE40" i="3"/>
  <c r="BE51" i="3"/>
  <c r="BE177" i="3"/>
  <c r="BE190" i="3"/>
  <c r="BE109" i="3"/>
  <c r="BE71" i="3"/>
  <c r="BE23" i="3"/>
  <c r="BE159" i="3"/>
  <c r="BE107" i="3"/>
  <c r="BE163" i="3"/>
  <c r="BE102" i="3"/>
  <c r="BE50" i="3"/>
  <c r="BE126" i="3"/>
  <c r="BE85" i="3"/>
  <c r="BE61" i="3"/>
  <c r="BE161" i="3"/>
  <c r="BE184" i="3"/>
  <c r="BE170" i="3"/>
  <c r="BE41" i="3"/>
  <c r="BE112" i="3"/>
  <c r="BE80" i="3"/>
  <c r="BE132" i="3"/>
  <c r="BE140" i="3"/>
  <c r="BE168" i="3"/>
  <c r="BE64" i="3"/>
  <c r="BE75" i="3"/>
  <c r="BE103" i="3"/>
  <c r="BE79" i="3"/>
  <c r="BE32" i="3"/>
  <c r="BE1412" i="3"/>
  <c r="BE172" i="3"/>
  <c r="BE1423" i="3"/>
  <c r="BE1374" i="3"/>
  <c r="BE53" i="3"/>
  <c r="BE36" i="3"/>
  <c r="BE39" i="3"/>
  <c r="BE1366" i="3"/>
  <c r="BE1368" i="3"/>
  <c r="BE138" i="3"/>
  <c r="BE83" i="3"/>
  <c r="BE1404" i="3"/>
  <c r="BE1456" i="3"/>
  <c r="BE152" i="3"/>
  <c r="BE99" i="3"/>
  <c r="BE1397" i="3"/>
  <c r="BE56" i="3"/>
  <c r="BE127" i="3"/>
  <c r="BE1382" i="3"/>
  <c r="BE149" i="3"/>
  <c r="BE128" i="3"/>
  <c r="BE35" i="3"/>
  <c r="BE1379" i="3"/>
  <c r="BE1444" i="3"/>
  <c r="BE45" i="3"/>
  <c r="BE57" i="3"/>
  <c r="BE59" i="3"/>
  <c r="BE33" i="3"/>
  <c r="BE1346" i="3"/>
  <c r="BE1405" i="3"/>
  <c r="BE1372" i="3"/>
  <c r="BE1389" i="3"/>
  <c r="BE1442" i="3"/>
  <c r="BE1428" i="3"/>
  <c r="BE1438" i="3"/>
  <c r="BE1373" i="3"/>
  <c r="BE1348" i="3"/>
  <c r="BE137" i="3"/>
  <c r="BE136" i="3"/>
  <c r="BE8" i="3"/>
  <c r="BG896" i="3"/>
  <c r="BE1434" i="3"/>
  <c r="BE1345" i="3"/>
  <c r="BE22" i="3"/>
  <c r="BE1446" i="3"/>
  <c r="BE1455" i="3"/>
  <c r="BE105" i="3"/>
  <c r="BE1340" i="3"/>
  <c r="BE1351" i="3"/>
  <c r="BE27" i="3"/>
  <c r="BE167" i="3"/>
  <c r="BE1417" i="3"/>
  <c r="BE1386" i="3"/>
  <c r="AY2121" i="3"/>
  <c r="AY5" i="3"/>
  <c r="BE20" i="3"/>
  <c r="BE54" i="3"/>
  <c r="BE86" i="3"/>
  <c r="BE1353" i="3"/>
  <c r="BE52" i="3"/>
  <c r="BE1439" i="3"/>
  <c r="BE91" i="3"/>
  <c r="BE1357" i="3"/>
  <c r="BE1387" i="3"/>
  <c r="AY9" i="3"/>
  <c r="BE1338" i="3"/>
  <c r="BE10" i="3"/>
  <c r="BG1457" i="3"/>
  <c r="BE68" i="3"/>
  <c r="BE1398" i="3"/>
  <c r="BE143" i="3"/>
  <c r="BE1362" i="3"/>
  <c r="BE1361" i="3"/>
  <c r="BE73" i="3"/>
  <c r="BE169" i="3"/>
  <c r="BE1394" i="3"/>
  <c r="BE150" i="3"/>
  <c r="BE1383" i="3"/>
  <c r="BE1427" i="3"/>
  <c r="BE1350" i="3"/>
  <c r="BE95" i="3"/>
  <c r="BE1363" i="3"/>
  <c r="BE183" i="3"/>
  <c r="BE1393" i="3"/>
  <c r="BE1347" i="3"/>
  <c r="BE65" i="3"/>
  <c r="BE6" i="3"/>
  <c r="BG191" i="3"/>
  <c r="BE1399" i="3"/>
  <c r="BE1451" i="3"/>
  <c r="BE189" i="3"/>
  <c r="BE1411" i="3"/>
  <c r="BE1433" i="3"/>
  <c r="BE1420" i="3"/>
  <c r="BE1432" i="3"/>
  <c r="BE26" i="3"/>
  <c r="BE1422" i="3"/>
  <c r="BE164" i="3"/>
  <c r="BE1369" i="3"/>
  <c r="BE1341" i="3"/>
  <c r="BE122" i="3"/>
  <c r="BE1339" i="3"/>
  <c r="BE1440" i="3"/>
  <c r="BE1355" i="3"/>
  <c r="BE78" i="3"/>
  <c r="BE1401" i="3"/>
  <c r="BE120" i="3"/>
  <c r="BE1352" i="3"/>
  <c r="BE21" i="3"/>
  <c r="BE12" i="3"/>
  <c r="BG2023" i="3"/>
  <c r="BE174" i="3"/>
  <c r="BE1378" i="3"/>
  <c r="BE87" i="3"/>
  <c r="BE1370" i="3"/>
  <c r="BE173" i="3"/>
  <c r="BE90" i="3"/>
  <c r="BE1407" i="3"/>
  <c r="BE1413" i="3"/>
  <c r="BE146" i="3"/>
  <c r="BE108" i="3"/>
  <c r="BE1448" i="3"/>
  <c r="BE121" i="3"/>
  <c r="BE187" i="3"/>
  <c r="BE1406" i="3"/>
  <c r="BE77" i="3"/>
  <c r="BE1443" i="3"/>
  <c r="BE104" i="3"/>
  <c r="BE130" i="3"/>
  <c r="BE1414" i="3"/>
  <c r="BE1449" i="3"/>
  <c r="BE62" i="3"/>
  <c r="BE1416" i="3"/>
  <c r="BE1424" i="3"/>
  <c r="BE1403" i="3"/>
  <c r="BE1425" i="3"/>
  <c r="BE1431" i="3"/>
  <c r="BE119" i="3"/>
  <c r="BE115" i="3"/>
  <c r="BE92" i="3"/>
  <c r="BE165" i="3"/>
  <c r="BE124" i="3"/>
  <c r="BE1385" i="3"/>
  <c r="BE1380" i="3"/>
  <c r="BE1375" i="3"/>
  <c r="BE1421" i="3"/>
  <c r="BE176" i="3"/>
  <c r="BE186" i="3"/>
  <c r="BE66" i="3"/>
  <c r="BE96" i="3"/>
  <c r="BE1371" i="3"/>
  <c r="BE185" i="3"/>
  <c r="BE1437" i="3"/>
  <c r="BE135" i="3"/>
  <c r="BE1400" i="3"/>
  <c r="BE1418" i="3"/>
  <c r="BE117" i="3"/>
  <c r="BE188" i="3"/>
  <c r="BE31" i="3"/>
  <c r="BE1426" i="3"/>
  <c r="BE111" i="3"/>
  <c r="BE1436" i="3"/>
  <c r="BE181" i="3"/>
  <c r="BE1452" i="3"/>
  <c r="BE29" i="3"/>
  <c r="BE1430" i="3"/>
  <c r="BE1410" i="3"/>
  <c r="BE131" i="3"/>
  <c r="BE125" i="3"/>
  <c r="BE116" i="3"/>
  <c r="BE142" i="3"/>
  <c r="BE1454" i="3"/>
  <c r="BE30" i="3"/>
  <c r="BE1377" i="3"/>
  <c r="BE110" i="3"/>
  <c r="BE1392" i="3"/>
  <c r="BE1343" i="3"/>
  <c r="BE1435" i="3"/>
  <c r="BE82" i="3"/>
  <c r="BE1354" i="3"/>
  <c r="BE129" i="3"/>
  <c r="BE166" i="3"/>
  <c r="BE44" i="3"/>
  <c r="BE180" i="3"/>
  <c r="BE25" i="3"/>
  <c r="BE1441" i="3"/>
  <c r="BE1409" i="3"/>
  <c r="BE139" i="3"/>
  <c r="BE58" i="3"/>
  <c r="BE147" i="3"/>
  <c r="BE133" i="3"/>
  <c r="BE114" i="3"/>
  <c r="BE1408" i="3"/>
  <c r="BE7" i="3"/>
  <c r="BG323" i="3"/>
  <c r="BE1415" i="3"/>
  <c r="BE1390" i="3"/>
  <c r="BE1342" i="3"/>
  <c r="BE1376" i="3"/>
  <c r="BE1344" i="3"/>
  <c r="AL2121" i="3"/>
  <c r="AL5" i="3"/>
  <c r="AL15" i="3" s="1"/>
  <c r="BD2121" i="3"/>
  <c r="BD5" i="3"/>
  <c r="BE1358" i="3"/>
  <c r="BE141" i="3"/>
  <c r="BE1381" i="3"/>
  <c r="BE1349" i="3"/>
  <c r="BD9" i="3"/>
  <c r="BE1364" i="3"/>
  <c r="BE118" i="3"/>
  <c r="BE1429" i="3"/>
  <c r="BE157" i="3"/>
  <c r="BE1453" i="3"/>
  <c r="BE98" i="3"/>
  <c r="BE156" i="3"/>
  <c r="BE43" i="3"/>
  <c r="BE158" i="3"/>
  <c r="BE134" i="3"/>
  <c r="BE1356" i="3"/>
  <c r="BE1391" i="3"/>
  <c r="BE37" i="3"/>
  <c r="BG1356" i="3" l="1"/>
  <c r="BG156" i="3"/>
  <c r="BG1429" i="3"/>
  <c r="BG1349" i="3"/>
  <c r="BG1344" i="3"/>
  <c r="BG114" i="3"/>
  <c r="BG139" i="3"/>
  <c r="BG1354" i="3"/>
  <c r="BG1454" i="3"/>
  <c r="BG131" i="3"/>
  <c r="BG1426" i="3"/>
  <c r="BG185" i="3"/>
  <c r="BG186" i="3"/>
  <c r="BG92" i="3"/>
  <c r="BG62" i="3"/>
  <c r="BG104" i="3"/>
  <c r="BG146" i="3"/>
  <c r="BG174" i="3"/>
  <c r="BG1352" i="3"/>
  <c r="BG1341" i="3"/>
  <c r="BG1411" i="3"/>
  <c r="BG6" i="3"/>
  <c r="BG1350" i="3"/>
  <c r="BG1394" i="3"/>
  <c r="BG10" i="3"/>
  <c r="BG1387" i="3"/>
  <c r="BG52" i="3"/>
  <c r="BG1417" i="3"/>
  <c r="BG22" i="3"/>
  <c r="BG1373" i="3"/>
  <c r="BG1444" i="3"/>
  <c r="BG1397" i="3"/>
  <c r="BG1366" i="3"/>
  <c r="BG64" i="3"/>
  <c r="BG126" i="3"/>
  <c r="BG40" i="3"/>
  <c r="BG179" i="3"/>
  <c r="BG106" i="3"/>
  <c r="BG88" i="3"/>
  <c r="BG134" i="3"/>
  <c r="BG98" i="3"/>
  <c r="BG118" i="3"/>
  <c r="BG1381" i="3"/>
  <c r="BG1376" i="3"/>
  <c r="BG7" i="3"/>
  <c r="BG133" i="3"/>
  <c r="BG1409" i="3"/>
  <c r="BG44" i="3"/>
  <c r="BG82" i="3"/>
  <c r="BG110" i="3"/>
  <c r="BG142" i="3"/>
  <c r="BG1410" i="3"/>
  <c r="BG181" i="3"/>
  <c r="BG31" i="3"/>
  <c r="BG1400" i="3"/>
  <c r="BG1371" i="3"/>
  <c r="BG176" i="3"/>
  <c r="BG1385" i="3"/>
  <c r="BG115" i="3"/>
  <c r="BG1403" i="3"/>
  <c r="BG1449" i="3"/>
  <c r="BG1443" i="3"/>
  <c r="BG121" i="3"/>
  <c r="BG1413" i="3"/>
  <c r="BG1370" i="3"/>
  <c r="BG12" i="3"/>
  <c r="BG120" i="3"/>
  <c r="BG1440" i="3"/>
  <c r="BG1369" i="3"/>
  <c r="BG1432" i="3"/>
  <c r="BG189" i="3"/>
  <c r="BG183" i="3"/>
  <c r="BG1427" i="3"/>
  <c r="BG169" i="3"/>
  <c r="BG143" i="3"/>
  <c r="BG1357" i="3"/>
  <c r="BG1353" i="3"/>
  <c r="BG167" i="3"/>
  <c r="BG105" i="3"/>
  <c r="BG1345" i="3"/>
  <c r="BG136" i="3"/>
  <c r="BG1438" i="3"/>
  <c r="BG1372" i="3"/>
  <c r="BG59" i="3"/>
  <c r="BG1379" i="3"/>
  <c r="BG1382" i="3"/>
  <c r="BG99" i="3"/>
  <c r="BG83" i="3"/>
  <c r="BG39" i="3"/>
  <c r="BG1423" i="3"/>
  <c r="BG79" i="3"/>
  <c r="BG168" i="3"/>
  <c r="BG112" i="3"/>
  <c r="BG161" i="3"/>
  <c r="BG50" i="3"/>
  <c r="BG159" i="3"/>
  <c r="BG190" i="3"/>
  <c r="BG89" i="3"/>
  <c r="BG63" i="3"/>
  <c r="BG81" i="3"/>
  <c r="BG94" i="3"/>
  <c r="BG153" i="3"/>
  <c r="BG151" i="3"/>
  <c r="BG123" i="3"/>
  <c r="BG160" i="3"/>
  <c r="BG162" i="3"/>
  <c r="BG28" i="3"/>
  <c r="BG33" i="3"/>
  <c r="BG1404" i="3"/>
  <c r="BG32" i="3"/>
  <c r="BG184" i="3"/>
  <c r="BG109" i="3"/>
  <c r="BG46" i="3"/>
  <c r="BG1395" i="3"/>
  <c r="BG84" i="3"/>
  <c r="BG37" i="3"/>
  <c r="BG158" i="3"/>
  <c r="BG1453" i="3"/>
  <c r="BG1364" i="3"/>
  <c r="BG141" i="3"/>
  <c r="BG147" i="3"/>
  <c r="BG1441" i="3"/>
  <c r="BG166" i="3"/>
  <c r="BG1435" i="3"/>
  <c r="BG1377" i="3"/>
  <c r="BG116" i="3"/>
  <c r="BG1430" i="3"/>
  <c r="BG1436" i="3"/>
  <c r="BG188" i="3"/>
  <c r="BG135" i="3"/>
  <c r="BG96" i="3"/>
  <c r="BG1421" i="3"/>
  <c r="BG124" i="3"/>
  <c r="BG119" i="3"/>
  <c r="BG1424" i="3"/>
  <c r="BG1414" i="3"/>
  <c r="BG77" i="3"/>
  <c r="BG1448" i="3"/>
  <c r="BG1407" i="3"/>
  <c r="BG87" i="3"/>
  <c r="BG1401" i="3"/>
  <c r="BG1339" i="3"/>
  <c r="BG164" i="3"/>
  <c r="BG1420" i="3"/>
  <c r="BG1451" i="3"/>
  <c r="BG65" i="3"/>
  <c r="BG1363" i="3"/>
  <c r="BG1383" i="3"/>
  <c r="BG73" i="3"/>
  <c r="BG1398" i="3"/>
  <c r="BG91" i="3"/>
  <c r="BG86" i="3"/>
  <c r="BG27" i="3"/>
  <c r="BG1455" i="3"/>
  <c r="BG1434" i="3"/>
  <c r="BG137" i="3"/>
  <c r="BG1428" i="3"/>
  <c r="BG1405" i="3"/>
  <c r="BG57" i="3"/>
  <c r="BG35" i="3"/>
  <c r="BG127" i="3"/>
  <c r="BG152" i="3"/>
  <c r="BG138" i="3"/>
  <c r="BG36" i="3"/>
  <c r="BG172" i="3"/>
  <c r="BG103" i="3"/>
  <c r="BG140" i="3"/>
  <c r="BG41" i="3"/>
  <c r="BG61" i="3"/>
  <c r="BG102" i="3"/>
  <c r="BG23" i="3"/>
  <c r="BG177" i="3"/>
  <c r="BG70" i="3"/>
  <c r="BG171" i="3"/>
  <c r="BG182" i="3"/>
  <c r="BG72" i="3"/>
  <c r="BG1367" i="3"/>
  <c r="BG1388" i="3"/>
  <c r="BG101" i="3"/>
  <c r="BG144" i="3"/>
  <c r="BG1360" i="3"/>
  <c r="BG113" i="3"/>
  <c r="BG1415" i="3"/>
  <c r="BG180" i="3"/>
  <c r="BG1392" i="3"/>
  <c r="BG1452" i="3"/>
  <c r="BG1418" i="3"/>
  <c r="BG1380" i="3"/>
  <c r="BG1425" i="3"/>
  <c r="BG187" i="3"/>
  <c r="BG173" i="3"/>
  <c r="BG1355" i="3"/>
  <c r="BG26" i="3"/>
  <c r="BG1393" i="3"/>
  <c r="BG1362" i="3"/>
  <c r="BG1340" i="3"/>
  <c r="BG1389" i="3"/>
  <c r="BG149" i="3"/>
  <c r="BG1374" i="3"/>
  <c r="BG80" i="3"/>
  <c r="BG107" i="3"/>
  <c r="BG178" i="3"/>
  <c r="BG60" i="3"/>
  <c r="BG42" i="3"/>
  <c r="BG100" i="3"/>
  <c r="BG1342" i="3"/>
  <c r="BG1391" i="3"/>
  <c r="BG43" i="3"/>
  <c r="BG157" i="3"/>
  <c r="BG1358" i="3"/>
  <c r="BG1390" i="3"/>
  <c r="BG1408" i="3"/>
  <c r="BG58" i="3"/>
  <c r="BG25" i="3"/>
  <c r="BG129" i="3"/>
  <c r="BG1343" i="3"/>
  <c r="BG30" i="3"/>
  <c r="BG125" i="3"/>
  <c r="BG29" i="3"/>
  <c r="BG111" i="3"/>
  <c r="BG117" i="3"/>
  <c r="BG1437" i="3"/>
  <c r="BG66" i="3"/>
  <c r="BG1375" i="3"/>
  <c r="BG165" i="3"/>
  <c r="BG1431" i="3"/>
  <c r="BG1416" i="3"/>
  <c r="BG130" i="3"/>
  <c r="BG1406" i="3"/>
  <c r="BG108" i="3"/>
  <c r="BG90" i="3"/>
  <c r="BG1378" i="3"/>
  <c r="BG21" i="3"/>
  <c r="BG78" i="3"/>
  <c r="BG122" i="3"/>
  <c r="BG1422" i="3"/>
  <c r="BG1433" i="3"/>
  <c r="BG1399" i="3"/>
  <c r="BG1347" i="3"/>
  <c r="BG95" i="3"/>
  <c r="BG150" i="3"/>
  <c r="BG1361" i="3"/>
  <c r="BG68" i="3"/>
  <c r="BG1439" i="3"/>
  <c r="BG54" i="3"/>
  <c r="BG1386" i="3"/>
  <c r="BG1351" i="3"/>
  <c r="BG1446" i="3"/>
  <c r="BG8" i="3"/>
  <c r="BG1348" i="3"/>
  <c r="BG1442" i="3"/>
  <c r="BG1346" i="3"/>
  <c r="BG45" i="3"/>
  <c r="BG128" i="3"/>
  <c r="BG56" i="3"/>
  <c r="BG1456" i="3"/>
  <c r="BG1368" i="3"/>
  <c r="BG53" i="3"/>
  <c r="BG1412" i="3"/>
  <c r="BG75" i="3"/>
  <c r="BG132" i="3"/>
  <c r="BG170" i="3"/>
  <c r="BG85" i="3"/>
  <c r="BG163" i="3"/>
  <c r="BG71" i="3"/>
  <c r="BG51" i="3"/>
  <c r="BG155" i="3"/>
  <c r="BG93" i="3"/>
  <c r="BG175" i="3"/>
  <c r="BG76" i="3"/>
  <c r="BG1365" i="3"/>
  <c r="BG148" i="3"/>
  <c r="BG47" i="3"/>
  <c r="BG1384" i="3"/>
  <c r="BG1447" i="3"/>
  <c r="BG49" i="3"/>
  <c r="BG1359" i="3"/>
  <c r="BG20" i="3"/>
  <c r="AY15" i="3"/>
  <c r="BE9" i="3"/>
  <c r="BG1338" i="3"/>
  <c r="BD15" i="3"/>
  <c r="BE2121" i="3"/>
  <c r="BE5" i="3"/>
  <c r="BG5" i="3" l="1"/>
  <c r="BG9" i="3"/>
  <c r="BG2121" i="3"/>
  <c r="BE15" i="3"/>
  <c r="BG15" i="3" l="1"/>
</calcChain>
</file>

<file path=xl/sharedStrings.xml><?xml version="1.0" encoding="utf-8"?>
<sst xmlns="http://schemas.openxmlformats.org/spreadsheetml/2006/main" count="2266" uniqueCount="2209">
  <si>
    <t>Euro je Einwohner</t>
  </si>
  <si>
    <t>Euro je Einwohner in Einschleifzonen</t>
  </si>
  <si>
    <t>bis</t>
  </si>
  <si>
    <t>10.001 bis</t>
  </si>
  <si>
    <t>20.001 bis</t>
  </si>
  <si>
    <t>über</t>
  </si>
  <si>
    <t>zus. StatSt.</t>
  </si>
  <si>
    <t>von</t>
  </si>
  <si>
    <t>20.001-45.000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</si>
  <si>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</si>
  <si>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</si>
  <si>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</si>
  <si>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</si>
  <si>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</si>
  <si>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</si>
  <si>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</si>
  <si>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</si>
  <si>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Vorausanteil für die Gemeinden gemäß § 11 Abs. 8 FAG</t>
  </si>
  <si>
    <t>Klasse</t>
  </si>
  <si>
    <t>und mehr</t>
  </si>
  <si>
    <t>Bgld</t>
  </si>
  <si>
    <t>Ktn</t>
  </si>
  <si>
    <t>Nö</t>
  </si>
  <si>
    <t>Oö</t>
  </si>
  <si>
    <t>Sbg</t>
  </si>
  <si>
    <t>Stmk</t>
  </si>
  <si>
    <t>Vbg</t>
  </si>
  <si>
    <t>Wien</t>
  </si>
  <si>
    <t>Summe</t>
  </si>
  <si>
    <t>in Euro</t>
  </si>
  <si>
    <t>gek. EA inkl.Sock</t>
  </si>
  <si>
    <t>Werbeabg</t>
  </si>
  <si>
    <t>Volkszl</t>
  </si>
  <si>
    <t>Ausgl</t>
  </si>
  <si>
    <t>GetrStAusgl</t>
  </si>
  <si>
    <t>Gmde-BZ-Mittel</t>
  </si>
  <si>
    <t>Landespflg.gd</t>
  </si>
  <si>
    <t>§ 21 Abs. 9</t>
  </si>
  <si>
    <t>Vorausanteil Abs. 7a</t>
  </si>
  <si>
    <t>ohne GetrStAusgl</t>
  </si>
  <si>
    <t>Anteile für Töpfe</t>
  </si>
  <si>
    <t>Verteilung Topf 1</t>
  </si>
  <si>
    <t>Verteilung Topf 2</t>
  </si>
  <si>
    <t>Einschleifzonen</t>
  </si>
  <si>
    <t>Vorausanteile in Euro</t>
  </si>
  <si>
    <t>StatSt</t>
  </si>
  <si>
    <t>Vorausanteil</t>
  </si>
  <si>
    <t>Nächtigungen</t>
  </si>
  <si>
    <t>Nächtigungen &gt;</t>
  </si>
  <si>
    <t>Topfbildung für Gemeinden bis und über 10.000 Einw.</t>
  </si>
  <si>
    <t>ohne Werbeabgabe</t>
  </si>
  <si>
    <t>FAG-EA</t>
  </si>
  <si>
    <t>Getr.St.Ausgleich 2010</t>
  </si>
  <si>
    <t>Rest zur Verteilung</t>
  </si>
  <si>
    <t>pro Nächtgg</t>
  </si>
  <si>
    <t>Finanzierungs-</t>
  </si>
  <si>
    <t>Finanzierung</t>
  </si>
  <si>
    <t>GKZ</t>
  </si>
  <si>
    <t>L</t>
  </si>
  <si>
    <t>K</t>
  </si>
  <si>
    <t>Name (rot = Vorjahresdaten)</t>
  </si>
  <si>
    <t>Einw. 31.10.2013</t>
  </si>
  <si>
    <t>Statutarstadt</t>
  </si>
  <si>
    <t>aBS</t>
  </si>
  <si>
    <t>GrSt</t>
  </si>
  <si>
    <t>KommSt</t>
  </si>
  <si>
    <t>Par21</t>
  </si>
  <si>
    <t>FinKraft</t>
  </si>
  <si>
    <t>Fk pro Einw.</t>
  </si>
  <si>
    <t>Untersch.betr.</t>
  </si>
  <si>
    <t>ZwKlasse</t>
  </si>
  <si>
    <t>Normal</t>
  </si>
  <si>
    <t>ZwKl</t>
  </si>
  <si>
    <t>20.001-50.000</t>
  </si>
  <si>
    <t>Abs. 7a</t>
  </si>
  <si>
    <t>Werbest. 96-98</t>
  </si>
  <si>
    <t>GetrSt 93-97</t>
  </si>
  <si>
    <t>vorl. Jahr</t>
  </si>
  <si>
    <t>GetrStA 2010</t>
  </si>
  <si>
    <t>1 = &gt;=10000 EW</t>
  </si>
  <si>
    <t>EW &lt;=10.000 EW</t>
  </si>
  <si>
    <t>Einw &gt;10000 EW</t>
  </si>
  <si>
    <t>aBS &gt; 10000 EW</t>
  </si>
  <si>
    <t>aBS-EA</t>
  </si>
  <si>
    <t>(aBS, Fk, V1-3a)</t>
  </si>
  <si>
    <t>Aufk. 93-97</t>
  </si>
  <si>
    <t>Topf 1</t>
  </si>
  <si>
    <t>Topf 2</t>
  </si>
  <si>
    <t>Rest Einw</t>
  </si>
  <si>
    <t>Aufstockung</t>
  </si>
  <si>
    <t>anteile</t>
  </si>
  <si>
    <t>der Aufst.</t>
  </si>
  <si>
    <t>Einw</t>
  </si>
  <si>
    <t>Abzg ehem.</t>
  </si>
  <si>
    <t>EA gesamt</t>
  </si>
  <si>
    <t>aktuell</t>
  </si>
  <si>
    <t>n+1</t>
  </si>
  <si>
    <t>500 HS</t>
  </si>
  <si>
    <t>100 %</t>
  </si>
  <si>
    <t>vor § 21 Abs. 9</t>
  </si>
  <si>
    <t>Ld-Pflegegd</t>
  </si>
  <si>
    <t>Finanzbedarf</t>
  </si>
  <si>
    <t>Eisenstadt</t>
  </si>
  <si>
    <t>Rust</t>
  </si>
  <si>
    <t>Breitenbrunn am Neusiedler See</t>
  </si>
  <si>
    <t>Donnerskirchen</t>
  </si>
  <si>
    <t>Großhöflein</t>
  </si>
  <si>
    <t>Hornstein</t>
  </si>
  <si>
    <t>Klingenbach</t>
  </si>
  <si>
    <t>Leithaprodersdorf</t>
  </si>
  <si>
    <t>Mörbisch am See</t>
  </si>
  <si>
    <t>Müllendorf</t>
  </si>
  <si>
    <t>Neufeld an der Leitha</t>
  </si>
  <si>
    <t>Oggau am Neusiedler See</t>
  </si>
  <si>
    <t>Oslip</t>
  </si>
  <si>
    <t>Purbach am Neusiedler See</t>
  </si>
  <si>
    <t>Sankt Margarethen im Burgenland</t>
  </si>
  <si>
    <t>Schützen am Gebirge</t>
  </si>
  <si>
    <t>Siegendorf</t>
  </si>
  <si>
    <t>Steinbrunn</t>
  </si>
  <si>
    <t>Trausdorf an der Wulka</t>
  </si>
  <si>
    <t>Wimpassing an der Leitha</t>
  </si>
  <si>
    <t>Wulkaprodersdorf</t>
  </si>
  <si>
    <t>Loretto</t>
  </si>
  <si>
    <t>Stotzing</t>
  </si>
  <si>
    <t>Zillingtal</t>
  </si>
  <si>
    <t>Zagersdorf</t>
  </si>
  <si>
    <t>Bocksdorf</t>
  </si>
  <si>
    <t>Burgauberg-Neudauberg</t>
  </si>
  <si>
    <t>Eberau</t>
  </si>
  <si>
    <t>Gerersdorf-Sulz</t>
  </si>
  <si>
    <t>Güssing</t>
  </si>
  <si>
    <t>Güttenbach</t>
  </si>
  <si>
    <t>Heiligenbrunn</t>
  </si>
  <si>
    <t>Kukmirn</t>
  </si>
  <si>
    <t>Neuberg im Burgenland</t>
  </si>
  <si>
    <t>Neustift bei Güssing</t>
  </si>
  <si>
    <t>Olbendorf</t>
  </si>
  <si>
    <t>Ollersdorf im Burgenland</t>
  </si>
  <si>
    <t>Sankt Michael im Burgenland</t>
  </si>
  <si>
    <t>Stegersbach</t>
  </si>
  <si>
    <t>Stinatz</t>
  </si>
  <si>
    <t>Strem</t>
  </si>
  <si>
    <t>Tobaj</t>
  </si>
  <si>
    <t>Hackerberg</t>
  </si>
  <si>
    <t>Wörterberg</t>
  </si>
  <si>
    <t>Großmürbisch</t>
  </si>
  <si>
    <t>Inzenhof</t>
  </si>
  <si>
    <t>Kleinmürbisch</t>
  </si>
  <si>
    <t>Tschanigraben</t>
  </si>
  <si>
    <t>Heugraben</t>
  </si>
  <si>
    <t>Rohr im Burgenland</t>
  </si>
  <si>
    <t>Bildein</t>
  </si>
  <si>
    <t>Rauchwart</t>
  </si>
  <si>
    <t>Moschendorf</t>
  </si>
  <si>
    <t>Deutsch Kaltenbrunn</t>
  </si>
  <si>
    <t>Eltendorf</t>
  </si>
  <si>
    <t>Heiligenkreuz im Lafnitztal</t>
  </si>
  <si>
    <t>Jennersdorf</t>
  </si>
  <si>
    <t>Minihof-Liebau</t>
  </si>
  <si>
    <t>Mogersdorf</t>
  </si>
  <si>
    <t>Neuhaus am Klausenbach</t>
  </si>
  <si>
    <t>Rudersdorf</t>
  </si>
  <si>
    <t>Sankt Martin an der Raab</t>
  </si>
  <si>
    <t>Weichselbaum</t>
  </si>
  <si>
    <t>Königsdorf</t>
  </si>
  <si>
    <t>Mühlgraben</t>
  </si>
  <si>
    <t>Draßburg</t>
  </si>
  <si>
    <t>Forchtenstein</t>
  </si>
  <si>
    <t>Hirm</t>
  </si>
  <si>
    <t>Loipersbach im Burgenland</t>
  </si>
  <si>
    <t>Marz</t>
  </si>
  <si>
    <t>Mattersburg</t>
  </si>
  <si>
    <t>Neudörfl</t>
  </si>
  <si>
    <t>Pöttelsdorf</t>
  </si>
  <si>
    <t>Pöttsching</t>
  </si>
  <si>
    <t>Rohrbach bei Mattersburg</t>
  </si>
  <si>
    <t>Bad Sauerbrunn</t>
  </si>
  <si>
    <t>Schattendorf</t>
  </si>
  <si>
    <t>Sieggraben</t>
  </si>
  <si>
    <t>Sigleß</t>
  </si>
  <si>
    <t>Wiesen</t>
  </si>
  <si>
    <t>Antau</t>
  </si>
  <si>
    <t>Baumgarten</t>
  </si>
  <si>
    <t>Zemendorf-Stöttera</t>
  </si>
  <si>
    <t>Krensdorf</t>
  </si>
  <si>
    <t>Andau</t>
  </si>
  <si>
    <t>Apetlon</t>
  </si>
  <si>
    <t>Bruckneudorf</t>
  </si>
  <si>
    <t>Deutsch Jahrndorf</t>
  </si>
  <si>
    <t>Frauenkirchen</t>
  </si>
  <si>
    <t>Gattendorf</t>
  </si>
  <si>
    <t>Gols</t>
  </si>
  <si>
    <t>Halbturn</t>
  </si>
  <si>
    <t>Illmitz</t>
  </si>
  <si>
    <t>Jois</t>
  </si>
  <si>
    <t>Kittsee</t>
  </si>
  <si>
    <t>Mönchhof</t>
  </si>
  <si>
    <t>Neusiedl am See</t>
  </si>
  <si>
    <t>Nickelsdorf</t>
  </si>
  <si>
    <t>Pama</t>
  </si>
  <si>
    <t>Pamhagen</t>
  </si>
  <si>
    <t>Parndorf</t>
  </si>
  <si>
    <t>Podersdorf am See</t>
  </si>
  <si>
    <t>Sankt Andrä am Zicksee</t>
  </si>
  <si>
    <t>Tadten</t>
  </si>
  <si>
    <t>Wallern im Burgenland</t>
  </si>
  <si>
    <t>Weiden am See</t>
  </si>
  <si>
    <t>Winden am See</t>
  </si>
  <si>
    <t>Zurndorf</t>
  </si>
  <si>
    <t>Neudorf</t>
  </si>
  <si>
    <t>Potzneusiedl</t>
  </si>
  <si>
    <t>Edelstal</t>
  </si>
  <si>
    <t>Deutschkreutz</t>
  </si>
  <si>
    <t>Draßmarkt</t>
  </si>
  <si>
    <t>Frankenau-Unterpullendorf</t>
  </si>
  <si>
    <t>Großwarasdorf</t>
  </si>
  <si>
    <t>Horitschon</t>
  </si>
  <si>
    <t>Kaisersdorf</t>
  </si>
  <si>
    <t>Kobersdorf</t>
  </si>
  <si>
    <t>Lackenbach</t>
  </si>
  <si>
    <t>Lockenhaus</t>
  </si>
  <si>
    <t>Lutzmannsburg</t>
  </si>
  <si>
    <t>Mannersdorf an der Rabnitz</t>
  </si>
  <si>
    <t>Markt Sankt Martin</t>
  </si>
  <si>
    <t>Neckenmarkt</t>
  </si>
  <si>
    <t>Neutal</t>
  </si>
  <si>
    <t>Nikitsch</t>
  </si>
  <si>
    <t>Oberpullendorf</t>
  </si>
  <si>
    <t>Pilgersdorf</t>
  </si>
  <si>
    <t>Piringsdorf</t>
  </si>
  <si>
    <t>Raiding</t>
  </si>
  <si>
    <t>Ritzing</t>
  </si>
  <si>
    <t>Steinberg-Dörfl</t>
  </si>
  <si>
    <t>Stoob</t>
  </si>
  <si>
    <t>Weppersdorf</t>
  </si>
  <si>
    <t>Lackendorf</t>
  </si>
  <si>
    <t>Unterfrauenhaid</t>
  </si>
  <si>
    <t>Unterrabnitz-Schwendgraben</t>
  </si>
  <si>
    <t>Weingraben</t>
  </si>
  <si>
    <t>Oberloisdorf</t>
  </si>
  <si>
    <t>Bad Tatzmannsdorf</t>
  </si>
  <si>
    <t>Bernstein</t>
  </si>
  <si>
    <t>Deutsch Schützen-Eisenberg</t>
  </si>
  <si>
    <t>Grafenschachen</t>
  </si>
  <si>
    <t>Großpetersdorf</t>
  </si>
  <si>
    <t>Hannersdorf</t>
  </si>
  <si>
    <t>Kemeten</t>
  </si>
  <si>
    <t>Kohfidisch</t>
  </si>
  <si>
    <t>Litzelsdorf</t>
  </si>
  <si>
    <t>Loipersdorf-Kitzladen</t>
  </si>
  <si>
    <t>Mariasdorf</t>
  </si>
  <si>
    <t>Markt Allhau</t>
  </si>
  <si>
    <t>Markt Neuhodis</t>
  </si>
  <si>
    <t>Mischendorf</t>
  </si>
  <si>
    <t>Oberdorf im Burgenland</t>
  </si>
  <si>
    <t>Oberschützen</t>
  </si>
  <si>
    <t>Oberwart</t>
  </si>
  <si>
    <t>Pinkafeld</t>
  </si>
  <si>
    <t>Rechnitz</t>
  </si>
  <si>
    <t>Riedlingsdorf</t>
  </si>
  <si>
    <t>Rotenturm an der Pinka</t>
  </si>
  <si>
    <t>Schachendorf</t>
  </si>
  <si>
    <t>Stadtschlaining</t>
  </si>
  <si>
    <t>Unterkohlstätten</t>
  </si>
  <si>
    <t>Unterwart</t>
  </si>
  <si>
    <t>Weiden bei Rechnitz</t>
  </si>
  <si>
    <t>Wiesfleck</t>
  </si>
  <si>
    <t>Wolfau</t>
  </si>
  <si>
    <t>Neustift an der Lafnitz</t>
  </si>
  <si>
    <t>Jabing</t>
  </si>
  <si>
    <t>Badersdorf</t>
  </si>
  <si>
    <t>Schandorf</t>
  </si>
  <si>
    <t>Klagenfurt am Wörthersee</t>
  </si>
  <si>
    <t>Villach</t>
  </si>
  <si>
    <t>Dellach</t>
  </si>
  <si>
    <t>Hermagor-Pressegger See</t>
  </si>
  <si>
    <t>Kirchbach</t>
  </si>
  <si>
    <t>Kötschach-Mauthen</t>
  </si>
  <si>
    <t>St. Stefan im Gailtal</t>
  </si>
  <si>
    <t>Gitschtal</t>
  </si>
  <si>
    <t>Lesachtal</t>
  </si>
  <si>
    <t>Ebenthal in Kärnten</t>
  </si>
  <si>
    <t>Feistritz im Rosental</t>
  </si>
  <si>
    <t>Ferlach</t>
  </si>
  <si>
    <t>Grafenstein</t>
  </si>
  <si>
    <t>Keutschach am See</t>
  </si>
  <si>
    <t>Köttmannsdorf</t>
  </si>
  <si>
    <t>Krumpendorf am Wörthersee</t>
  </si>
  <si>
    <t>Ludmannsdorf</t>
  </si>
  <si>
    <t>Maria Rain</t>
  </si>
  <si>
    <t>Maria Saal</t>
  </si>
  <si>
    <t>Maria Wörth</t>
  </si>
  <si>
    <t>Moosburg</t>
  </si>
  <si>
    <t>Pörtschach am Wörther See</t>
  </si>
  <si>
    <t>Poggersdorf</t>
  </si>
  <si>
    <t>St. Margareten im Rosental</t>
  </si>
  <si>
    <t>Schiefling am Wörthersee</t>
  </si>
  <si>
    <t>Techelsberg am Wörther See</t>
  </si>
  <si>
    <t>Zell</t>
  </si>
  <si>
    <t>Magdalensberg</t>
  </si>
  <si>
    <t>Althofen</t>
  </si>
  <si>
    <t>Brückl</t>
  </si>
  <si>
    <t>Deutsch-Griffen</t>
  </si>
  <si>
    <t>Eberstein</t>
  </si>
  <si>
    <t>Friesach</t>
  </si>
  <si>
    <t>Glödnitz</t>
  </si>
  <si>
    <t>Gurk</t>
  </si>
  <si>
    <t>Guttaring</t>
  </si>
  <si>
    <t>Hüttenberg</t>
  </si>
  <si>
    <t>Kappel am Krappfeld</t>
  </si>
  <si>
    <t>Klein St. Paul</t>
  </si>
  <si>
    <t>Liebenfels</t>
  </si>
  <si>
    <t>Metnitz</t>
  </si>
  <si>
    <t>Micheldorf</t>
  </si>
  <si>
    <t>Mölbling</t>
  </si>
  <si>
    <t>St. Georgen am Längsee</t>
  </si>
  <si>
    <t>St. Veit an der Glan</t>
  </si>
  <si>
    <t>Straßburg</t>
  </si>
  <si>
    <t>Weitensfeld im Gurktal</t>
  </si>
  <si>
    <t>Frauenstein</t>
  </si>
  <si>
    <t>Bad Kleinkirchheim</t>
  </si>
  <si>
    <t>Baldramsdorf</t>
  </si>
  <si>
    <t>Berg im Drautal</t>
  </si>
  <si>
    <t>Dellach im Drautal</t>
  </si>
  <si>
    <t>Großkirchheim</t>
  </si>
  <si>
    <t>Flattach</t>
  </si>
  <si>
    <t>Gmünd in Kärnten</t>
  </si>
  <si>
    <t>Greifenburg</t>
  </si>
  <si>
    <t>Heiligenblut am Großglockner</t>
  </si>
  <si>
    <t>Irschen</t>
  </si>
  <si>
    <t>Kleblach-Lind</t>
  </si>
  <si>
    <t>Lendorf</t>
  </si>
  <si>
    <t>Mallnitz</t>
  </si>
  <si>
    <t>Malta</t>
  </si>
  <si>
    <t>Millstatt am See</t>
  </si>
  <si>
    <t>Mörtschach</t>
  </si>
  <si>
    <t>Mühldorf</t>
  </si>
  <si>
    <t>Oberdrauburg</t>
  </si>
  <si>
    <t>Obervellach</t>
  </si>
  <si>
    <t>Radenthein</t>
  </si>
  <si>
    <t>Rangersdorf</t>
  </si>
  <si>
    <t>Rennweg am Katschberg</t>
  </si>
  <si>
    <t>Sachsenburg</t>
  </si>
  <si>
    <t>Seeboden am Millstätter See</t>
  </si>
  <si>
    <t>Spittal an der Drau</t>
  </si>
  <si>
    <t>Stall</t>
  </si>
  <si>
    <t>Steinfeld</t>
  </si>
  <si>
    <t>Trebesing</t>
  </si>
  <si>
    <t>Weißensee</t>
  </si>
  <si>
    <t>Winklern</t>
  </si>
  <si>
    <t>Krems in Kärnten</t>
  </si>
  <si>
    <t>Lurnfeld</t>
  </si>
  <si>
    <t>Reißeck</t>
  </si>
  <si>
    <t>Afritz am See</t>
  </si>
  <si>
    <t>Arnoldstein</t>
  </si>
  <si>
    <t>Arriach</t>
  </si>
  <si>
    <t>Bad Bleiberg</t>
  </si>
  <si>
    <t>Feistritz an der Gail</t>
  </si>
  <si>
    <t>Feld am See</t>
  </si>
  <si>
    <t>Ferndorf</t>
  </si>
  <si>
    <t>Finkenstein am Faaker See</t>
  </si>
  <si>
    <t>Fresach</t>
  </si>
  <si>
    <t>Hohenthurn</t>
  </si>
  <si>
    <t>Nötsch im Gailtal</t>
  </si>
  <si>
    <t>Paternion</t>
  </si>
  <si>
    <t>Rosegg</t>
  </si>
  <si>
    <t>St. Jakob im Rosental</t>
  </si>
  <si>
    <t>Stockenboi</t>
  </si>
  <si>
    <t>Treffen am Ossiacher See</t>
  </si>
  <si>
    <t>Velden am Wörther See</t>
  </si>
  <si>
    <t>Weißenstein</t>
  </si>
  <si>
    <t>Wernberg</t>
  </si>
  <si>
    <t>Bleiburg</t>
  </si>
  <si>
    <t>Diex</t>
  </si>
  <si>
    <t>Eberndorf</t>
  </si>
  <si>
    <t>Eisenkappel-Vellach</t>
  </si>
  <si>
    <t>Feistritz ob Bleiburg</t>
  </si>
  <si>
    <t>Gallizien</t>
  </si>
  <si>
    <t>Globasnitz</t>
  </si>
  <si>
    <t>Griffen</t>
  </si>
  <si>
    <t>Neuhaus</t>
  </si>
  <si>
    <t>Ruden</t>
  </si>
  <si>
    <t>St. Kanzian am Klopeiner See</t>
  </si>
  <si>
    <t>Sittersdorf</t>
  </si>
  <si>
    <t>Völkermarkt</t>
  </si>
  <si>
    <t>Bad St. Leonhard im Lavanttal</t>
  </si>
  <si>
    <t>Frantschach-St. Gertraud</t>
  </si>
  <si>
    <t>Lavamünd</t>
  </si>
  <si>
    <t>Preitenegg</t>
  </si>
  <si>
    <t>Reichenfels</t>
  </si>
  <si>
    <t>St. Andrä</t>
  </si>
  <si>
    <t>St. Georgen im Lavanttal</t>
  </si>
  <si>
    <t>St. Paul im Lavanttal</t>
  </si>
  <si>
    <t>Wolfsberg</t>
  </si>
  <si>
    <t>Albeck</t>
  </si>
  <si>
    <t>Feldkirchen in Kärnten</t>
  </si>
  <si>
    <t>Glanegg</t>
  </si>
  <si>
    <t>Gnesau</t>
  </si>
  <si>
    <t>Himmelberg</t>
  </si>
  <si>
    <t>Ossiach</t>
  </si>
  <si>
    <t>Reichenau</t>
  </si>
  <si>
    <t>St. Urban</t>
  </si>
  <si>
    <t>Steindorf am Ossiacher See</t>
  </si>
  <si>
    <t>Steuerberg</t>
  </si>
  <si>
    <t>Krems an der Donau</t>
  </si>
  <si>
    <t>St. Pölten</t>
  </si>
  <si>
    <t>Waidhofen an der Ybbs</t>
  </si>
  <si>
    <t>Wiener Neustadt</t>
  </si>
  <si>
    <t>Allhartsberg</t>
  </si>
  <si>
    <t>Amstetten</t>
  </si>
  <si>
    <t>Ardagger</t>
  </si>
  <si>
    <t>Aschbach-Markt</t>
  </si>
  <si>
    <t>Behamberg</t>
  </si>
  <si>
    <t>Biberbach</t>
  </si>
  <si>
    <t>Ennsdorf</t>
  </si>
  <si>
    <t>Ernsthofen</t>
  </si>
  <si>
    <t>Ertl</t>
  </si>
  <si>
    <t>Euratsfeld</t>
  </si>
  <si>
    <t>Ferschnitz</t>
  </si>
  <si>
    <t>Haag</t>
  </si>
  <si>
    <t>Haidershofen</t>
  </si>
  <si>
    <t>Hollenstein an der Ybbs</t>
  </si>
  <si>
    <t>Kematen an der Ybbs</t>
  </si>
  <si>
    <t>Neuhofen an der Ybbs</t>
  </si>
  <si>
    <t>Neustadtl an der Donau</t>
  </si>
  <si>
    <t>Oed-Oehling</t>
  </si>
  <si>
    <t>Opponitz</t>
  </si>
  <si>
    <t>St. Georgen am Reith</t>
  </si>
  <si>
    <t>St. Georgen am Ybbsfelde</t>
  </si>
  <si>
    <t>St. Pantaleon-Erla</t>
  </si>
  <si>
    <t>St. Peter in der Au</t>
  </si>
  <si>
    <t>St. Valentin</t>
  </si>
  <si>
    <t>Seitenstetten</t>
  </si>
  <si>
    <t>Sonntagberg</t>
  </si>
  <si>
    <t>Strengberg</t>
  </si>
  <si>
    <t>Viehdorf</t>
  </si>
  <si>
    <t>Wallsee-Sindelburg</t>
  </si>
  <si>
    <t>Weistrach</t>
  </si>
  <si>
    <t>Winklarn</t>
  </si>
  <si>
    <t>Wolfsbach</t>
  </si>
  <si>
    <t>Ybbsitz</t>
  </si>
  <si>
    <t>Zeillern</t>
  </si>
  <si>
    <t>Alland</t>
  </si>
  <si>
    <t>Altenmarkt an der Triesting</t>
  </si>
  <si>
    <t>Bad Vöslau</t>
  </si>
  <si>
    <t>Baden</t>
  </si>
  <si>
    <t>Berndorf</t>
  </si>
  <si>
    <t>Ebreichsdorf</t>
  </si>
  <si>
    <t>Enzesfeld-Lindabrunn</t>
  </si>
  <si>
    <t>Furth an der Triesting</t>
  </si>
  <si>
    <t>Günselsdorf</t>
  </si>
  <si>
    <t>Heiligenkreuz</t>
  </si>
  <si>
    <t>Hernstein</t>
  </si>
  <si>
    <t>Hirtenberg</t>
  </si>
  <si>
    <t>Klausen-Leopoldsdorf</t>
  </si>
  <si>
    <t>Kottingbrunn</t>
  </si>
  <si>
    <t>Leobersdorf</t>
  </si>
  <si>
    <t>Mitterndorf an der Fischa</t>
  </si>
  <si>
    <t>Oberwaltersdorf</t>
  </si>
  <si>
    <t>Pfaffstätten</t>
  </si>
  <si>
    <t>Pottendorf</t>
  </si>
  <si>
    <t>Pottenstein</t>
  </si>
  <si>
    <t>Reisenberg</t>
  </si>
  <si>
    <t>Schönau an der Triesting</t>
  </si>
  <si>
    <t>Seibersdorf</t>
  </si>
  <si>
    <t>Sooß</t>
  </si>
  <si>
    <t>Tattendorf</t>
  </si>
  <si>
    <t>Teesdorf</t>
  </si>
  <si>
    <t>Traiskirchen</t>
  </si>
  <si>
    <t>Trumau</t>
  </si>
  <si>
    <t>Weissenbach an der Triesting</t>
  </si>
  <si>
    <t>Blumau-Neurißhof</t>
  </si>
  <si>
    <t>Au am Leithaberge</t>
  </si>
  <si>
    <t>Bad Deutsch-Altenburg</t>
  </si>
  <si>
    <t>Berg</t>
  </si>
  <si>
    <t>Bruck an der Leitha</t>
  </si>
  <si>
    <t>Enzersdorf an der Fischa</t>
  </si>
  <si>
    <t>Göttlesbrunn-Arbesthal</t>
  </si>
  <si>
    <t>Götzendorf an der Leitha</t>
  </si>
  <si>
    <t>Hainburg a.d. Donau</t>
  </si>
  <si>
    <t>Haslau-Maria Ellend</t>
  </si>
  <si>
    <t>Höflein</t>
  </si>
  <si>
    <t>Hof am Leithaberge</t>
  </si>
  <si>
    <t>Hundsheim</t>
  </si>
  <si>
    <t>Mannersdorf am Leithagebirge</t>
  </si>
  <si>
    <t>Petronell-Carnuntum</t>
  </si>
  <si>
    <t>Prellenkirchen</t>
  </si>
  <si>
    <t>Rohrau</t>
  </si>
  <si>
    <t>Scharndorf</t>
  </si>
  <si>
    <t>Sommerein</t>
  </si>
  <si>
    <t>Trautmannsdorf an der Leitha</t>
  </si>
  <si>
    <t>Wolfsthal</t>
  </si>
  <si>
    <t>Aderklaa</t>
  </si>
  <si>
    <t>Andlersdorf</t>
  </si>
  <si>
    <t>Angern an der March</t>
  </si>
  <si>
    <t>Auersthal</t>
  </si>
  <si>
    <t>Bad Pirawarth</t>
  </si>
  <si>
    <t>Deutsch-Wagram</t>
  </si>
  <si>
    <t>Drösing</t>
  </si>
  <si>
    <t>Dürnkrut</t>
  </si>
  <si>
    <t>Ebenthal</t>
  </si>
  <si>
    <t>Eckartsau</t>
  </si>
  <si>
    <t>Engelhartstetten</t>
  </si>
  <si>
    <t>Gänserndorf</t>
  </si>
  <si>
    <t>Glinzendorf</t>
  </si>
  <si>
    <t>Groß-Enzersdorf</t>
  </si>
  <si>
    <t>Großhofen</t>
  </si>
  <si>
    <t>Groß-Schweinbarth</t>
  </si>
  <si>
    <t>Haringsee</t>
  </si>
  <si>
    <t>Hauskirchen</t>
  </si>
  <si>
    <t>Hohenau an der March</t>
  </si>
  <si>
    <t>Hohenruppersdorf</t>
  </si>
  <si>
    <t>Jedenspeigen</t>
  </si>
  <si>
    <t>Lassee</t>
  </si>
  <si>
    <t>Leopoldsdorf im Marchfelde</t>
  </si>
  <si>
    <t>Mannsdorf an der Donau</t>
  </si>
  <si>
    <t>Marchegg</t>
  </si>
  <si>
    <t>Markgrafneusiedl</t>
  </si>
  <si>
    <t>Matzen-Raggendorf</t>
  </si>
  <si>
    <t>Neusiedl an der Zaya</t>
  </si>
  <si>
    <t>Obersiebenbrunn</t>
  </si>
  <si>
    <t>Orth an der Donau</t>
  </si>
  <si>
    <t>Palterndorf-Dobermannsdorf</t>
  </si>
  <si>
    <t>Parbasdorf</t>
  </si>
  <si>
    <t>Prottes</t>
  </si>
  <si>
    <t>Raasdorf</t>
  </si>
  <si>
    <t>Ringelsdorf-Niederabsdorf</t>
  </si>
  <si>
    <t>Schönkirchen-Reyersdorf</t>
  </si>
  <si>
    <t>Spannberg</t>
  </si>
  <si>
    <t>Strasshof an der Nordbahn</t>
  </si>
  <si>
    <t>Sulz im Weinviertel</t>
  </si>
  <si>
    <t>Untersiebenbrunn</t>
  </si>
  <si>
    <t>Velm-Götzendorf</t>
  </si>
  <si>
    <t>Weikendorf</t>
  </si>
  <si>
    <t>Zistersdorf</t>
  </si>
  <si>
    <t>Weiden an der March</t>
  </si>
  <si>
    <t>Amaliendorf-Aalfang</t>
  </si>
  <si>
    <t>Brand-Nagelberg</t>
  </si>
  <si>
    <t>Eggern</t>
  </si>
  <si>
    <t>Eisgarn</t>
  </si>
  <si>
    <t>Gmünd</t>
  </si>
  <si>
    <t>Großdietmanns</t>
  </si>
  <si>
    <t>Bad Großpertholz</t>
  </si>
  <si>
    <t>Großschönau</t>
  </si>
  <si>
    <t>Moorbad Harbach</t>
  </si>
  <si>
    <t>Haugschlag</t>
  </si>
  <si>
    <t>Heidenreichstein</t>
  </si>
  <si>
    <t>Hirschbach</t>
  </si>
  <si>
    <t>Hoheneich</t>
  </si>
  <si>
    <t>Kirchberg am Walde</t>
  </si>
  <si>
    <t>Litschau</t>
  </si>
  <si>
    <t>Reingers</t>
  </si>
  <si>
    <t>St. Martin</t>
  </si>
  <si>
    <t>Schrems</t>
  </si>
  <si>
    <t>Unserfrau-Altweitra</t>
  </si>
  <si>
    <t>Waldenstein</t>
  </si>
  <si>
    <t>Weitra</t>
  </si>
  <si>
    <t>Alberndorf im Pulkautal</t>
  </si>
  <si>
    <t>Göllersdorf</t>
  </si>
  <si>
    <t>Grabern</t>
  </si>
  <si>
    <t>Guntersdorf</t>
  </si>
  <si>
    <t>Hadres</t>
  </si>
  <si>
    <t>Hardegg</t>
  </si>
  <si>
    <t>Haugsdorf</t>
  </si>
  <si>
    <t>Heldenberg</t>
  </si>
  <si>
    <t>Hohenwarth-Mühlbach a.M.</t>
  </si>
  <si>
    <t>Hollabrunn</t>
  </si>
  <si>
    <t>Mailberg</t>
  </si>
  <si>
    <t>Maissau</t>
  </si>
  <si>
    <t>Nappersdorf-Kammersdorf</t>
  </si>
  <si>
    <t>Pernersdorf</t>
  </si>
  <si>
    <t>Pulkau</t>
  </si>
  <si>
    <t>Ravelsbach</t>
  </si>
  <si>
    <t>Retz</t>
  </si>
  <si>
    <t>Retzbach</t>
  </si>
  <si>
    <t>Schrattenthal</t>
  </si>
  <si>
    <t>Seefeld-Kadolz</t>
  </si>
  <si>
    <t>Sitzendorf an der Schmida</t>
  </si>
  <si>
    <t>Wullersdorf</t>
  </si>
  <si>
    <t>Zellerndorf</t>
  </si>
  <si>
    <t>Ziersdorf</t>
  </si>
  <si>
    <t>Altenburg</t>
  </si>
  <si>
    <t>Brunn an der Wild</t>
  </si>
  <si>
    <t>Burgschleinitz-Kühnring</t>
  </si>
  <si>
    <t>Drosendorf-Zissersdorf</t>
  </si>
  <si>
    <t>Eggenburg</t>
  </si>
  <si>
    <t>Gars am Kamp</t>
  </si>
  <si>
    <t>Geras</t>
  </si>
  <si>
    <t>Horn</t>
  </si>
  <si>
    <t>Irnfritz-Messern</t>
  </si>
  <si>
    <t>Japons</t>
  </si>
  <si>
    <t>Langau</t>
  </si>
  <si>
    <t>Meiseldorf</t>
  </si>
  <si>
    <t>Pernegg</t>
  </si>
  <si>
    <t>Röhrenbach</t>
  </si>
  <si>
    <t>Röschitz</t>
  </si>
  <si>
    <t>Rosenburg-Mold</t>
  </si>
  <si>
    <t>St. Bernhard-Frauenhofen</t>
  </si>
  <si>
    <t>Sigmundsherberg</t>
  </si>
  <si>
    <t>Weitersfeld</t>
  </si>
  <si>
    <t>Straning-Grafenberg</t>
  </si>
  <si>
    <t>Bisamberg</t>
  </si>
  <si>
    <t>Enzersfeld im Weinviertel</t>
  </si>
  <si>
    <t>Ernstbrunn</t>
  </si>
  <si>
    <t>Großmugl</t>
  </si>
  <si>
    <t>Großrußbach</t>
  </si>
  <si>
    <t>Hagenbrunn</t>
  </si>
  <si>
    <t>Harmannsdorf</t>
  </si>
  <si>
    <t>Hausleiten</t>
  </si>
  <si>
    <t>Korneuburg</t>
  </si>
  <si>
    <t>Langenzersdorf</t>
  </si>
  <si>
    <t>Leitzersdorf</t>
  </si>
  <si>
    <t>Leobendorf</t>
  </si>
  <si>
    <t>Rußbach</t>
  </si>
  <si>
    <t>Sierndorf</t>
  </si>
  <si>
    <t>Spillern</t>
  </si>
  <si>
    <t>Stetteldorf am Wagram</t>
  </si>
  <si>
    <t>Stetten</t>
  </si>
  <si>
    <t>Stockerau</t>
  </si>
  <si>
    <t>Niederhollabrunn</t>
  </si>
  <si>
    <t>Aggsbach</t>
  </si>
  <si>
    <t>Albrechtsberg an der Großen Krems</t>
  </si>
  <si>
    <t>Bergern im Dunkelsteinerwald</t>
  </si>
  <si>
    <t>Dürnstein</t>
  </si>
  <si>
    <t>Grafenegg</t>
  </si>
  <si>
    <t>Furth bei Göttweig</t>
  </si>
  <si>
    <t>Gedersdorf</t>
  </si>
  <si>
    <t>Gföhl</t>
  </si>
  <si>
    <t>Hadersdorf-Kammern</t>
  </si>
  <si>
    <t>Jaidhof</t>
  </si>
  <si>
    <t>Krumau am Kamp</t>
  </si>
  <si>
    <t>Langenlois</t>
  </si>
  <si>
    <t>Lengenfeld</t>
  </si>
  <si>
    <t>Lichtenau im Waldviertel</t>
  </si>
  <si>
    <t>Maria Laach am Jauerling</t>
  </si>
  <si>
    <t>Mautern an der Donau</t>
  </si>
  <si>
    <t>Paudorf</t>
  </si>
  <si>
    <t>Rastenfeld</t>
  </si>
  <si>
    <t>Rohrendorf bei Krems</t>
  </si>
  <si>
    <t>Rossatz-Arnsdorf</t>
  </si>
  <si>
    <t>St. Leonhard am Hornerwald</t>
  </si>
  <si>
    <t>Senftenberg</t>
  </si>
  <si>
    <t>Spitz</t>
  </si>
  <si>
    <t>Straß im Straßertale</t>
  </si>
  <si>
    <t>Stratzing</t>
  </si>
  <si>
    <t>Weinzierl am Walde</t>
  </si>
  <si>
    <t>Weißenkirchen in der Wachau</t>
  </si>
  <si>
    <t>Schönberg am Kamp</t>
  </si>
  <si>
    <t>Droß</t>
  </si>
  <si>
    <t>Annaberg</t>
  </si>
  <si>
    <t>Eschenau</t>
  </si>
  <si>
    <t>Hainfeld</t>
  </si>
  <si>
    <t>Hohenberg</t>
  </si>
  <si>
    <t>Kaumberg</t>
  </si>
  <si>
    <t>Kleinzell</t>
  </si>
  <si>
    <t>Lilienfeld</t>
  </si>
  <si>
    <t>Mitterbach am Erlaufsee</t>
  </si>
  <si>
    <t>Ramsau</t>
  </si>
  <si>
    <t>Rohrbach an der Gölsen</t>
  </si>
  <si>
    <t>St. Aegyd am Neuwalde</t>
  </si>
  <si>
    <t>St. Veit an der Gölsen</t>
  </si>
  <si>
    <t>Traisen</t>
  </si>
  <si>
    <t>Türnitz</t>
  </si>
  <si>
    <t>Artstetten-Pöbring</t>
  </si>
  <si>
    <t>Bergland</t>
  </si>
  <si>
    <t>Bischofstetten</t>
  </si>
  <si>
    <t>Blindenmarkt</t>
  </si>
  <si>
    <t>Dorfstetten</t>
  </si>
  <si>
    <t>Dunkelsteinerwald</t>
  </si>
  <si>
    <t>Erlauf</t>
  </si>
  <si>
    <t>Golling an der Erlauf</t>
  </si>
  <si>
    <t>Hofamt Priel</t>
  </si>
  <si>
    <t>Hürm</t>
  </si>
  <si>
    <t>Kilb</t>
  </si>
  <si>
    <t>Kirnberg an der Mank</t>
  </si>
  <si>
    <t>Klein-Pöchlarn</t>
  </si>
  <si>
    <t>Krummnußbaum</t>
  </si>
  <si>
    <t>Leiben</t>
  </si>
  <si>
    <t>Loosdorf</t>
  </si>
  <si>
    <t>Mank</t>
  </si>
  <si>
    <t>Marbach an der Donau</t>
  </si>
  <si>
    <t>Maria Taferl</t>
  </si>
  <si>
    <t>Melk</t>
  </si>
  <si>
    <t>Münichreith-Laimbach</t>
  </si>
  <si>
    <t>Neumarkt an der Ybbs</t>
  </si>
  <si>
    <t>Nöchling</t>
  </si>
  <si>
    <t>Persenbeug-Gottsdorf</t>
  </si>
  <si>
    <t>Petzenkirchen</t>
  </si>
  <si>
    <t>Pöchlarn</t>
  </si>
  <si>
    <t>Pöggstall</t>
  </si>
  <si>
    <t>Raxendorf</t>
  </si>
  <si>
    <t>Ruprechtshofen</t>
  </si>
  <si>
    <t>St. Leonhard am Forst</t>
  </si>
  <si>
    <t>St. Martin-Karlsbach</t>
  </si>
  <si>
    <t>St. Oswald</t>
  </si>
  <si>
    <t>Schönbühel-Aggsbach</t>
  </si>
  <si>
    <t>Schollach</t>
  </si>
  <si>
    <t>Weiten</t>
  </si>
  <si>
    <t>Ybbs an der Donau</t>
  </si>
  <si>
    <t>Zelking-Matzleinsdorf</t>
  </si>
  <si>
    <t>Texingtal</t>
  </si>
  <si>
    <t>Yspertal</t>
  </si>
  <si>
    <t>Emmersdorf an der Donau</t>
  </si>
  <si>
    <t>Altlichtenwarth</t>
  </si>
  <si>
    <t>Asparn an der Zaya</t>
  </si>
  <si>
    <t>Bernhardsthal</t>
  </si>
  <si>
    <t>Bockfließ</t>
  </si>
  <si>
    <t>Drasenhofen</t>
  </si>
  <si>
    <t>Falkenstein</t>
  </si>
  <si>
    <t>Fallbach</t>
  </si>
  <si>
    <t>Gaubitsch</t>
  </si>
  <si>
    <t>Gaweinstal</t>
  </si>
  <si>
    <t>Gnadendorf</t>
  </si>
  <si>
    <t>Großebersdorf</t>
  </si>
  <si>
    <t>Großengersdorf</t>
  </si>
  <si>
    <t>Großharras</t>
  </si>
  <si>
    <t>Großkrut</t>
  </si>
  <si>
    <t>Hausbrunn</t>
  </si>
  <si>
    <t>Herrnbaumgarten</t>
  </si>
  <si>
    <t>Hochleithen</t>
  </si>
  <si>
    <t>Kreuttal</t>
  </si>
  <si>
    <t>Kreuzstetten</t>
  </si>
  <si>
    <t>Laa an der Thaya</t>
  </si>
  <si>
    <t>Ladendorf</t>
  </si>
  <si>
    <t>Mistelbach</t>
  </si>
  <si>
    <t>Neudorf bei Staatz</t>
  </si>
  <si>
    <t>Niederleis</t>
  </si>
  <si>
    <t>Pillichsdorf</t>
  </si>
  <si>
    <t>Poysdorf</t>
  </si>
  <si>
    <t>Rabensburg</t>
  </si>
  <si>
    <t>Schrattenberg</t>
  </si>
  <si>
    <t>Staatz</t>
  </si>
  <si>
    <t>Stronsdorf</t>
  </si>
  <si>
    <t>Ulrichskirchen-Schleinbach</t>
  </si>
  <si>
    <t>Unterstinkenbrunn</t>
  </si>
  <si>
    <t>Wildendürnbach</t>
  </si>
  <si>
    <t>Wilfersdorf</t>
  </si>
  <si>
    <t>Wolkersdorf im Weinviertel</t>
  </si>
  <si>
    <t>Ottenthal</t>
  </si>
  <si>
    <t>Achau</t>
  </si>
  <si>
    <t>Biedermannsdorf</t>
  </si>
  <si>
    <t>Breitenfurt bei Wien</t>
  </si>
  <si>
    <t>Brunn am Gebirge</t>
  </si>
  <si>
    <t>Gaaden</t>
  </si>
  <si>
    <t>Gießhübl</t>
  </si>
  <si>
    <t>Gumpoldskirchen</t>
  </si>
  <si>
    <t>Guntramsdorf</t>
  </si>
  <si>
    <t>Hennersdorf</t>
  </si>
  <si>
    <t>Hinterbrühl</t>
  </si>
  <si>
    <t>Kaltenleutgeben</t>
  </si>
  <si>
    <t>Laab im Walde</t>
  </si>
  <si>
    <t>Laxenburg</t>
  </si>
  <si>
    <t>Maria Enzersdorf</t>
  </si>
  <si>
    <t>Mödling</t>
  </si>
  <si>
    <t>Münchendorf</t>
  </si>
  <si>
    <t>Perchtoldsdorf</t>
  </si>
  <si>
    <t>Vösendorf</t>
  </si>
  <si>
    <t>Wiener Neudorf</t>
  </si>
  <si>
    <t>Wienerwald</t>
  </si>
  <si>
    <t>Altendorf</t>
  </si>
  <si>
    <t>Aspang-Markt</t>
  </si>
  <si>
    <t>Aspangberg-St. Peter</t>
  </si>
  <si>
    <t>Breitenau</t>
  </si>
  <si>
    <t>Breitenstein</t>
  </si>
  <si>
    <t>Buchbach</t>
  </si>
  <si>
    <t>Edlitz</t>
  </si>
  <si>
    <t>Enzenreith</t>
  </si>
  <si>
    <t>Feistritz am Wechsel</t>
  </si>
  <si>
    <t>Gloggnitz</t>
  </si>
  <si>
    <t>Grafenbach-St. Valentin</t>
  </si>
  <si>
    <t>Grimmenstein</t>
  </si>
  <si>
    <t>Grünbach am Schneeberg</t>
  </si>
  <si>
    <t>Kirchberg am Wechsel</t>
  </si>
  <si>
    <t>Mönichkirchen</t>
  </si>
  <si>
    <t>Natschbach-Loipersbach</t>
  </si>
  <si>
    <t>Neunkirchen</t>
  </si>
  <si>
    <t>Otterthal</t>
  </si>
  <si>
    <t>Payerbach</t>
  </si>
  <si>
    <t>Pitten</t>
  </si>
  <si>
    <t>Prigglitz</t>
  </si>
  <si>
    <t>Puchberg am Schneeberg</t>
  </si>
  <si>
    <t>Raach am Hochgebirge</t>
  </si>
  <si>
    <t>Reichenau an der Rax</t>
  </si>
  <si>
    <t>St. Corona am Wechsel</t>
  </si>
  <si>
    <t>St. Egyden am Steinfeld</t>
  </si>
  <si>
    <t>Scheiblingkirchen-Thernberg</t>
  </si>
  <si>
    <t>Schottwien</t>
  </si>
  <si>
    <t>Schrattenbach</t>
  </si>
  <si>
    <t>Schwarzau am Steinfeld</t>
  </si>
  <si>
    <t>Schwarzau im Gebirge</t>
  </si>
  <si>
    <t>Seebenstein</t>
  </si>
  <si>
    <t>Semmering</t>
  </si>
  <si>
    <t>Ternitz</t>
  </si>
  <si>
    <t>Thomasberg</t>
  </si>
  <si>
    <t>Trattenbach</t>
  </si>
  <si>
    <t>Bürg-Vöstenhof</t>
  </si>
  <si>
    <t>Warth</t>
  </si>
  <si>
    <t>Wartmannstetten</t>
  </si>
  <si>
    <t>Willendorf</t>
  </si>
  <si>
    <t>Wimpassing im Schwarzatale</t>
  </si>
  <si>
    <t>Würflach</t>
  </si>
  <si>
    <t>Zöbern</t>
  </si>
  <si>
    <t>Höflein an der Hohen Wand</t>
  </si>
  <si>
    <t>Altlengbach</t>
  </si>
  <si>
    <t>Asperhofen</t>
  </si>
  <si>
    <t>Böheimkirchen</t>
  </si>
  <si>
    <t>Brand-Laaben</t>
  </si>
  <si>
    <t>Eichgraben</t>
  </si>
  <si>
    <t>Frankenfels</t>
  </si>
  <si>
    <t>Gerersdorf</t>
  </si>
  <si>
    <t>Hofstetten-Grünau</t>
  </si>
  <si>
    <t>Hafnerbach</t>
  </si>
  <si>
    <t>Haunoldstein</t>
  </si>
  <si>
    <t>Herzogenburg</t>
  </si>
  <si>
    <t>Inzersdorf-Getzersdorf</t>
  </si>
  <si>
    <t>Kapelln</t>
  </si>
  <si>
    <t>Karlstetten</t>
  </si>
  <si>
    <t>Kasten bei Böheimkirchen</t>
  </si>
  <si>
    <t>Kirchberg an der Pielach</t>
  </si>
  <si>
    <t>Kirchstetten</t>
  </si>
  <si>
    <t>Loich</t>
  </si>
  <si>
    <t>Maria-Anzbach</t>
  </si>
  <si>
    <t>Markersdorf-Haindorf</t>
  </si>
  <si>
    <t>Michelbach</t>
  </si>
  <si>
    <t>Neidling</t>
  </si>
  <si>
    <t>Neulengbach</t>
  </si>
  <si>
    <t>Neustift-Innermanzing</t>
  </si>
  <si>
    <t>Nußdorf ob der Traisen</t>
  </si>
  <si>
    <t>Ober-Grafendorf</t>
  </si>
  <si>
    <t>Obritzberg-Rust</t>
  </si>
  <si>
    <t>Prinzersdorf</t>
  </si>
  <si>
    <t>Pyhra</t>
  </si>
  <si>
    <t>Rabenstein an der Pielach</t>
  </si>
  <si>
    <t>St. Margarethen an der Sierning</t>
  </si>
  <si>
    <t>Schwarzenbach an der Pielach</t>
  </si>
  <si>
    <t>Statzendorf</t>
  </si>
  <si>
    <t>Stössing</t>
  </si>
  <si>
    <t>Traismauer</t>
  </si>
  <si>
    <t>Weinburg</t>
  </si>
  <si>
    <t>Weißenkirchen an der Perschling</t>
  </si>
  <si>
    <t>Wilhelmsburg</t>
  </si>
  <si>
    <t>Wölbling</t>
  </si>
  <si>
    <t>Gaming</t>
  </si>
  <si>
    <t>Göstling an der Ybbs</t>
  </si>
  <si>
    <t>Gresten</t>
  </si>
  <si>
    <t>Gresten-Land</t>
  </si>
  <si>
    <t>Lunz am See</t>
  </si>
  <si>
    <t>Oberndorf an der Melk</t>
  </si>
  <si>
    <t>Puchenstuben</t>
  </si>
  <si>
    <t>Purgstall an der Erlauf</t>
  </si>
  <si>
    <t>Randegg</t>
  </si>
  <si>
    <t>Reinsberg</t>
  </si>
  <si>
    <t>St. Anton an der Jeßnitz</t>
  </si>
  <si>
    <t>St. Georgen an der Leys</t>
  </si>
  <si>
    <t>Scheibbs</t>
  </si>
  <si>
    <t>Steinakirchen am Forst</t>
  </si>
  <si>
    <t>Wang</t>
  </si>
  <si>
    <t>Wieselburg</t>
  </si>
  <si>
    <t>Wieselburg-Land</t>
  </si>
  <si>
    <t>Wolfpassing</t>
  </si>
  <si>
    <t>Absdorf</t>
  </si>
  <si>
    <t>Atzenbrugg</t>
  </si>
  <si>
    <t>Fels am Wagram</t>
  </si>
  <si>
    <t>Grafenwörth</t>
  </si>
  <si>
    <t>Großriedenthal</t>
  </si>
  <si>
    <t>Großweikersdorf</t>
  </si>
  <si>
    <t>Judenau-Baumgarten</t>
  </si>
  <si>
    <t>Kirchberg am Wagram</t>
  </si>
  <si>
    <t>Königsbrunn am Wagram</t>
  </si>
  <si>
    <t>Königstetten</t>
  </si>
  <si>
    <t>Langenrohr</t>
  </si>
  <si>
    <t>Michelhausen</t>
  </si>
  <si>
    <t>Sieghartskirchen</t>
  </si>
  <si>
    <t>Sitzenberg-Reidling</t>
  </si>
  <si>
    <t>Tulbing</t>
  </si>
  <si>
    <t>Tulln an der Donau</t>
  </si>
  <si>
    <t>Würmla</t>
  </si>
  <si>
    <t>Zeiselmauer-Wolfpassing</t>
  </si>
  <si>
    <t>Zwentendorf an der Donau</t>
  </si>
  <si>
    <t>St. Andrä-Wördern</t>
  </si>
  <si>
    <t>Muckendorf-Wipfing</t>
  </si>
  <si>
    <t>Dietmanns</t>
  </si>
  <si>
    <t>Dobersberg</t>
  </si>
  <si>
    <t>Gastern</t>
  </si>
  <si>
    <t>Groß-Siegharts</t>
  </si>
  <si>
    <t>Karlstein an der Thaya</t>
  </si>
  <si>
    <t>Kautzen</t>
  </si>
  <si>
    <t>Ludweis-Aigen</t>
  </si>
  <si>
    <t>Pfaffenschlag bei Waidhofen a.d.Thaya</t>
  </si>
  <si>
    <t>Raabs an der Thaya</t>
  </si>
  <si>
    <t>Thaya</t>
  </si>
  <si>
    <t>Vitis</t>
  </si>
  <si>
    <t>Waidhofen an der Thaya</t>
  </si>
  <si>
    <t>Waidhofen an der Thaya-Land</t>
  </si>
  <si>
    <t>Waldkirchen an der Thaya</t>
  </si>
  <si>
    <t>Windigsteig</t>
  </si>
  <si>
    <t>Bad Fischau-Brunn</t>
  </si>
  <si>
    <t>Bad Schönau</t>
  </si>
  <si>
    <t>Ebenfurth</t>
  </si>
  <si>
    <t>Eggendorf</t>
  </si>
  <si>
    <t>Bad Erlach</t>
  </si>
  <si>
    <t>Felixdorf</t>
  </si>
  <si>
    <t>Gutenstein</t>
  </si>
  <si>
    <t>Hochneukirchen-Gschaidt</t>
  </si>
  <si>
    <t>Hochwolkersdorf</t>
  </si>
  <si>
    <t>Hohe Wand</t>
  </si>
  <si>
    <t>Hollenthon</t>
  </si>
  <si>
    <t>Katzelsdorf</t>
  </si>
  <si>
    <t>Kirchschlag in der Buckligen Welt</t>
  </si>
  <si>
    <t>Krumbach</t>
  </si>
  <si>
    <t>Lanzenkirchen</t>
  </si>
  <si>
    <t>Lichtenegg</t>
  </si>
  <si>
    <t>Lichtenwörth</t>
  </si>
  <si>
    <t>Markt Piesting</t>
  </si>
  <si>
    <t>Matzendorf-Hölles</t>
  </si>
  <si>
    <t>Miesenbach</t>
  </si>
  <si>
    <t>Muggendorf</t>
  </si>
  <si>
    <t>Pernitz</t>
  </si>
  <si>
    <t>Rohr im Gebirge</t>
  </si>
  <si>
    <t>Bromberg</t>
  </si>
  <si>
    <t>Schwarzenbach</t>
  </si>
  <si>
    <t>Sollenau</t>
  </si>
  <si>
    <t>Theresienfeld</t>
  </si>
  <si>
    <t>Waidmannsfeld</t>
  </si>
  <si>
    <t>Waldegg</t>
  </si>
  <si>
    <t>Walpersbach</t>
  </si>
  <si>
    <t>Weikersdorf am Steinfelde</t>
  </si>
  <si>
    <t>Wiesmath</t>
  </si>
  <si>
    <t>Winzendorf-Muthmannsdorf</t>
  </si>
  <si>
    <t>Wöllersdorf-Steinabrückl</t>
  </si>
  <si>
    <t>Zillingdorf</t>
  </si>
  <si>
    <t>Ebergassing</t>
  </si>
  <si>
    <t>Fischamend</t>
  </si>
  <si>
    <t>Gablitz</t>
  </si>
  <si>
    <t>Gerasdorf bei Wien</t>
  </si>
  <si>
    <t>Gramatneusiedl</t>
  </si>
  <si>
    <t>Himberg</t>
  </si>
  <si>
    <t>Klein-Neusiedl</t>
  </si>
  <si>
    <t>Klosterneuburg</t>
  </si>
  <si>
    <t>Lanzendorf</t>
  </si>
  <si>
    <t>Leopoldsdorf</t>
  </si>
  <si>
    <t>Maria-Lanzendorf</t>
  </si>
  <si>
    <t>Mauerbach</t>
  </si>
  <si>
    <t>Moosbrunn</t>
  </si>
  <si>
    <t>Pressbaum</t>
  </si>
  <si>
    <t>Purkersdorf</t>
  </si>
  <si>
    <t>Rauchenwarth</t>
  </si>
  <si>
    <t>Schwadorf</t>
  </si>
  <si>
    <t>Schwechat</t>
  </si>
  <si>
    <t>Tullnerbach</t>
  </si>
  <si>
    <t>Wolfsgraben</t>
  </si>
  <si>
    <t>Zwölfaxing</t>
  </si>
  <si>
    <t>Allentsteig</t>
  </si>
  <si>
    <t>Arbesbach</t>
  </si>
  <si>
    <t>Bärnkopf</t>
  </si>
  <si>
    <t>Echsenbach</t>
  </si>
  <si>
    <t>Göpfritz an der Wild</t>
  </si>
  <si>
    <t>Grafenschlag</t>
  </si>
  <si>
    <t>Groß Gerungs</t>
  </si>
  <si>
    <t>Großgöttfritz</t>
  </si>
  <si>
    <t>Gutenbrunn</t>
  </si>
  <si>
    <t>Kirchschlag</t>
  </si>
  <si>
    <t>Kottes-Purk</t>
  </si>
  <si>
    <t>Langschlag</t>
  </si>
  <si>
    <t>Martinsberg</t>
  </si>
  <si>
    <t>Ottenschlag</t>
  </si>
  <si>
    <t>Altmelon</t>
  </si>
  <si>
    <t>Pölla</t>
  </si>
  <si>
    <t>Rappottenstein</t>
  </si>
  <si>
    <t>Sallingberg</t>
  </si>
  <si>
    <t>Schönbach</t>
  </si>
  <si>
    <t>Schwarzenau</t>
  </si>
  <si>
    <t>Schweiggers</t>
  </si>
  <si>
    <t>Bad Traunstein</t>
  </si>
  <si>
    <t>Waldhausen</t>
  </si>
  <si>
    <t>Zwettl-Niederösterreich</t>
  </si>
  <si>
    <t>Linz</t>
  </si>
  <si>
    <t>Steyr</t>
  </si>
  <si>
    <t>Wels</t>
  </si>
  <si>
    <t>Altheim</t>
  </si>
  <si>
    <t>Aspach</t>
  </si>
  <si>
    <t>Auerbach</t>
  </si>
  <si>
    <t>Braunau am Inn</t>
  </si>
  <si>
    <t>Burgkirchen</t>
  </si>
  <si>
    <t>Eggelsberg</t>
  </si>
  <si>
    <t>Feldkirchen bei Mattighofen</t>
  </si>
  <si>
    <t>Franking</t>
  </si>
  <si>
    <t>Geretsberg</t>
  </si>
  <si>
    <t>Gilgenberg am Weilhart</t>
  </si>
  <si>
    <t>Haigermoos</t>
  </si>
  <si>
    <t>Handenberg</t>
  </si>
  <si>
    <t>Helpfau-Uttendorf</t>
  </si>
  <si>
    <t>Hochburg-Ach</t>
  </si>
  <si>
    <t>Höhnhart</t>
  </si>
  <si>
    <t>Jeging</t>
  </si>
  <si>
    <t>Kirchberg bei Mattighofen</t>
  </si>
  <si>
    <t>Lengau</t>
  </si>
  <si>
    <t>Lochen am See</t>
  </si>
  <si>
    <t>Maria Schmolln</t>
  </si>
  <si>
    <t>Mattighofen</t>
  </si>
  <si>
    <t>Mauerkirchen</t>
  </si>
  <si>
    <t>Mining</t>
  </si>
  <si>
    <t>Moosbach</t>
  </si>
  <si>
    <t>Moosdorf</t>
  </si>
  <si>
    <t>Munderfing</t>
  </si>
  <si>
    <t>Neukirchen an der Enknach</t>
  </si>
  <si>
    <t>Ostermiething</t>
  </si>
  <si>
    <t>Palting</t>
  </si>
  <si>
    <t>Perwang am Grabensee</t>
  </si>
  <si>
    <t>Pfaffstätt</t>
  </si>
  <si>
    <t>Pischelsdorf am Engelbach</t>
  </si>
  <si>
    <t>Polling im Innkreis</t>
  </si>
  <si>
    <t>Roßbach</t>
  </si>
  <si>
    <t>St. Georgen am Fillmannsbach</t>
  </si>
  <si>
    <t>St. Johann am Walde</t>
  </si>
  <si>
    <t>St. Pantaleon</t>
  </si>
  <si>
    <t>St. Peter am Hart</t>
  </si>
  <si>
    <t>St. Radegund</t>
  </si>
  <si>
    <t>St. Veit im Innkreis</t>
  </si>
  <si>
    <t>Schalchen</t>
  </si>
  <si>
    <t>Schwand im Innkreis</t>
  </si>
  <si>
    <t>Tarsdorf</t>
  </si>
  <si>
    <t>Treubach</t>
  </si>
  <si>
    <t>Überackern</t>
  </si>
  <si>
    <t>Weng im Innkreis</t>
  </si>
  <si>
    <t>Alkoven</t>
  </si>
  <si>
    <t>Aschach an der Donau</t>
  </si>
  <si>
    <t>Eferding</t>
  </si>
  <si>
    <t>Fraham</t>
  </si>
  <si>
    <t>Haibach ob der Donau</t>
  </si>
  <si>
    <t>Hartkirchen</t>
  </si>
  <si>
    <t>Hinzenbach</t>
  </si>
  <si>
    <t>Prambachkirchen</t>
  </si>
  <si>
    <t>Pupping</t>
  </si>
  <si>
    <t>St. Marienkirchen an der Polsenz</t>
  </si>
  <si>
    <t>Scharten</t>
  </si>
  <si>
    <t>Stroheim</t>
  </si>
  <si>
    <t>Freistadt</t>
  </si>
  <si>
    <t>Grünbach</t>
  </si>
  <si>
    <t>Gutau</t>
  </si>
  <si>
    <t>Hagenberg im Mühlkreis</t>
  </si>
  <si>
    <t>Hirschbach im Mühlkreis</t>
  </si>
  <si>
    <t>Kaltenberg</t>
  </si>
  <si>
    <t>Kefermarkt</t>
  </si>
  <si>
    <t>Königswiesen</t>
  </si>
  <si>
    <t>Lasberg</t>
  </si>
  <si>
    <t>Leopoldschlag</t>
  </si>
  <si>
    <t>Liebenau</t>
  </si>
  <si>
    <t>Neumarkt im Mühlkreis</t>
  </si>
  <si>
    <t>Pierbach</t>
  </si>
  <si>
    <t>Pregarten</t>
  </si>
  <si>
    <t>Rainbach im Mühlkreis</t>
  </si>
  <si>
    <t>Sandl</t>
  </si>
  <si>
    <t>St. Leonhard bei Freistadt</t>
  </si>
  <si>
    <t>St. Oswald bei Freistadt</t>
  </si>
  <si>
    <t>Schönau im Mühlkreis</t>
  </si>
  <si>
    <t>Tragwein</t>
  </si>
  <si>
    <t>Unterweißenbach</t>
  </si>
  <si>
    <t>Unterweitersdorf</t>
  </si>
  <si>
    <t>Waldburg</t>
  </si>
  <si>
    <t>Wartberg ob der Aist</t>
  </si>
  <si>
    <t>Weitersfelden</t>
  </si>
  <si>
    <t>Windhaag bei Freistadt</t>
  </si>
  <si>
    <t>Bad Zell</t>
  </si>
  <si>
    <t>Altmünster</t>
  </si>
  <si>
    <t>Bad Goisern am Hallstättersee</t>
  </si>
  <si>
    <t>Bad Ischl</t>
  </si>
  <si>
    <t>Ebensee</t>
  </si>
  <si>
    <t>Gmunden</t>
  </si>
  <si>
    <t>Gosau</t>
  </si>
  <si>
    <t>Grünau im Almtal</t>
  </si>
  <si>
    <t>Gschwandt</t>
  </si>
  <si>
    <t>Hallstatt</t>
  </si>
  <si>
    <t>Kirchham</t>
  </si>
  <si>
    <t>Laakirchen</t>
  </si>
  <si>
    <t>Obertraun</t>
  </si>
  <si>
    <t>Ohlsdorf</t>
  </si>
  <si>
    <t>Pinsdorf</t>
  </si>
  <si>
    <t>Roitham</t>
  </si>
  <si>
    <t>St. Konrad</t>
  </si>
  <si>
    <t>St. Wolfgang im Salzkammergut</t>
  </si>
  <si>
    <t>Traunkirchen</t>
  </si>
  <si>
    <t>Scharnstein</t>
  </si>
  <si>
    <t>Vorchdorf</t>
  </si>
  <si>
    <t>Aistersheim</t>
  </si>
  <si>
    <t>Bad Schallerbach</t>
  </si>
  <si>
    <t>Bruck-Waasen</t>
  </si>
  <si>
    <t>Eschenau im Hausruckkreis</t>
  </si>
  <si>
    <t>Gallspach</t>
  </si>
  <si>
    <t>Gaspoltshofen</t>
  </si>
  <si>
    <t>Geboltskirchen</t>
  </si>
  <si>
    <t>Grieskirchen</t>
  </si>
  <si>
    <t>Haag am Hausruck</t>
  </si>
  <si>
    <t>Heiligenberg</t>
  </si>
  <si>
    <t>Hofkirchen an der Trattnach</t>
  </si>
  <si>
    <t>Kallham</t>
  </si>
  <si>
    <t>Kematen am Innbach</t>
  </si>
  <si>
    <t>Meggenhofen</t>
  </si>
  <si>
    <t>Michaelnbach</t>
  </si>
  <si>
    <t>Natternbach</t>
  </si>
  <si>
    <t>Neukirchen am Walde</t>
  </si>
  <si>
    <t>Neumarkt im Hausruckkreis</t>
  </si>
  <si>
    <t>Peuerbach</t>
  </si>
  <si>
    <t>Pötting</t>
  </si>
  <si>
    <t>Pollham</t>
  </si>
  <si>
    <t>Pram</t>
  </si>
  <si>
    <t>Rottenbach</t>
  </si>
  <si>
    <t>St. Agatha</t>
  </si>
  <si>
    <t>St. Georgen bei Grieskirchen</t>
  </si>
  <si>
    <t>St. Thomas</t>
  </si>
  <si>
    <t>Schlüßlberg</t>
  </si>
  <si>
    <t>Steegen</t>
  </si>
  <si>
    <t>Taufkirchen an der Trattnach</t>
  </si>
  <si>
    <t>Tollet</t>
  </si>
  <si>
    <t>Waizenkirchen</t>
  </si>
  <si>
    <t>Wallern an der Trattnach</t>
  </si>
  <si>
    <t>Weibern</t>
  </si>
  <si>
    <t>Wendling</t>
  </si>
  <si>
    <t>Edlbach</t>
  </si>
  <si>
    <t>Grünburg</t>
  </si>
  <si>
    <t>Hinterstoder</t>
  </si>
  <si>
    <t>Inzersdorf im Kremstal</t>
  </si>
  <si>
    <t>Kirchdorf an der Krems</t>
  </si>
  <si>
    <t>Klaus an der Pyhrnbahn</t>
  </si>
  <si>
    <t>Kremsmünster</t>
  </si>
  <si>
    <t>Micheldorf in Oberösterreich</t>
  </si>
  <si>
    <t>Molln</t>
  </si>
  <si>
    <t>Nußbach</t>
  </si>
  <si>
    <t>Oberschlierbach</t>
  </si>
  <si>
    <t>Pettenbach</t>
  </si>
  <si>
    <t>Ried im Traunkreis</t>
  </si>
  <si>
    <t>Rosenau am Hengstpaß</t>
  </si>
  <si>
    <t>Roßleithen</t>
  </si>
  <si>
    <t>St. Pankraz</t>
  </si>
  <si>
    <t>Schlierbach</t>
  </si>
  <si>
    <t>Spital am Pyhrn</t>
  </si>
  <si>
    <t>Steinbach am Ziehberg</t>
  </si>
  <si>
    <t>Steinbach an der Steyr</t>
  </si>
  <si>
    <t>Vorderstoder</t>
  </si>
  <si>
    <t>Wartberg an der Krems</t>
  </si>
  <si>
    <t>Windischgarsten</t>
  </si>
  <si>
    <t>Allhaming</t>
  </si>
  <si>
    <t>Ansfelden</t>
  </si>
  <si>
    <t>Asten</t>
  </si>
  <si>
    <t>Eggendorf im Traunkreis</t>
  </si>
  <si>
    <t>Enns</t>
  </si>
  <si>
    <t>Hargelsberg</t>
  </si>
  <si>
    <t>Hörsching</t>
  </si>
  <si>
    <t>Hofkirchen im Traunkreis</t>
  </si>
  <si>
    <t>Kematen an der Krems</t>
  </si>
  <si>
    <t>Kirchberg-Thening</t>
  </si>
  <si>
    <t>Kronstorf</t>
  </si>
  <si>
    <t>Leonding</t>
  </si>
  <si>
    <t>St. Florian</t>
  </si>
  <si>
    <t>Neuhofen an der Krems</t>
  </si>
  <si>
    <t>Niederneukirchen</t>
  </si>
  <si>
    <t>Oftering</t>
  </si>
  <si>
    <t>Pasching</t>
  </si>
  <si>
    <t>Piberbach</t>
  </si>
  <si>
    <t>Pucking</t>
  </si>
  <si>
    <t>St. Marien</t>
  </si>
  <si>
    <t>Traun</t>
  </si>
  <si>
    <t>Wilhering</t>
  </si>
  <si>
    <t>Allerheiligen im Mühlkreis</t>
  </si>
  <si>
    <t>Arbing</t>
  </si>
  <si>
    <t>Baumgartenberg</t>
  </si>
  <si>
    <t>Dimbach</t>
  </si>
  <si>
    <t>Grein</t>
  </si>
  <si>
    <t>Katsdorf</t>
  </si>
  <si>
    <t>Klam</t>
  </si>
  <si>
    <t>Bad Kreuzen</t>
  </si>
  <si>
    <t>Langenstein</t>
  </si>
  <si>
    <t>Luftenberg an der Donau</t>
  </si>
  <si>
    <t>Mauthausen</t>
  </si>
  <si>
    <t>Mitterkirchen im Machland</t>
  </si>
  <si>
    <t>Münzbach</t>
  </si>
  <si>
    <t>Naarn im Machlande</t>
  </si>
  <si>
    <t>Pabneukirchen</t>
  </si>
  <si>
    <t>Perg</t>
  </si>
  <si>
    <t>Rechberg</t>
  </si>
  <si>
    <t>Ried in der Riedmark</t>
  </si>
  <si>
    <t>St. Georgen am Walde</t>
  </si>
  <si>
    <t>St. Georgen an der Gusen</t>
  </si>
  <si>
    <t>St. Nikola an der Donau</t>
  </si>
  <si>
    <t>St. Thomas am Blasenstein</t>
  </si>
  <si>
    <t>Saxen</t>
  </si>
  <si>
    <t>Schwertberg</t>
  </si>
  <si>
    <t>Waldhausen im Strudengau</t>
  </si>
  <si>
    <t>Windhaag bei Perg</t>
  </si>
  <si>
    <t>Andrichsfurt</t>
  </si>
  <si>
    <t>Antiesenhofen</t>
  </si>
  <si>
    <t>Aurolzmünster</t>
  </si>
  <si>
    <t>Eberschwang</t>
  </si>
  <si>
    <t>Eitzing</t>
  </si>
  <si>
    <t>Geiersberg</t>
  </si>
  <si>
    <t>Geinberg</t>
  </si>
  <si>
    <t>Gurten</t>
  </si>
  <si>
    <t>Hohenzell</t>
  </si>
  <si>
    <t>Kirchdorf am Inn</t>
  </si>
  <si>
    <t>Kirchheim im Innkreis</t>
  </si>
  <si>
    <t>Lambrechten</t>
  </si>
  <si>
    <t>Lohnsburg am Kobernaußerwald</t>
  </si>
  <si>
    <t>Mehrnbach</t>
  </si>
  <si>
    <t>Mettmach</t>
  </si>
  <si>
    <t>Mörschwang</t>
  </si>
  <si>
    <t>Mühlheim am Inn</t>
  </si>
  <si>
    <t>Neuhofen im Innkreis</t>
  </si>
  <si>
    <t>Obernberg am Inn</t>
  </si>
  <si>
    <t>Ort im Innkreis</t>
  </si>
  <si>
    <t>Pattigham</t>
  </si>
  <si>
    <t>Peterskirchen</t>
  </si>
  <si>
    <t>Pramet</t>
  </si>
  <si>
    <t>Reichersberg</t>
  </si>
  <si>
    <t>Ried im Innkreis</t>
  </si>
  <si>
    <t>St. Georgen bei Obernberg am Inn</t>
  </si>
  <si>
    <t>St. Marienkirchen am Hausruck</t>
  </si>
  <si>
    <t>St. Martin im Innkreis</t>
  </si>
  <si>
    <t>Schildorn</t>
  </si>
  <si>
    <t>Senftenbach</t>
  </si>
  <si>
    <t>Taiskirchen im Innkreis</t>
  </si>
  <si>
    <t>Tumeltsham</t>
  </si>
  <si>
    <t>Utzenaich</t>
  </si>
  <si>
    <t>Waldzell</t>
  </si>
  <si>
    <t>Weilbach</t>
  </si>
  <si>
    <t>Wippenham</t>
  </si>
  <si>
    <t>Afiesl</t>
  </si>
  <si>
    <t>Ahorn</t>
  </si>
  <si>
    <t>Altenfelden</t>
  </si>
  <si>
    <t>Arnreit</t>
  </si>
  <si>
    <t>Atzesberg</t>
  </si>
  <si>
    <t>Auberg</t>
  </si>
  <si>
    <t>Haslach an der Mühl</t>
  </si>
  <si>
    <t>Helfenberg</t>
  </si>
  <si>
    <t>Hörbich</t>
  </si>
  <si>
    <t>Hofkirchen im Mühlkreis</t>
  </si>
  <si>
    <t>Julbach</t>
  </si>
  <si>
    <t>Kirchberg ob der Donau</t>
  </si>
  <si>
    <t>Klaffer am Hochficht</t>
  </si>
  <si>
    <t>Kleinzell im Mühlkreis</t>
  </si>
  <si>
    <t>Kollerschlag</t>
  </si>
  <si>
    <t>Lembach im Mühlkreis</t>
  </si>
  <si>
    <t>Lichtenau im Mühlkreis</t>
  </si>
  <si>
    <t>Nebelberg</t>
  </si>
  <si>
    <t>Neufelden</t>
  </si>
  <si>
    <t>Niederkappel</t>
  </si>
  <si>
    <t>Niederwaldkirchen</t>
  </si>
  <si>
    <t>Oberkappel</t>
  </si>
  <si>
    <t>Oepping</t>
  </si>
  <si>
    <t>Peilstein im Mühlviertel</t>
  </si>
  <si>
    <t>Pfarrkirchen im Mühlkreis</t>
  </si>
  <si>
    <t>Putzleinsdorf</t>
  </si>
  <si>
    <t>Neustift im Mühlkreis</t>
  </si>
  <si>
    <t>St. Johann am Wimberg</t>
  </si>
  <si>
    <t>St. Martin im Mühlkreis</t>
  </si>
  <si>
    <t>St. Oswald bei Haslach</t>
  </si>
  <si>
    <t>St. Peter am Wimberg</t>
  </si>
  <si>
    <t>St. Stefan am Walde</t>
  </si>
  <si>
    <t>St. Ulrich im Mühlkreis</t>
  </si>
  <si>
    <t>St. Veit im Mühlkreis</t>
  </si>
  <si>
    <t>Sarleinsbach</t>
  </si>
  <si>
    <t>Schönegg</t>
  </si>
  <si>
    <t>Schwarzenberg am Böhmerwald</t>
  </si>
  <si>
    <t>Ulrichsberg</t>
  </si>
  <si>
    <t>Aigen-Schlägl</t>
  </si>
  <si>
    <t>Rohrbach-Berg</t>
  </si>
  <si>
    <t>Altschwendt</t>
  </si>
  <si>
    <t>Andorf</t>
  </si>
  <si>
    <t>Brunnenthal</t>
  </si>
  <si>
    <t>Diersbach</t>
  </si>
  <si>
    <t>Dorf an der Pram</t>
  </si>
  <si>
    <t>Eggerding</t>
  </si>
  <si>
    <t>Engelhartszell</t>
  </si>
  <si>
    <t>Enzenkirchen</t>
  </si>
  <si>
    <t>Esternberg</t>
  </si>
  <si>
    <t>Freinberg</t>
  </si>
  <si>
    <t>Kopfing im Innkreis</t>
  </si>
  <si>
    <t>Mayrhof</t>
  </si>
  <si>
    <t>Münzkirchen</t>
  </si>
  <si>
    <t>Raab</t>
  </si>
  <si>
    <t>Rainbach im Innkreis</t>
  </si>
  <si>
    <t>Riedau</t>
  </si>
  <si>
    <t>St. Aegidi</t>
  </si>
  <si>
    <t>St. Florian am Inn</t>
  </si>
  <si>
    <t>St. Marienkirchen bei Schärding</t>
  </si>
  <si>
    <t>St. Roman</t>
  </si>
  <si>
    <t>St. Willibald</t>
  </si>
  <si>
    <t>Schärding</t>
  </si>
  <si>
    <t>Schardenberg</t>
  </si>
  <si>
    <t>Sigharting</t>
  </si>
  <si>
    <t>Suben</t>
  </si>
  <si>
    <t>Taufkirchen an der Pram</t>
  </si>
  <si>
    <t>Vichtenstein</t>
  </si>
  <si>
    <t>Waldkirchen am Wesen</t>
  </si>
  <si>
    <t>Wernstein am Inn</t>
  </si>
  <si>
    <t>Zell an der Pram</t>
  </si>
  <si>
    <t>Adlwang</t>
  </si>
  <si>
    <t>Aschach an der Steyr</t>
  </si>
  <si>
    <t>Bad Hall</t>
  </si>
  <si>
    <t>Dietach</t>
  </si>
  <si>
    <t>Gaflenz</t>
  </si>
  <si>
    <t>Garsten</t>
  </si>
  <si>
    <t>Großraming</t>
  </si>
  <si>
    <t>Laussa</t>
  </si>
  <si>
    <t>Losenstein</t>
  </si>
  <si>
    <t>Maria Neustift</t>
  </si>
  <si>
    <t>Pfarrkirchen bei Bad Hall</t>
  </si>
  <si>
    <t>Reichraming</t>
  </si>
  <si>
    <t>Rohr im Kremstal</t>
  </si>
  <si>
    <t>St. Ulrich bei Steyr</t>
  </si>
  <si>
    <t>Schiedlberg</t>
  </si>
  <si>
    <t>Sierning</t>
  </si>
  <si>
    <t>Ternberg</t>
  </si>
  <si>
    <t>Waldneukirchen</t>
  </si>
  <si>
    <t>Wolfern</t>
  </si>
  <si>
    <t>Weyer</t>
  </si>
  <si>
    <t>Alberndorf in der Riedmark</t>
  </si>
  <si>
    <t>Altenberg bei Linz</t>
  </si>
  <si>
    <t>Bad Leonfelden</t>
  </si>
  <si>
    <t>Eidenberg</t>
  </si>
  <si>
    <t>Engerwitzdorf</t>
  </si>
  <si>
    <t>Feldkirchen an der Donau</t>
  </si>
  <si>
    <t>Gallneukirchen</t>
  </si>
  <si>
    <t>Goldwörth</t>
  </si>
  <si>
    <t>Gramastetten</t>
  </si>
  <si>
    <t>Haibach im Mühlkreis</t>
  </si>
  <si>
    <t>Hellmonsödt</t>
  </si>
  <si>
    <t>Herzogsdorf</t>
  </si>
  <si>
    <t>Kirchschlag bei Linz</t>
  </si>
  <si>
    <t>Lichtenberg</t>
  </si>
  <si>
    <t>Oberneukirchen</t>
  </si>
  <si>
    <t>Ottenschlag im Mühlkreis</t>
  </si>
  <si>
    <t>Ottensheim</t>
  </si>
  <si>
    <t>Puchenau</t>
  </si>
  <si>
    <t>Reichenau im Mühlkreis</t>
  </si>
  <si>
    <t>Reichenthal</t>
  </si>
  <si>
    <t>St. Gotthard im Mühlkreis</t>
  </si>
  <si>
    <t>Schenkenfelden</t>
  </si>
  <si>
    <t>Sonnberg im Mühlkreis</t>
  </si>
  <si>
    <t>Steyregg</t>
  </si>
  <si>
    <t>Vorderweißenbach</t>
  </si>
  <si>
    <t>Walding</t>
  </si>
  <si>
    <t>Zwettl an der Rodl</t>
  </si>
  <si>
    <t>Ampflwang im Hausruckwald</t>
  </si>
  <si>
    <t>Attersee am Attersee</t>
  </si>
  <si>
    <t>Attnang-Puchheim</t>
  </si>
  <si>
    <t>Atzbach</t>
  </si>
  <si>
    <t>Aurach am Hongar</t>
  </si>
  <si>
    <t>Berg im Attergau</t>
  </si>
  <si>
    <t>Desselbrunn</t>
  </si>
  <si>
    <t>Fornach</t>
  </si>
  <si>
    <t>Frankenburg am Hausruck</t>
  </si>
  <si>
    <t>Frankenmarkt</t>
  </si>
  <si>
    <t>Gampern</t>
  </si>
  <si>
    <t>Innerschwand am Mondsee</t>
  </si>
  <si>
    <t>Lenzing</t>
  </si>
  <si>
    <t>Manning</t>
  </si>
  <si>
    <t>Mondsee</t>
  </si>
  <si>
    <t>Neukirchen an der Vöckla</t>
  </si>
  <si>
    <t>Niederthalheim</t>
  </si>
  <si>
    <t>Nußdorf am Attersee</t>
  </si>
  <si>
    <t>Oberhofen am Irrsee</t>
  </si>
  <si>
    <t>Oberndorf bei Schwanenstadt</t>
  </si>
  <si>
    <t>Oberwang</t>
  </si>
  <si>
    <t>Ottnang am Hausruck</t>
  </si>
  <si>
    <t>Pfaffing</t>
  </si>
  <si>
    <t>Pilsbach</t>
  </si>
  <si>
    <t>Pitzenberg</t>
  </si>
  <si>
    <t>Pöndorf</t>
  </si>
  <si>
    <t>Puchkirchen am Trattberg</t>
  </si>
  <si>
    <t>Pühret</t>
  </si>
  <si>
    <t>Redleiten</t>
  </si>
  <si>
    <t>Redlham</t>
  </si>
  <si>
    <t>Regau</t>
  </si>
  <si>
    <t>Rüstorf</t>
  </si>
  <si>
    <t>Rutzenham</t>
  </si>
  <si>
    <t>St. Georgen im Attergau</t>
  </si>
  <si>
    <t>St. Lorenz</t>
  </si>
  <si>
    <t>Schlatt</t>
  </si>
  <si>
    <t>Schörfling am Attersee</t>
  </si>
  <si>
    <t>Schwanenstadt</t>
  </si>
  <si>
    <t>Seewalchen am Attersee</t>
  </si>
  <si>
    <t>Steinbach am Attersee</t>
  </si>
  <si>
    <t>Straß im Attergau</t>
  </si>
  <si>
    <t>Tiefgraben</t>
  </si>
  <si>
    <t>Timelkam</t>
  </si>
  <si>
    <t>Ungenach</t>
  </si>
  <si>
    <t>Unterach am Attersee</t>
  </si>
  <si>
    <t>Vöcklabruck</t>
  </si>
  <si>
    <t>Vöcklamarkt</t>
  </si>
  <si>
    <t>Weißenkirchen im Attergau</t>
  </si>
  <si>
    <t>Weyregg am Attersee</t>
  </si>
  <si>
    <t>Wolfsegg am Hausruck</t>
  </si>
  <si>
    <t>Zell am Moos</t>
  </si>
  <si>
    <t>Zell am Pettenfirst</t>
  </si>
  <si>
    <t>Aichkirchen</t>
  </si>
  <si>
    <t>Bachmanning</t>
  </si>
  <si>
    <t>Bad Wimsbach-Neydharting</t>
  </si>
  <si>
    <t>Buchkirchen</t>
  </si>
  <si>
    <t>Eberstalzell</t>
  </si>
  <si>
    <t>Edt bei Lambach</t>
  </si>
  <si>
    <t>Fischlham</t>
  </si>
  <si>
    <t>Gunskirchen</t>
  </si>
  <si>
    <t>Holzhausen</t>
  </si>
  <si>
    <t>Krenglbach</t>
  </si>
  <si>
    <t>Lambach</t>
  </si>
  <si>
    <t>Marchtrenk</t>
  </si>
  <si>
    <t>Neukirchen bei Lambach</t>
  </si>
  <si>
    <t>Offenhausen</t>
  </si>
  <si>
    <t>Pennewang</t>
  </si>
  <si>
    <t>Pichl bei Wels</t>
  </si>
  <si>
    <t>Sattledt</t>
  </si>
  <si>
    <t>Schleißheim</t>
  </si>
  <si>
    <t>Sipbachzell</t>
  </si>
  <si>
    <t>Stadl-Paura</t>
  </si>
  <si>
    <t>Steinerkirchen an der Traun</t>
  </si>
  <si>
    <t>Steinhaus</t>
  </si>
  <si>
    <t>Thalheim bei Wels</t>
  </si>
  <si>
    <t>Weißkirchen an der Traun</t>
  </si>
  <si>
    <t>Abtenau</t>
  </si>
  <si>
    <t>Adnet</t>
  </si>
  <si>
    <t>Annaberg-Lungötz</t>
  </si>
  <si>
    <t>Golling an der Salzach</t>
  </si>
  <si>
    <t>Hallein</t>
  </si>
  <si>
    <t>Krispl</t>
  </si>
  <si>
    <t>Kuchl</t>
  </si>
  <si>
    <t>Oberalm</t>
  </si>
  <si>
    <t>Puch bei Hallein</t>
  </si>
  <si>
    <t>Rußbach am Paß Gschütt</t>
  </si>
  <si>
    <t>Sankt Koloman</t>
  </si>
  <si>
    <t>Scheffau am Tennengebirge</t>
  </si>
  <si>
    <t>Bad Vigaun</t>
  </si>
  <si>
    <t>Anif</t>
  </si>
  <si>
    <t>Anthering</t>
  </si>
  <si>
    <t>Bergheim</t>
  </si>
  <si>
    <t>Berndorf bei Salzburg</t>
  </si>
  <si>
    <t>Bürmoos</t>
  </si>
  <si>
    <t>Dorfbeuern</t>
  </si>
  <si>
    <t>Ebenau</t>
  </si>
  <si>
    <t>Elixhausen</t>
  </si>
  <si>
    <t>Elsbethen</t>
  </si>
  <si>
    <t>Eugendorf</t>
  </si>
  <si>
    <t>Faistenau</t>
  </si>
  <si>
    <t>Fuschl am See</t>
  </si>
  <si>
    <t>Göming</t>
  </si>
  <si>
    <t>Grödig</t>
  </si>
  <si>
    <t>Großgmain</t>
  </si>
  <si>
    <t>Hallwang</t>
  </si>
  <si>
    <t>Henndorf am Wallersee</t>
  </si>
  <si>
    <t>Hintersee</t>
  </si>
  <si>
    <t>Hof bei Salzburg</t>
  </si>
  <si>
    <t>Köstendorf</t>
  </si>
  <si>
    <t>Koppl</t>
  </si>
  <si>
    <t>Lamprechtshausen</t>
  </si>
  <si>
    <t>Mattsee</t>
  </si>
  <si>
    <t>Neumarkt am Wallersee</t>
  </si>
  <si>
    <t>Nußdorf am Haunsberg</t>
  </si>
  <si>
    <t>Oberndorf bei Salzburg</t>
  </si>
  <si>
    <t>Obertrum am See</t>
  </si>
  <si>
    <t>Plainfeld</t>
  </si>
  <si>
    <t>Sankt Georgen bei Salzburg</t>
  </si>
  <si>
    <t>Sankt Gilgen</t>
  </si>
  <si>
    <t>Schleedorf</t>
  </si>
  <si>
    <t>Seeham</t>
  </si>
  <si>
    <t>Straßwalchen</t>
  </si>
  <si>
    <t>Strobl</t>
  </si>
  <si>
    <t>Thalgau</t>
  </si>
  <si>
    <t>Wals-Siezenheim</t>
  </si>
  <si>
    <t>Seekirchen am Wallersee</t>
  </si>
  <si>
    <t>Altenmarkt im Pongau</t>
  </si>
  <si>
    <t>Bad Hofgastein</t>
  </si>
  <si>
    <t>Bad Gastein</t>
  </si>
  <si>
    <t>Bischofshofen</t>
  </si>
  <si>
    <t>Dorfgastein</t>
  </si>
  <si>
    <t>Eben im Pongau</t>
  </si>
  <si>
    <t>Filzmoos</t>
  </si>
  <si>
    <t>Flachau</t>
  </si>
  <si>
    <t>Forstau</t>
  </si>
  <si>
    <t>Goldegg</t>
  </si>
  <si>
    <t>Großarl</t>
  </si>
  <si>
    <t>Hüttau</t>
  </si>
  <si>
    <t>Hüttschlag</t>
  </si>
  <si>
    <t>Kleinarl</t>
  </si>
  <si>
    <t>Mühlbach am Hochkönig</t>
  </si>
  <si>
    <t>Pfarrwerfen</t>
  </si>
  <si>
    <t>Radstadt</t>
  </si>
  <si>
    <t>Sankt Johann im Pongau</t>
  </si>
  <si>
    <t>Sankt Martin am Tennengebirge</t>
  </si>
  <si>
    <t>Sankt Veit im Pongau</t>
  </si>
  <si>
    <t>Schwarzach im Pongau</t>
  </si>
  <si>
    <t>Untertauern</t>
  </si>
  <si>
    <t>Wagrain</t>
  </si>
  <si>
    <t>Werfen</t>
  </si>
  <si>
    <t>Werfenweng</t>
  </si>
  <si>
    <t>Göriach</t>
  </si>
  <si>
    <t>Lessach</t>
  </si>
  <si>
    <t>Mariapfarr</t>
  </si>
  <si>
    <t>Mauterndorf</t>
  </si>
  <si>
    <t>Muhr</t>
  </si>
  <si>
    <t>Ramingstein</t>
  </si>
  <si>
    <t>Sankt Andrä im Lungau</t>
  </si>
  <si>
    <t>Sankt Margarethen im Lungau</t>
  </si>
  <si>
    <t>Sankt Michael im Lungau</t>
  </si>
  <si>
    <t>Tamsweg</t>
  </si>
  <si>
    <t>Thomatal</t>
  </si>
  <si>
    <t>Tweng</t>
  </si>
  <si>
    <t>Unternberg</t>
  </si>
  <si>
    <t>Weißpriach</t>
  </si>
  <si>
    <t>Zederhaus</t>
  </si>
  <si>
    <t>Bramberg am Wildkogel</t>
  </si>
  <si>
    <t>Bruck an der Großglocknerstraße</t>
  </si>
  <si>
    <t>Dienten am Hochkönig</t>
  </si>
  <si>
    <t>Fusch an der Großglocknerstraße</t>
  </si>
  <si>
    <t>Hollersbach im Pinzgau</t>
  </si>
  <si>
    <t>Kaprun</t>
  </si>
  <si>
    <t>Krimml</t>
  </si>
  <si>
    <t>Lend</t>
  </si>
  <si>
    <t>Leogang</t>
  </si>
  <si>
    <t>Lofer</t>
  </si>
  <si>
    <t>Maishofen</t>
  </si>
  <si>
    <t>Maria Alm am Steinernen Meer</t>
  </si>
  <si>
    <t>Mittersill</t>
  </si>
  <si>
    <t>Neukirchen am Großvenediger</t>
  </si>
  <si>
    <t>Niedernsill</t>
  </si>
  <si>
    <t>Piesendorf</t>
  </si>
  <si>
    <t>Rauris</t>
  </si>
  <si>
    <t>Saalbach-Hinterglemm</t>
  </si>
  <si>
    <t>Saalfelden am Steinernen Meer</t>
  </si>
  <si>
    <t>Sankt Martin bei Lofer</t>
  </si>
  <si>
    <t>Stuhlfelden</t>
  </si>
  <si>
    <t>Taxenbach</t>
  </si>
  <si>
    <t>Unken</t>
  </si>
  <si>
    <t>Uttendorf</t>
  </si>
  <si>
    <t>Viehhofen</t>
  </si>
  <si>
    <t>Wald im Pinzgau</t>
  </si>
  <si>
    <t>Weißbach bei Lofer</t>
  </si>
  <si>
    <t>Zell am See</t>
  </si>
  <si>
    <t>Graz</t>
  </si>
  <si>
    <t>Frauental an der Laßnitz</t>
  </si>
  <si>
    <t>Lannach</t>
  </si>
  <si>
    <t>Pölfing-Brunn</t>
  </si>
  <si>
    <t>Preding</t>
  </si>
  <si>
    <t>Sankt Josef (Weststeiermark)</t>
  </si>
  <si>
    <t>Sankt Peter im Sulmtal</t>
  </si>
  <si>
    <t>Wettmannstätten</t>
  </si>
  <si>
    <t>Deutschlandsberg</t>
  </si>
  <si>
    <t>Eibiswald</t>
  </si>
  <si>
    <t>Groß Sankt Florian</t>
  </si>
  <si>
    <t>Sankt Martin im Sulmtal</t>
  </si>
  <si>
    <t>Sankt Stefan ob Stainz</t>
  </si>
  <si>
    <t>Schwanberg</t>
  </si>
  <si>
    <t>Stainz</t>
  </si>
  <si>
    <t>Wies</t>
  </si>
  <si>
    <t>Feldkirchen bei Graz</t>
  </si>
  <si>
    <t>Gössendorf</t>
  </si>
  <si>
    <t>Gratkorn</t>
  </si>
  <si>
    <t>Hart bei Graz</t>
  </si>
  <si>
    <t>Haselsdorf-Tobelbad</t>
  </si>
  <si>
    <t>Hausmannstätten</t>
  </si>
  <si>
    <t>Kainbach bei Graz</t>
  </si>
  <si>
    <t>Kalsdorf bei Graz</t>
  </si>
  <si>
    <t>Kumberg</t>
  </si>
  <si>
    <t>Laßnitzhöhe</t>
  </si>
  <si>
    <t>Lieboch</t>
  </si>
  <si>
    <t>Peggau</t>
  </si>
  <si>
    <t>Sankt Bartholomä</t>
  </si>
  <si>
    <t>Sankt Oswald bei Plankenwarth</t>
  </si>
  <si>
    <t>Sankt Radegund bei Graz</t>
  </si>
  <si>
    <t>Semriach</t>
  </si>
  <si>
    <t>Stattegg</t>
  </si>
  <si>
    <t>Stiwoll</t>
  </si>
  <si>
    <t>Thal</t>
  </si>
  <si>
    <t>Übelbach</t>
  </si>
  <si>
    <t>Vasoldsberg</t>
  </si>
  <si>
    <t>Weinitzen</t>
  </si>
  <si>
    <t>Werndorf</t>
  </si>
  <si>
    <t>Wundschuh</t>
  </si>
  <si>
    <t>Deutschfeistritz</t>
  </si>
  <si>
    <t>Dobl-Zwaring</t>
  </si>
  <si>
    <t>Eggersdorf bei Graz</t>
  </si>
  <si>
    <t>Fernitz-Mellach</t>
  </si>
  <si>
    <t>Frohnleiten</t>
  </si>
  <si>
    <t>Gratwein-Straßengel</t>
  </si>
  <si>
    <t>Hitzendorf</t>
  </si>
  <si>
    <t>Nestelbach bei Graz</t>
  </si>
  <si>
    <t>Raaba-Grambach</t>
  </si>
  <si>
    <t>Sankt Marein bei Graz</t>
  </si>
  <si>
    <t>Seiersberg-Pirka</t>
  </si>
  <si>
    <t>Unterpremstätten-Zettling</t>
  </si>
  <si>
    <t>Allerheiligen bei Wildon</t>
  </si>
  <si>
    <t>Arnfels</t>
  </si>
  <si>
    <t>Empersdorf</t>
  </si>
  <si>
    <t>Gabersdorf</t>
  </si>
  <si>
    <t>Gralla</t>
  </si>
  <si>
    <t>Großklein</t>
  </si>
  <si>
    <t>Heimschuh</t>
  </si>
  <si>
    <t>Hengsberg</t>
  </si>
  <si>
    <t>Kitzeck im Sausal</t>
  </si>
  <si>
    <t>Lang</t>
  </si>
  <si>
    <t>Lebring-Sankt Margarethen</t>
  </si>
  <si>
    <t>Oberhaag</t>
  </si>
  <si>
    <t>Ragnitz</t>
  </si>
  <si>
    <t>Sankt Andrä-Höch</t>
  </si>
  <si>
    <t>Sankt Johann im Saggautal</t>
  </si>
  <si>
    <t>Sankt Nikolai im Sausal</t>
  </si>
  <si>
    <t>Tillmitsch</t>
  </si>
  <si>
    <t>Wagna</t>
  </si>
  <si>
    <t>Ehrenhausen an der Weinstraße</t>
  </si>
  <si>
    <t>Gamlitz</t>
  </si>
  <si>
    <t>Gleinstätten</t>
  </si>
  <si>
    <t>Heiligenkreuz am Waasen</t>
  </si>
  <si>
    <t>Leibnitz</t>
  </si>
  <si>
    <t>Leutschach an der Weinstraße</t>
  </si>
  <si>
    <t>Sankt Georgen an der Stiefing</t>
  </si>
  <si>
    <t>Sankt Veit in der Südsteiermark</t>
  </si>
  <si>
    <t>Schwarzautal</t>
  </si>
  <si>
    <t>Straß-Spielfeld</t>
  </si>
  <si>
    <t>Wildon</t>
  </si>
  <si>
    <t>Eisenerz</t>
  </si>
  <si>
    <t>Kalwang</t>
  </si>
  <si>
    <t>Kammern im Liesingtal</t>
  </si>
  <si>
    <t>Kraubath an der Mur</t>
  </si>
  <si>
    <t>Leoben</t>
  </si>
  <si>
    <t>Mautern in Steiermark</t>
  </si>
  <si>
    <t>Niklasdorf</t>
  </si>
  <si>
    <t>Proleb</t>
  </si>
  <si>
    <t>Radmer</t>
  </si>
  <si>
    <t>Sankt Michael in Obersteiermark</t>
  </si>
  <si>
    <t>Sankt Peter-Freienstein</t>
  </si>
  <si>
    <t>Sankt Stefan ob Leoben</t>
  </si>
  <si>
    <t>Traboch</t>
  </si>
  <si>
    <t>Vordernberg</t>
  </si>
  <si>
    <t>Wald am Schoberpaß</t>
  </si>
  <si>
    <t>Trofaiach</t>
  </si>
  <si>
    <t>Aigen im Ennstal</t>
  </si>
  <si>
    <t>Altaussee</t>
  </si>
  <si>
    <t>Altenmarkt bei Sankt Gallen</t>
  </si>
  <si>
    <t>Ardning</t>
  </si>
  <si>
    <t>Bad Aussee</t>
  </si>
  <si>
    <t>Gröbming</t>
  </si>
  <si>
    <t>Grundlsee</t>
  </si>
  <si>
    <t>Haus</t>
  </si>
  <si>
    <t>Lassing</t>
  </si>
  <si>
    <t>Ramsau am Dachstein</t>
  </si>
  <si>
    <t>Selzthal</t>
  </si>
  <si>
    <t>Trieben</t>
  </si>
  <si>
    <t>Wildalpen</t>
  </si>
  <si>
    <t>Wörschach</t>
  </si>
  <si>
    <t>Admont</t>
  </si>
  <si>
    <t>Aich</t>
  </si>
  <si>
    <t>Bad Mitterndorf</t>
  </si>
  <si>
    <t>Gaishorn am See</t>
  </si>
  <si>
    <t>Irdning-Donnersbachtal</t>
  </si>
  <si>
    <t>Landl</t>
  </si>
  <si>
    <t>Liezen</t>
  </si>
  <si>
    <t>Michaelerberg-Pruggern</t>
  </si>
  <si>
    <t>Mitterberg-Sankt Martin</t>
  </si>
  <si>
    <t>Öblarn</t>
  </si>
  <si>
    <t>Rottenmann</t>
  </si>
  <si>
    <t>Sankt Gallen</t>
  </si>
  <si>
    <t>Schladming</t>
  </si>
  <si>
    <t>Sölk</t>
  </si>
  <si>
    <t>Stainach-Pürgg</t>
  </si>
  <si>
    <t>Mühlen</t>
  </si>
  <si>
    <t>Niederwölz</t>
  </si>
  <si>
    <t>St. Peter am Kammersberg</t>
  </si>
  <si>
    <t>Schöder</t>
  </si>
  <si>
    <t>Krakau</t>
  </si>
  <si>
    <t>Murau</t>
  </si>
  <si>
    <t>Neumarkt in der Steiermark</t>
  </si>
  <si>
    <t>Oberwölz</t>
  </si>
  <si>
    <t>Ranten</t>
  </si>
  <si>
    <t>Sankt Georgen am Kreischberg</t>
  </si>
  <si>
    <t>Sankt Lambrecht</t>
  </si>
  <si>
    <t>Scheifling</t>
  </si>
  <si>
    <t>Stadl-Predlitz</t>
  </si>
  <si>
    <t>Teufenbach-Katsch</t>
  </si>
  <si>
    <t>Krottendorf-Gaisfeld</t>
  </si>
  <si>
    <t>Ligist</t>
  </si>
  <si>
    <t>Mooskirchen</t>
  </si>
  <si>
    <t>Rosental an der Kainach</t>
  </si>
  <si>
    <t>Sankt Martin am Wöllmißberg</t>
  </si>
  <si>
    <t>Stallhofen</t>
  </si>
  <si>
    <t>Voitsberg</t>
  </si>
  <si>
    <t>Bärnbach</t>
  </si>
  <si>
    <t>Edelschrott</t>
  </si>
  <si>
    <t>Geistthal-Södingberg</t>
  </si>
  <si>
    <t>Hirschegg-Pack</t>
  </si>
  <si>
    <t>Kainach bei Voitsberg</t>
  </si>
  <si>
    <t>Köflach</t>
  </si>
  <si>
    <t>Maria Lankowitz</t>
  </si>
  <si>
    <t>Söding-Sankt Johann</t>
  </si>
  <si>
    <t>Albersdorf-Prebuch</t>
  </si>
  <si>
    <t>Fischbach</t>
  </si>
  <si>
    <t>Floing</t>
  </si>
  <si>
    <t>Gasen</t>
  </si>
  <si>
    <t>Markt Hartmannsdorf</t>
  </si>
  <si>
    <t>Hofstätten an der Raab</t>
  </si>
  <si>
    <t>Ludersdorf-Wilfersdorf</t>
  </si>
  <si>
    <t>Miesenbach bei Birkfeld</t>
  </si>
  <si>
    <t>Mitterdorf an der Raab</t>
  </si>
  <si>
    <t>Mortantsch</t>
  </si>
  <si>
    <t>Naas</t>
  </si>
  <si>
    <t>Puch bei Weiz</t>
  </si>
  <si>
    <t>Ratten</t>
  </si>
  <si>
    <t>Rettenegg</t>
  </si>
  <si>
    <t>St. Kathrein am Hauenstein</t>
  </si>
  <si>
    <t>Sankt Kathrein am Offenegg</t>
  </si>
  <si>
    <t>St. Margarethen an der Raab</t>
  </si>
  <si>
    <t>Sinabelkirchen</t>
  </si>
  <si>
    <t>Strallegg</t>
  </si>
  <si>
    <t>Thannhausen</t>
  </si>
  <si>
    <t>Anger</t>
  </si>
  <si>
    <t>Birkfeld</t>
  </si>
  <si>
    <t>Fladnitz an der Teichalm</t>
  </si>
  <si>
    <t>Gersdorf an der Feistritz</t>
  </si>
  <si>
    <t>Gleisdorf</t>
  </si>
  <si>
    <t>Gutenberg-Stenzengreith</t>
  </si>
  <si>
    <t>Ilztal</t>
  </si>
  <si>
    <t>Passail</t>
  </si>
  <si>
    <t>Pischelsdorf am Kulm</t>
  </si>
  <si>
    <t>Sankt Ruprecht an der Raab</t>
  </si>
  <si>
    <t>Weiz</t>
  </si>
  <si>
    <t>Fohnsdorf</t>
  </si>
  <si>
    <t>Gaal</t>
  </si>
  <si>
    <t>Hohentauern</t>
  </si>
  <si>
    <t>Kobenz</t>
  </si>
  <si>
    <t>Pusterwald</t>
  </si>
  <si>
    <t>Sankt Georgen ob Judenburg</t>
  </si>
  <si>
    <t>Sankt Peter ob Judenburg</t>
  </si>
  <si>
    <t>Seckau</t>
  </si>
  <si>
    <t>Unzmarkt-Frauenburg</t>
  </si>
  <si>
    <t>Zeltweg</t>
  </si>
  <si>
    <t>Großlobming</t>
  </si>
  <si>
    <t>Judenburg</t>
  </si>
  <si>
    <t>Knittelfeld</t>
  </si>
  <si>
    <t>Obdach</t>
  </si>
  <si>
    <t>Pöls-Oberkurzheim</t>
  </si>
  <si>
    <t>Pölstal</t>
  </si>
  <si>
    <t>Sankt Marein-Feistritz</t>
  </si>
  <si>
    <t>Sankt Margarethen bei Knittelfeld</t>
  </si>
  <si>
    <t>Spielberg</t>
  </si>
  <si>
    <t>Weißkirchen in Steiermark</t>
  </si>
  <si>
    <t>Breitenau am Hochlantsch</t>
  </si>
  <si>
    <t>Krieglach</t>
  </si>
  <si>
    <t>Langenwang</t>
  </si>
  <si>
    <t>Pernegg an der Mur</t>
  </si>
  <si>
    <t>Sankt Lorenzen im Mürztal</t>
  </si>
  <si>
    <t>Spital am Semmering</t>
  </si>
  <si>
    <t>Stanz im Mürztal</t>
  </si>
  <si>
    <t>Turnau</t>
  </si>
  <si>
    <t>Aflenz</t>
  </si>
  <si>
    <t>Bruck an der Mur</t>
  </si>
  <si>
    <t>Kapfenberg</t>
  </si>
  <si>
    <t>Kindberg</t>
  </si>
  <si>
    <t>Mariazell</t>
  </si>
  <si>
    <t>Mürzzuschlag</t>
  </si>
  <si>
    <t>Neuberg an der Mürz</t>
  </si>
  <si>
    <t>Sankt Barbara im Mürztal</t>
  </si>
  <si>
    <t>Sankt Marein im Mürztal</t>
  </si>
  <si>
    <t>Thörl</t>
  </si>
  <si>
    <t>Tragöß-Sankt Katharein</t>
  </si>
  <si>
    <t>Bad Blumau</t>
  </si>
  <si>
    <t>Buch-St. Magdalena</t>
  </si>
  <si>
    <t>Burgau</t>
  </si>
  <si>
    <t>Ebersdorf</t>
  </si>
  <si>
    <t>Friedberg</t>
  </si>
  <si>
    <t>Greinbach</t>
  </si>
  <si>
    <t>Großsteinbach</t>
  </si>
  <si>
    <t>Hartberg</t>
  </si>
  <si>
    <t>Hartberg Umgebung</t>
  </si>
  <si>
    <t>Lafnitz</t>
  </si>
  <si>
    <t>Ottendorf an der Rittschein</t>
  </si>
  <si>
    <t>Pinggau</t>
  </si>
  <si>
    <t>Pöllauberg</t>
  </si>
  <si>
    <t>Sankt Jakob im Walde</t>
  </si>
  <si>
    <t>Sankt Johann in der Haide</t>
  </si>
  <si>
    <t>Sankt Lorenzen am Wechsel</t>
  </si>
  <si>
    <t>Schäffern</t>
  </si>
  <si>
    <t>Söchau</t>
  </si>
  <si>
    <t>Stubenberg</t>
  </si>
  <si>
    <t>Wenigzell</t>
  </si>
  <si>
    <t>Bad Waltersdorf</t>
  </si>
  <si>
    <t>Dechantskirchen</t>
  </si>
  <si>
    <t>Feistritztal</t>
  </si>
  <si>
    <t>Fürstenfeld</t>
  </si>
  <si>
    <t>Grafendorf bei Hartberg</t>
  </si>
  <si>
    <t>Großwilfersdorf</t>
  </si>
  <si>
    <t>Hartl</t>
  </si>
  <si>
    <t>Ilz</t>
  </si>
  <si>
    <t>Kaindorf</t>
  </si>
  <si>
    <t>Loipersdorf bei Fürstenfeld</t>
  </si>
  <si>
    <t>Neudau</t>
  </si>
  <si>
    <t>Pöllau</t>
  </si>
  <si>
    <t>Rohr bei Hartberg</t>
  </si>
  <si>
    <t>Rohrbach an der Lafnitz</t>
  </si>
  <si>
    <t>Vorau</t>
  </si>
  <si>
    <t>Waldbach-Mönichwald</t>
  </si>
  <si>
    <t>Edelsbach bei Feldbach</t>
  </si>
  <si>
    <t>Eichkögl</t>
  </si>
  <si>
    <t>Halbenrain</t>
  </si>
  <si>
    <t>Jagerberg</t>
  </si>
  <si>
    <t>Kapfenstein</t>
  </si>
  <si>
    <t>Klöch</t>
  </si>
  <si>
    <t>Mettersdorf am Saßbach</t>
  </si>
  <si>
    <t>Murfeld</t>
  </si>
  <si>
    <t>Tieschen</t>
  </si>
  <si>
    <t>Unterlamm</t>
  </si>
  <si>
    <t>Bad Gleichenberg</t>
  </si>
  <si>
    <t>Bad Radkersburg</t>
  </si>
  <si>
    <t>Deutsch Goritz</t>
  </si>
  <si>
    <t>Fehring</t>
  </si>
  <si>
    <t>Feldbach</t>
  </si>
  <si>
    <t>Gnas</t>
  </si>
  <si>
    <t>Kirchbach in der Steiermark</t>
  </si>
  <si>
    <t>Kirchberg an der Raab</t>
  </si>
  <si>
    <t>Mureck</t>
  </si>
  <si>
    <t>Paldau</t>
  </si>
  <si>
    <t>Pirching am Traubenberg</t>
  </si>
  <si>
    <t>Riegersburg</t>
  </si>
  <si>
    <t>Sankt Anna am Aigen</t>
  </si>
  <si>
    <t>Sankt Peter am Ottersbach</t>
  </si>
  <si>
    <t>Sankt Stefan im Rosental</t>
  </si>
  <si>
    <t>Straden</t>
  </si>
  <si>
    <t>Innsbruck</t>
  </si>
  <si>
    <t>Arzl im Pitztal</t>
  </si>
  <si>
    <t>Haiming</t>
  </si>
  <si>
    <t>Imst</t>
  </si>
  <si>
    <t>Imsterberg</t>
  </si>
  <si>
    <t>Jerzens</t>
  </si>
  <si>
    <t>Karres</t>
  </si>
  <si>
    <t>Karrösten</t>
  </si>
  <si>
    <t>Längenfeld</t>
  </si>
  <si>
    <t>Mieming</t>
  </si>
  <si>
    <t>Mils bei Imst</t>
  </si>
  <si>
    <t>Mötz</t>
  </si>
  <si>
    <t>Nassereith</t>
  </si>
  <si>
    <t>Obsteig</t>
  </si>
  <si>
    <t>Oetz</t>
  </si>
  <si>
    <t>Rietz</t>
  </si>
  <si>
    <t>Roppen</t>
  </si>
  <si>
    <t>St. Leonhard im Pitztal</t>
  </si>
  <si>
    <t>Sautens</t>
  </si>
  <si>
    <t>Silz</t>
  </si>
  <si>
    <t>Sölden</t>
  </si>
  <si>
    <t>Stams</t>
  </si>
  <si>
    <t>Tarrenz</t>
  </si>
  <si>
    <t>Umhausen</t>
  </si>
  <si>
    <t>Wenns</t>
  </si>
  <si>
    <t>Absam</t>
  </si>
  <si>
    <t>Aldrans</t>
  </si>
  <si>
    <t>Ampass</t>
  </si>
  <si>
    <t>Axams</t>
  </si>
  <si>
    <t>Baumkirchen</t>
  </si>
  <si>
    <t>Birgitz</t>
  </si>
  <si>
    <t>Ellbögen</t>
  </si>
  <si>
    <t>Flaurling</t>
  </si>
  <si>
    <t>Fritzens</t>
  </si>
  <si>
    <t>Fulpmes</t>
  </si>
  <si>
    <t>Gnadenwald</t>
  </si>
  <si>
    <t>Götzens</t>
  </si>
  <si>
    <t>Gries am Brenner</t>
  </si>
  <si>
    <t>Gries im Sellrain</t>
  </si>
  <si>
    <t>Grinzens</t>
  </si>
  <si>
    <t>Gschnitz</t>
  </si>
  <si>
    <t>Hatting</t>
  </si>
  <si>
    <t>Inzing</t>
  </si>
  <si>
    <t>Kematen in Tirol</t>
  </si>
  <si>
    <t>Kolsass</t>
  </si>
  <si>
    <t>Kolsassberg</t>
  </si>
  <si>
    <t>Lans</t>
  </si>
  <si>
    <t>Leutasch</t>
  </si>
  <si>
    <t>Matrei am Brenner</t>
  </si>
  <si>
    <t>Mieders</t>
  </si>
  <si>
    <t>Mils</t>
  </si>
  <si>
    <t>Mühlbachl</t>
  </si>
  <si>
    <t>Mutters</t>
  </si>
  <si>
    <t>Natters</t>
  </si>
  <si>
    <t>Navis</t>
  </si>
  <si>
    <t>Neustift im Stubaital</t>
  </si>
  <si>
    <t>Oberhofen im Inntal</t>
  </si>
  <si>
    <t>Obernberg am Brenner</t>
  </si>
  <si>
    <t>Oberperfuss</t>
  </si>
  <si>
    <t>Patsch</t>
  </si>
  <si>
    <t>Pettnau</t>
  </si>
  <si>
    <t>Pfaffenhofen</t>
  </si>
  <si>
    <t>Pfons</t>
  </si>
  <si>
    <t>Polling in Tirol</t>
  </si>
  <si>
    <t>Ranggen</t>
  </si>
  <si>
    <t>Reith bei Seefeld</t>
  </si>
  <si>
    <t>Rinn</t>
  </si>
  <si>
    <t>Rum</t>
  </si>
  <si>
    <t>St. Sigmund im Sellrain</t>
  </si>
  <si>
    <t>Scharnitz</t>
  </si>
  <si>
    <t>Schmirn</t>
  </si>
  <si>
    <t>Schönberg im Stubaital</t>
  </si>
  <si>
    <t>Seefeld in Tirol</t>
  </si>
  <si>
    <t>Sellrain</t>
  </si>
  <si>
    <t>Sistrans</t>
  </si>
  <si>
    <t>Hall in Tirol</t>
  </si>
  <si>
    <t>Steinach am Brenner</t>
  </si>
  <si>
    <t>Telfes im Stubai</t>
  </si>
  <si>
    <t>Telfs</t>
  </si>
  <si>
    <t>Thaur</t>
  </si>
  <si>
    <t>Trins</t>
  </si>
  <si>
    <t>Tulfes</t>
  </si>
  <si>
    <t>Unterperfuss</t>
  </si>
  <si>
    <t>Vals</t>
  </si>
  <si>
    <t>Völs</t>
  </si>
  <si>
    <t>Volders</t>
  </si>
  <si>
    <t>Wattenberg</t>
  </si>
  <si>
    <t>Wattens</t>
  </si>
  <si>
    <t>Wildermieming</t>
  </si>
  <si>
    <t>Zirl</t>
  </si>
  <si>
    <t>Aurach bei Kitzbühel</t>
  </si>
  <si>
    <t>Brixen im Thale</t>
  </si>
  <si>
    <t>Fieberbrunn</t>
  </si>
  <si>
    <t>Going am Wilden Kaiser</t>
  </si>
  <si>
    <t>Hochfilzen</t>
  </si>
  <si>
    <t>Hopfgarten im Brixental</t>
  </si>
  <si>
    <t>Itter</t>
  </si>
  <si>
    <t>Jochberg</t>
  </si>
  <si>
    <t>Kirchberg in Tirol</t>
  </si>
  <si>
    <t>Kirchdorf in Tirol</t>
  </si>
  <si>
    <t>Kitzbühel</t>
  </si>
  <si>
    <t>Kössen</t>
  </si>
  <si>
    <t>Oberndorf in Tirol</t>
  </si>
  <si>
    <t>Reith bei Kitzbühel</t>
  </si>
  <si>
    <t>St. Jakob in Haus</t>
  </si>
  <si>
    <t>St. Johann in Tirol</t>
  </si>
  <si>
    <t>St. Ulrich am Pillersee</t>
  </si>
  <si>
    <t>Schwendt</t>
  </si>
  <si>
    <t>Waidring</t>
  </si>
  <si>
    <t>Westendorf</t>
  </si>
  <si>
    <t>Alpbach</t>
  </si>
  <si>
    <t>Angath</t>
  </si>
  <si>
    <t>Bad Häring</t>
  </si>
  <si>
    <t>Brandenberg</t>
  </si>
  <si>
    <t>Breitenbach am Inn</t>
  </si>
  <si>
    <t>Brixlegg</t>
  </si>
  <si>
    <t>Ebbs</t>
  </si>
  <si>
    <t>Ellmau</t>
  </si>
  <si>
    <t>Erl</t>
  </si>
  <si>
    <t>Kirchbichl</t>
  </si>
  <si>
    <t>Kramsach</t>
  </si>
  <si>
    <t>Kufstein</t>
  </si>
  <si>
    <t>Kundl</t>
  </si>
  <si>
    <t>Langkampfen</t>
  </si>
  <si>
    <t>Mariastein</t>
  </si>
  <si>
    <t>Münster</t>
  </si>
  <si>
    <t>Niederndorf</t>
  </si>
  <si>
    <t>Niederndorferberg</t>
  </si>
  <si>
    <t>Radfeld</t>
  </si>
  <si>
    <t>Rattenberg</t>
  </si>
  <si>
    <t>Reith im Alpbachtal</t>
  </si>
  <si>
    <t>Rettenschöss</t>
  </si>
  <si>
    <t>Scheffau am Wilden Kaiser</t>
  </si>
  <si>
    <t>Schwoich</t>
  </si>
  <si>
    <t>Söll</t>
  </si>
  <si>
    <t>Thiersee</t>
  </si>
  <si>
    <t>Angerberg</t>
  </si>
  <si>
    <t>Walchsee</t>
  </si>
  <si>
    <t>Wildschönau</t>
  </si>
  <si>
    <t>Wörgl</t>
  </si>
  <si>
    <t>Faggen</t>
  </si>
  <si>
    <t>Fendels</t>
  </si>
  <si>
    <t>Fiss</t>
  </si>
  <si>
    <t>Fließ</t>
  </si>
  <si>
    <t>Flirsch</t>
  </si>
  <si>
    <t>Galtür</t>
  </si>
  <si>
    <t>Grins</t>
  </si>
  <si>
    <t>Ischgl</t>
  </si>
  <si>
    <t>Kappl</t>
  </si>
  <si>
    <t>Kaunerberg</t>
  </si>
  <si>
    <t>Kaunertal</t>
  </si>
  <si>
    <t>Kauns</t>
  </si>
  <si>
    <t>Ladis</t>
  </si>
  <si>
    <t>Landeck</t>
  </si>
  <si>
    <t>Nauders</t>
  </si>
  <si>
    <t>Pettneu am Arlberg</t>
  </si>
  <si>
    <t>Pfunds</t>
  </si>
  <si>
    <t>Pians</t>
  </si>
  <si>
    <t>Prutz</t>
  </si>
  <si>
    <t>Ried im Oberinntal</t>
  </si>
  <si>
    <t>St. Anton am Arlberg</t>
  </si>
  <si>
    <t>Schönwies</t>
  </si>
  <si>
    <t>See</t>
  </si>
  <si>
    <t>Serfaus</t>
  </si>
  <si>
    <t>Spiss</t>
  </si>
  <si>
    <t>Stanz bei Landeck</t>
  </si>
  <si>
    <t>Strengen</t>
  </si>
  <si>
    <t>Tobadill</t>
  </si>
  <si>
    <t>Tösens</t>
  </si>
  <si>
    <t>Zams</t>
  </si>
  <si>
    <t>Abfaltersbach</t>
  </si>
  <si>
    <t>Ainet</t>
  </si>
  <si>
    <t>Amlach</t>
  </si>
  <si>
    <t>Anras</t>
  </si>
  <si>
    <t>Assling</t>
  </si>
  <si>
    <t>Außervillgraten</t>
  </si>
  <si>
    <t>Dölsach</t>
  </si>
  <si>
    <t>Gaimberg</t>
  </si>
  <si>
    <t>Hopfgarten in Defereggen</t>
  </si>
  <si>
    <t>Innervillgraten</t>
  </si>
  <si>
    <t>Iselsberg-Stronach</t>
  </si>
  <si>
    <t>Kals am Großglockner</t>
  </si>
  <si>
    <t>Kartitsch</t>
  </si>
  <si>
    <t>Lavant</t>
  </si>
  <si>
    <t>Leisach</t>
  </si>
  <si>
    <t>Lienz</t>
  </si>
  <si>
    <t>Matrei in Osttirol</t>
  </si>
  <si>
    <t>Nikolsdorf</t>
  </si>
  <si>
    <t>Nußdorf-Debant</t>
  </si>
  <si>
    <t>Oberlienz</t>
  </si>
  <si>
    <t>Obertilliach</t>
  </si>
  <si>
    <t>Prägraten am Großvenediger</t>
  </si>
  <si>
    <t>St. Jakob in Defereggen</t>
  </si>
  <si>
    <t>St. Johann im Walde</t>
  </si>
  <si>
    <t>St. Veit in Defereggen</t>
  </si>
  <si>
    <t>Schlaiten</t>
  </si>
  <si>
    <t>Sillian</t>
  </si>
  <si>
    <t>Strassen</t>
  </si>
  <si>
    <t>Thurn</t>
  </si>
  <si>
    <t>Tristach</t>
  </si>
  <si>
    <t>Untertilliach</t>
  </si>
  <si>
    <t>Virgen</t>
  </si>
  <si>
    <t>Heinfels</t>
  </si>
  <si>
    <t>Bach</t>
  </si>
  <si>
    <t>Berwang</t>
  </si>
  <si>
    <t>Biberwier</t>
  </si>
  <si>
    <t>Bichlbach</t>
  </si>
  <si>
    <t>Breitenwang</t>
  </si>
  <si>
    <t>Ehenbichl</t>
  </si>
  <si>
    <t>Ehrwald</t>
  </si>
  <si>
    <t>Elbigenalp</t>
  </si>
  <si>
    <t>Elmen</t>
  </si>
  <si>
    <t>Forchach</t>
  </si>
  <si>
    <t>Grän</t>
  </si>
  <si>
    <t>Gramais</t>
  </si>
  <si>
    <t>Häselgehr</t>
  </si>
  <si>
    <t>Heiterwang</t>
  </si>
  <si>
    <t>Hinterhornbach</t>
  </si>
  <si>
    <t>Höfen</t>
  </si>
  <si>
    <t>Holzgau</t>
  </si>
  <si>
    <t>Jungholz</t>
  </si>
  <si>
    <t>Kaisers</t>
  </si>
  <si>
    <t>Lechaschau</t>
  </si>
  <si>
    <t>Lermoos</t>
  </si>
  <si>
    <t>Musau</t>
  </si>
  <si>
    <t>Namlos</t>
  </si>
  <si>
    <t>Nesselwängle</t>
  </si>
  <si>
    <t>Pfafflar</t>
  </si>
  <si>
    <t>Pflach</t>
  </si>
  <si>
    <t>Pinswang</t>
  </si>
  <si>
    <t>Reutte</t>
  </si>
  <si>
    <t>Schattwald</t>
  </si>
  <si>
    <t>Stanzach</t>
  </si>
  <si>
    <t>Steeg</t>
  </si>
  <si>
    <t>Tannheim</t>
  </si>
  <si>
    <t>Vils</t>
  </si>
  <si>
    <t>Vorderhornbach</t>
  </si>
  <si>
    <t>Wängle</t>
  </si>
  <si>
    <t>Weißenbach am Lech</t>
  </si>
  <si>
    <t>Zöblen</t>
  </si>
  <si>
    <t>Achenkirch</t>
  </si>
  <si>
    <t>Aschau im Zillertal</t>
  </si>
  <si>
    <t>Brandberg</t>
  </si>
  <si>
    <t>Bruck am Ziller</t>
  </si>
  <si>
    <t>Buch in Tirol</t>
  </si>
  <si>
    <t>Eben am Achensee</t>
  </si>
  <si>
    <t>Finkenberg</t>
  </si>
  <si>
    <t>Fügen</t>
  </si>
  <si>
    <t>Fügenberg</t>
  </si>
  <si>
    <t>Gallzein</t>
  </si>
  <si>
    <t>Gerlos</t>
  </si>
  <si>
    <t>Gerlosberg</t>
  </si>
  <si>
    <t>Hainzenberg</t>
  </si>
  <si>
    <t>Hart im Zillertal</t>
  </si>
  <si>
    <t>Hippach</t>
  </si>
  <si>
    <t>Jenbach</t>
  </si>
  <si>
    <t>Kaltenbach</t>
  </si>
  <si>
    <t>Mayrhofen</t>
  </si>
  <si>
    <t>Pill</t>
  </si>
  <si>
    <t>Ramsau im Zillertal</t>
  </si>
  <si>
    <t>Ried im Zillertal</t>
  </si>
  <si>
    <t>Rohrberg</t>
  </si>
  <si>
    <t>Schlitters</t>
  </si>
  <si>
    <t>Schwaz</t>
  </si>
  <si>
    <t>Schwendau</t>
  </si>
  <si>
    <t>Stans</t>
  </si>
  <si>
    <t>Steinberg am Rofan</t>
  </si>
  <si>
    <t>Strass im Zillertal</t>
  </si>
  <si>
    <t>Stumm</t>
  </si>
  <si>
    <t>Stummerberg</t>
  </si>
  <si>
    <t>Terfens</t>
  </si>
  <si>
    <t>Tux</t>
  </si>
  <si>
    <t>Uderns</t>
  </si>
  <si>
    <t>Vomp</t>
  </si>
  <si>
    <t>Weer</t>
  </si>
  <si>
    <t>Weerberg</t>
  </si>
  <si>
    <t>Wiesing</t>
  </si>
  <si>
    <t>Zell am Ziller</t>
  </si>
  <si>
    <t>Zellberg</t>
  </si>
  <si>
    <t>Bartholomäberg</t>
  </si>
  <si>
    <t>Blons</t>
  </si>
  <si>
    <t>Bludenz</t>
  </si>
  <si>
    <t>Bludesch</t>
  </si>
  <si>
    <t>Brand</t>
  </si>
  <si>
    <t>Bürs</t>
  </si>
  <si>
    <t>Bürserberg</t>
  </si>
  <si>
    <t>Dalaas</t>
  </si>
  <si>
    <t>Fontanella</t>
  </si>
  <si>
    <t>Gaschurn</t>
  </si>
  <si>
    <t>Innerbraz</t>
  </si>
  <si>
    <t>Klösterle</t>
  </si>
  <si>
    <t>Lech</t>
  </si>
  <si>
    <t>Lorüns</t>
  </si>
  <si>
    <t>Ludesch</t>
  </si>
  <si>
    <t>Nenzing</t>
  </si>
  <si>
    <t>Nüziders</t>
  </si>
  <si>
    <t>Raggal</t>
  </si>
  <si>
    <t>St. Anton im Montafon</t>
  </si>
  <si>
    <t>St. Gallenkirch</t>
  </si>
  <si>
    <t>St. Gerold</t>
  </si>
  <si>
    <t>Schruns</t>
  </si>
  <si>
    <t>Silbertal</t>
  </si>
  <si>
    <t>Sonntag</t>
  </si>
  <si>
    <t>Stallehr</t>
  </si>
  <si>
    <t>Thüringen</t>
  </si>
  <si>
    <t>Thüringerberg</t>
  </si>
  <si>
    <t>Tschagguns</t>
  </si>
  <si>
    <t>Vandans</t>
  </si>
  <si>
    <t>Alberschwende</t>
  </si>
  <si>
    <t>Andelsbuch</t>
  </si>
  <si>
    <t>Au</t>
  </si>
  <si>
    <t>Bezau</t>
  </si>
  <si>
    <t>Bildstein</t>
  </si>
  <si>
    <t>Bizau</t>
  </si>
  <si>
    <t>Bregenz</t>
  </si>
  <si>
    <t>Buch</t>
  </si>
  <si>
    <t>Damüls</t>
  </si>
  <si>
    <t>Doren</t>
  </si>
  <si>
    <t>Egg</t>
  </si>
  <si>
    <t>Eichenberg</t>
  </si>
  <si>
    <t>Fußach</t>
  </si>
  <si>
    <t>Gaißau</t>
  </si>
  <si>
    <t>Hard</t>
  </si>
  <si>
    <t>Hittisau</t>
  </si>
  <si>
    <t>Höchst</t>
  </si>
  <si>
    <t>Hörbranz</t>
  </si>
  <si>
    <t>Hohenweiler</t>
  </si>
  <si>
    <t>Kennelbach</t>
  </si>
  <si>
    <t>Langen bei Bregenz</t>
  </si>
  <si>
    <t>Langenegg</t>
  </si>
  <si>
    <t>Lauterach</t>
  </si>
  <si>
    <t>Lingenau</t>
  </si>
  <si>
    <t>Lochau</t>
  </si>
  <si>
    <t>Mellau</t>
  </si>
  <si>
    <t>Mittelberg</t>
  </si>
  <si>
    <t>Möggers</t>
  </si>
  <si>
    <t>Reuthe</t>
  </si>
  <si>
    <t>Riefensberg</t>
  </si>
  <si>
    <t>Schnepfau</t>
  </si>
  <si>
    <t>Schoppernau</t>
  </si>
  <si>
    <t>Schröcken</t>
  </si>
  <si>
    <t>Schwarzach</t>
  </si>
  <si>
    <t>Schwarzenberg</t>
  </si>
  <si>
    <t>Sibratsgfäll</t>
  </si>
  <si>
    <t>Sulzberg</t>
  </si>
  <si>
    <t>Wolfurt</t>
  </si>
  <si>
    <t>Dornbirn</t>
  </si>
  <si>
    <t>Hohenems</t>
  </si>
  <si>
    <t>Lustenau</t>
  </si>
  <si>
    <t>Altach</t>
  </si>
  <si>
    <t>Düns</t>
  </si>
  <si>
    <t>Dünserberg</t>
  </si>
  <si>
    <t>Feldkirch</t>
  </si>
  <si>
    <t>Frastanz</t>
  </si>
  <si>
    <t>Fraxern</t>
  </si>
  <si>
    <t>Göfis</t>
  </si>
  <si>
    <t>Götzis</t>
  </si>
  <si>
    <t>Klaus</t>
  </si>
  <si>
    <t>Koblach</t>
  </si>
  <si>
    <t>Laterns</t>
  </si>
  <si>
    <t>Mäder</t>
  </si>
  <si>
    <t>Meiningen</t>
  </si>
  <si>
    <t>Rankweil</t>
  </si>
  <si>
    <t>Röns</t>
  </si>
  <si>
    <t>Röthis</t>
  </si>
  <si>
    <t>Satteins</t>
  </si>
  <si>
    <t>Schlins</t>
  </si>
  <si>
    <t>Schnifis</t>
  </si>
  <si>
    <t>Sulz</t>
  </si>
  <si>
    <t>Übersaxen</t>
  </si>
  <si>
    <t>Viktorsberg</t>
  </si>
  <si>
    <t>Weiler</t>
  </si>
  <si>
    <t>Zwischenwasser</t>
  </si>
  <si>
    <t>Gekürzte Ertragsanteile fürs Jahr 2015</t>
  </si>
  <si>
    <t>ohne Werbeabg. u GetrStA</t>
  </si>
  <si>
    <t>gek. EA</t>
  </si>
  <si>
    <t>Selbstträgerschaft</t>
  </si>
  <si>
    <t>KA</t>
  </si>
  <si>
    <t>Werbest.-u.GetrAusgleich Daten</t>
  </si>
  <si>
    <t>Ertragsanteile fürs Jahr 2015</t>
  </si>
  <si>
    <t>Vorausanteil für die Gemeinden gemäß § 11 Abs. 7a FAG für das Jahr 2015</t>
  </si>
  <si>
    <t>Stand 3.3.2017</t>
  </si>
  <si>
    <t>Fassung vom:</t>
  </si>
  <si>
    <t>Änderung:</t>
  </si>
  <si>
    <t>Bgld: Finale Abzüge für ehem. Landespflegegeld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</si>
</sst>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 yyyy"/>
    <numFmt numFmtId="165" formatCode="#,##0.0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MS Sans Serif"/>
      <family val="2"/>
    </font>
    <font>
      <sz val="10"/>
      <name val="Helv"/>
    </font>
    <font>
      <sz val="9"/>
      <name val="Helv"/>
    </font>
    <font>
      <b/>
      <sz val="9"/>
      <name val="MS Sans Serif"/>
      <family val="2"/>
    </font>
    <font>
      <b/>
      <sz val="8"/>
      <name val="MS Sans Serif"/>
      <family val="2"/>
    </font>
    <font>
      <sz val="8"/>
      <color indexed="10"/>
      <name val="MS Sans Serif"/>
      <family val="2"/>
    </font>
    <font>
      <sz val="8"/>
      <name val="MS Sans Serif"/>
      <family val="2"/>
    </font>
    <font>
      <b/>
      <sz val="9"/>
      <name val="Helv"/>
    </font>
    <font>
      <b/>
      <sz val="8"/>
      <name val="Helv"/>
    </font>
    <font>
      <sz val="8"/>
      <name val="Helv"/>
    </font>
    <font>
      <b/>
      <sz val="8"/>
      <color indexed="8"/>
      <name val="MS Sans Serif"/>
      <family val="2"/>
    </font>
    <font>
      <sz val="8"/>
      <color indexed="8"/>
      <name val="Helv"/>
    </font>
    <font>
      <sz val="8"/>
      <color indexed="10"/>
      <name val="Helv"/>
    </font>
    <font>
      <b/>
      <sz val="8"/>
      <color indexed="10"/>
      <name val="Helv"/>
    </font>
    <font>
      <sz val="8"/>
      <name val="Arial"/>
      <family val="2"/>
    </font>
    <font>
      <sz val="8"/>
      <color indexed="12"/>
      <name val="Helv"/>
    </font>
    <font>
      <sz val="10"/>
      <color indexed="12"/>
      <name val="MS Sans Serif"/>
      <family val="2"/>
    </font>
    <font>
      <sz val="8"/>
      <color indexed="8"/>
      <name val="MS Sans Serif"/>
      <family val="2"/>
    </font>
    <font>
      <b/>
      <sz val="8"/>
      <color indexed="12"/>
      <name val="Helv"/>
    </font>
    <font>
      <sz val="9"/>
      <color indexed="8"/>
      <name val="MS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7" fillId="0" borderId="0"/>
  </cellStyleXfs>
  <cellXfs count="151">
    <xf numFmtId="0" fontId="0" fillId="0" borderId="0" xfId="0"/>
    <xf numFmtId="0" fontId="1" fillId="0" borderId="0" xfId="3" applyFont="1" applyFill="1" applyBorder="1" applyAlignment="1">
      <alignment horizontal="right"/>
    </xf>
    <xf numFmtId="0" fontId="3" fillId="0" borderId="0" xfId="3"/>
    <xf numFmtId="0" fontId="5" fillId="0" borderId="0" xfId="4" applyFont="1" applyFill="1"/>
    <xf numFmtId="0" fontId="4" fillId="0" borderId="0" xfId="4" applyFont="1" applyFill="1"/>
    <xf numFmtId="164" fontId="8" fillId="0" borderId="0" xfId="5" quotePrefix="1" applyNumberFormat="1" applyFont="1" applyFill="1" applyBorder="1" applyAlignment="1">
      <alignment horizontal="left"/>
    </xf>
    <xf numFmtId="0" fontId="10" fillId="0" borderId="0" xfId="3" applyFont="1"/>
    <xf numFmtId="0" fontId="11" fillId="0" borderId="0" xfId="3" applyFont="1"/>
    <xf numFmtId="0" fontId="12" fillId="0" borderId="0" xfId="3" applyFont="1"/>
    <xf numFmtId="0" fontId="11" fillId="0" borderId="0" xfId="3" applyFont="1" applyAlignment="1">
      <alignment horizontal="right"/>
    </xf>
    <xf numFmtId="0" fontId="10" fillId="0" borderId="0" xfId="3" applyFont="1" applyAlignment="1">
      <alignment horizontal="right"/>
    </xf>
    <xf numFmtId="3" fontId="14" fillId="0" borderId="0" xfId="3" applyNumberFormat="1" applyFont="1" applyFill="1"/>
    <xf numFmtId="0" fontId="12" fillId="0" borderId="0" xfId="3" applyFont="1" applyAlignment="1">
      <alignment horizontal="right"/>
    </xf>
    <xf numFmtId="9" fontId="10" fillId="0" borderId="0" xfId="1" applyFont="1" applyFill="1"/>
    <xf numFmtId="0" fontId="12" fillId="0" borderId="0" xfId="3" applyFont="1" applyFill="1" applyAlignment="1">
      <alignment horizontal="right"/>
    </xf>
    <xf numFmtId="3" fontId="12" fillId="0" borderId="0" xfId="3" applyNumberFormat="1" applyFont="1"/>
    <xf numFmtId="0" fontId="3" fillId="0" borderId="0" xfId="3" applyAlignment="1">
      <alignment horizontal="center"/>
    </xf>
    <xf numFmtId="2" fontId="10" fillId="0" borderId="0" xfId="3" applyNumberFormat="1" applyFont="1" applyFill="1"/>
    <xf numFmtId="9" fontId="12" fillId="0" borderId="0" xfId="1" applyFont="1" applyFill="1" applyAlignment="1">
      <alignment horizontal="right"/>
    </xf>
    <xf numFmtId="9" fontId="10" fillId="0" borderId="0" xfId="1" applyFont="1" applyFill="1" applyAlignment="1">
      <alignment horizontal="right"/>
    </xf>
    <xf numFmtId="3" fontId="15" fillId="0" borderId="0" xfId="3" applyNumberFormat="1" applyFont="1" applyAlignment="1">
      <alignment horizontal="center"/>
    </xf>
    <xf numFmtId="3" fontId="15" fillId="0" borderId="0" xfId="3" applyNumberFormat="1" applyFont="1"/>
    <xf numFmtId="3" fontId="15" fillId="0" borderId="0" xfId="3" applyNumberFormat="1" applyFont="1" applyFill="1" applyAlignment="1">
      <alignment horizontal="right"/>
    </xf>
    <xf numFmtId="3" fontId="15" fillId="0" borderId="0" xfId="3" applyNumberFormat="1" applyFont="1" applyAlignment="1">
      <alignment horizontal="right"/>
    </xf>
    <xf numFmtId="3" fontId="12" fillId="0" borderId="0" xfId="3" applyNumberFormat="1" applyFont="1" applyAlignment="1">
      <alignment horizontal="right"/>
    </xf>
    <xf numFmtId="0" fontId="12" fillId="0" borderId="0" xfId="3" quotePrefix="1" applyFont="1" applyAlignment="1">
      <alignment horizontal="right"/>
    </xf>
    <xf numFmtId="0" fontId="12" fillId="0" borderId="0" xfId="3" applyFont="1" applyAlignment="1">
      <alignment horizontal="center"/>
    </xf>
    <xf numFmtId="2" fontId="10" fillId="0" borderId="0" xfId="3" applyNumberFormat="1" applyFont="1"/>
    <xf numFmtId="2" fontId="12" fillId="0" borderId="0" xfId="3" applyNumberFormat="1" applyFont="1" applyFill="1" applyAlignment="1">
      <alignment horizontal="right"/>
    </xf>
    <xf numFmtId="3" fontId="15" fillId="0" borderId="0" xfId="3" applyNumberFormat="1" applyFont="1" applyFill="1"/>
    <xf numFmtId="3" fontId="15" fillId="0" borderId="0" xfId="3" quotePrefix="1" applyNumberFormat="1" applyFont="1" applyAlignment="1">
      <alignment horizontal="right"/>
    </xf>
    <xf numFmtId="3" fontId="12" fillId="0" borderId="0" xfId="3" quotePrefix="1" applyNumberFormat="1" applyFont="1" applyAlignment="1">
      <alignment horizontal="right"/>
    </xf>
    <xf numFmtId="17" fontId="16" fillId="0" borderId="0" xfId="3" applyNumberFormat="1" applyFont="1" applyAlignment="1">
      <alignment horizontal="right"/>
    </xf>
    <xf numFmtId="17" fontId="10" fillId="0" borderId="0" xfId="3" quotePrefix="1" applyNumberFormat="1" applyFont="1" applyAlignment="1">
      <alignment horizontal="right"/>
    </xf>
    <xf numFmtId="2" fontId="10" fillId="0" borderId="0" xfId="3" applyNumberFormat="1" applyFont="1" applyFill="1" applyAlignment="1">
      <alignment horizontal="right"/>
    </xf>
    <xf numFmtId="17" fontId="10" fillId="0" borderId="0" xfId="3" quotePrefix="1" applyNumberFormat="1" applyFont="1" applyFill="1" applyAlignment="1">
      <alignment horizontal="right"/>
    </xf>
    <xf numFmtId="3" fontId="17" fillId="0" borderId="0" xfId="3" applyNumberFormat="1" applyFont="1"/>
    <xf numFmtId="165" fontId="15" fillId="0" borderId="0" xfId="3" applyNumberFormat="1" applyFont="1"/>
    <xf numFmtId="4" fontId="12" fillId="0" borderId="0" xfId="3" applyNumberFormat="1" applyFont="1" applyFill="1"/>
    <xf numFmtId="3" fontId="12" fillId="0" borderId="0" xfId="3" applyNumberFormat="1" applyFont="1" applyFill="1"/>
    <xf numFmtId="4" fontId="15" fillId="0" borderId="0" xfId="3" applyNumberFormat="1" applyFont="1"/>
    <xf numFmtId="4" fontId="12" fillId="0" borderId="0" xfId="3" applyNumberFormat="1" applyFont="1"/>
    <xf numFmtId="3" fontId="15" fillId="0" borderId="0" xfId="3" applyNumberFormat="1" applyFont="1" applyFill="1" applyAlignment="1">
      <alignment horizontal="center"/>
    </xf>
    <xf numFmtId="0" fontId="12" fillId="0" borderId="0" xfId="3" applyFont="1" applyFill="1"/>
    <xf numFmtId="3" fontId="18" fillId="0" borderId="0" xfId="3" applyNumberFormat="1" applyFont="1"/>
    <xf numFmtId="3" fontId="19" fillId="0" borderId="0" xfId="3" applyNumberFormat="1" applyFont="1" applyAlignment="1">
      <alignment horizontal="right"/>
    </xf>
    <xf numFmtId="3" fontId="14" fillId="0" borderId="0" xfId="3" applyNumberFormat="1" applyFont="1" applyAlignment="1">
      <alignment horizontal="center"/>
    </xf>
    <xf numFmtId="0" fontId="20" fillId="0" borderId="0" xfId="3" applyFont="1"/>
    <xf numFmtId="3" fontId="21" fillId="0" borderId="0" xfId="3" applyNumberFormat="1" applyFont="1"/>
    <xf numFmtId="3" fontId="12" fillId="2" borderId="0" xfId="3" applyNumberFormat="1" applyFont="1" applyFill="1"/>
    <xf numFmtId="3" fontId="12" fillId="3" borderId="0" xfId="3" applyNumberFormat="1" applyFont="1" applyFill="1"/>
    <xf numFmtId="3" fontId="12" fillId="4" borderId="0" xfId="3" applyNumberFormat="1" applyFont="1" applyFill="1"/>
    <xf numFmtId="3" fontId="12" fillId="5" borderId="0" xfId="3" applyNumberFormat="1" applyFont="1" applyFill="1"/>
    <xf numFmtId="3" fontId="3" fillId="0" borderId="0" xfId="3" applyNumberFormat="1" applyAlignment="1">
      <alignment horizontal="center"/>
    </xf>
    <xf numFmtId="0" fontId="22" fillId="0" borderId="0" xfId="3" applyFont="1"/>
    <xf numFmtId="3" fontId="17" fillId="0" borderId="0" xfId="3" applyNumberFormat="1" applyFont="1" applyAlignment="1">
      <alignment horizontal="center"/>
    </xf>
    <xf numFmtId="3" fontId="23" fillId="0" borderId="0" xfId="3" applyNumberFormat="1" applyFont="1"/>
    <xf numFmtId="0" fontId="23" fillId="0" borderId="0" xfId="3" applyFont="1"/>
    <xf numFmtId="3" fontId="14" fillId="0" borderId="0" xfId="3" applyNumberFormat="1" applyFont="1"/>
    <xf numFmtId="3" fontId="24" fillId="0" borderId="0" xfId="3" applyNumberFormat="1" applyFont="1"/>
    <xf numFmtId="3" fontId="15" fillId="4" borderId="0" xfId="3" applyNumberFormat="1" applyFont="1" applyFill="1" applyAlignment="1">
      <alignment horizontal="center"/>
    </xf>
    <xf numFmtId="3" fontId="15" fillId="4" borderId="0" xfId="3" applyNumberFormat="1" applyFont="1" applyFill="1"/>
    <xf numFmtId="3" fontId="12" fillId="6" borderId="0" xfId="3" applyNumberFormat="1" applyFont="1" applyFill="1"/>
    <xf numFmtId="3" fontId="15" fillId="0" borderId="0" xfId="3" applyNumberFormat="1" applyFont="1" applyBorder="1" applyAlignment="1">
      <alignment horizontal="center"/>
    </xf>
    <xf numFmtId="0" fontId="20" fillId="0" borderId="0" xfId="3" applyFont="1" applyBorder="1"/>
    <xf numFmtId="3" fontId="15" fillId="0" borderId="0" xfId="3" applyNumberFormat="1" applyFont="1" applyBorder="1"/>
    <xf numFmtId="3" fontId="15" fillId="0" borderId="0" xfId="3" applyNumberFormat="1" applyFont="1" applyFill="1" applyBorder="1"/>
    <xf numFmtId="3" fontId="21" fillId="0" borderId="0" xfId="3" applyNumberFormat="1" applyFont="1" applyBorder="1"/>
    <xf numFmtId="3" fontId="12" fillId="0" borderId="0" xfId="3" applyNumberFormat="1" applyFont="1" applyBorder="1"/>
    <xf numFmtId="3" fontId="10" fillId="0" borderId="0" xfId="3" applyNumberFormat="1" applyFont="1" applyBorder="1"/>
    <xf numFmtId="3" fontId="12" fillId="2" borderId="0" xfId="3" applyNumberFormat="1" applyFont="1" applyFill="1" applyBorder="1"/>
    <xf numFmtId="3" fontId="12" fillId="3" borderId="0" xfId="3" applyNumberFormat="1" applyFont="1" applyFill="1" applyBorder="1"/>
    <xf numFmtId="3" fontId="12" fillId="4" borderId="0" xfId="3" applyNumberFormat="1" applyFont="1" applyFill="1" applyBorder="1"/>
    <xf numFmtId="3" fontId="10" fillId="4" borderId="0" xfId="3" applyNumberFormat="1" applyFont="1" applyFill="1" applyBorder="1"/>
    <xf numFmtId="3" fontId="12" fillId="5" borderId="0" xfId="3" applyNumberFormat="1" applyFont="1" applyFill="1" applyBorder="1"/>
    <xf numFmtId="3" fontId="10" fillId="5" borderId="0" xfId="3" applyNumberFormat="1" applyFont="1" applyFill="1" applyBorder="1"/>
    <xf numFmtId="3" fontId="10" fillId="0" borderId="0" xfId="3" applyNumberFormat="1" applyFont="1" applyFill="1" applyBorder="1"/>
    <xf numFmtId="0" fontId="12" fillId="0" borderId="0" xfId="3" applyFont="1" applyBorder="1"/>
    <xf numFmtId="0" fontId="2" fillId="0" borderId="0" xfId="2" applyFont="1" applyFill="1"/>
    <xf numFmtId="0" fontId="1" fillId="0" borderId="0" xfId="2" applyFill="1"/>
    <xf numFmtId="0" fontId="2" fillId="0" borderId="1" xfId="2" applyFont="1" applyFill="1" applyBorder="1"/>
    <xf numFmtId="0" fontId="1" fillId="0" borderId="2" xfId="2" applyFill="1" applyBorder="1"/>
    <xf numFmtId="0" fontId="1" fillId="0" borderId="3" xfId="2" applyFill="1" applyBorder="1"/>
    <xf numFmtId="0" fontId="2" fillId="0" borderId="1" xfId="3" applyFont="1" applyFill="1" applyBorder="1"/>
    <xf numFmtId="0" fontId="1" fillId="0" borderId="2" xfId="3" applyFont="1" applyFill="1" applyBorder="1"/>
    <xf numFmtId="0" fontId="1" fillId="0" borderId="3" xfId="3" applyFont="1" applyFill="1" applyBorder="1"/>
    <xf numFmtId="0" fontId="1" fillId="0" borderId="4" xfId="2" applyFill="1" applyBorder="1"/>
    <xf numFmtId="0" fontId="1" fillId="0" borderId="0" xfId="2" applyFill="1" applyBorder="1"/>
    <xf numFmtId="0" fontId="1" fillId="0" borderId="5" xfId="3" applyFont="1" applyFill="1" applyBorder="1" applyAlignment="1">
      <alignment horizontal="right"/>
    </xf>
    <xf numFmtId="0" fontId="1" fillId="0" borderId="4" xfId="3" applyFont="1" applyFill="1" applyBorder="1"/>
    <xf numFmtId="3" fontId="1" fillId="0" borderId="0" xfId="3" applyNumberFormat="1" applyFont="1" applyFill="1" applyBorder="1" applyAlignment="1">
      <alignment horizontal="right"/>
    </xf>
    <xf numFmtId="3" fontId="1" fillId="0" borderId="5" xfId="3" applyNumberFormat="1" applyFont="1" applyFill="1" applyBorder="1" applyAlignment="1">
      <alignment horizontal="right"/>
    </xf>
    <xf numFmtId="3" fontId="4" fillId="0" borderId="5" xfId="3" applyNumberFormat="1" applyFont="1" applyFill="1" applyBorder="1" applyAlignment="1">
      <alignment horizontal="right"/>
    </xf>
    <xf numFmtId="3" fontId="1" fillId="0" borderId="0" xfId="2" applyNumberFormat="1" applyFill="1" applyBorder="1" applyAlignment="1">
      <alignment horizontal="right"/>
    </xf>
    <xf numFmtId="2" fontId="1" fillId="0" borderId="5" xfId="2" applyNumberFormat="1" applyFill="1" applyBorder="1" applyAlignment="1">
      <alignment horizontal="right"/>
    </xf>
    <xf numFmtId="2" fontId="1" fillId="0" borderId="0" xfId="2" applyNumberFormat="1" applyFill="1" applyBorder="1" applyAlignment="1">
      <alignment horizontal="right"/>
    </xf>
    <xf numFmtId="0" fontId="1" fillId="0" borderId="5" xfId="2" applyFill="1" applyBorder="1"/>
    <xf numFmtId="4" fontId="1" fillId="0" borderId="0" xfId="3" applyNumberFormat="1" applyFont="1" applyFill="1" applyBorder="1" applyAlignment="1">
      <alignment horizontal="right"/>
    </xf>
    <xf numFmtId="4" fontId="1" fillId="0" borderId="5" xfId="3" applyNumberFormat="1" applyFont="1" applyFill="1" applyBorder="1" applyAlignment="1">
      <alignment horizontal="right"/>
    </xf>
    <xf numFmtId="2" fontId="1" fillId="0" borderId="5" xfId="2" applyNumberFormat="1" applyFill="1" applyBorder="1"/>
    <xf numFmtId="0" fontId="1" fillId="0" borderId="6" xfId="2" applyFill="1" applyBorder="1"/>
    <xf numFmtId="0" fontId="1" fillId="0" borderId="7" xfId="2" applyFill="1" applyBorder="1"/>
    <xf numFmtId="2" fontId="1" fillId="0" borderId="7" xfId="2" applyNumberFormat="1" applyFill="1" applyBorder="1" applyAlignment="1">
      <alignment horizontal="right"/>
    </xf>
    <xf numFmtId="2" fontId="1" fillId="0" borderId="8" xfId="2" applyNumberFormat="1" applyFill="1" applyBorder="1"/>
    <xf numFmtId="0" fontId="1" fillId="0" borderId="6" xfId="3" applyFont="1" applyFill="1" applyBorder="1"/>
    <xf numFmtId="4" fontId="1" fillId="0" borderId="7" xfId="3" applyNumberFormat="1" applyFont="1" applyFill="1" applyBorder="1" applyAlignment="1">
      <alignment horizontal="right"/>
    </xf>
    <xf numFmtId="4" fontId="1" fillId="0" borderId="8" xfId="3" applyNumberFormat="1" applyFont="1" applyFill="1" applyBorder="1" applyAlignment="1">
      <alignment horizontal="right"/>
    </xf>
    <xf numFmtId="0" fontId="1" fillId="0" borderId="4" xfId="2" applyFont="1" applyFill="1" applyBorder="1"/>
    <xf numFmtId="3" fontId="1" fillId="0" borderId="5" xfId="2" applyNumberFormat="1" applyFill="1" applyBorder="1" applyAlignment="1">
      <alignment horizontal="right"/>
    </xf>
    <xf numFmtId="2" fontId="1" fillId="0" borderId="0" xfId="2" applyNumberFormat="1" applyFill="1"/>
    <xf numFmtId="2" fontId="1" fillId="0" borderId="0" xfId="2" applyNumberFormat="1" applyFill="1" applyBorder="1"/>
    <xf numFmtId="2" fontId="1" fillId="0" borderId="7" xfId="2" applyNumberFormat="1" applyFill="1" applyBorder="1"/>
    <xf numFmtId="3" fontId="4" fillId="0" borderId="0" xfId="4" applyNumberFormat="1" applyFont="1" applyFill="1"/>
    <xf numFmtId="0" fontId="6" fillId="0" borderId="0" xfId="4" applyFont="1" applyFill="1" applyAlignment="1">
      <alignment horizontal="right"/>
    </xf>
    <xf numFmtId="0" fontId="6" fillId="0" borderId="0" xfId="4" applyFont="1" applyFill="1"/>
    <xf numFmtId="17" fontId="25" fillId="0" borderId="0" xfId="4" applyNumberFormat="1" applyFont="1" applyFill="1" applyAlignment="1">
      <alignment horizontal="right"/>
    </xf>
    <xf numFmtId="17" fontId="9" fillId="0" borderId="0" xfId="4" quotePrefix="1" applyNumberFormat="1" applyFont="1" applyFill="1" applyAlignment="1">
      <alignment horizontal="right"/>
    </xf>
    <xf numFmtId="3" fontId="8" fillId="0" borderId="0" xfId="4" applyNumberFormat="1" applyFont="1" applyFill="1"/>
    <xf numFmtId="3" fontId="6" fillId="0" borderId="0" xfId="4" applyNumberFormat="1" applyFont="1" applyFill="1"/>
    <xf numFmtId="0" fontId="10" fillId="7" borderId="0" xfId="0" applyFont="1" applyFill="1"/>
    <xf numFmtId="3" fontId="12" fillId="7" borderId="0" xfId="0" applyNumberFormat="1" applyFont="1" applyFill="1"/>
    <xf numFmtId="0" fontId="12" fillId="7" borderId="0" xfId="0" applyFont="1" applyFill="1"/>
    <xf numFmtId="9" fontId="12" fillId="7" borderId="0" xfId="0" applyNumberFormat="1" applyFont="1" applyFill="1"/>
    <xf numFmtId="9" fontId="12" fillId="0" borderId="0" xfId="0" applyNumberFormat="1" applyFont="1" applyFill="1"/>
    <xf numFmtId="0" fontId="12" fillId="0" borderId="0" xfId="0" applyFont="1" applyFill="1"/>
    <xf numFmtId="3" fontId="15" fillId="7" borderId="0" xfId="3" applyNumberFormat="1" applyFont="1" applyFill="1"/>
    <xf numFmtId="3" fontId="12" fillId="7" borderId="0" xfId="3" applyNumberFormat="1" applyFont="1" applyFill="1"/>
    <xf numFmtId="3" fontId="15" fillId="7" borderId="0" xfId="3" applyNumberFormat="1" applyFont="1" applyFill="1" applyBorder="1"/>
    <xf numFmtId="3" fontId="12" fillId="7" borderId="0" xfId="3" applyNumberFormat="1" applyFont="1" applyFill="1" applyBorder="1"/>
    <xf numFmtId="3" fontId="10" fillId="7" borderId="0" xfId="3" applyNumberFormat="1" applyFont="1" applyFill="1" applyBorder="1"/>
    <xf numFmtId="3" fontId="15" fillId="9" borderId="0" xfId="3" applyNumberFormat="1" applyFont="1" applyFill="1"/>
    <xf numFmtId="3" fontId="10" fillId="2" borderId="0" xfId="3" applyNumberFormat="1" applyFont="1" applyFill="1"/>
    <xf numFmtId="9" fontId="10" fillId="4" borderId="0" xfId="0" applyNumberFormat="1" applyFont="1" applyFill="1"/>
    <xf numFmtId="2" fontId="12" fillId="4" borderId="0" xfId="3" applyNumberFormat="1" applyFont="1" applyFill="1"/>
    <xf numFmtId="0" fontId="10" fillId="5" borderId="0" xfId="0" applyFont="1" applyFill="1"/>
    <xf numFmtId="0" fontId="12" fillId="5" borderId="0" xfId="0" applyFont="1" applyFill="1"/>
    <xf numFmtId="0" fontId="12" fillId="5" borderId="0" xfId="0" applyFont="1" applyFill="1" applyAlignment="1">
      <alignment horizontal="right"/>
    </xf>
    <xf numFmtId="3" fontId="14" fillId="5" borderId="0" xfId="3" applyNumberFormat="1" applyFont="1" applyFill="1"/>
    <xf numFmtId="3" fontId="15" fillId="5" borderId="0" xfId="3" applyNumberFormat="1" applyFont="1" applyFill="1"/>
    <xf numFmtId="3" fontId="15" fillId="5" borderId="0" xfId="3" applyNumberFormat="1" applyFont="1" applyFill="1" applyBorder="1"/>
    <xf numFmtId="3" fontId="12" fillId="9" borderId="0" xfId="3" applyNumberFormat="1" applyFont="1" applyFill="1"/>
    <xf numFmtId="3" fontId="15" fillId="10" borderId="0" xfId="3" applyNumberFormat="1" applyFont="1" applyFill="1"/>
    <xf numFmtId="0" fontId="10" fillId="8" borderId="0" xfId="0" applyFont="1" applyFill="1" applyAlignment="1">
      <alignment horizontal="right"/>
    </xf>
    <xf numFmtId="9" fontId="10" fillId="8" borderId="0" xfId="1" applyFont="1" applyFill="1"/>
    <xf numFmtId="0" fontId="12" fillId="8" borderId="0" xfId="3" applyFont="1" applyFill="1" applyAlignment="1">
      <alignment horizontal="right"/>
    </xf>
    <xf numFmtId="0" fontId="3" fillId="8" borderId="0" xfId="3" applyFill="1"/>
    <xf numFmtId="9" fontId="12" fillId="8" borderId="0" xfId="1" applyFont="1" applyFill="1"/>
    <xf numFmtId="164" fontId="13" fillId="0" borderId="0" xfId="5" applyNumberFormat="1" applyFont="1" applyFill="1" applyBorder="1" applyAlignment="1">
      <alignment horizontal="left"/>
    </xf>
    <xf numFmtId="0" fontId="11" fillId="0" borderId="0" xfId="3" applyFont="1" applyFill="1" applyAlignment="1">
      <alignment horizontal="right"/>
    </xf>
    <xf numFmtId="0" fontId="10" fillId="0" borderId="0" xfId="3" applyFont="1" applyFill="1" applyAlignment="1">
      <alignment horizontal="right"/>
    </xf>
    <xf numFmtId="14" fontId="1" fillId="0" borderId="0" xfId="2" applyNumberFormat="1" applyFill="1" applyAlignment="1">
      <alignment horizontal="left"/>
    </xf>
  </cellXfs>
  <cellStyles count="6">
    <cellStyle name="Prozent" xfId="1" builtinId="5"/>
    <cellStyle name="Standard" xfId="0" builtinId="0"/>
    <cellStyle name="Standard 2" xfId="3"/>
    <cellStyle name="Standard_EASM08j" xfId="2"/>
    <cellStyle name="Standard_EASM09j" xfId="4"/>
    <cellStyle name="Standard_EAVERT9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workbookViewId="0"/>
  </sheetViews>
  <sheetFormatPr baseColWidth="10" defaultRowHeight="12.75" x14ac:dyDescent="0.2"/>
  <cols>
    <col min="1" max="1" width="23.5703125" style="79" customWidth="1"/>
    <col min="2" max="16384" width="11.42578125" style="79"/>
  </cols>
  <sheetData>
    <row r="1" spans="1:12" x14ac:dyDescent="0.2">
      <c r="A1" s="78" t="s">
        <v>2204</v>
      </c>
    </row>
    <row r="4" spans="1:12" x14ac:dyDescent="0.2">
      <c r="A4" s="80" t="s">
        <v>0</v>
      </c>
      <c r="B4" s="81"/>
      <c r="C4" s="81"/>
      <c r="D4" s="81"/>
      <c r="E4" s="81"/>
      <c r="F4" s="81"/>
      <c r="G4" s="82"/>
      <c r="I4" s="83" t="s">
        <v>1</v>
      </c>
      <c r="J4" s="84"/>
      <c r="K4" s="84"/>
      <c r="L4" s="85"/>
    </row>
    <row r="5" spans="1:12" x14ac:dyDescent="0.2">
      <c r="A5" s="86"/>
      <c r="B5" s="87"/>
      <c r="C5" s="1" t="s">
        <v>2</v>
      </c>
      <c r="D5" s="1" t="s">
        <v>3</v>
      </c>
      <c r="E5" s="1" t="s">
        <v>4</v>
      </c>
      <c r="F5" s="1" t="s">
        <v>5</v>
      </c>
      <c r="G5" s="88" t="s">
        <v>6</v>
      </c>
      <c r="I5" s="89" t="s">
        <v>7</v>
      </c>
      <c r="J5" s="90">
        <v>9300</v>
      </c>
      <c r="K5" s="90">
        <v>18000</v>
      </c>
      <c r="L5" s="91">
        <v>45000</v>
      </c>
    </row>
    <row r="6" spans="1:12" x14ac:dyDescent="0.2">
      <c r="A6" s="86"/>
      <c r="B6" s="87"/>
      <c r="C6" s="90">
        <v>10000</v>
      </c>
      <c r="D6" s="90">
        <v>20000</v>
      </c>
      <c r="E6" s="90">
        <v>50000</v>
      </c>
      <c r="F6" s="90">
        <v>50000</v>
      </c>
      <c r="G6" s="92" t="s">
        <v>8</v>
      </c>
      <c r="I6" s="89" t="s">
        <v>2</v>
      </c>
      <c r="J6" s="90">
        <v>10000</v>
      </c>
      <c r="K6" s="90">
        <v>20000</v>
      </c>
      <c r="L6" s="91">
        <v>50000</v>
      </c>
    </row>
    <row r="7" spans="1:12" x14ac:dyDescent="0.2">
      <c r="A7" s="86"/>
      <c r="B7" s="87"/>
      <c r="C7" s="93"/>
      <c r="D7" s="93"/>
      <c r="E7" s="93"/>
      <c r="F7" s="93"/>
      <c r="G7" s="94">
        <v>49.97</v>
      </c>
      <c r="I7" s="89"/>
      <c r="J7" s="90"/>
      <c r="K7" s="90"/>
      <c r="L7" s="91"/>
    </row>
    <row r="8" spans="1:12" x14ac:dyDescent="0.2">
      <c r="A8" s="86" t="s">
        <v>9</v>
      </c>
      <c r="B8" s="87"/>
      <c r="C8" s="95">
        <v>11.61</v>
      </c>
      <c r="D8" s="95">
        <v>95.58</v>
      </c>
      <c r="E8" s="95">
        <v>108.72</v>
      </c>
      <c r="F8" s="95">
        <v>119.51</v>
      </c>
      <c r="G8" s="96"/>
      <c r="I8" s="89" t="s">
        <v>9</v>
      </c>
      <c r="J8" s="97">
        <f>(D8-C8)*J$6/(J$6-J$5)</f>
        <v>1199.5714285714287</v>
      </c>
      <c r="K8" s="97">
        <f t="shared" ref="K8:L15" si="0">(E8-D8)*K$6/(K$6-K$5)</f>
        <v>131.4</v>
      </c>
      <c r="L8" s="98">
        <f t="shared" si="0"/>
        <v>107.90000000000008</v>
      </c>
    </row>
    <row r="9" spans="1:12" x14ac:dyDescent="0.2">
      <c r="A9" s="86" t="s">
        <v>10</v>
      </c>
      <c r="B9" s="87"/>
      <c r="C9" s="95">
        <v>9.0299999999999994</v>
      </c>
      <c r="D9" s="95">
        <v>78.22</v>
      </c>
      <c r="E9" s="95">
        <v>82.99</v>
      </c>
      <c r="F9" s="95">
        <v>89.89</v>
      </c>
      <c r="G9" s="99"/>
      <c r="I9" s="89" t="s">
        <v>10</v>
      </c>
      <c r="J9" s="97">
        <f t="shared" ref="J9:J15" si="1">(D9-C9)*J$6/(J$6-J$5)</f>
        <v>988.42857142857144</v>
      </c>
      <c r="K9" s="97">
        <f t="shared" si="0"/>
        <v>47.69999999999996</v>
      </c>
      <c r="L9" s="98">
        <f t="shared" si="0"/>
        <v>69.000000000000057</v>
      </c>
    </row>
    <row r="10" spans="1:12" x14ac:dyDescent="0.2">
      <c r="A10" s="86" t="s">
        <v>11</v>
      </c>
      <c r="B10" s="87"/>
      <c r="C10" s="95">
        <v>5.73</v>
      </c>
      <c r="D10" s="95">
        <v>94.61</v>
      </c>
      <c r="E10" s="95">
        <v>102.64</v>
      </c>
      <c r="F10" s="95">
        <v>120.93</v>
      </c>
      <c r="G10" s="99"/>
      <c r="I10" s="89" t="s">
        <v>11</v>
      </c>
      <c r="J10" s="97">
        <f t="shared" si="1"/>
        <v>1269.7142857142858</v>
      </c>
      <c r="K10" s="97">
        <f t="shared" si="0"/>
        <v>80.300000000000011</v>
      </c>
      <c r="L10" s="98">
        <f t="shared" si="0"/>
        <v>182.90000000000006</v>
      </c>
    </row>
    <row r="11" spans="1:12" x14ac:dyDescent="0.2">
      <c r="A11" s="86" t="s">
        <v>12</v>
      </c>
      <c r="B11" s="87"/>
      <c r="C11" s="95">
        <v>4.49</v>
      </c>
      <c r="D11" s="95">
        <v>91.14</v>
      </c>
      <c r="E11" s="95">
        <v>98.51</v>
      </c>
      <c r="F11" s="95">
        <v>107.96</v>
      </c>
      <c r="G11" s="99"/>
      <c r="I11" s="89" t="s">
        <v>12</v>
      </c>
      <c r="J11" s="97">
        <f t="shared" si="1"/>
        <v>1237.8571428571429</v>
      </c>
      <c r="K11" s="97">
        <f t="shared" si="0"/>
        <v>73.700000000000045</v>
      </c>
      <c r="L11" s="98">
        <f t="shared" si="0"/>
        <v>94.499999999999886</v>
      </c>
    </row>
    <row r="12" spans="1:12" x14ac:dyDescent="0.2">
      <c r="A12" s="86" t="s">
        <v>13</v>
      </c>
      <c r="B12" s="87"/>
      <c r="C12" s="95">
        <v>3.67</v>
      </c>
      <c r="D12" s="95">
        <v>89.43</v>
      </c>
      <c r="E12" s="95">
        <v>96.04</v>
      </c>
      <c r="F12" s="95">
        <v>105.56</v>
      </c>
      <c r="G12" s="99"/>
      <c r="I12" s="89" t="s">
        <v>13</v>
      </c>
      <c r="J12" s="97">
        <f t="shared" si="1"/>
        <v>1225.1428571428571</v>
      </c>
      <c r="K12" s="97">
        <f t="shared" si="0"/>
        <v>66.099999999999994</v>
      </c>
      <c r="L12" s="98">
        <f t="shared" si="0"/>
        <v>95.19999999999996</v>
      </c>
    </row>
    <row r="13" spans="1:12" x14ac:dyDescent="0.2">
      <c r="A13" s="86" t="s">
        <v>14</v>
      </c>
      <c r="B13" s="87"/>
      <c r="C13" s="95">
        <v>7.86</v>
      </c>
      <c r="D13" s="95">
        <v>86.46</v>
      </c>
      <c r="E13" s="95">
        <v>92.9</v>
      </c>
      <c r="F13" s="95">
        <v>101.4</v>
      </c>
      <c r="G13" s="99"/>
      <c r="I13" s="89" t="s">
        <v>14</v>
      </c>
      <c r="J13" s="97">
        <f t="shared" si="1"/>
        <v>1122.8571428571429</v>
      </c>
      <c r="K13" s="97">
        <f t="shared" si="0"/>
        <v>64.400000000000119</v>
      </c>
      <c r="L13" s="98">
        <f t="shared" si="0"/>
        <v>85</v>
      </c>
    </row>
    <row r="14" spans="1:12" x14ac:dyDescent="0.2">
      <c r="A14" s="86" t="s">
        <v>15</v>
      </c>
      <c r="B14" s="87"/>
      <c r="C14" s="95">
        <v>4.1900000000000004</v>
      </c>
      <c r="D14" s="95">
        <v>100.98</v>
      </c>
      <c r="E14" s="95">
        <v>107.59</v>
      </c>
      <c r="F14" s="95">
        <v>121.73</v>
      </c>
      <c r="G14" s="99"/>
      <c r="I14" s="89" t="s">
        <v>15</v>
      </c>
      <c r="J14" s="97">
        <f t="shared" si="1"/>
        <v>1382.7142857142858</v>
      </c>
      <c r="K14" s="97">
        <f t="shared" si="0"/>
        <v>66.099999999999994</v>
      </c>
      <c r="L14" s="98">
        <f t="shared" si="0"/>
        <v>141.4</v>
      </c>
    </row>
    <row r="15" spans="1:12" x14ac:dyDescent="0.2">
      <c r="A15" s="100" t="s">
        <v>16</v>
      </c>
      <c r="B15" s="101"/>
      <c r="C15" s="102">
        <v>4.4400000000000004</v>
      </c>
      <c r="D15" s="102">
        <v>86.31</v>
      </c>
      <c r="E15" s="102">
        <v>92.72</v>
      </c>
      <c r="F15" s="102">
        <v>103.51</v>
      </c>
      <c r="G15" s="103"/>
      <c r="I15" s="104" t="s">
        <v>16</v>
      </c>
      <c r="J15" s="105">
        <f t="shared" si="1"/>
        <v>1169.5714285714287</v>
      </c>
      <c r="K15" s="105">
        <f t="shared" si="0"/>
        <v>64.099999999999966</v>
      </c>
      <c r="L15" s="106">
        <f t="shared" si="0"/>
        <v>107.90000000000008</v>
      </c>
    </row>
    <row r="18" spans="1:10" x14ac:dyDescent="0.2">
      <c r="A18" s="80" t="s">
        <v>17</v>
      </c>
      <c r="B18" s="81"/>
      <c r="C18" s="81"/>
      <c r="D18" s="81"/>
      <c r="E18" s="81"/>
      <c r="F18" s="81"/>
      <c r="G18" s="81"/>
      <c r="H18" s="81"/>
      <c r="I18" s="82"/>
    </row>
    <row r="19" spans="1:10" x14ac:dyDescent="0.2">
      <c r="A19" s="86"/>
      <c r="B19" s="87"/>
      <c r="C19" s="87"/>
      <c r="D19" s="87"/>
      <c r="E19" s="87"/>
      <c r="F19" s="87"/>
      <c r="G19" s="87"/>
      <c r="H19" s="87"/>
      <c r="I19" s="96"/>
    </row>
    <row r="20" spans="1:10" x14ac:dyDescent="0.2">
      <c r="A20" s="107" t="s">
        <v>18</v>
      </c>
      <c r="B20" s="87">
        <v>0</v>
      </c>
      <c r="C20" s="87">
        <v>1</v>
      </c>
      <c r="D20" s="87">
        <f t="shared" ref="D20:I20" si="2">C20+1</f>
        <v>2</v>
      </c>
      <c r="E20" s="87">
        <f t="shared" si="2"/>
        <v>3</v>
      </c>
      <c r="F20" s="87">
        <f t="shared" si="2"/>
        <v>4</v>
      </c>
      <c r="G20" s="87">
        <f t="shared" si="2"/>
        <v>5</v>
      </c>
      <c r="H20" s="87">
        <f t="shared" si="2"/>
        <v>6</v>
      </c>
      <c r="I20" s="96">
        <f t="shared" si="2"/>
        <v>7</v>
      </c>
    </row>
    <row r="21" spans="1:10" x14ac:dyDescent="0.2">
      <c r="A21" s="86" t="s">
        <v>7</v>
      </c>
      <c r="B21" s="93">
        <v>0</v>
      </c>
      <c r="C21" s="93">
        <v>2001</v>
      </c>
      <c r="D21" s="93">
        <v>5001</v>
      </c>
      <c r="E21" s="93">
        <v>10001</v>
      </c>
      <c r="F21" s="93">
        <v>20001</v>
      </c>
      <c r="G21" s="93">
        <v>35001</v>
      </c>
      <c r="H21" s="93">
        <v>50001</v>
      </c>
      <c r="I21" s="108">
        <v>60001</v>
      </c>
    </row>
    <row r="22" spans="1:10" x14ac:dyDescent="0.2">
      <c r="A22" s="86" t="s">
        <v>2</v>
      </c>
      <c r="B22" s="93">
        <v>2000</v>
      </c>
      <c r="C22" s="93">
        <v>5000</v>
      </c>
      <c r="D22" s="93">
        <v>10000</v>
      </c>
      <c r="E22" s="93">
        <v>20000</v>
      </c>
      <c r="F22" s="93">
        <v>35000</v>
      </c>
      <c r="G22" s="93">
        <v>50000</v>
      </c>
      <c r="H22" s="93">
        <v>60000</v>
      </c>
      <c r="I22" s="108" t="s">
        <v>19</v>
      </c>
      <c r="J22" s="109"/>
    </row>
    <row r="23" spans="1:10" x14ac:dyDescent="0.2">
      <c r="A23" s="86" t="s">
        <v>20</v>
      </c>
      <c r="B23" s="110">
        <v>0</v>
      </c>
      <c r="C23" s="110">
        <v>4.04</v>
      </c>
      <c r="D23" s="110">
        <v>8.06</v>
      </c>
      <c r="E23" s="110">
        <v>8.3800000000000008</v>
      </c>
      <c r="F23" s="110">
        <v>0</v>
      </c>
      <c r="G23" s="110">
        <v>0</v>
      </c>
      <c r="H23" s="110">
        <v>0</v>
      </c>
      <c r="I23" s="99">
        <v>0</v>
      </c>
      <c r="J23" s="109"/>
    </row>
    <row r="24" spans="1:10" x14ac:dyDescent="0.2">
      <c r="A24" s="86" t="s">
        <v>21</v>
      </c>
      <c r="B24" s="110">
        <v>0</v>
      </c>
      <c r="C24" s="110">
        <v>4.51</v>
      </c>
      <c r="D24" s="110">
        <v>4.51</v>
      </c>
      <c r="E24" s="110">
        <v>4.7300000000000004</v>
      </c>
      <c r="F24" s="110">
        <v>7</v>
      </c>
      <c r="G24" s="110">
        <v>0</v>
      </c>
      <c r="H24" s="110">
        <v>11.78</v>
      </c>
      <c r="I24" s="99">
        <v>8.1300000000000008</v>
      </c>
      <c r="J24" s="109"/>
    </row>
    <row r="25" spans="1:10" x14ac:dyDescent="0.2">
      <c r="A25" s="86" t="s">
        <v>22</v>
      </c>
      <c r="B25" s="110">
        <v>0</v>
      </c>
      <c r="C25" s="110">
        <v>4.45</v>
      </c>
      <c r="D25" s="110">
        <v>5.9</v>
      </c>
      <c r="E25" s="110">
        <v>6.71</v>
      </c>
      <c r="F25" s="110">
        <v>6.75</v>
      </c>
      <c r="G25" s="110">
        <v>6.75</v>
      </c>
      <c r="H25" s="110">
        <v>0</v>
      </c>
      <c r="I25" s="99">
        <v>0</v>
      </c>
      <c r="J25" s="109"/>
    </row>
    <row r="26" spans="1:10" x14ac:dyDescent="0.2">
      <c r="A26" s="86" t="s">
        <v>23</v>
      </c>
      <c r="B26" s="110">
        <v>0</v>
      </c>
      <c r="C26" s="110">
        <v>5.14</v>
      </c>
      <c r="D26" s="110">
        <v>5.4</v>
      </c>
      <c r="E26" s="110">
        <v>7.07</v>
      </c>
      <c r="F26" s="110">
        <v>4.4400000000000004</v>
      </c>
      <c r="G26" s="110">
        <v>8.7799999999999994</v>
      </c>
      <c r="H26" s="110">
        <v>8.56</v>
      </c>
      <c r="I26" s="99">
        <v>9.93</v>
      </c>
      <c r="J26" s="109"/>
    </row>
    <row r="27" spans="1:10" x14ac:dyDescent="0.2">
      <c r="A27" s="86" t="s">
        <v>24</v>
      </c>
      <c r="B27" s="110">
        <v>0</v>
      </c>
      <c r="C27" s="110">
        <v>3.83</v>
      </c>
      <c r="D27" s="110">
        <v>4.1399999999999997</v>
      </c>
      <c r="E27" s="110">
        <v>4.51</v>
      </c>
      <c r="F27" s="110">
        <v>0</v>
      </c>
      <c r="G27" s="110">
        <v>0</v>
      </c>
      <c r="H27" s="110">
        <v>0</v>
      </c>
      <c r="I27" s="99">
        <v>14.72</v>
      </c>
      <c r="J27" s="109"/>
    </row>
    <row r="28" spans="1:10" x14ac:dyDescent="0.2">
      <c r="A28" s="86" t="s">
        <v>25</v>
      </c>
      <c r="B28" s="110">
        <v>0</v>
      </c>
      <c r="C28" s="110">
        <v>4.16</v>
      </c>
      <c r="D28" s="110">
        <v>6.06</v>
      </c>
      <c r="E28" s="110">
        <v>7.37</v>
      </c>
      <c r="F28" s="110">
        <v>6.5</v>
      </c>
      <c r="G28" s="110">
        <v>0</v>
      </c>
      <c r="H28" s="110">
        <v>0</v>
      </c>
      <c r="I28" s="99">
        <v>9.36</v>
      </c>
      <c r="J28" s="109"/>
    </row>
    <row r="29" spans="1:10" x14ac:dyDescent="0.2">
      <c r="A29" s="86" t="s">
        <v>15</v>
      </c>
      <c r="B29" s="110">
        <v>0</v>
      </c>
      <c r="C29" s="110">
        <v>4.79</v>
      </c>
      <c r="D29" s="110">
        <v>5.27</v>
      </c>
      <c r="E29" s="110">
        <v>5.8</v>
      </c>
      <c r="F29" s="110">
        <v>0</v>
      </c>
      <c r="G29" s="110">
        <v>0</v>
      </c>
      <c r="H29" s="110">
        <v>0</v>
      </c>
      <c r="I29" s="99">
        <v>9.6999999999999993</v>
      </c>
    </row>
    <row r="30" spans="1:10" x14ac:dyDescent="0.2">
      <c r="A30" s="100" t="s">
        <v>26</v>
      </c>
      <c r="B30" s="111">
        <v>0</v>
      </c>
      <c r="C30" s="111">
        <v>6.31</v>
      </c>
      <c r="D30" s="111">
        <v>6.31</v>
      </c>
      <c r="E30" s="111">
        <v>7.25</v>
      </c>
      <c r="F30" s="111">
        <v>10.34</v>
      </c>
      <c r="G30" s="111">
        <v>10.34</v>
      </c>
      <c r="H30" s="111">
        <v>0</v>
      </c>
      <c r="I30" s="103">
        <v>0</v>
      </c>
    </row>
    <row r="32" spans="1:10" x14ac:dyDescent="0.2">
      <c r="A32" s="79" t="s">
        <v>2206</v>
      </c>
      <c r="B32" s="79" t="s">
        <v>2207</v>
      </c>
    </row>
    <row r="33" spans="1:2" x14ac:dyDescent="0.2">
      <c r="A33" s="150">
        <v>42797</v>
      </c>
      <c r="B33" s="79" t="s">
        <v>2208</v>
      </c>
    </row>
  </sheetData>
  <pageMargins left="0.78740157480314965" right="0.78740157480314965" top="0.98425196850393704" bottom="0.98425196850393704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/>
  </sheetViews>
  <sheetFormatPr baseColWidth="10" defaultRowHeight="12" x14ac:dyDescent="0.2"/>
  <cols>
    <col min="1" max="1" width="24.5703125" style="112" bestFit="1" customWidth="1"/>
    <col min="2" max="2" width="19.5703125" style="112" bestFit="1" customWidth="1"/>
    <col min="3" max="8" width="11.7109375" style="112" customWidth="1"/>
    <col min="9" max="9" width="11.42578125" style="112"/>
    <col min="10" max="12" width="13.140625" style="112" customWidth="1"/>
    <col min="13" max="13" width="11.7109375" style="112" customWidth="1"/>
    <col min="14" max="16384" width="11.42578125" style="112"/>
  </cols>
  <sheetData>
    <row r="1" spans="1:8" x14ac:dyDescent="0.2">
      <c r="A1" s="3" t="s">
        <v>2203</v>
      </c>
    </row>
    <row r="2" spans="1:8" x14ac:dyDescent="0.2">
      <c r="A2" s="117" t="s">
        <v>29</v>
      </c>
    </row>
    <row r="3" spans="1:8" x14ac:dyDescent="0.2">
      <c r="A3" s="117"/>
      <c r="B3" s="113" t="s">
        <v>2199</v>
      </c>
      <c r="C3" s="113" t="s">
        <v>31</v>
      </c>
      <c r="D3" s="113" t="s">
        <v>31</v>
      </c>
      <c r="E3" s="114"/>
      <c r="F3" s="4"/>
    </row>
    <row r="4" spans="1:8" x14ac:dyDescent="0.2">
      <c r="A4" s="117"/>
      <c r="B4" s="115" t="s">
        <v>2198</v>
      </c>
      <c r="C4" s="113" t="s">
        <v>32</v>
      </c>
      <c r="D4" s="113" t="s">
        <v>33</v>
      </c>
      <c r="E4" s="113" t="s">
        <v>34</v>
      </c>
      <c r="F4" s="113" t="s">
        <v>35</v>
      </c>
      <c r="G4" s="113" t="s">
        <v>36</v>
      </c>
      <c r="H4" s="113" t="s">
        <v>37</v>
      </c>
    </row>
    <row r="5" spans="1:8" x14ac:dyDescent="0.2">
      <c r="A5" s="5"/>
      <c r="B5" s="113"/>
      <c r="C5" s="116"/>
      <c r="D5" s="116"/>
      <c r="E5" s="116"/>
      <c r="F5" s="4"/>
    </row>
    <row r="6" spans="1:8" x14ac:dyDescent="0.2">
      <c r="A6" s="117" t="s">
        <v>9</v>
      </c>
      <c r="B6" s="118">
        <v>209923718.14044085</v>
      </c>
      <c r="C6" s="118">
        <v>1260823.9897716818</v>
      </c>
      <c r="D6" s="118">
        <v>65984.482194405122</v>
      </c>
      <c r="E6" s="118">
        <v>11324745.571848059</v>
      </c>
      <c r="F6" s="118">
        <v>32017385.6379834</v>
      </c>
      <c r="G6" s="118">
        <v>-6376000</v>
      </c>
      <c r="H6" s="118">
        <v>0</v>
      </c>
    </row>
    <row r="7" spans="1:8" x14ac:dyDescent="0.2">
      <c r="A7" s="117" t="s">
        <v>10</v>
      </c>
      <c r="B7" s="118">
        <v>487912929.97139233</v>
      </c>
      <c r="C7" s="118">
        <v>2438442.4558019005</v>
      </c>
      <c r="D7" s="118">
        <v>569815.14708558319</v>
      </c>
      <c r="E7" s="118">
        <v>38409196.957453541</v>
      </c>
      <c r="F7" s="118">
        <v>75961474.175021812</v>
      </c>
      <c r="G7" s="118">
        <v>-12324500</v>
      </c>
      <c r="H7" s="118">
        <v>0</v>
      </c>
    </row>
    <row r="8" spans="1:8" x14ac:dyDescent="0.2">
      <c r="A8" s="117" t="s">
        <v>11</v>
      </c>
      <c r="B8" s="118">
        <v>1340390244.9998956</v>
      </c>
      <c r="C8" s="118">
        <v>7128894.5384732038</v>
      </c>
      <c r="D8" s="118">
        <v>8092046.117247765</v>
      </c>
      <c r="E8" s="118">
        <v>68649206.191023067</v>
      </c>
      <c r="F8" s="118">
        <v>203633686.60415339</v>
      </c>
      <c r="G8" s="118">
        <v>-35492000</v>
      </c>
      <c r="H8" s="118">
        <v>0</v>
      </c>
    </row>
    <row r="9" spans="1:8" x14ac:dyDescent="0.2">
      <c r="A9" s="117" t="s">
        <v>12</v>
      </c>
      <c r="B9" s="118">
        <v>1268113592.7978685</v>
      </c>
      <c r="C9" s="118">
        <v>6249558.9496836802</v>
      </c>
      <c r="D9" s="118">
        <v>4053012.940212274</v>
      </c>
      <c r="E9" s="118">
        <v>65945733.9946298</v>
      </c>
      <c r="F9" s="118">
        <v>192629084.98809117</v>
      </c>
      <c r="G9" s="118">
        <v>-19788580</v>
      </c>
      <c r="H9" s="118">
        <v>0</v>
      </c>
    </row>
    <row r="10" spans="1:8" x14ac:dyDescent="0.2">
      <c r="A10" s="117" t="s">
        <v>13</v>
      </c>
      <c r="B10" s="118">
        <v>542647035.97700381</v>
      </c>
      <c r="C10" s="118">
        <v>2342219.4846689096</v>
      </c>
      <c r="D10" s="118">
        <v>2760723.6321506617</v>
      </c>
      <c r="E10" s="118">
        <v>42613593.5170618</v>
      </c>
      <c r="F10" s="118">
        <v>84351866.429042369</v>
      </c>
      <c r="G10" s="118">
        <v>-9267500</v>
      </c>
      <c r="H10" s="118">
        <v>0</v>
      </c>
    </row>
    <row r="11" spans="1:8" x14ac:dyDescent="0.2">
      <c r="A11" s="117" t="s">
        <v>14</v>
      </c>
      <c r="B11" s="118">
        <v>1019771434.2337993</v>
      </c>
      <c r="C11" s="118">
        <v>5328666.6513137231</v>
      </c>
      <c r="D11" s="118">
        <v>1386792.5071366499</v>
      </c>
      <c r="E11" s="118">
        <v>59159928.364552394</v>
      </c>
      <c r="F11" s="118">
        <v>155836326.08844364</v>
      </c>
      <c r="G11" s="118">
        <v>-27473765</v>
      </c>
      <c r="H11" s="118">
        <v>-15242485.293956</v>
      </c>
    </row>
    <row r="12" spans="1:8" x14ac:dyDescent="0.2">
      <c r="A12" s="117" t="s">
        <v>15</v>
      </c>
      <c r="B12" s="118">
        <v>682194750.65810049</v>
      </c>
      <c r="C12" s="118">
        <v>3159783.6014024122</v>
      </c>
      <c r="D12" s="118">
        <v>602248.19765571447</v>
      </c>
      <c r="E12" s="118">
        <v>65606669.755951717</v>
      </c>
      <c r="F12" s="118">
        <v>108115029.71806474</v>
      </c>
      <c r="G12" s="118">
        <v>-10549000</v>
      </c>
      <c r="H12" s="118">
        <v>0</v>
      </c>
    </row>
    <row r="13" spans="1:8" x14ac:dyDescent="0.2">
      <c r="A13" s="117" t="s">
        <v>16</v>
      </c>
      <c r="B13" s="118">
        <v>376859226.80757529</v>
      </c>
      <c r="C13" s="118">
        <v>1644115.0089741624</v>
      </c>
      <c r="D13" s="118">
        <v>445674.85007577017</v>
      </c>
      <c r="E13" s="118">
        <v>21749840.697070267</v>
      </c>
      <c r="F13" s="118">
        <v>57429506.096575961</v>
      </c>
      <c r="G13" s="118">
        <v>-5886800</v>
      </c>
      <c r="H13" s="118">
        <v>0</v>
      </c>
    </row>
    <row r="14" spans="1:8" x14ac:dyDescent="0.2">
      <c r="A14" s="117" t="s">
        <v>27</v>
      </c>
      <c r="B14" s="118">
        <v>2106856578.5140493</v>
      </c>
      <c r="C14" s="118">
        <v>7726863.7913256465</v>
      </c>
      <c r="D14" s="118">
        <v>37942754.833364151</v>
      </c>
      <c r="E14" s="118">
        <v>78626736.521190196</v>
      </c>
      <c r="F14" s="118">
        <v>317933998.8653785</v>
      </c>
      <c r="G14" s="118">
        <v>0</v>
      </c>
      <c r="H14" s="118">
        <v>0</v>
      </c>
    </row>
  </sheetData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BI2122"/>
  <sheetViews>
    <sheetView workbookViewId="0"/>
  </sheetViews>
  <sheetFormatPr baseColWidth="10" defaultRowHeight="10.5" x14ac:dyDescent="0.15"/>
  <cols>
    <col min="1" max="2" width="9" style="8" customWidth="1"/>
    <col min="3" max="3" width="2.7109375" style="8" customWidth="1"/>
    <col min="4" max="6" width="3" style="8" customWidth="1"/>
    <col min="7" max="7" width="21.7109375" style="8" customWidth="1"/>
    <col min="8" max="8" width="12.85546875" style="8" bestFit="1" customWidth="1"/>
    <col min="9" max="9" width="12.7109375" style="8" customWidth="1"/>
    <col min="10" max="10" width="12.28515625" style="8" bestFit="1" customWidth="1"/>
    <col min="11" max="11" width="10.85546875" style="8" bestFit="1" customWidth="1"/>
    <col min="12" max="12" width="12.28515625" style="15" bestFit="1" customWidth="1"/>
    <col min="13" max="13" width="9.85546875" style="8" bestFit="1" customWidth="1"/>
    <col min="14" max="14" width="12.28515625" style="8" bestFit="1" customWidth="1"/>
    <col min="15" max="15" width="14.140625" style="8" bestFit="1" customWidth="1"/>
    <col min="16" max="16" width="12.7109375" style="8" bestFit="1" customWidth="1"/>
    <col min="17" max="24" width="11.42578125" style="8"/>
    <col min="25" max="25" width="12" style="8" customWidth="1"/>
    <col min="26" max="26" width="12.5703125" style="8" bestFit="1" customWidth="1"/>
    <col min="27" max="35" width="12.5703125" style="8" customWidth="1"/>
    <col min="36" max="36" width="13.42578125" style="8" customWidth="1"/>
    <col min="37" max="37" width="12.28515625" style="8" bestFit="1" customWidth="1"/>
    <col min="38" max="38" width="14.7109375" style="8" bestFit="1" customWidth="1"/>
    <col min="39" max="54" width="11.42578125" style="8"/>
    <col min="55" max="55" width="11.42578125" style="43"/>
    <col min="56" max="56" width="11.42578125" style="8"/>
    <col min="57" max="57" width="13" style="8" bestFit="1" customWidth="1"/>
    <col min="58" max="58" width="13.42578125" style="8" bestFit="1" customWidth="1"/>
    <col min="59" max="59" width="12.28515625" style="8" bestFit="1" customWidth="1"/>
    <col min="60" max="16384" width="11.42578125" style="8"/>
  </cols>
  <sheetData>
    <row r="1" spans="1:59" ht="12.75" x14ac:dyDescent="0.2">
      <c r="A1" s="6" t="s">
        <v>2197</v>
      </c>
      <c r="B1" s="7"/>
      <c r="C1" s="7"/>
      <c r="G1" s="43"/>
      <c r="H1" s="147"/>
      <c r="I1" s="148"/>
      <c r="J1" s="149"/>
      <c r="K1" s="119"/>
      <c r="L1" s="120"/>
      <c r="M1" s="121"/>
      <c r="N1" s="121"/>
      <c r="O1" s="121"/>
      <c r="P1" s="122"/>
      <c r="Q1" s="131" t="s">
        <v>38</v>
      </c>
      <c r="R1" s="49"/>
      <c r="S1" s="49"/>
      <c r="T1" s="49"/>
      <c r="U1" s="49"/>
      <c r="V1" s="50"/>
      <c r="W1" s="132" t="s">
        <v>2200</v>
      </c>
      <c r="X1" s="133"/>
      <c r="Y1" s="134" t="s">
        <v>2202</v>
      </c>
      <c r="Z1" s="135"/>
      <c r="AA1" s="136"/>
      <c r="AB1" s="135"/>
      <c r="AC1" s="135"/>
      <c r="AD1" s="137">
        <v>10000</v>
      </c>
      <c r="AE1" s="135"/>
      <c r="AF1" s="135"/>
      <c r="AG1" s="135"/>
      <c r="AH1" s="12" t="s">
        <v>39</v>
      </c>
      <c r="AJ1" s="12" t="s">
        <v>39</v>
      </c>
      <c r="AL1" s="2"/>
      <c r="AM1" s="2"/>
      <c r="AN1" s="2"/>
      <c r="AO1" s="2"/>
      <c r="AP1" s="142" t="s">
        <v>34</v>
      </c>
      <c r="AQ1" s="143" t="s">
        <v>40</v>
      </c>
      <c r="AR1" s="144"/>
      <c r="AS1" s="145"/>
      <c r="AT1" s="145"/>
      <c r="AU1" s="143" t="s">
        <v>41</v>
      </c>
      <c r="AV1" s="143"/>
      <c r="AW1" s="143">
        <v>0.89999999999999991</v>
      </c>
      <c r="AX1" s="146"/>
      <c r="AY1" s="146"/>
      <c r="AZ1" s="143" t="s">
        <v>42</v>
      </c>
      <c r="BA1" s="146"/>
      <c r="BB1" s="146">
        <f>AW1</f>
        <v>0.89999999999999991</v>
      </c>
      <c r="BC1" s="146"/>
      <c r="BD1" s="146"/>
      <c r="BE1" s="2"/>
      <c r="BF1" s="2"/>
      <c r="BG1" s="2"/>
    </row>
    <row r="2" spans="1:59" ht="12.75" x14ac:dyDescent="0.2">
      <c r="A2" s="6" t="s">
        <v>2205</v>
      </c>
      <c r="K2" s="123">
        <v>0.72</v>
      </c>
      <c r="L2" s="123">
        <v>0.39</v>
      </c>
      <c r="M2" s="123">
        <v>1</v>
      </c>
      <c r="N2" s="124"/>
      <c r="O2" s="124"/>
      <c r="P2" s="123">
        <v>0.3</v>
      </c>
      <c r="Q2" s="12"/>
      <c r="R2" s="12" t="s">
        <v>43</v>
      </c>
      <c r="S2" s="12"/>
      <c r="T2" s="12" t="s">
        <v>44</v>
      </c>
      <c r="U2" s="12" t="s">
        <v>45</v>
      </c>
      <c r="V2" s="12" t="s">
        <v>46</v>
      </c>
      <c r="W2" s="12"/>
      <c r="X2" s="8" t="s">
        <v>2201</v>
      </c>
      <c r="AA2" s="12" t="s">
        <v>47</v>
      </c>
      <c r="AB2" s="12" t="s">
        <v>48</v>
      </c>
      <c r="AC2" s="12"/>
      <c r="AD2" s="8" t="s">
        <v>49</v>
      </c>
      <c r="AF2" s="12"/>
      <c r="AG2" s="12"/>
      <c r="AH2" s="12" t="s">
        <v>50</v>
      </c>
      <c r="AI2" s="12"/>
      <c r="AJ2" s="12" t="s">
        <v>50</v>
      </c>
      <c r="AL2" s="16" t="s">
        <v>51</v>
      </c>
      <c r="AM2" s="12" t="s">
        <v>31</v>
      </c>
      <c r="AN2" s="12" t="s">
        <v>31</v>
      </c>
      <c r="AO2" s="12"/>
      <c r="AP2" s="13">
        <v>0.50000000000000011</v>
      </c>
      <c r="AQ2" s="8" t="s">
        <v>52</v>
      </c>
      <c r="AR2" s="17"/>
      <c r="AS2" s="13" t="s">
        <v>53</v>
      </c>
      <c r="AT2" s="13"/>
      <c r="AU2" s="13" t="s">
        <v>54</v>
      </c>
      <c r="AV2" s="13"/>
      <c r="AW2" s="13"/>
      <c r="AX2" s="18" t="s">
        <v>55</v>
      </c>
      <c r="AY2" s="18" t="s">
        <v>56</v>
      </c>
      <c r="AZ2" s="19">
        <v>0.5</v>
      </c>
      <c r="BA2" s="19">
        <f>1-AZ2</f>
        <v>0.5</v>
      </c>
      <c r="BB2" s="13"/>
      <c r="BC2" s="18" t="s">
        <v>55</v>
      </c>
      <c r="BD2" s="18" t="s">
        <v>56</v>
      </c>
      <c r="BG2" s="16"/>
    </row>
    <row r="3" spans="1:59" x14ac:dyDescent="0.15">
      <c r="A3" s="20" t="s">
        <v>57</v>
      </c>
      <c r="B3" s="20" t="s">
        <v>57</v>
      </c>
      <c r="C3" s="20"/>
      <c r="D3" s="20" t="s">
        <v>58</v>
      </c>
      <c r="E3" s="20" t="s">
        <v>59</v>
      </c>
      <c r="F3" s="20"/>
      <c r="G3" s="21" t="s">
        <v>60</v>
      </c>
      <c r="H3" s="22" t="s">
        <v>61</v>
      </c>
      <c r="I3" s="23" t="s">
        <v>62</v>
      </c>
      <c r="J3" s="23" t="s">
        <v>63</v>
      </c>
      <c r="K3" s="12" t="s">
        <v>64</v>
      </c>
      <c r="L3" s="24" t="s">
        <v>65</v>
      </c>
      <c r="M3" s="12" t="s">
        <v>66</v>
      </c>
      <c r="N3" s="12" t="s">
        <v>67</v>
      </c>
      <c r="O3" s="10" t="s">
        <v>68</v>
      </c>
      <c r="P3" s="12" t="s">
        <v>69</v>
      </c>
      <c r="Q3" s="12" t="s">
        <v>18</v>
      </c>
      <c r="R3" s="12" t="s">
        <v>70</v>
      </c>
      <c r="S3" s="12" t="s">
        <v>71</v>
      </c>
      <c r="T3" s="12" t="s">
        <v>72</v>
      </c>
      <c r="U3" s="12" t="s">
        <v>73</v>
      </c>
      <c r="V3" s="25" t="s">
        <v>74</v>
      </c>
      <c r="W3" s="25"/>
      <c r="X3" s="25"/>
      <c r="Y3" s="12" t="s">
        <v>75</v>
      </c>
      <c r="Z3" s="12" t="s">
        <v>76</v>
      </c>
      <c r="AA3" s="12" t="s">
        <v>77</v>
      </c>
      <c r="AB3" s="11">
        <v>1000</v>
      </c>
      <c r="AC3" s="12" t="s">
        <v>78</v>
      </c>
      <c r="AD3" s="25" t="s">
        <v>79</v>
      </c>
      <c r="AE3" s="12" t="s">
        <v>80</v>
      </c>
      <c r="AF3" s="12" t="s">
        <v>81</v>
      </c>
      <c r="AG3" s="12" t="s">
        <v>82</v>
      </c>
      <c r="AH3" s="12" t="s">
        <v>2199</v>
      </c>
      <c r="AI3" s="26" t="s">
        <v>37</v>
      </c>
      <c r="AJ3" s="12" t="s">
        <v>30</v>
      </c>
      <c r="AK3" s="12" t="s">
        <v>83</v>
      </c>
      <c r="AL3" s="8" t="s">
        <v>84</v>
      </c>
      <c r="AM3" s="12" t="s">
        <v>32</v>
      </c>
      <c r="AN3" s="12" t="s">
        <v>33</v>
      </c>
      <c r="AO3" s="12" t="s">
        <v>34</v>
      </c>
      <c r="AP3" s="14" t="s">
        <v>85</v>
      </c>
      <c r="AQ3" s="14" t="s">
        <v>86</v>
      </c>
      <c r="AR3" s="14" t="s">
        <v>87</v>
      </c>
      <c r="AS3" s="14" t="s">
        <v>86</v>
      </c>
      <c r="AT3" s="14" t="s">
        <v>87</v>
      </c>
      <c r="AU3" s="27">
        <v>0.5</v>
      </c>
      <c r="AV3" s="28" t="s">
        <v>88</v>
      </c>
      <c r="AW3" s="28" t="s">
        <v>89</v>
      </c>
      <c r="AX3" s="28" t="s">
        <v>90</v>
      </c>
      <c r="AY3" s="28" t="s">
        <v>91</v>
      </c>
      <c r="AZ3" s="28" t="s">
        <v>92</v>
      </c>
      <c r="BA3" s="28" t="s">
        <v>63</v>
      </c>
      <c r="BB3" s="28" t="s">
        <v>89</v>
      </c>
      <c r="BC3" s="28" t="s">
        <v>90</v>
      </c>
      <c r="BD3" s="28" t="s">
        <v>91</v>
      </c>
      <c r="BE3" s="10" t="s">
        <v>34</v>
      </c>
      <c r="BF3" s="10" t="s">
        <v>93</v>
      </c>
      <c r="BG3" s="10" t="s">
        <v>94</v>
      </c>
    </row>
    <row r="4" spans="1:59" x14ac:dyDescent="0.15">
      <c r="A4" s="20" t="s">
        <v>95</v>
      </c>
      <c r="B4" s="20" t="s">
        <v>96</v>
      </c>
      <c r="C4" s="20"/>
      <c r="D4" s="20"/>
      <c r="E4" s="20"/>
      <c r="F4" s="20"/>
      <c r="G4" s="29"/>
      <c r="H4" s="22"/>
      <c r="I4" s="30"/>
      <c r="J4" s="23"/>
      <c r="K4" s="12" t="s">
        <v>97</v>
      </c>
      <c r="L4" s="31" t="s">
        <v>98</v>
      </c>
      <c r="N4" s="12"/>
      <c r="P4" s="26"/>
      <c r="Q4" s="12"/>
      <c r="R4" s="12"/>
      <c r="S4" s="12"/>
      <c r="T4" s="12"/>
      <c r="U4" s="12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 t="s">
        <v>99</v>
      </c>
      <c r="AI4" s="26"/>
      <c r="AJ4" s="32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4">
        <f>AU3</f>
        <v>0.5</v>
      </c>
      <c r="AV4" s="33"/>
      <c r="AW4" s="33"/>
      <c r="AX4" s="33"/>
      <c r="AY4" s="33"/>
      <c r="AZ4" s="33"/>
      <c r="BA4" s="33"/>
      <c r="BB4" s="33"/>
      <c r="BC4" s="35"/>
      <c r="BD4" s="33"/>
      <c r="BE4" s="33"/>
      <c r="BF4" s="33" t="s">
        <v>100</v>
      </c>
      <c r="BG4" s="33"/>
    </row>
    <row r="5" spans="1:59" x14ac:dyDescent="0.15">
      <c r="A5" s="20">
        <v>1</v>
      </c>
      <c r="B5" s="20"/>
      <c r="C5" s="20"/>
      <c r="D5" s="20"/>
      <c r="E5" s="20"/>
      <c r="F5" s="20"/>
      <c r="G5" s="36" t="s">
        <v>9</v>
      </c>
      <c r="H5" s="21">
        <f t="shared" ref="H5:N13" si="0">SUMIF($D$20:$D$2119,$A5,H$20:H$2119)</f>
        <v>287470</v>
      </c>
      <c r="I5" s="21">
        <f t="shared" si="0"/>
        <v>2</v>
      </c>
      <c r="J5" s="37">
        <f t="shared" si="0"/>
        <v>469365.25373134343</v>
      </c>
      <c r="K5" s="29">
        <f t="shared" si="0"/>
        <v>19906800</v>
      </c>
      <c r="L5" s="29">
        <f t="shared" si="0"/>
        <v>57407695.730000012</v>
      </c>
      <c r="M5" s="29">
        <f t="shared" si="0"/>
        <v>0</v>
      </c>
      <c r="N5" s="21">
        <f t="shared" si="0"/>
        <v>36721897.334699981</v>
      </c>
      <c r="O5" s="38">
        <f t="shared" ref="O5:O13" si="1">N5/H5</f>
        <v>127.74166812084732</v>
      </c>
      <c r="P5" s="130">
        <f t="shared" ref="P5:P13" ca="1" si="2">SUMIF($D$20:$D$2119,$A5,P$20:P$2119)</f>
        <v>7846420</v>
      </c>
      <c r="Q5" s="21"/>
      <c r="R5" s="21"/>
      <c r="S5" s="21">
        <f t="shared" ref="S5:AG13" ca="1" si="3">SUMIF($D$20:$D$2119,$A5,S$20:S$2119)</f>
        <v>4834186.0200000014</v>
      </c>
      <c r="T5" s="21">
        <f t="shared" ca="1" si="3"/>
        <v>0</v>
      </c>
      <c r="U5" s="21">
        <f t="shared" si="3"/>
        <v>0</v>
      </c>
      <c r="V5" s="130">
        <f t="shared" ca="1" si="3"/>
        <v>4834186.0200000014</v>
      </c>
      <c r="W5" s="130">
        <f t="shared" si="3"/>
        <v>671298.71999999986</v>
      </c>
      <c r="X5" s="130">
        <f t="shared" si="3"/>
        <v>0</v>
      </c>
      <c r="Y5" s="21">
        <f t="shared" si="3"/>
        <v>382196.3540039098</v>
      </c>
      <c r="Z5" s="21">
        <f t="shared" si="3"/>
        <v>10256110.629128724</v>
      </c>
      <c r="AA5" s="21">
        <f t="shared" si="3"/>
        <v>2849602</v>
      </c>
      <c r="AB5" s="21">
        <f t="shared" si="3"/>
        <v>2777602</v>
      </c>
      <c r="AC5" s="21">
        <f t="shared" si="3"/>
        <v>9730761.1803674381</v>
      </c>
      <c r="AD5" s="21">
        <f t="shared" si="3"/>
        <v>2</v>
      </c>
      <c r="AE5" s="21">
        <f t="shared" si="3"/>
        <v>272058</v>
      </c>
      <c r="AF5" s="21">
        <f t="shared" si="3"/>
        <v>15412</v>
      </c>
      <c r="AG5" s="21">
        <f t="shared" si="3"/>
        <v>30824</v>
      </c>
      <c r="AH5" s="21">
        <f>'V2'!B6</f>
        <v>209923718.14044085</v>
      </c>
      <c r="AI5" s="21">
        <f>'V2'!H6</f>
        <v>0</v>
      </c>
      <c r="AJ5" s="39">
        <f>AH5+AI5</f>
        <v>209923718.14044085</v>
      </c>
      <c r="AK5" s="140">
        <f t="shared" ref="AK5:AK13" ca="1" si="4">AJ5-P5-V5-X5-W5</f>
        <v>196571813.40044084</v>
      </c>
      <c r="AL5" s="29">
        <f t="shared" ref="AL5:AL13" ca="1" si="5">SUMIF($D$20:$D$2119,$A5,AL$20:AL$2119)</f>
        <v>209923718.14044085</v>
      </c>
      <c r="AM5" s="130">
        <f>'V2'!C6</f>
        <v>1260823.9897716818</v>
      </c>
      <c r="AN5" s="130">
        <f>'V2'!D6</f>
        <v>65984.482194405122</v>
      </c>
      <c r="AO5" s="141">
        <f>'V2'!E6</f>
        <v>11324745.571848059</v>
      </c>
      <c r="AP5" s="29">
        <f>AO5*$AP$2</f>
        <v>5662372.7859240305</v>
      </c>
      <c r="AQ5" s="21">
        <f t="shared" ref="AQ5:AR13" si="6">SUMIF($D$20:$D$2119,$A5,AQ$20:AQ$2119)</f>
        <v>8701364.4581691884</v>
      </c>
      <c r="AR5" s="21">
        <f t="shared" si="6"/>
        <v>1029396.7221982476</v>
      </c>
      <c r="AS5" s="29">
        <f>(AO5-AP5)/(AQ5+AR5)*AQ5</f>
        <v>5063362.299729499</v>
      </c>
      <c r="AT5" s="29">
        <f>AO5-AP5-AS5</f>
        <v>599010.48619452957</v>
      </c>
      <c r="AU5" s="21">
        <f t="shared" ref="AU5:AU13" si="7">SUMIF($D$20:$D$2119,$A5,AU$20:AU$2119)</f>
        <v>1291662</v>
      </c>
      <c r="AV5" s="29">
        <f>AS5-AU5</f>
        <v>3771700.299729499</v>
      </c>
      <c r="AW5" s="21">
        <f t="shared" ref="AW5:BG13" ca="1" si="8">SUMIF($D$20:$D$2119,$A5,AW$20:AW$2119)</f>
        <v>200642.79082297109</v>
      </c>
      <c r="AX5" s="21">
        <f t="shared" ca="1" si="8"/>
        <v>1866163.2711678222</v>
      </c>
      <c r="AY5" s="21">
        <f t="shared" ca="1" si="8"/>
        <v>-200642.790822971</v>
      </c>
      <c r="AZ5" s="21">
        <f t="shared" ca="1" si="8"/>
        <v>299505.24309726479</v>
      </c>
      <c r="BA5" s="21">
        <f t="shared" ca="1" si="8"/>
        <v>299505.24309726479</v>
      </c>
      <c r="BB5" s="21">
        <f t="shared" ca="1" si="8"/>
        <v>0</v>
      </c>
      <c r="BC5" s="21">
        <f t="shared" ca="1" si="8"/>
        <v>168624.25019081167</v>
      </c>
      <c r="BD5" s="21">
        <f t="shared" ca="1" si="8"/>
        <v>0</v>
      </c>
      <c r="BE5" s="130">
        <f t="shared" ca="1" si="8"/>
        <v>11324745.571848055</v>
      </c>
      <c r="BF5" s="130">
        <f t="shared" si="8"/>
        <v>-6375999.9999999981</v>
      </c>
      <c r="BG5" s="130">
        <f t="shared" ca="1" si="8"/>
        <v>216199272.18425485</v>
      </c>
    </row>
    <row r="6" spans="1:59" x14ac:dyDescent="0.15">
      <c r="A6" s="20">
        <v>2</v>
      </c>
      <c r="B6" s="20"/>
      <c r="C6" s="20"/>
      <c r="D6" s="20"/>
      <c r="E6" s="20"/>
      <c r="F6" s="20"/>
      <c r="G6" s="36" t="s">
        <v>10</v>
      </c>
      <c r="H6" s="21">
        <f t="shared" si="0"/>
        <v>555969</v>
      </c>
      <c r="I6" s="21">
        <f t="shared" si="0"/>
        <v>2</v>
      </c>
      <c r="J6" s="37">
        <f t="shared" si="0"/>
        <v>1022231.8805970149</v>
      </c>
      <c r="K6" s="29">
        <f t="shared" si="0"/>
        <v>47436525.400000006</v>
      </c>
      <c r="L6" s="29">
        <f t="shared" si="0"/>
        <v>145696122</v>
      </c>
      <c r="M6" s="29">
        <f t="shared" si="0"/>
        <v>3386694</v>
      </c>
      <c r="N6" s="21">
        <f t="shared" si="0"/>
        <v>94362479.867999971</v>
      </c>
      <c r="O6" s="38">
        <f t="shared" si="1"/>
        <v>169.7261535589214</v>
      </c>
      <c r="P6" s="130">
        <f t="shared" ca="1" si="2"/>
        <v>24101730</v>
      </c>
      <c r="Q6" s="21"/>
      <c r="R6" s="21"/>
      <c r="S6" s="21">
        <f t="shared" ca="1" si="3"/>
        <v>23914651.379999999</v>
      </c>
      <c r="T6" s="21">
        <f t="shared" ca="1" si="3"/>
        <v>0</v>
      </c>
      <c r="U6" s="21">
        <f t="shared" si="3"/>
        <v>0</v>
      </c>
      <c r="V6" s="130">
        <f t="shared" ca="1" si="3"/>
        <v>23914651.379999999</v>
      </c>
      <c r="W6" s="130">
        <f t="shared" si="3"/>
        <v>3004429.1500000004</v>
      </c>
      <c r="X6" s="130">
        <f t="shared" si="3"/>
        <v>0</v>
      </c>
      <c r="Y6" s="21">
        <f t="shared" si="3"/>
        <v>1221513</v>
      </c>
      <c r="Z6" s="21">
        <f t="shared" si="3"/>
        <v>33831938</v>
      </c>
      <c r="AA6" s="21">
        <f t="shared" si="3"/>
        <v>12513376</v>
      </c>
      <c r="AB6" s="21">
        <f t="shared" si="3"/>
        <v>12387376</v>
      </c>
      <c r="AC6" s="21">
        <f t="shared" si="3"/>
        <v>33003012.76982107</v>
      </c>
      <c r="AD6" s="21">
        <f t="shared" si="3"/>
        <v>8</v>
      </c>
      <c r="AE6" s="21">
        <f t="shared" si="3"/>
        <v>311004</v>
      </c>
      <c r="AF6" s="21">
        <f t="shared" si="3"/>
        <v>244965</v>
      </c>
      <c r="AG6" s="21">
        <f t="shared" si="3"/>
        <v>520912.00000000006</v>
      </c>
      <c r="AH6" s="21">
        <f>'V2'!B7</f>
        <v>487912929.97139233</v>
      </c>
      <c r="AI6" s="21">
        <f>'V2'!H7</f>
        <v>0</v>
      </c>
      <c r="AJ6" s="39">
        <f t="shared" ref="AJ6:AJ13" si="9">AH6+AI6</f>
        <v>487912929.97139233</v>
      </c>
      <c r="AK6" s="140">
        <f t="shared" ca="1" si="4"/>
        <v>436892119.44139236</v>
      </c>
      <c r="AL6" s="29">
        <f t="shared" ca="1" si="5"/>
        <v>487912929.97139251</v>
      </c>
      <c r="AM6" s="130">
        <f>'V2'!C7</f>
        <v>2438442.4558019005</v>
      </c>
      <c r="AN6" s="130">
        <f>'V2'!D7</f>
        <v>569815.14708558319</v>
      </c>
      <c r="AO6" s="141">
        <f>'V2'!E7</f>
        <v>38409196.957453541</v>
      </c>
      <c r="AP6" s="29">
        <f t="shared" ref="AP6:AP13" si="10">AO6*$AP$2</f>
        <v>19204598.478726774</v>
      </c>
      <c r="AQ6" s="21">
        <f t="shared" si="6"/>
        <v>17944320.717516672</v>
      </c>
      <c r="AR6" s="21">
        <f t="shared" si="6"/>
        <v>15058692.0523044</v>
      </c>
      <c r="AS6" s="29">
        <f t="shared" ref="AS6:AS13" si="11">(AO6-AP6)/(AQ6+AR6)*AQ6</f>
        <v>10441879.253779236</v>
      </c>
      <c r="AT6" s="29">
        <f t="shared" ref="AT6:AT13" si="12">AO6-AP6-AS6</f>
        <v>8762719.2249475308</v>
      </c>
      <c r="AU6" s="21">
        <f t="shared" si="7"/>
        <v>5356363</v>
      </c>
      <c r="AV6" s="29">
        <f t="shared" ref="AV6:AV13" si="13">AS6-AU6</f>
        <v>5085516.2537792362</v>
      </c>
      <c r="AW6" s="21">
        <f t="shared" ca="1" si="8"/>
        <v>13818.428501184637</v>
      </c>
      <c r="AX6" s="21">
        <f t="shared" ca="1" si="8"/>
        <v>3184078.2191146724</v>
      </c>
      <c r="AY6" s="21">
        <f t="shared" ca="1" si="8"/>
        <v>-13818.428501184639</v>
      </c>
      <c r="AZ6" s="21">
        <f t="shared" ca="1" si="8"/>
        <v>4381359.6124737654</v>
      </c>
      <c r="BA6" s="21">
        <f t="shared" ca="1" si="8"/>
        <v>4381359.6124737654</v>
      </c>
      <c r="BB6" s="21">
        <f t="shared" ca="1" si="8"/>
        <v>0</v>
      </c>
      <c r="BC6" s="21">
        <f t="shared" ca="1" si="8"/>
        <v>2475105.7968679927</v>
      </c>
      <c r="BD6" s="21">
        <f t="shared" ca="1" si="8"/>
        <v>0</v>
      </c>
      <c r="BE6" s="130">
        <f t="shared" ca="1" si="8"/>
        <v>38409196.957453556</v>
      </c>
      <c r="BF6" s="130">
        <f t="shared" si="8"/>
        <v>-12324499.999999993</v>
      </c>
      <c r="BG6" s="130">
        <f t="shared" ca="1" si="8"/>
        <v>517005884.53173327</v>
      </c>
    </row>
    <row r="7" spans="1:59" x14ac:dyDescent="0.15">
      <c r="A7" s="20">
        <v>3</v>
      </c>
      <c r="B7" s="20"/>
      <c r="C7" s="20"/>
      <c r="D7" s="20"/>
      <c r="E7" s="20"/>
      <c r="F7" s="20"/>
      <c r="G7" s="36" t="s">
        <v>11</v>
      </c>
      <c r="H7" s="21">
        <f t="shared" si="0"/>
        <v>1625400</v>
      </c>
      <c r="I7" s="21">
        <f t="shared" si="0"/>
        <v>4</v>
      </c>
      <c r="J7" s="37">
        <f t="shared" si="0"/>
        <v>2736920.7114427881</v>
      </c>
      <c r="K7" s="29">
        <f t="shared" si="0"/>
        <v>133138634.20000008</v>
      </c>
      <c r="L7" s="29">
        <f t="shared" si="0"/>
        <v>422685966.73000026</v>
      </c>
      <c r="M7" s="29">
        <f t="shared" si="0"/>
        <v>14811806</v>
      </c>
      <c r="N7" s="21">
        <f t="shared" si="0"/>
        <v>275519149.64870006</v>
      </c>
      <c r="O7" s="38">
        <f t="shared" si="1"/>
        <v>169.50852076331984</v>
      </c>
      <c r="P7" s="130">
        <f t="shared" ca="1" si="2"/>
        <v>62277930</v>
      </c>
      <c r="Q7" s="21"/>
      <c r="R7" s="21"/>
      <c r="S7" s="21">
        <f t="shared" ca="1" si="3"/>
        <v>51496710.949999988</v>
      </c>
      <c r="T7" s="21">
        <f t="shared" ca="1" si="3"/>
        <v>55867.428571428572</v>
      </c>
      <c r="U7" s="21">
        <f t="shared" si="3"/>
        <v>3313510.7</v>
      </c>
      <c r="V7" s="130">
        <f t="shared" ca="1" si="3"/>
        <v>54866089.078571461</v>
      </c>
      <c r="W7" s="130">
        <f t="shared" si="3"/>
        <v>6184187.5299999993</v>
      </c>
      <c r="X7" s="130">
        <f t="shared" si="3"/>
        <v>0</v>
      </c>
      <c r="Y7" s="21">
        <f t="shared" si="3"/>
        <v>18350075.071037684</v>
      </c>
      <c r="Z7" s="21">
        <f t="shared" si="3"/>
        <v>62343184.378247559</v>
      </c>
      <c r="AA7" s="21">
        <f t="shared" si="3"/>
        <v>6512765</v>
      </c>
      <c r="AB7" s="21">
        <f t="shared" si="3"/>
        <v>6179765</v>
      </c>
      <c r="AC7" s="21">
        <f t="shared" si="3"/>
        <v>58986670.069413058</v>
      </c>
      <c r="AD7" s="21">
        <f t="shared" si="3"/>
        <v>25</v>
      </c>
      <c r="AE7" s="21">
        <f t="shared" si="3"/>
        <v>1181808</v>
      </c>
      <c r="AF7" s="21">
        <f t="shared" si="3"/>
        <v>443592</v>
      </c>
      <c r="AG7" s="21">
        <f t="shared" si="3"/>
        <v>831564.33333333326</v>
      </c>
      <c r="AH7" s="21">
        <f>'V2'!B8</f>
        <v>1340390244.9998956</v>
      </c>
      <c r="AI7" s="21">
        <f>'V2'!H8</f>
        <v>0</v>
      </c>
      <c r="AJ7" s="39">
        <f t="shared" si="9"/>
        <v>1340390244.9998956</v>
      </c>
      <c r="AK7" s="140">
        <f t="shared" ca="1" si="4"/>
        <v>1217062038.391324</v>
      </c>
      <c r="AL7" s="29">
        <f t="shared" ca="1" si="5"/>
        <v>1340390244.9998951</v>
      </c>
      <c r="AM7" s="130">
        <f>'V2'!C8</f>
        <v>7128894.5384732038</v>
      </c>
      <c r="AN7" s="130">
        <f>'V2'!D8</f>
        <v>8092046.117247765</v>
      </c>
      <c r="AO7" s="141">
        <f>'V2'!E8</f>
        <v>68649206.191023067</v>
      </c>
      <c r="AP7" s="29">
        <f t="shared" si="10"/>
        <v>34324603.095511541</v>
      </c>
      <c r="AQ7" s="21">
        <f t="shared" si="6"/>
        <v>37463241.660543703</v>
      </c>
      <c r="AR7" s="21">
        <f t="shared" si="6"/>
        <v>21523428.408869356</v>
      </c>
      <c r="AS7" s="29">
        <f t="shared" si="11"/>
        <v>21800025.31345113</v>
      </c>
      <c r="AT7" s="29">
        <f t="shared" si="12"/>
        <v>12524577.782060396</v>
      </c>
      <c r="AU7" s="21">
        <f t="shared" si="7"/>
        <v>2091725.5</v>
      </c>
      <c r="AV7" s="29">
        <f t="shared" si="13"/>
        <v>19708299.81345113</v>
      </c>
      <c r="AW7" s="21">
        <f t="shared" ca="1" si="8"/>
        <v>887166.79023231647</v>
      </c>
      <c r="AX7" s="21">
        <f t="shared" ca="1" si="8"/>
        <v>8064764.5087079769</v>
      </c>
      <c r="AY7" s="21">
        <f t="shared" ca="1" si="8"/>
        <v>-887166.79023231543</v>
      </c>
      <c r="AZ7" s="21">
        <f t="shared" ca="1" si="8"/>
        <v>6262288.891030198</v>
      </c>
      <c r="BA7" s="21">
        <f t="shared" ca="1" si="8"/>
        <v>6262288.8910301998</v>
      </c>
      <c r="BB7" s="21">
        <f t="shared" ca="1" si="8"/>
        <v>227159.69346029544</v>
      </c>
      <c r="BC7" s="21">
        <f t="shared" ca="1" si="8"/>
        <v>4187889.6610950446</v>
      </c>
      <c r="BD7" s="21">
        <f t="shared" ca="1" si="8"/>
        <v>-227159.69346029544</v>
      </c>
      <c r="BE7" s="130">
        <f t="shared" ca="1" si="8"/>
        <v>68649206.191023052</v>
      </c>
      <c r="BF7" s="130">
        <f t="shared" si="8"/>
        <v>-35492000.009999998</v>
      </c>
      <c r="BG7" s="130">
        <f t="shared" ca="1" si="8"/>
        <v>1388768391.8366365</v>
      </c>
    </row>
    <row r="8" spans="1:59" x14ac:dyDescent="0.15">
      <c r="A8" s="20">
        <v>4</v>
      </c>
      <c r="B8" s="20"/>
      <c r="C8" s="20"/>
      <c r="D8" s="20"/>
      <c r="E8" s="20"/>
      <c r="F8" s="20"/>
      <c r="G8" s="36" t="s">
        <v>12</v>
      </c>
      <c r="H8" s="21">
        <f t="shared" si="0"/>
        <v>1424910</v>
      </c>
      <c r="I8" s="21">
        <f t="shared" si="0"/>
        <v>3</v>
      </c>
      <c r="J8" s="37">
        <f t="shared" si="0"/>
        <v>2520005.7711442807</v>
      </c>
      <c r="K8" s="29">
        <f t="shared" si="0"/>
        <v>113387405.84999999</v>
      </c>
      <c r="L8" s="29">
        <f t="shared" si="0"/>
        <v>490791021.70999992</v>
      </c>
      <c r="M8" s="29">
        <f t="shared" si="0"/>
        <v>4830880</v>
      </c>
      <c r="N8" s="21">
        <f t="shared" si="0"/>
        <v>277878310.67889977</v>
      </c>
      <c r="O8" s="38">
        <f t="shared" si="1"/>
        <v>195.01463999754353</v>
      </c>
      <c r="P8" s="130">
        <f t="shared" ca="1" si="2"/>
        <v>65764056</v>
      </c>
      <c r="Q8" s="21"/>
      <c r="R8" s="21"/>
      <c r="S8" s="21">
        <f t="shared" ca="1" si="3"/>
        <v>50051669.359999992</v>
      </c>
      <c r="T8" s="21">
        <f t="shared" ca="1" si="3"/>
        <v>818223.57142857136</v>
      </c>
      <c r="U8" s="21">
        <f t="shared" si="3"/>
        <v>1904556.5799999998</v>
      </c>
      <c r="V8" s="130">
        <f t="shared" ca="1" si="3"/>
        <v>52774449.511428602</v>
      </c>
      <c r="W8" s="130">
        <f t="shared" si="3"/>
        <v>7013600.120000001</v>
      </c>
      <c r="X8" s="130">
        <f t="shared" si="3"/>
        <v>0</v>
      </c>
      <c r="Y8" s="21">
        <f t="shared" si="3"/>
        <v>99.999980000000022</v>
      </c>
      <c r="Z8" s="21">
        <f t="shared" si="3"/>
        <v>58875184.32156276</v>
      </c>
      <c r="AA8" s="21">
        <f t="shared" si="3"/>
        <v>7070386</v>
      </c>
      <c r="AB8" s="21">
        <f t="shared" si="3"/>
        <v>6827386</v>
      </c>
      <c r="AC8" s="21">
        <f t="shared" si="3"/>
        <v>56663717.899409108</v>
      </c>
      <c r="AD8" s="21">
        <f t="shared" si="3"/>
        <v>13</v>
      </c>
      <c r="AE8" s="21">
        <f t="shared" si="3"/>
        <v>977686</v>
      </c>
      <c r="AF8" s="21">
        <f t="shared" si="3"/>
        <v>447224</v>
      </c>
      <c r="AG8" s="21">
        <f t="shared" si="3"/>
        <v>943299.33333333337</v>
      </c>
      <c r="AH8" s="21">
        <f>'V2'!B9</f>
        <v>1268113592.7978685</v>
      </c>
      <c r="AI8" s="21">
        <f>'V2'!H9</f>
        <v>0</v>
      </c>
      <c r="AJ8" s="39">
        <f t="shared" si="9"/>
        <v>1268113592.7978685</v>
      </c>
      <c r="AK8" s="140">
        <f t="shared" ca="1" si="4"/>
        <v>1142561487.16644</v>
      </c>
      <c r="AL8" s="29">
        <f t="shared" ca="1" si="5"/>
        <v>1268113592.797868</v>
      </c>
      <c r="AM8" s="130">
        <f>'V2'!C9</f>
        <v>6249558.9496836802</v>
      </c>
      <c r="AN8" s="130">
        <f>'V2'!D9</f>
        <v>4053012.940212274</v>
      </c>
      <c r="AO8" s="141">
        <f>'V2'!E9</f>
        <v>65945733.9946298</v>
      </c>
      <c r="AP8" s="29">
        <f t="shared" si="10"/>
        <v>32972866.997314908</v>
      </c>
      <c r="AQ8" s="21">
        <f t="shared" si="6"/>
        <v>32454364.799822047</v>
      </c>
      <c r="AR8" s="21">
        <f t="shared" si="6"/>
        <v>24209353.099587109</v>
      </c>
      <c r="AS8" s="29">
        <f t="shared" si="11"/>
        <v>18885337.808693785</v>
      </c>
      <c r="AT8" s="29">
        <f t="shared" si="12"/>
        <v>14087529.188621107</v>
      </c>
      <c r="AU8" s="21">
        <f t="shared" si="7"/>
        <v>2549176</v>
      </c>
      <c r="AV8" s="29">
        <f t="shared" si="13"/>
        <v>16336161.808693785</v>
      </c>
      <c r="AW8" s="21">
        <f t="shared" ca="1" si="8"/>
        <v>390881.56292215921</v>
      </c>
      <c r="AX8" s="21">
        <f t="shared" ca="1" si="8"/>
        <v>6430948.3099483857</v>
      </c>
      <c r="AY8" s="21">
        <f t="shared" ca="1" si="8"/>
        <v>-390881.56292215997</v>
      </c>
      <c r="AZ8" s="21">
        <f t="shared" ca="1" si="8"/>
        <v>7043764.5943105537</v>
      </c>
      <c r="BA8" s="21">
        <f t="shared" ca="1" si="8"/>
        <v>7043764.5943105528</v>
      </c>
      <c r="BB8" s="21">
        <f t="shared" ca="1" si="8"/>
        <v>13919.301071600406</v>
      </c>
      <c r="BC8" s="21">
        <f t="shared" ca="1" si="8"/>
        <v>4197045.2805932947</v>
      </c>
      <c r="BD8" s="21">
        <f t="shared" ca="1" si="8"/>
        <v>-13919.301071600408</v>
      </c>
      <c r="BE8" s="130">
        <f t="shared" ca="1" si="8"/>
        <v>65945733.994629748</v>
      </c>
      <c r="BF8" s="130">
        <f t="shared" si="8"/>
        <v>-19788580.004551444</v>
      </c>
      <c r="BG8" s="130">
        <f t="shared" ca="1" si="8"/>
        <v>1324573318.6778417</v>
      </c>
    </row>
    <row r="9" spans="1:59" x14ac:dyDescent="0.15">
      <c r="A9" s="20">
        <v>5</v>
      </c>
      <c r="B9" s="20"/>
      <c r="C9" s="20"/>
      <c r="D9" s="20"/>
      <c r="E9" s="20"/>
      <c r="F9" s="20"/>
      <c r="G9" s="36" t="s">
        <v>13</v>
      </c>
      <c r="H9" s="21">
        <f t="shared" si="0"/>
        <v>534030</v>
      </c>
      <c r="I9" s="21">
        <f t="shared" si="0"/>
        <v>1</v>
      </c>
      <c r="J9" s="37">
        <f t="shared" si="0"/>
        <v>978084.6965174136</v>
      </c>
      <c r="K9" s="29">
        <f t="shared" si="0"/>
        <v>56027937.54999999</v>
      </c>
      <c r="L9" s="29">
        <f t="shared" si="0"/>
        <v>194459916.69999993</v>
      </c>
      <c r="M9" s="29">
        <f t="shared" si="0"/>
        <v>112775</v>
      </c>
      <c r="N9" s="21">
        <f t="shared" si="0"/>
        <v>116292257.54899999</v>
      </c>
      <c r="O9" s="38">
        <f t="shared" si="1"/>
        <v>217.76352929423439</v>
      </c>
      <c r="P9" s="130">
        <f t="shared" ca="1" si="2"/>
        <v>30079076</v>
      </c>
      <c r="Q9" s="21"/>
      <c r="R9" s="21"/>
      <c r="S9" s="21">
        <f t="shared" ca="1" si="3"/>
        <v>23923386.770000007</v>
      </c>
      <c r="T9" s="21">
        <f t="shared" ca="1" si="3"/>
        <v>286683.42857142858</v>
      </c>
      <c r="U9" s="21">
        <f t="shared" si="3"/>
        <v>0</v>
      </c>
      <c r="V9" s="130">
        <f t="shared" ca="1" si="3"/>
        <v>24210070.198571436</v>
      </c>
      <c r="W9" s="130">
        <f t="shared" si="3"/>
        <v>3406599.5100000002</v>
      </c>
      <c r="X9" s="130">
        <f t="shared" si="3"/>
        <v>749000</v>
      </c>
      <c r="Y9" s="21">
        <f t="shared" si="3"/>
        <v>100</v>
      </c>
      <c r="Z9" s="21">
        <f t="shared" si="3"/>
        <v>37519668.582807064</v>
      </c>
      <c r="AA9" s="21">
        <f t="shared" si="3"/>
        <v>25804791</v>
      </c>
      <c r="AB9" s="21">
        <f t="shared" si="3"/>
        <v>25693791</v>
      </c>
      <c r="AC9" s="21">
        <f t="shared" si="3"/>
        <v>36615630.693071261</v>
      </c>
      <c r="AD9" s="21">
        <f t="shared" si="3"/>
        <v>7</v>
      </c>
      <c r="AE9" s="21">
        <f t="shared" si="3"/>
        <v>307077</v>
      </c>
      <c r="AF9" s="21">
        <f t="shared" si="3"/>
        <v>226953</v>
      </c>
      <c r="AG9" s="21">
        <f t="shared" si="3"/>
        <v>482802.66666666663</v>
      </c>
      <c r="AH9" s="21">
        <f>'V2'!B10</f>
        <v>542647035.97700381</v>
      </c>
      <c r="AI9" s="21">
        <f>'V2'!H10</f>
        <v>0</v>
      </c>
      <c r="AJ9" s="39">
        <f t="shared" si="9"/>
        <v>542647035.97700381</v>
      </c>
      <c r="AK9" s="140">
        <f t="shared" ca="1" si="4"/>
        <v>484202290.26843238</v>
      </c>
      <c r="AL9" s="29">
        <f t="shared" ca="1" si="5"/>
        <v>542647035.97700346</v>
      </c>
      <c r="AM9" s="130">
        <f>'V2'!C10</f>
        <v>2342219.4846689096</v>
      </c>
      <c r="AN9" s="130">
        <f>'V2'!D10</f>
        <v>2760723.6321506617</v>
      </c>
      <c r="AO9" s="141">
        <f>'V2'!E10</f>
        <v>42613593.5170618</v>
      </c>
      <c r="AP9" s="29">
        <f t="shared" si="10"/>
        <v>21306796.758530904</v>
      </c>
      <c r="AQ9" s="21">
        <f t="shared" si="6"/>
        <v>23020268.678818353</v>
      </c>
      <c r="AR9" s="21">
        <f t="shared" si="6"/>
        <v>13595362.014252895</v>
      </c>
      <c r="AS9" s="29">
        <f t="shared" si="11"/>
        <v>13395595.727350723</v>
      </c>
      <c r="AT9" s="29">
        <f t="shared" si="12"/>
        <v>7911201.0311801732</v>
      </c>
      <c r="AU9" s="21">
        <f t="shared" si="7"/>
        <v>10970460</v>
      </c>
      <c r="AV9" s="29">
        <f t="shared" si="13"/>
        <v>2425135.727350723</v>
      </c>
      <c r="AW9" s="21">
        <f t="shared" ca="1" si="8"/>
        <v>313318.64101171761</v>
      </c>
      <c r="AX9" s="21">
        <f t="shared" ca="1" si="8"/>
        <v>4521114.8961388571</v>
      </c>
      <c r="AY9" s="21">
        <f t="shared" ca="1" si="8"/>
        <v>-313318.64101171767</v>
      </c>
      <c r="AZ9" s="21">
        <f t="shared" ca="1" si="8"/>
        <v>3955600.5155900866</v>
      </c>
      <c r="BA9" s="21">
        <f t="shared" ca="1" si="8"/>
        <v>3955600.5155900875</v>
      </c>
      <c r="BB9" s="21">
        <f t="shared" ca="1" si="8"/>
        <v>0</v>
      </c>
      <c r="BC9" s="21">
        <f t="shared" ca="1" si="8"/>
        <v>2303059.7123166649</v>
      </c>
      <c r="BD9" s="21">
        <f t="shared" ca="1" si="8"/>
        <v>0</v>
      </c>
      <c r="BE9" s="130">
        <f t="shared" ca="1" si="8"/>
        <v>42613593.517061792</v>
      </c>
      <c r="BF9" s="130">
        <f t="shared" si="8"/>
        <v>-9267499.9760426618</v>
      </c>
      <c r="BG9" s="130">
        <f t="shared" ca="1" si="8"/>
        <v>581096072.63484228</v>
      </c>
    </row>
    <row r="10" spans="1:59" x14ac:dyDescent="0.15">
      <c r="A10" s="20">
        <v>6</v>
      </c>
      <c r="B10" s="20"/>
      <c r="C10" s="20"/>
      <c r="D10" s="20"/>
      <c r="E10" s="20"/>
      <c r="F10" s="20"/>
      <c r="G10" s="36" t="s">
        <v>14</v>
      </c>
      <c r="H10" s="21">
        <f t="shared" si="0"/>
        <v>1214945</v>
      </c>
      <c r="I10" s="21">
        <f t="shared" si="0"/>
        <v>1</v>
      </c>
      <c r="J10" s="37">
        <f t="shared" si="0"/>
        <v>2179111.2288557207</v>
      </c>
      <c r="K10" s="29">
        <f t="shared" si="0"/>
        <v>98927753.299999982</v>
      </c>
      <c r="L10" s="29">
        <f t="shared" si="0"/>
        <v>354419486.92000026</v>
      </c>
      <c r="M10" s="29">
        <f t="shared" si="0"/>
        <v>11157586.999999998</v>
      </c>
      <c r="N10" s="29">
        <f t="shared" si="0"/>
        <v>220609169.27480003</v>
      </c>
      <c r="O10" s="38">
        <f t="shared" si="1"/>
        <v>181.57955238698051</v>
      </c>
      <c r="P10" s="130">
        <f t="shared" ca="1" si="2"/>
        <v>54113983</v>
      </c>
      <c r="Q10" s="21"/>
      <c r="R10" s="21"/>
      <c r="S10" s="21">
        <f t="shared" ca="1" si="3"/>
        <v>49814947.520000011</v>
      </c>
      <c r="T10" s="21">
        <f t="shared" ca="1" si="3"/>
        <v>268362.85714285716</v>
      </c>
      <c r="U10" s="21">
        <f t="shared" si="3"/>
        <v>0</v>
      </c>
      <c r="V10" s="130">
        <f t="shared" ca="1" si="3"/>
        <v>50083310.377142869</v>
      </c>
      <c r="W10" s="130">
        <f t="shared" si="3"/>
        <v>4919188.129999998</v>
      </c>
      <c r="X10" s="130">
        <f t="shared" si="3"/>
        <v>419000</v>
      </c>
      <c r="Y10" s="40">
        <f t="shared" si="3"/>
        <v>0.99999999999999978</v>
      </c>
      <c r="Z10" s="40">
        <f t="shared" si="3"/>
        <v>1.0000000067101265</v>
      </c>
      <c r="AA10" s="21">
        <f t="shared" si="3"/>
        <v>11292704</v>
      </c>
      <c r="AB10" s="21">
        <f t="shared" si="3"/>
        <v>11079704</v>
      </c>
      <c r="AC10" s="21">
        <f t="shared" si="3"/>
        <v>50833030.261991411</v>
      </c>
      <c r="AD10" s="21">
        <f t="shared" si="3"/>
        <v>15</v>
      </c>
      <c r="AE10" s="21">
        <f t="shared" si="3"/>
        <v>757741</v>
      </c>
      <c r="AF10" s="21">
        <f t="shared" si="3"/>
        <v>457204</v>
      </c>
      <c r="AG10" s="21">
        <f t="shared" si="3"/>
        <v>957382.99999999988</v>
      </c>
      <c r="AH10" s="21">
        <f>'V2'!B11</f>
        <v>1019771434.2337993</v>
      </c>
      <c r="AI10" s="21">
        <f>'V2'!H11</f>
        <v>-15242485.293956</v>
      </c>
      <c r="AJ10" s="39">
        <f t="shared" si="9"/>
        <v>1004528948.9398433</v>
      </c>
      <c r="AK10" s="140">
        <f t="shared" ca="1" si="4"/>
        <v>894993467.4327004</v>
      </c>
      <c r="AL10" s="29">
        <f t="shared" ca="1" si="5"/>
        <v>1004528948.9398439</v>
      </c>
      <c r="AM10" s="130">
        <f>'V2'!C11</f>
        <v>5328666.6513137231</v>
      </c>
      <c r="AN10" s="130">
        <f>'V2'!D11</f>
        <v>1386792.5071366499</v>
      </c>
      <c r="AO10" s="141">
        <f>'V2'!E11</f>
        <v>59159928.364552394</v>
      </c>
      <c r="AP10" s="29">
        <f t="shared" si="10"/>
        <v>29579964.182276204</v>
      </c>
      <c r="AQ10" s="21">
        <f t="shared" si="6"/>
        <v>29500278.151129499</v>
      </c>
      <c r="AR10" s="21">
        <f t="shared" si="6"/>
        <v>21332752.110861853</v>
      </c>
      <c r="AS10" s="29">
        <f t="shared" si="11"/>
        <v>17166341.777780358</v>
      </c>
      <c r="AT10" s="29">
        <f t="shared" si="12"/>
        <v>12413622.404495832</v>
      </c>
      <c r="AU10" s="21">
        <f t="shared" si="7"/>
        <v>4798891</v>
      </c>
      <c r="AV10" s="29">
        <f t="shared" si="13"/>
        <v>12367450.777780358</v>
      </c>
      <c r="AW10" s="21">
        <f t="shared" ca="1" si="8"/>
        <v>198228.09401430818</v>
      </c>
      <c r="AX10" s="21">
        <f t="shared" ca="1" si="8"/>
        <v>5628495.9931461476</v>
      </c>
      <c r="AY10" s="21">
        <f t="shared" ca="1" si="8"/>
        <v>-198228.09401430804</v>
      </c>
      <c r="AZ10" s="21">
        <f t="shared" ca="1" si="8"/>
        <v>6206811.2022479149</v>
      </c>
      <c r="BA10" s="21">
        <f t="shared" ca="1" si="8"/>
        <v>6206811.2022479186</v>
      </c>
      <c r="BB10" s="21">
        <f t="shared" ca="1" si="8"/>
        <v>0</v>
      </c>
      <c r="BC10" s="21">
        <f t="shared" ca="1" si="8"/>
        <v>3503508.374642753</v>
      </c>
      <c r="BD10" s="21">
        <f t="shared" ca="1" si="8"/>
        <v>0</v>
      </c>
      <c r="BE10" s="130">
        <f t="shared" ca="1" si="8"/>
        <v>59159928.364552438</v>
      </c>
      <c r="BF10" s="130">
        <f t="shared" si="8"/>
        <v>-27473765.290000003</v>
      </c>
      <c r="BG10" s="130">
        <f t="shared" ca="1" si="8"/>
        <v>1042930571.1728469</v>
      </c>
    </row>
    <row r="11" spans="1:59" x14ac:dyDescent="0.15">
      <c r="A11" s="20">
        <v>7</v>
      </c>
      <c r="B11" s="20"/>
      <c r="C11" s="20"/>
      <c r="D11" s="20"/>
      <c r="E11" s="20"/>
      <c r="F11" s="20"/>
      <c r="G11" s="36" t="s">
        <v>15</v>
      </c>
      <c r="H11" s="21">
        <f t="shared" si="0"/>
        <v>720436</v>
      </c>
      <c r="I11" s="21">
        <f t="shared" si="0"/>
        <v>1</v>
      </c>
      <c r="J11" s="37">
        <f t="shared" si="0"/>
        <v>1256385.597014925</v>
      </c>
      <c r="K11" s="29">
        <f t="shared" si="0"/>
        <v>64914573.499999993</v>
      </c>
      <c r="L11" s="29">
        <f t="shared" si="0"/>
        <v>225643667.17999995</v>
      </c>
      <c r="M11" s="29">
        <f t="shared" si="0"/>
        <v>498700</v>
      </c>
      <c r="N11" s="21">
        <f t="shared" si="0"/>
        <v>135238223.12019998</v>
      </c>
      <c r="O11" s="38">
        <f t="shared" si="1"/>
        <v>187.71719225607822</v>
      </c>
      <c r="P11" s="130">
        <f t="shared" ca="1" si="2"/>
        <v>32396748</v>
      </c>
      <c r="Q11" s="21"/>
      <c r="R11" s="21"/>
      <c r="S11" s="21">
        <f t="shared" ca="1" si="3"/>
        <v>25791675.769999996</v>
      </c>
      <c r="T11" s="21">
        <f t="shared" ca="1" si="3"/>
        <v>439537.15714285715</v>
      </c>
      <c r="U11" s="21">
        <f t="shared" si="3"/>
        <v>0</v>
      </c>
      <c r="V11" s="130">
        <f t="shared" ca="1" si="3"/>
        <v>26231212.927142855</v>
      </c>
      <c r="W11" s="130">
        <f t="shared" si="3"/>
        <v>3010016.1199999996</v>
      </c>
      <c r="X11" s="130">
        <f t="shared" si="3"/>
        <v>0</v>
      </c>
      <c r="Y11" s="21">
        <f t="shared" si="3"/>
        <v>1294927.9199999995</v>
      </c>
      <c r="Z11" s="21">
        <f t="shared" si="3"/>
        <v>58009500.680000052</v>
      </c>
      <c r="AA11" s="21">
        <f t="shared" si="3"/>
        <v>45063212</v>
      </c>
      <c r="AB11" s="21">
        <f t="shared" si="3"/>
        <v>44789212</v>
      </c>
      <c r="AC11" s="21">
        <f t="shared" si="3"/>
        <v>56372377.744308263</v>
      </c>
      <c r="AD11" s="21">
        <f t="shared" si="3"/>
        <v>7</v>
      </c>
      <c r="AE11" s="21">
        <f t="shared" si="3"/>
        <v>511819</v>
      </c>
      <c r="AF11" s="21">
        <f t="shared" si="3"/>
        <v>208617</v>
      </c>
      <c r="AG11" s="21">
        <f t="shared" si="3"/>
        <v>431029</v>
      </c>
      <c r="AH11" s="21">
        <f>'V2'!B12</f>
        <v>682194750.65810049</v>
      </c>
      <c r="AI11" s="21">
        <f>'V2'!H12</f>
        <v>0</v>
      </c>
      <c r="AJ11" s="39">
        <f t="shared" si="9"/>
        <v>682194750.65810049</v>
      </c>
      <c r="AK11" s="140">
        <f t="shared" ca="1" si="4"/>
        <v>620556773.61095762</v>
      </c>
      <c r="AL11" s="29">
        <f t="shared" ca="1" si="5"/>
        <v>682194750.65810037</v>
      </c>
      <c r="AM11" s="130">
        <f>'V2'!C12</f>
        <v>3159783.6014024122</v>
      </c>
      <c r="AN11" s="130">
        <f>'V2'!D12</f>
        <v>602248.19765571447</v>
      </c>
      <c r="AO11" s="141">
        <f>'V2'!E12</f>
        <v>65606669.755951717</v>
      </c>
      <c r="AP11" s="29">
        <f t="shared" si="10"/>
        <v>32803334.877975866</v>
      </c>
      <c r="AQ11" s="21">
        <f t="shared" si="6"/>
        <v>42857005.254885264</v>
      </c>
      <c r="AR11" s="21">
        <f t="shared" si="6"/>
        <v>13515372.489423035</v>
      </c>
      <c r="AS11" s="29">
        <f t="shared" si="11"/>
        <v>24938680.103574585</v>
      </c>
      <c r="AT11" s="29">
        <f t="shared" si="12"/>
        <v>7864654.7744012661</v>
      </c>
      <c r="AU11" s="21">
        <f t="shared" si="7"/>
        <v>21336446.5</v>
      </c>
      <c r="AV11" s="29">
        <f t="shared" si="13"/>
        <v>3602233.6035745852</v>
      </c>
      <c r="AW11" s="21">
        <f t="shared" ca="1" si="8"/>
        <v>801629.95496208814</v>
      </c>
      <c r="AX11" s="21">
        <f t="shared" ca="1" si="8"/>
        <v>8832579.406344844</v>
      </c>
      <c r="AY11" s="21">
        <f t="shared" ca="1" si="8"/>
        <v>-801629.95496208814</v>
      </c>
      <c r="AZ11" s="21">
        <f t="shared" ca="1" si="8"/>
        <v>3932327.3872006326</v>
      </c>
      <c r="BA11" s="21">
        <f t="shared" ca="1" si="8"/>
        <v>3932327.3872006335</v>
      </c>
      <c r="BB11" s="21">
        <f t="shared" ca="1" si="8"/>
        <v>0</v>
      </c>
      <c r="BC11" s="21">
        <f t="shared" ca="1" si="8"/>
        <v>2270056.9238345148</v>
      </c>
      <c r="BD11" s="21">
        <f t="shared" ca="1" si="8"/>
        <v>0</v>
      </c>
      <c r="BE11" s="130">
        <f t="shared" ca="1" si="8"/>
        <v>65606669.755951643</v>
      </c>
      <c r="BF11" s="130">
        <f t="shared" si="8"/>
        <v>-10549000.040000005</v>
      </c>
      <c r="BG11" s="130">
        <f t="shared" ca="1" si="8"/>
        <v>741014452.17311037</v>
      </c>
    </row>
    <row r="12" spans="1:59" x14ac:dyDescent="0.15">
      <c r="A12" s="20">
        <v>8</v>
      </c>
      <c r="B12" s="20"/>
      <c r="C12" s="20"/>
      <c r="D12" s="20"/>
      <c r="E12" s="20"/>
      <c r="F12" s="20"/>
      <c r="G12" s="36" t="s">
        <v>16</v>
      </c>
      <c r="H12" s="21">
        <f t="shared" si="0"/>
        <v>374861</v>
      </c>
      <c r="I12" s="21">
        <f t="shared" si="0"/>
        <v>0</v>
      </c>
      <c r="J12" s="37">
        <f t="shared" si="0"/>
        <v>664062.42288557196</v>
      </c>
      <c r="K12" s="29">
        <f t="shared" si="0"/>
        <v>28594781.899999995</v>
      </c>
      <c r="L12" s="29">
        <f t="shared" si="0"/>
        <v>129291232.90000001</v>
      </c>
      <c r="M12" s="29">
        <f t="shared" si="0"/>
        <v>132249</v>
      </c>
      <c r="N12" s="21">
        <f t="shared" si="0"/>
        <v>71144072.799000025</v>
      </c>
      <c r="O12" s="38">
        <f t="shared" si="1"/>
        <v>189.78787550318657</v>
      </c>
      <c r="P12" s="130">
        <f t="shared" ca="1" si="2"/>
        <v>17067614</v>
      </c>
      <c r="Q12" s="21"/>
      <c r="R12" s="21"/>
      <c r="S12" s="21">
        <f t="shared" ca="1" si="3"/>
        <v>18301720.930000007</v>
      </c>
      <c r="T12" s="21">
        <f t="shared" ca="1" si="3"/>
        <v>562397.942857143</v>
      </c>
      <c r="U12" s="21">
        <f t="shared" si="3"/>
        <v>0</v>
      </c>
      <c r="V12" s="130">
        <f t="shared" ca="1" si="3"/>
        <v>18864118.87285715</v>
      </c>
      <c r="W12" s="130">
        <f t="shared" si="3"/>
        <v>2366417.5699999998</v>
      </c>
      <c r="X12" s="130">
        <f t="shared" si="3"/>
        <v>602000</v>
      </c>
      <c r="Y12" s="21">
        <f t="shared" si="3"/>
        <v>100.00000000000004</v>
      </c>
      <c r="Z12" s="21">
        <f t="shared" si="3"/>
        <v>19330865.172221478</v>
      </c>
      <c r="AA12" s="21">
        <f t="shared" si="3"/>
        <v>8743972</v>
      </c>
      <c r="AB12" s="21">
        <f t="shared" si="3"/>
        <v>8671972</v>
      </c>
      <c r="AC12" s="21">
        <f t="shared" si="3"/>
        <v>18688499.815867379</v>
      </c>
      <c r="AD12" s="21">
        <f t="shared" si="3"/>
        <v>9</v>
      </c>
      <c r="AE12" s="21">
        <f t="shared" si="3"/>
        <v>181681</v>
      </c>
      <c r="AF12" s="21">
        <f t="shared" si="3"/>
        <v>193180</v>
      </c>
      <c r="AG12" s="21">
        <f t="shared" si="3"/>
        <v>370869.66666666669</v>
      </c>
      <c r="AH12" s="21">
        <f>'V2'!B13</f>
        <v>376859226.80757529</v>
      </c>
      <c r="AI12" s="21">
        <f>'V2'!H13</f>
        <v>0</v>
      </c>
      <c r="AJ12" s="39">
        <f t="shared" si="9"/>
        <v>376859226.80757529</v>
      </c>
      <c r="AK12" s="140">
        <f t="shared" ca="1" si="4"/>
        <v>337959076.36471814</v>
      </c>
      <c r="AL12" s="29">
        <f t="shared" ca="1" si="5"/>
        <v>376859226.80757552</v>
      </c>
      <c r="AM12" s="130">
        <f>'V2'!C13</f>
        <v>1644115.0089741624</v>
      </c>
      <c r="AN12" s="130">
        <f>'V2'!D13</f>
        <v>445674.85007577017</v>
      </c>
      <c r="AO12" s="141">
        <f>'V2'!E13</f>
        <v>21749840.697070267</v>
      </c>
      <c r="AP12" s="29">
        <f t="shared" si="10"/>
        <v>10874920.348535135</v>
      </c>
      <c r="AQ12" s="21">
        <f t="shared" si="6"/>
        <v>9597139.9211687595</v>
      </c>
      <c r="AR12" s="21">
        <f t="shared" si="6"/>
        <v>9091359.8946986124</v>
      </c>
      <c r="AS12" s="29">
        <f t="shared" si="11"/>
        <v>5584617.9867173601</v>
      </c>
      <c r="AT12" s="29">
        <f t="shared" si="12"/>
        <v>5290302.3618177716</v>
      </c>
      <c r="AU12" s="21">
        <f t="shared" si="7"/>
        <v>3799315</v>
      </c>
      <c r="AV12" s="29">
        <f t="shared" si="13"/>
        <v>1785302.9867173601</v>
      </c>
      <c r="AW12" s="21">
        <f t="shared" ca="1" si="8"/>
        <v>84642.474087664057</v>
      </c>
      <c r="AX12" s="21">
        <f t="shared" ca="1" si="8"/>
        <v>1836705.7239395166</v>
      </c>
      <c r="AY12" s="21">
        <f t="shared" ca="1" si="8"/>
        <v>-84642.474087664101</v>
      </c>
      <c r="AZ12" s="21">
        <f t="shared" ca="1" si="8"/>
        <v>2645151.1809088858</v>
      </c>
      <c r="BA12" s="21">
        <f t="shared" ca="1" si="8"/>
        <v>2645151.1809088853</v>
      </c>
      <c r="BB12" s="21">
        <f t="shared" ca="1" si="8"/>
        <v>0</v>
      </c>
      <c r="BC12" s="21">
        <f t="shared" ca="1" si="8"/>
        <v>1489244.8289369333</v>
      </c>
      <c r="BD12" s="21">
        <f t="shared" ca="1" si="8"/>
        <v>0</v>
      </c>
      <c r="BE12" s="130">
        <f t="shared" ca="1" si="8"/>
        <v>21749840.697070271</v>
      </c>
      <c r="BF12" s="130">
        <f t="shared" si="8"/>
        <v>-5886800</v>
      </c>
      <c r="BG12" s="130">
        <f t="shared" ca="1" si="8"/>
        <v>394812057.36369562</v>
      </c>
    </row>
    <row r="13" spans="1:59" x14ac:dyDescent="0.15">
      <c r="A13" s="20">
        <v>9</v>
      </c>
      <c r="B13" s="20"/>
      <c r="C13" s="20"/>
      <c r="D13" s="20"/>
      <c r="E13" s="20"/>
      <c r="F13" s="20"/>
      <c r="G13" s="36" t="s">
        <v>27</v>
      </c>
      <c r="H13" s="21">
        <f t="shared" si="0"/>
        <v>1761738</v>
      </c>
      <c r="I13" s="21">
        <f t="shared" si="0"/>
        <v>1</v>
      </c>
      <c r="J13" s="37">
        <f t="shared" si="0"/>
        <v>4110722.0000000005</v>
      </c>
      <c r="K13" s="21">
        <f t="shared" si="0"/>
        <v>0</v>
      </c>
      <c r="L13" s="21">
        <f t="shared" si="0"/>
        <v>0</v>
      </c>
      <c r="M13" s="21">
        <f t="shared" si="0"/>
        <v>0</v>
      </c>
      <c r="N13" s="21">
        <f t="shared" si="0"/>
        <v>0</v>
      </c>
      <c r="O13" s="38">
        <f t="shared" si="1"/>
        <v>0</v>
      </c>
      <c r="P13" s="130">
        <f t="shared" si="2"/>
        <v>0</v>
      </c>
      <c r="Q13" s="21"/>
      <c r="R13" s="21"/>
      <c r="S13" s="21">
        <f t="shared" ca="1" si="3"/>
        <v>0</v>
      </c>
      <c r="T13" s="21">
        <f t="shared" ca="1" si="3"/>
        <v>0</v>
      </c>
      <c r="U13" s="21">
        <f t="shared" si="3"/>
        <v>0</v>
      </c>
      <c r="V13" s="130">
        <f t="shared" ca="1" si="3"/>
        <v>0</v>
      </c>
      <c r="W13" s="130">
        <f t="shared" si="3"/>
        <v>0</v>
      </c>
      <c r="X13" s="130">
        <f t="shared" si="3"/>
        <v>0</v>
      </c>
      <c r="Y13" s="21">
        <f t="shared" si="3"/>
        <v>243909993.75013626</v>
      </c>
      <c r="Z13" s="21">
        <f t="shared" si="3"/>
        <v>69261016.910968512</v>
      </c>
      <c r="AA13" s="21">
        <f t="shared" si="3"/>
        <v>12719289</v>
      </c>
      <c r="AB13" s="21">
        <f t="shared" si="3"/>
        <v>12718289</v>
      </c>
      <c r="AC13" s="21">
        <f t="shared" si="3"/>
        <v>67559839.70017986</v>
      </c>
      <c r="AD13" s="21">
        <f t="shared" si="3"/>
        <v>1</v>
      </c>
      <c r="AE13" s="21">
        <f t="shared" si="3"/>
        <v>0</v>
      </c>
      <c r="AF13" s="21">
        <f t="shared" si="3"/>
        <v>1761738</v>
      </c>
      <c r="AG13" s="21">
        <f t="shared" si="3"/>
        <v>4110722.0000000005</v>
      </c>
      <c r="AH13" s="21">
        <f>'V2'!B14</f>
        <v>2106856578.5140493</v>
      </c>
      <c r="AI13" s="21">
        <f>'V2'!H14</f>
        <v>0</v>
      </c>
      <c r="AJ13" s="39">
        <f t="shared" si="9"/>
        <v>2106856578.5140493</v>
      </c>
      <c r="AK13" s="140">
        <f t="shared" ca="1" si="4"/>
        <v>2106856578.5140493</v>
      </c>
      <c r="AL13" s="29">
        <f t="shared" ca="1" si="5"/>
        <v>2106856578.5140493</v>
      </c>
      <c r="AM13" s="130">
        <f>'V2'!C14</f>
        <v>7726863.7913256465</v>
      </c>
      <c r="AN13" s="130">
        <f>'V2'!D14</f>
        <v>37942754.833364151</v>
      </c>
      <c r="AO13" s="141">
        <f>'V2'!E14</f>
        <v>78626736.521190196</v>
      </c>
      <c r="AP13" s="29">
        <f t="shared" si="10"/>
        <v>39313368.260595106</v>
      </c>
      <c r="AQ13" s="21">
        <f t="shared" si="6"/>
        <v>0</v>
      </c>
      <c r="AR13" s="21">
        <f t="shared" si="6"/>
        <v>67559839.70017986</v>
      </c>
      <c r="AS13" s="29">
        <f t="shared" si="11"/>
        <v>0</v>
      </c>
      <c r="AT13" s="29">
        <f t="shared" si="12"/>
        <v>39313368.260595091</v>
      </c>
      <c r="AU13" s="21">
        <f t="shared" si="7"/>
        <v>0</v>
      </c>
      <c r="AV13" s="29">
        <f t="shared" si="13"/>
        <v>0</v>
      </c>
      <c r="AW13" s="21">
        <f t="shared" si="8"/>
        <v>0</v>
      </c>
      <c r="AX13" s="21">
        <f t="shared" si="8"/>
        <v>0</v>
      </c>
      <c r="AY13" s="21">
        <f t="shared" si="8"/>
        <v>0</v>
      </c>
      <c r="AZ13" s="21">
        <f t="shared" ca="1" si="8"/>
        <v>19656684.130297545</v>
      </c>
      <c r="BA13" s="21">
        <f t="shared" ca="1" si="8"/>
        <v>19656684.130297545</v>
      </c>
      <c r="BB13" s="21">
        <f t="shared" si="8"/>
        <v>0</v>
      </c>
      <c r="BC13" s="21">
        <f t="shared" si="8"/>
        <v>0</v>
      </c>
      <c r="BD13" s="21">
        <f t="shared" si="8"/>
        <v>0</v>
      </c>
      <c r="BE13" s="130">
        <f t="shared" ca="1" si="8"/>
        <v>78626736.521190196</v>
      </c>
      <c r="BF13" s="130">
        <f t="shared" si="8"/>
        <v>0</v>
      </c>
      <c r="BG13" s="130">
        <f t="shared" ca="1" si="8"/>
        <v>2231152933.6599293</v>
      </c>
    </row>
    <row r="14" spans="1:59" x14ac:dyDescent="0.15">
      <c r="A14" s="20"/>
      <c r="B14" s="20"/>
      <c r="C14" s="20"/>
      <c r="D14" s="20"/>
      <c r="E14" s="20"/>
      <c r="F14" s="20"/>
      <c r="G14" s="21"/>
      <c r="H14" s="23"/>
      <c r="I14" s="23"/>
      <c r="J14" s="21"/>
      <c r="K14" s="21"/>
      <c r="L14" s="21"/>
      <c r="M14" s="21"/>
      <c r="N14" s="21"/>
      <c r="O14" s="4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15"/>
      <c r="AK14" s="15"/>
      <c r="AL14" s="15"/>
      <c r="AM14" s="15"/>
      <c r="AN14" s="15"/>
      <c r="AO14" s="15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15"/>
      <c r="BF14" s="15"/>
      <c r="BG14" s="15"/>
    </row>
    <row r="15" spans="1:59" x14ac:dyDescent="0.15">
      <c r="A15" s="20"/>
      <c r="B15" s="20"/>
      <c r="C15" s="20"/>
      <c r="D15" s="20"/>
      <c r="E15" s="20"/>
      <c r="F15" s="20"/>
      <c r="G15" s="21" t="s">
        <v>28</v>
      </c>
      <c r="H15" s="21">
        <f t="shared" ref="H15:M15" si="14">SUM(H5:H13)</f>
        <v>8499759</v>
      </c>
      <c r="I15" s="21">
        <f t="shared" si="14"/>
        <v>15</v>
      </c>
      <c r="J15" s="21">
        <f t="shared" si="14"/>
        <v>15936889.562189057</v>
      </c>
      <c r="K15" s="21">
        <f t="shared" si="14"/>
        <v>562334411.70000005</v>
      </c>
      <c r="L15" s="21">
        <f t="shared" si="14"/>
        <v>2020395109.8700004</v>
      </c>
      <c r="M15" s="21">
        <f t="shared" si="14"/>
        <v>34930691</v>
      </c>
      <c r="N15" s="21">
        <f>SUM(N5:N13)</f>
        <v>1227765560.2732999</v>
      </c>
      <c r="O15" s="40"/>
      <c r="P15" s="21">
        <f ca="1">SUM(P5:P13)</f>
        <v>293647557</v>
      </c>
      <c r="Q15" s="21"/>
      <c r="R15" s="21"/>
      <c r="S15" s="21">
        <f t="shared" ref="S15:X15" ca="1" si="15">SUM(S5:S13)</f>
        <v>248128948.69999999</v>
      </c>
      <c r="T15" s="21">
        <f t="shared" ca="1" si="15"/>
        <v>2431072.3857142855</v>
      </c>
      <c r="U15" s="21">
        <f t="shared" si="15"/>
        <v>5218067.28</v>
      </c>
      <c r="V15" s="21">
        <f t="shared" ca="1" si="15"/>
        <v>255778088.3657144</v>
      </c>
      <c r="W15" s="21">
        <f t="shared" si="15"/>
        <v>30575736.850000001</v>
      </c>
      <c r="X15" s="21">
        <f t="shared" si="15"/>
        <v>1770000</v>
      </c>
      <c r="Y15" s="21"/>
      <c r="Z15" s="21">
        <f t="shared" ref="Z15:BE15" si="16">SUM(Z5:Z13)</f>
        <v>349427469.67493618</v>
      </c>
      <c r="AA15" s="21">
        <f t="shared" si="16"/>
        <v>132570097</v>
      </c>
      <c r="AB15" s="21">
        <f t="shared" si="16"/>
        <v>131125097</v>
      </c>
      <c r="AC15" s="21">
        <f t="shared" si="16"/>
        <v>388453540.13442886</v>
      </c>
      <c r="AD15" s="21">
        <f t="shared" si="16"/>
        <v>87</v>
      </c>
      <c r="AE15" s="21">
        <f t="shared" si="16"/>
        <v>4500874</v>
      </c>
      <c r="AF15" s="21">
        <f t="shared" si="16"/>
        <v>3998885</v>
      </c>
      <c r="AG15" s="21">
        <f t="shared" si="16"/>
        <v>8679406</v>
      </c>
      <c r="AH15" s="21">
        <f t="shared" si="16"/>
        <v>8034669512.1001253</v>
      </c>
      <c r="AI15" s="21">
        <f t="shared" si="16"/>
        <v>-15242485.293956</v>
      </c>
      <c r="AJ15" s="15">
        <f t="shared" si="16"/>
        <v>8019427026.8061695</v>
      </c>
      <c r="AK15" s="15">
        <f t="shared" ca="1" si="16"/>
        <v>7437655644.5904551</v>
      </c>
      <c r="AL15" s="15">
        <f t="shared" ca="1" si="16"/>
        <v>8019427026.8061686</v>
      </c>
      <c r="AM15" s="15">
        <f t="shared" si="16"/>
        <v>37279368.471415319</v>
      </c>
      <c r="AN15" s="15">
        <f t="shared" si="16"/>
        <v>55919052.707122974</v>
      </c>
      <c r="AO15" s="15">
        <f t="shared" si="16"/>
        <v>452085651.57078075</v>
      </c>
      <c r="AP15" s="39">
        <f t="shared" si="16"/>
        <v>226042825.78539047</v>
      </c>
      <c r="AQ15" s="39">
        <f t="shared" si="16"/>
        <v>201537983.64205348</v>
      </c>
      <c r="AR15" s="39">
        <f t="shared" si="16"/>
        <v>186915556.49237537</v>
      </c>
      <c r="AS15" s="39">
        <f t="shared" si="16"/>
        <v>117275840.27107668</v>
      </c>
      <c r="AT15" s="39">
        <f t="shared" si="16"/>
        <v>108766985.5143137</v>
      </c>
      <c r="AU15" s="39">
        <f t="shared" si="16"/>
        <v>52194039</v>
      </c>
      <c r="AV15" s="39">
        <f t="shared" si="16"/>
        <v>65081801.271076679</v>
      </c>
      <c r="AW15" s="39">
        <f t="shared" ca="1" si="16"/>
        <v>2890328.7365544094</v>
      </c>
      <c r="AX15" s="39">
        <f t="shared" ca="1" si="16"/>
        <v>40364850.328508221</v>
      </c>
      <c r="AY15" s="39">
        <f t="shared" ca="1" si="16"/>
        <v>-2890328.7365544089</v>
      </c>
      <c r="AZ15" s="39">
        <f t="shared" ca="1" si="16"/>
        <v>54383492.757156849</v>
      </c>
      <c r="BA15" s="39">
        <f t="shared" ca="1" si="16"/>
        <v>54383492.757156849</v>
      </c>
      <c r="BB15" s="39">
        <f t="shared" ca="1" si="16"/>
        <v>241078.99453189585</v>
      </c>
      <c r="BC15" s="39">
        <f t="shared" ca="1" si="16"/>
        <v>20594534.828478009</v>
      </c>
      <c r="BD15" s="39">
        <f t="shared" ca="1" si="16"/>
        <v>-241078.99453189585</v>
      </c>
      <c r="BE15" s="15">
        <f t="shared" ca="1" si="16"/>
        <v>452085651.57078075</v>
      </c>
      <c r="BF15" s="15">
        <f>SUM(BF5:BF13)</f>
        <v>-127158145.3205941</v>
      </c>
      <c r="BG15" s="15">
        <f ca="1">SUM(BG5:BG13)</f>
        <v>8437552954.23489</v>
      </c>
    </row>
    <row r="16" spans="1:59" x14ac:dyDescent="0.15">
      <c r="A16" s="20"/>
      <c r="B16" s="20"/>
      <c r="C16" s="20"/>
      <c r="D16" s="20"/>
      <c r="E16" s="20"/>
      <c r="F16" s="20"/>
      <c r="G16" s="20"/>
      <c r="H16" s="21"/>
      <c r="I16" s="21"/>
      <c r="J16" s="21"/>
      <c r="K16" s="21"/>
      <c r="L16" s="21"/>
      <c r="M16" s="21"/>
      <c r="N16" s="21"/>
      <c r="O16" s="40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39"/>
      <c r="BD16" s="15"/>
      <c r="BE16" s="15"/>
      <c r="BF16" s="15"/>
      <c r="BG16" s="15"/>
    </row>
    <row r="17" spans="1:61" s="43" customFormat="1" x14ac:dyDescent="0.1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</row>
    <row r="18" spans="1:61" x14ac:dyDescent="0.15">
      <c r="A18" s="20"/>
      <c r="B18" s="20"/>
      <c r="C18" s="20"/>
      <c r="D18" s="20"/>
      <c r="E18" s="20"/>
      <c r="F18" s="20"/>
      <c r="G18" s="44"/>
      <c r="H18" s="45"/>
      <c r="I18" s="23"/>
      <c r="J18" s="23"/>
      <c r="K18" s="23"/>
      <c r="P18" s="46"/>
      <c r="V18" s="46"/>
      <c r="AJ18" s="15"/>
    </row>
    <row r="19" spans="1:61" x14ac:dyDescent="0.15">
      <c r="G19" s="21"/>
      <c r="H19" s="45"/>
      <c r="I19" s="23"/>
      <c r="J19" s="45"/>
      <c r="K19" s="6"/>
      <c r="L19" s="6"/>
      <c r="M19" s="6"/>
      <c r="O19" s="6" t="s">
        <v>101</v>
      </c>
      <c r="P19" s="9"/>
      <c r="V19" s="9"/>
      <c r="BF19" s="15"/>
    </row>
    <row r="20" spans="1:61" ht="11.25" x14ac:dyDescent="0.2">
      <c r="A20" s="20">
        <v>10101</v>
      </c>
      <c r="B20" s="20"/>
      <c r="C20" s="20">
        <v>1</v>
      </c>
      <c r="D20" s="20">
        <f>INT(A20/10000)</f>
        <v>1</v>
      </c>
      <c r="E20" s="47">
        <f>IF(H20&lt;=500,1,IF(H20&lt;=1000,2,IF(H20&lt;=2500,3,IF(H20&lt;=5000,4,IF(H20&lt;=10000,5,IF(H20&lt;=20000,6,IF(H20&lt;=50000,7,8)))))))</f>
        <v>6</v>
      </c>
      <c r="F20" s="47">
        <f>D20*10+E20</f>
        <v>16</v>
      </c>
      <c r="G20" s="21" t="s">
        <v>102</v>
      </c>
      <c r="H20" s="29">
        <v>13477</v>
      </c>
      <c r="I20" s="48">
        <v>1</v>
      </c>
      <c r="J20" s="29">
        <f>IF(AND(I20=1,H20&lt;=20000),H20*2,IF(H20&lt;=10000,H20*(1+41/67),IF(H20&lt;=20000,H20*(1+2/3),IF(H20&lt;=50000,H20*(2),H20*(2+1/3))))+IF(AND(H20&gt;9000,H20&lt;=10000),(H20-9000)*(110/201),0)+IF(AND(H20&gt;18000,H20&lt;=20000),(H20-18000)*(3+1/3),0)+IF(AND(H20&gt;45000,H20&lt;=50000),(H20-45000)*(3+1/3),0))</f>
        <v>26954</v>
      </c>
      <c r="K20" s="125">
        <v>1534925</v>
      </c>
      <c r="L20" s="125">
        <v>8195487.4500000002</v>
      </c>
      <c r="M20" s="125">
        <v>0</v>
      </c>
      <c r="N20" s="126">
        <f t="shared" ref="N20:N83" si="17">K20*K$2+L20*L$2+M20*M$2</f>
        <v>4301386.1054999996</v>
      </c>
      <c r="O20" s="126">
        <f t="shared" ref="O20:O83" ca="1" si="18">OFFSET($O$4,D20,0)*J20</f>
        <v>3443148.9225293188</v>
      </c>
      <c r="P20" s="126">
        <f t="shared" ref="P20:P83" ca="1" si="19">ROUND(IF(O20&gt;N20,(O20-N20)*$P$2,0),0)</f>
        <v>0</v>
      </c>
      <c r="Q20" s="49">
        <f>IF(AND(I20=1,H20&lt;=20000),3,IF(H20&lt;=10000,1,IF(H20&lt;=20000,2,IF(H20&lt;=50000,3,4))))</f>
        <v>3</v>
      </c>
      <c r="R20" s="49">
        <f>IF(AND(I20=1,H20&lt;=45000),0,IF(AND(H20&gt;9300,H20&lt;=10000),1,IF(AND(H20&gt;18000,H20&lt;=20000),2,IF(AND(H20&gt;45000,H20&lt;=50000),3,0))))</f>
        <v>0</v>
      </c>
      <c r="S20" s="49">
        <f ca="1">OFFSET(V!$B$7,D20,Q20)*H20</f>
        <v>1465219.44</v>
      </c>
      <c r="T20" s="49">
        <f ca="1">IF(R20&gt;0,OFFSET(V!$I$7,D20,R20)*IF(R20=1,H20-9300,IF(R20=2,H20-18000,IF(R20=3,H20-45000,0))),0)</f>
        <v>0</v>
      </c>
      <c r="U20" s="49">
        <f>IF(AND(I20=1,H20&gt;20000,H20&lt;=45000),H20*V!$G$7,0)+IF(AND(I20=1,H20&gt;45000,H20&lt;=50000),V!$G$7/5000*(50000-H20)*H20,0)</f>
        <v>0</v>
      </c>
      <c r="V20" s="50">
        <f t="shared" ref="V20:V83" ca="1" si="20">SUM(S20:U20)</f>
        <v>1465219.44</v>
      </c>
      <c r="W20" s="51">
        <v>94962.16</v>
      </c>
      <c r="X20" s="51">
        <v>0</v>
      </c>
      <c r="Y20" s="52">
        <v>305278.73665545083</v>
      </c>
      <c r="Z20" s="52">
        <v>911398.07998372125</v>
      </c>
      <c r="AA20" s="52">
        <v>50536</v>
      </c>
      <c r="AB20" s="138">
        <f>MAX(AA20-$AB$3,0)</f>
        <v>49536</v>
      </c>
      <c r="AC20" s="52">
        <v>864713.47446068062</v>
      </c>
      <c r="AD20" s="138">
        <f t="shared" ref="AD20:AD83" si="21">IF(AND(H20&lt;=$AD$1,I20=0),0,1)</f>
        <v>1</v>
      </c>
      <c r="AE20" s="138">
        <f t="shared" ref="AE20:AE83" si="22">IF(AD20=0,H20,0)</f>
        <v>0</v>
      </c>
      <c r="AF20" s="138">
        <f t="shared" ref="AF20:AF83" si="23">H20-AE20</f>
        <v>13477</v>
      </c>
      <c r="AG20" s="138">
        <f t="shared" ref="AG20:AG83" si="24">J20*AD20</f>
        <v>26954</v>
      </c>
      <c r="AH20" s="29"/>
      <c r="AI20" s="29"/>
      <c r="AJ20" s="15"/>
      <c r="AK20" s="51">
        <f t="shared" ref="AK20:AK83" ca="1" si="25">OFFSET($AK$4,D20,0)/OFFSET($J$4,D20,0)*J20</f>
        <v>11288429.67449012</v>
      </c>
      <c r="AL20" s="15">
        <f t="shared" ref="AL20:AL83" ca="1" si="26">AK20+P20+V20+W20+X20</f>
        <v>12848611.27449012</v>
      </c>
      <c r="AM20" s="49">
        <f t="shared" ref="AM20:AM83" ca="1" si="27">OFFSET($AM$4,D20,0)/OFFSET($H$4,D20,0)*H20</f>
        <v>59109.211083427683</v>
      </c>
      <c r="AN20" s="49">
        <f t="shared" ref="AN20:AN83" ca="1" si="28">OFFSET($AN$4,D20,0)/OFFSET($Y$4,D20,0)*Y20</f>
        <v>52705.001374675645</v>
      </c>
      <c r="AO20" s="15"/>
      <c r="AP20" s="49">
        <f t="shared" ref="AP20:AP83" ca="1" si="29">OFFSET($AP$4,D20,0)/OFFSET($Z$4,D20,0)*Z20</f>
        <v>503180.57905754528</v>
      </c>
      <c r="AQ20" s="15">
        <f>IF(AD20=0,AC20,0)</f>
        <v>0</v>
      </c>
      <c r="AR20" s="15">
        <f>AC20-AQ20</f>
        <v>864713.47446068062</v>
      </c>
      <c r="AS20" s="15"/>
      <c r="AT20" s="15"/>
      <c r="AU20" s="51">
        <f t="shared" ref="AU20:AU83" si="30">IF(AD20=0,AB20*$AU$4,0)</f>
        <v>0</v>
      </c>
      <c r="AV20" s="51">
        <f t="shared" ref="AV20:AV83" ca="1" si="31">OFFSET($AV$4,D20,0)/OFFSET($AE$4,D20,0)*AE20</f>
        <v>0</v>
      </c>
      <c r="AW20" s="51">
        <f>IF(AD20=0,MAX(0,AC20*$AW$1-(AP20+AU20+AV20)),0)</f>
        <v>0</v>
      </c>
      <c r="AX20" s="15">
        <f>IF(AD20=0,MAX(0,(AP20+AU20+AV20)-AC20),0)</f>
        <v>0</v>
      </c>
      <c r="AY20" s="51">
        <f ca="1">-OFFSET($AW$4,D20,0)/OFFSET($AX$4,D20,0)*AX20</f>
        <v>0</v>
      </c>
      <c r="AZ20" s="52">
        <f t="shared" ref="AZ20:AZ83" ca="1" si="32">OFFSET($AT$4,D20,0)*$AZ$2/OFFSET($AF$4,D20,0)*AF20</f>
        <v>261901.90508836217</v>
      </c>
      <c r="BA20" s="52">
        <f t="shared" ref="BA20:BA83" ca="1" si="33">OFFSET($AT$4,D20,0)*$BA$2/OFFSET($AG$4,D20,0)*AG20</f>
        <v>261901.90508836217</v>
      </c>
      <c r="BB20" s="52">
        <f ca="1">IF(AD20=1,MAX(0,AC20*$BB$1-(AP20+AZ20+BA20)),0)</f>
        <v>0</v>
      </c>
      <c r="BC20" s="39">
        <f ca="1">IF(AD20=1,MAX(0,(AP20+AZ20+BA20)-AC20),0)</f>
        <v>162270.914773589</v>
      </c>
      <c r="BD20" s="51">
        <f ca="1">-OFFSET($BB$4,D20,0)/OFFSET($BC$4,D20,0)*BC20</f>
        <v>0</v>
      </c>
      <c r="BE20" s="15">
        <f ca="1">AP20+AU20+AV20+AW20+AY20+AZ20+BA20+BB20+BD20</f>
        <v>1026984.3892342696</v>
      </c>
      <c r="BF20" s="15">
        <v>-504762.49251317902</v>
      </c>
      <c r="BG20" s="15">
        <f ca="1">AL20+AM20+AN20+BE20+BF20</f>
        <v>13482647.383669311</v>
      </c>
      <c r="BH20" s="15"/>
      <c r="BI20" s="15"/>
    </row>
    <row r="21" spans="1:61" ht="11.25" x14ac:dyDescent="0.2">
      <c r="A21" s="20">
        <v>10201</v>
      </c>
      <c r="B21" s="20"/>
      <c r="C21" s="20">
        <v>1</v>
      </c>
      <c r="D21" s="20">
        <f t="shared" ref="D21:D84" si="34">INT(A21/10000)</f>
        <v>1</v>
      </c>
      <c r="E21" s="47">
        <f t="shared" ref="E21:E84" si="35">IF(H21&lt;=500,1,IF(H21&lt;=1000,2,IF(H21&lt;=2500,3,IF(H21&lt;=5000,4,IF(H21&lt;=10000,5,IF(H21&lt;=20000,6,IF(H21&lt;=50000,7,8)))))))</f>
        <v>3</v>
      </c>
      <c r="F21" s="47">
        <f t="shared" ref="F21:F84" si="36">D21*10+E21</f>
        <v>13</v>
      </c>
      <c r="G21" s="21" t="s">
        <v>103</v>
      </c>
      <c r="H21" s="29">
        <v>1935</v>
      </c>
      <c r="I21" s="48">
        <v>1</v>
      </c>
      <c r="J21" s="29">
        <f t="shared" ref="J21:J84" si="37">IF(AND(I21=1,H21&lt;=20000),H21*2,IF(H21&lt;=10000,H21*(1+41/67),IF(H21&lt;=20000,H21*(1+2/3),IF(H21&lt;=50000,H21*(2),H21*(2+1/3))))+IF(AND(H21&gt;9000,H21&lt;=10000),(H21-9000)*(110/201),0)+IF(AND(H21&gt;18000,H21&lt;=20000),(H21-18000)*(3+1/3),0)+IF(AND(H21&gt;45000,H21&lt;=50000),(H21-45000)*(3+1/3),0))</f>
        <v>3870</v>
      </c>
      <c r="K21" s="125">
        <v>165650</v>
      </c>
      <c r="L21" s="125">
        <v>293384.03000000003</v>
      </c>
      <c r="M21" s="125">
        <v>0</v>
      </c>
      <c r="N21" s="126">
        <f t="shared" si="17"/>
        <v>233687.77170000001</v>
      </c>
      <c r="O21" s="126">
        <f t="shared" ca="1" si="18"/>
        <v>494360.25562767911</v>
      </c>
      <c r="P21" s="126">
        <f t="shared" ca="1" si="19"/>
        <v>78202</v>
      </c>
      <c r="Q21" s="49">
        <f t="shared" ref="Q21:Q84" si="38">IF(AND(I21=1,H21&lt;=20000),3,IF(H21&lt;=10000,1,IF(H21&lt;=20000,2,IF(H21&lt;=50000,3,4))))</f>
        <v>3</v>
      </c>
      <c r="R21" s="49">
        <f t="shared" ref="R21:R84" si="39">IF(AND(I21=1,H21&lt;=45000),0,IF(AND(H21&gt;9300,H21&lt;=10000),1,IF(AND(H21&gt;18000,H21&lt;=20000),2,IF(AND(H21&gt;45000,H21&lt;=50000),3,0))))</f>
        <v>0</v>
      </c>
      <c r="S21" s="49">
        <f ca="1">OFFSET(V!$B$7,D21,Q21)*H21</f>
        <v>210373.2</v>
      </c>
      <c r="T21" s="49">
        <f ca="1">IF(R21&gt;0,OFFSET(V!$I$7,D21,R21)*IF(R21=1,H21-9300,IF(R21=2,H21-18000,IF(R21=3,H21-45000,0))),0)</f>
        <v>0</v>
      </c>
      <c r="U21" s="49">
        <f>IF(AND(I21=1,H21&gt;20000,H21&lt;=45000),H21*V!$G$7,0)+IF(AND(I21=1,H21&gt;45000,H21&lt;=50000),V!$G$7/5000*(50000-H21)*H21,0)</f>
        <v>0</v>
      </c>
      <c r="V21" s="50">
        <f t="shared" ca="1" si="20"/>
        <v>210373.2</v>
      </c>
      <c r="W21" s="51">
        <v>0</v>
      </c>
      <c r="X21" s="51">
        <v>0</v>
      </c>
      <c r="Y21" s="52">
        <v>0</v>
      </c>
      <c r="Z21" s="52">
        <v>173574.25346831098</v>
      </c>
      <c r="AA21" s="52">
        <v>145742</v>
      </c>
      <c r="AB21" s="138">
        <f t="shared" ref="AB21:AB84" si="40">MAX(AA21-$AB$3,0)</f>
        <v>144742</v>
      </c>
      <c r="AC21" s="52">
        <v>164683.24773756697</v>
      </c>
      <c r="AD21" s="138">
        <f t="shared" si="21"/>
        <v>1</v>
      </c>
      <c r="AE21" s="138">
        <f t="shared" si="22"/>
        <v>0</v>
      </c>
      <c r="AF21" s="138">
        <f t="shared" si="23"/>
        <v>1935</v>
      </c>
      <c r="AG21" s="138">
        <f t="shared" si="24"/>
        <v>3870</v>
      </c>
      <c r="AH21" s="29"/>
      <c r="AI21" s="29"/>
      <c r="AJ21" s="15"/>
      <c r="AK21" s="51">
        <f t="shared" ca="1" si="25"/>
        <v>1620769.5644533935</v>
      </c>
      <c r="AL21" s="15">
        <f t="shared" ca="1" si="26"/>
        <v>1909344.7644533934</v>
      </c>
      <c r="AM21" s="49">
        <f t="shared" ca="1" si="27"/>
        <v>8486.7792124680982</v>
      </c>
      <c r="AN21" s="49">
        <f t="shared" ca="1" si="28"/>
        <v>0</v>
      </c>
      <c r="AO21" s="15"/>
      <c r="AP21" s="49">
        <f t="shared" ca="1" si="29"/>
        <v>95829.907136984359</v>
      </c>
      <c r="AQ21" s="15">
        <f t="shared" ref="AQ21:AQ84" si="41">IF(AD21=0,AC21,0)</f>
        <v>0</v>
      </c>
      <c r="AR21" s="15">
        <f t="shared" ref="AR21:AR84" si="42">AC21-AQ21</f>
        <v>164683.24773756697</v>
      </c>
      <c r="AS21" s="15"/>
      <c r="AT21" s="15"/>
      <c r="AU21" s="51">
        <f t="shared" si="30"/>
        <v>0</v>
      </c>
      <c r="AV21" s="51">
        <f t="shared" ca="1" si="31"/>
        <v>0</v>
      </c>
      <c r="AW21" s="51">
        <f t="shared" ref="AW21:AW84" si="43">IF(AD21=0,MAX(0,AC21*$AW$1-(AP21+AU21+AV21)),0)</f>
        <v>0</v>
      </c>
      <c r="AX21" s="15">
        <f t="shared" ref="AX21:AX84" si="44">IF(AD21=0,MAX(0,(AP21+AU21+AV21)-AC21),0)</f>
        <v>0</v>
      </c>
      <c r="AY21" s="51">
        <f t="shared" ref="AY21:AY84" ca="1" si="45">-OFFSET($AW$4,D21,0)/OFFSET($AX$4,D21,0)*AX21</f>
        <v>0</v>
      </c>
      <c r="AZ21" s="52">
        <f t="shared" ca="1" si="32"/>
        <v>37603.338008902632</v>
      </c>
      <c r="BA21" s="52">
        <f t="shared" ca="1" si="33"/>
        <v>37603.338008902632</v>
      </c>
      <c r="BB21" s="52">
        <f t="shared" ref="BB21:BB84" ca="1" si="46">IF(AD21=1,MAX(0,AC21*$BB$1-(AP21+AZ21+BA21)),0)</f>
        <v>0</v>
      </c>
      <c r="BC21" s="39">
        <f t="shared" ref="BC21:BC84" ca="1" si="47">IF(AD21=1,MAX(0,(AP21+AZ21+BA21)-AC21),0)</f>
        <v>6353.3354172226682</v>
      </c>
      <c r="BD21" s="51">
        <f t="shared" ref="BD21:BD84" ca="1" si="48">-OFFSET($BB$4,D21,0)/OFFSET($BC$4,D21,0)*BC21</f>
        <v>0</v>
      </c>
      <c r="BE21" s="15">
        <f t="shared" ref="BE21:BE84" ca="1" si="49">AP21+AU21+AV21+AW21+AY21+AZ21+BA21+BB21+BD21</f>
        <v>171036.58315478964</v>
      </c>
      <c r="BF21" s="15">
        <v>-54391.60872994121</v>
      </c>
      <c r="BG21" s="15">
        <f t="shared" ref="BG21:BG84" ca="1" si="50">AL21+AM21+AN21+BE21+BF21</f>
        <v>2034476.5180907098</v>
      </c>
      <c r="BH21" s="15"/>
      <c r="BI21" s="15"/>
    </row>
    <row r="22" spans="1:61" ht="11.25" x14ac:dyDescent="0.2">
      <c r="A22" s="20">
        <v>10301</v>
      </c>
      <c r="B22" s="20"/>
      <c r="C22" s="20">
        <v>1</v>
      </c>
      <c r="D22" s="20">
        <f t="shared" si="34"/>
        <v>1</v>
      </c>
      <c r="E22" s="47">
        <f t="shared" si="35"/>
        <v>3</v>
      </c>
      <c r="F22" s="47">
        <f t="shared" si="36"/>
        <v>13</v>
      </c>
      <c r="G22" s="21" t="s">
        <v>104</v>
      </c>
      <c r="H22" s="29">
        <v>1908</v>
      </c>
      <c r="I22" s="48"/>
      <c r="J22" s="29">
        <f t="shared" si="37"/>
        <v>3075.5820895522388</v>
      </c>
      <c r="K22" s="125">
        <v>165675</v>
      </c>
      <c r="L22" s="125">
        <v>478745.05</v>
      </c>
      <c r="M22" s="125">
        <v>0</v>
      </c>
      <c r="N22" s="126">
        <f t="shared" si="17"/>
        <v>305996.56949999998</v>
      </c>
      <c r="O22" s="126">
        <f t="shared" ca="1" si="18"/>
        <v>392879.9865620042</v>
      </c>
      <c r="P22" s="126">
        <f t="shared" ca="1" si="19"/>
        <v>26065</v>
      </c>
      <c r="Q22" s="49">
        <f t="shared" si="38"/>
        <v>1</v>
      </c>
      <c r="R22" s="49">
        <f t="shared" si="39"/>
        <v>0</v>
      </c>
      <c r="S22" s="49">
        <f ca="1">OFFSET(V!$B$7,D22,Q22)*H22</f>
        <v>22151.879999999997</v>
      </c>
      <c r="T22" s="49">
        <f ca="1">IF(R22&gt;0,OFFSET(V!$I$7,D22,R22)*IF(R22=1,H22-9300,IF(R22=2,H22-18000,IF(R22=3,H22-45000,0))),0)</f>
        <v>0</v>
      </c>
      <c r="U22" s="49">
        <f>IF(AND(I22=1,H22&gt;20000,H22&lt;=45000),H22*V!$G$7,0)+IF(AND(I22=1,H22&gt;45000,H22&lt;=50000),V!$G$7/5000*(50000-H22)*H22,0)</f>
        <v>0</v>
      </c>
      <c r="V22" s="50">
        <f t="shared" ca="1" si="20"/>
        <v>22151.879999999997</v>
      </c>
      <c r="W22" s="51">
        <v>0</v>
      </c>
      <c r="X22" s="51">
        <v>0</v>
      </c>
      <c r="Y22" s="52">
        <v>0</v>
      </c>
      <c r="Z22" s="52">
        <v>75438.616890620106</v>
      </c>
      <c r="AA22" s="52">
        <v>15767</v>
      </c>
      <c r="AB22" s="138">
        <f t="shared" si="40"/>
        <v>14767</v>
      </c>
      <c r="AC22" s="52">
        <v>71574.419512888853</v>
      </c>
      <c r="AD22" s="138">
        <f t="shared" si="21"/>
        <v>0</v>
      </c>
      <c r="AE22" s="138">
        <f t="shared" si="22"/>
        <v>1908</v>
      </c>
      <c r="AF22" s="138">
        <f t="shared" si="23"/>
        <v>0</v>
      </c>
      <c r="AG22" s="138">
        <f t="shared" si="24"/>
        <v>0</v>
      </c>
      <c r="AH22" s="29"/>
      <c r="AI22" s="29"/>
      <c r="AJ22" s="15"/>
      <c r="AK22" s="51">
        <f t="shared" ca="1" si="25"/>
        <v>1288064.5591018707</v>
      </c>
      <c r="AL22" s="15">
        <f t="shared" ca="1" si="26"/>
        <v>1336281.4391018706</v>
      </c>
      <c r="AM22" s="49">
        <f t="shared" ca="1" si="27"/>
        <v>8368.3590374104042</v>
      </c>
      <c r="AN22" s="49">
        <f t="shared" ca="1" si="28"/>
        <v>0</v>
      </c>
      <c r="AO22" s="15"/>
      <c r="AP22" s="49">
        <f t="shared" ca="1" si="29"/>
        <v>41649.469934148357</v>
      </c>
      <c r="AQ22" s="15">
        <f t="shared" si="41"/>
        <v>71574.419512888853</v>
      </c>
      <c r="AR22" s="15">
        <f t="shared" si="42"/>
        <v>0</v>
      </c>
      <c r="AS22" s="15"/>
      <c r="AT22" s="15"/>
      <c r="AU22" s="51">
        <f t="shared" si="30"/>
        <v>7383.5</v>
      </c>
      <c r="AV22" s="51">
        <f t="shared" ca="1" si="31"/>
        <v>26451.727837019622</v>
      </c>
      <c r="AW22" s="51">
        <f t="shared" ca="1" si="43"/>
        <v>0</v>
      </c>
      <c r="AX22" s="15">
        <f t="shared" ca="1" si="44"/>
        <v>3910.278258279126</v>
      </c>
      <c r="AY22" s="51">
        <f t="shared" ca="1" si="45"/>
        <v>-420.41827462638713</v>
      </c>
      <c r="AZ22" s="52">
        <f t="shared" ca="1" si="32"/>
        <v>0</v>
      </c>
      <c r="BA22" s="52">
        <f t="shared" ca="1" si="33"/>
        <v>0</v>
      </c>
      <c r="BB22" s="52">
        <f t="shared" si="46"/>
        <v>0</v>
      </c>
      <c r="BC22" s="39">
        <f t="shared" si="47"/>
        <v>0</v>
      </c>
      <c r="BD22" s="51">
        <f t="shared" ca="1" si="48"/>
        <v>0</v>
      </c>
      <c r="BE22" s="15">
        <f t="shared" ca="1" si="49"/>
        <v>75064.279496541596</v>
      </c>
      <c r="BF22" s="15">
        <v>-43485.172788263117</v>
      </c>
      <c r="BG22" s="15">
        <f t="shared" ca="1" si="50"/>
        <v>1376228.9048475598</v>
      </c>
      <c r="BH22" s="15"/>
      <c r="BI22" s="15"/>
    </row>
    <row r="23" spans="1:61" ht="11.25" x14ac:dyDescent="0.2">
      <c r="A23" s="20">
        <v>10302</v>
      </c>
      <c r="B23" s="20"/>
      <c r="C23" s="20">
        <v>1</v>
      </c>
      <c r="D23" s="20">
        <f t="shared" si="34"/>
        <v>1</v>
      </c>
      <c r="E23" s="47">
        <f t="shared" si="35"/>
        <v>3</v>
      </c>
      <c r="F23" s="47">
        <f t="shared" si="36"/>
        <v>13</v>
      </c>
      <c r="G23" s="21" t="s">
        <v>105</v>
      </c>
      <c r="H23" s="29">
        <v>1725</v>
      </c>
      <c r="I23" s="48"/>
      <c r="J23" s="29">
        <f t="shared" si="37"/>
        <v>2780.5970149253731</v>
      </c>
      <c r="K23" s="125">
        <v>117840</v>
      </c>
      <c r="L23" s="125">
        <v>126138.54</v>
      </c>
      <c r="M23" s="125">
        <v>0</v>
      </c>
      <c r="N23" s="126">
        <f t="shared" si="17"/>
        <v>134038.83059999999</v>
      </c>
      <c r="O23" s="126">
        <f t="shared" ca="1" si="18"/>
        <v>355198.10105841578</v>
      </c>
      <c r="P23" s="126">
        <f t="shared" ca="1" si="19"/>
        <v>66348</v>
      </c>
      <c r="Q23" s="49">
        <f t="shared" si="38"/>
        <v>1</v>
      </c>
      <c r="R23" s="49">
        <f t="shared" si="39"/>
        <v>0</v>
      </c>
      <c r="S23" s="49">
        <f ca="1">OFFSET(V!$B$7,D23,Q23)*H23</f>
        <v>20027.25</v>
      </c>
      <c r="T23" s="49">
        <f ca="1">IF(R23&gt;0,OFFSET(V!$I$7,D23,R23)*IF(R23=1,H23-9300,IF(R23=2,H23-18000,IF(R23=3,H23-45000,0))),0)</f>
        <v>0</v>
      </c>
      <c r="U23" s="49">
        <f>IF(AND(I23=1,H23&gt;20000,H23&lt;=45000),H23*V!$G$7,0)+IF(AND(I23=1,H23&gt;45000,H23&lt;=50000),V!$G$7/5000*(50000-H23)*H23,0)</f>
        <v>0</v>
      </c>
      <c r="V23" s="50">
        <f t="shared" ca="1" si="20"/>
        <v>20027.25</v>
      </c>
      <c r="W23" s="51">
        <v>0</v>
      </c>
      <c r="X23" s="51">
        <v>0</v>
      </c>
      <c r="Y23" s="52">
        <v>0</v>
      </c>
      <c r="Z23" s="52">
        <v>46501.631505127065</v>
      </c>
      <c r="AA23" s="52">
        <v>13303</v>
      </c>
      <c r="AB23" s="138">
        <f t="shared" si="40"/>
        <v>12303</v>
      </c>
      <c r="AC23" s="52">
        <v>44119.675287890539</v>
      </c>
      <c r="AD23" s="138">
        <f t="shared" si="21"/>
        <v>0</v>
      </c>
      <c r="AE23" s="138">
        <f t="shared" si="22"/>
        <v>1725</v>
      </c>
      <c r="AF23" s="138">
        <f t="shared" si="23"/>
        <v>0</v>
      </c>
      <c r="AG23" s="138">
        <f t="shared" si="24"/>
        <v>0</v>
      </c>
      <c r="AH23" s="29"/>
      <c r="AI23" s="29"/>
      <c r="AJ23" s="15"/>
      <c r="AK23" s="51">
        <f t="shared" ca="1" si="25"/>
        <v>1164523.7759175717</v>
      </c>
      <c r="AL23" s="15">
        <f t="shared" ca="1" si="26"/>
        <v>1250899.0259175717</v>
      </c>
      <c r="AM23" s="49">
        <f t="shared" ca="1" si="27"/>
        <v>7565.7334064638089</v>
      </c>
      <c r="AN23" s="49">
        <f t="shared" ca="1" si="28"/>
        <v>0</v>
      </c>
      <c r="AO23" s="15"/>
      <c r="AP23" s="49">
        <f t="shared" ca="1" si="29"/>
        <v>25673.433356682468</v>
      </c>
      <c r="AQ23" s="15">
        <f t="shared" si="41"/>
        <v>44119.675287890539</v>
      </c>
      <c r="AR23" s="15">
        <f t="shared" si="42"/>
        <v>0</v>
      </c>
      <c r="AS23" s="15"/>
      <c r="AT23" s="15"/>
      <c r="AU23" s="51">
        <f t="shared" si="30"/>
        <v>6151.5</v>
      </c>
      <c r="AV23" s="51">
        <f t="shared" ca="1" si="31"/>
        <v>23914.691047619941</v>
      </c>
      <c r="AW23" s="51">
        <f t="shared" ca="1" si="43"/>
        <v>0</v>
      </c>
      <c r="AX23" s="15">
        <f t="shared" ca="1" si="44"/>
        <v>11619.949116411866</v>
      </c>
      <c r="AY23" s="51">
        <f t="shared" ca="1" si="45"/>
        <v>-1249.332818815363</v>
      </c>
      <c r="AZ23" s="52">
        <f t="shared" ca="1" si="32"/>
        <v>0</v>
      </c>
      <c r="BA23" s="52">
        <f t="shared" ca="1" si="33"/>
        <v>0</v>
      </c>
      <c r="BB23" s="52">
        <f t="shared" si="46"/>
        <v>0</v>
      </c>
      <c r="BC23" s="39">
        <f t="shared" si="47"/>
        <v>0</v>
      </c>
      <c r="BD23" s="51">
        <f t="shared" ca="1" si="48"/>
        <v>0</v>
      </c>
      <c r="BE23" s="15">
        <f t="shared" ca="1" si="49"/>
        <v>54490.291585487044</v>
      </c>
      <c r="BF23" s="15">
        <v>-33289.351900816953</v>
      </c>
      <c r="BG23" s="15">
        <f t="shared" ca="1" si="50"/>
        <v>1279665.6990087058</v>
      </c>
      <c r="BH23" s="15"/>
      <c r="BI23" s="15"/>
    </row>
    <row r="24" spans="1:61" ht="11.25" x14ac:dyDescent="0.2">
      <c r="A24" s="20">
        <v>10303</v>
      </c>
      <c r="B24" s="20"/>
      <c r="C24" s="20">
        <v>1</v>
      </c>
      <c r="D24" s="20">
        <f t="shared" si="34"/>
        <v>1</v>
      </c>
      <c r="E24" s="47">
        <f t="shared" si="35"/>
        <v>3</v>
      </c>
      <c r="F24" s="47">
        <f t="shared" si="36"/>
        <v>13</v>
      </c>
      <c r="G24" s="21" t="s">
        <v>106</v>
      </c>
      <c r="H24" s="29">
        <v>2025</v>
      </c>
      <c r="I24" s="48"/>
      <c r="J24" s="29">
        <f t="shared" si="37"/>
        <v>3264.1791044776119</v>
      </c>
      <c r="K24" s="125">
        <v>113850</v>
      </c>
      <c r="L24" s="125">
        <v>302142.2</v>
      </c>
      <c r="M24" s="125">
        <v>0</v>
      </c>
      <c r="N24" s="126">
        <f t="shared" si="17"/>
        <v>199807.45800000001</v>
      </c>
      <c r="O24" s="126">
        <f t="shared" ca="1" si="18"/>
        <v>416971.68385118374</v>
      </c>
      <c r="P24" s="126">
        <f t="shared" ca="1" si="19"/>
        <v>65149</v>
      </c>
      <c r="Q24" s="49">
        <f t="shared" si="38"/>
        <v>1</v>
      </c>
      <c r="R24" s="49">
        <f t="shared" si="39"/>
        <v>0</v>
      </c>
      <c r="S24" s="49">
        <f ca="1">OFFSET(V!$B$7,D24,Q24)*H24</f>
        <v>23510.25</v>
      </c>
      <c r="T24" s="49">
        <f ca="1">IF(R24&gt;0,OFFSET(V!$I$7,D24,R24)*IF(R24=1,H24-9300,IF(R24=2,H24-18000,IF(R24=3,H24-45000,0))),0)</f>
        <v>0</v>
      </c>
      <c r="U24" s="49">
        <f>IF(AND(I24=1,H24&gt;20000,H24&lt;=45000),H24*V!$G$7,0)+IF(AND(I24=1,H24&gt;45000,H24&lt;=50000),V!$G$7/5000*(50000-H24)*H24,0)</f>
        <v>0</v>
      </c>
      <c r="V24" s="50">
        <f t="shared" ca="1" si="20"/>
        <v>23510.25</v>
      </c>
      <c r="W24" s="51">
        <v>0</v>
      </c>
      <c r="X24" s="51">
        <v>0</v>
      </c>
      <c r="Y24" s="52">
        <v>52779.081851413117</v>
      </c>
      <c r="Z24" s="52">
        <v>24059.635327718144</v>
      </c>
      <c r="AA24" s="52">
        <v>0</v>
      </c>
      <c r="AB24" s="138">
        <f t="shared" si="40"/>
        <v>0</v>
      </c>
      <c r="AC24" s="52">
        <v>22827.226999270933</v>
      </c>
      <c r="AD24" s="138">
        <f t="shared" si="21"/>
        <v>0</v>
      </c>
      <c r="AE24" s="138">
        <f t="shared" si="22"/>
        <v>2025</v>
      </c>
      <c r="AF24" s="138">
        <f t="shared" si="23"/>
        <v>0</v>
      </c>
      <c r="AG24" s="138">
        <f t="shared" si="24"/>
        <v>0</v>
      </c>
      <c r="AH24" s="29"/>
      <c r="AI24" s="29"/>
      <c r="AJ24" s="15"/>
      <c r="AK24" s="51">
        <f t="shared" ca="1" si="25"/>
        <v>1367049.6499901931</v>
      </c>
      <c r="AL24" s="15">
        <f t="shared" ca="1" si="26"/>
        <v>1455708.8999901931</v>
      </c>
      <c r="AM24" s="49">
        <f t="shared" ca="1" si="27"/>
        <v>8881.5131293270806</v>
      </c>
      <c r="AN24" s="49">
        <f t="shared" ca="1" si="28"/>
        <v>9112.071191097737</v>
      </c>
      <c r="AO24" s="15"/>
      <c r="AP24" s="49">
        <f t="shared" ca="1" si="29"/>
        <v>13283.263923850733</v>
      </c>
      <c r="AQ24" s="15">
        <f t="shared" si="41"/>
        <v>22827.226999270933</v>
      </c>
      <c r="AR24" s="15">
        <f t="shared" si="42"/>
        <v>0</v>
      </c>
      <c r="AS24" s="15"/>
      <c r="AT24" s="15"/>
      <c r="AU24" s="51">
        <f t="shared" si="30"/>
        <v>0</v>
      </c>
      <c r="AV24" s="51">
        <f t="shared" ca="1" si="31"/>
        <v>28073.767751553842</v>
      </c>
      <c r="AW24" s="51">
        <f t="shared" ca="1" si="43"/>
        <v>0</v>
      </c>
      <c r="AX24" s="15">
        <f t="shared" ca="1" si="44"/>
        <v>18529.804676133645</v>
      </c>
      <c r="AY24" s="51">
        <f t="shared" ca="1" si="45"/>
        <v>-1992.254258276874</v>
      </c>
      <c r="AZ24" s="52">
        <f t="shared" ca="1" si="32"/>
        <v>0</v>
      </c>
      <c r="BA24" s="52">
        <f t="shared" ca="1" si="33"/>
        <v>0</v>
      </c>
      <c r="BB24" s="52">
        <f t="shared" si="46"/>
        <v>0</v>
      </c>
      <c r="BC24" s="39">
        <f t="shared" si="47"/>
        <v>0</v>
      </c>
      <c r="BD24" s="51">
        <f t="shared" ca="1" si="48"/>
        <v>0</v>
      </c>
      <c r="BE24" s="15">
        <f t="shared" ca="1" si="49"/>
        <v>39364.777417127705</v>
      </c>
      <c r="BF24" s="15">
        <v>-40530.520649383288</v>
      </c>
      <c r="BG24" s="15">
        <f t="shared" ca="1" si="50"/>
        <v>1472536.7410783623</v>
      </c>
      <c r="BH24" s="15"/>
      <c r="BI24" s="15"/>
    </row>
    <row r="25" spans="1:61" ht="11.25" x14ac:dyDescent="0.2">
      <c r="A25" s="20">
        <v>10304</v>
      </c>
      <c r="B25" s="20"/>
      <c r="C25" s="20">
        <v>1</v>
      </c>
      <c r="D25" s="20">
        <f t="shared" si="34"/>
        <v>1</v>
      </c>
      <c r="E25" s="47">
        <f t="shared" si="35"/>
        <v>4</v>
      </c>
      <c r="F25" s="47">
        <f t="shared" si="36"/>
        <v>14</v>
      </c>
      <c r="G25" s="21" t="s">
        <v>107</v>
      </c>
      <c r="H25" s="29">
        <v>2803</v>
      </c>
      <c r="I25" s="48"/>
      <c r="J25" s="29">
        <f t="shared" si="37"/>
        <v>4518.2686567164183</v>
      </c>
      <c r="K25" s="125">
        <v>240925</v>
      </c>
      <c r="L25" s="125">
        <v>812077.7</v>
      </c>
      <c r="M25" s="125">
        <v>0</v>
      </c>
      <c r="N25" s="126">
        <f t="shared" si="17"/>
        <v>490176.30300000001</v>
      </c>
      <c r="O25" s="126">
        <f t="shared" ca="1" si="18"/>
        <v>577171.17522709537</v>
      </c>
      <c r="P25" s="126">
        <f t="shared" ca="1" si="19"/>
        <v>26098</v>
      </c>
      <c r="Q25" s="49">
        <f t="shared" si="38"/>
        <v>1</v>
      </c>
      <c r="R25" s="49">
        <f t="shared" si="39"/>
        <v>0</v>
      </c>
      <c r="S25" s="49">
        <f ca="1">OFFSET(V!$B$7,D25,Q25)*H25</f>
        <v>32542.829999999998</v>
      </c>
      <c r="T25" s="49">
        <f ca="1">IF(R25&gt;0,OFFSET(V!$I$7,D25,R25)*IF(R25=1,H25-9300,IF(R25=2,H25-18000,IF(R25=3,H25-45000,0))),0)</f>
        <v>0</v>
      </c>
      <c r="U25" s="49">
        <f>IF(AND(I25=1,H25&gt;20000,H25&lt;=45000),H25*V!$G$7,0)+IF(AND(I25=1,H25&gt;45000,H25&lt;=50000),V!$G$7/5000*(50000-H25)*H25,0)</f>
        <v>0</v>
      </c>
      <c r="V25" s="50">
        <f t="shared" ca="1" si="20"/>
        <v>32542.829999999998</v>
      </c>
      <c r="W25" s="51">
        <v>10665.6</v>
      </c>
      <c r="X25" s="51">
        <v>0</v>
      </c>
      <c r="Y25" s="52">
        <v>0</v>
      </c>
      <c r="Z25" s="52">
        <v>62802.904006453347</v>
      </c>
      <c r="AA25" s="52">
        <v>0</v>
      </c>
      <c r="AB25" s="138">
        <f t="shared" si="40"/>
        <v>0</v>
      </c>
      <c r="AC25" s="52">
        <v>59585.946604814941</v>
      </c>
      <c r="AD25" s="138">
        <f t="shared" si="21"/>
        <v>0</v>
      </c>
      <c r="AE25" s="138">
        <f t="shared" si="22"/>
        <v>2803</v>
      </c>
      <c r="AF25" s="138">
        <f t="shared" si="23"/>
        <v>0</v>
      </c>
      <c r="AG25" s="138">
        <f t="shared" si="24"/>
        <v>0</v>
      </c>
      <c r="AH25" s="29"/>
      <c r="AI25" s="29"/>
      <c r="AJ25" s="15"/>
      <c r="AK25" s="51">
        <f t="shared" ca="1" si="25"/>
        <v>1892266.7500851909</v>
      </c>
      <c r="AL25" s="15">
        <f t="shared" ca="1" si="26"/>
        <v>1961573.180085191</v>
      </c>
      <c r="AM25" s="49">
        <f t="shared" ca="1" si="27"/>
        <v>12293.768543952498</v>
      </c>
      <c r="AN25" s="49">
        <f t="shared" ca="1" si="28"/>
        <v>0</v>
      </c>
      <c r="AO25" s="15"/>
      <c r="AP25" s="49">
        <f t="shared" ca="1" si="29"/>
        <v>34673.324750724802</v>
      </c>
      <c r="AQ25" s="15">
        <f t="shared" si="41"/>
        <v>59585.946604814941</v>
      </c>
      <c r="AR25" s="15">
        <f t="shared" si="42"/>
        <v>0</v>
      </c>
      <c r="AS25" s="15"/>
      <c r="AT25" s="15"/>
      <c r="AU25" s="51">
        <f t="shared" si="30"/>
        <v>0</v>
      </c>
      <c r="AV25" s="51">
        <f t="shared" ca="1" si="31"/>
        <v>38859.640003755761</v>
      </c>
      <c r="AW25" s="51">
        <f t="shared" ca="1" si="43"/>
        <v>0</v>
      </c>
      <c r="AX25" s="15">
        <f t="shared" ca="1" si="44"/>
        <v>13947.018149665622</v>
      </c>
      <c r="AY25" s="51">
        <f t="shared" ca="1" si="45"/>
        <v>-1499.5304475456512</v>
      </c>
      <c r="AZ25" s="52">
        <f t="shared" ca="1" si="32"/>
        <v>0</v>
      </c>
      <c r="BA25" s="52">
        <f t="shared" ca="1" si="33"/>
        <v>0</v>
      </c>
      <c r="BB25" s="52">
        <f t="shared" si="46"/>
        <v>0</v>
      </c>
      <c r="BC25" s="39">
        <f t="shared" si="47"/>
        <v>0</v>
      </c>
      <c r="BD25" s="51">
        <f t="shared" ca="1" si="48"/>
        <v>0</v>
      </c>
      <c r="BE25" s="15">
        <f t="shared" ca="1" si="49"/>
        <v>72033.434306934912</v>
      </c>
      <c r="BF25" s="15">
        <v>-65617.205839397342</v>
      </c>
      <c r="BG25" s="15">
        <f t="shared" ca="1" si="50"/>
        <v>1980283.1770966812</v>
      </c>
      <c r="BH25" s="15"/>
      <c r="BI25" s="15"/>
    </row>
    <row r="26" spans="1:61" ht="11.25" x14ac:dyDescent="0.2">
      <c r="A26" s="20">
        <v>10305</v>
      </c>
      <c r="B26" s="20"/>
      <c r="C26" s="20">
        <v>1</v>
      </c>
      <c r="D26" s="20">
        <f t="shared" si="34"/>
        <v>1</v>
      </c>
      <c r="E26" s="47">
        <f t="shared" si="35"/>
        <v>3</v>
      </c>
      <c r="F26" s="47">
        <f t="shared" si="36"/>
        <v>13</v>
      </c>
      <c r="G26" s="21" t="s">
        <v>108</v>
      </c>
      <c r="H26" s="29">
        <v>1183</v>
      </c>
      <c r="I26" s="48"/>
      <c r="J26" s="29">
        <f t="shared" si="37"/>
        <v>1906.9253731343283</v>
      </c>
      <c r="K26" s="125">
        <v>53995</v>
      </c>
      <c r="L26" s="125">
        <v>74871.55</v>
      </c>
      <c r="M26" s="125">
        <v>0</v>
      </c>
      <c r="N26" s="126">
        <f t="shared" si="17"/>
        <v>68076.304499999998</v>
      </c>
      <c r="O26" s="126">
        <f t="shared" ca="1" si="18"/>
        <v>243593.8281461483</v>
      </c>
      <c r="P26" s="126">
        <f t="shared" ca="1" si="19"/>
        <v>52655</v>
      </c>
      <c r="Q26" s="49">
        <f t="shared" si="38"/>
        <v>1</v>
      </c>
      <c r="R26" s="49">
        <f t="shared" si="39"/>
        <v>0</v>
      </c>
      <c r="S26" s="49">
        <f ca="1">OFFSET(V!$B$7,D26,Q26)*H26</f>
        <v>13734.63</v>
      </c>
      <c r="T26" s="49">
        <f ca="1">IF(R26&gt;0,OFFSET(V!$I$7,D26,R26)*IF(R26=1,H26-9300,IF(R26=2,H26-18000,IF(R26=3,H26-45000,0))),0)</f>
        <v>0</v>
      </c>
      <c r="U26" s="49">
        <f>IF(AND(I26=1,H26&gt;20000,H26&lt;=45000),H26*V!$G$7,0)+IF(AND(I26=1,H26&gt;45000,H26&lt;=50000),V!$G$7/5000*(50000-H26)*H26,0)</f>
        <v>0</v>
      </c>
      <c r="V26" s="50">
        <f t="shared" ca="1" si="20"/>
        <v>13734.63</v>
      </c>
      <c r="W26" s="51">
        <v>0</v>
      </c>
      <c r="X26" s="51">
        <v>0</v>
      </c>
      <c r="Y26" s="52">
        <v>0</v>
      </c>
      <c r="Z26" s="52">
        <v>28061.437614005506</v>
      </c>
      <c r="AA26" s="52">
        <v>0</v>
      </c>
      <c r="AB26" s="138">
        <f t="shared" si="40"/>
        <v>0</v>
      </c>
      <c r="AC26" s="52">
        <v>26624.04469625582</v>
      </c>
      <c r="AD26" s="138">
        <f t="shared" si="21"/>
        <v>0</v>
      </c>
      <c r="AE26" s="138">
        <f t="shared" si="22"/>
        <v>1183</v>
      </c>
      <c r="AF26" s="138">
        <f t="shared" si="23"/>
        <v>0</v>
      </c>
      <c r="AG26" s="138">
        <f t="shared" si="24"/>
        <v>0</v>
      </c>
      <c r="AH26" s="29"/>
      <c r="AI26" s="29"/>
      <c r="AJ26" s="15"/>
      <c r="AK26" s="51">
        <f t="shared" ca="1" si="25"/>
        <v>798627.03009303624</v>
      </c>
      <c r="AL26" s="15">
        <f t="shared" ca="1" si="26"/>
        <v>865016.66009303625</v>
      </c>
      <c r="AM26" s="49">
        <f t="shared" ca="1" si="27"/>
        <v>5188.5580404908324</v>
      </c>
      <c r="AN26" s="49">
        <f t="shared" ca="1" si="28"/>
        <v>0</v>
      </c>
      <c r="AO26" s="15"/>
      <c r="AP26" s="49">
        <f t="shared" ca="1" si="29"/>
        <v>15492.648863221955</v>
      </c>
      <c r="AQ26" s="15">
        <f t="shared" si="41"/>
        <v>26624.04469625582</v>
      </c>
      <c r="AR26" s="15">
        <f t="shared" si="42"/>
        <v>0</v>
      </c>
      <c r="AS26" s="15"/>
      <c r="AT26" s="15"/>
      <c r="AU26" s="51">
        <f t="shared" si="30"/>
        <v>0</v>
      </c>
      <c r="AV26" s="51">
        <f t="shared" ca="1" si="31"/>
        <v>16400.625802512688</v>
      </c>
      <c r="AW26" s="51">
        <f t="shared" ca="1" si="43"/>
        <v>0</v>
      </c>
      <c r="AX26" s="15">
        <f t="shared" ca="1" si="44"/>
        <v>5269.2299694788235</v>
      </c>
      <c r="AY26" s="51">
        <f t="shared" ca="1" si="45"/>
        <v>-566.52760393396147</v>
      </c>
      <c r="AZ26" s="52">
        <f t="shared" ca="1" si="32"/>
        <v>0</v>
      </c>
      <c r="BA26" s="52">
        <f t="shared" ca="1" si="33"/>
        <v>0</v>
      </c>
      <c r="BB26" s="52">
        <f t="shared" si="46"/>
        <v>0</v>
      </c>
      <c r="BC26" s="39">
        <f t="shared" si="47"/>
        <v>0</v>
      </c>
      <c r="BD26" s="51">
        <f t="shared" ca="1" si="48"/>
        <v>0</v>
      </c>
      <c r="BE26" s="15">
        <f t="shared" ca="1" si="49"/>
        <v>31326.747061800681</v>
      </c>
      <c r="BF26" s="15">
        <v>-22423.148618709281</v>
      </c>
      <c r="BG26" s="15">
        <f t="shared" ca="1" si="50"/>
        <v>879108.81657661847</v>
      </c>
      <c r="BH26" s="15"/>
      <c r="BI26" s="15"/>
    </row>
    <row r="27" spans="1:61" ht="11.25" x14ac:dyDescent="0.2">
      <c r="A27" s="20">
        <v>10306</v>
      </c>
      <c r="B27" s="20"/>
      <c r="C27" s="20">
        <v>1</v>
      </c>
      <c r="D27" s="20">
        <f t="shared" si="34"/>
        <v>1</v>
      </c>
      <c r="E27" s="47">
        <f t="shared" si="35"/>
        <v>3</v>
      </c>
      <c r="F27" s="47">
        <f t="shared" si="36"/>
        <v>13</v>
      </c>
      <c r="G27" s="21" t="s">
        <v>109</v>
      </c>
      <c r="H27" s="29">
        <v>1173</v>
      </c>
      <c r="I27" s="48"/>
      <c r="J27" s="29">
        <f t="shared" si="37"/>
        <v>1890.8059701492537</v>
      </c>
      <c r="K27" s="125">
        <v>83365</v>
      </c>
      <c r="L27" s="125">
        <v>86017.73</v>
      </c>
      <c r="M27" s="125">
        <v>0</v>
      </c>
      <c r="N27" s="126">
        <f t="shared" si="17"/>
        <v>93569.714699999997</v>
      </c>
      <c r="O27" s="126">
        <f t="shared" ca="1" si="18"/>
        <v>241534.70871972272</v>
      </c>
      <c r="P27" s="126">
        <f t="shared" ca="1" si="19"/>
        <v>44389</v>
      </c>
      <c r="Q27" s="49">
        <f t="shared" si="38"/>
        <v>1</v>
      </c>
      <c r="R27" s="49">
        <f t="shared" si="39"/>
        <v>0</v>
      </c>
      <c r="S27" s="49">
        <f ca="1">OFFSET(V!$B$7,D27,Q27)*H27</f>
        <v>13618.529999999999</v>
      </c>
      <c r="T27" s="49">
        <f ca="1">IF(R27&gt;0,OFFSET(V!$I$7,D27,R27)*IF(R27=1,H27-9300,IF(R27=2,H27-18000,IF(R27=3,H27-45000,0))),0)</f>
        <v>0</v>
      </c>
      <c r="U27" s="49">
        <f>IF(AND(I27=1,H27&gt;20000,H27&lt;=45000),H27*V!$G$7,0)+IF(AND(I27=1,H27&gt;45000,H27&lt;=50000),V!$G$7/5000*(50000-H27)*H27,0)</f>
        <v>0</v>
      </c>
      <c r="V27" s="50">
        <f t="shared" ca="1" si="20"/>
        <v>13618.529999999999</v>
      </c>
      <c r="W27" s="51">
        <v>0</v>
      </c>
      <c r="X27" s="51">
        <v>0</v>
      </c>
      <c r="Y27" s="52">
        <v>0</v>
      </c>
      <c r="Z27" s="52">
        <v>38461.152736495569</v>
      </c>
      <c r="AA27" s="52">
        <v>0</v>
      </c>
      <c r="AB27" s="138">
        <f t="shared" si="40"/>
        <v>0</v>
      </c>
      <c r="AC27" s="52">
        <v>36491.054507303794</v>
      </c>
      <c r="AD27" s="138">
        <f t="shared" si="21"/>
        <v>0</v>
      </c>
      <c r="AE27" s="138">
        <f t="shared" si="22"/>
        <v>1173</v>
      </c>
      <c r="AF27" s="138">
        <f t="shared" si="23"/>
        <v>0</v>
      </c>
      <c r="AG27" s="138">
        <f t="shared" si="24"/>
        <v>0</v>
      </c>
      <c r="AH27" s="29"/>
      <c r="AI27" s="29"/>
      <c r="AJ27" s="15"/>
      <c r="AK27" s="51">
        <f t="shared" ca="1" si="25"/>
        <v>791876.16762394889</v>
      </c>
      <c r="AL27" s="15">
        <f t="shared" ca="1" si="26"/>
        <v>849883.69762394892</v>
      </c>
      <c r="AM27" s="49">
        <f t="shared" ca="1" si="27"/>
        <v>5144.69871639539</v>
      </c>
      <c r="AN27" s="49">
        <f t="shared" ca="1" si="28"/>
        <v>0</v>
      </c>
      <c r="AO27" s="15"/>
      <c r="AP27" s="49">
        <f t="shared" ca="1" si="29"/>
        <v>21234.305327389102</v>
      </c>
      <c r="AQ27" s="15">
        <f t="shared" si="41"/>
        <v>36491.054507303794</v>
      </c>
      <c r="AR27" s="15">
        <f t="shared" si="42"/>
        <v>0</v>
      </c>
      <c r="AS27" s="15"/>
      <c r="AT27" s="15"/>
      <c r="AU27" s="51">
        <f t="shared" si="30"/>
        <v>0</v>
      </c>
      <c r="AV27" s="51">
        <f t="shared" ca="1" si="31"/>
        <v>16261.989912381559</v>
      </c>
      <c r="AW27" s="51">
        <f t="shared" ca="1" si="43"/>
        <v>0</v>
      </c>
      <c r="AX27" s="15">
        <f t="shared" ca="1" si="44"/>
        <v>1005.2407324668675</v>
      </c>
      <c r="AY27" s="51">
        <f t="shared" ca="1" si="45"/>
        <v>-108.07966758710351</v>
      </c>
      <c r="AZ27" s="52">
        <f t="shared" ca="1" si="32"/>
        <v>0</v>
      </c>
      <c r="BA27" s="52">
        <f t="shared" ca="1" si="33"/>
        <v>0</v>
      </c>
      <c r="BB27" s="52">
        <f t="shared" si="46"/>
        <v>0</v>
      </c>
      <c r="BC27" s="39">
        <f t="shared" si="47"/>
        <v>0</v>
      </c>
      <c r="BD27" s="51">
        <f t="shared" ca="1" si="48"/>
        <v>0</v>
      </c>
      <c r="BE27" s="15">
        <f t="shared" ca="1" si="49"/>
        <v>37388.215572183559</v>
      </c>
      <c r="BF27" s="15">
        <v>-22285.538065672066</v>
      </c>
      <c r="BG27" s="15">
        <f t="shared" ca="1" si="50"/>
        <v>870131.0738468559</v>
      </c>
      <c r="BH27" s="15"/>
      <c r="BI27" s="15"/>
    </row>
    <row r="28" spans="1:61" ht="11.25" x14ac:dyDescent="0.2">
      <c r="A28" s="20">
        <v>10307</v>
      </c>
      <c r="B28" s="20"/>
      <c r="C28" s="20">
        <v>1</v>
      </c>
      <c r="D28" s="20">
        <f t="shared" si="34"/>
        <v>1</v>
      </c>
      <c r="E28" s="47">
        <f t="shared" si="35"/>
        <v>3</v>
      </c>
      <c r="F28" s="47">
        <f t="shared" si="36"/>
        <v>13</v>
      </c>
      <c r="G28" s="21" t="s">
        <v>110</v>
      </c>
      <c r="H28" s="29">
        <v>2277</v>
      </c>
      <c r="I28" s="48"/>
      <c r="J28" s="29">
        <f t="shared" si="37"/>
        <v>3670.3880597014927</v>
      </c>
      <c r="K28" s="125">
        <v>164605</v>
      </c>
      <c r="L28" s="125">
        <v>226503.01</v>
      </c>
      <c r="M28" s="125">
        <v>0</v>
      </c>
      <c r="N28" s="126">
        <f t="shared" si="17"/>
        <v>206851.7739</v>
      </c>
      <c r="O28" s="126">
        <f t="shared" ca="1" si="18"/>
        <v>468861.4933971088</v>
      </c>
      <c r="P28" s="126">
        <f t="shared" ca="1" si="19"/>
        <v>78603</v>
      </c>
      <c r="Q28" s="49">
        <f t="shared" si="38"/>
        <v>1</v>
      </c>
      <c r="R28" s="49">
        <f t="shared" si="39"/>
        <v>0</v>
      </c>
      <c r="S28" s="49">
        <f ca="1">OFFSET(V!$B$7,D28,Q28)*H28</f>
        <v>26435.969999999998</v>
      </c>
      <c r="T28" s="49">
        <f ca="1">IF(R28&gt;0,OFFSET(V!$I$7,D28,R28)*IF(R28=1,H28-9300,IF(R28=2,H28-18000,IF(R28=3,H28-45000,0))),0)</f>
        <v>0</v>
      </c>
      <c r="U28" s="49">
        <f>IF(AND(I28=1,H28&gt;20000,H28&lt;=45000),H28*V!$G$7,0)+IF(AND(I28=1,H28&gt;45000,H28&lt;=50000),V!$G$7/5000*(50000-H28)*H28,0)</f>
        <v>0</v>
      </c>
      <c r="V28" s="50">
        <f t="shared" ca="1" si="20"/>
        <v>26435.969999999998</v>
      </c>
      <c r="W28" s="51">
        <v>9384.92</v>
      </c>
      <c r="X28" s="51">
        <v>0</v>
      </c>
      <c r="Y28" s="52">
        <v>5226.9565343778841</v>
      </c>
      <c r="Z28" s="52">
        <v>143762.82493840976</v>
      </c>
      <c r="AA28" s="52">
        <v>101944</v>
      </c>
      <c r="AB28" s="138">
        <f t="shared" si="40"/>
        <v>100944</v>
      </c>
      <c r="AC28" s="52">
        <v>136398.85202851787</v>
      </c>
      <c r="AD28" s="138">
        <f t="shared" si="21"/>
        <v>0</v>
      </c>
      <c r="AE28" s="138">
        <f t="shared" si="22"/>
        <v>2277</v>
      </c>
      <c r="AF28" s="138">
        <f t="shared" si="23"/>
        <v>0</v>
      </c>
      <c r="AG28" s="138">
        <f t="shared" si="24"/>
        <v>0</v>
      </c>
      <c r="AH28" s="29"/>
      <c r="AI28" s="29"/>
      <c r="AJ28" s="15"/>
      <c r="AK28" s="51">
        <f t="shared" ca="1" si="25"/>
        <v>1537171.3842111949</v>
      </c>
      <c r="AL28" s="15">
        <f t="shared" ca="1" si="26"/>
        <v>1651595.2742111948</v>
      </c>
      <c r="AM28" s="49">
        <f t="shared" ca="1" si="27"/>
        <v>9986.7680965322288</v>
      </c>
      <c r="AN28" s="49">
        <f t="shared" ca="1" si="28"/>
        <v>902.4105456800321</v>
      </c>
      <c r="AO28" s="15"/>
      <c r="AP28" s="49">
        <f t="shared" ca="1" si="29"/>
        <v>79371.092707096323</v>
      </c>
      <c r="AQ28" s="15">
        <f t="shared" si="41"/>
        <v>136398.85202851787</v>
      </c>
      <c r="AR28" s="15">
        <f t="shared" si="42"/>
        <v>0</v>
      </c>
      <c r="AS28" s="15"/>
      <c r="AT28" s="15"/>
      <c r="AU28" s="51">
        <f t="shared" si="30"/>
        <v>50472</v>
      </c>
      <c r="AV28" s="51">
        <f t="shared" ca="1" si="31"/>
        <v>31567.392182858319</v>
      </c>
      <c r="AW28" s="51">
        <f t="shared" ca="1" si="43"/>
        <v>0</v>
      </c>
      <c r="AX28" s="15">
        <f t="shared" ca="1" si="44"/>
        <v>25011.632861436781</v>
      </c>
      <c r="AY28" s="51">
        <f t="shared" ca="1" si="45"/>
        <v>-2689.1558192642783</v>
      </c>
      <c r="AZ28" s="52">
        <f t="shared" ca="1" si="32"/>
        <v>0</v>
      </c>
      <c r="BA28" s="52">
        <f t="shared" ca="1" si="33"/>
        <v>0</v>
      </c>
      <c r="BB28" s="52">
        <f t="shared" si="46"/>
        <v>0</v>
      </c>
      <c r="BC28" s="39">
        <f t="shared" si="47"/>
        <v>0</v>
      </c>
      <c r="BD28" s="51">
        <f t="shared" ca="1" si="48"/>
        <v>0</v>
      </c>
      <c r="BE28" s="15">
        <f t="shared" ca="1" si="49"/>
        <v>158721.32907069038</v>
      </c>
      <c r="BF28" s="15">
        <v>-70929.222164448249</v>
      </c>
      <c r="BG28" s="15">
        <f t="shared" ca="1" si="50"/>
        <v>1750276.559759649</v>
      </c>
      <c r="BH28" s="15"/>
      <c r="BI28" s="15"/>
    </row>
    <row r="29" spans="1:61" ht="11.25" x14ac:dyDescent="0.2">
      <c r="A29" s="20">
        <v>10308</v>
      </c>
      <c r="B29" s="20"/>
      <c r="C29" s="20">
        <v>1</v>
      </c>
      <c r="D29" s="20">
        <f t="shared" si="34"/>
        <v>1</v>
      </c>
      <c r="E29" s="47">
        <f t="shared" si="35"/>
        <v>3</v>
      </c>
      <c r="F29" s="47">
        <f t="shared" si="36"/>
        <v>13</v>
      </c>
      <c r="G29" s="21" t="s">
        <v>111</v>
      </c>
      <c r="H29" s="29">
        <v>1353</v>
      </c>
      <c r="I29" s="48"/>
      <c r="J29" s="29">
        <f t="shared" si="37"/>
        <v>2180.9552238805968</v>
      </c>
      <c r="K29" s="125">
        <v>139265</v>
      </c>
      <c r="L29" s="125">
        <v>803560.26</v>
      </c>
      <c r="M29" s="125">
        <v>0</v>
      </c>
      <c r="N29" s="126">
        <f t="shared" si="17"/>
        <v>413659.3014</v>
      </c>
      <c r="O29" s="126">
        <f t="shared" ca="1" si="18"/>
        <v>278598.85839538346</v>
      </c>
      <c r="P29" s="126">
        <f t="shared" ca="1" si="19"/>
        <v>0</v>
      </c>
      <c r="Q29" s="49">
        <f t="shared" si="38"/>
        <v>1</v>
      </c>
      <c r="R29" s="49">
        <f t="shared" si="39"/>
        <v>0</v>
      </c>
      <c r="S29" s="49">
        <f ca="1">OFFSET(V!$B$7,D29,Q29)*H29</f>
        <v>15708.33</v>
      </c>
      <c r="T29" s="49">
        <f ca="1">IF(R29&gt;0,OFFSET(V!$I$7,D29,R29)*IF(R29=1,H29-9300,IF(R29=2,H29-18000,IF(R29=3,H29-45000,0))),0)</f>
        <v>0</v>
      </c>
      <c r="U29" s="49">
        <f>IF(AND(I29=1,H29&gt;20000,H29&lt;=45000),H29*V!$G$7,0)+IF(AND(I29=1,H29&gt;45000,H29&lt;=50000),V!$G$7/5000*(50000-H29)*H29,0)</f>
        <v>0</v>
      </c>
      <c r="V29" s="50">
        <f t="shared" ca="1" si="20"/>
        <v>15708.33</v>
      </c>
      <c r="W29" s="51">
        <v>0</v>
      </c>
      <c r="X29" s="51">
        <v>0</v>
      </c>
      <c r="Y29" s="52">
        <v>0</v>
      </c>
      <c r="Z29" s="52">
        <v>20109.00125724003</v>
      </c>
      <c r="AA29" s="52">
        <v>0</v>
      </c>
      <c r="AB29" s="138">
        <f t="shared" si="40"/>
        <v>0</v>
      </c>
      <c r="AC29" s="52">
        <v>19078.956525114474</v>
      </c>
      <c r="AD29" s="138">
        <f t="shared" si="21"/>
        <v>0</v>
      </c>
      <c r="AE29" s="138">
        <f t="shared" si="22"/>
        <v>1353</v>
      </c>
      <c r="AF29" s="138">
        <f t="shared" si="23"/>
        <v>0</v>
      </c>
      <c r="AG29" s="138">
        <f t="shared" si="24"/>
        <v>0</v>
      </c>
      <c r="AH29" s="29"/>
      <c r="AI29" s="29"/>
      <c r="AJ29" s="15"/>
      <c r="AK29" s="51">
        <f t="shared" ca="1" si="25"/>
        <v>913391.69206752151</v>
      </c>
      <c r="AL29" s="15">
        <f t="shared" ca="1" si="26"/>
        <v>929100.02206752147</v>
      </c>
      <c r="AM29" s="49">
        <f t="shared" ca="1" si="27"/>
        <v>5934.166550113353</v>
      </c>
      <c r="AN29" s="49">
        <f t="shared" ca="1" si="28"/>
        <v>0</v>
      </c>
      <c r="AO29" s="15"/>
      <c r="AP29" s="49">
        <f t="shared" ca="1" si="29"/>
        <v>11102.128827249309</v>
      </c>
      <c r="AQ29" s="15">
        <f t="shared" si="41"/>
        <v>19078.956525114474</v>
      </c>
      <c r="AR29" s="15">
        <f t="shared" si="42"/>
        <v>0</v>
      </c>
      <c r="AS29" s="15"/>
      <c r="AT29" s="15"/>
      <c r="AU29" s="51">
        <f t="shared" si="30"/>
        <v>0</v>
      </c>
      <c r="AV29" s="51">
        <f t="shared" ca="1" si="31"/>
        <v>18757.435934741901</v>
      </c>
      <c r="AW29" s="51">
        <f t="shared" ca="1" si="43"/>
        <v>0</v>
      </c>
      <c r="AX29" s="15">
        <f t="shared" ca="1" si="44"/>
        <v>10780.608236876738</v>
      </c>
      <c r="AY29" s="51">
        <f t="shared" ca="1" si="45"/>
        <v>-1159.09007364744</v>
      </c>
      <c r="AZ29" s="52">
        <f t="shared" ca="1" si="32"/>
        <v>0</v>
      </c>
      <c r="BA29" s="52">
        <f t="shared" ca="1" si="33"/>
        <v>0</v>
      </c>
      <c r="BB29" s="52">
        <f t="shared" si="46"/>
        <v>0</v>
      </c>
      <c r="BC29" s="39">
        <f t="shared" si="47"/>
        <v>0</v>
      </c>
      <c r="BD29" s="51">
        <f t="shared" ca="1" si="48"/>
        <v>0</v>
      </c>
      <c r="BE29" s="15">
        <f t="shared" ca="1" si="49"/>
        <v>28700.474688343773</v>
      </c>
      <c r="BF29" s="15">
        <v>-41147.276087816288</v>
      </c>
      <c r="BG29" s="15">
        <f t="shared" ca="1" si="50"/>
        <v>922587.3872181623</v>
      </c>
      <c r="BH29" s="15"/>
      <c r="BI29" s="15"/>
    </row>
    <row r="30" spans="1:61" ht="11.25" x14ac:dyDescent="0.2">
      <c r="A30" s="20">
        <v>10309</v>
      </c>
      <c r="B30" s="20"/>
      <c r="C30" s="20">
        <v>1</v>
      </c>
      <c r="D30" s="20">
        <f t="shared" si="34"/>
        <v>1</v>
      </c>
      <c r="E30" s="47">
        <f t="shared" si="35"/>
        <v>4</v>
      </c>
      <c r="F30" s="47">
        <f t="shared" si="36"/>
        <v>14</v>
      </c>
      <c r="G30" s="21" t="s">
        <v>112</v>
      </c>
      <c r="H30" s="29">
        <v>3172</v>
      </c>
      <c r="I30" s="48"/>
      <c r="J30" s="29">
        <f t="shared" si="37"/>
        <v>5113.0746268656712</v>
      </c>
      <c r="K30" s="125">
        <v>187400</v>
      </c>
      <c r="L30" s="125">
        <v>408363.25</v>
      </c>
      <c r="M30" s="125">
        <v>0</v>
      </c>
      <c r="N30" s="126">
        <f t="shared" si="17"/>
        <v>294189.66749999998</v>
      </c>
      <c r="O30" s="126">
        <f t="shared" ca="1" si="18"/>
        <v>653152.6820621998</v>
      </c>
      <c r="P30" s="126">
        <f t="shared" ca="1" si="19"/>
        <v>107689</v>
      </c>
      <c r="Q30" s="49">
        <f t="shared" si="38"/>
        <v>1</v>
      </c>
      <c r="R30" s="49">
        <f t="shared" si="39"/>
        <v>0</v>
      </c>
      <c r="S30" s="49">
        <f ca="1">OFFSET(V!$B$7,D30,Q30)*H30</f>
        <v>36826.92</v>
      </c>
      <c r="T30" s="49">
        <f ca="1">IF(R30&gt;0,OFFSET(V!$I$7,D30,R30)*IF(R30=1,H30-9300,IF(R30=2,H30-18000,IF(R30=3,H30-45000,0))),0)</f>
        <v>0</v>
      </c>
      <c r="U30" s="49">
        <f>IF(AND(I30=1,H30&gt;20000,H30&lt;=45000),H30*V!$G$7,0)+IF(AND(I30=1,H30&gt;45000,H30&lt;=50000),V!$G$7/5000*(50000-H30)*H30,0)</f>
        <v>0</v>
      </c>
      <c r="V30" s="50">
        <f t="shared" ca="1" si="20"/>
        <v>36826.92</v>
      </c>
      <c r="W30" s="51">
        <v>11909.92</v>
      </c>
      <c r="X30" s="51">
        <v>0</v>
      </c>
      <c r="Y30" s="52">
        <v>0</v>
      </c>
      <c r="Z30" s="52">
        <v>159210.40965676619</v>
      </c>
      <c r="AA30" s="52">
        <v>12503</v>
      </c>
      <c r="AB30" s="138">
        <f t="shared" si="40"/>
        <v>11503</v>
      </c>
      <c r="AC30" s="52">
        <v>151055.16406954642</v>
      </c>
      <c r="AD30" s="138">
        <f t="shared" si="21"/>
        <v>0</v>
      </c>
      <c r="AE30" s="138">
        <f t="shared" si="22"/>
        <v>3172</v>
      </c>
      <c r="AF30" s="138">
        <f t="shared" si="23"/>
        <v>0</v>
      </c>
      <c r="AG30" s="138">
        <f t="shared" si="24"/>
        <v>0</v>
      </c>
      <c r="AH30" s="29"/>
      <c r="AI30" s="29"/>
      <c r="AJ30" s="15"/>
      <c r="AK30" s="51">
        <f t="shared" ca="1" si="25"/>
        <v>2141373.5751945144</v>
      </c>
      <c r="AL30" s="15">
        <f t="shared" ca="1" si="26"/>
        <v>2297799.4151945142</v>
      </c>
      <c r="AM30" s="49">
        <f t="shared" ca="1" si="27"/>
        <v>13912.17760307432</v>
      </c>
      <c r="AN30" s="49">
        <f t="shared" ca="1" si="28"/>
        <v>0</v>
      </c>
      <c r="AO30" s="15"/>
      <c r="AP30" s="49">
        <f t="shared" ca="1" si="29"/>
        <v>87899.665231367951</v>
      </c>
      <c r="AQ30" s="15">
        <f t="shared" si="41"/>
        <v>151055.16406954642</v>
      </c>
      <c r="AR30" s="15">
        <f t="shared" si="42"/>
        <v>0</v>
      </c>
      <c r="AS30" s="15"/>
      <c r="AT30" s="15"/>
      <c r="AU30" s="51">
        <f t="shared" si="30"/>
        <v>5751.5</v>
      </c>
      <c r="AV30" s="51">
        <f t="shared" ca="1" si="31"/>
        <v>43975.304349594466</v>
      </c>
      <c r="AW30" s="51">
        <f t="shared" ca="1" si="43"/>
        <v>0</v>
      </c>
      <c r="AX30" s="15">
        <f t="shared" ca="1" si="44"/>
        <v>0</v>
      </c>
      <c r="AY30" s="51">
        <f t="shared" ca="1" si="45"/>
        <v>0</v>
      </c>
      <c r="AZ30" s="52">
        <f t="shared" ca="1" si="32"/>
        <v>0</v>
      </c>
      <c r="BA30" s="52">
        <f t="shared" ca="1" si="33"/>
        <v>0</v>
      </c>
      <c r="BB30" s="52">
        <f t="shared" si="46"/>
        <v>0</v>
      </c>
      <c r="BC30" s="39">
        <f t="shared" si="47"/>
        <v>0</v>
      </c>
      <c r="BD30" s="51">
        <f t="shared" ca="1" si="48"/>
        <v>0</v>
      </c>
      <c r="BE30" s="15">
        <f t="shared" ca="1" si="49"/>
        <v>137626.46958096241</v>
      </c>
      <c r="BF30" s="15">
        <v>-65208.90559381932</v>
      </c>
      <c r="BG30" s="15">
        <f t="shared" ca="1" si="50"/>
        <v>2384129.1567847314</v>
      </c>
      <c r="BH30" s="15"/>
      <c r="BI30" s="15"/>
    </row>
    <row r="31" spans="1:61" ht="11.25" x14ac:dyDescent="0.2">
      <c r="A31" s="20">
        <v>10310</v>
      </c>
      <c r="B31" s="20"/>
      <c r="C31" s="20">
        <v>1</v>
      </c>
      <c r="D31" s="20">
        <f t="shared" si="34"/>
        <v>1</v>
      </c>
      <c r="E31" s="47">
        <f t="shared" si="35"/>
        <v>3</v>
      </c>
      <c r="F31" s="47">
        <f t="shared" si="36"/>
        <v>13</v>
      </c>
      <c r="G31" s="21" t="s">
        <v>113</v>
      </c>
      <c r="H31" s="29">
        <v>1792</v>
      </c>
      <c r="I31" s="48"/>
      <c r="J31" s="29">
        <f t="shared" si="37"/>
        <v>2888.5970149253731</v>
      </c>
      <c r="K31" s="125">
        <v>87110</v>
      </c>
      <c r="L31" s="125">
        <v>55586.19</v>
      </c>
      <c r="M31" s="125">
        <v>0</v>
      </c>
      <c r="N31" s="126">
        <f t="shared" si="17"/>
        <v>84397.814100000003</v>
      </c>
      <c r="O31" s="126">
        <f t="shared" ca="1" si="18"/>
        <v>368994.20121546724</v>
      </c>
      <c r="P31" s="126">
        <f t="shared" ca="1" si="19"/>
        <v>85379</v>
      </c>
      <c r="Q31" s="49">
        <f t="shared" si="38"/>
        <v>1</v>
      </c>
      <c r="R31" s="49">
        <f t="shared" si="39"/>
        <v>0</v>
      </c>
      <c r="S31" s="49">
        <f ca="1">OFFSET(V!$B$7,D31,Q31)*H31</f>
        <v>20805.12</v>
      </c>
      <c r="T31" s="49">
        <f ca="1">IF(R31&gt;0,OFFSET(V!$I$7,D31,R31)*IF(R31=1,H31-9300,IF(R31=2,H31-18000,IF(R31=3,H31-45000,0))),0)</f>
        <v>0</v>
      </c>
      <c r="U31" s="49">
        <f>IF(AND(I31=1,H31&gt;20000,H31&lt;=45000),H31*V!$G$7,0)+IF(AND(I31=1,H31&gt;45000,H31&lt;=50000),V!$G$7/5000*(50000-H31)*H31,0)</f>
        <v>0</v>
      </c>
      <c r="V31" s="50">
        <f t="shared" ca="1" si="20"/>
        <v>20805.12</v>
      </c>
      <c r="W31" s="51">
        <v>0</v>
      </c>
      <c r="X31" s="51">
        <v>0</v>
      </c>
      <c r="Y31" s="52">
        <v>0</v>
      </c>
      <c r="Z31" s="52">
        <v>38393.014687179784</v>
      </c>
      <c r="AA31" s="52">
        <v>20844</v>
      </c>
      <c r="AB31" s="138">
        <f t="shared" si="40"/>
        <v>19844</v>
      </c>
      <c r="AC31" s="52">
        <v>36426.406697898849</v>
      </c>
      <c r="AD31" s="138">
        <f t="shared" si="21"/>
        <v>0</v>
      </c>
      <c r="AE31" s="138">
        <f t="shared" si="22"/>
        <v>1792</v>
      </c>
      <c r="AF31" s="138">
        <f t="shared" si="23"/>
        <v>0</v>
      </c>
      <c r="AG31" s="138">
        <f t="shared" si="24"/>
        <v>0</v>
      </c>
      <c r="AH31" s="29"/>
      <c r="AI31" s="29"/>
      <c r="AJ31" s="15"/>
      <c r="AK31" s="51">
        <f t="shared" ca="1" si="25"/>
        <v>1209754.5544604573</v>
      </c>
      <c r="AL31" s="15">
        <f t="shared" ca="1" si="26"/>
        <v>1315938.6744604574</v>
      </c>
      <c r="AM31" s="49">
        <f t="shared" ca="1" si="27"/>
        <v>7859.5908779032725</v>
      </c>
      <c r="AN31" s="49">
        <f t="shared" ca="1" si="28"/>
        <v>0</v>
      </c>
      <c r="AO31" s="15"/>
      <c r="AP31" s="49">
        <f t="shared" ca="1" si="29"/>
        <v>21196.68648238212</v>
      </c>
      <c r="AQ31" s="15">
        <f t="shared" si="41"/>
        <v>36426.406697898849</v>
      </c>
      <c r="AR31" s="15">
        <f t="shared" si="42"/>
        <v>0</v>
      </c>
      <c r="AS31" s="15"/>
      <c r="AT31" s="15"/>
      <c r="AU31" s="51">
        <f t="shared" si="30"/>
        <v>9922</v>
      </c>
      <c r="AV31" s="51">
        <f t="shared" ca="1" si="31"/>
        <v>24843.55151149851</v>
      </c>
      <c r="AW31" s="51">
        <f t="shared" ca="1" si="43"/>
        <v>0</v>
      </c>
      <c r="AX31" s="15">
        <f t="shared" ca="1" si="44"/>
        <v>19535.831295981778</v>
      </c>
      <c r="AY31" s="51">
        <f t="shared" ca="1" si="45"/>
        <v>-2100.4184214919251</v>
      </c>
      <c r="AZ31" s="52">
        <f t="shared" ca="1" si="32"/>
        <v>0</v>
      </c>
      <c r="BA31" s="52">
        <f t="shared" ca="1" si="33"/>
        <v>0</v>
      </c>
      <c r="BB31" s="52">
        <f t="shared" si="46"/>
        <v>0</v>
      </c>
      <c r="BC31" s="39">
        <f t="shared" si="47"/>
        <v>0</v>
      </c>
      <c r="BD31" s="51">
        <f t="shared" ca="1" si="48"/>
        <v>0</v>
      </c>
      <c r="BE31" s="15">
        <f t="shared" ca="1" si="49"/>
        <v>53861.819572388704</v>
      </c>
      <c r="BF31" s="15">
        <v>-32137.134898672703</v>
      </c>
      <c r="BG31" s="15">
        <f t="shared" ca="1" si="50"/>
        <v>1345522.9500120764</v>
      </c>
      <c r="BH31" s="15"/>
      <c r="BI31" s="15"/>
    </row>
    <row r="32" spans="1:61" ht="11.25" x14ac:dyDescent="0.2">
      <c r="A32" s="20">
        <v>10311</v>
      </c>
      <c r="B32" s="20"/>
      <c r="C32" s="20">
        <v>1</v>
      </c>
      <c r="D32" s="20">
        <f t="shared" si="34"/>
        <v>1</v>
      </c>
      <c r="E32" s="47">
        <f t="shared" si="35"/>
        <v>3</v>
      </c>
      <c r="F32" s="47">
        <f t="shared" si="36"/>
        <v>13</v>
      </c>
      <c r="G32" s="21" t="s">
        <v>114</v>
      </c>
      <c r="H32" s="29">
        <v>1273</v>
      </c>
      <c r="I32" s="48"/>
      <c r="J32" s="29">
        <f t="shared" si="37"/>
        <v>2052</v>
      </c>
      <c r="K32" s="125">
        <v>69020</v>
      </c>
      <c r="L32" s="125">
        <v>103543.58</v>
      </c>
      <c r="M32" s="125">
        <v>0</v>
      </c>
      <c r="N32" s="126">
        <f t="shared" si="17"/>
        <v>90076.396200000003</v>
      </c>
      <c r="O32" s="126">
        <f t="shared" ca="1" si="18"/>
        <v>262125.90298397871</v>
      </c>
      <c r="P32" s="126">
        <f t="shared" ca="1" si="19"/>
        <v>51615</v>
      </c>
      <c r="Q32" s="49">
        <f t="shared" si="38"/>
        <v>1</v>
      </c>
      <c r="R32" s="49">
        <f t="shared" si="39"/>
        <v>0</v>
      </c>
      <c r="S32" s="49">
        <f ca="1">OFFSET(V!$B$7,D32,Q32)*H32</f>
        <v>14779.529999999999</v>
      </c>
      <c r="T32" s="49">
        <f ca="1">IF(R32&gt;0,OFFSET(V!$I$7,D32,R32)*IF(R32=1,H32-9300,IF(R32=2,H32-18000,IF(R32=3,H32-45000,0))),0)</f>
        <v>0</v>
      </c>
      <c r="U32" s="49">
        <f>IF(AND(I32=1,H32&gt;20000,H32&lt;=45000),H32*V!$G$7,0)+IF(AND(I32=1,H32&gt;45000,H32&lt;=50000),V!$G$7/5000*(50000-H32)*H32,0)</f>
        <v>0</v>
      </c>
      <c r="V32" s="50">
        <f t="shared" ca="1" si="20"/>
        <v>14779.529999999999</v>
      </c>
      <c r="W32" s="51">
        <v>0</v>
      </c>
      <c r="X32" s="51">
        <v>0</v>
      </c>
      <c r="Y32" s="52">
        <v>0</v>
      </c>
      <c r="Z32" s="52">
        <v>23472.235343706168</v>
      </c>
      <c r="AA32" s="52">
        <v>0</v>
      </c>
      <c r="AB32" s="138">
        <f t="shared" si="40"/>
        <v>0</v>
      </c>
      <c r="AC32" s="52">
        <v>22269.915444387894</v>
      </c>
      <c r="AD32" s="138">
        <f t="shared" si="21"/>
        <v>0</v>
      </c>
      <c r="AE32" s="138">
        <f t="shared" si="22"/>
        <v>1273</v>
      </c>
      <c r="AF32" s="138">
        <f t="shared" si="23"/>
        <v>0</v>
      </c>
      <c r="AG32" s="138">
        <f t="shared" si="24"/>
        <v>0</v>
      </c>
      <c r="AH32" s="29"/>
      <c r="AI32" s="29"/>
      <c r="AJ32" s="15"/>
      <c r="AK32" s="51">
        <f t="shared" ca="1" si="25"/>
        <v>859384.79231482255</v>
      </c>
      <c r="AL32" s="15">
        <f t="shared" ca="1" si="26"/>
        <v>925779.32231482258</v>
      </c>
      <c r="AM32" s="49">
        <f t="shared" ca="1" si="27"/>
        <v>5583.2919573498139</v>
      </c>
      <c r="AN32" s="49">
        <f t="shared" ca="1" si="28"/>
        <v>0</v>
      </c>
      <c r="AO32" s="15"/>
      <c r="AP32" s="49">
        <f t="shared" ca="1" si="29"/>
        <v>12958.961875618616</v>
      </c>
      <c r="AQ32" s="15">
        <f t="shared" si="41"/>
        <v>22269.915444387894</v>
      </c>
      <c r="AR32" s="15">
        <f t="shared" si="42"/>
        <v>0</v>
      </c>
      <c r="AS32" s="15"/>
      <c r="AT32" s="15"/>
      <c r="AU32" s="51">
        <f t="shared" si="30"/>
        <v>0</v>
      </c>
      <c r="AV32" s="51">
        <f t="shared" ca="1" si="31"/>
        <v>17648.348813692861</v>
      </c>
      <c r="AW32" s="51">
        <f t="shared" ca="1" si="43"/>
        <v>0</v>
      </c>
      <c r="AX32" s="15">
        <f t="shared" ca="1" si="44"/>
        <v>8337.3952449235803</v>
      </c>
      <c r="AY32" s="51">
        <f t="shared" ca="1" si="45"/>
        <v>-896.40508736879917</v>
      </c>
      <c r="AZ32" s="52">
        <f t="shared" ca="1" si="32"/>
        <v>0</v>
      </c>
      <c r="BA32" s="52">
        <f t="shared" ca="1" si="33"/>
        <v>0</v>
      </c>
      <c r="BB32" s="52">
        <f t="shared" si="46"/>
        <v>0</v>
      </c>
      <c r="BC32" s="39">
        <f t="shared" si="47"/>
        <v>0</v>
      </c>
      <c r="BD32" s="51">
        <f t="shared" ca="1" si="48"/>
        <v>0</v>
      </c>
      <c r="BE32" s="15">
        <f t="shared" ca="1" si="49"/>
        <v>29710.905601942675</v>
      </c>
      <c r="BF32" s="15">
        <v>-23934.559504259243</v>
      </c>
      <c r="BG32" s="15">
        <f t="shared" ca="1" si="50"/>
        <v>937138.96036985586</v>
      </c>
      <c r="BH32" s="15"/>
      <c r="BI32" s="15"/>
    </row>
    <row r="33" spans="1:61" ht="11.25" x14ac:dyDescent="0.2">
      <c r="A33" s="20">
        <v>10312</v>
      </c>
      <c r="B33" s="20"/>
      <c r="C33" s="20">
        <v>1</v>
      </c>
      <c r="D33" s="20">
        <f t="shared" si="34"/>
        <v>1</v>
      </c>
      <c r="E33" s="47">
        <f t="shared" si="35"/>
        <v>4</v>
      </c>
      <c r="F33" s="47">
        <f t="shared" si="36"/>
        <v>14</v>
      </c>
      <c r="G33" s="21" t="s">
        <v>115</v>
      </c>
      <c r="H33" s="29">
        <v>2762</v>
      </c>
      <c r="I33" s="48"/>
      <c r="J33" s="29">
        <f t="shared" si="37"/>
        <v>4452.1791044776119</v>
      </c>
      <c r="K33" s="125">
        <v>193495</v>
      </c>
      <c r="L33" s="125">
        <v>301087.25</v>
      </c>
      <c r="M33" s="125">
        <v>0</v>
      </c>
      <c r="N33" s="126">
        <f t="shared" si="17"/>
        <v>256740.42749999999</v>
      </c>
      <c r="O33" s="126">
        <f t="shared" ca="1" si="18"/>
        <v>568728.78557875031</v>
      </c>
      <c r="P33" s="126">
        <f t="shared" ca="1" si="19"/>
        <v>93597</v>
      </c>
      <c r="Q33" s="49">
        <f t="shared" si="38"/>
        <v>1</v>
      </c>
      <c r="R33" s="49">
        <f t="shared" si="39"/>
        <v>0</v>
      </c>
      <c r="S33" s="49">
        <f ca="1">OFFSET(V!$B$7,D33,Q33)*H33</f>
        <v>32066.82</v>
      </c>
      <c r="T33" s="49">
        <f ca="1">IF(R33&gt;0,OFFSET(V!$I$7,D33,R33)*IF(R33=1,H33-9300,IF(R33=2,H33-18000,IF(R33=3,H33-45000,0))),0)</f>
        <v>0</v>
      </c>
      <c r="U33" s="49">
        <f>IF(AND(I33=1,H33&gt;20000,H33&lt;=45000),H33*V!$G$7,0)+IF(AND(I33=1,H33&gt;45000,H33&lt;=50000),V!$G$7/5000*(50000-H33)*H33,0)</f>
        <v>0</v>
      </c>
      <c r="V33" s="50">
        <f t="shared" ca="1" si="20"/>
        <v>32066.82</v>
      </c>
      <c r="W33" s="51">
        <v>10382.799999999999</v>
      </c>
      <c r="X33" s="51">
        <v>0</v>
      </c>
      <c r="Y33" s="52">
        <v>0</v>
      </c>
      <c r="Z33" s="52">
        <v>116796.71228098225</v>
      </c>
      <c r="AA33" s="52">
        <v>27556</v>
      </c>
      <c r="AB33" s="138">
        <f t="shared" si="40"/>
        <v>26556</v>
      </c>
      <c r="AC33" s="52">
        <v>110814.02638447133</v>
      </c>
      <c r="AD33" s="138">
        <f t="shared" si="21"/>
        <v>0</v>
      </c>
      <c r="AE33" s="138">
        <f t="shared" si="22"/>
        <v>2762</v>
      </c>
      <c r="AF33" s="138">
        <f t="shared" si="23"/>
        <v>0</v>
      </c>
      <c r="AG33" s="138">
        <f t="shared" si="24"/>
        <v>0</v>
      </c>
      <c r="AH33" s="29"/>
      <c r="AI33" s="29"/>
      <c r="AJ33" s="15"/>
      <c r="AK33" s="51">
        <f t="shared" ca="1" si="25"/>
        <v>1864588.2139619323</v>
      </c>
      <c r="AL33" s="15">
        <f t="shared" ca="1" si="26"/>
        <v>2000634.8339619325</v>
      </c>
      <c r="AM33" s="49">
        <f t="shared" ca="1" si="27"/>
        <v>12113.945315161183</v>
      </c>
      <c r="AN33" s="49">
        <f t="shared" ca="1" si="28"/>
        <v>0</v>
      </c>
      <c r="AO33" s="15"/>
      <c r="AP33" s="49">
        <f t="shared" ca="1" si="29"/>
        <v>64483.169987160669</v>
      </c>
      <c r="AQ33" s="15">
        <f t="shared" si="41"/>
        <v>110814.02638447133</v>
      </c>
      <c r="AR33" s="15">
        <f t="shared" si="42"/>
        <v>0</v>
      </c>
      <c r="AS33" s="15"/>
      <c r="AT33" s="15"/>
      <c r="AU33" s="51">
        <f t="shared" si="30"/>
        <v>13278</v>
      </c>
      <c r="AV33" s="51">
        <f t="shared" ca="1" si="31"/>
        <v>38291.232854218128</v>
      </c>
      <c r="AW33" s="51">
        <f t="shared" ca="1" si="43"/>
        <v>0</v>
      </c>
      <c r="AX33" s="15">
        <f t="shared" ca="1" si="44"/>
        <v>5238.3764569074556</v>
      </c>
      <c r="AY33" s="51">
        <f t="shared" ca="1" si="45"/>
        <v>-563.21035138449031</v>
      </c>
      <c r="AZ33" s="52">
        <f t="shared" ca="1" si="32"/>
        <v>0</v>
      </c>
      <c r="BA33" s="52">
        <f t="shared" ca="1" si="33"/>
        <v>0</v>
      </c>
      <c r="BB33" s="52">
        <f t="shared" si="46"/>
        <v>0</v>
      </c>
      <c r="BC33" s="39">
        <f t="shared" si="47"/>
        <v>0</v>
      </c>
      <c r="BD33" s="51">
        <f t="shared" ca="1" si="48"/>
        <v>0</v>
      </c>
      <c r="BE33" s="15">
        <f t="shared" ca="1" si="49"/>
        <v>115489.1924899943</v>
      </c>
      <c r="BF33" s="15">
        <v>-54079.568293033255</v>
      </c>
      <c r="BG33" s="15">
        <f t="shared" ca="1" si="50"/>
        <v>2074158.4034740548</v>
      </c>
      <c r="BH33" s="15"/>
      <c r="BI33" s="15"/>
    </row>
    <row r="34" spans="1:61" ht="11.25" x14ac:dyDescent="0.2">
      <c r="A34" s="20">
        <v>10313</v>
      </c>
      <c r="B34" s="20"/>
      <c r="C34" s="20">
        <v>1</v>
      </c>
      <c r="D34" s="20">
        <f t="shared" si="34"/>
        <v>1</v>
      </c>
      <c r="E34" s="47">
        <f t="shared" si="35"/>
        <v>4</v>
      </c>
      <c r="F34" s="47">
        <f t="shared" si="36"/>
        <v>14</v>
      </c>
      <c r="G34" s="21" t="s">
        <v>116</v>
      </c>
      <c r="H34" s="29">
        <v>2711</v>
      </c>
      <c r="I34" s="48"/>
      <c r="J34" s="29">
        <f t="shared" si="37"/>
        <v>4369.9701492537315</v>
      </c>
      <c r="K34" s="125">
        <v>158950</v>
      </c>
      <c r="L34" s="125">
        <v>236926.19</v>
      </c>
      <c r="M34" s="125">
        <v>0</v>
      </c>
      <c r="N34" s="126">
        <f t="shared" si="17"/>
        <v>206845.21409999998</v>
      </c>
      <c r="O34" s="126">
        <f t="shared" ca="1" si="18"/>
        <v>558227.27650397981</v>
      </c>
      <c r="P34" s="126">
        <f t="shared" ca="1" si="19"/>
        <v>105415</v>
      </c>
      <c r="Q34" s="49">
        <f t="shared" si="38"/>
        <v>1</v>
      </c>
      <c r="R34" s="49">
        <f t="shared" si="39"/>
        <v>0</v>
      </c>
      <c r="S34" s="49">
        <f ca="1">OFFSET(V!$B$7,D34,Q34)*H34</f>
        <v>31474.71</v>
      </c>
      <c r="T34" s="49">
        <f ca="1">IF(R34&gt;0,OFFSET(V!$I$7,D34,R34)*IF(R34=1,H34-9300,IF(R34=2,H34-18000,IF(R34=3,H34-45000,0))),0)</f>
        <v>0</v>
      </c>
      <c r="U34" s="49">
        <f>IF(AND(I34=1,H34&gt;20000,H34&lt;=45000),H34*V!$G$7,0)+IF(AND(I34=1,H34&gt;45000,H34&lt;=50000),V!$G$7/5000*(50000-H34)*H34,0)</f>
        <v>0</v>
      </c>
      <c r="V34" s="50">
        <f t="shared" ca="1" si="20"/>
        <v>31474.71</v>
      </c>
      <c r="W34" s="51">
        <v>11154.44</v>
      </c>
      <c r="X34" s="51">
        <v>0</v>
      </c>
      <c r="Y34" s="52">
        <v>0</v>
      </c>
      <c r="Z34" s="52">
        <v>66233.07631374315</v>
      </c>
      <c r="AA34" s="52">
        <v>5213</v>
      </c>
      <c r="AB34" s="138">
        <f t="shared" si="40"/>
        <v>4213</v>
      </c>
      <c r="AC34" s="52">
        <v>62840.414963897238</v>
      </c>
      <c r="AD34" s="138">
        <f t="shared" si="21"/>
        <v>0</v>
      </c>
      <c r="AE34" s="138">
        <f t="shared" si="22"/>
        <v>2711</v>
      </c>
      <c r="AF34" s="138">
        <f t="shared" si="23"/>
        <v>0</v>
      </c>
      <c r="AG34" s="138">
        <f t="shared" si="24"/>
        <v>0</v>
      </c>
      <c r="AH34" s="29"/>
      <c r="AI34" s="29"/>
      <c r="AJ34" s="15"/>
      <c r="AK34" s="51">
        <f t="shared" ca="1" si="25"/>
        <v>1830158.8153695869</v>
      </c>
      <c r="AL34" s="15">
        <f t="shared" ca="1" si="26"/>
        <v>1978202.9653695868</v>
      </c>
      <c r="AM34" s="49">
        <f t="shared" ca="1" si="27"/>
        <v>11890.262762274428</v>
      </c>
      <c r="AN34" s="49">
        <f t="shared" ca="1" si="28"/>
        <v>0</v>
      </c>
      <c r="AO34" s="15"/>
      <c r="AP34" s="49">
        <f t="shared" ca="1" si="29"/>
        <v>36567.114221819655</v>
      </c>
      <c r="AQ34" s="15">
        <f t="shared" si="41"/>
        <v>62840.414963897238</v>
      </c>
      <c r="AR34" s="15">
        <f t="shared" si="42"/>
        <v>0</v>
      </c>
      <c r="AS34" s="15"/>
      <c r="AT34" s="15"/>
      <c r="AU34" s="51">
        <f t="shared" si="30"/>
        <v>2106.5</v>
      </c>
      <c r="AV34" s="51">
        <f t="shared" ca="1" si="31"/>
        <v>37584.189814549369</v>
      </c>
      <c r="AW34" s="51">
        <f t="shared" ca="1" si="43"/>
        <v>0</v>
      </c>
      <c r="AX34" s="15">
        <f t="shared" ca="1" si="44"/>
        <v>13417.389072471786</v>
      </c>
      <c r="AY34" s="51">
        <f t="shared" ca="1" si="45"/>
        <v>-1442.5867396766896</v>
      </c>
      <c r="AZ34" s="52">
        <f t="shared" ca="1" si="32"/>
        <v>0</v>
      </c>
      <c r="BA34" s="52">
        <f t="shared" ca="1" si="33"/>
        <v>0</v>
      </c>
      <c r="BB34" s="52">
        <f t="shared" si="46"/>
        <v>0</v>
      </c>
      <c r="BC34" s="39">
        <f t="shared" si="47"/>
        <v>0</v>
      </c>
      <c r="BD34" s="51">
        <f t="shared" ca="1" si="48"/>
        <v>0</v>
      </c>
      <c r="BE34" s="15">
        <f t="shared" ca="1" si="49"/>
        <v>74815.217296692339</v>
      </c>
      <c r="BF34" s="15">
        <v>-62500.801214730935</v>
      </c>
      <c r="BG34" s="15">
        <f t="shared" ca="1" si="50"/>
        <v>2002407.6442138227</v>
      </c>
      <c r="BH34" s="15"/>
      <c r="BI34" s="15"/>
    </row>
    <row r="35" spans="1:61" ht="11.25" x14ac:dyDescent="0.2">
      <c r="A35" s="20">
        <v>10314</v>
      </c>
      <c r="B35" s="20"/>
      <c r="C35" s="20">
        <v>1</v>
      </c>
      <c r="D35" s="20">
        <f t="shared" si="34"/>
        <v>1</v>
      </c>
      <c r="E35" s="47">
        <f t="shared" si="35"/>
        <v>3</v>
      </c>
      <c r="F35" s="47">
        <f t="shared" si="36"/>
        <v>13</v>
      </c>
      <c r="G35" s="21" t="s">
        <v>117</v>
      </c>
      <c r="H35" s="29">
        <v>1394</v>
      </c>
      <c r="I35" s="48"/>
      <c r="J35" s="29">
        <f t="shared" si="37"/>
        <v>2247.0447761194032</v>
      </c>
      <c r="K35" s="125">
        <v>73815</v>
      </c>
      <c r="L35" s="125">
        <v>106328.15</v>
      </c>
      <c r="M35" s="125">
        <v>0</v>
      </c>
      <c r="N35" s="126">
        <f t="shared" si="17"/>
        <v>94614.778499999986</v>
      </c>
      <c r="O35" s="126">
        <f t="shared" ca="1" si="18"/>
        <v>287041.24804372847</v>
      </c>
      <c r="P35" s="126">
        <f t="shared" ca="1" si="19"/>
        <v>57728</v>
      </c>
      <c r="Q35" s="49">
        <f t="shared" si="38"/>
        <v>1</v>
      </c>
      <c r="R35" s="49">
        <f t="shared" si="39"/>
        <v>0</v>
      </c>
      <c r="S35" s="49">
        <f ca="1">OFFSET(V!$B$7,D35,Q35)*H35</f>
        <v>16184.339999999998</v>
      </c>
      <c r="T35" s="49">
        <f ca="1">IF(R35&gt;0,OFFSET(V!$I$7,D35,R35)*IF(R35=1,H35-9300,IF(R35=2,H35-18000,IF(R35=3,H35-45000,0))),0)</f>
        <v>0</v>
      </c>
      <c r="U35" s="49">
        <f>IF(AND(I35=1,H35&gt;20000,H35&lt;=45000),H35*V!$G$7,0)+IF(AND(I35=1,H35&gt;45000,H35&lt;=50000),V!$G$7/5000*(50000-H35)*H35,0)</f>
        <v>0</v>
      </c>
      <c r="V35" s="50">
        <f t="shared" ca="1" si="20"/>
        <v>16184.339999999998</v>
      </c>
      <c r="W35" s="51">
        <v>0</v>
      </c>
      <c r="X35" s="51">
        <v>0</v>
      </c>
      <c r="Y35" s="52">
        <v>0</v>
      </c>
      <c r="Z35" s="52">
        <v>23868.956345428513</v>
      </c>
      <c r="AA35" s="52">
        <v>0</v>
      </c>
      <c r="AB35" s="138">
        <f t="shared" si="40"/>
        <v>0</v>
      </c>
      <c r="AC35" s="52">
        <v>22646.315179393896</v>
      </c>
      <c r="AD35" s="138">
        <f t="shared" si="21"/>
        <v>0</v>
      </c>
      <c r="AE35" s="138">
        <f t="shared" si="22"/>
        <v>1394</v>
      </c>
      <c r="AF35" s="138">
        <f t="shared" si="23"/>
        <v>0</v>
      </c>
      <c r="AG35" s="138">
        <f t="shared" si="24"/>
        <v>0</v>
      </c>
      <c r="AH35" s="29"/>
      <c r="AI35" s="29"/>
      <c r="AJ35" s="15"/>
      <c r="AK35" s="51">
        <f t="shared" ca="1" si="25"/>
        <v>941070.22819077992</v>
      </c>
      <c r="AL35" s="15">
        <f t="shared" ca="1" si="26"/>
        <v>1014982.5681907799</v>
      </c>
      <c r="AM35" s="49">
        <f t="shared" ca="1" si="27"/>
        <v>6113.9897789046663</v>
      </c>
      <c r="AN35" s="49">
        <f t="shared" ca="1" si="28"/>
        <v>0</v>
      </c>
      <c r="AO35" s="15"/>
      <c r="AP35" s="49">
        <f t="shared" ca="1" si="29"/>
        <v>13177.990539113829</v>
      </c>
      <c r="AQ35" s="15">
        <f t="shared" si="41"/>
        <v>22646.315179393896</v>
      </c>
      <c r="AR35" s="15">
        <f t="shared" si="42"/>
        <v>0</v>
      </c>
      <c r="AS35" s="15"/>
      <c r="AT35" s="15"/>
      <c r="AU35" s="51">
        <f t="shared" si="30"/>
        <v>0</v>
      </c>
      <c r="AV35" s="51">
        <f t="shared" ca="1" si="31"/>
        <v>19325.843084279535</v>
      </c>
      <c r="AW35" s="51">
        <f t="shared" ca="1" si="43"/>
        <v>0</v>
      </c>
      <c r="AX35" s="15">
        <f t="shared" ca="1" si="44"/>
        <v>9857.51844399947</v>
      </c>
      <c r="AY35" s="51">
        <f t="shared" ca="1" si="45"/>
        <v>-1059.842963234003</v>
      </c>
      <c r="AZ35" s="52">
        <f t="shared" ca="1" si="32"/>
        <v>0</v>
      </c>
      <c r="BA35" s="52">
        <f t="shared" ca="1" si="33"/>
        <v>0</v>
      </c>
      <c r="BB35" s="52">
        <f t="shared" si="46"/>
        <v>0</v>
      </c>
      <c r="BC35" s="39">
        <f t="shared" si="47"/>
        <v>0</v>
      </c>
      <c r="BD35" s="51">
        <f t="shared" ca="1" si="48"/>
        <v>0</v>
      </c>
      <c r="BE35" s="15">
        <f t="shared" ca="1" si="49"/>
        <v>31443.990660159361</v>
      </c>
      <c r="BF35" s="15">
        <v>-26708.104843362074</v>
      </c>
      <c r="BG35" s="15">
        <f t="shared" ca="1" si="50"/>
        <v>1025832.4437864817</v>
      </c>
      <c r="BH35" s="15"/>
      <c r="BI35" s="15"/>
    </row>
    <row r="36" spans="1:61" ht="11.25" x14ac:dyDescent="0.2">
      <c r="A36" s="20">
        <v>10315</v>
      </c>
      <c r="B36" s="20"/>
      <c r="C36" s="20">
        <v>1</v>
      </c>
      <c r="D36" s="20">
        <f t="shared" si="34"/>
        <v>1</v>
      </c>
      <c r="E36" s="47">
        <f t="shared" si="35"/>
        <v>4</v>
      </c>
      <c r="F36" s="47">
        <f t="shared" si="36"/>
        <v>14</v>
      </c>
      <c r="G36" s="21" t="s">
        <v>118</v>
      </c>
      <c r="H36" s="29">
        <v>2951</v>
      </c>
      <c r="I36" s="48"/>
      <c r="J36" s="29">
        <f t="shared" si="37"/>
        <v>4756.8358208955224</v>
      </c>
      <c r="K36" s="125">
        <v>205280</v>
      </c>
      <c r="L36" s="125">
        <v>738252.02</v>
      </c>
      <c r="M36" s="125">
        <v>0</v>
      </c>
      <c r="N36" s="126">
        <f t="shared" si="17"/>
        <v>435719.88780000003</v>
      </c>
      <c r="O36" s="126">
        <f t="shared" ca="1" si="18"/>
        <v>607646.1427381942</v>
      </c>
      <c r="P36" s="126">
        <f t="shared" ca="1" si="19"/>
        <v>51578</v>
      </c>
      <c r="Q36" s="49">
        <f t="shared" si="38"/>
        <v>1</v>
      </c>
      <c r="R36" s="49">
        <f t="shared" si="39"/>
        <v>0</v>
      </c>
      <c r="S36" s="49">
        <f ca="1">OFFSET(V!$B$7,D36,Q36)*H36</f>
        <v>34261.11</v>
      </c>
      <c r="T36" s="49">
        <f ca="1">IF(R36&gt;0,OFFSET(V!$I$7,D36,R36)*IF(R36=1,H36-9300,IF(R36=2,H36-18000,IF(R36=3,H36-45000,0))),0)</f>
        <v>0</v>
      </c>
      <c r="U36" s="49">
        <f>IF(AND(I36=1,H36&gt;20000,H36&lt;=45000),H36*V!$G$7,0)+IF(AND(I36=1,H36&gt;45000,H36&lt;=50000),V!$G$7/5000*(50000-H36)*H36,0)</f>
        <v>0</v>
      </c>
      <c r="V36" s="50">
        <f t="shared" ca="1" si="20"/>
        <v>34261.11</v>
      </c>
      <c r="W36" s="51">
        <v>10988.8</v>
      </c>
      <c r="X36" s="51">
        <v>0</v>
      </c>
      <c r="Y36" s="52">
        <v>0</v>
      </c>
      <c r="Z36" s="52">
        <v>76108.922043850776</v>
      </c>
      <c r="AA36" s="52">
        <v>0</v>
      </c>
      <c r="AB36" s="138">
        <f t="shared" si="40"/>
        <v>0</v>
      </c>
      <c r="AC36" s="52">
        <v>72210.389579897717</v>
      </c>
      <c r="AD36" s="138">
        <f t="shared" si="21"/>
        <v>0</v>
      </c>
      <c r="AE36" s="138">
        <f t="shared" si="22"/>
        <v>2951</v>
      </c>
      <c r="AF36" s="138">
        <f t="shared" si="23"/>
        <v>0</v>
      </c>
      <c r="AG36" s="138">
        <f t="shared" si="24"/>
        <v>0</v>
      </c>
      <c r="AH36" s="29"/>
      <c r="AI36" s="29"/>
      <c r="AJ36" s="15"/>
      <c r="AK36" s="51">
        <f t="shared" ca="1" si="25"/>
        <v>1992179.5146276839</v>
      </c>
      <c r="AL36" s="15">
        <f t="shared" ca="1" si="26"/>
        <v>2089007.4246276841</v>
      </c>
      <c r="AM36" s="49">
        <f t="shared" ca="1" si="27"/>
        <v>12942.886540565043</v>
      </c>
      <c r="AN36" s="49">
        <f t="shared" ca="1" si="28"/>
        <v>0</v>
      </c>
      <c r="AO36" s="15"/>
      <c r="AP36" s="49">
        <f t="shared" ca="1" si="29"/>
        <v>42019.543717005014</v>
      </c>
      <c r="AQ36" s="15">
        <f t="shared" si="41"/>
        <v>72210.389579897717</v>
      </c>
      <c r="AR36" s="15">
        <f t="shared" si="42"/>
        <v>0</v>
      </c>
      <c r="AS36" s="15"/>
      <c r="AT36" s="15"/>
      <c r="AU36" s="51">
        <f t="shared" si="30"/>
        <v>0</v>
      </c>
      <c r="AV36" s="51">
        <f t="shared" ca="1" si="31"/>
        <v>40911.451177696486</v>
      </c>
      <c r="AW36" s="51">
        <f t="shared" ca="1" si="43"/>
        <v>0</v>
      </c>
      <c r="AX36" s="15">
        <f t="shared" ca="1" si="44"/>
        <v>10720.605314803775</v>
      </c>
      <c r="AY36" s="51">
        <f t="shared" ca="1" si="45"/>
        <v>-1152.6387872416592</v>
      </c>
      <c r="AZ36" s="52">
        <f t="shared" ca="1" si="32"/>
        <v>0</v>
      </c>
      <c r="BA36" s="52">
        <f t="shared" ca="1" si="33"/>
        <v>0</v>
      </c>
      <c r="BB36" s="52">
        <f t="shared" si="46"/>
        <v>0</v>
      </c>
      <c r="BC36" s="39">
        <f t="shared" si="47"/>
        <v>0</v>
      </c>
      <c r="BD36" s="51">
        <f t="shared" ca="1" si="48"/>
        <v>0</v>
      </c>
      <c r="BE36" s="15">
        <f t="shared" ca="1" si="49"/>
        <v>81778.35610745984</v>
      </c>
      <c r="BF36" s="15">
        <v>-67470.555056592813</v>
      </c>
      <c r="BG36" s="15">
        <f t="shared" ca="1" si="50"/>
        <v>2116258.1122191162</v>
      </c>
      <c r="BH36" s="15"/>
      <c r="BI36" s="15"/>
    </row>
    <row r="37" spans="1:61" ht="11.25" x14ac:dyDescent="0.2">
      <c r="A37" s="20">
        <v>10316</v>
      </c>
      <c r="B37" s="20"/>
      <c r="C37" s="20">
        <v>1</v>
      </c>
      <c r="D37" s="20">
        <f t="shared" si="34"/>
        <v>1</v>
      </c>
      <c r="E37" s="47">
        <f t="shared" si="35"/>
        <v>3</v>
      </c>
      <c r="F37" s="47">
        <f t="shared" si="36"/>
        <v>13</v>
      </c>
      <c r="G37" s="21" t="s">
        <v>119</v>
      </c>
      <c r="H37" s="29">
        <v>2486</v>
      </c>
      <c r="I37" s="48"/>
      <c r="J37" s="29">
        <f t="shared" si="37"/>
        <v>4007.2835820895521</v>
      </c>
      <c r="K37" s="125">
        <v>137210</v>
      </c>
      <c r="L37" s="125">
        <v>128178.18</v>
      </c>
      <c r="M37" s="125">
        <v>0</v>
      </c>
      <c r="N37" s="126">
        <f t="shared" si="17"/>
        <v>148780.69020000001</v>
      </c>
      <c r="O37" s="126">
        <f t="shared" ca="1" si="18"/>
        <v>511897.08940940379</v>
      </c>
      <c r="P37" s="126">
        <f t="shared" ca="1" si="19"/>
        <v>108935</v>
      </c>
      <c r="Q37" s="49">
        <f t="shared" si="38"/>
        <v>1</v>
      </c>
      <c r="R37" s="49">
        <f t="shared" si="39"/>
        <v>0</v>
      </c>
      <c r="S37" s="49">
        <f ca="1">OFFSET(V!$B$7,D37,Q37)*H37</f>
        <v>28862.46</v>
      </c>
      <c r="T37" s="49">
        <f ca="1">IF(R37&gt;0,OFFSET(V!$I$7,D37,R37)*IF(R37=1,H37-9300,IF(R37=2,H37-18000,IF(R37=3,H37-45000,0))),0)</f>
        <v>0</v>
      </c>
      <c r="U37" s="49">
        <f>IF(AND(I37=1,H37&gt;20000,H37&lt;=45000),H37*V!$G$7,0)+IF(AND(I37=1,H37&gt;45000,H37&lt;=50000),V!$G$7/5000*(50000-H37)*H37,0)</f>
        <v>0</v>
      </c>
      <c r="V37" s="50">
        <f t="shared" ca="1" si="20"/>
        <v>28862.46</v>
      </c>
      <c r="W37" s="51">
        <v>0</v>
      </c>
      <c r="X37" s="51">
        <v>0</v>
      </c>
      <c r="Y37" s="52">
        <v>0</v>
      </c>
      <c r="Z37" s="52">
        <v>45819.015573788362</v>
      </c>
      <c r="AA37" s="52">
        <v>0</v>
      </c>
      <c r="AB37" s="138">
        <f t="shared" si="40"/>
        <v>0</v>
      </c>
      <c r="AC37" s="52">
        <v>43472.025038593718</v>
      </c>
      <c r="AD37" s="138">
        <f t="shared" si="21"/>
        <v>0</v>
      </c>
      <c r="AE37" s="138">
        <f t="shared" si="22"/>
        <v>2486</v>
      </c>
      <c r="AF37" s="138">
        <f t="shared" si="23"/>
        <v>0</v>
      </c>
      <c r="AG37" s="138">
        <f t="shared" si="24"/>
        <v>0</v>
      </c>
      <c r="AH37" s="29"/>
      <c r="AI37" s="29"/>
      <c r="AJ37" s="15"/>
      <c r="AK37" s="51">
        <f t="shared" ca="1" si="25"/>
        <v>1678264.409815121</v>
      </c>
      <c r="AL37" s="15">
        <f t="shared" ca="1" si="26"/>
        <v>1816061.8698151209</v>
      </c>
      <c r="AM37" s="49">
        <f t="shared" ca="1" si="27"/>
        <v>10903.427970126973</v>
      </c>
      <c r="AN37" s="49">
        <f t="shared" ca="1" si="28"/>
        <v>0</v>
      </c>
      <c r="AO37" s="15"/>
      <c r="AP37" s="49">
        <f t="shared" ca="1" si="29"/>
        <v>25296.562824311972</v>
      </c>
      <c r="AQ37" s="15">
        <f t="shared" si="41"/>
        <v>43472.025038593718</v>
      </c>
      <c r="AR37" s="15">
        <f t="shared" si="42"/>
        <v>0</v>
      </c>
      <c r="AS37" s="15"/>
      <c r="AT37" s="15"/>
      <c r="AU37" s="51">
        <f t="shared" si="30"/>
        <v>0</v>
      </c>
      <c r="AV37" s="51">
        <f t="shared" ca="1" si="31"/>
        <v>34464.882286598942</v>
      </c>
      <c r="AW37" s="51">
        <f t="shared" ca="1" si="43"/>
        <v>0</v>
      </c>
      <c r="AX37" s="15">
        <f t="shared" ca="1" si="44"/>
        <v>16289.420072317196</v>
      </c>
      <c r="AY37" s="51">
        <f t="shared" ca="1" si="45"/>
        <v>-1751.3766103392172</v>
      </c>
      <c r="AZ37" s="52">
        <f t="shared" ca="1" si="32"/>
        <v>0</v>
      </c>
      <c r="BA37" s="52">
        <f t="shared" ca="1" si="33"/>
        <v>0</v>
      </c>
      <c r="BB37" s="52">
        <f t="shared" si="46"/>
        <v>0</v>
      </c>
      <c r="BC37" s="39">
        <f t="shared" si="47"/>
        <v>0</v>
      </c>
      <c r="BD37" s="51">
        <f t="shared" ca="1" si="48"/>
        <v>0</v>
      </c>
      <c r="BE37" s="15">
        <f t="shared" ca="1" si="49"/>
        <v>58010.068500571695</v>
      </c>
      <c r="BF37" s="15">
        <v>-46979.299435029781</v>
      </c>
      <c r="BG37" s="15">
        <f t="shared" ca="1" si="50"/>
        <v>1837996.0668507898</v>
      </c>
      <c r="BH37" s="15"/>
      <c r="BI37" s="15"/>
    </row>
    <row r="38" spans="1:61" ht="11.25" x14ac:dyDescent="0.2">
      <c r="A38" s="20">
        <v>10317</v>
      </c>
      <c r="B38" s="20"/>
      <c r="C38" s="20">
        <v>1</v>
      </c>
      <c r="D38" s="20">
        <f t="shared" si="34"/>
        <v>1</v>
      </c>
      <c r="E38" s="47">
        <f t="shared" si="35"/>
        <v>3</v>
      </c>
      <c r="F38" s="47">
        <f t="shared" si="36"/>
        <v>13</v>
      </c>
      <c r="G38" s="21" t="s">
        <v>120</v>
      </c>
      <c r="H38" s="29">
        <v>1964</v>
      </c>
      <c r="I38" s="48"/>
      <c r="J38" s="29">
        <f t="shared" si="37"/>
        <v>3165.8507462686566</v>
      </c>
      <c r="K38" s="125">
        <v>136565</v>
      </c>
      <c r="L38" s="125">
        <v>90437.31</v>
      </c>
      <c r="M38" s="125">
        <v>0</v>
      </c>
      <c r="N38" s="126">
        <f t="shared" si="17"/>
        <v>133597.35090000002</v>
      </c>
      <c r="O38" s="126">
        <f t="shared" ca="1" si="18"/>
        <v>404411.05534998758</v>
      </c>
      <c r="P38" s="126">
        <f t="shared" ca="1" si="19"/>
        <v>81244</v>
      </c>
      <c r="Q38" s="49">
        <f t="shared" si="38"/>
        <v>1</v>
      </c>
      <c r="R38" s="49">
        <f t="shared" si="39"/>
        <v>0</v>
      </c>
      <c r="S38" s="49">
        <f ca="1">OFFSET(V!$B$7,D38,Q38)*H38</f>
        <v>22802.039999999997</v>
      </c>
      <c r="T38" s="49">
        <f ca="1">IF(R38&gt;0,OFFSET(V!$I$7,D38,R38)*IF(R38=1,H38-9300,IF(R38=2,H38-18000,IF(R38=3,H38-45000,0))),0)</f>
        <v>0</v>
      </c>
      <c r="U38" s="49">
        <f>IF(AND(I38=1,H38&gt;20000,H38&lt;=45000),H38*V!$G$7,0)+IF(AND(I38=1,H38&gt;45000,H38&lt;=50000),V!$G$7/5000*(50000-H38)*H38,0)</f>
        <v>0</v>
      </c>
      <c r="V38" s="50">
        <f t="shared" ca="1" si="20"/>
        <v>22802.039999999997</v>
      </c>
      <c r="W38" s="51">
        <v>0</v>
      </c>
      <c r="X38" s="51">
        <v>0</v>
      </c>
      <c r="Y38" s="52">
        <v>0</v>
      </c>
      <c r="Z38" s="52">
        <v>37132.736931607593</v>
      </c>
      <c r="AA38" s="52">
        <v>2373</v>
      </c>
      <c r="AB38" s="138">
        <f t="shared" si="40"/>
        <v>1373</v>
      </c>
      <c r="AC38" s="52">
        <v>35230.684235080182</v>
      </c>
      <c r="AD38" s="138">
        <f t="shared" si="21"/>
        <v>0</v>
      </c>
      <c r="AE38" s="138">
        <f t="shared" si="22"/>
        <v>1964</v>
      </c>
      <c r="AF38" s="138">
        <f t="shared" si="23"/>
        <v>0</v>
      </c>
      <c r="AG38" s="138">
        <f t="shared" si="24"/>
        <v>0</v>
      </c>
      <c r="AH38" s="29"/>
      <c r="AI38" s="29"/>
      <c r="AJ38" s="15"/>
      <c r="AK38" s="51">
        <f t="shared" ca="1" si="25"/>
        <v>1325869.3889287601</v>
      </c>
      <c r="AL38" s="15">
        <f t="shared" ca="1" si="26"/>
        <v>1429915.4289287601</v>
      </c>
      <c r="AM38" s="49">
        <f t="shared" ca="1" si="27"/>
        <v>8613.9712523448816</v>
      </c>
      <c r="AN38" s="49">
        <f t="shared" ca="1" si="28"/>
        <v>0</v>
      </c>
      <c r="AO38" s="15"/>
      <c r="AP38" s="49">
        <f t="shared" ca="1" si="29"/>
        <v>20500.890315208402</v>
      </c>
      <c r="AQ38" s="15">
        <f t="shared" si="41"/>
        <v>35230.684235080182</v>
      </c>
      <c r="AR38" s="15">
        <f t="shared" si="42"/>
        <v>0</v>
      </c>
      <c r="AS38" s="15"/>
      <c r="AT38" s="15"/>
      <c r="AU38" s="51">
        <f t="shared" si="30"/>
        <v>686.5</v>
      </c>
      <c r="AV38" s="51">
        <f t="shared" ca="1" si="31"/>
        <v>27228.08882175395</v>
      </c>
      <c r="AW38" s="51">
        <f t="shared" ca="1" si="43"/>
        <v>0</v>
      </c>
      <c r="AX38" s="15">
        <f t="shared" ca="1" si="44"/>
        <v>13184.794901882175</v>
      </c>
      <c r="AY38" s="51">
        <f t="shared" ca="1" si="45"/>
        <v>-1417.5790973994685</v>
      </c>
      <c r="AZ38" s="52">
        <f t="shared" ca="1" si="32"/>
        <v>0</v>
      </c>
      <c r="BA38" s="52">
        <f t="shared" ca="1" si="33"/>
        <v>0</v>
      </c>
      <c r="BB38" s="52">
        <f t="shared" si="46"/>
        <v>0</v>
      </c>
      <c r="BC38" s="39">
        <f t="shared" si="47"/>
        <v>0</v>
      </c>
      <c r="BD38" s="51">
        <f t="shared" ca="1" si="48"/>
        <v>0</v>
      </c>
      <c r="BE38" s="15">
        <f t="shared" ca="1" si="49"/>
        <v>46997.90003956289</v>
      </c>
      <c r="BF38" s="15">
        <v>-35310.093148210108</v>
      </c>
      <c r="BG38" s="15">
        <f t="shared" ca="1" si="50"/>
        <v>1450217.2070724578</v>
      </c>
      <c r="BH38" s="15"/>
      <c r="BI38" s="15"/>
    </row>
    <row r="39" spans="1:61" ht="11.25" x14ac:dyDescent="0.2">
      <c r="A39" s="20">
        <v>10318</v>
      </c>
      <c r="B39" s="20"/>
      <c r="C39" s="20">
        <v>1</v>
      </c>
      <c r="D39" s="20">
        <f t="shared" si="34"/>
        <v>1</v>
      </c>
      <c r="E39" s="47">
        <f t="shared" si="35"/>
        <v>3</v>
      </c>
      <c r="F39" s="47">
        <f t="shared" si="36"/>
        <v>13</v>
      </c>
      <c r="G39" s="21" t="s">
        <v>121</v>
      </c>
      <c r="H39" s="29">
        <v>1371</v>
      </c>
      <c r="I39" s="48"/>
      <c r="J39" s="29">
        <f t="shared" si="37"/>
        <v>2209.9701492537315</v>
      </c>
      <c r="K39" s="125">
        <v>74075</v>
      </c>
      <c r="L39" s="125">
        <v>106936.92</v>
      </c>
      <c r="M39" s="125">
        <v>0</v>
      </c>
      <c r="N39" s="126">
        <f t="shared" si="17"/>
        <v>95039.398799999995</v>
      </c>
      <c r="O39" s="126">
        <f t="shared" ca="1" si="18"/>
        <v>282305.27336294961</v>
      </c>
      <c r="P39" s="126">
        <f t="shared" ca="1" si="19"/>
        <v>56180</v>
      </c>
      <c r="Q39" s="49">
        <f t="shared" si="38"/>
        <v>1</v>
      </c>
      <c r="R39" s="49">
        <f t="shared" si="39"/>
        <v>0</v>
      </c>
      <c r="S39" s="49">
        <f ca="1">OFFSET(V!$B$7,D39,Q39)*H39</f>
        <v>15917.31</v>
      </c>
      <c r="T39" s="49">
        <f ca="1">IF(R39&gt;0,OFFSET(V!$I$7,D39,R39)*IF(R39=1,H39-9300,IF(R39=2,H39-18000,IF(R39=3,H39-45000,0))),0)</f>
        <v>0</v>
      </c>
      <c r="U39" s="49">
        <f>IF(AND(I39=1,H39&gt;20000,H39&lt;=45000),H39*V!$G$7,0)+IF(AND(I39=1,H39&gt;45000,H39&lt;=50000),V!$G$7/5000*(50000-H39)*H39,0)</f>
        <v>0</v>
      </c>
      <c r="V39" s="50">
        <f t="shared" ca="1" si="20"/>
        <v>15917.31</v>
      </c>
      <c r="W39" s="51">
        <v>0</v>
      </c>
      <c r="X39" s="51">
        <v>0</v>
      </c>
      <c r="Y39" s="52">
        <v>0</v>
      </c>
      <c r="Z39" s="52">
        <v>17600.459292311942</v>
      </c>
      <c r="AA39" s="52">
        <v>0</v>
      </c>
      <c r="AB39" s="138">
        <f t="shared" si="40"/>
        <v>0</v>
      </c>
      <c r="AC39" s="52">
        <v>16698.909775002674</v>
      </c>
      <c r="AD39" s="138">
        <f t="shared" si="21"/>
        <v>0</v>
      </c>
      <c r="AE39" s="138">
        <f t="shared" si="22"/>
        <v>1371</v>
      </c>
      <c r="AF39" s="138">
        <f t="shared" si="23"/>
        <v>0</v>
      </c>
      <c r="AG39" s="138">
        <f t="shared" si="24"/>
        <v>0</v>
      </c>
      <c r="AH39" s="29"/>
      <c r="AI39" s="29"/>
      <c r="AJ39" s="15"/>
      <c r="AK39" s="51">
        <f t="shared" ca="1" si="25"/>
        <v>925543.24451187893</v>
      </c>
      <c r="AL39" s="15">
        <f t="shared" ca="1" si="26"/>
        <v>997640.55451187899</v>
      </c>
      <c r="AM39" s="49">
        <f t="shared" ca="1" si="27"/>
        <v>6013.1133334851493</v>
      </c>
      <c r="AN39" s="49">
        <f t="shared" ca="1" si="28"/>
        <v>0</v>
      </c>
      <c r="AO39" s="15"/>
      <c r="AP39" s="49">
        <f t="shared" ca="1" si="29"/>
        <v>9717.1691414386769</v>
      </c>
      <c r="AQ39" s="15">
        <f t="shared" si="41"/>
        <v>16698.909775002674</v>
      </c>
      <c r="AR39" s="15">
        <f t="shared" si="42"/>
        <v>0</v>
      </c>
      <c r="AS39" s="15"/>
      <c r="AT39" s="15"/>
      <c r="AU39" s="51">
        <f t="shared" si="30"/>
        <v>0</v>
      </c>
      <c r="AV39" s="51">
        <f t="shared" ca="1" si="31"/>
        <v>19006.980536977935</v>
      </c>
      <c r="AW39" s="51">
        <f t="shared" ca="1" si="43"/>
        <v>0</v>
      </c>
      <c r="AX39" s="15">
        <f t="shared" ca="1" si="44"/>
        <v>12025.239903413938</v>
      </c>
      <c r="AY39" s="51">
        <f t="shared" ca="1" si="45"/>
        <v>-1292.908145720198</v>
      </c>
      <c r="AZ39" s="52">
        <f t="shared" ca="1" si="32"/>
        <v>0</v>
      </c>
      <c r="BA39" s="52">
        <f t="shared" ca="1" si="33"/>
        <v>0</v>
      </c>
      <c r="BB39" s="52">
        <f t="shared" si="46"/>
        <v>0</v>
      </c>
      <c r="BC39" s="39">
        <f t="shared" si="47"/>
        <v>0</v>
      </c>
      <c r="BD39" s="51">
        <f t="shared" ca="1" si="48"/>
        <v>0</v>
      </c>
      <c r="BE39" s="15">
        <f t="shared" ca="1" si="49"/>
        <v>27431.241532696415</v>
      </c>
      <c r="BF39" s="15">
        <v>-24956.289497300506</v>
      </c>
      <c r="BG39" s="15">
        <f t="shared" ca="1" si="50"/>
        <v>1006128.6198807601</v>
      </c>
      <c r="BH39" s="15"/>
      <c r="BI39" s="15"/>
    </row>
    <row r="40" spans="1:61" ht="11.25" x14ac:dyDescent="0.2">
      <c r="A40" s="20">
        <v>10319</v>
      </c>
      <c r="B40" s="20"/>
      <c r="C40" s="20">
        <v>1</v>
      </c>
      <c r="D40" s="20">
        <f t="shared" si="34"/>
        <v>1</v>
      </c>
      <c r="E40" s="47">
        <f t="shared" si="35"/>
        <v>3</v>
      </c>
      <c r="F40" s="47">
        <f t="shared" si="36"/>
        <v>13</v>
      </c>
      <c r="G40" s="21" t="s">
        <v>122</v>
      </c>
      <c r="H40" s="29">
        <v>1910</v>
      </c>
      <c r="I40" s="48"/>
      <c r="J40" s="29">
        <f t="shared" si="37"/>
        <v>3078.8059701492539</v>
      </c>
      <c r="K40" s="125">
        <v>115750</v>
      </c>
      <c r="L40" s="125">
        <v>340116.59</v>
      </c>
      <c r="M40" s="125">
        <v>0</v>
      </c>
      <c r="N40" s="126">
        <f t="shared" si="17"/>
        <v>215985.47010000001</v>
      </c>
      <c r="O40" s="126">
        <f t="shared" ca="1" si="18"/>
        <v>393291.81044728938</v>
      </c>
      <c r="P40" s="126">
        <f t="shared" ca="1" si="19"/>
        <v>53192</v>
      </c>
      <c r="Q40" s="49">
        <f t="shared" si="38"/>
        <v>1</v>
      </c>
      <c r="R40" s="49">
        <f t="shared" si="39"/>
        <v>0</v>
      </c>
      <c r="S40" s="49">
        <f ca="1">OFFSET(V!$B$7,D40,Q40)*H40</f>
        <v>22175.1</v>
      </c>
      <c r="T40" s="49">
        <f ca="1">IF(R40&gt;0,OFFSET(V!$I$7,D40,R40)*IF(R40=1,H40-9300,IF(R40=2,H40-18000,IF(R40=3,H40-45000,0))),0)</f>
        <v>0</v>
      </c>
      <c r="U40" s="49">
        <f>IF(AND(I40=1,H40&gt;20000,H40&lt;=45000),H40*V!$G$7,0)+IF(AND(I40=1,H40&gt;45000,H40&lt;=50000),V!$G$7/5000*(50000-H40)*H40,0)</f>
        <v>0</v>
      </c>
      <c r="V40" s="50">
        <f t="shared" ca="1" si="20"/>
        <v>22175.1</v>
      </c>
      <c r="W40" s="51">
        <v>0</v>
      </c>
      <c r="X40" s="51">
        <v>0</v>
      </c>
      <c r="Y40" s="52">
        <v>0</v>
      </c>
      <c r="Z40" s="52">
        <v>34701.946905227356</v>
      </c>
      <c r="AA40" s="52">
        <v>0</v>
      </c>
      <c r="AB40" s="138">
        <f t="shared" si="40"/>
        <v>0</v>
      </c>
      <c r="AC40" s="52">
        <v>32924.406730706716</v>
      </c>
      <c r="AD40" s="138">
        <f t="shared" si="21"/>
        <v>0</v>
      </c>
      <c r="AE40" s="138">
        <f t="shared" si="22"/>
        <v>1910</v>
      </c>
      <c r="AF40" s="138">
        <f t="shared" si="23"/>
        <v>0</v>
      </c>
      <c r="AG40" s="138">
        <f t="shared" si="24"/>
        <v>0</v>
      </c>
      <c r="AH40" s="29"/>
      <c r="AI40" s="29"/>
      <c r="AJ40" s="15"/>
      <c r="AK40" s="51">
        <f t="shared" ca="1" si="25"/>
        <v>1289414.7315956883</v>
      </c>
      <c r="AL40" s="15">
        <f t="shared" ca="1" si="26"/>
        <v>1364781.8315956884</v>
      </c>
      <c r="AM40" s="49">
        <f t="shared" ca="1" si="27"/>
        <v>8377.1309022294936</v>
      </c>
      <c r="AN40" s="49">
        <f t="shared" ca="1" si="28"/>
        <v>0</v>
      </c>
      <c r="AO40" s="15"/>
      <c r="AP40" s="49">
        <f t="shared" ca="1" si="29"/>
        <v>19158.857278378702</v>
      </c>
      <c r="AQ40" s="15">
        <f t="shared" si="41"/>
        <v>32924.406730706716</v>
      </c>
      <c r="AR40" s="15">
        <f t="shared" si="42"/>
        <v>0</v>
      </c>
      <c r="AS40" s="15"/>
      <c r="AT40" s="15"/>
      <c r="AU40" s="51">
        <f t="shared" si="30"/>
        <v>0</v>
      </c>
      <c r="AV40" s="51">
        <f t="shared" ca="1" si="31"/>
        <v>26479.455015045845</v>
      </c>
      <c r="AW40" s="51">
        <f t="shared" ca="1" si="43"/>
        <v>0</v>
      </c>
      <c r="AX40" s="15">
        <f t="shared" ca="1" si="44"/>
        <v>12713.905562717831</v>
      </c>
      <c r="AY40" s="51">
        <f t="shared" ca="1" si="45"/>
        <v>-1366.9508631830734</v>
      </c>
      <c r="AZ40" s="52">
        <f t="shared" ca="1" si="32"/>
        <v>0</v>
      </c>
      <c r="BA40" s="52">
        <f t="shared" ca="1" si="33"/>
        <v>0</v>
      </c>
      <c r="BB40" s="52">
        <f t="shared" si="46"/>
        <v>0</v>
      </c>
      <c r="BC40" s="39">
        <f t="shared" si="47"/>
        <v>0</v>
      </c>
      <c r="BD40" s="51">
        <f t="shared" ca="1" si="48"/>
        <v>0</v>
      </c>
      <c r="BE40" s="15">
        <f t="shared" ca="1" si="49"/>
        <v>44271.361430241472</v>
      </c>
      <c r="BF40" s="15">
        <v>-38754.484604776721</v>
      </c>
      <c r="BG40" s="15">
        <f t="shared" ca="1" si="50"/>
        <v>1378675.8393233828</v>
      </c>
      <c r="BH40" s="15"/>
      <c r="BI40" s="15"/>
    </row>
    <row r="41" spans="1:61" ht="11.25" x14ac:dyDescent="0.2">
      <c r="A41" s="20">
        <v>10320</v>
      </c>
      <c r="B41" s="20"/>
      <c r="C41" s="20">
        <v>1</v>
      </c>
      <c r="D41" s="20">
        <f t="shared" si="34"/>
        <v>1</v>
      </c>
      <c r="E41" s="47">
        <f t="shared" si="35"/>
        <v>1</v>
      </c>
      <c r="F41" s="47">
        <f t="shared" si="36"/>
        <v>11</v>
      </c>
      <c r="G41" s="21" t="s">
        <v>123</v>
      </c>
      <c r="H41" s="29">
        <v>460</v>
      </c>
      <c r="I41" s="48"/>
      <c r="J41" s="29">
        <f t="shared" si="37"/>
        <v>741.49253731343288</v>
      </c>
      <c r="K41" s="125">
        <v>18560</v>
      </c>
      <c r="L41" s="125">
        <v>22707.11</v>
      </c>
      <c r="M41" s="125">
        <v>0</v>
      </c>
      <c r="N41" s="126">
        <f t="shared" si="17"/>
        <v>22218.972900000001</v>
      </c>
      <c r="O41" s="126">
        <f t="shared" ca="1" si="18"/>
        <v>94719.493615577536</v>
      </c>
      <c r="P41" s="126">
        <f t="shared" ca="1" si="19"/>
        <v>21750</v>
      </c>
      <c r="Q41" s="49">
        <f t="shared" si="38"/>
        <v>1</v>
      </c>
      <c r="R41" s="49">
        <f t="shared" si="39"/>
        <v>0</v>
      </c>
      <c r="S41" s="49">
        <f ca="1">OFFSET(V!$B$7,D41,Q41)*H41</f>
        <v>5340.5999999999995</v>
      </c>
      <c r="T41" s="49">
        <f ca="1">IF(R41&gt;0,OFFSET(V!$I$7,D41,R41)*IF(R41=1,H41-9300,IF(R41=2,H41-18000,IF(R41=3,H41-45000,0))),0)</f>
        <v>0</v>
      </c>
      <c r="U41" s="49">
        <f>IF(AND(I41=1,H41&gt;20000,H41&lt;=45000),H41*V!$G$7,0)+IF(AND(I41=1,H41&gt;45000,H41&lt;=50000),V!$G$7/5000*(50000-H41)*H41,0)</f>
        <v>0</v>
      </c>
      <c r="V41" s="50">
        <f t="shared" ca="1" si="20"/>
        <v>5340.5999999999995</v>
      </c>
      <c r="W41" s="51">
        <v>0</v>
      </c>
      <c r="X41" s="51">
        <v>0</v>
      </c>
      <c r="Y41" s="52">
        <v>0</v>
      </c>
      <c r="Z41" s="52">
        <v>8386.9247036765191</v>
      </c>
      <c r="AA41" s="52">
        <v>0</v>
      </c>
      <c r="AB41" s="138">
        <f t="shared" si="40"/>
        <v>0</v>
      </c>
      <c r="AC41" s="52">
        <v>7957.3206920578241</v>
      </c>
      <c r="AD41" s="138">
        <f t="shared" si="21"/>
        <v>0</v>
      </c>
      <c r="AE41" s="138">
        <f t="shared" si="22"/>
        <v>460</v>
      </c>
      <c r="AF41" s="138">
        <f t="shared" si="23"/>
        <v>0</v>
      </c>
      <c r="AG41" s="138">
        <f t="shared" si="24"/>
        <v>0</v>
      </c>
      <c r="AH41" s="29"/>
      <c r="AI41" s="29"/>
      <c r="AJ41" s="15"/>
      <c r="AK41" s="51">
        <f t="shared" ca="1" si="25"/>
        <v>310539.6735780192</v>
      </c>
      <c r="AL41" s="15">
        <f t="shared" ca="1" si="26"/>
        <v>337630.27357801917</v>
      </c>
      <c r="AM41" s="49">
        <f t="shared" ca="1" si="27"/>
        <v>2017.528908390349</v>
      </c>
      <c r="AN41" s="49">
        <f t="shared" ca="1" si="28"/>
        <v>0</v>
      </c>
      <c r="AO41" s="15"/>
      <c r="AP41" s="49">
        <f t="shared" ca="1" si="29"/>
        <v>4630.3999553996855</v>
      </c>
      <c r="AQ41" s="15">
        <f t="shared" si="41"/>
        <v>7957.3206920578241</v>
      </c>
      <c r="AR41" s="15">
        <f t="shared" si="42"/>
        <v>0</v>
      </c>
      <c r="AS41" s="15"/>
      <c r="AT41" s="15"/>
      <c r="AU41" s="51">
        <f t="shared" si="30"/>
        <v>0</v>
      </c>
      <c r="AV41" s="51">
        <f t="shared" ca="1" si="31"/>
        <v>6377.2509460319843</v>
      </c>
      <c r="AW41" s="51">
        <f t="shared" ca="1" si="43"/>
        <v>0</v>
      </c>
      <c r="AX41" s="15">
        <f t="shared" ca="1" si="44"/>
        <v>3050.3302093738448</v>
      </c>
      <c r="AY41" s="51">
        <f t="shared" ca="1" si="45"/>
        <v>-327.95992483411544</v>
      </c>
      <c r="AZ41" s="52">
        <f t="shared" ca="1" si="32"/>
        <v>0</v>
      </c>
      <c r="BA41" s="52">
        <f t="shared" ca="1" si="33"/>
        <v>0</v>
      </c>
      <c r="BB41" s="52">
        <f t="shared" si="46"/>
        <v>0</v>
      </c>
      <c r="BC41" s="39">
        <f t="shared" si="47"/>
        <v>0</v>
      </c>
      <c r="BD41" s="51">
        <f t="shared" ca="1" si="48"/>
        <v>0</v>
      </c>
      <c r="BE41" s="15">
        <f t="shared" ca="1" si="49"/>
        <v>10679.690976597554</v>
      </c>
      <c r="BF41" s="15">
        <v>-8213.9477471310474</v>
      </c>
      <c r="BG41" s="15">
        <f t="shared" ca="1" si="50"/>
        <v>342113.54571587604</v>
      </c>
      <c r="BH41" s="15"/>
      <c r="BI41" s="15"/>
    </row>
    <row r="42" spans="1:61" ht="11.25" x14ac:dyDescent="0.2">
      <c r="A42" s="20">
        <v>10321</v>
      </c>
      <c r="B42" s="20"/>
      <c r="C42" s="20">
        <v>1</v>
      </c>
      <c r="D42" s="20">
        <f t="shared" si="34"/>
        <v>1</v>
      </c>
      <c r="E42" s="47">
        <f t="shared" si="35"/>
        <v>2</v>
      </c>
      <c r="F42" s="47">
        <f t="shared" si="36"/>
        <v>12</v>
      </c>
      <c r="G42" s="21" t="s">
        <v>124</v>
      </c>
      <c r="H42" s="29">
        <v>806</v>
      </c>
      <c r="I42" s="48"/>
      <c r="J42" s="29">
        <f t="shared" si="37"/>
        <v>1299.2238805970148</v>
      </c>
      <c r="K42" s="125">
        <v>34110</v>
      </c>
      <c r="L42" s="125">
        <v>17812.34</v>
      </c>
      <c r="M42" s="125">
        <v>0</v>
      </c>
      <c r="N42" s="126">
        <f t="shared" si="17"/>
        <v>31506.012600000002</v>
      </c>
      <c r="O42" s="126">
        <f t="shared" ca="1" si="18"/>
        <v>165965.02576990324</v>
      </c>
      <c r="P42" s="126">
        <f t="shared" ca="1" si="19"/>
        <v>40338</v>
      </c>
      <c r="Q42" s="49">
        <f t="shared" si="38"/>
        <v>1</v>
      </c>
      <c r="R42" s="49">
        <f t="shared" si="39"/>
        <v>0</v>
      </c>
      <c r="S42" s="49">
        <f ca="1">OFFSET(V!$B$7,D42,Q42)*H42</f>
        <v>9357.66</v>
      </c>
      <c r="T42" s="49">
        <f ca="1">IF(R42&gt;0,OFFSET(V!$I$7,D42,R42)*IF(R42=1,H42-9300,IF(R42=2,H42-18000,IF(R42=3,H42-45000,0))),0)</f>
        <v>0</v>
      </c>
      <c r="U42" s="49">
        <f>IF(AND(I42=1,H42&gt;20000,H42&lt;=45000),H42*V!$G$7,0)+IF(AND(I42=1,H42&gt;45000,H42&lt;=50000),V!$G$7/5000*(50000-H42)*H42,0)</f>
        <v>0</v>
      </c>
      <c r="V42" s="50">
        <f t="shared" ca="1" si="20"/>
        <v>9357.66</v>
      </c>
      <c r="W42" s="51">
        <v>0</v>
      </c>
      <c r="X42" s="51">
        <v>0</v>
      </c>
      <c r="Y42" s="52">
        <v>0</v>
      </c>
      <c r="Z42" s="52">
        <v>14582.530904122728</v>
      </c>
      <c r="AA42" s="52">
        <v>0</v>
      </c>
      <c r="AB42" s="138">
        <f t="shared" si="40"/>
        <v>0</v>
      </c>
      <c r="AC42" s="52">
        <v>13835.56893685736</v>
      </c>
      <c r="AD42" s="138">
        <f t="shared" si="21"/>
        <v>0</v>
      </c>
      <c r="AE42" s="138">
        <f t="shared" si="22"/>
        <v>806</v>
      </c>
      <c r="AF42" s="138">
        <f t="shared" si="23"/>
        <v>0</v>
      </c>
      <c r="AG42" s="138">
        <f t="shared" si="24"/>
        <v>0</v>
      </c>
      <c r="AH42" s="29"/>
      <c r="AI42" s="29"/>
      <c r="AJ42" s="15"/>
      <c r="AK42" s="51">
        <f t="shared" ca="1" si="25"/>
        <v>544119.51500844222</v>
      </c>
      <c r="AL42" s="15">
        <f t="shared" ca="1" si="26"/>
        <v>593815.17500844225</v>
      </c>
      <c r="AM42" s="49">
        <f t="shared" ca="1" si="27"/>
        <v>3535.0615220926552</v>
      </c>
      <c r="AN42" s="49">
        <f t="shared" ca="1" si="28"/>
        <v>0</v>
      </c>
      <c r="AO42" s="15"/>
      <c r="AP42" s="49">
        <f t="shared" ca="1" si="29"/>
        <v>8050.9784973346477</v>
      </c>
      <c r="AQ42" s="15">
        <f t="shared" si="41"/>
        <v>13835.56893685736</v>
      </c>
      <c r="AR42" s="15">
        <f t="shared" si="42"/>
        <v>0</v>
      </c>
      <c r="AS42" s="15"/>
      <c r="AT42" s="15"/>
      <c r="AU42" s="51">
        <f t="shared" si="30"/>
        <v>0</v>
      </c>
      <c r="AV42" s="51">
        <f t="shared" ca="1" si="31"/>
        <v>11174.052744569084</v>
      </c>
      <c r="AW42" s="51">
        <f t="shared" ca="1" si="43"/>
        <v>0</v>
      </c>
      <c r="AX42" s="15">
        <f t="shared" ca="1" si="44"/>
        <v>5389.4623050463724</v>
      </c>
      <c r="AY42" s="51">
        <f t="shared" ca="1" si="45"/>
        <v>-579.45452824339804</v>
      </c>
      <c r="AZ42" s="52">
        <f t="shared" ca="1" si="32"/>
        <v>0</v>
      </c>
      <c r="BA42" s="52">
        <f t="shared" ca="1" si="33"/>
        <v>0</v>
      </c>
      <c r="BB42" s="52">
        <f t="shared" si="46"/>
        <v>0</v>
      </c>
      <c r="BC42" s="39">
        <f t="shared" si="47"/>
        <v>0</v>
      </c>
      <c r="BD42" s="51">
        <f t="shared" ca="1" si="48"/>
        <v>0</v>
      </c>
      <c r="BE42" s="15">
        <f t="shared" ca="1" si="49"/>
        <v>18645.576713660335</v>
      </c>
      <c r="BF42" s="15">
        <v>-13937.845564786454</v>
      </c>
      <c r="BG42" s="15">
        <f t="shared" ca="1" si="50"/>
        <v>602057.96767940884</v>
      </c>
      <c r="BH42" s="15"/>
      <c r="BI42" s="15"/>
    </row>
    <row r="43" spans="1:61" ht="11.25" x14ac:dyDescent="0.2">
      <c r="A43" s="20">
        <v>10322</v>
      </c>
      <c r="B43" s="20"/>
      <c r="C43" s="20">
        <v>1</v>
      </c>
      <c r="D43" s="20">
        <f t="shared" si="34"/>
        <v>1</v>
      </c>
      <c r="E43" s="47">
        <f t="shared" si="35"/>
        <v>2</v>
      </c>
      <c r="F43" s="47">
        <f t="shared" si="36"/>
        <v>12</v>
      </c>
      <c r="G43" s="21" t="s">
        <v>125</v>
      </c>
      <c r="H43" s="29">
        <v>930</v>
      </c>
      <c r="I43" s="48"/>
      <c r="J43" s="29">
        <f t="shared" si="37"/>
        <v>1499.1044776119402</v>
      </c>
      <c r="K43" s="125">
        <v>54245</v>
      </c>
      <c r="L43" s="125">
        <v>18371.490000000002</v>
      </c>
      <c r="M43" s="125">
        <v>0</v>
      </c>
      <c r="N43" s="126">
        <f t="shared" si="17"/>
        <v>46221.2811</v>
      </c>
      <c r="O43" s="126">
        <f t="shared" ca="1" si="18"/>
        <v>191498.10665758065</v>
      </c>
      <c r="P43" s="126">
        <f t="shared" ca="1" si="19"/>
        <v>43583</v>
      </c>
      <c r="Q43" s="49">
        <f t="shared" si="38"/>
        <v>1</v>
      </c>
      <c r="R43" s="49">
        <f t="shared" si="39"/>
        <v>0</v>
      </c>
      <c r="S43" s="49">
        <f ca="1">OFFSET(V!$B$7,D43,Q43)*H43</f>
        <v>10797.3</v>
      </c>
      <c r="T43" s="49">
        <f ca="1">IF(R43&gt;0,OFFSET(V!$I$7,D43,R43)*IF(R43=1,H43-9300,IF(R43=2,H43-18000,IF(R43=3,H43-45000,0))),0)</f>
        <v>0</v>
      </c>
      <c r="U43" s="49">
        <f>IF(AND(I43=1,H43&gt;20000,H43&lt;=45000),H43*V!$G$7,0)+IF(AND(I43=1,H43&gt;45000,H43&lt;=50000),V!$G$7/5000*(50000-H43)*H43,0)</f>
        <v>0</v>
      </c>
      <c r="V43" s="50">
        <f t="shared" ca="1" si="20"/>
        <v>10797.3</v>
      </c>
      <c r="W43" s="51">
        <v>0</v>
      </c>
      <c r="X43" s="51">
        <v>0</v>
      </c>
      <c r="Y43" s="52">
        <v>0</v>
      </c>
      <c r="Z43" s="52">
        <v>6481.7918213992416</v>
      </c>
      <c r="AA43" s="52">
        <v>0</v>
      </c>
      <c r="AB43" s="138">
        <f t="shared" si="40"/>
        <v>0</v>
      </c>
      <c r="AC43" s="52">
        <v>6149.774560325025</v>
      </c>
      <c r="AD43" s="138">
        <f t="shared" si="21"/>
        <v>0</v>
      </c>
      <c r="AE43" s="138">
        <f t="shared" si="22"/>
        <v>930</v>
      </c>
      <c r="AF43" s="138">
        <f t="shared" si="23"/>
        <v>0</v>
      </c>
      <c r="AG43" s="138">
        <f t="shared" si="24"/>
        <v>0</v>
      </c>
      <c r="AH43" s="29"/>
      <c r="AI43" s="29"/>
      <c r="AJ43" s="15"/>
      <c r="AK43" s="51">
        <f t="shared" ca="1" si="25"/>
        <v>627830.20962512563</v>
      </c>
      <c r="AL43" s="15">
        <f t="shared" ca="1" si="26"/>
        <v>682210.50962512568</v>
      </c>
      <c r="AM43" s="49">
        <f t="shared" ca="1" si="27"/>
        <v>4078.9171408761404</v>
      </c>
      <c r="AN43" s="49">
        <f t="shared" ca="1" si="28"/>
        <v>0</v>
      </c>
      <c r="AO43" s="15"/>
      <c r="AP43" s="49">
        <f t="shared" ca="1" si="29"/>
        <v>3578.5809007633484</v>
      </c>
      <c r="AQ43" s="15">
        <f t="shared" si="41"/>
        <v>6149.774560325025</v>
      </c>
      <c r="AR43" s="15">
        <f t="shared" si="42"/>
        <v>0</v>
      </c>
      <c r="AS43" s="15"/>
      <c r="AT43" s="15"/>
      <c r="AU43" s="51">
        <f t="shared" si="30"/>
        <v>0</v>
      </c>
      <c r="AV43" s="51">
        <f t="shared" ca="1" si="31"/>
        <v>12893.137782195097</v>
      </c>
      <c r="AW43" s="51">
        <f t="shared" ca="1" si="43"/>
        <v>0</v>
      </c>
      <c r="AX43" s="15">
        <f t="shared" ca="1" si="44"/>
        <v>10321.94412263342</v>
      </c>
      <c r="AY43" s="51">
        <f t="shared" ca="1" si="45"/>
        <v>-1109.7762492067009</v>
      </c>
      <c r="AZ43" s="52">
        <f t="shared" ca="1" si="32"/>
        <v>0</v>
      </c>
      <c r="BA43" s="52">
        <f t="shared" ca="1" si="33"/>
        <v>0</v>
      </c>
      <c r="BB43" s="52">
        <f t="shared" si="46"/>
        <v>0</v>
      </c>
      <c r="BC43" s="39">
        <f t="shared" si="47"/>
        <v>0</v>
      </c>
      <c r="BD43" s="51">
        <f t="shared" ca="1" si="48"/>
        <v>0</v>
      </c>
      <c r="BE43" s="15">
        <f t="shared" ca="1" si="49"/>
        <v>15361.942433751745</v>
      </c>
      <c r="BF43" s="15">
        <v>-16385.790848708235</v>
      </c>
      <c r="BG43" s="15">
        <f t="shared" ca="1" si="50"/>
        <v>685265.57835104538</v>
      </c>
      <c r="BH43" s="15"/>
      <c r="BI43" s="15"/>
    </row>
    <row r="44" spans="1:61" ht="11.25" x14ac:dyDescent="0.2">
      <c r="A44" s="20">
        <v>10323</v>
      </c>
      <c r="B44" s="20"/>
      <c r="C44" s="20">
        <v>1</v>
      </c>
      <c r="D44" s="20">
        <f t="shared" si="34"/>
        <v>1</v>
      </c>
      <c r="E44" s="47">
        <f t="shared" si="35"/>
        <v>2</v>
      </c>
      <c r="F44" s="47">
        <f t="shared" si="36"/>
        <v>12</v>
      </c>
      <c r="G44" s="21" t="s">
        <v>126</v>
      </c>
      <c r="H44" s="29">
        <v>997</v>
      </c>
      <c r="I44" s="48"/>
      <c r="J44" s="29">
        <f t="shared" si="37"/>
        <v>1607.1044776119402</v>
      </c>
      <c r="K44" s="125">
        <v>52010</v>
      </c>
      <c r="L44" s="125">
        <v>32398.67</v>
      </c>
      <c r="M44" s="125">
        <v>0</v>
      </c>
      <c r="N44" s="126">
        <f t="shared" si="17"/>
        <v>50082.681299999997</v>
      </c>
      <c r="O44" s="126">
        <f t="shared" ca="1" si="18"/>
        <v>205294.20681463217</v>
      </c>
      <c r="P44" s="126">
        <f t="shared" ca="1" si="19"/>
        <v>46563</v>
      </c>
      <c r="Q44" s="49">
        <f t="shared" si="38"/>
        <v>1</v>
      </c>
      <c r="R44" s="49">
        <f t="shared" si="39"/>
        <v>0</v>
      </c>
      <c r="S44" s="49">
        <f ca="1">OFFSET(V!$B$7,D44,Q44)*H44</f>
        <v>11575.17</v>
      </c>
      <c r="T44" s="49">
        <f ca="1">IF(R44&gt;0,OFFSET(V!$I$7,D44,R44)*IF(R44=1,H44-9300,IF(R44=2,H44-18000,IF(R44=3,H44-45000,0))),0)</f>
        <v>0</v>
      </c>
      <c r="U44" s="49">
        <f>IF(AND(I44=1,H44&gt;20000,H44&lt;=45000),H44*V!$G$7,0)+IF(AND(I44=1,H44&gt;45000,H44&lt;=50000),V!$G$7/5000*(50000-H44)*H44,0)</f>
        <v>0</v>
      </c>
      <c r="V44" s="50">
        <f t="shared" ca="1" si="20"/>
        <v>11575.17</v>
      </c>
      <c r="W44" s="51">
        <v>0</v>
      </c>
      <c r="X44" s="51">
        <v>0</v>
      </c>
      <c r="Y44" s="52">
        <v>0</v>
      </c>
      <c r="Z44" s="52">
        <v>12807.976570278264</v>
      </c>
      <c r="AA44" s="52">
        <v>0</v>
      </c>
      <c r="AB44" s="138">
        <f t="shared" si="40"/>
        <v>0</v>
      </c>
      <c r="AC44" s="52">
        <v>12151.912719735077</v>
      </c>
      <c r="AD44" s="138">
        <f t="shared" si="21"/>
        <v>0</v>
      </c>
      <c r="AE44" s="138">
        <f t="shared" si="22"/>
        <v>997</v>
      </c>
      <c r="AF44" s="138">
        <f t="shared" si="23"/>
        <v>0</v>
      </c>
      <c r="AG44" s="138">
        <f t="shared" si="24"/>
        <v>0</v>
      </c>
      <c r="AH44" s="29"/>
      <c r="AI44" s="29"/>
      <c r="AJ44" s="15"/>
      <c r="AK44" s="51">
        <f t="shared" ca="1" si="25"/>
        <v>673060.98816801107</v>
      </c>
      <c r="AL44" s="15">
        <f t="shared" ca="1" si="26"/>
        <v>731199.15816801111</v>
      </c>
      <c r="AM44" s="49">
        <f t="shared" ca="1" si="27"/>
        <v>4372.7746123156048</v>
      </c>
      <c r="AN44" s="49">
        <f t="shared" ca="1" si="28"/>
        <v>0</v>
      </c>
      <c r="AO44" s="15"/>
      <c r="AP44" s="49">
        <f t="shared" ca="1" si="29"/>
        <v>7071.2515296314868</v>
      </c>
      <c r="AQ44" s="15">
        <f t="shared" si="41"/>
        <v>12151.912719735077</v>
      </c>
      <c r="AR44" s="15">
        <f t="shared" si="42"/>
        <v>0</v>
      </c>
      <c r="AS44" s="15"/>
      <c r="AT44" s="15"/>
      <c r="AU44" s="51">
        <f t="shared" si="30"/>
        <v>0</v>
      </c>
      <c r="AV44" s="51">
        <f t="shared" ca="1" si="31"/>
        <v>13821.99824607367</v>
      </c>
      <c r="AW44" s="51">
        <f t="shared" ca="1" si="43"/>
        <v>0</v>
      </c>
      <c r="AX44" s="15">
        <f t="shared" ca="1" si="44"/>
        <v>8741.3370559700797</v>
      </c>
      <c r="AY44" s="51">
        <f t="shared" ca="1" si="45"/>
        <v>-939.83537749970299</v>
      </c>
      <c r="AZ44" s="52">
        <f t="shared" ca="1" si="32"/>
        <v>0</v>
      </c>
      <c r="BA44" s="52">
        <f t="shared" ca="1" si="33"/>
        <v>0</v>
      </c>
      <c r="BB44" s="52">
        <f t="shared" si="46"/>
        <v>0</v>
      </c>
      <c r="BC44" s="39">
        <f t="shared" si="47"/>
        <v>0</v>
      </c>
      <c r="BD44" s="51">
        <f t="shared" ca="1" si="48"/>
        <v>0</v>
      </c>
      <c r="BE44" s="15">
        <f t="shared" ca="1" si="49"/>
        <v>19953.414398205456</v>
      </c>
      <c r="BF44" s="15">
        <v>-17580.926986666625</v>
      </c>
      <c r="BG44" s="15">
        <f t="shared" ca="1" si="50"/>
        <v>737944.42019186553</v>
      </c>
      <c r="BH44" s="15"/>
      <c r="BI44" s="15"/>
    </row>
    <row r="45" spans="1:61" ht="11.25" x14ac:dyDescent="0.2">
      <c r="A45" s="20">
        <v>10401</v>
      </c>
      <c r="B45" s="20"/>
      <c r="C45" s="20">
        <v>1</v>
      </c>
      <c r="D45" s="20">
        <f t="shared" si="34"/>
        <v>1</v>
      </c>
      <c r="E45" s="47">
        <f t="shared" si="35"/>
        <v>2</v>
      </c>
      <c r="F45" s="47">
        <f t="shared" si="36"/>
        <v>12</v>
      </c>
      <c r="G45" s="21" t="s">
        <v>127</v>
      </c>
      <c r="H45" s="29">
        <v>795</v>
      </c>
      <c r="I45" s="48"/>
      <c r="J45" s="29">
        <f t="shared" si="37"/>
        <v>1281.4925373134329</v>
      </c>
      <c r="K45" s="125">
        <v>36330</v>
      </c>
      <c r="L45" s="125">
        <v>48186.37</v>
      </c>
      <c r="M45" s="125">
        <v>0</v>
      </c>
      <c r="N45" s="126">
        <f t="shared" si="17"/>
        <v>44950.284299999999</v>
      </c>
      <c r="O45" s="126">
        <f t="shared" ca="1" si="18"/>
        <v>163699.9944008351</v>
      </c>
      <c r="P45" s="126">
        <f t="shared" ca="1" si="19"/>
        <v>35625</v>
      </c>
      <c r="Q45" s="49">
        <f t="shared" si="38"/>
        <v>1</v>
      </c>
      <c r="R45" s="49">
        <f t="shared" si="39"/>
        <v>0</v>
      </c>
      <c r="S45" s="49">
        <f ca="1">OFFSET(V!$B$7,D45,Q45)*H45</f>
        <v>9229.9499999999989</v>
      </c>
      <c r="T45" s="49">
        <f ca="1">IF(R45&gt;0,OFFSET(V!$I$7,D45,R45)*IF(R45=1,H45-9300,IF(R45=2,H45-18000,IF(R45=3,H45-45000,0))),0)</f>
        <v>0</v>
      </c>
      <c r="U45" s="49">
        <f>IF(AND(I45=1,H45&gt;20000,H45&lt;=45000),H45*V!$G$7,0)+IF(AND(I45=1,H45&gt;45000,H45&lt;=50000),V!$G$7/5000*(50000-H45)*H45,0)</f>
        <v>0</v>
      </c>
      <c r="V45" s="50">
        <f t="shared" ca="1" si="20"/>
        <v>9229.9499999999989</v>
      </c>
      <c r="W45" s="51">
        <v>0</v>
      </c>
      <c r="X45" s="51">
        <v>0</v>
      </c>
      <c r="Y45" s="52">
        <v>0</v>
      </c>
      <c r="Z45" s="52">
        <v>13945.480839807271</v>
      </c>
      <c r="AA45" s="52">
        <v>0</v>
      </c>
      <c r="AB45" s="138">
        <f t="shared" si="40"/>
        <v>0</v>
      </c>
      <c r="AC45" s="52">
        <v>13231.150531093923</v>
      </c>
      <c r="AD45" s="138">
        <f t="shared" si="21"/>
        <v>0</v>
      </c>
      <c r="AE45" s="138">
        <f t="shared" si="22"/>
        <v>795</v>
      </c>
      <c r="AF45" s="138">
        <f t="shared" si="23"/>
        <v>0</v>
      </c>
      <c r="AG45" s="138">
        <f t="shared" si="24"/>
        <v>0</v>
      </c>
      <c r="AH45" s="29"/>
      <c r="AI45" s="29"/>
      <c r="AJ45" s="15"/>
      <c r="AK45" s="51">
        <f t="shared" ca="1" si="25"/>
        <v>536693.56629244622</v>
      </c>
      <c r="AL45" s="15">
        <f t="shared" ca="1" si="26"/>
        <v>581548.51629244618</v>
      </c>
      <c r="AM45" s="49">
        <f t="shared" ca="1" si="27"/>
        <v>3486.8162655876686</v>
      </c>
      <c r="AN45" s="49">
        <f t="shared" ca="1" si="28"/>
        <v>0</v>
      </c>
      <c r="AO45" s="15"/>
      <c r="AP45" s="49">
        <f t="shared" ca="1" si="29"/>
        <v>7699.2647651128027</v>
      </c>
      <c r="AQ45" s="15">
        <f t="shared" si="41"/>
        <v>13231.150531093923</v>
      </c>
      <c r="AR45" s="15">
        <f t="shared" si="42"/>
        <v>0</v>
      </c>
      <c r="AS45" s="15"/>
      <c r="AT45" s="15"/>
      <c r="AU45" s="51">
        <f t="shared" si="30"/>
        <v>0</v>
      </c>
      <c r="AV45" s="51">
        <f t="shared" ca="1" si="31"/>
        <v>11021.553265424842</v>
      </c>
      <c r="AW45" s="51">
        <f t="shared" ca="1" si="43"/>
        <v>0</v>
      </c>
      <c r="AX45" s="15">
        <f t="shared" ca="1" si="44"/>
        <v>5489.6674994437217</v>
      </c>
      <c r="AY45" s="51">
        <f t="shared" ca="1" si="45"/>
        <v>-590.22821035871516</v>
      </c>
      <c r="AZ45" s="52">
        <f t="shared" ca="1" si="32"/>
        <v>0</v>
      </c>
      <c r="BA45" s="52">
        <f t="shared" ca="1" si="33"/>
        <v>0</v>
      </c>
      <c r="BB45" s="52">
        <f t="shared" si="46"/>
        <v>0</v>
      </c>
      <c r="BC45" s="39">
        <f t="shared" si="47"/>
        <v>0</v>
      </c>
      <c r="BD45" s="51">
        <f t="shared" ca="1" si="48"/>
        <v>0</v>
      </c>
      <c r="BE45" s="15">
        <f t="shared" ca="1" si="49"/>
        <v>18130.589820178928</v>
      </c>
      <c r="BF45" s="15">
        <v>-14551.098305599069</v>
      </c>
      <c r="BG45" s="15">
        <f t="shared" ca="1" si="50"/>
        <v>588614.82407261373</v>
      </c>
      <c r="BH45" s="15"/>
      <c r="BI45" s="15"/>
    </row>
    <row r="46" spans="1:61" ht="11.25" x14ac:dyDescent="0.2">
      <c r="A46" s="20">
        <v>10402</v>
      </c>
      <c r="B46" s="20"/>
      <c r="C46" s="20">
        <v>1</v>
      </c>
      <c r="D46" s="20">
        <f t="shared" si="34"/>
        <v>1</v>
      </c>
      <c r="E46" s="47">
        <f t="shared" si="35"/>
        <v>3</v>
      </c>
      <c r="F46" s="47">
        <f t="shared" si="36"/>
        <v>13</v>
      </c>
      <c r="G46" s="21" t="s">
        <v>128</v>
      </c>
      <c r="H46" s="29">
        <v>1363</v>
      </c>
      <c r="I46" s="48"/>
      <c r="J46" s="29">
        <f t="shared" si="37"/>
        <v>2197.0746268656717</v>
      </c>
      <c r="K46" s="125">
        <v>66530</v>
      </c>
      <c r="L46" s="125">
        <v>134345.15</v>
      </c>
      <c r="M46" s="125">
        <v>0</v>
      </c>
      <c r="N46" s="126">
        <f t="shared" si="17"/>
        <v>100296.20850000001</v>
      </c>
      <c r="O46" s="126">
        <f t="shared" ca="1" si="18"/>
        <v>280657.97782180912</v>
      </c>
      <c r="P46" s="126">
        <f t="shared" ca="1" si="19"/>
        <v>54109</v>
      </c>
      <c r="Q46" s="49">
        <f t="shared" si="38"/>
        <v>1</v>
      </c>
      <c r="R46" s="49">
        <f t="shared" si="39"/>
        <v>0</v>
      </c>
      <c r="S46" s="49">
        <f ca="1">OFFSET(V!$B$7,D46,Q46)*H46</f>
        <v>15824.429999999998</v>
      </c>
      <c r="T46" s="49">
        <f ca="1">IF(R46&gt;0,OFFSET(V!$I$7,D46,R46)*IF(R46=1,H46-9300,IF(R46=2,H46-18000,IF(R46=3,H46-45000,0))),0)</f>
        <v>0</v>
      </c>
      <c r="U46" s="49">
        <f>IF(AND(I46=1,H46&gt;20000,H46&lt;=45000),H46*V!$G$7,0)+IF(AND(I46=1,H46&gt;45000,H46&lt;=50000),V!$G$7/5000*(50000-H46)*H46,0)</f>
        <v>0</v>
      </c>
      <c r="V46" s="50">
        <f t="shared" ca="1" si="20"/>
        <v>15824.429999999998</v>
      </c>
      <c r="W46" s="51">
        <v>0</v>
      </c>
      <c r="X46" s="51">
        <v>0</v>
      </c>
      <c r="Y46" s="52">
        <v>0</v>
      </c>
      <c r="Z46" s="52">
        <v>22830.040042731627</v>
      </c>
      <c r="AA46" s="52">
        <v>9179</v>
      </c>
      <c r="AB46" s="138">
        <f t="shared" si="40"/>
        <v>8179</v>
      </c>
      <c r="AC46" s="52">
        <v>21660.615356770926</v>
      </c>
      <c r="AD46" s="138">
        <f t="shared" si="21"/>
        <v>0</v>
      </c>
      <c r="AE46" s="138">
        <f t="shared" si="22"/>
        <v>1363</v>
      </c>
      <c r="AF46" s="138">
        <f t="shared" si="23"/>
        <v>0</v>
      </c>
      <c r="AG46" s="138">
        <f t="shared" si="24"/>
        <v>0</v>
      </c>
      <c r="AH46" s="29"/>
      <c r="AI46" s="29"/>
      <c r="AJ46" s="15"/>
      <c r="AK46" s="51">
        <f t="shared" ca="1" si="25"/>
        <v>920142.55453660898</v>
      </c>
      <c r="AL46" s="15">
        <f t="shared" ca="1" si="26"/>
        <v>990075.98453660903</v>
      </c>
      <c r="AM46" s="49">
        <f t="shared" ca="1" si="27"/>
        <v>5978.0258742087954</v>
      </c>
      <c r="AN46" s="49">
        <f t="shared" ca="1" si="28"/>
        <v>0</v>
      </c>
      <c r="AO46" s="15"/>
      <c r="AP46" s="49">
        <f t="shared" ca="1" si="29"/>
        <v>12604.407471226876</v>
      </c>
      <c r="AQ46" s="15">
        <f t="shared" si="41"/>
        <v>21660.615356770926</v>
      </c>
      <c r="AR46" s="15">
        <f t="shared" si="42"/>
        <v>0</v>
      </c>
      <c r="AS46" s="15"/>
      <c r="AT46" s="15"/>
      <c r="AU46" s="51">
        <f t="shared" si="30"/>
        <v>4089.5</v>
      </c>
      <c r="AV46" s="51">
        <f t="shared" ca="1" si="31"/>
        <v>18896.07182487303</v>
      </c>
      <c r="AW46" s="51">
        <f t="shared" ca="1" si="43"/>
        <v>0</v>
      </c>
      <c r="AX46" s="15">
        <f t="shared" ca="1" si="44"/>
        <v>13929.363939328978</v>
      </c>
      <c r="AY46" s="51">
        <f t="shared" ca="1" si="45"/>
        <v>-1497.6323338669356</v>
      </c>
      <c r="AZ46" s="52">
        <f t="shared" ca="1" si="32"/>
        <v>0</v>
      </c>
      <c r="BA46" s="52">
        <f t="shared" ca="1" si="33"/>
        <v>0</v>
      </c>
      <c r="BB46" s="52">
        <f t="shared" si="46"/>
        <v>0</v>
      </c>
      <c r="BC46" s="39">
        <f t="shared" si="47"/>
        <v>0</v>
      </c>
      <c r="BD46" s="51">
        <f t="shared" ca="1" si="48"/>
        <v>0</v>
      </c>
      <c r="BE46" s="15">
        <f t="shared" ca="1" si="49"/>
        <v>34092.346962232965</v>
      </c>
      <c r="BF46" s="15">
        <v>-25401.891189625956</v>
      </c>
      <c r="BG46" s="15">
        <f t="shared" ca="1" si="50"/>
        <v>1004744.4661834248</v>
      </c>
      <c r="BH46" s="15"/>
      <c r="BI46" s="15"/>
    </row>
    <row r="47" spans="1:61" ht="11.25" x14ac:dyDescent="0.2">
      <c r="A47" s="20">
        <v>10403</v>
      </c>
      <c r="B47" s="20"/>
      <c r="C47" s="20">
        <v>1</v>
      </c>
      <c r="D47" s="20">
        <f t="shared" si="34"/>
        <v>1</v>
      </c>
      <c r="E47" s="47">
        <f t="shared" si="35"/>
        <v>2</v>
      </c>
      <c r="F47" s="47">
        <f t="shared" si="36"/>
        <v>12</v>
      </c>
      <c r="G47" s="21" t="s">
        <v>129</v>
      </c>
      <c r="H47" s="29">
        <v>957</v>
      </c>
      <c r="I47" s="48"/>
      <c r="J47" s="29">
        <f t="shared" si="37"/>
        <v>1542.6268656716418</v>
      </c>
      <c r="K47" s="125">
        <v>58575</v>
      </c>
      <c r="L47" s="125">
        <v>63371.77</v>
      </c>
      <c r="M47" s="125">
        <v>0</v>
      </c>
      <c r="N47" s="126">
        <f t="shared" si="17"/>
        <v>66888.990300000005</v>
      </c>
      <c r="O47" s="126">
        <f t="shared" ca="1" si="18"/>
        <v>197057.72910892978</v>
      </c>
      <c r="P47" s="126">
        <f t="shared" ca="1" si="19"/>
        <v>39051</v>
      </c>
      <c r="Q47" s="49">
        <f t="shared" si="38"/>
        <v>1</v>
      </c>
      <c r="R47" s="49">
        <f t="shared" si="39"/>
        <v>0</v>
      </c>
      <c r="S47" s="49">
        <f ca="1">OFFSET(V!$B$7,D47,Q47)*H47</f>
        <v>11110.769999999999</v>
      </c>
      <c r="T47" s="49">
        <f ca="1">IF(R47&gt;0,OFFSET(V!$I$7,D47,R47)*IF(R47=1,H47-9300,IF(R47=2,H47-18000,IF(R47=3,H47-45000,0))),0)</f>
        <v>0</v>
      </c>
      <c r="U47" s="49">
        <f>IF(AND(I47=1,H47&gt;20000,H47&lt;=45000),H47*V!$G$7,0)+IF(AND(I47=1,H47&gt;45000,H47&lt;=50000),V!$G$7/5000*(50000-H47)*H47,0)</f>
        <v>0</v>
      </c>
      <c r="V47" s="50">
        <f t="shared" ca="1" si="20"/>
        <v>11110.769999999999</v>
      </c>
      <c r="W47" s="51">
        <v>0</v>
      </c>
      <c r="X47" s="51">
        <v>0</v>
      </c>
      <c r="Y47" s="52">
        <v>0</v>
      </c>
      <c r="Z47" s="52">
        <v>24163.106909006343</v>
      </c>
      <c r="AA47" s="52">
        <v>3037</v>
      </c>
      <c r="AB47" s="138">
        <f t="shared" si="40"/>
        <v>2037</v>
      </c>
      <c r="AC47" s="52">
        <v>22925.398448749143</v>
      </c>
      <c r="AD47" s="138">
        <f t="shared" si="21"/>
        <v>0</v>
      </c>
      <c r="AE47" s="138">
        <f t="shared" si="22"/>
        <v>957</v>
      </c>
      <c r="AF47" s="138">
        <f t="shared" si="23"/>
        <v>0</v>
      </c>
      <c r="AG47" s="138">
        <f t="shared" si="24"/>
        <v>0</v>
      </c>
      <c r="AH47" s="29"/>
      <c r="AI47" s="29"/>
      <c r="AJ47" s="15"/>
      <c r="AK47" s="51">
        <f t="shared" ca="1" si="25"/>
        <v>646057.53829166165</v>
      </c>
      <c r="AL47" s="15">
        <f t="shared" ca="1" si="26"/>
        <v>696219.30829166167</v>
      </c>
      <c r="AM47" s="49">
        <f t="shared" ca="1" si="27"/>
        <v>4197.3373159338353</v>
      </c>
      <c r="AN47" s="49">
        <f t="shared" ca="1" si="28"/>
        <v>0</v>
      </c>
      <c r="AO47" s="15"/>
      <c r="AP47" s="49">
        <f t="shared" ca="1" si="29"/>
        <v>13340.390322657197</v>
      </c>
      <c r="AQ47" s="15">
        <f t="shared" si="41"/>
        <v>22925.398448749143</v>
      </c>
      <c r="AR47" s="15">
        <f t="shared" si="42"/>
        <v>0</v>
      </c>
      <c r="AS47" s="15"/>
      <c r="AT47" s="15"/>
      <c r="AU47" s="51">
        <f t="shared" si="30"/>
        <v>1018.5</v>
      </c>
      <c r="AV47" s="51">
        <f t="shared" ca="1" si="31"/>
        <v>13267.45468554915</v>
      </c>
      <c r="AW47" s="51">
        <f t="shared" ca="1" si="43"/>
        <v>0</v>
      </c>
      <c r="AX47" s="15">
        <f t="shared" ca="1" si="44"/>
        <v>4700.946559457203</v>
      </c>
      <c r="AY47" s="51">
        <f t="shared" ca="1" si="45"/>
        <v>-505.42792893404618</v>
      </c>
      <c r="AZ47" s="52">
        <f t="shared" ca="1" si="32"/>
        <v>0</v>
      </c>
      <c r="BA47" s="52">
        <f t="shared" ca="1" si="33"/>
        <v>0</v>
      </c>
      <c r="BB47" s="52">
        <f t="shared" si="46"/>
        <v>0</v>
      </c>
      <c r="BC47" s="39">
        <f t="shared" si="47"/>
        <v>0</v>
      </c>
      <c r="BD47" s="51">
        <f t="shared" ca="1" si="48"/>
        <v>0</v>
      </c>
      <c r="BE47" s="15">
        <f t="shared" ca="1" si="49"/>
        <v>27120.917079272302</v>
      </c>
      <c r="BF47" s="15">
        <v>-18526.173661037206</v>
      </c>
      <c r="BG47" s="15">
        <f t="shared" ca="1" si="50"/>
        <v>709011.38902583055</v>
      </c>
      <c r="BH47" s="15"/>
      <c r="BI47" s="15"/>
    </row>
    <row r="48" spans="1:61" ht="11.25" x14ac:dyDescent="0.2">
      <c r="A48" s="20">
        <v>10404</v>
      </c>
      <c r="B48" s="20"/>
      <c r="C48" s="20">
        <v>1</v>
      </c>
      <c r="D48" s="20">
        <f t="shared" si="34"/>
        <v>1</v>
      </c>
      <c r="E48" s="47">
        <f t="shared" si="35"/>
        <v>3</v>
      </c>
      <c r="F48" s="47">
        <f t="shared" si="36"/>
        <v>13</v>
      </c>
      <c r="G48" s="21" t="s">
        <v>130</v>
      </c>
      <c r="H48" s="29">
        <v>1021</v>
      </c>
      <c r="I48" s="48"/>
      <c r="J48" s="29">
        <f t="shared" si="37"/>
        <v>1645.7910447761194</v>
      </c>
      <c r="K48" s="125">
        <v>43145</v>
      </c>
      <c r="L48" s="125">
        <v>64791.15</v>
      </c>
      <c r="M48" s="125">
        <v>0</v>
      </c>
      <c r="N48" s="126">
        <f t="shared" si="17"/>
        <v>56332.948499999999</v>
      </c>
      <c r="O48" s="126">
        <f t="shared" ca="1" si="18"/>
        <v>210236.09343805362</v>
      </c>
      <c r="P48" s="126">
        <f t="shared" ca="1" si="19"/>
        <v>46171</v>
      </c>
      <c r="Q48" s="49">
        <f t="shared" si="38"/>
        <v>1</v>
      </c>
      <c r="R48" s="49">
        <f t="shared" si="39"/>
        <v>0</v>
      </c>
      <c r="S48" s="49">
        <f ca="1">OFFSET(V!$B$7,D48,Q48)*H48</f>
        <v>11853.81</v>
      </c>
      <c r="T48" s="49">
        <f ca="1">IF(R48&gt;0,OFFSET(V!$I$7,D48,R48)*IF(R48=1,H48-9300,IF(R48=2,H48-18000,IF(R48=3,H48-45000,0))),0)</f>
        <v>0</v>
      </c>
      <c r="U48" s="49">
        <f>IF(AND(I48=1,H48&gt;20000,H48&lt;=45000),H48*V!$G$7,0)+IF(AND(I48=1,H48&gt;45000,H48&lt;=50000),V!$G$7/5000*(50000-H48)*H48,0)</f>
        <v>0</v>
      </c>
      <c r="V48" s="50">
        <f t="shared" ca="1" si="20"/>
        <v>11853.81</v>
      </c>
      <c r="W48" s="51">
        <v>0</v>
      </c>
      <c r="X48" s="51">
        <v>0</v>
      </c>
      <c r="Y48" s="52">
        <v>0</v>
      </c>
      <c r="Z48" s="52">
        <v>23900.583562858366</v>
      </c>
      <c r="AA48" s="52">
        <v>0</v>
      </c>
      <c r="AB48" s="138">
        <f t="shared" si="40"/>
        <v>0</v>
      </c>
      <c r="AC48" s="52">
        <v>22676.322353725205</v>
      </c>
      <c r="AD48" s="138">
        <f t="shared" si="21"/>
        <v>0</v>
      </c>
      <c r="AE48" s="138">
        <f t="shared" si="22"/>
        <v>1021</v>
      </c>
      <c r="AF48" s="138">
        <f t="shared" si="23"/>
        <v>0</v>
      </c>
      <c r="AG48" s="138">
        <f t="shared" si="24"/>
        <v>0</v>
      </c>
      <c r="AH48" s="29"/>
      <c r="AI48" s="29"/>
      <c r="AJ48" s="15"/>
      <c r="AK48" s="51">
        <f t="shared" ca="1" si="25"/>
        <v>689263.05809382081</v>
      </c>
      <c r="AL48" s="15">
        <f t="shared" ca="1" si="26"/>
        <v>747287.86809382087</v>
      </c>
      <c r="AM48" s="49">
        <f t="shared" ca="1" si="27"/>
        <v>4478.0369901446666</v>
      </c>
      <c r="AN48" s="49">
        <f t="shared" ca="1" si="28"/>
        <v>0</v>
      </c>
      <c r="AO48" s="15"/>
      <c r="AP48" s="49">
        <f t="shared" ca="1" si="29"/>
        <v>13195.451846011269</v>
      </c>
      <c r="AQ48" s="15">
        <f t="shared" si="41"/>
        <v>22676.322353725205</v>
      </c>
      <c r="AR48" s="15">
        <f t="shared" si="42"/>
        <v>0</v>
      </c>
      <c r="AS48" s="15"/>
      <c r="AT48" s="15"/>
      <c r="AU48" s="51">
        <f t="shared" si="30"/>
        <v>0</v>
      </c>
      <c r="AV48" s="51">
        <f t="shared" ca="1" si="31"/>
        <v>14154.724382388382</v>
      </c>
      <c r="AW48" s="51">
        <f t="shared" ca="1" si="43"/>
        <v>0</v>
      </c>
      <c r="AX48" s="15">
        <f t="shared" ca="1" si="44"/>
        <v>4673.8538746744453</v>
      </c>
      <c r="AY48" s="51">
        <f t="shared" ca="1" si="45"/>
        <v>-502.5150263120276</v>
      </c>
      <c r="AZ48" s="52">
        <f t="shared" ca="1" si="32"/>
        <v>0</v>
      </c>
      <c r="BA48" s="52">
        <f t="shared" ca="1" si="33"/>
        <v>0</v>
      </c>
      <c r="BB48" s="52">
        <f t="shared" si="46"/>
        <v>0</v>
      </c>
      <c r="BC48" s="39">
        <f t="shared" si="47"/>
        <v>0</v>
      </c>
      <c r="BD48" s="51">
        <f t="shared" ca="1" si="48"/>
        <v>0</v>
      </c>
      <c r="BE48" s="15">
        <f t="shared" ca="1" si="49"/>
        <v>26847.661202087624</v>
      </c>
      <c r="BF48" s="15">
        <v>-18618.995905340973</v>
      </c>
      <c r="BG48" s="15">
        <f t="shared" ca="1" si="50"/>
        <v>759994.57038071216</v>
      </c>
      <c r="BH48" s="15"/>
      <c r="BI48" s="15"/>
    </row>
    <row r="49" spans="1:61" ht="11.25" x14ac:dyDescent="0.2">
      <c r="A49" s="20">
        <v>10405</v>
      </c>
      <c r="B49" s="20"/>
      <c r="C49" s="20">
        <v>1</v>
      </c>
      <c r="D49" s="20">
        <f t="shared" si="34"/>
        <v>1</v>
      </c>
      <c r="E49" s="47">
        <f t="shared" si="35"/>
        <v>4</v>
      </c>
      <c r="F49" s="47">
        <f t="shared" si="36"/>
        <v>14</v>
      </c>
      <c r="G49" s="21" t="s">
        <v>131</v>
      </c>
      <c r="H49" s="29">
        <v>3741</v>
      </c>
      <c r="I49" s="48"/>
      <c r="J49" s="29">
        <f t="shared" si="37"/>
        <v>6030.2686567164183</v>
      </c>
      <c r="K49" s="125">
        <v>387175</v>
      </c>
      <c r="L49" s="125">
        <v>1479114.13</v>
      </c>
      <c r="M49" s="125">
        <v>0</v>
      </c>
      <c r="N49" s="126">
        <f t="shared" si="17"/>
        <v>855620.51069999998</v>
      </c>
      <c r="O49" s="126">
        <f t="shared" ca="1" si="18"/>
        <v>770316.57742581645</v>
      </c>
      <c r="P49" s="126">
        <f t="shared" ca="1" si="19"/>
        <v>0</v>
      </c>
      <c r="Q49" s="49">
        <f t="shared" si="38"/>
        <v>1</v>
      </c>
      <c r="R49" s="49">
        <f t="shared" si="39"/>
        <v>0</v>
      </c>
      <c r="S49" s="49">
        <f ca="1">OFFSET(V!$B$7,D49,Q49)*H49</f>
        <v>43433.009999999995</v>
      </c>
      <c r="T49" s="49">
        <f ca="1">IF(R49&gt;0,OFFSET(V!$I$7,D49,R49)*IF(R49=1,H49-9300,IF(R49=2,H49-18000,IF(R49=3,H49-45000,0))),0)</f>
        <v>0</v>
      </c>
      <c r="U49" s="49">
        <f>IF(AND(I49=1,H49&gt;20000,H49&lt;=45000),H49*V!$G$7,0)+IF(AND(I49=1,H49&gt;45000,H49&lt;=50000),V!$G$7/5000*(50000-H49)*H49,0)</f>
        <v>0</v>
      </c>
      <c r="V49" s="50">
        <f t="shared" ca="1" si="20"/>
        <v>43433.009999999995</v>
      </c>
      <c r="W49" s="51">
        <v>15764.08</v>
      </c>
      <c r="X49" s="51">
        <v>0</v>
      </c>
      <c r="Y49" s="52">
        <v>11350.551950175504</v>
      </c>
      <c r="Z49" s="52">
        <v>234556.89192822832</v>
      </c>
      <c r="AA49" s="52">
        <v>7995</v>
      </c>
      <c r="AB49" s="138">
        <f t="shared" si="40"/>
        <v>6995</v>
      </c>
      <c r="AC49" s="52">
        <v>222542.16838110893</v>
      </c>
      <c r="AD49" s="138">
        <f t="shared" si="21"/>
        <v>0</v>
      </c>
      <c r="AE49" s="138">
        <f t="shared" si="22"/>
        <v>3741</v>
      </c>
      <c r="AF49" s="138">
        <f t="shared" si="23"/>
        <v>0</v>
      </c>
      <c r="AG49" s="138">
        <f t="shared" si="24"/>
        <v>0</v>
      </c>
      <c r="AH49" s="29"/>
      <c r="AI49" s="29"/>
      <c r="AJ49" s="15"/>
      <c r="AK49" s="51">
        <f t="shared" ca="1" si="25"/>
        <v>2525497.6496855863</v>
      </c>
      <c r="AL49" s="15">
        <f t="shared" ca="1" si="26"/>
        <v>2584694.7396855862</v>
      </c>
      <c r="AM49" s="49">
        <f t="shared" ca="1" si="27"/>
        <v>16407.773144104991</v>
      </c>
      <c r="AN49" s="49">
        <f t="shared" ca="1" si="28"/>
        <v>1959.6217630201782</v>
      </c>
      <c r="AO49" s="15"/>
      <c r="AP49" s="49">
        <f t="shared" ca="1" si="29"/>
        <v>129498.26787488081</v>
      </c>
      <c r="AQ49" s="15">
        <f t="shared" si="41"/>
        <v>222542.16838110893</v>
      </c>
      <c r="AR49" s="15">
        <f t="shared" si="42"/>
        <v>0</v>
      </c>
      <c r="AS49" s="15"/>
      <c r="AT49" s="15"/>
      <c r="AU49" s="51">
        <f t="shared" si="30"/>
        <v>3497.5</v>
      </c>
      <c r="AV49" s="51">
        <f t="shared" ca="1" si="31"/>
        <v>51863.686498055766</v>
      </c>
      <c r="AW49" s="51">
        <f t="shared" ca="1" si="43"/>
        <v>15428.497170061455</v>
      </c>
      <c r="AX49" s="15">
        <f t="shared" ca="1" si="44"/>
        <v>0</v>
      </c>
      <c r="AY49" s="51">
        <f t="shared" ca="1" si="45"/>
        <v>0</v>
      </c>
      <c r="AZ49" s="52">
        <f t="shared" ca="1" si="32"/>
        <v>0</v>
      </c>
      <c r="BA49" s="52">
        <f t="shared" ca="1" si="33"/>
        <v>0</v>
      </c>
      <c r="BB49" s="52">
        <f t="shared" si="46"/>
        <v>0</v>
      </c>
      <c r="BC49" s="39">
        <f t="shared" si="47"/>
        <v>0</v>
      </c>
      <c r="BD49" s="51">
        <f t="shared" ca="1" si="48"/>
        <v>0</v>
      </c>
      <c r="BE49" s="15">
        <f t="shared" ca="1" si="49"/>
        <v>200287.95154299802</v>
      </c>
      <c r="BF49" s="15">
        <v>-99785.006259322719</v>
      </c>
      <c r="BG49" s="15">
        <f t="shared" ca="1" si="50"/>
        <v>2703565.079876387</v>
      </c>
      <c r="BH49" s="15"/>
      <c r="BI49" s="15"/>
    </row>
    <row r="50" spans="1:61" ht="11.25" x14ac:dyDescent="0.2">
      <c r="A50" s="20">
        <v>10406</v>
      </c>
      <c r="B50" s="20"/>
      <c r="C50" s="20">
        <v>1</v>
      </c>
      <c r="D50" s="20">
        <f t="shared" si="34"/>
        <v>1</v>
      </c>
      <c r="E50" s="47">
        <f t="shared" si="35"/>
        <v>2</v>
      </c>
      <c r="F50" s="47">
        <f t="shared" si="36"/>
        <v>12</v>
      </c>
      <c r="G50" s="21" t="s">
        <v>132</v>
      </c>
      <c r="H50" s="29">
        <v>908</v>
      </c>
      <c r="I50" s="48"/>
      <c r="J50" s="29">
        <f t="shared" si="37"/>
        <v>1463.641791044776</v>
      </c>
      <c r="K50" s="125">
        <v>37210</v>
      </c>
      <c r="L50" s="125">
        <v>67173.460000000006</v>
      </c>
      <c r="M50" s="125">
        <v>0</v>
      </c>
      <c r="N50" s="126">
        <f t="shared" si="17"/>
        <v>52988.849400000006</v>
      </c>
      <c r="O50" s="126">
        <f t="shared" ca="1" si="18"/>
        <v>186968.04391944435</v>
      </c>
      <c r="P50" s="126">
        <f t="shared" ca="1" si="19"/>
        <v>40194</v>
      </c>
      <c r="Q50" s="49">
        <f t="shared" si="38"/>
        <v>1</v>
      </c>
      <c r="R50" s="49">
        <f t="shared" si="39"/>
        <v>0</v>
      </c>
      <c r="S50" s="49">
        <f ca="1">OFFSET(V!$B$7,D50,Q50)*H50</f>
        <v>10541.88</v>
      </c>
      <c r="T50" s="49">
        <f ca="1">IF(R50&gt;0,OFFSET(V!$I$7,D50,R50)*IF(R50=1,H50-9300,IF(R50=2,H50-18000,IF(R50=3,H50-45000,0))),0)</f>
        <v>0</v>
      </c>
      <c r="U50" s="49">
        <f>IF(AND(I50=1,H50&gt;20000,H50&lt;=45000),H50*V!$G$7,0)+IF(AND(I50=1,H50&gt;45000,H50&lt;=50000),V!$G$7/5000*(50000-H50)*H50,0)</f>
        <v>0</v>
      </c>
      <c r="V50" s="50">
        <f t="shared" ca="1" si="20"/>
        <v>10541.88</v>
      </c>
      <c r="W50" s="51">
        <v>0</v>
      </c>
      <c r="X50" s="51">
        <v>0</v>
      </c>
      <c r="Y50" s="52">
        <v>0</v>
      </c>
      <c r="Z50" s="52">
        <v>17395.056793819902</v>
      </c>
      <c r="AA50" s="52">
        <v>0</v>
      </c>
      <c r="AB50" s="138">
        <f t="shared" si="40"/>
        <v>0</v>
      </c>
      <c r="AC50" s="52">
        <v>16504.028622589965</v>
      </c>
      <c r="AD50" s="138">
        <f t="shared" si="21"/>
        <v>0</v>
      </c>
      <c r="AE50" s="138">
        <f t="shared" si="22"/>
        <v>908</v>
      </c>
      <c r="AF50" s="138">
        <f t="shared" si="23"/>
        <v>0</v>
      </c>
      <c r="AG50" s="138">
        <f t="shared" si="24"/>
        <v>0</v>
      </c>
      <c r="AH50" s="29"/>
      <c r="AI50" s="29"/>
      <c r="AJ50" s="15"/>
      <c r="AK50" s="51">
        <f t="shared" ca="1" si="25"/>
        <v>612978.3121931334</v>
      </c>
      <c r="AL50" s="15">
        <f t="shared" ca="1" si="26"/>
        <v>663714.19219313341</v>
      </c>
      <c r="AM50" s="49">
        <f t="shared" ca="1" si="27"/>
        <v>3982.4266278661671</v>
      </c>
      <c r="AN50" s="49">
        <f t="shared" ca="1" si="28"/>
        <v>0</v>
      </c>
      <c r="AO50" s="15"/>
      <c r="AP50" s="49">
        <f t="shared" ca="1" si="29"/>
        <v>9603.7669405771867</v>
      </c>
      <c r="AQ50" s="15">
        <f t="shared" si="41"/>
        <v>16504.028622589965</v>
      </c>
      <c r="AR50" s="15">
        <f t="shared" si="42"/>
        <v>0</v>
      </c>
      <c r="AS50" s="15"/>
      <c r="AT50" s="15"/>
      <c r="AU50" s="51">
        <f t="shared" si="30"/>
        <v>0</v>
      </c>
      <c r="AV50" s="51">
        <f t="shared" ca="1" si="31"/>
        <v>12588.138823906611</v>
      </c>
      <c r="AW50" s="51">
        <f t="shared" ca="1" si="43"/>
        <v>0</v>
      </c>
      <c r="AX50" s="15">
        <f t="shared" ca="1" si="44"/>
        <v>5687.8771418938304</v>
      </c>
      <c r="AY50" s="51">
        <f t="shared" ca="1" si="45"/>
        <v>-611.53895869657413</v>
      </c>
      <c r="AZ50" s="52">
        <f t="shared" ca="1" si="32"/>
        <v>0</v>
      </c>
      <c r="BA50" s="52">
        <f t="shared" ca="1" si="33"/>
        <v>0</v>
      </c>
      <c r="BB50" s="52">
        <f t="shared" si="46"/>
        <v>0</v>
      </c>
      <c r="BC50" s="39">
        <f t="shared" si="47"/>
        <v>0</v>
      </c>
      <c r="BD50" s="51">
        <f t="shared" ca="1" si="48"/>
        <v>0</v>
      </c>
      <c r="BE50" s="15">
        <f t="shared" ca="1" si="49"/>
        <v>21580.36680578722</v>
      </c>
      <c r="BF50" s="15">
        <v>-17440.116681376818</v>
      </c>
      <c r="BG50" s="15">
        <f t="shared" ca="1" si="50"/>
        <v>671836.86894540989</v>
      </c>
      <c r="BH50" s="15"/>
      <c r="BI50" s="15"/>
    </row>
    <row r="51" spans="1:61" ht="11.25" x14ac:dyDescent="0.2">
      <c r="A51" s="20">
        <v>10407</v>
      </c>
      <c r="B51" s="20"/>
      <c r="C51" s="20">
        <v>1</v>
      </c>
      <c r="D51" s="20">
        <f t="shared" si="34"/>
        <v>1</v>
      </c>
      <c r="E51" s="47">
        <f t="shared" si="35"/>
        <v>2</v>
      </c>
      <c r="F51" s="47">
        <f t="shared" si="36"/>
        <v>12</v>
      </c>
      <c r="G51" s="21" t="s">
        <v>133</v>
      </c>
      <c r="H51" s="29">
        <v>841</v>
      </c>
      <c r="I51" s="48"/>
      <c r="J51" s="29">
        <f t="shared" si="37"/>
        <v>1355.641791044776</v>
      </c>
      <c r="K51" s="125">
        <v>50640</v>
      </c>
      <c r="L51" s="125">
        <v>24574.43</v>
      </c>
      <c r="M51" s="125">
        <v>0</v>
      </c>
      <c r="N51" s="126">
        <f t="shared" si="17"/>
        <v>46044.827699999994</v>
      </c>
      <c r="O51" s="126">
        <f t="shared" ca="1" si="18"/>
        <v>173171.94376239282</v>
      </c>
      <c r="P51" s="126">
        <f t="shared" ca="1" si="19"/>
        <v>38138</v>
      </c>
      <c r="Q51" s="49">
        <f t="shared" si="38"/>
        <v>1</v>
      </c>
      <c r="R51" s="49">
        <f t="shared" si="39"/>
        <v>0</v>
      </c>
      <c r="S51" s="49">
        <f ca="1">OFFSET(V!$B$7,D51,Q51)*H51</f>
        <v>9764.01</v>
      </c>
      <c r="T51" s="49">
        <f ca="1">IF(R51&gt;0,OFFSET(V!$I$7,D51,R51)*IF(R51=1,H51-9300,IF(R51=2,H51-18000,IF(R51=3,H51-45000,0))),0)</f>
        <v>0</v>
      </c>
      <c r="U51" s="49">
        <f>IF(AND(I51=1,H51&gt;20000,H51&lt;=45000),H51*V!$G$7,0)+IF(AND(I51=1,H51&gt;45000,H51&lt;=50000),V!$G$7/5000*(50000-H51)*H51,0)</f>
        <v>0</v>
      </c>
      <c r="V51" s="50">
        <f t="shared" ca="1" si="20"/>
        <v>9764.01</v>
      </c>
      <c r="W51" s="51">
        <v>0</v>
      </c>
      <c r="X51" s="51">
        <v>0</v>
      </c>
      <c r="Y51" s="52">
        <v>0</v>
      </c>
      <c r="Z51" s="52">
        <v>18432.635916368101</v>
      </c>
      <c r="AA51" s="52">
        <v>11782</v>
      </c>
      <c r="AB51" s="138">
        <f t="shared" si="40"/>
        <v>10782</v>
      </c>
      <c r="AC51" s="52">
        <v>17488.459759533489</v>
      </c>
      <c r="AD51" s="138">
        <f t="shared" si="21"/>
        <v>0</v>
      </c>
      <c r="AE51" s="138">
        <f t="shared" si="22"/>
        <v>841</v>
      </c>
      <c r="AF51" s="138">
        <f t="shared" si="23"/>
        <v>0</v>
      </c>
      <c r="AG51" s="138">
        <f t="shared" si="24"/>
        <v>0</v>
      </c>
      <c r="AH51" s="29"/>
      <c r="AI51" s="29"/>
      <c r="AJ51" s="15"/>
      <c r="AK51" s="51">
        <f t="shared" ca="1" si="25"/>
        <v>567747.53365024808</v>
      </c>
      <c r="AL51" s="15">
        <f t="shared" ca="1" si="26"/>
        <v>615649.54365024809</v>
      </c>
      <c r="AM51" s="49">
        <f t="shared" ca="1" si="27"/>
        <v>3688.5691564267036</v>
      </c>
      <c r="AN51" s="49">
        <f t="shared" ca="1" si="28"/>
        <v>0</v>
      </c>
      <c r="AO51" s="15"/>
      <c r="AP51" s="49">
        <f t="shared" ca="1" si="29"/>
        <v>10176.611754679876</v>
      </c>
      <c r="AQ51" s="15">
        <f t="shared" si="41"/>
        <v>17488.459759533489</v>
      </c>
      <c r="AR51" s="15">
        <f t="shared" si="42"/>
        <v>0</v>
      </c>
      <c r="AS51" s="15"/>
      <c r="AT51" s="15"/>
      <c r="AU51" s="51">
        <f t="shared" si="30"/>
        <v>5391</v>
      </c>
      <c r="AV51" s="51">
        <f t="shared" ca="1" si="31"/>
        <v>11659.27836002804</v>
      </c>
      <c r="AW51" s="51">
        <f t="shared" ca="1" si="43"/>
        <v>0</v>
      </c>
      <c r="AX51" s="15">
        <f t="shared" ca="1" si="44"/>
        <v>9738.4303551744269</v>
      </c>
      <c r="AY51" s="51">
        <f t="shared" ca="1" si="45"/>
        <v>-1047.0390639906759</v>
      </c>
      <c r="AZ51" s="52">
        <f t="shared" ca="1" si="32"/>
        <v>0</v>
      </c>
      <c r="BA51" s="52">
        <f t="shared" ca="1" si="33"/>
        <v>0</v>
      </c>
      <c r="BB51" s="52">
        <f t="shared" si="46"/>
        <v>0</v>
      </c>
      <c r="BC51" s="39">
        <f t="shared" si="47"/>
        <v>0</v>
      </c>
      <c r="BD51" s="51">
        <f t="shared" ca="1" si="48"/>
        <v>0</v>
      </c>
      <c r="BE51" s="15">
        <f t="shared" ca="1" si="49"/>
        <v>26179.85105071724</v>
      </c>
      <c r="BF51" s="15">
        <v>-14742.814252156364</v>
      </c>
      <c r="BG51" s="15">
        <f t="shared" ca="1" si="50"/>
        <v>630775.14960523567</v>
      </c>
      <c r="BH51" s="15"/>
      <c r="BI51" s="15"/>
    </row>
    <row r="52" spans="1:61" ht="11.25" x14ac:dyDescent="0.2">
      <c r="A52" s="20">
        <v>10408</v>
      </c>
      <c r="B52" s="20"/>
      <c r="C52" s="20">
        <v>1</v>
      </c>
      <c r="D52" s="20">
        <f t="shared" si="34"/>
        <v>1</v>
      </c>
      <c r="E52" s="47">
        <f t="shared" si="35"/>
        <v>3</v>
      </c>
      <c r="F52" s="47">
        <f t="shared" si="36"/>
        <v>13</v>
      </c>
      <c r="G52" s="21" t="s">
        <v>134</v>
      </c>
      <c r="H52" s="29">
        <v>2037</v>
      </c>
      <c r="I52" s="48"/>
      <c r="J52" s="29">
        <f t="shared" si="37"/>
        <v>3283.5223880597014</v>
      </c>
      <c r="K52" s="125">
        <v>83470</v>
      </c>
      <c r="L52" s="125">
        <v>165889.20000000001</v>
      </c>
      <c r="M52" s="125">
        <v>0</v>
      </c>
      <c r="N52" s="126">
        <f t="shared" si="17"/>
        <v>124795.18799999999</v>
      </c>
      <c r="O52" s="126">
        <f t="shared" ca="1" si="18"/>
        <v>419442.62716289441</v>
      </c>
      <c r="P52" s="126">
        <f t="shared" ca="1" si="19"/>
        <v>88394</v>
      </c>
      <c r="Q52" s="49">
        <f t="shared" si="38"/>
        <v>1</v>
      </c>
      <c r="R52" s="49">
        <f t="shared" si="39"/>
        <v>0</v>
      </c>
      <c r="S52" s="49">
        <f ca="1">OFFSET(V!$B$7,D52,Q52)*H52</f>
        <v>23649.57</v>
      </c>
      <c r="T52" s="49">
        <f ca="1">IF(R52&gt;0,OFFSET(V!$I$7,D52,R52)*IF(R52=1,H52-9300,IF(R52=2,H52-18000,IF(R52=3,H52-45000,0))),0)</f>
        <v>0</v>
      </c>
      <c r="U52" s="49">
        <f>IF(AND(I52=1,H52&gt;20000,H52&lt;=45000),H52*V!$G$7,0)+IF(AND(I52=1,H52&gt;45000,H52&lt;=50000),V!$G$7/5000*(50000-H52)*H52,0)</f>
        <v>0</v>
      </c>
      <c r="V52" s="50">
        <f t="shared" ca="1" si="20"/>
        <v>23649.57</v>
      </c>
      <c r="W52" s="51">
        <v>8217.36</v>
      </c>
      <c r="X52" s="51">
        <v>0</v>
      </c>
      <c r="Y52" s="52">
        <v>0</v>
      </c>
      <c r="Z52" s="52">
        <v>43964.44844952508</v>
      </c>
      <c r="AA52" s="52">
        <v>9708</v>
      </c>
      <c r="AB52" s="138">
        <f t="shared" si="40"/>
        <v>8708</v>
      </c>
      <c r="AC52" s="52">
        <v>41712.454531630501</v>
      </c>
      <c r="AD52" s="138">
        <f t="shared" si="21"/>
        <v>0</v>
      </c>
      <c r="AE52" s="138">
        <f t="shared" si="22"/>
        <v>2037</v>
      </c>
      <c r="AF52" s="138">
        <f t="shared" si="23"/>
        <v>0</v>
      </c>
      <c r="AG52" s="138">
        <f t="shared" si="24"/>
        <v>0</v>
      </c>
      <c r="AH52" s="29"/>
      <c r="AI52" s="29"/>
      <c r="AJ52" s="15"/>
      <c r="AK52" s="51">
        <f t="shared" ca="1" si="25"/>
        <v>1375150.684953098</v>
      </c>
      <c r="AL52" s="15">
        <f t="shared" ca="1" si="26"/>
        <v>1495411.6149530981</v>
      </c>
      <c r="AM52" s="49">
        <f t="shared" ca="1" si="27"/>
        <v>8934.1443182416115</v>
      </c>
      <c r="AN52" s="49">
        <f t="shared" ca="1" si="28"/>
        <v>0</v>
      </c>
      <c r="AO52" s="15"/>
      <c r="AP52" s="49">
        <f t="shared" ca="1" si="29"/>
        <v>24272.660997017632</v>
      </c>
      <c r="AQ52" s="15">
        <f t="shared" si="41"/>
        <v>41712.454531630501</v>
      </c>
      <c r="AR52" s="15">
        <f t="shared" si="42"/>
        <v>0</v>
      </c>
      <c r="AS52" s="15"/>
      <c r="AT52" s="15"/>
      <c r="AU52" s="51">
        <f t="shared" si="30"/>
        <v>4354</v>
      </c>
      <c r="AV52" s="51">
        <f t="shared" ca="1" si="31"/>
        <v>28240.130819711198</v>
      </c>
      <c r="AW52" s="51">
        <f t="shared" ca="1" si="43"/>
        <v>0</v>
      </c>
      <c r="AX52" s="15">
        <f t="shared" ca="1" si="44"/>
        <v>15154.337285098329</v>
      </c>
      <c r="AY52" s="51">
        <f t="shared" ca="1" si="45"/>
        <v>-1629.3368179151655</v>
      </c>
      <c r="AZ52" s="52">
        <f t="shared" ca="1" si="32"/>
        <v>0</v>
      </c>
      <c r="BA52" s="52">
        <f t="shared" ca="1" si="33"/>
        <v>0</v>
      </c>
      <c r="BB52" s="52">
        <f t="shared" si="46"/>
        <v>0</v>
      </c>
      <c r="BC52" s="39">
        <f t="shared" si="47"/>
        <v>0</v>
      </c>
      <c r="BD52" s="51">
        <f t="shared" ca="1" si="48"/>
        <v>0</v>
      </c>
      <c r="BE52" s="15">
        <f t="shared" ca="1" si="49"/>
        <v>55237.454998813664</v>
      </c>
      <c r="BF52" s="15">
        <v>-38116.249906987738</v>
      </c>
      <c r="BG52" s="15">
        <f t="shared" ca="1" si="50"/>
        <v>1521466.9643631657</v>
      </c>
      <c r="BH52" s="15"/>
      <c r="BI52" s="15"/>
    </row>
    <row r="53" spans="1:61" ht="11.25" x14ac:dyDescent="0.2">
      <c r="A53" s="20">
        <v>10409</v>
      </c>
      <c r="B53" s="20"/>
      <c r="C53" s="20">
        <v>1</v>
      </c>
      <c r="D53" s="20">
        <f t="shared" si="34"/>
        <v>1</v>
      </c>
      <c r="E53" s="47">
        <f t="shared" si="35"/>
        <v>2</v>
      </c>
      <c r="F53" s="47">
        <f t="shared" si="36"/>
        <v>12</v>
      </c>
      <c r="G53" s="21" t="s">
        <v>135</v>
      </c>
      <c r="H53" s="29">
        <v>972</v>
      </c>
      <c r="I53" s="48"/>
      <c r="J53" s="29">
        <f t="shared" si="37"/>
        <v>1566.8059701492537</v>
      </c>
      <c r="K53" s="125">
        <v>37150</v>
      </c>
      <c r="L53" s="125">
        <v>23233.14</v>
      </c>
      <c r="M53" s="125">
        <v>0</v>
      </c>
      <c r="N53" s="126">
        <f t="shared" si="17"/>
        <v>35808.924599999998</v>
      </c>
      <c r="O53" s="126">
        <f t="shared" ca="1" si="18"/>
        <v>200146.40824856819</v>
      </c>
      <c r="P53" s="126">
        <f t="shared" ca="1" si="19"/>
        <v>49301</v>
      </c>
      <c r="Q53" s="49">
        <f t="shared" si="38"/>
        <v>1</v>
      </c>
      <c r="R53" s="49">
        <f t="shared" si="39"/>
        <v>0</v>
      </c>
      <c r="S53" s="49">
        <f ca="1">OFFSET(V!$B$7,D53,Q53)*H53</f>
        <v>11284.92</v>
      </c>
      <c r="T53" s="49">
        <f ca="1">IF(R53&gt;0,OFFSET(V!$I$7,D53,R53)*IF(R53=1,H53-9300,IF(R53=2,H53-18000,IF(R53=3,H53-45000,0))),0)</f>
        <v>0</v>
      </c>
      <c r="U53" s="49">
        <f>IF(AND(I53=1,H53&gt;20000,H53&lt;=45000),H53*V!$G$7,0)+IF(AND(I53=1,H53&gt;45000,H53&lt;=50000),V!$G$7/5000*(50000-H53)*H53,0)</f>
        <v>0</v>
      </c>
      <c r="V53" s="50">
        <f t="shared" ca="1" si="20"/>
        <v>11284.92</v>
      </c>
      <c r="W53" s="51">
        <v>0</v>
      </c>
      <c r="X53" s="51">
        <v>0</v>
      </c>
      <c r="Y53" s="52">
        <v>0</v>
      </c>
      <c r="Z53" s="52">
        <v>19030.646134168586</v>
      </c>
      <c r="AA53" s="52">
        <v>0</v>
      </c>
      <c r="AB53" s="138">
        <f t="shared" si="40"/>
        <v>0</v>
      </c>
      <c r="AC53" s="52">
        <v>18055.838059481717</v>
      </c>
      <c r="AD53" s="138">
        <f t="shared" si="21"/>
        <v>0</v>
      </c>
      <c r="AE53" s="138">
        <f t="shared" si="22"/>
        <v>972</v>
      </c>
      <c r="AF53" s="138">
        <f t="shared" si="23"/>
        <v>0</v>
      </c>
      <c r="AG53" s="138">
        <f t="shared" si="24"/>
        <v>0</v>
      </c>
      <c r="AH53" s="29"/>
      <c r="AI53" s="29"/>
      <c r="AJ53" s="15"/>
      <c r="AK53" s="51">
        <f t="shared" ca="1" si="25"/>
        <v>656183.83199529268</v>
      </c>
      <c r="AL53" s="15">
        <f t="shared" ca="1" si="26"/>
        <v>716769.75199529273</v>
      </c>
      <c r="AM53" s="49">
        <f t="shared" ca="1" si="27"/>
        <v>4263.1263020769984</v>
      </c>
      <c r="AN53" s="49">
        <f t="shared" ca="1" si="28"/>
        <v>0</v>
      </c>
      <c r="AO53" s="15"/>
      <c r="AP53" s="49">
        <f t="shared" ca="1" si="29"/>
        <v>10506.771686200196</v>
      </c>
      <c r="AQ53" s="15">
        <f t="shared" si="41"/>
        <v>18055.838059481717</v>
      </c>
      <c r="AR53" s="15">
        <f t="shared" si="42"/>
        <v>0</v>
      </c>
      <c r="AS53" s="15"/>
      <c r="AT53" s="15"/>
      <c r="AU53" s="51">
        <f t="shared" si="30"/>
        <v>0</v>
      </c>
      <c r="AV53" s="51">
        <f t="shared" ca="1" si="31"/>
        <v>13475.408520745845</v>
      </c>
      <c r="AW53" s="51">
        <f t="shared" ca="1" si="43"/>
        <v>0</v>
      </c>
      <c r="AX53" s="15">
        <f t="shared" ca="1" si="44"/>
        <v>5926.3421474643219</v>
      </c>
      <c r="AY53" s="51">
        <f t="shared" ca="1" si="45"/>
        <v>-637.1778108648183</v>
      </c>
      <c r="AZ53" s="52">
        <f t="shared" ca="1" si="32"/>
        <v>0</v>
      </c>
      <c r="BA53" s="52">
        <f t="shared" ca="1" si="33"/>
        <v>0</v>
      </c>
      <c r="BB53" s="52">
        <f t="shared" si="46"/>
        <v>0</v>
      </c>
      <c r="BC53" s="39">
        <f t="shared" si="47"/>
        <v>0</v>
      </c>
      <c r="BD53" s="51">
        <f t="shared" ca="1" si="48"/>
        <v>0</v>
      </c>
      <c r="BE53" s="15">
        <f t="shared" ca="1" si="49"/>
        <v>23345.002396081221</v>
      </c>
      <c r="BF53" s="15">
        <v>-17186.333720644161</v>
      </c>
      <c r="BG53" s="15">
        <f t="shared" ca="1" si="50"/>
        <v>727191.5469728068</v>
      </c>
      <c r="BH53" s="15"/>
      <c r="BI53" s="15"/>
    </row>
    <row r="54" spans="1:61" ht="11.25" x14ac:dyDescent="0.2">
      <c r="A54" s="20">
        <v>10410</v>
      </c>
      <c r="B54" s="20"/>
      <c r="C54" s="20">
        <v>1</v>
      </c>
      <c r="D54" s="20">
        <f t="shared" si="34"/>
        <v>1</v>
      </c>
      <c r="E54" s="47">
        <f t="shared" si="35"/>
        <v>2</v>
      </c>
      <c r="F54" s="47">
        <f t="shared" si="36"/>
        <v>12</v>
      </c>
      <c r="G54" s="21" t="s">
        <v>136</v>
      </c>
      <c r="H54" s="29">
        <v>511</v>
      </c>
      <c r="I54" s="48"/>
      <c r="J54" s="29">
        <f t="shared" si="37"/>
        <v>823.70149253731347</v>
      </c>
      <c r="K54" s="125">
        <v>19800</v>
      </c>
      <c r="L54" s="125">
        <v>9643.11</v>
      </c>
      <c r="M54" s="125">
        <v>0</v>
      </c>
      <c r="N54" s="126">
        <f t="shared" si="17"/>
        <v>18016.812900000001</v>
      </c>
      <c r="O54" s="126">
        <f t="shared" ca="1" si="18"/>
        <v>105221.00269034809</v>
      </c>
      <c r="P54" s="126">
        <f t="shared" ca="1" si="19"/>
        <v>26161</v>
      </c>
      <c r="Q54" s="49">
        <f t="shared" si="38"/>
        <v>1</v>
      </c>
      <c r="R54" s="49">
        <f t="shared" si="39"/>
        <v>0</v>
      </c>
      <c r="S54" s="49">
        <f ca="1">OFFSET(V!$B$7,D54,Q54)*H54</f>
        <v>5932.71</v>
      </c>
      <c r="T54" s="49">
        <f ca="1">IF(R54&gt;0,OFFSET(V!$I$7,D54,R54)*IF(R54=1,H54-9300,IF(R54=2,H54-18000,IF(R54=3,H54-45000,0))),0)</f>
        <v>0</v>
      </c>
      <c r="U54" s="49">
        <f>IF(AND(I54=1,H54&gt;20000,H54&lt;=45000),H54*V!$G$7,0)+IF(AND(I54=1,H54&gt;45000,H54&lt;=50000),V!$G$7/5000*(50000-H54)*H54,0)</f>
        <v>0</v>
      </c>
      <c r="V54" s="50">
        <f t="shared" ca="1" si="20"/>
        <v>5932.71</v>
      </c>
      <c r="W54" s="51">
        <v>0</v>
      </c>
      <c r="X54" s="51">
        <v>0</v>
      </c>
      <c r="Y54" s="52">
        <v>0</v>
      </c>
      <c r="Z54" s="52">
        <v>8786.9450520700848</v>
      </c>
      <c r="AA54" s="52">
        <v>0</v>
      </c>
      <c r="AB54" s="138">
        <f t="shared" si="40"/>
        <v>0</v>
      </c>
      <c r="AC54" s="52">
        <v>8336.8507710772465</v>
      </c>
      <c r="AD54" s="138">
        <f t="shared" si="21"/>
        <v>0</v>
      </c>
      <c r="AE54" s="138">
        <f t="shared" si="22"/>
        <v>511</v>
      </c>
      <c r="AF54" s="138">
        <f t="shared" si="23"/>
        <v>0</v>
      </c>
      <c r="AG54" s="138">
        <f t="shared" si="24"/>
        <v>0</v>
      </c>
      <c r="AH54" s="29"/>
      <c r="AI54" s="29"/>
      <c r="AJ54" s="15"/>
      <c r="AK54" s="51">
        <f t="shared" ca="1" si="25"/>
        <v>344969.07217036479</v>
      </c>
      <c r="AL54" s="15">
        <f t="shared" ca="1" si="26"/>
        <v>377062.78217036481</v>
      </c>
      <c r="AM54" s="49">
        <f t="shared" ca="1" si="27"/>
        <v>2241.2114612771052</v>
      </c>
      <c r="AN54" s="49">
        <f t="shared" ca="1" si="28"/>
        <v>0</v>
      </c>
      <c r="AO54" s="15"/>
      <c r="AP54" s="49">
        <f t="shared" ca="1" si="29"/>
        <v>4851.2501798626017</v>
      </c>
      <c r="AQ54" s="15">
        <f t="shared" si="41"/>
        <v>8336.8507710772465</v>
      </c>
      <c r="AR54" s="15">
        <f t="shared" si="42"/>
        <v>0</v>
      </c>
      <c r="AS54" s="15"/>
      <c r="AT54" s="15"/>
      <c r="AU54" s="51">
        <f t="shared" si="30"/>
        <v>0</v>
      </c>
      <c r="AV54" s="51">
        <f t="shared" ca="1" si="31"/>
        <v>7084.2939857007477</v>
      </c>
      <c r="AW54" s="51">
        <f t="shared" ca="1" si="43"/>
        <v>0</v>
      </c>
      <c r="AX54" s="15">
        <f t="shared" ca="1" si="44"/>
        <v>3598.693394486103</v>
      </c>
      <c r="AY54" s="51">
        <f t="shared" ca="1" si="45"/>
        <v>-386.91785287041455</v>
      </c>
      <c r="AZ54" s="52">
        <f t="shared" ca="1" si="32"/>
        <v>0</v>
      </c>
      <c r="BA54" s="52">
        <f t="shared" ca="1" si="33"/>
        <v>0</v>
      </c>
      <c r="BB54" s="52">
        <f t="shared" si="46"/>
        <v>0</v>
      </c>
      <c r="BC54" s="39">
        <f t="shared" si="47"/>
        <v>0</v>
      </c>
      <c r="BD54" s="51">
        <f t="shared" ca="1" si="48"/>
        <v>0</v>
      </c>
      <c r="BE54" s="15">
        <f t="shared" ca="1" si="49"/>
        <v>11548.626312692935</v>
      </c>
      <c r="BF54" s="15">
        <v>-8608.3135877381101</v>
      </c>
      <c r="BG54" s="15">
        <f t="shared" ca="1" si="50"/>
        <v>382244.30635659676</v>
      </c>
      <c r="BH54" s="15"/>
      <c r="BI54" s="15"/>
    </row>
    <row r="55" spans="1:61" ht="11.25" x14ac:dyDescent="0.2">
      <c r="A55" s="20">
        <v>10411</v>
      </c>
      <c r="B55" s="20"/>
      <c r="C55" s="20">
        <v>1</v>
      </c>
      <c r="D55" s="20">
        <f t="shared" si="34"/>
        <v>1</v>
      </c>
      <c r="E55" s="47">
        <f t="shared" si="35"/>
        <v>3</v>
      </c>
      <c r="F55" s="47">
        <f t="shared" si="36"/>
        <v>13</v>
      </c>
      <c r="G55" s="21" t="s">
        <v>137</v>
      </c>
      <c r="H55" s="29">
        <v>1446</v>
      </c>
      <c r="I55" s="48"/>
      <c r="J55" s="29">
        <f t="shared" si="37"/>
        <v>2330.8656716417909</v>
      </c>
      <c r="K55" s="125">
        <v>56195</v>
      </c>
      <c r="L55" s="125">
        <v>51856.4</v>
      </c>
      <c r="M55" s="125">
        <v>0</v>
      </c>
      <c r="N55" s="126">
        <f t="shared" si="17"/>
        <v>60684.396000000008</v>
      </c>
      <c r="O55" s="126">
        <f t="shared" ca="1" si="18"/>
        <v>297748.66906114155</v>
      </c>
      <c r="P55" s="126">
        <f t="shared" ca="1" si="19"/>
        <v>71119</v>
      </c>
      <c r="Q55" s="49">
        <f t="shared" si="38"/>
        <v>1</v>
      </c>
      <c r="R55" s="49">
        <f t="shared" si="39"/>
        <v>0</v>
      </c>
      <c r="S55" s="49">
        <f ca="1">OFFSET(V!$B$7,D55,Q55)*H55</f>
        <v>16788.059999999998</v>
      </c>
      <c r="T55" s="49">
        <f ca="1">IF(R55&gt;0,OFFSET(V!$I$7,D55,R55)*IF(R55=1,H55-9300,IF(R55=2,H55-18000,IF(R55=3,H55-45000,0))),0)</f>
        <v>0</v>
      </c>
      <c r="U55" s="49">
        <f>IF(AND(I55=1,H55&gt;20000,H55&lt;=45000),H55*V!$G$7,0)+IF(AND(I55=1,H55&gt;45000,H55&lt;=50000),V!$G$7/5000*(50000-H55)*H55,0)</f>
        <v>0</v>
      </c>
      <c r="V55" s="50">
        <f t="shared" ca="1" si="20"/>
        <v>16788.059999999998</v>
      </c>
      <c r="W55" s="51">
        <v>0</v>
      </c>
      <c r="X55" s="51">
        <v>0</v>
      </c>
      <c r="Y55" s="52">
        <v>0</v>
      </c>
      <c r="Z55" s="52">
        <v>31276.294848222784</v>
      </c>
      <c r="AA55" s="52">
        <v>0</v>
      </c>
      <c r="AB55" s="138">
        <f t="shared" si="40"/>
        <v>0</v>
      </c>
      <c r="AC55" s="52">
        <v>29674.227080823417</v>
      </c>
      <c r="AD55" s="138">
        <f t="shared" si="21"/>
        <v>0</v>
      </c>
      <c r="AE55" s="138">
        <f t="shared" si="22"/>
        <v>1446</v>
      </c>
      <c r="AF55" s="138">
        <f t="shared" si="23"/>
        <v>0</v>
      </c>
      <c r="AG55" s="138">
        <f t="shared" si="24"/>
        <v>0</v>
      </c>
      <c r="AH55" s="29"/>
      <c r="AI55" s="29"/>
      <c r="AJ55" s="15"/>
      <c r="AK55" s="51">
        <f t="shared" ca="1" si="25"/>
        <v>976174.71303003409</v>
      </c>
      <c r="AL55" s="15">
        <f t="shared" ca="1" si="26"/>
        <v>1064081.773030034</v>
      </c>
      <c r="AM55" s="49">
        <f t="shared" ca="1" si="27"/>
        <v>6342.0582642009667</v>
      </c>
      <c r="AN55" s="49">
        <f t="shared" ca="1" si="28"/>
        <v>0</v>
      </c>
      <c r="AO55" s="15"/>
      <c r="AP55" s="49">
        <f t="shared" ca="1" si="29"/>
        <v>17267.563426054567</v>
      </c>
      <c r="AQ55" s="15">
        <f t="shared" si="41"/>
        <v>29674.227080823417</v>
      </c>
      <c r="AR55" s="15">
        <f t="shared" si="42"/>
        <v>0</v>
      </c>
      <c r="AS55" s="15"/>
      <c r="AT55" s="15"/>
      <c r="AU55" s="51">
        <f t="shared" si="30"/>
        <v>0</v>
      </c>
      <c r="AV55" s="51">
        <f t="shared" ca="1" si="31"/>
        <v>20046.749712961409</v>
      </c>
      <c r="AW55" s="51">
        <f t="shared" ca="1" si="43"/>
        <v>0</v>
      </c>
      <c r="AX55" s="15">
        <f t="shared" ca="1" si="44"/>
        <v>7640.086058192559</v>
      </c>
      <c r="AY55" s="51">
        <f t="shared" ca="1" si="45"/>
        <v>-821.43305064842457</v>
      </c>
      <c r="AZ55" s="52">
        <f t="shared" ca="1" si="32"/>
        <v>0</v>
      </c>
      <c r="BA55" s="52">
        <f t="shared" ca="1" si="33"/>
        <v>0</v>
      </c>
      <c r="BB55" s="52">
        <f t="shared" si="46"/>
        <v>0</v>
      </c>
      <c r="BC55" s="39">
        <f t="shared" si="47"/>
        <v>0</v>
      </c>
      <c r="BD55" s="51">
        <f t="shared" ca="1" si="48"/>
        <v>0</v>
      </c>
      <c r="BE55" s="15">
        <f t="shared" ca="1" si="49"/>
        <v>36492.88008836755</v>
      </c>
      <c r="BF55" s="15">
        <v>-25231.425562282402</v>
      </c>
      <c r="BG55" s="15">
        <f t="shared" ca="1" si="50"/>
        <v>1081685.2858203202</v>
      </c>
      <c r="BH55" s="15"/>
      <c r="BI55" s="15"/>
    </row>
    <row r="56" spans="1:61" ht="11.25" x14ac:dyDescent="0.2">
      <c r="A56" s="20">
        <v>10412</v>
      </c>
      <c r="B56" s="20"/>
      <c r="C56" s="20">
        <v>1</v>
      </c>
      <c r="D56" s="20">
        <f t="shared" si="34"/>
        <v>1</v>
      </c>
      <c r="E56" s="47">
        <f t="shared" si="35"/>
        <v>2</v>
      </c>
      <c r="F56" s="47">
        <f t="shared" si="36"/>
        <v>12</v>
      </c>
      <c r="G56" s="21" t="s">
        <v>138</v>
      </c>
      <c r="H56" s="29">
        <v>990</v>
      </c>
      <c r="I56" s="48"/>
      <c r="J56" s="29">
        <f t="shared" si="37"/>
        <v>1595.8208955223881</v>
      </c>
      <c r="K56" s="125">
        <v>41175</v>
      </c>
      <c r="L56" s="125">
        <v>76470.009999999995</v>
      </c>
      <c r="M56" s="125">
        <v>0</v>
      </c>
      <c r="N56" s="126">
        <f t="shared" si="17"/>
        <v>59469.303899999999</v>
      </c>
      <c r="O56" s="126">
        <f t="shared" ca="1" si="18"/>
        <v>203852.82321613427</v>
      </c>
      <c r="P56" s="126">
        <f t="shared" ca="1" si="19"/>
        <v>43315</v>
      </c>
      <c r="Q56" s="49">
        <f t="shared" si="38"/>
        <v>1</v>
      </c>
      <c r="R56" s="49">
        <f t="shared" si="39"/>
        <v>0</v>
      </c>
      <c r="S56" s="49">
        <f ca="1">OFFSET(V!$B$7,D56,Q56)*H56</f>
        <v>11493.9</v>
      </c>
      <c r="T56" s="49">
        <f ca="1">IF(R56&gt;0,OFFSET(V!$I$7,D56,R56)*IF(R56=1,H56-9300,IF(R56=2,H56-18000,IF(R56=3,H56-45000,0))),0)</f>
        <v>0</v>
      </c>
      <c r="U56" s="49">
        <f>IF(AND(I56=1,H56&gt;20000,H56&lt;=45000),H56*V!$G$7,0)+IF(AND(I56=1,H56&gt;45000,H56&lt;=50000),V!$G$7/5000*(50000-H56)*H56,0)</f>
        <v>0</v>
      </c>
      <c r="V56" s="50">
        <f t="shared" ca="1" si="20"/>
        <v>11493.9</v>
      </c>
      <c r="W56" s="51">
        <v>0</v>
      </c>
      <c r="X56" s="51">
        <v>0</v>
      </c>
      <c r="Y56" s="52">
        <v>0</v>
      </c>
      <c r="Z56" s="52">
        <v>20678.778805694641</v>
      </c>
      <c r="AA56" s="52">
        <v>5382</v>
      </c>
      <c r="AB56" s="138">
        <f t="shared" si="40"/>
        <v>4382</v>
      </c>
      <c r="AC56" s="52">
        <v>19619.54831964917</v>
      </c>
      <c r="AD56" s="138">
        <f t="shared" si="21"/>
        <v>0</v>
      </c>
      <c r="AE56" s="138">
        <f t="shared" si="22"/>
        <v>990</v>
      </c>
      <c r="AF56" s="138">
        <f t="shared" si="23"/>
        <v>0</v>
      </c>
      <c r="AG56" s="138">
        <f t="shared" si="24"/>
        <v>0</v>
      </c>
      <c r="AH56" s="29"/>
      <c r="AI56" s="29"/>
      <c r="AJ56" s="15"/>
      <c r="AK56" s="51">
        <f t="shared" ca="1" si="25"/>
        <v>668335.38443964999</v>
      </c>
      <c r="AL56" s="15">
        <f t="shared" ca="1" si="26"/>
        <v>723144.28443965001</v>
      </c>
      <c r="AM56" s="49">
        <f t="shared" ca="1" si="27"/>
        <v>4342.0730854487947</v>
      </c>
      <c r="AN56" s="49">
        <f t="shared" ca="1" si="28"/>
        <v>0</v>
      </c>
      <c r="AO56" s="15"/>
      <c r="AP56" s="49">
        <f t="shared" ca="1" si="29"/>
        <v>11416.701573299533</v>
      </c>
      <c r="AQ56" s="15">
        <f t="shared" si="41"/>
        <v>19619.54831964917</v>
      </c>
      <c r="AR56" s="15">
        <f t="shared" si="42"/>
        <v>0</v>
      </c>
      <c r="AS56" s="15"/>
      <c r="AT56" s="15"/>
      <c r="AU56" s="51">
        <f t="shared" si="30"/>
        <v>2191</v>
      </c>
      <c r="AV56" s="51">
        <f t="shared" ca="1" si="31"/>
        <v>13724.953122981879</v>
      </c>
      <c r="AW56" s="51">
        <f t="shared" ca="1" si="43"/>
        <v>0</v>
      </c>
      <c r="AX56" s="15">
        <f t="shared" ca="1" si="44"/>
        <v>7713.1063766322404</v>
      </c>
      <c r="AY56" s="51">
        <f t="shared" ca="1" si="45"/>
        <v>-829.28391809656125</v>
      </c>
      <c r="AZ56" s="52">
        <f t="shared" ca="1" si="32"/>
        <v>0</v>
      </c>
      <c r="BA56" s="52">
        <f t="shared" ca="1" si="33"/>
        <v>0</v>
      </c>
      <c r="BB56" s="52">
        <f t="shared" si="46"/>
        <v>0</v>
      </c>
      <c r="BC56" s="39">
        <f t="shared" si="47"/>
        <v>0</v>
      </c>
      <c r="BD56" s="51">
        <f t="shared" ca="1" si="48"/>
        <v>0</v>
      </c>
      <c r="BE56" s="15">
        <f t="shared" ca="1" si="49"/>
        <v>26503.37077818485</v>
      </c>
      <c r="BF56" s="15">
        <v>-18413.284315570505</v>
      </c>
      <c r="BG56" s="15">
        <f t="shared" ca="1" si="50"/>
        <v>735576.4439877132</v>
      </c>
      <c r="BH56" s="15"/>
      <c r="BI56" s="15"/>
    </row>
    <row r="57" spans="1:61" ht="11.25" x14ac:dyDescent="0.2">
      <c r="A57" s="20">
        <v>10413</v>
      </c>
      <c r="B57" s="20"/>
      <c r="C57" s="20">
        <v>1</v>
      </c>
      <c r="D57" s="20">
        <f t="shared" si="34"/>
        <v>1</v>
      </c>
      <c r="E57" s="47">
        <f t="shared" si="35"/>
        <v>3</v>
      </c>
      <c r="F57" s="47">
        <f t="shared" si="36"/>
        <v>13</v>
      </c>
      <c r="G57" s="21" t="s">
        <v>139</v>
      </c>
      <c r="H57" s="29">
        <v>1010</v>
      </c>
      <c r="I57" s="48"/>
      <c r="J57" s="29">
        <f t="shared" si="37"/>
        <v>1628.0597014925372</v>
      </c>
      <c r="K57" s="125">
        <v>63235</v>
      </c>
      <c r="L57" s="125">
        <v>151815.42000000001</v>
      </c>
      <c r="M57" s="125">
        <v>0</v>
      </c>
      <c r="N57" s="126">
        <f t="shared" si="17"/>
        <v>104737.2138</v>
      </c>
      <c r="O57" s="126">
        <f t="shared" ca="1" si="18"/>
        <v>207971.06206898545</v>
      </c>
      <c r="P57" s="126">
        <f t="shared" ca="1" si="19"/>
        <v>30970</v>
      </c>
      <c r="Q57" s="49">
        <f t="shared" si="38"/>
        <v>1</v>
      </c>
      <c r="R57" s="49">
        <f t="shared" si="39"/>
        <v>0</v>
      </c>
      <c r="S57" s="49">
        <f ca="1">OFFSET(V!$B$7,D57,Q57)*H57</f>
        <v>11726.099999999999</v>
      </c>
      <c r="T57" s="49">
        <f ca="1">IF(R57&gt;0,OFFSET(V!$I$7,D57,R57)*IF(R57=1,H57-9300,IF(R57=2,H57-18000,IF(R57=3,H57-45000,0))),0)</f>
        <v>0</v>
      </c>
      <c r="U57" s="49">
        <f>IF(AND(I57=1,H57&gt;20000,H57&lt;=45000),H57*V!$G$7,0)+IF(AND(I57=1,H57&gt;45000,H57&lt;=50000),V!$G$7/5000*(50000-H57)*H57,0)</f>
        <v>0</v>
      </c>
      <c r="V57" s="50">
        <f t="shared" ca="1" si="20"/>
        <v>11726.099999999999</v>
      </c>
      <c r="W57" s="51">
        <v>0</v>
      </c>
      <c r="X57" s="51">
        <v>0</v>
      </c>
      <c r="Y57" s="52">
        <v>0</v>
      </c>
      <c r="Z57" s="52">
        <v>23019.556259674569</v>
      </c>
      <c r="AA57" s="52">
        <v>0</v>
      </c>
      <c r="AB57" s="138">
        <f t="shared" si="40"/>
        <v>0</v>
      </c>
      <c r="AC57" s="52">
        <v>21840.423971709311</v>
      </c>
      <c r="AD57" s="138">
        <f t="shared" si="21"/>
        <v>0</v>
      </c>
      <c r="AE57" s="138">
        <f t="shared" si="22"/>
        <v>1010</v>
      </c>
      <c r="AF57" s="138">
        <f t="shared" si="23"/>
        <v>0</v>
      </c>
      <c r="AG57" s="138">
        <f t="shared" si="24"/>
        <v>0</v>
      </c>
      <c r="AH57" s="29"/>
      <c r="AI57" s="29"/>
      <c r="AJ57" s="15"/>
      <c r="AK57" s="51">
        <f t="shared" ca="1" si="25"/>
        <v>681837.10937782458</v>
      </c>
      <c r="AL57" s="15">
        <f t="shared" ca="1" si="26"/>
        <v>724533.20937782456</v>
      </c>
      <c r="AM57" s="49">
        <f t="shared" ca="1" si="27"/>
        <v>4429.7917336396795</v>
      </c>
      <c r="AN57" s="49">
        <f t="shared" ca="1" si="28"/>
        <v>0</v>
      </c>
      <c r="AO57" s="15"/>
      <c r="AP57" s="49">
        <f t="shared" ca="1" si="29"/>
        <v>12709.038896151369</v>
      </c>
      <c r="AQ57" s="15">
        <f t="shared" si="41"/>
        <v>21840.423971709311</v>
      </c>
      <c r="AR57" s="15">
        <f t="shared" si="42"/>
        <v>0</v>
      </c>
      <c r="AS57" s="15"/>
      <c r="AT57" s="15"/>
      <c r="AU57" s="51">
        <f t="shared" si="30"/>
        <v>0</v>
      </c>
      <c r="AV57" s="51">
        <f t="shared" ca="1" si="31"/>
        <v>14002.22490324414</v>
      </c>
      <c r="AW57" s="51">
        <f t="shared" ca="1" si="43"/>
        <v>0</v>
      </c>
      <c r="AX57" s="15">
        <f t="shared" ca="1" si="44"/>
        <v>4870.8398276861953</v>
      </c>
      <c r="AY57" s="51">
        <f t="shared" ca="1" si="45"/>
        <v>-523.69420820668927</v>
      </c>
      <c r="AZ57" s="52">
        <f t="shared" ca="1" si="32"/>
        <v>0</v>
      </c>
      <c r="BA57" s="52">
        <f t="shared" ca="1" si="33"/>
        <v>0</v>
      </c>
      <c r="BB57" s="52">
        <f t="shared" si="46"/>
        <v>0</v>
      </c>
      <c r="BC57" s="39">
        <f t="shared" si="47"/>
        <v>0</v>
      </c>
      <c r="BD57" s="51">
        <f t="shared" ca="1" si="48"/>
        <v>0</v>
      </c>
      <c r="BE57" s="15">
        <f t="shared" ca="1" si="49"/>
        <v>26187.569591188818</v>
      </c>
      <c r="BF57" s="15">
        <v>-20039.025700979702</v>
      </c>
      <c r="BG57" s="15">
        <f t="shared" ca="1" si="50"/>
        <v>735111.54500167328</v>
      </c>
      <c r="BH57" s="15"/>
      <c r="BI57" s="15"/>
    </row>
    <row r="58" spans="1:61" ht="11.25" x14ac:dyDescent="0.2">
      <c r="A58" s="20">
        <v>10414</v>
      </c>
      <c r="B58" s="20"/>
      <c r="C58" s="20">
        <v>1</v>
      </c>
      <c r="D58" s="20">
        <f t="shared" si="34"/>
        <v>1</v>
      </c>
      <c r="E58" s="47">
        <f t="shared" si="35"/>
        <v>4</v>
      </c>
      <c r="F58" s="47">
        <f t="shared" si="36"/>
        <v>14</v>
      </c>
      <c r="G58" s="21" t="s">
        <v>140</v>
      </c>
      <c r="H58" s="29">
        <v>2565</v>
      </c>
      <c r="I58" s="48"/>
      <c r="J58" s="29">
        <f t="shared" si="37"/>
        <v>4134.626865671642</v>
      </c>
      <c r="K58" s="125">
        <v>212520</v>
      </c>
      <c r="L58" s="125">
        <v>949361.04</v>
      </c>
      <c r="M58" s="125">
        <v>0</v>
      </c>
      <c r="N58" s="126">
        <f t="shared" si="17"/>
        <v>523265.20559999999</v>
      </c>
      <c r="O58" s="126">
        <f t="shared" ca="1" si="18"/>
        <v>528164.13287816604</v>
      </c>
      <c r="P58" s="126">
        <f t="shared" ca="1" si="19"/>
        <v>1470</v>
      </c>
      <c r="Q58" s="49">
        <f t="shared" si="38"/>
        <v>1</v>
      </c>
      <c r="R58" s="49">
        <f t="shared" si="39"/>
        <v>0</v>
      </c>
      <c r="S58" s="49">
        <f ca="1">OFFSET(V!$B$7,D58,Q58)*H58</f>
        <v>29779.649999999998</v>
      </c>
      <c r="T58" s="49">
        <f ca="1">IF(R58&gt;0,OFFSET(V!$I$7,D58,R58)*IF(R58=1,H58-9300,IF(R58=2,H58-18000,IF(R58=3,H58-45000,0))),0)</f>
        <v>0</v>
      </c>
      <c r="U58" s="49">
        <f>IF(AND(I58=1,H58&gt;20000,H58&lt;=45000),H58*V!$G$7,0)+IF(AND(I58=1,H58&gt;45000,H58&lt;=50000),V!$G$7/5000*(50000-H58)*H58,0)</f>
        <v>0</v>
      </c>
      <c r="V58" s="50">
        <f t="shared" ca="1" si="20"/>
        <v>29779.649999999998</v>
      </c>
      <c r="W58" s="51">
        <v>9611.16</v>
      </c>
      <c r="X58" s="51">
        <v>0</v>
      </c>
      <c r="Y58" s="52">
        <v>0</v>
      </c>
      <c r="Z58" s="52">
        <v>150617.92257436248</v>
      </c>
      <c r="AA58" s="52">
        <v>223591</v>
      </c>
      <c r="AB58" s="138">
        <f t="shared" si="40"/>
        <v>222591</v>
      </c>
      <c r="AC58" s="52">
        <v>142902.81053439682</v>
      </c>
      <c r="AD58" s="138">
        <f t="shared" si="21"/>
        <v>0</v>
      </c>
      <c r="AE58" s="138">
        <f t="shared" si="22"/>
        <v>2565</v>
      </c>
      <c r="AF58" s="138">
        <f t="shared" si="23"/>
        <v>0</v>
      </c>
      <c r="AG58" s="138">
        <f t="shared" si="24"/>
        <v>0</v>
      </c>
      <c r="AH58" s="29"/>
      <c r="AI58" s="29"/>
      <c r="AJ58" s="15"/>
      <c r="AK58" s="51">
        <f t="shared" ca="1" si="25"/>
        <v>1731596.2233209112</v>
      </c>
      <c r="AL58" s="15">
        <f t="shared" ca="1" si="26"/>
        <v>1772457.033320911</v>
      </c>
      <c r="AM58" s="49">
        <f t="shared" ca="1" si="27"/>
        <v>11249.916630480968</v>
      </c>
      <c r="AN58" s="49">
        <f t="shared" ca="1" si="28"/>
        <v>0</v>
      </c>
      <c r="AO58" s="15"/>
      <c r="AP58" s="49">
        <f t="shared" ca="1" si="29"/>
        <v>83155.77480563258</v>
      </c>
      <c r="AQ58" s="15">
        <f t="shared" si="41"/>
        <v>142902.81053439682</v>
      </c>
      <c r="AR58" s="15">
        <f t="shared" si="42"/>
        <v>0</v>
      </c>
      <c r="AS58" s="15"/>
      <c r="AT58" s="15"/>
      <c r="AU58" s="51">
        <f t="shared" si="30"/>
        <v>111295.5</v>
      </c>
      <c r="AV58" s="51">
        <f t="shared" ca="1" si="31"/>
        <v>35560.105818634867</v>
      </c>
      <c r="AW58" s="51">
        <f t="shared" ca="1" si="43"/>
        <v>0</v>
      </c>
      <c r="AX58" s="15">
        <f t="shared" ca="1" si="44"/>
        <v>87108.570089870627</v>
      </c>
      <c r="AY58" s="51">
        <f t="shared" ca="1" si="45"/>
        <v>-9365.5827855258849</v>
      </c>
      <c r="AZ58" s="52">
        <f t="shared" ca="1" si="32"/>
        <v>0</v>
      </c>
      <c r="BA58" s="52">
        <f t="shared" ca="1" si="33"/>
        <v>0</v>
      </c>
      <c r="BB58" s="52">
        <f t="shared" si="46"/>
        <v>0</v>
      </c>
      <c r="BC58" s="39">
        <f t="shared" si="47"/>
        <v>0</v>
      </c>
      <c r="BD58" s="51">
        <f t="shared" ca="1" si="48"/>
        <v>0</v>
      </c>
      <c r="BE58" s="15">
        <f t="shared" ca="1" si="49"/>
        <v>220645.79783874156</v>
      </c>
      <c r="BF58" s="15">
        <v>-66808.723078547846</v>
      </c>
      <c r="BG58" s="15">
        <f t="shared" ca="1" si="50"/>
        <v>1937544.0247115858</v>
      </c>
      <c r="BH58" s="15"/>
      <c r="BI58" s="15"/>
    </row>
    <row r="59" spans="1:61" ht="11.25" x14ac:dyDescent="0.2">
      <c r="A59" s="20">
        <v>10415</v>
      </c>
      <c r="B59" s="20"/>
      <c r="C59" s="20">
        <v>1</v>
      </c>
      <c r="D59" s="20">
        <f t="shared" si="34"/>
        <v>1</v>
      </c>
      <c r="E59" s="47">
        <f t="shared" si="35"/>
        <v>3</v>
      </c>
      <c r="F59" s="47">
        <f t="shared" si="36"/>
        <v>13</v>
      </c>
      <c r="G59" s="21" t="s">
        <v>141</v>
      </c>
      <c r="H59" s="29">
        <v>1373</v>
      </c>
      <c r="I59" s="48"/>
      <c r="J59" s="29">
        <f t="shared" si="37"/>
        <v>2213.1940298507461</v>
      </c>
      <c r="K59" s="125">
        <v>57020</v>
      </c>
      <c r="L59" s="125">
        <v>57239.71</v>
      </c>
      <c r="M59" s="125">
        <v>0</v>
      </c>
      <c r="N59" s="126">
        <f t="shared" si="17"/>
        <v>63377.886899999998</v>
      </c>
      <c r="O59" s="126">
        <f t="shared" ca="1" si="18"/>
        <v>282717.09724823467</v>
      </c>
      <c r="P59" s="126">
        <f t="shared" ca="1" si="19"/>
        <v>65802</v>
      </c>
      <c r="Q59" s="49">
        <f t="shared" si="38"/>
        <v>1</v>
      </c>
      <c r="R59" s="49">
        <f t="shared" si="39"/>
        <v>0</v>
      </c>
      <c r="S59" s="49">
        <f ca="1">OFFSET(V!$B$7,D59,Q59)*H59</f>
        <v>15940.529999999999</v>
      </c>
      <c r="T59" s="49">
        <f ca="1">IF(R59&gt;0,OFFSET(V!$I$7,D59,R59)*IF(R59=1,H59-9300,IF(R59=2,H59-18000,IF(R59=3,H59-45000,0))),0)</f>
        <v>0</v>
      </c>
      <c r="U59" s="49">
        <f>IF(AND(I59=1,H59&gt;20000,H59&lt;=45000),H59*V!$G$7,0)+IF(AND(I59=1,H59&gt;45000,H59&lt;=50000),V!$G$7/5000*(50000-H59)*H59,0)</f>
        <v>0</v>
      </c>
      <c r="V59" s="50">
        <f t="shared" ca="1" si="20"/>
        <v>15940.529999999999</v>
      </c>
      <c r="W59" s="51">
        <v>0</v>
      </c>
      <c r="X59" s="51">
        <v>0</v>
      </c>
      <c r="Y59" s="52">
        <v>0</v>
      </c>
      <c r="Z59" s="52">
        <v>23093.944172728789</v>
      </c>
      <c r="AA59" s="52">
        <v>0</v>
      </c>
      <c r="AB59" s="138">
        <f t="shared" si="40"/>
        <v>0</v>
      </c>
      <c r="AC59" s="52">
        <v>21911.001507659508</v>
      </c>
      <c r="AD59" s="138">
        <f t="shared" si="21"/>
        <v>0</v>
      </c>
      <c r="AE59" s="138">
        <f t="shared" si="22"/>
        <v>1373</v>
      </c>
      <c r="AF59" s="138">
        <f t="shared" si="23"/>
        <v>0</v>
      </c>
      <c r="AG59" s="138">
        <f t="shared" si="24"/>
        <v>0</v>
      </c>
      <c r="AH59" s="29"/>
      <c r="AI59" s="29"/>
      <c r="AJ59" s="15"/>
      <c r="AK59" s="51">
        <f t="shared" ca="1" si="25"/>
        <v>926893.41700569622</v>
      </c>
      <c r="AL59" s="15">
        <f t="shared" ca="1" si="26"/>
        <v>1008635.9470056962</v>
      </c>
      <c r="AM59" s="49">
        <f t="shared" ca="1" si="27"/>
        <v>6021.8851983042377</v>
      </c>
      <c r="AN59" s="49">
        <f t="shared" ca="1" si="28"/>
        <v>0</v>
      </c>
      <c r="AO59" s="15"/>
      <c r="AP59" s="49">
        <f t="shared" ca="1" si="29"/>
        <v>12750.108275150033</v>
      </c>
      <c r="AQ59" s="15">
        <f t="shared" si="41"/>
        <v>21911.001507659508</v>
      </c>
      <c r="AR59" s="15">
        <f t="shared" si="42"/>
        <v>0</v>
      </c>
      <c r="AS59" s="15"/>
      <c r="AT59" s="15"/>
      <c r="AU59" s="51">
        <f t="shared" si="30"/>
        <v>0</v>
      </c>
      <c r="AV59" s="51">
        <f t="shared" ca="1" si="31"/>
        <v>19034.707715004162</v>
      </c>
      <c r="AW59" s="51">
        <f t="shared" ca="1" si="43"/>
        <v>0</v>
      </c>
      <c r="AX59" s="15">
        <f t="shared" ca="1" si="44"/>
        <v>9873.8144824946867</v>
      </c>
      <c r="AY59" s="51">
        <f t="shared" ca="1" si="45"/>
        <v>-1061.5950514320484</v>
      </c>
      <c r="AZ59" s="52">
        <f t="shared" ca="1" si="32"/>
        <v>0</v>
      </c>
      <c r="BA59" s="52">
        <f t="shared" ca="1" si="33"/>
        <v>0</v>
      </c>
      <c r="BB59" s="52">
        <f t="shared" si="46"/>
        <v>0</v>
      </c>
      <c r="BC59" s="39">
        <f t="shared" si="47"/>
        <v>0</v>
      </c>
      <c r="BD59" s="51">
        <f t="shared" ca="1" si="48"/>
        <v>0</v>
      </c>
      <c r="BE59" s="15">
        <f t="shared" ca="1" si="49"/>
        <v>30723.220938722145</v>
      </c>
      <c r="BF59" s="15">
        <v>-24101.764790276648</v>
      </c>
      <c r="BG59" s="15">
        <f t="shared" ca="1" si="50"/>
        <v>1021279.2883524459</v>
      </c>
      <c r="BH59" s="15"/>
      <c r="BI59" s="15"/>
    </row>
    <row r="60" spans="1:61" ht="11.25" x14ac:dyDescent="0.2">
      <c r="A60" s="20">
        <v>10416</v>
      </c>
      <c r="B60" s="20"/>
      <c r="C60" s="20">
        <v>1</v>
      </c>
      <c r="D60" s="20">
        <f t="shared" si="34"/>
        <v>1</v>
      </c>
      <c r="E60" s="47">
        <f t="shared" si="35"/>
        <v>2</v>
      </c>
      <c r="F60" s="47">
        <f t="shared" si="36"/>
        <v>12</v>
      </c>
      <c r="G60" s="21" t="s">
        <v>142</v>
      </c>
      <c r="H60" s="29">
        <v>923</v>
      </c>
      <c r="I60" s="48"/>
      <c r="J60" s="29">
        <f t="shared" si="37"/>
        <v>1487.8208955223881</v>
      </c>
      <c r="K60" s="125">
        <v>54845</v>
      </c>
      <c r="L60" s="125">
        <v>33530.019999999997</v>
      </c>
      <c r="M60" s="125">
        <v>0</v>
      </c>
      <c r="N60" s="126">
        <f t="shared" si="17"/>
        <v>52565.107799999998</v>
      </c>
      <c r="O60" s="126">
        <f t="shared" ca="1" si="18"/>
        <v>190056.72305908275</v>
      </c>
      <c r="P60" s="126">
        <f t="shared" ca="1" si="19"/>
        <v>41247</v>
      </c>
      <c r="Q60" s="49">
        <f t="shared" si="38"/>
        <v>1</v>
      </c>
      <c r="R60" s="49">
        <f t="shared" si="39"/>
        <v>0</v>
      </c>
      <c r="S60" s="49">
        <f ca="1">OFFSET(V!$B$7,D60,Q60)*H60</f>
        <v>10716.029999999999</v>
      </c>
      <c r="T60" s="49">
        <f ca="1">IF(R60&gt;0,OFFSET(V!$I$7,D60,R60)*IF(R60=1,H60-9300,IF(R60=2,H60-18000,IF(R60=3,H60-45000,0))),0)</f>
        <v>0</v>
      </c>
      <c r="U60" s="49">
        <f>IF(AND(I60=1,H60&gt;20000,H60&lt;=45000),H60*V!$G$7,0)+IF(AND(I60=1,H60&gt;45000,H60&lt;=50000),V!$G$7/5000*(50000-H60)*H60,0)</f>
        <v>0</v>
      </c>
      <c r="V60" s="50">
        <f t="shared" ca="1" si="20"/>
        <v>10716.029999999999</v>
      </c>
      <c r="W60" s="51">
        <v>0</v>
      </c>
      <c r="X60" s="51">
        <v>0</v>
      </c>
      <c r="Y60" s="52">
        <v>0</v>
      </c>
      <c r="Z60" s="52">
        <v>25698.204254267712</v>
      </c>
      <c r="AA60" s="52">
        <v>0</v>
      </c>
      <c r="AB60" s="138">
        <f t="shared" si="40"/>
        <v>0</v>
      </c>
      <c r="AC60" s="52">
        <v>24381.863398817983</v>
      </c>
      <c r="AD60" s="138">
        <f t="shared" si="21"/>
        <v>0</v>
      </c>
      <c r="AE60" s="138">
        <f t="shared" si="22"/>
        <v>923</v>
      </c>
      <c r="AF60" s="138">
        <f t="shared" si="23"/>
        <v>0</v>
      </c>
      <c r="AG60" s="138">
        <f t="shared" si="24"/>
        <v>0</v>
      </c>
      <c r="AH60" s="29"/>
      <c r="AI60" s="29"/>
      <c r="AJ60" s="15"/>
      <c r="AK60" s="51">
        <f t="shared" ca="1" si="25"/>
        <v>623104.60589676455</v>
      </c>
      <c r="AL60" s="15">
        <f t="shared" ca="1" si="26"/>
        <v>675067.63589676458</v>
      </c>
      <c r="AM60" s="49">
        <f t="shared" ca="1" si="27"/>
        <v>4048.2156140093307</v>
      </c>
      <c r="AN60" s="49">
        <f t="shared" ca="1" si="28"/>
        <v>0</v>
      </c>
      <c r="AO60" s="15"/>
      <c r="AP60" s="49">
        <f t="shared" ca="1" si="29"/>
        <v>14187.913691493031</v>
      </c>
      <c r="AQ60" s="15">
        <f t="shared" si="41"/>
        <v>24381.863398817983</v>
      </c>
      <c r="AR60" s="15">
        <f t="shared" si="42"/>
        <v>0</v>
      </c>
      <c r="AS60" s="15"/>
      <c r="AT60" s="15"/>
      <c r="AU60" s="51">
        <f t="shared" si="30"/>
        <v>0</v>
      </c>
      <c r="AV60" s="51">
        <f t="shared" ca="1" si="31"/>
        <v>12796.092659103308</v>
      </c>
      <c r="AW60" s="51">
        <f t="shared" ca="1" si="43"/>
        <v>0</v>
      </c>
      <c r="AX60" s="15">
        <f t="shared" ca="1" si="44"/>
        <v>2602.1429517783581</v>
      </c>
      <c r="AY60" s="51">
        <f t="shared" ca="1" si="45"/>
        <v>-279.772532249233</v>
      </c>
      <c r="AZ60" s="52">
        <f t="shared" ca="1" si="32"/>
        <v>0</v>
      </c>
      <c r="BA60" s="52">
        <f t="shared" ca="1" si="33"/>
        <v>0</v>
      </c>
      <c r="BB60" s="52">
        <f t="shared" si="46"/>
        <v>0</v>
      </c>
      <c r="BC60" s="39">
        <f t="shared" si="47"/>
        <v>0</v>
      </c>
      <c r="BD60" s="51">
        <f t="shared" ca="1" si="48"/>
        <v>0</v>
      </c>
      <c r="BE60" s="15">
        <f t="shared" ca="1" si="49"/>
        <v>26704.233818347107</v>
      </c>
      <c r="BF60" s="15">
        <v>-17490.894652810734</v>
      </c>
      <c r="BG60" s="15">
        <f t="shared" ca="1" si="50"/>
        <v>688329.19067631022</v>
      </c>
      <c r="BH60" s="15"/>
      <c r="BI60" s="15"/>
    </row>
    <row r="61" spans="1:61" ht="11.25" x14ac:dyDescent="0.2">
      <c r="A61" s="20">
        <v>10417</v>
      </c>
      <c r="B61" s="20"/>
      <c r="C61" s="20">
        <v>1</v>
      </c>
      <c r="D61" s="20">
        <f t="shared" si="34"/>
        <v>1</v>
      </c>
      <c r="E61" s="47">
        <f t="shared" si="35"/>
        <v>3</v>
      </c>
      <c r="F61" s="47">
        <f t="shared" si="36"/>
        <v>13</v>
      </c>
      <c r="G61" s="21" t="s">
        <v>143</v>
      </c>
      <c r="H61" s="29">
        <v>1427</v>
      </c>
      <c r="I61" s="48"/>
      <c r="J61" s="29">
        <f t="shared" si="37"/>
        <v>2300.2388059701493</v>
      </c>
      <c r="K61" s="125">
        <v>86095</v>
      </c>
      <c r="L61" s="125">
        <v>111339.36</v>
      </c>
      <c r="M61" s="125">
        <v>0</v>
      </c>
      <c r="N61" s="126">
        <f t="shared" si="17"/>
        <v>105410.75039999999</v>
      </c>
      <c r="O61" s="126">
        <f t="shared" ca="1" si="18"/>
        <v>293836.34215093293</v>
      </c>
      <c r="P61" s="126">
        <f t="shared" ca="1" si="19"/>
        <v>56528</v>
      </c>
      <c r="Q61" s="49">
        <f t="shared" si="38"/>
        <v>1</v>
      </c>
      <c r="R61" s="49">
        <f t="shared" si="39"/>
        <v>0</v>
      </c>
      <c r="S61" s="49">
        <f ca="1">OFFSET(V!$B$7,D61,Q61)*H61</f>
        <v>16567.469999999998</v>
      </c>
      <c r="T61" s="49">
        <f ca="1">IF(R61&gt;0,OFFSET(V!$I$7,D61,R61)*IF(R61=1,H61-9300,IF(R61=2,H61-18000,IF(R61=3,H61-45000,0))),0)</f>
        <v>0</v>
      </c>
      <c r="U61" s="49">
        <f>IF(AND(I61=1,H61&gt;20000,H61&lt;=45000),H61*V!$G$7,0)+IF(AND(I61=1,H61&gt;45000,H61&lt;=50000),V!$G$7/5000*(50000-H61)*H61,0)</f>
        <v>0</v>
      </c>
      <c r="V61" s="50">
        <f t="shared" ca="1" si="20"/>
        <v>16567.469999999998</v>
      </c>
      <c r="W61" s="51">
        <v>0</v>
      </c>
      <c r="X61" s="51">
        <v>0</v>
      </c>
      <c r="Y61" s="52">
        <v>0</v>
      </c>
      <c r="Z61" s="52">
        <v>38963.989883941475</v>
      </c>
      <c r="AA61" s="52">
        <v>1503</v>
      </c>
      <c r="AB61" s="138">
        <f t="shared" si="40"/>
        <v>503</v>
      </c>
      <c r="AC61" s="52">
        <v>36968.134793520345</v>
      </c>
      <c r="AD61" s="138">
        <f t="shared" si="21"/>
        <v>0</v>
      </c>
      <c r="AE61" s="138">
        <f t="shared" si="22"/>
        <v>1427</v>
      </c>
      <c r="AF61" s="138">
        <f t="shared" si="23"/>
        <v>0</v>
      </c>
      <c r="AG61" s="138">
        <f t="shared" si="24"/>
        <v>0</v>
      </c>
      <c r="AH61" s="29"/>
      <c r="AI61" s="29"/>
      <c r="AJ61" s="15"/>
      <c r="AK61" s="51">
        <f t="shared" ca="1" si="25"/>
        <v>963348.07433876814</v>
      </c>
      <c r="AL61" s="15">
        <f t="shared" ca="1" si="26"/>
        <v>1036443.5443387681</v>
      </c>
      <c r="AM61" s="49">
        <f t="shared" ca="1" si="27"/>
        <v>6258.7255484196266</v>
      </c>
      <c r="AN61" s="49">
        <f t="shared" ca="1" si="28"/>
        <v>0</v>
      </c>
      <c r="AO61" s="15"/>
      <c r="AP61" s="49">
        <f t="shared" ca="1" si="29"/>
        <v>21511.92044703912</v>
      </c>
      <c r="AQ61" s="15">
        <f t="shared" si="41"/>
        <v>36968.134793520345</v>
      </c>
      <c r="AR61" s="15">
        <f t="shared" si="42"/>
        <v>0</v>
      </c>
      <c r="AS61" s="15"/>
      <c r="AT61" s="15"/>
      <c r="AU61" s="51">
        <f t="shared" si="30"/>
        <v>251.5</v>
      </c>
      <c r="AV61" s="51">
        <f t="shared" ca="1" si="31"/>
        <v>19783.341521712264</v>
      </c>
      <c r="AW61" s="51">
        <f t="shared" ca="1" si="43"/>
        <v>0</v>
      </c>
      <c r="AX61" s="15">
        <f t="shared" ca="1" si="44"/>
        <v>4578.6271752310349</v>
      </c>
      <c r="AY61" s="51">
        <f t="shared" ca="1" si="45"/>
        <v>-492.27661307542508</v>
      </c>
      <c r="AZ61" s="52">
        <f t="shared" ca="1" si="32"/>
        <v>0</v>
      </c>
      <c r="BA61" s="52">
        <f t="shared" ca="1" si="33"/>
        <v>0</v>
      </c>
      <c r="BB61" s="52">
        <f t="shared" si="46"/>
        <v>0</v>
      </c>
      <c r="BC61" s="39">
        <f t="shared" si="47"/>
        <v>0</v>
      </c>
      <c r="BD61" s="51">
        <f t="shared" ca="1" si="48"/>
        <v>0</v>
      </c>
      <c r="BE61" s="15">
        <f t="shared" ca="1" si="49"/>
        <v>41054.485355675955</v>
      </c>
      <c r="BF61" s="15">
        <v>-26773.547534492893</v>
      </c>
      <c r="BG61" s="15">
        <f t="shared" ca="1" si="50"/>
        <v>1056983.2077083709</v>
      </c>
      <c r="BH61" s="15"/>
      <c r="BI61" s="15"/>
    </row>
    <row r="62" spans="1:61" ht="11.25" x14ac:dyDescent="0.2">
      <c r="A62" s="20">
        <v>10418</v>
      </c>
      <c r="B62" s="20"/>
      <c r="C62" s="20">
        <v>1</v>
      </c>
      <c r="D62" s="20">
        <f t="shared" si="34"/>
        <v>1</v>
      </c>
      <c r="E62" s="47">
        <f t="shared" si="35"/>
        <v>1</v>
      </c>
      <c r="F62" s="47">
        <f t="shared" si="36"/>
        <v>11</v>
      </c>
      <c r="G62" s="21" t="s">
        <v>144</v>
      </c>
      <c r="H62" s="29">
        <v>361</v>
      </c>
      <c r="I62" s="48"/>
      <c r="J62" s="29">
        <f t="shared" si="37"/>
        <v>581.91044776119406</v>
      </c>
      <c r="K62" s="125">
        <v>11455</v>
      </c>
      <c r="L62" s="125">
        <v>194.51</v>
      </c>
      <c r="M62" s="125">
        <v>0</v>
      </c>
      <c r="N62" s="126">
        <f t="shared" si="17"/>
        <v>8323.4588999999996</v>
      </c>
      <c r="O62" s="126">
        <f t="shared" ca="1" si="18"/>
        <v>74334.211293964108</v>
      </c>
      <c r="P62" s="126">
        <f t="shared" ca="1" si="19"/>
        <v>19803</v>
      </c>
      <c r="Q62" s="49">
        <f t="shared" si="38"/>
        <v>1</v>
      </c>
      <c r="R62" s="49">
        <f t="shared" si="39"/>
        <v>0</v>
      </c>
      <c r="S62" s="49">
        <f ca="1">OFFSET(V!$B$7,D62,Q62)*H62</f>
        <v>4191.21</v>
      </c>
      <c r="T62" s="49">
        <f ca="1">IF(R62&gt;0,OFFSET(V!$I$7,D62,R62)*IF(R62=1,H62-9300,IF(R62=2,H62-18000,IF(R62=3,H62-45000,0))),0)</f>
        <v>0</v>
      </c>
      <c r="U62" s="49">
        <f>IF(AND(I62=1,H62&gt;20000,H62&lt;=45000),H62*V!$G$7,0)+IF(AND(I62=1,H62&gt;45000,H62&lt;=50000),V!$G$7/5000*(50000-H62)*H62,0)</f>
        <v>0</v>
      </c>
      <c r="V62" s="50">
        <f t="shared" ca="1" si="20"/>
        <v>4191.21</v>
      </c>
      <c r="W62" s="51">
        <v>0</v>
      </c>
      <c r="X62" s="51">
        <v>0</v>
      </c>
      <c r="Y62" s="52">
        <v>0</v>
      </c>
      <c r="Z62" s="52">
        <v>6456.6034170766625</v>
      </c>
      <c r="AA62" s="52">
        <v>0</v>
      </c>
      <c r="AB62" s="138">
        <f t="shared" si="40"/>
        <v>0</v>
      </c>
      <c r="AC62" s="52">
        <v>6125.8763833414978</v>
      </c>
      <c r="AD62" s="138">
        <f t="shared" si="21"/>
        <v>0</v>
      </c>
      <c r="AE62" s="138">
        <f t="shared" si="22"/>
        <v>361</v>
      </c>
      <c r="AF62" s="138">
        <f t="shared" si="23"/>
        <v>0</v>
      </c>
      <c r="AG62" s="138">
        <f t="shared" si="24"/>
        <v>0</v>
      </c>
      <c r="AH62" s="29"/>
      <c r="AI62" s="29"/>
      <c r="AJ62" s="15"/>
      <c r="AK62" s="51">
        <f t="shared" ca="1" si="25"/>
        <v>243706.13513405417</v>
      </c>
      <c r="AL62" s="15">
        <f t="shared" ca="1" si="26"/>
        <v>267700.34513405419</v>
      </c>
      <c r="AM62" s="49">
        <f t="shared" ca="1" si="27"/>
        <v>1583.3215998454696</v>
      </c>
      <c r="AN62" s="49">
        <f t="shared" ca="1" si="28"/>
        <v>0</v>
      </c>
      <c r="AO62" s="15"/>
      <c r="AP62" s="49">
        <f t="shared" ca="1" si="29"/>
        <v>3564.6744463271075</v>
      </c>
      <c r="AQ62" s="15">
        <f t="shared" si="41"/>
        <v>6125.8763833414978</v>
      </c>
      <c r="AR62" s="15">
        <f t="shared" si="42"/>
        <v>0</v>
      </c>
      <c r="AS62" s="15"/>
      <c r="AT62" s="15"/>
      <c r="AU62" s="51">
        <f t="shared" si="30"/>
        <v>0</v>
      </c>
      <c r="AV62" s="51">
        <f t="shared" ca="1" si="31"/>
        <v>5004.7556337337965</v>
      </c>
      <c r="AW62" s="51">
        <f t="shared" ca="1" si="43"/>
        <v>0</v>
      </c>
      <c r="AX62" s="15">
        <f t="shared" ca="1" si="44"/>
        <v>2443.5536967194057</v>
      </c>
      <c r="AY62" s="51">
        <f t="shared" ca="1" si="45"/>
        <v>-262.7216175617674</v>
      </c>
      <c r="AZ62" s="52">
        <f t="shared" ca="1" si="32"/>
        <v>0</v>
      </c>
      <c r="BA62" s="52">
        <f t="shared" ca="1" si="33"/>
        <v>0</v>
      </c>
      <c r="BB62" s="52">
        <f t="shared" si="46"/>
        <v>0</v>
      </c>
      <c r="BC62" s="39">
        <f t="shared" si="47"/>
        <v>0</v>
      </c>
      <c r="BD62" s="51">
        <f t="shared" ca="1" si="48"/>
        <v>0</v>
      </c>
      <c r="BE62" s="15">
        <f t="shared" ca="1" si="49"/>
        <v>8306.7084624991367</v>
      </c>
      <c r="BF62" s="15">
        <v>-6044.2579999212903</v>
      </c>
      <c r="BG62" s="15">
        <f t="shared" ca="1" si="50"/>
        <v>271546.11719647754</v>
      </c>
      <c r="BH62" s="15"/>
      <c r="BI62" s="15"/>
    </row>
    <row r="63" spans="1:61" ht="11.25" x14ac:dyDescent="0.2">
      <c r="A63" s="20">
        <v>10419</v>
      </c>
      <c r="B63" s="20"/>
      <c r="C63" s="20">
        <v>1</v>
      </c>
      <c r="D63" s="20">
        <f t="shared" si="34"/>
        <v>1</v>
      </c>
      <c r="E63" s="47">
        <f t="shared" si="35"/>
        <v>1</v>
      </c>
      <c r="F63" s="47">
        <f t="shared" si="36"/>
        <v>11</v>
      </c>
      <c r="G63" s="21" t="s">
        <v>145</v>
      </c>
      <c r="H63" s="29">
        <v>493</v>
      </c>
      <c r="I63" s="48"/>
      <c r="J63" s="29">
        <f t="shared" si="37"/>
        <v>794.68656716417911</v>
      </c>
      <c r="K63" s="125">
        <v>20215</v>
      </c>
      <c r="L63" s="125">
        <v>4170.96</v>
      </c>
      <c r="M63" s="125">
        <v>0</v>
      </c>
      <c r="N63" s="126">
        <f t="shared" si="17"/>
        <v>16181.474399999999</v>
      </c>
      <c r="O63" s="126">
        <f t="shared" ca="1" si="18"/>
        <v>101514.58772278202</v>
      </c>
      <c r="P63" s="126">
        <f t="shared" ca="1" si="19"/>
        <v>25600</v>
      </c>
      <c r="Q63" s="49">
        <f t="shared" si="38"/>
        <v>1</v>
      </c>
      <c r="R63" s="49">
        <f t="shared" si="39"/>
        <v>0</v>
      </c>
      <c r="S63" s="49">
        <f ca="1">OFFSET(V!$B$7,D63,Q63)*H63</f>
        <v>5723.73</v>
      </c>
      <c r="T63" s="49">
        <f ca="1">IF(R63&gt;0,OFFSET(V!$I$7,D63,R63)*IF(R63=1,H63-9300,IF(R63=2,H63-18000,IF(R63=3,H63-45000,0))),0)</f>
        <v>0</v>
      </c>
      <c r="U63" s="49">
        <f>IF(AND(I63=1,H63&gt;20000,H63&lt;=45000),H63*V!$G$7,0)+IF(AND(I63=1,H63&gt;45000,H63&lt;=50000),V!$G$7/5000*(50000-H63)*H63,0)</f>
        <v>0</v>
      </c>
      <c r="V63" s="50">
        <f t="shared" ca="1" si="20"/>
        <v>5723.73</v>
      </c>
      <c r="W63" s="51">
        <v>0</v>
      </c>
      <c r="X63" s="51">
        <v>0</v>
      </c>
      <c r="Y63" s="52">
        <v>0</v>
      </c>
      <c r="Z63" s="52">
        <v>29867.67730354716</v>
      </c>
      <c r="AA63" s="52">
        <v>0</v>
      </c>
      <c r="AB63" s="138">
        <f t="shared" si="40"/>
        <v>0</v>
      </c>
      <c r="AC63" s="52">
        <v>28337.763247956347</v>
      </c>
      <c r="AD63" s="138">
        <f t="shared" si="21"/>
        <v>0</v>
      </c>
      <c r="AE63" s="138">
        <f t="shared" si="22"/>
        <v>493</v>
      </c>
      <c r="AF63" s="138">
        <f t="shared" si="23"/>
        <v>0</v>
      </c>
      <c r="AG63" s="138">
        <f t="shared" si="24"/>
        <v>0</v>
      </c>
      <c r="AH63" s="29"/>
      <c r="AI63" s="29"/>
      <c r="AJ63" s="15"/>
      <c r="AK63" s="51">
        <f t="shared" ca="1" si="25"/>
        <v>332817.51972600748</v>
      </c>
      <c r="AL63" s="15">
        <f t="shared" ca="1" si="26"/>
        <v>364141.24972600746</v>
      </c>
      <c r="AM63" s="49">
        <f t="shared" ca="1" si="27"/>
        <v>2162.2646779053089</v>
      </c>
      <c r="AN63" s="49">
        <f t="shared" ca="1" si="28"/>
        <v>0</v>
      </c>
      <c r="AO63" s="15"/>
      <c r="AP63" s="49">
        <f t="shared" ca="1" si="29"/>
        <v>16489.869235813178</v>
      </c>
      <c r="AQ63" s="15">
        <f t="shared" si="41"/>
        <v>28337.763247956347</v>
      </c>
      <c r="AR63" s="15">
        <f t="shared" si="42"/>
        <v>0</v>
      </c>
      <c r="AS63" s="15"/>
      <c r="AT63" s="15"/>
      <c r="AU63" s="51">
        <f t="shared" si="30"/>
        <v>0</v>
      </c>
      <c r="AV63" s="51">
        <f t="shared" ca="1" si="31"/>
        <v>6834.749383464713</v>
      </c>
      <c r="AW63" s="51">
        <f t="shared" ca="1" si="43"/>
        <v>2179.3683038828203</v>
      </c>
      <c r="AX63" s="15">
        <f t="shared" ca="1" si="44"/>
        <v>0</v>
      </c>
      <c r="AY63" s="51">
        <f t="shared" ca="1" si="45"/>
        <v>0</v>
      </c>
      <c r="AZ63" s="52">
        <f t="shared" ca="1" si="32"/>
        <v>0</v>
      </c>
      <c r="BA63" s="52">
        <f t="shared" ca="1" si="33"/>
        <v>0</v>
      </c>
      <c r="BB63" s="52">
        <f t="shared" si="46"/>
        <v>0</v>
      </c>
      <c r="BC63" s="39">
        <f t="shared" si="47"/>
        <v>0</v>
      </c>
      <c r="BD63" s="51">
        <f t="shared" ca="1" si="48"/>
        <v>0</v>
      </c>
      <c r="BE63" s="15">
        <f t="shared" ca="1" si="49"/>
        <v>25503.986923160712</v>
      </c>
      <c r="BF63" s="15">
        <v>-8911.3686650371765</v>
      </c>
      <c r="BG63" s="15">
        <f t="shared" ca="1" si="50"/>
        <v>382896.13266203634</v>
      </c>
      <c r="BH63" s="15"/>
      <c r="BI63" s="15"/>
    </row>
    <row r="64" spans="1:61" ht="11.25" x14ac:dyDescent="0.2">
      <c r="A64" s="20">
        <v>10420</v>
      </c>
      <c r="B64" s="20"/>
      <c r="C64" s="20">
        <v>1</v>
      </c>
      <c r="D64" s="20">
        <f t="shared" si="34"/>
        <v>1</v>
      </c>
      <c r="E64" s="47">
        <f t="shared" si="35"/>
        <v>1</v>
      </c>
      <c r="F64" s="47">
        <f t="shared" si="36"/>
        <v>11</v>
      </c>
      <c r="G64" s="21" t="s">
        <v>146</v>
      </c>
      <c r="H64" s="29">
        <v>254</v>
      </c>
      <c r="I64" s="48"/>
      <c r="J64" s="29">
        <f t="shared" si="37"/>
        <v>409.43283582089555</v>
      </c>
      <c r="K64" s="125">
        <v>11000</v>
      </c>
      <c r="L64" s="125">
        <v>306.8</v>
      </c>
      <c r="M64" s="125">
        <v>0</v>
      </c>
      <c r="N64" s="126">
        <f t="shared" si="17"/>
        <v>8039.652</v>
      </c>
      <c r="O64" s="126">
        <f t="shared" ca="1" si="18"/>
        <v>52301.633431210212</v>
      </c>
      <c r="P64" s="126">
        <f t="shared" ca="1" si="19"/>
        <v>13279</v>
      </c>
      <c r="Q64" s="49">
        <f t="shared" si="38"/>
        <v>1</v>
      </c>
      <c r="R64" s="49">
        <f t="shared" si="39"/>
        <v>0</v>
      </c>
      <c r="S64" s="49">
        <f ca="1">OFFSET(V!$B$7,D64,Q64)*H64</f>
        <v>2948.94</v>
      </c>
      <c r="T64" s="49">
        <f ca="1">IF(R64&gt;0,OFFSET(V!$I$7,D64,R64)*IF(R64=1,H64-9300,IF(R64=2,H64-18000,IF(R64=3,H64-45000,0))),0)</f>
        <v>0</v>
      </c>
      <c r="U64" s="49">
        <f>IF(AND(I64=1,H64&gt;20000,H64&lt;=45000),H64*V!$G$7,0)+IF(AND(I64=1,H64&gt;45000,H64&lt;=50000),V!$G$7/5000*(50000-H64)*H64,0)</f>
        <v>0</v>
      </c>
      <c r="V64" s="50">
        <f t="shared" ca="1" si="20"/>
        <v>2948.94</v>
      </c>
      <c r="W64" s="51">
        <v>0</v>
      </c>
      <c r="X64" s="51">
        <v>0</v>
      </c>
      <c r="Y64" s="52">
        <v>0</v>
      </c>
      <c r="Z64" s="52">
        <v>9413.9081270030438</v>
      </c>
      <c r="AA64" s="52">
        <v>0</v>
      </c>
      <c r="AB64" s="138">
        <f t="shared" si="40"/>
        <v>0</v>
      </c>
      <c r="AC64" s="52">
        <v>8931.6988739978879</v>
      </c>
      <c r="AD64" s="138">
        <f t="shared" si="21"/>
        <v>0</v>
      </c>
      <c r="AE64" s="138">
        <f t="shared" si="22"/>
        <v>254</v>
      </c>
      <c r="AF64" s="138">
        <f t="shared" si="23"/>
        <v>0</v>
      </c>
      <c r="AG64" s="138">
        <f t="shared" si="24"/>
        <v>0</v>
      </c>
      <c r="AH64" s="29"/>
      <c r="AI64" s="29"/>
      <c r="AJ64" s="15"/>
      <c r="AK64" s="51">
        <f t="shared" ca="1" si="25"/>
        <v>171471.90671481928</v>
      </c>
      <c r="AL64" s="15">
        <f t="shared" ca="1" si="26"/>
        <v>187699.84671481929</v>
      </c>
      <c r="AM64" s="49">
        <f t="shared" ca="1" si="27"/>
        <v>1114.0268320242362</v>
      </c>
      <c r="AN64" s="49">
        <f t="shared" ca="1" si="28"/>
        <v>0</v>
      </c>
      <c r="AO64" s="15"/>
      <c r="AP64" s="49">
        <f t="shared" ca="1" si="29"/>
        <v>5197.394910711826</v>
      </c>
      <c r="AQ64" s="15">
        <f t="shared" si="41"/>
        <v>8931.6988739978879</v>
      </c>
      <c r="AR64" s="15">
        <f t="shared" si="42"/>
        <v>0</v>
      </c>
      <c r="AS64" s="15"/>
      <c r="AT64" s="15"/>
      <c r="AU64" s="51">
        <f t="shared" si="30"/>
        <v>0</v>
      </c>
      <c r="AV64" s="51">
        <f t="shared" ca="1" si="31"/>
        <v>3521.3516093307044</v>
      </c>
      <c r="AW64" s="51">
        <f t="shared" ca="1" si="43"/>
        <v>0</v>
      </c>
      <c r="AX64" s="15">
        <f t="shared" ca="1" si="44"/>
        <v>0</v>
      </c>
      <c r="AY64" s="51">
        <f t="shared" ca="1" si="45"/>
        <v>0</v>
      </c>
      <c r="AZ64" s="52">
        <f t="shared" ca="1" si="32"/>
        <v>0</v>
      </c>
      <c r="BA64" s="52">
        <f t="shared" ca="1" si="33"/>
        <v>0</v>
      </c>
      <c r="BB64" s="52">
        <f t="shared" si="46"/>
        <v>0</v>
      </c>
      <c r="BC64" s="39">
        <f t="shared" si="47"/>
        <v>0</v>
      </c>
      <c r="BD64" s="51">
        <f t="shared" ca="1" si="48"/>
        <v>0</v>
      </c>
      <c r="BE64" s="15">
        <f t="shared" ca="1" si="49"/>
        <v>8718.7465200425304</v>
      </c>
      <c r="BF64" s="15">
        <v>-4524.2516887287002</v>
      </c>
      <c r="BG64" s="15">
        <f t="shared" ca="1" si="50"/>
        <v>193008.36837815738</v>
      </c>
      <c r="BH64" s="15"/>
      <c r="BI64" s="15"/>
    </row>
    <row r="65" spans="1:61" ht="11.25" x14ac:dyDescent="0.2">
      <c r="A65" s="20">
        <v>10421</v>
      </c>
      <c r="B65" s="20"/>
      <c r="C65" s="20">
        <v>1</v>
      </c>
      <c r="D65" s="20">
        <f t="shared" si="34"/>
        <v>1</v>
      </c>
      <c r="E65" s="47">
        <f t="shared" si="35"/>
        <v>1</v>
      </c>
      <c r="F65" s="47">
        <f t="shared" si="36"/>
        <v>11</v>
      </c>
      <c r="G65" s="21" t="s">
        <v>147</v>
      </c>
      <c r="H65" s="29">
        <v>351</v>
      </c>
      <c r="I65" s="48"/>
      <c r="J65" s="29">
        <f t="shared" si="37"/>
        <v>565.79104477611941</v>
      </c>
      <c r="K65" s="125">
        <v>10470</v>
      </c>
      <c r="L65" s="125">
        <v>9950.27</v>
      </c>
      <c r="M65" s="125">
        <v>0</v>
      </c>
      <c r="N65" s="126">
        <f t="shared" si="17"/>
        <v>11419.005300000001</v>
      </c>
      <c r="O65" s="126">
        <f t="shared" ca="1" si="18"/>
        <v>72275.091867538518</v>
      </c>
      <c r="P65" s="126">
        <f t="shared" ca="1" si="19"/>
        <v>18257</v>
      </c>
      <c r="Q65" s="49">
        <f t="shared" si="38"/>
        <v>1</v>
      </c>
      <c r="R65" s="49">
        <f t="shared" si="39"/>
        <v>0</v>
      </c>
      <c r="S65" s="49">
        <f ca="1">OFFSET(V!$B$7,D65,Q65)*H65</f>
        <v>4075.1099999999997</v>
      </c>
      <c r="T65" s="49">
        <f ca="1">IF(R65&gt;0,OFFSET(V!$I$7,D65,R65)*IF(R65=1,H65-9300,IF(R65=2,H65-18000,IF(R65=3,H65-45000,0))),0)</f>
        <v>0</v>
      </c>
      <c r="U65" s="49">
        <f>IF(AND(I65=1,H65&gt;20000,H65&lt;=45000),H65*V!$G$7,0)+IF(AND(I65=1,H65&gt;45000,H65&lt;=50000),V!$G$7/5000*(50000-H65)*H65,0)</f>
        <v>0</v>
      </c>
      <c r="V65" s="50">
        <f t="shared" ca="1" si="20"/>
        <v>4075.1099999999997</v>
      </c>
      <c r="W65" s="51">
        <v>0</v>
      </c>
      <c r="X65" s="51">
        <v>0</v>
      </c>
      <c r="Y65" s="52">
        <v>0</v>
      </c>
      <c r="Z65" s="52">
        <v>7439.6052411647997</v>
      </c>
      <c r="AA65" s="52">
        <v>0</v>
      </c>
      <c r="AB65" s="138">
        <f t="shared" si="40"/>
        <v>0</v>
      </c>
      <c r="AC65" s="52">
        <v>7058.5258384770877</v>
      </c>
      <c r="AD65" s="138">
        <f t="shared" si="21"/>
        <v>0</v>
      </c>
      <c r="AE65" s="138">
        <f t="shared" si="22"/>
        <v>351</v>
      </c>
      <c r="AF65" s="138">
        <f t="shared" si="23"/>
        <v>0</v>
      </c>
      <c r="AG65" s="138">
        <f t="shared" si="24"/>
        <v>0</v>
      </c>
      <c r="AH65" s="29"/>
      <c r="AI65" s="29"/>
      <c r="AJ65" s="15"/>
      <c r="AK65" s="51">
        <f t="shared" ca="1" si="25"/>
        <v>236955.27266496679</v>
      </c>
      <c r="AL65" s="15">
        <f t="shared" ca="1" si="26"/>
        <v>259287.38266496678</v>
      </c>
      <c r="AM65" s="49">
        <f t="shared" ca="1" si="27"/>
        <v>1539.4622757500272</v>
      </c>
      <c r="AN65" s="49">
        <f t="shared" ca="1" si="28"/>
        <v>0</v>
      </c>
      <c r="AO65" s="15"/>
      <c r="AP65" s="49">
        <f t="shared" ca="1" si="29"/>
        <v>4107.3872717349986</v>
      </c>
      <c r="AQ65" s="15">
        <f t="shared" si="41"/>
        <v>7058.5258384770877</v>
      </c>
      <c r="AR65" s="15">
        <f t="shared" si="42"/>
        <v>0</v>
      </c>
      <c r="AS65" s="15"/>
      <c r="AT65" s="15"/>
      <c r="AU65" s="51">
        <f t="shared" si="30"/>
        <v>0</v>
      </c>
      <c r="AV65" s="51">
        <f t="shared" ca="1" si="31"/>
        <v>4866.1197436026659</v>
      </c>
      <c r="AW65" s="51">
        <f t="shared" ca="1" si="43"/>
        <v>0</v>
      </c>
      <c r="AX65" s="15">
        <f t="shared" ca="1" si="44"/>
        <v>1914.9811768605778</v>
      </c>
      <c r="AY65" s="51">
        <f t="shared" ca="1" si="45"/>
        <v>-205.89150672669666</v>
      </c>
      <c r="AZ65" s="52">
        <f t="shared" ca="1" si="32"/>
        <v>0</v>
      </c>
      <c r="BA65" s="52">
        <f t="shared" ca="1" si="33"/>
        <v>0</v>
      </c>
      <c r="BB65" s="52">
        <f t="shared" si="46"/>
        <v>0</v>
      </c>
      <c r="BC65" s="39">
        <f t="shared" si="47"/>
        <v>0</v>
      </c>
      <c r="BD65" s="51">
        <f t="shared" ca="1" si="48"/>
        <v>0</v>
      </c>
      <c r="BE65" s="15">
        <f t="shared" ca="1" si="49"/>
        <v>8767.6155086109684</v>
      </c>
      <c r="BF65" s="15">
        <v>-5716.7591264527973</v>
      </c>
      <c r="BG65" s="15">
        <f t="shared" ca="1" si="50"/>
        <v>263877.70132287499</v>
      </c>
      <c r="BH65" s="15"/>
      <c r="BI65" s="15"/>
    </row>
    <row r="66" spans="1:61" ht="11.25" x14ac:dyDescent="0.2">
      <c r="A66" s="20">
        <v>10422</v>
      </c>
      <c r="B66" s="20"/>
      <c r="C66" s="20">
        <v>1</v>
      </c>
      <c r="D66" s="20">
        <f t="shared" si="34"/>
        <v>1</v>
      </c>
      <c r="E66" s="47">
        <f t="shared" si="35"/>
        <v>1</v>
      </c>
      <c r="F66" s="47">
        <f t="shared" si="36"/>
        <v>11</v>
      </c>
      <c r="G66" s="21" t="s">
        <v>148</v>
      </c>
      <c r="H66" s="29">
        <v>247</v>
      </c>
      <c r="I66" s="48"/>
      <c r="J66" s="29">
        <f t="shared" si="37"/>
        <v>398.14925373134326</v>
      </c>
      <c r="K66" s="125">
        <v>8880</v>
      </c>
      <c r="L66" s="125">
        <v>1364.22</v>
      </c>
      <c r="M66" s="125">
        <v>0</v>
      </c>
      <c r="N66" s="126">
        <f t="shared" si="17"/>
        <v>6925.6457999999993</v>
      </c>
      <c r="O66" s="126">
        <f t="shared" ca="1" si="18"/>
        <v>50860.249832712281</v>
      </c>
      <c r="P66" s="126">
        <f t="shared" ca="1" si="19"/>
        <v>13180</v>
      </c>
      <c r="Q66" s="49">
        <f t="shared" si="38"/>
        <v>1</v>
      </c>
      <c r="R66" s="49">
        <f t="shared" si="39"/>
        <v>0</v>
      </c>
      <c r="S66" s="49">
        <f ca="1">OFFSET(V!$B$7,D66,Q66)*H66</f>
        <v>2867.67</v>
      </c>
      <c r="T66" s="49">
        <f ca="1">IF(R66&gt;0,OFFSET(V!$I$7,D66,R66)*IF(R66=1,H66-9300,IF(R66=2,H66-18000,IF(R66=3,H66-45000,0))),0)</f>
        <v>0</v>
      </c>
      <c r="U66" s="49">
        <f>IF(AND(I66=1,H66&gt;20000,H66&lt;=45000),H66*V!$G$7,0)+IF(AND(I66=1,H66&gt;45000,H66&lt;=50000),V!$G$7/5000*(50000-H66)*H66,0)</f>
        <v>0</v>
      </c>
      <c r="V66" s="50">
        <f t="shared" ca="1" si="20"/>
        <v>2867.67</v>
      </c>
      <c r="W66" s="51">
        <v>0</v>
      </c>
      <c r="X66" s="51">
        <v>0</v>
      </c>
      <c r="Y66" s="52">
        <v>0</v>
      </c>
      <c r="Z66" s="52">
        <v>3612.203222313467</v>
      </c>
      <c r="AA66" s="52">
        <v>0</v>
      </c>
      <c r="AB66" s="138">
        <f t="shared" si="40"/>
        <v>0</v>
      </c>
      <c r="AC66" s="52">
        <v>3427.175092228123</v>
      </c>
      <c r="AD66" s="138">
        <f t="shared" si="21"/>
        <v>0</v>
      </c>
      <c r="AE66" s="138">
        <f t="shared" si="22"/>
        <v>247</v>
      </c>
      <c r="AF66" s="138">
        <f t="shared" si="23"/>
        <v>0</v>
      </c>
      <c r="AG66" s="138">
        <f t="shared" si="24"/>
        <v>0</v>
      </c>
      <c r="AH66" s="29"/>
      <c r="AI66" s="29"/>
      <c r="AJ66" s="15"/>
      <c r="AK66" s="51">
        <f t="shared" ca="1" si="25"/>
        <v>166746.30298645812</v>
      </c>
      <c r="AL66" s="15">
        <f t="shared" ca="1" si="26"/>
        <v>182793.97298645813</v>
      </c>
      <c r="AM66" s="49">
        <f t="shared" ca="1" si="27"/>
        <v>1083.3253051574266</v>
      </c>
      <c r="AN66" s="49">
        <f t="shared" ca="1" si="28"/>
        <v>0</v>
      </c>
      <c r="AO66" s="15"/>
      <c r="AP66" s="49">
        <f t="shared" ca="1" si="29"/>
        <v>1994.2882797269945</v>
      </c>
      <c r="AQ66" s="15">
        <f t="shared" si="41"/>
        <v>3427.175092228123</v>
      </c>
      <c r="AR66" s="15">
        <f t="shared" si="42"/>
        <v>0</v>
      </c>
      <c r="AS66" s="15"/>
      <c r="AT66" s="15"/>
      <c r="AU66" s="51">
        <f t="shared" si="30"/>
        <v>0</v>
      </c>
      <c r="AV66" s="51">
        <f t="shared" ca="1" si="31"/>
        <v>3424.3064862389133</v>
      </c>
      <c r="AW66" s="51">
        <f t="shared" ca="1" si="43"/>
        <v>0</v>
      </c>
      <c r="AX66" s="15">
        <f t="shared" ca="1" si="44"/>
        <v>1991.4196737377847</v>
      </c>
      <c r="AY66" s="51">
        <f t="shared" ca="1" si="45"/>
        <v>-214.10988374477941</v>
      </c>
      <c r="AZ66" s="52">
        <f t="shared" ca="1" si="32"/>
        <v>0</v>
      </c>
      <c r="BA66" s="52">
        <f t="shared" ca="1" si="33"/>
        <v>0</v>
      </c>
      <c r="BB66" s="52">
        <f t="shared" si="46"/>
        <v>0</v>
      </c>
      <c r="BC66" s="39">
        <f t="shared" si="47"/>
        <v>0</v>
      </c>
      <c r="BD66" s="51">
        <f t="shared" ca="1" si="48"/>
        <v>0</v>
      </c>
      <c r="BE66" s="15">
        <f t="shared" ca="1" si="49"/>
        <v>5204.4848822211279</v>
      </c>
      <c r="BF66" s="15">
        <v>-4252.1976600850503</v>
      </c>
      <c r="BG66" s="15">
        <f t="shared" ca="1" si="50"/>
        <v>184829.58551375163</v>
      </c>
      <c r="BH66" s="15"/>
      <c r="BI66" s="15"/>
    </row>
    <row r="67" spans="1:61" ht="11.25" x14ac:dyDescent="0.2">
      <c r="A67" s="20">
        <v>10423</v>
      </c>
      <c r="B67" s="20"/>
      <c r="C67" s="20">
        <v>1</v>
      </c>
      <c r="D67" s="20">
        <f t="shared" si="34"/>
        <v>1</v>
      </c>
      <c r="E67" s="47">
        <f t="shared" si="35"/>
        <v>1</v>
      </c>
      <c r="F67" s="47">
        <f t="shared" si="36"/>
        <v>11</v>
      </c>
      <c r="G67" s="21" t="s">
        <v>149</v>
      </c>
      <c r="H67" s="29">
        <v>63</v>
      </c>
      <c r="I67" s="48"/>
      <c r="J67" s="29">
        <f t="shared" si="37"/>
        <v>101.55223880597015</v>
      </c>
      <c r="K67" s="125">
        <v>3030</v>
      </c>
      <c r="L67" s="125">
        <v>66.03</v>
      </c>
      <c r="M67" s="125">
        <v>0</v>
      </c>
      <c r="N67" s="126">
        <f t="shared" si="17"/>
        <v>2207.3516999999997</v>
      </c>
      <c r="O67" s="126">
        <f t="shared" ca="1" si="18"/>
        <v>12972.452386481271</v>
      </c>
      <c r="P67" s="126">
        <f t="shared" ca="1" si="19"/>
        <v>3230</v>
      </c>
      <c r="Q67" s="49">
        <f t="shared" si="38"/>
        <v>1</v>
      </c>
      <c r="R67" s="49">
        <f t="shared" si="39"/>
        <v>0</v>
      </c>
      <c r="S67" s="49">
        <f ca="1">OFFSET(V!$B$7,D67,Q67)*H67</f>
        <v>731.43</v>
      </c>
      <c r="T67" s="49">
        <f ca="1">IF(R67&gt;0,OFFSET(V!$I$7,D67,R67)*IF(R67=1,H67-9300,IF(R67=2,H67-18000,IF(R67=3,H67-45000,0))),0)</f>
        <v>0</v>
      </c>
      <c r="U67" s="49">
        <f>IF(AND(I67=1,H67&gt;20000,H67&lt;=45000),H67*V!$G$7,0)+IF(AND(I67=1,H67&gt;45000,H67&lt;=50000),V!$G$7/5000*(50000-H67)*H67,0)</f>
        <v>0</v>
      </c>
      <c r="V67" s="50">
        <f t="shared" ca="1" si="20"/>
        <v>731.43</v>
      </c>
      <c r="W67" s="51">
        <v>0</v>
      </c>
      <c r="X67" s="51">
        <v>0</v>
      </c>
      <c r="Y67" s="52">
        <v>0</v>
      </c>
      <c r="Z67" s="52">
        <v>0</v>
      </c>
      <c r="AA67" s="52">
        <v>0</v>
      </c>
      <c r="AB67" s="138">
        <f t="shared" si="40"/>
        <v>0</v>
      </c>
      <c r="AC67" s="52">
        <v>0</v>
      </c>
      <c r="AD67" s="138">
        <f t="shared" si="21"/>
        <v>0</v>
      </c>
      <c r="AE67" s="138">
        <f t="shared" si="22"/>
        <v>63</v>
      </c>
      <c r="AF67" s="138">
        <f t="shared" si="23"/>
        <v>0</v>
      </c>
      <c r="AG67" s="138">
        <f t="shared" si="24"/>
        <v>0</v>
      </c>
      <c r="AH67" s="29"/>
      <c r="AI67" s="29"/>
      <c r="AJ67" s="15"/>
      <c r="AK67" s="51">
        <f t="shared" ca="1" si="25"/>
        <v>42530.433555250449</v>
      </c>
      <c r="AL67" s="15">
        <f t="shared" ca="1" si="26"/>
        <v>46491.863555250449</v>
      </c>
      <c r="AM67" s="49">
        <f t="shared" ca="1" si="27"/>
        <v>276.31374180128694</v>
      </c>
      <c r="AN67" s="49">
        <f t="shared" ca="1" si="28"/>
        <v>0</v>
      </c>
      <c r="AO67" s="15"/>
      <c r="AP67" s="49">
        <f t="shared" ca="1" si="29"/>
        <v>0</v>
      </c>
      <c r="AQ67" s="15">
        <f t="shared" si="41"/>
        <v>0</v>
      </c>
      <c r="AR67" s="15">
        <f t="shared" si="42"/>
        <v>0</v>
      </c>
      <c r="AS67" s="15"/>
      <c r="AT67" s="15"/>
      <c r="AU67" s="51">
        <f t="shared" si="30"/>
        <v>0</v>
      </c>
      <c r="AV67" s="51">
        <f t="shared" ca="1" si="31"/>
        <v>873.40610782611952</v>
      </c>
      <c r="AW67" s="51">
        <f t="shared" ca="1" si="43"/>
        <v>0</v>
      </c>
      <c r="AX67" s="15">
        <f t="shared" ca="1" si="44"/>
        <v>873.40610782611952</v>
      </c>
      <c r="AY67" s="51">
        <f t="shared" ca="1" si="45"/>
        <v>-93.905309199659001</v>
      </c>
      <c r="AZ67" s="52">
        <f t="shared" ca="1" si="32"/>
        <v>0</v>
      </c>
      <c r="BA67" s="52">
        <f t="shared" ca="1" si="33"/>
        <v>0</v>
      </c>
      <c r="BB67" s="52">
        <f t="shared" si="46"/>
        <v>0</v>
      </c>
      <c r="BC67" s="39">
        <f t="shared" si="47"/>
        <v>0</v>
      </c>
      <c r="BD67" s="51">
        <f t="shared" ca="1" si="48"/>
        <v>0</v>
      </c>
      <c r="BE67" s="15">
        <f t="shared" ca="1" si="49"/>
        <v>779.50079862646055</v>
      </c>
      <c r="BF67" s="15">
        <v>-1120.1402810436045</v>
      </c>
      <c r="BG67" s="15">
        <f t="shared" ca="1" si="50"/>
        <v>46427.53781463459</v>
      </c>
      <c r="BH67" s="15"/>
      <c r="BI67" s="15"/>
    </row>
    <row r="68" spans="1:61" ht="11.25" x14ac:dyDescent="0.2">
      <c r="A68" s="20">
        <v>10424</v>
      </c>
      <c r="B68" s="20"/>
      <c r="C68" s="20">
        <v>1</v>
      </c>
      <c r="D68" s="20">
        <f t="shared" si="34"/>
        <v>1</v>
      </c>
      <c r="E68" s="47">
        <f t="shared" si="35"/>
        <v>1</v>
      </c>
      <c r="F68" s="47">
        <f t="shared" si="36"/>
        <v>11</v>
      </c>
      <c r="G68" s="21" t="s">
        <v>150</v>
      </c>
      <c r="H68" s="29">
        <v>208</v>
      </c>
      <c r="I68" s="48"/>
      <c r="J68" s="29">
        <f t="shared" si="37"/>
        <v>335.28358208955223</v>
      </c>
      <c r="K68" s="125">
        <v>9080</v>
      </c>
      <c r="L68" s="125">
        <v>7100.89</v>
      </c>
      <c r="M68" s="125">
        <v>0</v>
      </c>
      <c r="N68" s="126">
        <f t="shared" si="17"/>
        <v>9306.9470999999994</v>
      </c>
      <c r="O68" s="126">
        <f t="shared" ca="1" si="18"/>
        <v>42829.684069652452</v>
      </c>
      <c r="P68" s="126">
        <f t="shared" ca="1" si="19"/>
        <v>10057</v>
      </c>
      <c r="Q68" s="49">
        <f t="shared" si="38"/>
        <v>1</v>
      </c>
      <c r="R68" s="49">
        <f t="shared" si="39"/>
        <v>0</v>
      </c>
      <c r="S68" s="49">
        <f ca="1">OFFSET(V!$B$7,D68,Q68)*H68</f>
        <v>2414.88</v>
      </c>
      <c r="T68" s="49">
        <f ca="1">IF(R68&gt;0,OFFSET(V!$I$7,D68,R68)*IF(R68=1,H68-9300,IF(R68=2,H68-18000,IF(R68=3,H68-45000,0))),0)</f>
        <v>0</v>
      </c>
      <c r="U68" s="49">
        <f>IF(AND(I68=1,H68&gt;20000,H68&lt;=45000),H68*V!$G$7,0)+IF(AND(I68=1,H68&gt;45000,H68&lt;=50000),V!$G$7/5000*(50000-H68)*H68,0)</f>
        <v>0</v>
      </c>
      <c r="V68" s="50">
        <f t="shared" ca="1" si="20"/>
        <v>2414.88</v>
      </c>
      <c r="W68" s="51">
        <v>0</v>
      </c>
      <c r="X68" s="51">
        <v>0</v>
      </c>
      <c r="Y68" s="52">
        <v>0</v>
      </c>
      <c r="Z68" s="52">
        <v>5902.4149182793972</v>
      </c>
      <c r="AA68" s="52">
        <v>0</v>
      </c>
      <c r="AB68" s="138">
        <f t="shared" si="40"/>
        <v>0</v>
      </c>
      <c r="AC68" s="52">
        <v>5600.0751195186785</v>
      </c>
      <c r="AD68" s="138">
        <f t="shared" si="21"/>
        <v>0</v>
      </c>
      <c r="AE68" s="138">
        <f t="shared" si="22"/>
        <v>208</v>
      </c>
      <c r="AF68" s="138">
        <f t="shared" si="23"/>
        <v>0</v>
      </c>
      <c r="AG68" s="138">
        <f t="shared" si="24"/>
        <v>0</v>
      </c>
      <c r="AH68" s="29"/>
      <c r="AI68" s="29"/>
      <c r="AJ68" s="15"/>
      <c r="AK68" s="51">
        <f t="shared" ca="1" si="25"/>
        <v>140417.93935701734</v>
      </c>
      <c r="AL68" s="15">
        <f t="shared" ca="1" si="26"/>
        <v>152889.81935701735</v>
      </c>
      <c r="AM68" s="49">
        <f t="shared" ca="1" si="27"/>
        <v>912.27394118520135</v>
      </c>
      <c r="AN68" s="49">
        <f t="shared" ca="1" si="28"/>
        <v>0</v>
      </c>
      <c r="AO68" s="15"/>
      <c r="AP68" s="49">
        <f t="shared" ca="1" si="29"/>
        <v>3258.7083752368321</v>
      </c>
      <c r="AQ68" s="15">
        <f t="shared" si="41"/>
        <v>5600.0751195186785</v>
      </c>
      <c r="AR68" s="15">
        <f t="shared" si="42"/>
        <v>0</v>
      </c>
      <c r="AS68" s="15"/>
      <c r="AT68" s="15"/>
      <c r="AU68" s="51">
        <f t="shared" si="30"/>
        <v>0</v>
      </c>
      <c r="AV68" s="51">
        <f t="shared" ca="1" si="31"/>
        <v>2883.6265147275058</v>
      </c>
      <c r="AW68" s="51">
        <f t="shared" ca="1" si="43"/>
        <v>0</v>
      </c>
      <c r="AX68" s="15">
        <f t="shared" ca="1" si="44"/>
        <v>542.25977044565934</v>
      </c>
      <c r="AY68" s="51">
        <f t="shared" ca="1" si="45"/>
        <v>-58.301712060357247</v>
      </c>
      <c r="AZ68" s="52">
        <f t="shared" ca="1" si="32"/>
        <v>0</v>
      </c>
      <c r="BA68" s="52">
        <f t="shared" ca="1" si="33"/>
        <v>0</v>
      </c>
      <c r="BB68" s="52">
        <f t="shared" si="46"/>
        <v>0</v>
      </c>
      <c r="BC68" s="39">
        <f t="shared" si="47"/>
        <v>0</v>
      </c>
      <c r="BD68" s="51">
        <f t="shared" ca="1" si="48"/>
        <v>0</v>
      </c>
      <c r="BE68" s="15">
        <f t="shared" ca="1" si="49"/>
        <v>6084.0331779039807</v>
      </c>
      <c r="BF68" s="15">
        <v>-3792.5970787032002</v>
      </c>
      <c r="BG68" s="15">
        <f t="shared" ca="1" si="50"/>
        <v>156093.52939740333</v>
      </c>
      <c r="BH68" s="15"/>
      <c r="BI68" s="15"/>
    </row>
    <row r="69" spans="1:61" ht="11.25" x14ac:dyDescent="0.2">
      <c r="A69" s="20">
        <v>10425</v>
      </c>
      <c r="B69" s="20"/>
      <c r="C69" s="20">
        <v>1</v>
      </c>
      <c r="D69" s="20">
        <f t="shared" si="34"/>
        <v>1</v>
      </c>
      <c r="E69" s="47">
        <f t="shared" si="35"/>
        <v>1</v>
      </c>
      <c r="F69" s="47">
        <f t="shared" si="36"/>
        <v>11</v>
      </c>
      <c r="G69" s="21" t="s">
        <v>151</v>
      </c>
      <c r="H69" s="29">
        <v>390</v>
      </c>
      <c r="I69" s="48"/>
      <c r="J69" s="29">
        <f t="shared" si="37"/>
        <v>628.65671641791039</v>
      </c>
      <c r="K69" s="125">
        <v>13150</v>
      </c>
      <c r="L69" s="125">
        <v>6860.47</v>
      </c>
      <c r="M69" s="125">
        <v>0</v>
      </c>
      <c r="N69" s="126">
        <f t="shared" si="17"/>
        <v>12143.5833</v>
      </c>
      <c r="O69" s="126">
        <f t="shared" ca="1" si="18"/>
        <v>80305.657630598333</v>
      </c>
      <c r="P69" s="126">
        <f t="shared" ca="1" si="19"/>
        <v>20449</v>
      </c>
      <c r="Q69" s="49">
        <f t="shared" si="38"/>
        <v>1</v>
      </c>
      <c r="R69" s="49">
        <f t="shared" si="39"/>
        <v>0</v>
      </c>
      <c r="S69" s="49">
        <f ca="1">OFFSET(V!$B$7,D69,Q69)*H69</f>
        <v>4527.8999999999996</v>
      </c>
      <c r="T69" s="49">
        <f ca="1">IF(R69&gt;0,OFFSET(V!$I$7,D69,R69)*IF(R69=1,H69-9300,IF(R69=2,H69-18000,IF(R69=3,H69-45000,0))),0)</f>
        <v>0</v>
      </c>
      <c r="U69" s="49">
        <f>IF(AND(I69=1,H69&gt;20000,H69&lt;=45000),H69*V!$G$7,0)+IF(AND(I69=1,H69&gt;45000,H69&lt;=50000),V!$G$7/5000*(50000-H69)*H69,0)</f>
        <v>0</v>
      </c>
      <c r="V69" s="50">
        <f t="shared" ca="1" si="20"/>
        <v>4527.8999999999996</v>
      </c>
      <c r="W69" s="51">
        <v>0</v>
      </c>
      <c r="X69" s="51">
        <v>0</v>
      </c>
      <c r="Y69" s="52">
        <v>0</v>
      </c>
      <c r="Z69" s="52">
        <v>16222.66956389032</v>
      </c>
      <c r="AA69" s="52">
        <v>0</v>
      </c>
      <c r="AB69" s="138">
        <f t="shared" si="40"/>
        <v>0</v>
      </c>
      <c r="AC69" s="52">
        <v>15391.694663071587</v>
      </c>
      <c r="AD69" s="138">
        <f t="shared" si="21"/>
        <v>0</v>
      </c>
      <c r="AE69" s="138">
        <f t="shared" si="22"/>
        <v>390</v>
      </c>
      <c r="AF69" s="138">
        <f t="shared" si="23"/>
        <v>0</v>
      </c>
      <c r="AG69" s="138">
        <f t="shared" si="24"/>
        <v>0</v>
      </c>
      <c r="AH69" s="29"/>
      <c r="AI69" s="29"/>
      <c r="AJ69" s="15"/>
      <c r="AK69" s="51">
        <f t="shared" ca="1" si="25"/>
        <v>263283.63629440754</v>
      </c>
      <c r="AL69" s="15">
        <f t="shared" ca="1" si="26"/>
        <v>288260.53629440756</v>
      </c>
      <c r="AM69" s="49">
        <f t="shared" ca="1" si="27"/>
        <v>1710.5136397222525</v>
      </c>
      <c r="AN69" s="49">
        <f t="shared" ca="1" si="28"/>
        <v>0</v>
      </c>
      <c r="AO69" s="15"/>
      <c r="AP69" s="49">
        <f t="shared" ca="1" si="29"/>
        <v>8956.4949107236953</v>
      </c>
      <c r="AQ69" s="15">
        <f t="shared" si="41"/>
        <v>15391.694663071587</v>
      </c>
      <c r="AR69" s="15">
        <f t="shared" si="42"/>
        <v>0</v>
      </c>
      <c r="AS69" s="15"/>
      <c r="AT69" s="15"/>
      <c r="AU69" s="51">
        <f t="shared" si="30"/>
        <v>0</v>
      </c>
      <c r="AV69" s="51">
        <f t="shared" ca="1" si="31"/>
        <v>5406.7997151140735</v>
      </c>
      <c r="AW69" s="51">
        <f t="shared" ca="1" si="43"/>
        <v>0</v>
      </c>
      <c r="AX69" s="15">
        <f t="shared" ca="1" si="44"/>
        <v>0</v>
      </c>
      <c r="AY69" s="51">
        <f t="shared" ca="1" si="45"/>
        <v>0</v>
      </c>
      <c r="AZ69" s="52">
        <f t="shared" ca="1" si="32"/>
        <v>0</v>
      </c>
      <c r="BA69" s="52">
        <f t="shared" ca="1" si="33"/>
        <v>0</v>
      </c>
      <c r="BB69" s="52">
        <f t="shared" si="46"/>
        <v>0</v>
      </c>
      <c r="BC69" s="39">
        <f t="shared" si="47"/>
        <v>0</v>
      </c>
      <c r="BD69" s="51">
        <f t="shared" ca="1" si="48"/>
        <v>0</v>
      </c>
      <c r="BE69" s="15">
        <f t="shared" ca="1" si="49"/>
        <v>14363.294625837769</v>
      </c>
      <c r="BF69" s="15">
        <v>-6782.6122467556424</v>
      </c>
      <c r="BG69" s="15">
        <f t="shared" ca="1" si="50"/>
        <v>297551.73231321195</v>
      </c>
      <c r="BH69" s="15"/>
      <c r="BI69" s="15"/>
    </row>
    <row r="70" spans="1:61" ht="11.25" x14ac:dyDescent="0.2">
      <c r="A70" s="20">
        <v>10426</v>
      </c>
      <c r="B70" s="20"/>
      <c r="C70" s="20">
        <v>1</v>
      </c>
      <c r="D70" s="20">
        <f t="shared" si="34"/>
        <v>1</v>
      </c>
      <c r="E70" s="47">
        <f t="shared" si="35"/>
        <v>1</v>
      </c>
      <c r="F70" s="47">
        <f t="shared" si="36"/>
        <v>11</v>
      </c>
      <c r="G70" s="21" t="s">
        <v>152</v>
      </c>
      <c r="H70" s="29">
        <v>347</v>
      </c>
      <c r="I70" s="48"/>
      <c r="J70" s="29">
        <f t="shared" si="37"/>
        <v>559.3432835820895</v>
      </c>
      <c r="K70" s="125">
        <v>17865</v>
      </c>
      <c r="L70" s="125">
        <v>27598.1</v>
      </c>
      <c r="M70" s="125">
        <v>0</v>
      </c>
      <c r="N70" s="126">
        <f t="shared" si="17"/>
        <v>23626.059000000001</v>
      </c>
      <c r="O70" s="126">
        <f t="shared" ca="1" si="18"/>
        <v>71451.444096968262</v>
      </c>
      <c r="P70" s="126">
        <f t="shared" ca="1" si="19"/>
        <v>14348</v>
      </c>
      <c r="Q70" s="49">
        <f t="shared" si="38"/>
        <v>1</v>
      </c>
      <c r="R70" s="49">
        <f t="shared" si="39"/>
        <v>0</v>
      </c>
      <c r="S70" s="49">
        <f ca="1">OFFSET(V!$B$7,D70,Q70)*H70</f>
        <v>4028.6699999999996</v>
      </c>
      <c r="T70" s="49">
        <f ca="1">IF(R70&gt;0,OFFSET(V!$I$7,D70,R70)*IF(R70=1,H70-9300,IF(R70=2,H70-18000,IF(R70=3,H70-45000,0))),0)</f>
        <v>0</v>
      </c>
      <c r="U70" s="49">
        <f>IF(AND(I70=1,H70&gt;20000,H70&lt;=45000),H70*V!$G$7,0)+IF(AND(I70=1,H70&gt;45000,H70&lt;=50000),V!$G$7/5000*(50000-H70)*H70,0)</f>
        <v>0</v>
      </c>
      <c r="V70" s="50">
        <f t="shared" ca="1" si="20"/>
        <v>4028.6699999999996</v>
      </c>
      <c r="W70" s="51">
        <v>0</v>
      </c>
      <c r="X70" s="51">
        <v>0</v>
      </c>
      <c r="Y70" s="52">
        <v>0</v>
      </c>
      <c r="Z70" s="52">
        <v>2650.436400369178</v>
      </c>
      <c r="AA70" s="52">
        <v>0</v>
      </c>
      <c r="AB70" s="138">
        <f t="shared" si="40"/>
        <v>0</v>
      </c>
      <c r="AC70" s="52">
        <v>2514.6729172846481</v>
      </c>
      <c r="AD70" s="138">
        <f t="shared" si="21"/>
        <v>0</v>
      </c>
      <c r="AE70" s="138">
        <f t="shared" si="22"/>
        <v>347</v>
      </c>
      <c r="AF70" s="138">
        <f t="shared" si="23"/>
        <v>0</v>
      </c>
      <c r="AG70" s="138">
        <f t="shared" si="24"/>
        <v>0</v>
      </c>
      <c r="AH70" s="29"/>
      <c r="AI70" s="29"/>
      <c r="AJ70" s="15"/>
      <c r="AK70" s="51">
        <f t="shared" ca="1" si="25"/>
        <v>234254.92767733181</v>
      </c>
      <c r="AL70" s="15">
        <f t="shared" ca="1" si="26"/>
        <v>252631.59767733183</v>
      </c>
      <c r="AM70" s="49">
        <f t="shared" ca="1" si="27"/>
        <v>1521.9185461118502</v>
      </c>
      <c r="AN70" s="49">
        <f t="shared" ca="1" si="28"/>
        <v>0</v>
      </c>
      <c r="AO70" s="15"/>
      <c r="AP70" s="49">
        <f t="shared" ca="1" si="29"/>
        <v>1463.2992453931652</v>
      </c>
      <c r="AQ70" s="15">
        <f t="shared" si="41"/>
        <v>2514.6729172846481</v>
      </c>
      <c r="AR70" s="15">
        <f t="shared" si="42"/>
        <v>0</v>
      </c>
      <c r="AS70" s="15"/>
      <c r="AT70" s="15"/>
      <c r="AU70" s="51">
        <f t="shared" si="30"/>
        <v>0</v>
      </c>
      <c r="AV70" s="51">
        <f t="shared" ca="1" si="31"/>
        <v>4810.6653875502143</v>
      </c>
      <c r="AW70" s="51">
        <f t="shared" ca="1" si="43"/>
        <v>0</v>
      </c>
      <c r="AX70" s="15">
        <f t="shared" ca="1" si="44"/>
        <v>3759.2917156587318</v>
      </c>
      <c r="AY70" s="51">
        <f t="shared" ca="1" si="45"/>
        <v>-404.18477471985989</v>
      </c>
      <c r="AZ70" s="52">
        <f t="shared" ca="1" si="32"/>
        <v>0</v>
      </c>
      <c r="BA70" s="52">
        <f t="shared" ca="1" si="33"/>
        <v>0</v>
      </c>
      <c r="BB70" s="52">
        <f t="shared" si="46"/>
        <v>0</v>
      </c>
      <c r="BC70" s="39">
        <f t="shared" si="47"/>
        <v>0</v>
      </c>
      <c r="BD70" s="51">
        <f t="shared" ca="1" si="48"/>
        <v>0</v>
      </c>
      <c r="BE70" s="15">
        <f t="shared" ca="1" si="49"/>
        <v>5869.77985822352</v>
      </c>
      <c r="BF70" s="15">
        <v>-6638.7287770990743</v>
      </c>
      <c r="BG70" s="15">
        <f t="shared" ca="1" si="50"/>
        <v>253384.5673045681</v>
      </c>
      <c r="BH70" s="15"/>
      <c r="BI70" s="15"/>
    </row>
    <row r="71" spans="1:61" ht="11.25" x14ac:dyDescent="0.2">
      <c r="A71" s="20">
        <v>10427</v>
      </c>
      <c r="B71" s="20"/>
      <c r="C71" s="20">
        <v>1</v>
      </c>
      <c r="D71" s="20">
        <f t="shared" si="34"/>
        <v>1</v>
      </c>
      <c r="E71" s="47">
        <f t="shared" si="35"/>
        <v>1</v>
      </c>
      <c r="F71" s="47">
        <f t="shared" si="36"/>
        <v>11</v>
      </c>
      <c r="G71" s="21" t="s">
        <v>153</v>
      </c>
      <c r="H71" s="29">
        <v>454</v>
      </c>
      <c r="I71" s="48"/>
      <c r="J71" s="29">
        <f t="shared" si="37"/>
        <v>731.82089552238801</v>
      </c>
      <c r="K71" s="125">
        <v>24655</v>
      </c>
      <c r="L71" s="125">
        <v>10779.76</v>
      </c>
      <c r="M71" s="125">
        <v>0</v>
      </c>
      <c r="N71" s="126">
        <f t="shared" si="17"/>
        <v>21955.706399999999</v>
      </c>
      <c r="O71" s="126">
        <f t="shared" ca="1" si="18"/>
        <v>93484.021959722173</v>
      </c>
      <c r="P71" s="126">
        <f t="shared" ca="1" si="19"/>
        <v>21458</v>
      </c>
      <c r="Q71" s="49">
        <f t="shared" si="38"/>
        <v>1</v>
      </c>
      <c r="R71" s="49">
        <f t="shared" si="39"/>
        <v>0</v>
      </c>
      <c r="S71" s="49">
        <f ca="1">OFFSET(V!$B$7,D71,Q71)*H71</f>
        <v>5270.94</v>
      </c>
      <c r="T71" s="49">
        <f ca="1">IF(R71&gt;0,OFFSET(V!$I$7,D71,R71)*IF(R71=1,H71-9300,IF(R71=2,H71-18000,IF(R71=3,H71-45000,0))),0)</f>
        <v>0</v>
      </c>
      <c r="U71" s="49">
        <f>IF(AND(I71=1,H71&gt;20000,H71&lt;=45000),H71*V!$G$7,0)+IF(AND(I71=1,H71&gt;45000,H71&lt;=50000),V!$G$7/5000*(50000-H71)*H71,0)</f>
        <v>0</v>
      </c>
      <c r="V71" s="50">
        <f t="shared" ca="1" si="20"/>
        <v>5270.94</v>
      </c>
      <c r="W71" s="51">
        <v>0</v>
      </c>
      <c r="X71" s="51">
        <v>0</v>
      </c>
      <c r="Y71" s="52">
        <v>0</v>
      </c>
      <c r="Z71" s="52">
        <v>13227.981948067993</v>
      </c>
      <c r="AA71" s="52">
        <v>8490</v>
      </c>
      <c r="AB71" s="138">
        <f t="shared" si="40"/>
        <v>7490</v>
      </c>
      <c r="AC71" s="52">
        <v>12550.404133637567</v>
      </c>
      <c r="AD71" s="138">
        <f t="shared" si="21"/>
        <v>0</v>
      </c>
      <c r="AE71" s="138">
        <f t="shared" si="22"/>
        <v>454</v>
      </c>
      <c r="AF71" s="138">
        <f t="shared" si="23"/>
        <v>0</v>
      </c>
      <c r="AG71" s="138">
        <f t="shared" si="24"/>
        <v>0</v>
      </c>
      <c r="AH71" s="29"/>
      <c r="AI71" s="29"/>
      <c r="AJ71" s="15"/>
      <c r="AK71" s="51">
        <f t="shared" ca="1" si="25"/>
        <v>306489.1560965667</v>
      </c>
      <c r="AL71" s="15">
        <f t="shared" ca="1" si="26"/>
        <v>333218.0960965667</v>
      </c>
      <c r="AM71" s="49">
        <f t="shared" ca="1" si="27"/>
        <v>1991.2133139330836</v>
      </c>
      <c r="AN71" s="49">
        <f t="shared" ca="1" si="28"/>
        <v>0</v>
      </c>
      <c r="AO71" s="15"/>
      <c r="AP71" s="49">
        <f t="shared" ca="1" si="29"/>
        <v>7303.1354383701291</v>
      </c>
      <c r="AQ71" s="15">
        <f t="shared" si="41"/>
        <v>12550.404133637567</v>
      </c>
      <c r="AR71" s="15">
        <f t="shared" si="42"/>
        <v>0</v>
      </c>
      <c r="AS71" s="15"/>
      <c r="AT71" s="15"/>
      <c r="AU71" s="51">
        <f t="shared" si="30"/>
        <v>3745</v>
      </c>
      <c r="AV71" s="51">
        <f t="shared" ca="1" si="31"/>
        <v>6294.0694119533055</v>
      </c>
      <c r="AW71" s="51">
        <f t="shared" ca="1" si="43"/>
        <v>0</v>
      </c>
      <c r="AX71" s="15">
        <f t="shared" ca="1" si="44"/>
        <v>4791.8007166858661</v>
      </c>
      <c r="AY71" s="51">
        <f t="shared" ca="1" si="45"/>
        <v>-515.19622303021083</v>
      </c>
      <c r="AZ71" s="52">
        <f t="shared" ca="1" si="32"/>
        <v>0</v>
      </c>
      <c r="BA71" s="52">
        <f t="shared" ca="1" si="33"/>
        <v>0</v>
      </c>
      <c r="BB71" s="52">
        <f t="shared" si="46"/>
        <v>0</v>
      </c>
      <c r="BC71" s="39">
        <f t="shared" si="47"/>
        <v>0</v>
      </c>
      <c r="BD71" s="51">
        <f t="shared" ca="1" si="48"/>
        <v>0</v>
      </c>
      <c r="BE71" s="15">
        <f t="shared" ca="1" si="49"/>
        <v>16827.00862729322</v>
      </c>
      <c r="BF71" s="15">
        <v>-8229.2300425991652</v>
      </c>
      <c r="BG71" s="15">
        <f t="shared" ca="1" si="50"/>
        <v>343807.08799519384</v>
      </c>
      <c r="BH71" s="15"/>
      <c r="BI71" s="15"/>
    </row>
    <row r="72" spans="1:61" ht="12.75" x14ac:dyDescent="0.2">
      <c r="A72" s="53">
        <v>10428</v>
      </c>
      <c r="B72" s="53"/>
      <c r="C72" s="20">
        <v>1</v>
      </c>
      <c r="D72" s="20">
        <f t="shared" si="34"/>
        <v>1</v>
      </c>
      <c r="E72" s="47">
        <f t="shared" si="35"/>
        <v>1</v>
      </c>
      <c r="F72" s="47">
        <f t="shared" si="36"/>
        <v>11</v>
      </c>
      <c r="G72" s="2" t="s">
        <v>154</v>
      </c>
      <c r="H72" s="29">
        <v>427</v>
      </c>
      <c r="I72" s="54"/>
      <c r="J72" s="29">
        <f t="shared" si="37"/>
        <v>688.29850746268653</v>
      </c>
      <c r="K72" s="125">
        <v>21250</v>
      </c>
      <c r="L72" s="125">
        <v>27578.29</v>
      </c>
      <c r="M72" s="125">
        <v>0</v>
      </c>
      <c r="N72" s="126">
        <f t="shared" si="17"/>
        <v>26055.533100000001</v>
      </c>
      <c r="O72" s="126">
        <f t="shared" ca="1" si="18"/>
        <v>87924.399508373055</v>
      </c>
      <c r="P72" s="126">
        <f t="shared" ca="1" si="19"/>
        <v>18561</v>
      </c>
      <c r="Q72" s="49">
        <f t="shared" si="38"/>
        <v>1</v>
      </c>
      <c r="R72" s="49">
        <f t="shared" si="39"/>
        <v>0</v>
      </c>
      <c r="S72" s="49">
        <f ca="1">OFFSET(V!$B$7,D72,Q72)*H72</f>
        <v>4957.4699999999993</v>
      </c>
      <c r="T72" s="49">
        <f ca="1">IF(R72&gt;0,OFFSET(V!$I$7,D72,R72)*IF(R72=1,H72-9300,IF(R72=2,H72-18000,IF(R72=3,H72-45000,0))),0)</f>
        <v>0</v>
      </c>
      <c r="U72" s="49">
        <f>IF(AND(I72=1,H72&gt;20000,H72&lt;=45000),H72*V!$G$7,0)+IF(AND(I72=1,H72&gt;45000,H72&lt;=50000),V!$G$7/5000*(50000-H72)*H72,0)</f>
        <v>0</v>
      </c>
      <c r="V72" s="50">
        <f t="shared" ca="1" si="20"/>
        <v>4957.4699999999993</v>
      </c>
      <c r="W72" s="51">
        <v>0</v>
      </c>
      <c r="X72" s="51">
        <v>0</v>
      </c>
      <c r="Y72" s="52">
        <v>0</v>
      </c>
      <c r="Z72" s="52">
        <v>5565.0821566390259</v>
      </c>
      <c r="AA72" s="52">
        <v>0</v>
      </c>
      <c r="AB72" s="138">
        <f t="shared" si="40"/>
        <v>0</v>
      </c>
      <c r="AC72" s="52">
        <v>5280.0215767542786</v>
      </c>
      <c r="AD72" s="138">
        <f t="shared" si="21"/>
        <v>0</v>
      </c>
      <c r="AE72" s="138">
        <f t="shared" si="22"/>
        <v>427</v>
      </c>
      <c r="AF72" s="138">
        <f t="shared" si="23"/>
        <v>0</v>
      </c>
      <c r="AG72" s="138">
        <f t="shared" si="24"/>
        <v>0</v>
      </c>
      <c r="AH72" s="29"/>
      <c r="AI72" s="29"/>
      <c r="AJ72" s="15"/>
      <c r="AK72" s="51">
        <f t="shared" ca="1" si="25"/>
        <v>288261.8274300308</v>
      </c>
      <c r="AL72" s="15">
        <f t="shared" ca="1" si="26"/>
        <v>311780.29743003077</v>
      </c>
      <c r="AM72" s="49">
        <f t="shared" ca="1" si="27"/>
        <v>1872.7931388753893</v>
      </c>
      <c r="AN72" s="49">
        <f t="shared" ca="1" si="28"/>
        <v>0</v>
      </c>
      <c r="AO72" s="15"/>
      <c r="AP72" s="49">
        <f t="shared" ca="1" si="29"/>
        <v>3072.467809160245</v>
      </c>
      <c r="AQ72" s="15">
        <f t="shared" si="41"/>
        <v>5280.0215767542786</v>
      </c>
      <c r="AR72" s="15">
        <f t="shared" si="42"/>
        <v>0</v>
      </c>
      <c r="AS72" s="15"/>
      <c r="AT72" s="15"/>
      <c r="AU72" s="51">
        <f t="shared" si="30"/>
        <v>0</v>
      </c>
      <c r="AV72" s="51">
        <f t="shared" ca="1" si="31"/>
        <v>5919.7525085992547</v>
      </c>
      <c r="AW72" s="51">
        <f t="shared" ca="1" si="43"/>
        <v>0</v>
      </c>
      <c r="AX72" s="15">
        <f t="shared" ca="1" si="44"/>
        <v>3712.1987410052216</v>
      </c>
      <c r="AY72" s="51">
        <f t="shared" ca="1" si="45"/>
        <v>-399.12151685350892</v>
      </c>
      <c r="AZ72" s="52">
        <f t="shared" ca="1" si="32"/>
        <v>0</v>
      </c>
      <c r="BA72" s="52">
        <f t="shared" ca="1" si="33"/>
        <v>0</v>
      </c>
      <c r="BB72" s="52">
        <f t="shared" si="46"/>
        <v>0</v>
      </c>
      <c r="BC72" s="39">
        <f t="shared" si="47"/>
        <v>0</v>
      </c>
      <c r="BD72" s="51">
        <f t="shared" ca="1" si="48"/>
        <v>0</v>
      </c>
      <c r="BE72" s="15">
        <f t="shared" ca="1" si="49"/>
        <v>8593.0988009059911</v>
      </c>
      <c r="BF72" s="15">
        <v>-7541.1872313323202</v>
      </c>
      <c r="BG72" s="15">
        <f t="shared" ca="1" si="50"/>
        <v>314705.00213847985</v>
      </c>
      <c r="BH72" s="15"/>
      <c r="BI72" s="15"/>
    </row>
    <row r="73" spans="1:61" ht="11.25" x14ac:dyDescent="0.2">
      <c r="A73" s="20">
        <v>10501</v>
      </c>
      <c r="B73" s="20"/>
      <c r="C73" s="20">
        <v>1</v>
      </c>
      <c r="D73" s="20">
        <f t="shared" si="34"/>
        <v>1</v>
      </c>
      <c r="E73" s="47">
        <f t="shared" si="35"/>
        <v>3</v>
      </c>
      <c r="F73" s="47">
        <f t="shared" si="36"/>
        <v>13</v>
      </c>
      <c r="G73" s="21" t="s">
        <v>155</v>
      </c>
      <c r="H73" s="29">
        <v>1769</v>
      </c>
      <c r="I73" s="48"/>
      <c r="J73" s="29">
        <f t="shared" si="37"/>
        <v>2851.5223880597014</v>
      </c>
      <c r="K73" s="125">
        <v>74410</v>
      </c>
      <c r="L73" s="125">
        <v>125299.14</v>
      </c>
      <c r="M73" s="125">
        <v>0</v>
      </c>
      <c r="N73" s="126">
        <f t="shared" si="17"/>
        <v>102441.8646</v>
      </c>
      <c r="O73" s="126">
        <f t="shared" ca="1" si="18"/>
        <v>364258.22653468838</v>
      </c>
      <c r="P73" s="126">
        <f t="shared" ca="1" si="19"/>
        <v>78545</v>
      </c>
      <c r="Q73" s="49">
        <f t="shared" si="38"/>
        <v>1</v>
      </c>
      <c r="R73" s="49">
        <f t="shared" si="39"/>
        <v>0</v>
      </c>
      <c r="S73" s="49">
        <f ca="1">OFFSET(V!$B$7,D73,Q73)*H73</f>
        <v>20538.09</v>
      </c>
      <c r="T73" s="49">
        <f ca="1">IF(R73&gt;0,OFFSET(V!$I$7,D73,R73)*IF(R73=1,H73-9300,IF(R73=2,H73-18000,IF(R73=3,H73-45000,0))),0)</f>
        <v>0</v>
      </c>
      <c r="U73" s="49">
        <f>IF(AND(I73=1,H73&gt;20000,H73&lt;=45000),H73*V!$G$7,0)+IF(AND(I73=1,H73&gt;45000,H73&lt;=50000),V!$G$7/5000*(50000-H73)*H73,0)</f>
        <v>0</v>
      </c>
      <c r="V73" s="50">
        <f t="shared" ca="1" si="20"/>
        <v>20538.09</v>
      </c>
      <c r="W73" s="51">
        <v>0</v>
      </c>
      <c r="X73" s="51">
        <v>0</v>
      </c>
      <c r="Y73" s="52">
        <v>0</v>
      </c>
      <c r="Z73" s="52">
        <v>23010.428551703088</v>
      </c>
      <c r="AA73" s="52">
        <v>0</v>
      </c>
      <c r="AB73" s="138">
        <f t="shared" si="40"/>
        <v>0</v>
      </c>
      <c r="AC73" s="52">
        <v>21831.763812940902</v>
      </c>
      <c r="AD73" s="138">
        <f t="shared" si="21"/>
        <v>0</v>
      </c>
      <c r="AE73" s="138">
        <f t="shared" si="22"/>
        <v>1769</v>
      </c>
      <c r="AF73" s="138">
        <f t="shared" si="23"/>
        <v>0</v>
      </c>
      <c r="AG73" s="138">
        <f t="shared" si="24"/>
        <v>0</v>
      </c>
      <c r="AH73" s="29"/>
      <c r="AI73" s="29"/>
      <c r="AJ73" s="15"/>
      <c r="AK73" s="51">
        <f t="shared" ca="1" si="25"/>
        <v>1194227.5707815562</v>
      </c>
      <c r="AL73" s="15">
        <f t="shared" ca="1" si="26"/>
        <v>1293310.6607815563</v>
      </c>
      <c r="AM73" s="49">
        <f t="shared" ca="1" si="27"/>
        <v>7758.7144324837554</v>
      </c>
      <c r="AN73" s="49">
        <f t="shared" ca="1" si="28"/>
        <v>0</v>
      </c>
      <c r="AO73" s="15"/>
      <c r="AP73" s="49">
        <f t="shared" ca="1" si="29"/>
        <v>12703.999511623984</v>
      </c>
      <c r="AQ73" s="15">
        <f t="shared" si="41"/>
        <v>21831.763812940902</v>
      </c>
      <c r="AR73" s="15">
        <f t="shared" si="42"/>
        <v>0</v>
      </c>
      <c r="AS73" s="15"/>
      <c r="AT73" s="15"/>
      <c r="AU73" s="51">
        <f t="shared" si="30"/>
        <v>0</v>
      </c>
      <c r="AV73" s="51">
        <f t="shared" ca="1" si="31"/>
        <v>24524.688964196914</v>
      </c>
      <c r="AW73" s="51">
        <f t="shared" ca="1" si="43"/>
        <v>0</v>
      </c>
      <c r="AX73" s="15">
        <f t="shared" ca="1" si="44"/>
        <v>15396.924662879996</v>
      </c>
      <c r="AY73" s="51">
        <f t="shared" ca="1" si="45"/>
        <v>-1655.4188918947273</v>
      </c>
      <c r="AZ73" s="52">
        <f t="shared" ca="1" si="32"/>
        <v>0</v>
      </c>
      <c r="BA73" s="52">
        <f t="shared" ca="1" si="33"/>
        <v>0</v>
      </c>
      <c r="BB73" s="52">
        <f t="shared" si="46"/>
        <v>0</v>
      </c>
      <c r="BC73" s="39">
        <f t="shared" si="47"/>
        <v>0</v>
      </c>
      <c r="BD73" s="51">
        <f t="shared" ca="1" si="48"/>
        <v>0</v>
      </c>
      <c r="BE73" s="15">
        <f t="shared" ca="1" si="49"/>
        <v>35573.269583926172</v>
      </c>
      <c r="BF73" s="15">
        <v>-32328.259236204598</v>
      </c>
      <c r="BG73" s="15">
        <f t="shared" ca="1" si="50"/>
        <v>1304314.3855617614</v>
      </c>
      <c r="BH73" s="15"/>
      <c r="BI73" s="15"/>
    </row>
    <row r="74" spans="1:61" ht="11.25" x14ac:dyDescent="0.2">
      <c r="A74" s="20">
        <v>10502</v>
      </c>
      <c r="B74" s="20"/>
      <c r="C74" s="20">
        <v>1</v>
      </c>
      <c r="D74" s="20">
        <f t="shared" si="34"/>
        <v>1</v>
      </c>
      <c r="E74" s="47">
        <f t="shared" si="35"/>
        <v>2</v>
      </c>
      <c r="F74" s="47">
        <f t="shared" si="36"/>
        <v>12</v>
      </c>
      <c r="G74" s="21" t="s">
        <v>156</v>
      </c>
      <c r="H74" s="29">
        <v>973</v>
      </c>
      <c r="I74" s="48"/>
      <c r="J74" s="29">
        <f t="shared" si="37"/>
        <v>1568.4179104477612</v>
      </c>
      <c r="K74" s="125">
        <v>40450</v>
      </c>
      <c r="L74" s="125">
        <v>68932.66</v>
      </c>
      <c r="M74" s="125">
        <v>0</v>
      </c>
      <c r="N74" s="126">
        <f t="shared" si="17"/>
        <v>56007.737399999998</v>
      </c>
      <c r="O74" s="126">
        <f t="shared" ca="1" si="18"/>
        <v>200352.32019121075</v>
      </c>
      <c r="P74" s="126">
        <f t="shared" ca="1" si="19"/>
        <v>43303</v>
      </c>
      <c r="Q74" s="49">
        <f t="shared" si="38"/>
        <v>1</v>
      </c>
      <c r="R74" s="49">
        <f t="shared" si="39"/>
        <v>0</v>
      </c>
      <c r="S74" s="49">
        <f ca="1">OFFSET(V!$B$7,D74,Q74)*H74</f>
        <v>11296.529999999999</v>
      </c>
      <c r="T74" s="49">
        <f ca="1">IF(R74&gt;0,OFFSET(V!$I$7,D74,R74)*IF(R74=1,H74-9300,IF(R74=2,H74-18000,IF(R74=3,H74-45000,0))),0)</f>
        <v>0</v>
      </c>
      <c r="U74" s="49">
        <f>IF(AND(I74=1,H74&gt;20000,H74&lt;=45000),H74*V!$G$7,0)+IF(AND(I74=1,H74&gt;45000,H74&lt;=50000),V!$G$7/5000*(50000-H74)*H74,0)</f>
        <v>0</v>
      </c>
      <c r="V74" s="50">
        <f t="shared" ca="1" si="20"/>
        <v>11296.529999999999</v>
      </c>
      <c r="W74" s="51">
        <v>0</v>
      </c>
      <c r="X74" s="51">
        <v>0</v>
      </c>
      <c r="Y74" s="52">
        <v>0</v>
      </c>
      <c r="Z74" s="52">
        <v>17673.001315378297</v>
      </c>
      <c r="AA74" s="52">
        <v>0</v>
      </c>
      <c r="AB74" s="138">
        <f t="shared" si="40"/>
        <v>0</v>
      </c>
      <c r="AC74" s="52">
        <v>16767.735973112762</v>
      </c>
      <c r="AD74" s="138">
        <f t="shared" si="21"/>
        <v>0</v>
      </c>
      <c r="AE74" s="138">
        <f t="shared" si="22"/>
        <v>973</v>
      </c>
      <c r="AF74" s="138">
        <f t="shared" si="23"/>
        <v>0</v>
      </c>
      <c r="AG74" s="138">
        <f t="shared" si="24"/>
        <v>0</v>
      </c>
      <c r="AH74" s="29"/>
      <c r="AI74" s="29"/>
      <c r="AJ74" s="15"/>
      <c r="AK74" s="51">
        <f t="shared" ca="1" si="25"/>
        <v>656858.91824220144</v>
      </c>
      <c r="AL74" s="15">
        <f t="shared" ca="1" si="26"/>
        <v>711458.44824220147</v>
      </c>
      <c r="AM74" s="49">
        <f t="shared" ca="1" si="27"/>
        <v>4267.5122344865431</v>
      </c>
      <c r="AN74" s="49">
        <f t="shared" ca="1" si="28"/>
        <v>0</v>
      </c>
      <c r="AO74" s="15"/>
      <c r="AP74" s="49">
        <f t="shared" ca="1" si="29"/>
        <v>9757.2194092351456</v>
      </c>
      <c r="AQ74" s="15">
        <f t="shared" si="41"/>
        <v>16767.735973112762</v>
      </c>
      <c r="AR74" s="15">
        <f t="shared" si="42"/>
        <v>0</v>
      </c>
      <c r="AS74" s="15"/>
      <c r="AT74" s="15"/>
      <c r="AU74" s="51">
        <f t="shared" si="30"/>
        <v>0</v>
      </c>
      <c r="AV74" s="51">
        <f t="shared" ca="1" si="31"/>
        <v>13489.272109758957</v>
      </c>
      <c r="AW74" s="51">
        <f t="shared" ca="1" si="43"/>
        <v>0</v>
      </c>
      <c r="AX74" s="15">
        <f t="shared" ca="1" si="44"/>
        <v>6478.7555458813404</v>
      </c>
      <c r="AY74" s="51">
        <f t="shared" ca="1" si="45"/>
        <v>-696.57120246073771</v>
      </c>
      <c r="AZ74" s="52">
        <f t="shared" ca="1" si="32"/>
        <v>0</v>
      </c>
      <c r="BA74" s="52">
        <f t="shared" ca="1" si="33"/>
        <v>0</v>
      </c>
      <c r="BB74" s="52">
        <f t="shared" si="46"/>
        <v>0</v>
      </c>
      <c r="BC74" s="39">
        <f t="shared" si="47"/>
        <v>0</v>
      </c>
      <c r="BD74" s="51">
        <f t="shared" ca="1" si="48"/>
        <v>0</v>
      </c>
      <c r="BE74" s="15">
        <f t="shared" ca="1" si="49"/>
        <v>22549.920316533364</v>
      </c>
      <c r="BF74" s="15">
        <v>-17936.601726846267</v>
      </c>
      <c r="BG74" s="15">
        <f t="shared" ca="1" si="50"/>
        <v>720339.27906637511</v>
      </c>
      <c r="BH74" s="15"/>
      <c r="BI74" s="15"/>
    </row>
    <row r="75" spans="1:61" ht="11.25" x14ac:dyDescent="0.2">
      <c r="A75" s="20">
        <v>10503</v>
      </c>
      <c r="B75" s="20"/>
      <c r="C75" s="20">
        <v>1</v>
      </c>
      <c r="D75" s="20">
        <f t="shared" si="34"/>
        <v>1</v>
      </c>
      <c r="E75" s="47">
        <f t="shared" si="35"/>
        <v>3</v>
      </c>
      <c r="F75" s="47">
        <f t="shared" si="36"/>
        <v>13</v>
      </c>
      <c r="G75" s="21" t="s">
        <v>157</v>
      </c>
      <c r="H75" s="29">
        <v>1257</v>
      </c>
      <c r="I75" s="48"/>
      <c r="J75" s="29">
        <f t="shared" si="37"/>
        <v>2026.2089552238806</v>
      </c>
      <c r="K75" s="125">
        <v>138040</v>
      </c>
      <c r="L75" s="125">
        <v>550939.86</v>
      </c>
      <c r="M75" s="125">
        <v>0</v>
      </c>
      <c r="N75" s="126">
        <f t="shared" si="17"/>
        <v>314255.34539999999</v>
      </c>
      <c r="O75" s="126">
        <f t="shared" ca="1" si="18"/>
        <v>258831.31190169774</v>
      </c>
      <c r="P75" s="126">
        <f t="shared" ca="1" si="19"/>
        <v>0</v>
      </c>
      <c r="Q75" s="49">
        <f t="shared" si="38"/>
        <v>1</v>
      </c>
      <c r="R75" s="49">
        <f t="shared" si="39"/>
        <v>0</v>
      </c>
      <c r="S75" s="49">
        <f ca="1">OFFSET(V!$B$7,D75,Q75)*H75</f>
        <v>14593.769999999999</v>
      </c>
      <c r="T75" s="49">
        <f ca="1">IF(R75&gt;0,OFFSET(V!$I$7,D75,R75)*IF(R75=1,H75-9300,IF(R75=2,H75-18000,IF(R75=3,H75-45000,0))),0)</f>
        <v>0</v>
      </c>
      <c r="U75" s="49">
        <f>IF(AND(I75=1,H75&gt;20000,H75&lt;=45000),H75*V!$G$7,0)+IF(AND(I75=1,H75&gt;45000,H75&lt;=50000),V!$G$7/5000*(50000-H75)*H75,0)</f>
        <v>0</v>
      </c>
      <c r="V75" s="50">
        <f t="shared" ca="1" si="20"/>
        <v>14593.769999999999</v>
      </c>
      <c r="W75" s="51">
        <v>0</v>
      </c>
      <c r="X75" s="51">
        <v>0</v>
      </c>
      <c r="Y75" s="52">
        <v>0</v>
      </c>
      <c r="Z75" s="52">
        <v>63390.492939834156</v>
      </c>
      <c r="AA75" s="52">
        <v>14638</v>
      </c>
      <c r="AB75" s="138">
        <f t="shared" si="40"/>
        <v>13638</v>
      </c>
      <c r="AC75" s="52">
        <v>60143.437430500504</v>
      </c>
      <c r="AD75" s="138">
        <f t="shared" si="21"/>
        <v>0</v>
      </c>
      <c r="AE75" s="138">
        <f t="shared" si="22"/>
        <v>1257</v>
      </c>
      <c r="AF75" s="138">
        <f t="shared" si="23"/>
        <v>0</v>
      </c>
      <c r="AG75" s="138">
        <f t="shared" si="24"/>
        <v>0</v>
      </c>
      <c r="AH75" s="29"/>
      <c r="AI75" s="29"/>
      <c r="AJ75" s="15"/>
      <c r="AK75" s="51">
        <f t="shared" ca="1" si="25"/>
        <v>848583.41236428276</v>
      </c>
      <c r="AL75" s="15">
        <f t="shared" ca="1" si="26"/>
        <v>863177.18236428278</v>
      </c>
      <c r="AM75" s="49">
        <f t="shared" ca="1" si="27"/>
        <v>5513.117038797106</v>
      </c>
      <c r="AN75" s="49">
        <f t="shared" ca="1" si="28"/>
        <v>0</v>
      </c>
      <c r="AO75" s="15"/>
      <c r="AP75" s="49">
        <f t="shared" ca="1" si="29"/>
        <v>34997.731117426432</v>
      </c>
      <c r="AQ75" s="15">
        <f t="shared" si="41"/>
        <v>60143.437430500504</v>
      </c>
      <c r="AR75" s="15">
        <f t="shared" si="42"/>
        <v>0</v>
      </c>
      <c r="AS75" s="15"/>
      <c r="AT75" s="15"/>
      <c r="AU75" s="51">
        <f t="shared" si="30"/>
        <v>6819</v>
      </c>
      <c r="AV75" s="51">
        <f t="shared" ca="1" si="31"/>
        <v>17426.531389483051</v>
      </c>
      <c r="AW75" s="51">
        <f t="shared" ca="1" si="43"/>
        <v>0</v>
      </c>
      <c r="AX75" s="15">
        <f t="shared" ca="1" si="44"/>
        <v>0</v>
      </c>
      <c r="AY75" s="51">
        <f t="shared" ca="1" si="45"/>
        <v>0</v>
      </c>
      <c r="AZ75" s="52">
        <f t="shared" ca="1" si="32"/>
        <v>0</v>
      </c>
      <c r="BA75" s="52">
        <f t="shared" ca="1" si="33"/>
        <v>0</v>
      </c>
      <c r="BB75" s="52">
        <f t="shared" si="46"/>
        <v>0</v>
      </c>
      <c r="BC75" s="39">
        <f t="shared" si="47"/>
        <v>0</v>
      </c>
      <c r="BD75" s="51">
        <f t="shared" ca="1" si="48"/>
        <v>0</v>
      </c>
      <c r="BE75" s="15">
        <f t="shared" ca="1" si="49"/>
        <v>59243.262506909479</v>
      </c>
      <c r="BF75" s="15">
        <v>-34803.909523180148</v>
      </c>
      <c r="BG75" s="15">
        <f t="shared" ca="1" si="50"/>
        <v>893129.65238680923</v>
      </c>
      <c r="BH75" s="15"/>
      <c r="BI75" s="15"/>
    </row>
    <row r="76" spans="1:61" ht="11.25" x14ac:dyDescent="0.2">
      <c r="A76" s="20">
        <v>10504</v>
      </c>
      <c r="B76" s="20"/>
      <c r="C76" s="20">
        <v>1</v>
      </c>
      <c r="D76" s="20">
        <f t="shared" si="34"/>
        <v>1</v>
      </c>
      <c r="E76" s="47">
        <f t="shared" si="35"/>
        <v>4</v>
      </c>
      <c r="F76" s="47">
        <f t="shared" si="36"/>
        <v>14</v>
      </c>
      <c r="G76" s="21" t="s">
        <v>158</v>
      </c>
      <c r="H76" s="29">
        <v>4135</v>
      </c>
      <c r="I76" s="48"/>
      <c r="J76" s="29">
        <f t="shared" si="37"/>
        <v>6665.373134328358</v>
      </c>
      <c r="K76" s="125">
        <v>357005</v>
      </c>
      <c r="L76" s="125">
        <v>1349425.72</v>
      </c>
      <c r="M76" s="125">
        <v>0</v>
      </c>
      <c r="N76" s="126">
        <f t="shared" si="17"/>
        <v>783319.63079999993</v>
      </c>
      <c r="O76" s="126">
        <f t="shared" ca="1" si="18"/>
        <v>851445.88282698498</v>
      </c>
      <c r="P76" s="126">
        <f t="shared" ca="1" si="19"/>
        <v>20438</v>
      </c>
      <c r="Q76" s="49">
        <f t="shared" si="38"/>
        <v>1</v>
      </c>
      <c r="R76" s="49">
        <f t="shared" si="39"/>
        <v>0</v>
      </c>
      <c r="S76" s="49">
        <f ca="1">OFFSET(V!$B$7,D76,Q76)*H76</f>
        <v>48007.35</v>
      </c>
      <c r="T76" s="49">
        <f ca="1">IF(R76&gt;0,OFFSET(V!$I$7,D76,R76)*IF(R76=1,H76-9300,IF(R76=2,H76-18000,IF(R76=3,H76-45000,0))),0)</f>
        <v>0</v>
      </c>
      <c r="U76" s="49">
        <f>IF(AND(I76=1,H76&gt;20000,H76&lt;=45000),H76*V!$G$7,0)+IF(AND(I76=1,H76&gt;45000,H76&lt;=50000),V!$G$7/5000*(50000-H76)*H76,0)</f>
        <v>0</v>
      </c>
      <c r="V76" s="50">
        <f t="shared" ca="1" si="20"/>
        <v>48007.35</v>
      </c>
      <c r="W76" s="51">
        <v>17113.439999999999</v>
      </c>
      <c r="X76" s="51">
        <v>0</v>
      </c>
      <c r="Y76" s="52">
        <v>6854.356373044192</v>
      </c>
      <c r="Z76" s="52">
        <v>228277.74103762273</v>
      </c>
      <c r="AA76" s="52">
        <v>91846</v>
      </c>
      <c r="AB76" s="138">
        <f t="shared" si="40"/>
        <v>90846</v>
      </c>
      <c r="AC76" s="52">
        <v>216584.65486146731</v>
      </c>
      <c r="AD76" s="138">
        <f t="shared" si="21"/>
        <v>0</v>
      </c>
      <c r="AE76" s="138">
        <f t="shared" si="22"/>
        <v>4135</v>
      </c>
      <c r="AF76" s="138">
        <f t="shared" si="23"/>
        <v>0</v>
      </c>
      <c r="AG76" s="138">
        <f t="shared" si="24"/>
        <v>0</v>
      </c>
      <c r="AH76" s="29"/>
      <c r="AI76" s="29"/>
      <c r="AJ76" s="15"/>
      <c r="AK76" s="51">
        <f t="shared" ca="1" si="25"/>
        <v>2791481.6309676287</v>
      </c>
      <c r="AL76" s="15">
        <f t="shared" ca="1" si="26"/>
        <v>2877040.4209676287</v>
      </c>
      <c r="AM76" s="49">
        <f t="shared" ca="1" si="27"/>
        <v>18135.830513465422</v>
      </c>
      <c r="AN76" s="49">
        <f t="shared" ca="1" si="28"/>
        <v>1183.3738111656999</v>
      </c>
      <c r="AO76" s="15"/>
      <c r="AP76" s="49">
        <f t="shared" ca="1" si="29"/>
        <v>126031.56452042449</v>
      </c>
      <c r="AQ76" s="15">
        <f t="shared" si="41"/>
        <v>216584.65486146731</v>
      </c>
      <c r="AR76" s="15">
        <f t="shared" si="42"/>
        <v>0</v>
      </c>
      <c r="AS76" s="15"/>
      <c r="AT76" s="15"/>
      <c r="AU76" s="51">
        <f t="shared" si="30"/>
        <v>45423</v>
      </c>
      <c r="AV76" s="51">
        <f t="shared" ca="1" si="31"/>
        <v>57325.940569222294</v>
      </c>
      <c r="AW76" s="51">
        <f t="shared" ca="1" si="43"/>
        <v>0</v>
      </c>
      <c r="AX76" s="15">
        <f t="shared" ca="1" si="44"/>
        <v>12195.850228179479</v>
      </c>
      <c r="AY76" s="51">
        <f t="shared" ca="1" si="45"/>
        <v>-1311.2515201896515</v>
      </c>
      <c r="AZ76" s="52">
        <f t="shared" ca="1" si="32"/>
        <v>0</v>
      </c>
      <c r="BA76" s="52">
        <f t="shared" ca="1" si="33"/>
        <v>0</v>
      </c>
      <c r="BB76" s="52">
        <f t="shared" si="46"/>
        <v>0</v>
      </c>
      <c r="BC76" s="39">
        <f t="shared" si="47"/>
        <v>0</v>
      </c>
      <c r="BD76" s="51">
        <f t="shared" ca="1" si="48"/>
        <v>0</v>
      </c>
      <c r="BE76" s="15">
        <f t="shared" ca="1" si="49"/>
        <v>227469.25356945713</v>
      </c>
      <c r="BF76" s="15">
        <v>-100796.1212630659</v>
      </c>
      <c r="BG76" s="15">
        <f t="shared" ca="1" si="50"/>
        <v>3023032.7575986511</v>
      </c>
      <c r="BH76" s="15"/>
      <c r="BI76" s="15"/>
    </row>
    <row r="77" spans="1:61" ht="11.25" x14ac:dyDescent="0.2">
      <c r="A77" s="20">
        <v>10505</v>
      </c>
      <c r="B77" s="20"/>
      <c r="C77" s="20">
        <v>1</v>
      </c>
      <c r="D77" s="20">
        <f t="shared" si="34"/>
        <v>1</v>
      </c>
      <c r="E77" s="47">
        <f t="shared" si="35"/>
        <v>3</v>
      </c>
      <c r="F77" s="47">
        <f t="shared" si="36"/>
        <v>13</v>
      </c>
      <c r="G77" s="21" t="s">
        <v>159</v>
      </c>
      <c r="H77" s="29">
        <v>1089</v>
      </c>
      <c r="I77" s="48"/>
      <c r="J77" s="29">
        <f t="shared" si="37"/>
        <v>1755.4029850746269</v>
      </c>
      <c r="K77" s="125">
        <v>42910</v>
      </c>
      <c r="L77" s="125">
        <v>65233.63</v>
      </c>
      <c r="M77" s="125">
        <v>0</v>
      </c>
      <c r="N77" s="126">
        <f t="shared" si="17"/>
        <v>56336.315699999992</v>
      </c>
      <c r="O77" s="126">
        <f t="shared" ca="1" si="18"/>
        <v>224238.1055377477</v>
      </c>
      <c r="P77" s="126">
        <f t="shared" ca="1" si="19"/>
        <v>50371</v>
      </c>
      <c r="Q77" s="49">
        <f t="shared" si="38"/>
        <v>1</v>
      </c>
      <c r="R77" s="49">
        <f t="shared" si="39"/>
        <v>0</v>
      </c>
      <c r="S77" s="49">
        <f ca="1">OFFSET(V!$B$7,D77,Q77)*H77</f>
        <v>12643.289999999999</v>
      </c>
      <c r="T77" s="49">
        <f ca="1">IF(R77&gt;0,OFFSET(V!$I$7,D77,R77)*IF(R77=1,H77-9300,IF(R77=2,H77-18000,IF(R77=3,H77-45000,0))),0)</f>
        <v>0</v>
      </c>
      <c r="U77" s="49">
        <f>IF(AND(I77=1,H77&gt;20000,H77&lt;=45000),H77*V!$G$7,0)+IF(AND(I77=1,H77&gt;45000,H77&lt;=50000),V!$G$7/5000*(50000-H77)*H77,0)</f>
        <v>0</v>
      </c>
      <c r="V77" s="50">
        <f t="shared" ca="1" si="20"/>
        <v>12643.289999999999</v>
      </c>
      <c r="W77" s="51">
        <v>0</v>
      </c>
      <c r="X77" s="51">
        <v>0</v>
      </c>
      <c r="Y77" s="52">
        <v>0</v>
      </c>
      <c r="Z77" s="52">
        <v>74826.395500098108</v>
      </c>
      <c r="AA77" s="52">
        <v>6346</v>
      </c>
      <c r="AB77" s="138">
        <f t="shared" si="40"/>
        <v>5346</v>
      </c>
      <c r="AC77" s="52">
        <v>70993.557980081066</v>
      </c>
      <c r="AD77" s="138">
        <f t="shared" si="21"/>
        <v>0</v>
      </c>
      <c r="AE77" s="138">
        <f t="shared" si="22"/>
        <v>1089</v>
      </c>
      <c r="AF77" s="138">
        <f t="shared" si="23"/>
        <v>0</v>
      </c>
      <c r="AG77" s="138">
        <f t="shared" si="24"/>
        <v>0</v>
      </c>
      <c r="AH77" s="29"/>
      <c r="AI77" s="29"/>
      <c r="AJ77" s="15"/>
      <c r="AK77" s="51">
        <f t="shared" ca="1" si="25"/>
        <v>735168.92288361501</v>
      </c>
      <c r="AL77" s="15">
        <f t="shared" ca="1" si="26"/>
        <v>798183.21288361505</v>
      </c>
      <c r="AM77" s="49">
        <f t="shared" ca="1" si="27"/>
        <v>4776.2803939936739</v>
      </c>
      <c r="AN77" s="49">
        <f t="shared" ca="1" si="28"/>
        <v>0</v>
      </c>
      <c r="AO77" s="15"/>
      <c r="AP77" s="49">
        <f t="shared" ca="1" si="29"/>
        <v>41311.464050045797</v>
      </c>
      <c r="AQ77" s="15">
        <f t="shared" si="41"/>
        <v>70993.557980081066</v>
      </c>
      <c r="AR77" s="15">
        <f t="shared" si="42"/>
        <v>0</v>
      </c>
      <c r="AS77" s="15"/>
      <c r="AT77" s="15"/>
      <c r="AU77" s="51">
        <f t="shared" si="30"/>
        <v>2673</v>
      </c>
      <c r="AV77" s="51">
        <f t="shared" ca="1" si="31"/>
        <v>15097.448435280066</v>
      </c>
      <c r="AW77" s="51">
        <f t="shared" ca="1" si="43"/>
        <v>4812.2896967470951</v>
      </c>
      <c r="AX77" s="15">
        <f t="shared" ca="1" si="44"/>
        <v>0</v>
      </c>
      <c r="AY77" s="51">
        <f t="shared" ca="1" si="45"/>
        <v>0</v>
      </c>
      <c r="AZ77" s="52">
        <f t="shared" ca="1" si="32"/>
        <v>0</v>
      </c>
      <c r="BA77" s="52">
        <f t="shared" ca="1" si="33"/>
        <v>0</v>
      </c>
      <c r="BB77" s="52">
        <f t="shared" si="46"/>
        <v>0</v>
      </c>
      <c r="BC77" s="39">
        <f t="shared" si="47"/>
        <v>0</v>
      </c>
      <c r="BD77" s="51">
        <f t="shared" ca="1" si="48"/>
        <v>0</v>
      </c>
      <c r="BE77" s="15">
        <f t="shared" ca="1" si="49"/>
        <v>63894.202182072957</v>
      </c>
      <c r="BF77" s="15">
        <v>-20299.609352440326</v>
      </c>
      <c r="BG77" s="15">
        <f t="shared" ca="1" si="50"/>
        <v>846554.08610724134</v>
      </c>
      <c r="BH77" s="15"/>
      <c r="BI77" s="15"/>
    </row>
    <row r="78" spans="1:61" ht="11.25" x14ac:dyDescent="0.2">
      <c r="A78" s="20">
        <v>10506</v>
      </c>
      <c r="B78" s="20"/>
      <c r="C78" s="20">
        <v>1</v>
      </c>
      <c r="D78" s="20">
        <f t="shared" si="34"/>
        <v>1</v>
      </c>
      <c r="E78" s="47">
        <f t="shared" si="35"/>
        <v>3</v>
      </c>
      <c r="F78" s="47">
        <f t="shared" si="36"/>
        <v>13</v>
      </c>
      <c r="G78" s="21" t="s">
        <v>160</v>
      </c>
      <c r="H78" s="29">
        <v>1149</v>
      </c>
      <c r="I78" s="48"/>
      <c r="J78" s="29">
        <f t="shared" si="37"/>
        <v>1852.1194029850747</v>
      </c>
      <c r="K78" s="125">
        <v>41360</v>
      </c>
      <c r="L78" s="125">
        <v>51876.91</v>
      </c>
      <c r="M78" s="125">
        <v>0</v>
      </c>
      <c r="N78" s="126">
        <f t="shared" si="17"/>
        <v>50011.194900000002</v>
      </c>
      <c r="O78" s="126">
        <f t="shared" ca="1" si="18"/>
        <v>236592.82209630127</v>
      </c>
      <c r="P78" s="126">
        <f t="shared" ca="1" si="19"/>
        <v>55974</v>
      </c>
      <c r="Q78" s="49">
        <f t="shared" si="38"/>
        <v>1</v>
      </c>
      <c r="R78" s="49">
        <f t="shared" si="39"/>
        <v>0</v>
      </c>
      <c r="S78" s="49">
        <f ca="1">OFFSET(V!$B$7,D78,Q78)*H78</f>
        <v>13339.89</v>
      </c>
      <c r="T78" s="49">
        <f ca="1">IF(R78&gt;0,OFFSET(V!$I$7,D78,R78)*IF(R78=1,H78-9300,IF(R78=2,H78-18000,IF(R78=3,H78-45000,0))),0)</f>
        <v>0</v>
      </c>
      <c r="U78" s="49">
        <f>IF(AND(I78=1,H78&gt;20000,H78&lt;=45000),H78*V!$G$7,0)+IF(AND(I78=1,H78&gt;45000,H78&lt;=50000),V!$G$7/5000*(50000-H78)*H78,0)</f>
        <v>0</v>
      </c>
      <c r="V78" s="50">
        <f t="shared" ca="1" si="20"/>
        <v>13339.89</v>
      </c>
      <c r="W78" s="51">
        <v>0</v>
      </c>
      <c r="X78" s="51">
        <v>0</v>
      </c>
      <c r="Y78" s="52">
        <v>0</v>
      </c>
      <c r="Z78" s="52">
        <v>21824.189879581114</v>
      </c>
      <c r="AA78" s="52">
        <v>0</v>
      </c>
      <c r="AB78" s="138">
        <f t="shared" si="40"/>
        <v>0</v>
      </c>
      <c r="AC78" s="52">
        <v>20706.287924590844</v>
      </c>
      <c r="AD78" s="138">
        <f t="shared" si="21"/>
        <v>0</v>
      </c>
      <c r="AE78" s="138">
        <f t="shared" si="22"/>
        <v>1149</v>
      </c>
      <c r="AF78" s="138">
        <f t="shared" si="23"/>
        <v>0</v>
      </c>
      <c r="AG78" s="138">
        <f t="shared" si="24"/>
        <v>0</v>
      </c>
      <c r="AH78" s="29"/>
      <c r="AI78" s="29"/>
      <c r="AJ78" s="15"/>
      <c r="AK78" s="51">
        <f t="shared" ca="1" si="25"/>
        <v>775674.09769813914</v>
      </c>
      <c r="AL78" s="15">
        <f t="shared" ca="1" si="26"/>
        <v>844987.98769813916</v>
      </c>
      <c r="AM78" s="49">
        <f t="shared" ca="1" si="27"/>
        <v>5039.4363385663282</v>
      </c>
      <c r="AN78" s="49">
        <f t="shared" ca="1" si="28"/>
        <v>0</v>
      </c>
      <c r="AO78" s="15"/>
      <c r="AP78" s="49">
        <f t="shared" ca="1" si="29"/>
        <v>12049.08013550521</v>
      </c>
      <c r="AQ78" s="15">
        <f t="shared" si="41"/>
        <v>20706.287924590844</v>
      </c>
      <c r="AR78" s="15">
        <f t="shared" si="42"/>
        <v>0</v>
      </c>
      <c r="AS78" s="15"/>
      <c r="AT78" s="15"/>
      <c r="AU78" s="51">
        <f t="shared" si="30"/>
        <v>0</v>
      </c>
      <c r="AV78" s="51">
        <f t="shared" ca="1" si="31"/>
        <v>15929.263776066848</v>
      </c>
      <c r="AW78" s="51">
        <f t="shared" ca="1" si="43"/>
        <v>0</v>
      </c>
      <c r="AX78" s="15">
        <f t="shared" ca="1" si="44"/>
        <v>7272.0559869812132</v>
      </c>
      <c r="AY78" s="51">
        <f t="shared" ca="1" si="45"/>
        <v>-781.86385446099166</v>
      </c>
      <c r="AZ78" s="52">
        <f t="shared" ca="1" si="32"/>
        <v>0</v>
      </c>
      <c r="BA78" s="52">
        <f t="shared" ca="1" si="33"/>
        <v>0</v>
      </c>
      <c r="BB78" s="52">
        <f t="shared" si="46"/>
        <v>0</v>
      </c>
      <c r="BC78" s="39">
        <f t="shared" si="47"/>
        <v>0</v>
      </c>
      <c r="BD78" s="51">
        <f t="shared" ca="1" si="48"/>
        <v>0</v>
      </c>
      <c r="BE78" s="15">
        <f t="shared" ca="1" si="49"/>
        <v>27196.480057111065</v>
      </c>
      <c r="BF78" s="15">
        <v>-20850.220132047409</v>
      </c>
      <c r="BG78" s="15">
        <f t="shared" ca="1" si="50"/>
        <v>856373.6839617691</v>
      </c>
      <c r="BH78" s="15"/>
      <c r="BI78" s="15"/>
    </row>
    <row r="79" spans="1:61" ht="11.25" x14ac:dyDescent="0.2">
      <c r="A79" s="20">
        <v>10507</v>
      </c>
      <c r="B79" s="20"/>
      <c r="C79" s="20">
        <v>1</v>
      </c>
      <c r="D79" s="20">
        <f t="shared" si="34"/>
        <v>1</v>
      </c>
      <c r="E79" s="47">
        <f t="shared" si="35"/>
        <v>2</v>
      </c>
      <c r="F79" s="47">
        <f t="shared" si="36"/>
        <v>12</v>
      </c>
      <c r="G79" s="21" t="s">
        <v>161</v>
      </c>
      <c r="H79" s="29">
        <v>956</v>
      </c>
      <c r="I79" s="48"/>
      <c r="J79" s="29">
        <f t="shared" si="37"/>
        <v>1541.0149253731342</v>
      </c>
      <c r="K79" s="125">
        <v>37715</v>
      </c>
      <c r="L79" s="125">
        <v>33021.82</v>
      </c>
      <c r="M79" s="125">
        <v>0</v>
      </c>
      <c r="N79" s="126">
        <f t="shared" si="17"/>
        <v>40033.309800000003</v>
      </c>
      <c r="O79" s="126">
        <f t="shared" ca="1" si="18"/>
        <v>196851.81716628722</v>
      </c>
      <c r="P79" s="126">
        <f t="shared" ca="1" si="19"/>
        <v>47046</v>
      </c>
      <c r="Q79" s="49">
        <f t="shared" si="38"/>
        <v>1</v>
      </c>
      <c r="R79" s="49">
        <f t="shared" si="39"/>
        <v>0</v>
      </c>
      <c r="S79" s="49">
        <f ca="1">OFFSET(V!$B$7,D79,Q79)*H79</f>
        <v>11099.16</v>
      </c>
      <c r="T79" s="49">
        <f ca="1">IF(R79&gt;0,OFFSET(V!$I$7,D79,R79)*IF(R79=1,H79-9300,IF(R79=2,H79-18000,IF(R79=3,H79-45000,0))),0)</f>
        <v>0</v>
      </c>
      <c r="U79" s="49">
        <f>IF(AND(I79=1,H79&gt;20000,H79&lt;=45000),H79*V!$G$7,0)+IF(AND(I79=1,H79&gt;45000,H79&lt;=50000),V!$G$7/5000*(50000-H79)*H79,0)</f>
        <v>0</v>
      </c>
      <c r="V79" s="50">
        <f t="shared" ca="1" si="20"/>
        <v>11099.16</v>
      </c>
      <c r="W79" s="51">
        <v>0</v>
      </c>
      <c r="X79" s="51">
        <v>0</v>
      </c>
      <c r="Y79" s="52">
        <v>0</v>
      </c>
      <c r="Z79" s="52">
        <v>25413.254071495532</v>
      </c>
      <c r="AA79" s="52">
        <v>4354</v>
      </c>
      <c r="AB79" s="138">
        <f t="shared" si="40"/>
        <v>3354</v>
      </c>
      <c r="AC79" s="52">
        <v>24111.509238539809</v>
      </c>
      <c r="AD79" s="138">
        <f t="shared" si="21"/>
        <v>0</v>
      </c>
      <c r="AE79" s="138">
        <f t="shared" si="22"/>
        <v>956</v>
      </c>
      <c r="AF79" s="138">
        <f t="shared" si="23"/>
        <v>0</v>
      </c>
      <c r="AG79" s="138">
        <f t="shared" si="24"/>
        <v>0</v>
      </c>
      <c r="AH79" s="29"/>
      <c r="AI79" s="29"/>
      <c r="AJ79" s="15"/>
      <c r="AK79" s="51">
        <f t="shared" ca="1" si="25"/>
        <v>645382.45204475278</v>
      </c>
      <c r="AL79" s="15">
        <f t="shared" ca="1" si="26"/>
        <v>703527.61204475281</v>
      </c>
      <c r="AM79" s="49">
        <f t="shared" ca="1" si="27"/>
        <v>4192.9513835242906</v>
      </c>
      <c r="AN79" s="49">
        <f t="shared" ca="1" si="28"/>
        <v>0</v>
      </c>
      <c r="AO79" s="15"/>
      <c r="AP79" s="49">
        <f t="shared" ca="1" si="29"/>
        <v>14030.593414965326</v>
      </c>
      <c r="AQ79" s="15">
        <f t="shared" si="41"/>
        <v>24111.509238539809</v>
      </c>
      <c r="AR79" s="15">
        <f t="shared" si="42"/>
        <v>0</v>
      </c>
      <c r="AS79" s="15"/>
      <c r="AT79" s="15"/>
      <c r="AU79" s="51">
        <f t="shared" si="30"/>
        <v>1677</v>
      </c>
      <c r="AV79" s="51">
        <f t="shared" ca="1" si="31"/>
        <v>13253.591096536036</v>
      </c>
      <c r="AW79" s="51">
        <f t="shared" ca="1" si="43"/>
        <v>0</v>
      </c>
      <c r="AX79" s="15">
        <f t="shared" ca="1" si="44"/>
        <v>4849.6752729615546</v>
      </c>
      <c r="AY79" s="51">
        <f t="shared" ca="1" si="45"/>
        <v>-521.41867562490188</v>
      </c>
      <c r="AZ79" s="52">
        <f t="shared" ca="1" si="32"/>
        <v>0</v>
      </c>
      <c r="BA79" s="52">
        <f t="shared" ca="1" si="33"/>
        <v>0</v>
      </c>
      <c r="BB79" s="52">
        <f t="shared" si="46"/>
        <v>0</v>
      </c>
      <c r="BC79" s="39">
        <f t="shared" si="47"/>
        <v>0</v>
      </c>
      <c r="BD79" s="51">
        <f t="shared" ca="1" si="48"/>
        <v>0</v>
      </c>
      <c r="BE79" s="15">
        <f t="shared" ca="1" si="49"/>
        <v>28439.76583587646</v>
      </c>
      <c r="BF79" s="15">
        <v>-16877.046624350394</v>
      </c>
      <c r="BG79" s="15">
        <f t="shared" ca="1" si="50"/>
        <v>719283.28263980325</v>
      </c>
      <c r="BH79" s="15"/>
      <c r="BI79" s="15"/>
    </row>
    <row r="80" spans="1:61" ht="11.25" x14ac:dyDescent="0.2">
      <c r="A80" s="20">
        <v>10508</v>
      </c>
      <c r="B80" s="20"/>
      <c r="C80" s="20">
        <v>1</v>
      </c>
      <c r="D80" s="20">
        <f t="shared" si="34"/>
        <v>1</v>
      </c>
      <c r="E80" s="47">
        <f t="shared" si="35"/>
        <v>3</v>
      </c>
      <c r="F80" s="47">
        <f t="shared" si="36"/>
        <v>13</v>
      </c>
      <c r="G80" s="21" t="s">
        <v>162</v>
      </c>
      <c r="H80" s="29">
        <v>2194</v>
      </c>
      <c r="I80" s="48"/>
      <c r="J80" s="29">
        <f t="shared" si="37"/>
        <v>3536.5970149253731</v>
      </c>
      <c r="K80" s="125">
        <v>121420</v>
      </c>
      <c r="L80" s="125">
        <v>532566.51</v>
      </c>
      <c r="M80" s="125">
        <v>0</v>
      </c>
      <c r="N80" s="126">
        <f t="shared" si="17"/>
        <v>295123.33889999997</v>
      </c>
      <c r="O80" s="126">
        <f t="shared" ca="1" si="18"/>
        <v>451770.80215777631</v>
      </c>
      <c r="P80" s="126">
        <f t="shared" ca="1" si="19"/>
        <v>46994</v>
      </c>
      <c r="Q80" s="49">
        <f t="shared" si="38"/>
        <v>1</v>
      </c>
      <c r="R80" s="49">
        <f t="shared" si="39"/>
        <v>0</v>
      </c>
      <c r="S80" s="49">
        <f ca="1">OFFSET(V!$B$7,D80,Q80)*H80</f>
        <v>25472.34</v>
      </c>
      <c r="T80" s="49">
        <f ca="1">IF(R80&gt;0,OFFSET(V!$I$7,D80,R80)*IF(R80=1,H80-9300,IF(R80=2,H80-18000,IF(R80=3,H80-45000,0))),0)</f>
        <v>0</v>
      </c>
      <c r="U80" s="49">
        <f>IF(AND(I80=1,H80&gt;20000,H80&lt;=45000),H80*V!$G$7,0)+IF(AND(I80=1,H80&gt;45000,H80&lt;=50000),V!$G$7/5000*(50000-H80)*H80,0)</f>
        <v>0</v>
      </c>
      <c r="V80" s="50">
        <f t="shared" ca="1" si="20"/>
        <v>25472.34</v>
      </c>
      <c r="W80" s="51">
        <v>8439.56</v>
      </c>
      <c r="X80" s="51">
        <v>0</v>
      </c>
      <c r="Y80" s="52">
        <v>0</v>
      </c>
      <c r="Z80" s="52">
        <v>46281.897923737131</v>
      </c>
      <c r="AA80" s="52">
        <v>1259</v>
      </c>
      <c r="AB80" s="138">
        <f t="shared" si="40"/>
        <v>259</v>
      </c>
      <c r="AC80" s="52">
        <v>43911.19713460897</v>
      </c>
      <c r="AD80" s="138">
        <f t="shared" si="21"/>
        <v>0</v>
      </c>
      <c r="AE80" s="138">
        <f t="shared" si="22"/>
        <v>2194</v>
      </c>
      <c r="AF80" s="138">
        <f t="shared" si="23"/>
        <v>0</v>
      </c>
      <c r="AG80" s="138">
        <f t="shared" si="24"/>
        <v>0</v>
      </c>
      <c r="AH80" s="29"/>
      <c r="AI80" s="29"/>
      <c r="AJ80" s="15"/>
      <c r="AK80" s="51">
        <f t="shared" ca="1" si="25"/>
        <v>1481139.2257177697</v>
      </c>
      <c r="AL80" s="15">
        <f t="shared" ca="1" si="26"/>
        <v>1562045.1257177698</v>
      </c>
      <c r="AM80" s="49">
        <f t="shared" ca="1" si="27"/>
        <v>9622.7357065400556</v>
      </c>
      <c r="AN80" s="49">
        <f t="shared" ca="1" si="28"/>
        <v>0</v>
      </c>
      <c r="AO80" s="15"/>
      <c r="AP80" s="49">
        <f t="shared" ca="1" si="29"/>
        <v>25552.11900113308</v>
      </c>
      <c r="AQ80" s="15">
        <f t="shared" si="41"/>
        <v>43911.19713460897</v>
      </c>
      <c r="AR80" s="15">
        <f t="shared" si="42"/>
        <v>0</v>
      </c>
      <c r="AS80" s="15"/>
      <c r="AT80" s="15"/>
      <c r="AU80" s="51">
        <f t="shared" si="30"/>
        <v>129.5</v>
      </c>
      <c r="AV80" s="51">
        <f t="shared" ca="1" si="31"/>
        <v>30416.714294769939</v>
      </c>
      <c r="AW80" s="51">
        <f t="shared" ca="1" si="43"/>
        <v>0</v>
      </c>
      <c r="AX80" s="15">
        <f t="shared" ca="1" si="44"/>
        <v>12187.136161294053</v>
      </c>
      <c r="AY80" s="51">
        <f t="shared" ca="1" si="45"/>
        <v>-1310.3146167973689</v>
      </c>
      <c r="AZ80" s="52">
        <f t="shared" ca="1" si="32"/>
        <v>0</v>
      </c>
      <c r="BA80" s="52">
        <f t="shared" ca="1" si="33"/>
        <v>0</v>
      </c>
      <c r="BB80" s="52">
        <f t="shared" si="46"/>
        <v>0</v>
      </c>
      <c r="BC80" s="39">
        <f t="shared" si="47"/>
        <v>0</v>
      </c>
      <c r="BD80" s="51">
        <f t="shared" ca="1" si="48"/>
        <v>0</v>
      </c>
      <c r="BE80" s="15">
        <f t="shared" ca="1" si="49"/>
        <v>54788.018679105655</v>
      </c>
      <c r="BF80" s="15">
        <v>-47139.693427231337</v>
      </c>
      <c r="BG80" s="15">
        <f t="shared" ca="1" si="50"/>
        <v>1579316.1866761842</v>
      </c>
      <c r="BH80" s="15"/>
      <c r="BI80" s="15"/>
    </row>
    <row r="81" spans="1:61" ht="11.25" x14ac:dyDescent="0.2">
      <c r="A81" s="20">
        <v>10509</v>
      </c>
      <c r="B81" s="20"/>
      <c r="C81" s="20">
        <v>1</v>
      </c>
      <c r="D81" s="20">
        <f t="shared" si="34"/>
        <v>1</v>
      </c>
      <c r="E81" s="47">
        <f t="shared" si="35"/>
        <v>3</v>
      </c>
      <c r="F81" s="47">
        <f t="shared" si="36"/>
        <v>13</v>
      </c>
      <c r="G81" s="21" t="s">
        <v>163</v>
      </c>
      <c r="H81" s="29">
        <v>2017</v>
      </c>
      <c r="I81" s="48"/>
      <c r="J81" s="29">
        <f t="shared" si="37"/>
        <v>3251.2835820895521</v>
      </c>
      <c r="K81" s="125">
        <v>80125</v>
      </c>
      <c r="L81" s="125">
        <v>129926.93</v>
      </c>
      <c r="M81" s="125">
        <v>0</v>
      </c>
      <c r="N81" s="126">
        <f t="shared" si="17"/>
        <v>108361.5027</v>
      </c>
      <c r="O81" s="126">
        <f t="shared" ca="1" si="18"/>
        <v>415324.3883100432</v>
      </c>
      <c r="P81" s="126">
        <f t="shared" ca="1" si="19"/>
        <v>92089</v>
      </c>
      <c r="Q81" s="49">
        <f t="shared" si="38"/>
        <v>1</v>
      </c>
      <c r="R81" s="49">
        <f t="shared" si="39"/>
        <v>0</v>
      </c>
      <c r="S81" s="49">
        <f ca="1">OFFSET(V!$B$7,D81,Q81)*H81</f>
        <v>23417.37</v>
      </c>
      <c r="T81" s="49">
        <f ca="1">IF(R81&gt;0,OFFSET(V!$I$7,D81,R81)*IF(R81=1,H81-9300,IF(R81=2,H81-18000,IF(R81=3,H81-45000,0))),0)</f>
        <v>0</v>
      </c>
      <c r="U81" s="49">
        <f>IF(AND(I81=1,H81&gt;20000,H81&lt;=45000),H81*V!$G$7,0)+IF(AND(I81=1,H81&gt;45000,H81&lt;=50000),V!$G$7/5000*(50000-H81)*H81,0)</f>
        <v>0</v>
      </c>
      <c r="V81" s="50">
        <f t="shared" ca="1" si="20"/>
        <v>23417.37</v>
      </c>
      <c r="W81" s="51">
        <v>8459.76</v>
      </c>
      <c r="X81" s="51">
        <v>0</v>
      </c>
      <c r="Y81" s="52">
        <v>0</v>
      </c>
      <c r="Z81" s="52">
        <v>49738.799299433878</v>
      </c>
      <c r="AA81" s="52">
        <v>15363</v>
      </c>
      <c r="AB81" s="138">
        <f t="shared" si="40"/>
        <v>14363</v>
      </c>
      <c r="AC81" s="52">
        <v>47191.025417218509</v>
      </c>
      <c r="AD81" s="138">
        <f t="shared" si="21"/>
        <v>0</v>
      </c>
      <c r="AE81" s="138">
        <f t="shared" si="22"/>
        <v>2017</v>
      </c>
      <c r="AF81" s="138">
        <f t="shared" si="23"/>
        <v>0</v>
      </c>
      <c r="AG81" s="138">
        <f t="shared" si="24"/>
        <v>0</v>
      </c>
      <c r="AH81" s="29"/>
      <c r="AI81" s="29"/>
      <c r="AJ81" s="15"/>
      <c r="AK81" s="51">
        <f t="shared" ca="1" si="25"/>
        <v>1361648.960014923</v>
      </c>
      <c r="AL81" s="15">
        <f t="shared" ca="1" si="26"/>
        <v>1485615.0900149231</v>
      </c>
      <c r="AM81" s="49">
        <f t="shared" ca="1" si="27"/>
        <v>8846.4256700507267</v>
      </c>
      <c r="AN81" s="49">
        <f t="shared" ca="1" si="28"/>
        <v>0</v>
      </c>
      <c r="AO81" s="15"/>
      <c r="AP81" s="49">
        <f t="shared" ca="1" si="29"/>
        <v>27460.665523415621</v>
      </c>
      <c r="AQ81" s="15">
        <f t="shared" si="41"/>
        <v>47191.025417218509</v>
      </c>
      <c r="AR81" s="15">
        <f t="shared" si="42"/>
        <v>0</v>
      </c>
      <c r="AS81" s="15"/>
      <c r="AT81" s="15"/>
      <c r="AU81" s="51">
        <f t="shared" si="30"/>
        <v>7181.5</v>
      </c>
      <c r="AV81" s="51">
        <f t="shared" ca="1" si="31"/>
        <v>27962.85903944894</v>
      </c>
      <c r="AW81" s="51">
        <f t="shared" ca="1" si="43"/>
        <v>0</v>
      </c>
      <c r="AX81" s="15">
        <f t="shared" ca="1" si="44"/>
        <v>15413.999145646056</v>
      </c>
      <c r="AY81" s="51">
        <f t="shared" ca="1" si="45"/>
        <v>-1657.2546754657421</v>
      </c>
      <c r="AZ81" s="52">
        <f t="shared" ca="1" si="32"/>
        <v>0</v>
      </c>
      <c r="BA81" s="52">
        <f t="shared" ca="1" si="33"/>
        <v>0</v>
      </c>
      <c r="BB81" s="52">
        <f t="shared" si="46"/>
        <v>0</v>
      </c>
      <c r="BC81" s="39">
        <f t="shared" si="47"/>
        <v>0</v>
      </c>
      <c r="BD81" s="51">
        <f t="shared" ca="1" si="48"/>
        <v>0</v>
      </c>
      <c r="BE81" s="15">
        <f t="shared" ca="1" si="49"/>
        <v>60947.769887398819</v>
      </c>
      <c r="BF81" s="15">
        <v>-37835.450927523503</v>
      </c>
      <c r="BG81" s="15">
        <f t="shared" ca="1" si="50"/>
        <v>1517573.8346448494</v>
      </c>
      <c r="BH81" s="15"/>
      <c r="BI81" s="15"/>
    </row>
    <row r="82" spans="1:61" ht="11.25" x14ac:dyDescent="0.2">
      <c r="A82" s="20">
        <v>10510</v>
      </c>
      <c r="B82" s="20"/>
      <c r="C82" s="20">
        <v>1</v>
      </c>
      <c r="D82" s="20">
        <f t="shared" si="34"/>
        <v>1</v>
      </c>
      <c r="E82" s="47">
        <f t="shared" si="35"/>
        <v>2</v>
      </c>
      <c r="F82" s="47">
        <f t="shared" si="36"/>
        <v>12</v>
      </c>
      <c r="G82" s="21" t="s">
        <v>164</v>
      </c>
      <c r="H82" s="29">
        <v>747</v>
      </c>
      <c r="I82" s="48"/>
      <c r="J82" s="29">
        <f t="shared" si="37"/>
        <v>1204.1194029850747</v>
      </c>
      <c r="K82" s="125">
        <v>24415</v>
      </c>
      <c r="L82" s="125">
        <v>22881.64</v>
      </c>
      <c r="M82" s="125">
        <v>0</v>
      </c>
      <c r="N82" s="126">
        <f t="shared" si="17"/>
        <v>26502.639599999999</v>
      </c>
      <c r="O82" s="126">
        <f t="shared" ca="1" si="18"/>
        <v>153816.22115399223</v>
      </c>
      <c r="P82" s="126">
        <f t="shared" ca="1" si="19"/>
        <v>38194</v>
      </c>
      <c r="Q82" s="49">
        <f t="shared" si="38"/>
        <v>1</v>
      </c>
      <c r="R82" s="49">
        <f t="shared" si="39"/>
        <v>0</v>
      </c>
      <c r="S82" s="49">
        <f ca="1">OFFSET(V!$B$7,D82,Q82)*H82</f>
        <v>8672.67</v>
      </c>
      <c r="T82" s="49">
        <f ca="1">IF(R82&gt;0,OFFSET(V!$I$7,D82,R82)*IF(R82=1,H82-9300,IF(R82=2,H82-18000,IF(R82=3,H82-45000,0))),0)</f>
        <v>0</v>
      </c>
      <c r="U82" s="49">
        <f>IF(AND(I82=1,H82&gt;20000,H82&lt;=45000),H82*V!$G$7,0)+IF(AND(I82=1,H82&gt;45000,H82&lt;=50000),V!$G$7/5000*(50000-H82)*H82,0)</f>
        <v>0</v>
      </c>
      <c r="V82" s="50">
        <f t="shared" ca="1" si="20"/>
        <v>8672.67</v>
      </c>
      <c r="W82" s="51">
        <v>0</v>
      </c>
      <c r="X82" s="51">
        <v>0</v>
      </c>
      <c r="Y82" s="52">
        <v>0</v>
      </c>
      <c r="Z82" s="52">
        <v>18335.079903781167</v>
      </c>
      <c r="AA82" s="52">
        <v>0</v>
      </c>
      <c r="AB82" s="138">
        <f t="shared" si="40"/>
        <v>0</v>
      </c>
      <c r="AC82" s="52">
        <v>17395.900865180665</v>
      </c>
      <c r="AD82" s="138">
        <f t="shared" si="21"/>
        <v>0</v>
      </c>
      <c r="AE82" s="138">
        <f t="shared" si="22"/>
        <v>747</v>
      </c>
      <c r="AF82" s="138">
        <f t="shared" si="23"/>
        <v>0</v>
      </c>
      <c r="AG82" s="138">
        <f t="shared" si="24"/>
        <v>0</v>
      </c>
      <c r="AH82" s="29"/>
      <c r="AI82" s="29"/>
      <c r="AJ82" s="15"/>
      <c r="AK82" s="51">
        <f t="shared" ca="1" si="25"/>
        <v>504289.42644082679</v>
      </c>
      <c r="AL82" s="15">
        <f t="shared" ca="1" si="26"/>
        <v>551156.09644082689</v>
      </c>
      <c r="AM82" s="49">
        <f t="shared" ca="1" si="27"/>
        <v>3276.2915099295451</v>
      </c>
      <c r="AN82" s="49">
        <f t="shared" ca="1" si="28"/>
        <v>0</v>
      </c>
      <c r="AO82" s="15"/>
      <c r="AP82" s="49">
        <f t="shared" ca="1" si="29"/>
        <v>10122.751326419027</v>
      </c>
      <c r="AQ82" s="15">
        <f t="shared" si="41"/>
        <v>17395.900865180665</v>
      </c>
      <c r="AR82" s="15">
        <f t="shared" si="42"/>
        <v>0</v>
      </c>
      <c r="AS82" s="15"/>
      <c r="AT82" s="15"/>
      <c r="AU82" s="51">
        <f t="shared" si="30"/>
        <v>0</v>
      </c>
      <c r="AV82" s="51">
        <f t="shared" ca="1" si="31"/>
        <v>10356.100992795418</v>
      </c>
      <c r="AW82" s="51">
        <f t="shared" ca="1" si="43"/>
        <v>0</v>
      </c>
      <c r="AX82" s="15">
        <f t="shared" ca="1" si="44"/>
        <v>3082.9514540337805</v>
      </c>
      <c r="AY82" s="51">
        <f t="shared" ca="1" si="45"/>
        <v>-331.46723722730843</v>
      </c>
      <c r="AZ82" s="52">
        <f t="shared" ca="1" si="32"/>
        <v>0</v>
      </c>
      <c r="BA82" s="52">
        <f t="shared" ca="1" si="33"/>
        <v>0</v>
      </c>
      <c r="BB82" s="52">
        <f t="shared" si="46"/>
        <v>0</v>
      </c>
      <c r="BC82" s="39">
        <f t="shared" si="47"/>
        <v>0</v>
      </c>
      <c r="BD82" s="51">
        <f t="shared" ca="1" si="48"/>
        <v>0</v>
      </c>
      <c r="BE82" s="15">
        <f t="shared" ca="1" si="49"/>
        <v>20147.385081987137</v>
      </c>
      <c r="BF82" s="15">
        <v>-12682.05868224716</v>
      </c>
      <c r="BG82" s="15">
        <f t="shared" ca="1" si="50"/>
        <v>561897.71435049642</v>
      </c>
      <c r="BH82" s="15"/>
      <c r="BI82" s="15"/>
    </row>
    <row r="83" spans="1:61" ht="11.25" x14ac:dyDescent="0.2">
      <c r="A83" s="20">
        <v>10511</v>
      </c>
      <c r="B83" s="20"/>
      <c r="C83" s="20">
        <v>1</v>
      </c>
      <c r="D83" s="20">
        <f t="shared" si="34"/>
        <v>1</v>
      </c>
      <c r="E83" s="47">
        <f t="shared" si="35"/>
        <v>2</v>
      </c>
      <c r="F83" s="47">
        <f t="shared" si="36"/>
        <v>12</v>
      </c>
      <c r="G83" s="21" t="s">
        <v>165</v>
      </c>
      <c r="H83" s="29">
        <v>712</v>
      </c>
      <c r="I83" s="48"/>
      <c r="J83" s="29">
        <f t="shared" si="37"/>
        <v>1147.7014925373135</v>
      </c>
      <c r="K83" s="125">
        <v>36250</v>
      </c>
      <c r="L83" s="125">
        <v>33669.449999999997</v>
      </c>
      <c r="M83" s="125">
        <v>0</v>
      </c>
      <c r="N83" s="126">
        <f t="shared" si="17"/>
        <v>39231.085500000001</v>
      </c>
      <c r="O83" s="126">
        <f t="shared" ca="1" si="18"/>
        <v>146609.30316150264</v>
      </c>
      <c r="P83" s="126">
        <f t="shared" ca="1" si="19"/>
        <v>32213</v>
      </c>
      <c r="Q83" s="49">
        <f t="shared" si="38"/>
        <v>1</v>
      </c>
      <c r="R83" s="49">
        <f t="shared" si="39"/>
        <v>0</v>
      </c>
      <c r="S83" s="49">
        <f ca="1">OFFSET(V!$B$7,D83,Q83)*H83</f>
        <v>8266.32</v>
      </c>
      <c r="T83" s="49">
        <f ca="1">IF(R83&gt;0,OFFSET(V!$I$7,D83,R83)*IF(R83=1,H83-9300,IF(R83=2,H83-18000,IF(R83=3,H83-45000,0))),0)</f>
        <v>0</v>
      </c>
      <c r="U83" s="49">
        <f>IF(AND(I83=1,H83&gt;20000,H83&lt;=45000),H83*V!$G$7,0)+IF(AND(I83=1,H83&gt;45000,H83&lt;=50000),V!$G$7/5000*(50000-H83)*H83,0)</f>
        <v>0</v>
      </c>
      <c r="V83" s="50">
        <f t="shared" ca="1" si="20"/>
        <v>8266.32</v>
      </c>
      <c r="W83" s="51">
        <v>0</v>
      </c>
      <c r="X83" s="51">
        <v>0</v>
      </c>
      <c r="Y83" s="52">
        <v>0</v>
      </c>
      <c r="Z83" s="52">
        <v>14352.971955553294</v>
      </c>
      <c r="AA83" s="52">
        <v>0</v>
      </c>
      <c r="AB83" s="138">
        <f t="shared" si="40"/>
        <v>0</v>
      </c>
      <c r="AC83" s="52">
        <v>13617.768701844179</v>
      </c>
      <c r="AD83" s="138">
        <f t="shared" si="21"/>
        <v>0</v>
      </c>
      <c r="AE83" s="138">
        <f t="shared" si="22"/>
        <v>712</v>
      </c>
      <c r="AF83" s="138">
        <f t="shared" si="23"/>
        <v>0</v>
      </c>
      <c r="AG83" s="138">
        <f t="shared" si="24"/>
        <v>0</v>
      </c>
      <c r="AH83" s="29"/>
      <c r="AI83" s="29"/>
      <c r="AJ83" s="15"/>
      <c r="AK83" s="51">
        <f t="shared" ca="1" si="25"/>
        <v>480661.40779902099</v>
      </c>
      <c r="AL83" s="15">
        <f t="shared" ca="1" si="26"/>
        <v>521140.727799021</v>
      </c>
      <c r="AM83" s="49">
        <f t="shared" ca="1" si="27"/>
        <v>3122.7838755954967</v>
      </c>
      <c r="AN83" s="49">
        <f t="shared" ca="1" si="28"/>
        <v>0</v>
      </c>
      <c r="AO83" s="15"/>
      <c r="AP83" s="49">
        <f t="shared" ca="1" si="29"/>
        <v>7924.239581370427</v>
      </c>
      <c r="AQ83" s="15">
        <f t="shared" si="41"/>
        <v>13617.768701844179</v>
      </c>
      <c r="AR83" s="15">
        <f t="shared" si="42"/>
        <v>0</v>
      </c>
      <c r="AS83" s="15"/>
      <c r="AT83" s="15"/>
      <c r="AU83" s="51">
        <f t="shared" si="30"/>
        <v>0</v>
      </c>
      <c r="AV83" s="51">
        <f t="shared" ca="1" si="31"/>
        <v>9870.8753773364624</v>
      </c>
      <c r="AW83" s="51">
        <f t="shared" ca="1" si="43"/>
        <v>0</v>
      </c>
      <c r="AX83" s="15">
        <f t="shared" ca="1" si="44"/>
        <v>4177.346256862711</v>
      </c>
      <c r="AY83" s="51">
        <f t="shared" ca="1" si="45"/>
        <v>-449.13241202433449</v>
      </c>
      <c r="AZ83" s="52">
        <f t="shared" ca="1" si="32"/>
        <v>0</v>
      </c>
      <c r="BA83" s="52">
        <f t="shared" ca="1" si="33"/>
        <v>0</v>
      </c>
      <c r="BB83" s="52">
        <f t="shared" si="46"/>
        <v>0</v>
      </c>
      <c r="BC83" s="39">
        <f t="shared" si="47"/>
        <v>0</v>
      </c>
      <c r="BD83" s="51">
        <f t="shared" ca="1" si="48"/>
        <v>0</v>
      </c>
      <c r="BE83" s="15">
        <f t="shared" ca="1" si="49"/>
        <v>17345.982546682557</v>
      </c>
      <c r="BF83" s="15">
        <v>-12999.118058341333</v>
      </c>
      <c r="BG83" s="15">
        <f t="shared" ca="1" si="50"/>
        <v>528610.37616295775</v>
      </c>
      <c r="BH83" s="15"/>
      <c r="BI83" s="15"/>
    </row>
    <row r="84" spans="1:61" ht="11.25" x14ac:dyDescent="0.2">
      <c r="A84" s="20">
        <v>10512</v>
      </c>
      <c r="B84" s="20"/>
      <c r="C84" s="20">
        <v>1</v>
      </c>
      <c r="D84" s="20">
        <f t="shared" si="34"/>
        <v>1</v>
      </c>
      <c r="E84" s="47">
        <f t="shared" si="35"/>
        <v>1</v>
      </c>
      <c r="F84" s="47">
        <f t="shared" si="36"/>
        <v>11</v>
      </c>
      <c r="G84" s="21" t="s">
        <v>166</v>
      </c>
      <c r="H84" s="29">
        <v>412</v>
      </c>
      <c r="I84" s="48"/>
      <c r="J84" s="29">
        <f t="shared" si="37"/>
        <v>664.11940298507466</v>
      </c>
      <c r="K84" s="125">
        <v>13120</v>
      </c>
      <c r="L84" s="125">
        <v>4484.59</v>
      </c>
      <c r="M84" s="125">
        <v>0</v>
      </c>
      <c r="N84" s="126">
        <f t="shared" ref="N84:N147" si="51">K84*K$2+L84*L$2+M84*M$2</f>
        <v>11195.390100000001</v>
      </c>
      <c r="O84" s="126">
        <f t="shared" ref="O84:O147" ca="1" si="52">OFFSET($O$4,D84,0)*J84</f>
        <v>84835.720368734663</v>
      </c>
      <c r="P84" s="126">
        <f t="shared" ref="P84:P147" ca="1" si="53">ROUND(IF(O84&gt;N84,(O84-N84)*$P$2,0),0)</f>
        <v>22092</v>
      </c>
      <c r="Q84" s="49">
        <f t="shared" si="38"/>
        <v>1</v>
      </c>
      <c r="R84" s="49">
        <f t="shared" si="39"/>
        <v>0</v>
      </c>
      <c r="S84" s="49">
        <f ca="1">OFFSET(V!$B$7,D84,Q84)*H84</f>
        <v>4783.32</v>
      </c>
      <c r="T84" s="49">
        <f ca="1">IF(R84&gt;0,OFFSET(V!$I$7,D84,R84)*IF(R84=1,H84-9300,IF(R84=2,H84-18000,IF(R84=3,H84-45000,0))),0)</f>
        <v>0</v>
      </c>
      <c r="U84" s="49">
        <f>IF(AND(I84=1,H84&gt;20000,H84&lt;=45000),H84*V!$G$7,0)+IF(AND(I84=1,H84&gt;45000,H84&lt;=50000),V!$G$7/5000*(50000-H84)*H84,0)</f>
        <v>0</v>
      </c>
      <c r="V84" s="50">
        <f t="shared" ref="V84:V147" ca="1" si="54">SUM(S84:U84)</f>
        <v>4783.32</v>
      </c>
      <c r="W84" s="51">
        <v>0</v>
      </c>
      <c r="X84" s="51">
        <v>0</v>
      </c>
      <c r="Y84" s="52">
        <v>0</v>
      </c>
      <c r="Z84" s="52">
        <v>11235.423646286779</v>
      </c>
      <c r="AA84" s="52">
        <v>0</v>
      </c>
      <c r="AB84" s="138">
        <f t="shared" si="40"/>
        <v>0</v>
      </c>
      <c r="AC84" s="52">
        <v>10659.910780579941</v>
      </c>
      <c r="AD84" s="138">
        <f t="shared" ref="AD84:AD147" si="55">IF(AND(H84&lt;=$AD$1,I84=0),0,1)</f>
        <v>0</v>
      </c>
      <c r="AE84" s="138">
        <f t="shared" ref="AE84:AE147" si="56">IF(AD84=0,H84,0)</f>
        <v>412</v>
      </c>
      <c r="AF84" s="138">
        <f t="shared" ref="AF84:AF147" si="57">H84-AE84</f>
        <v>0</v>
      </c>
      <c r="AG84" s="138">
        <f t="shared" ref="AG84:AG147" si="58">J84*AD84</f>
        <v>0</v>
      </c>
      <c r="AH84" s="29"/>
      <c r="AI84" s="29"/>
      <c r="AJ84" s="15"/>
      <c r="AK84" s="51">
        <f t="shared" ref="AK84:AK147" ca="1" si="59">OFFSET($AK$4,D84,0)/OFFSET($J$4,D84,0)*J84</f>
        <v>278135.53372639976</v>
      </c>
      <c r="AL84" s="15">
        <f t="shared" ref="AL84:AL147" ca="1" si="60">AK84+P84+V84+W84+X84</f>
        <v>305010.85372639977</v>
      </c>
      <c r="AM84" s="49">
        <f t="shared" ref="AM84:AM147" ca="1" si="61">OFFSET($AM$4,D84,0)/OFFSET($H$4,D84,0)*H84</f>
        <v>1807.0041527322257</v>
      </c>
      <c r="AN84" s="49">
        <f t="shared" ref="AN84:AN147" ca="1" si="62">OFFSET($AN$4,D84,0)/OFFSET($Y$4,D84,0)*Y84</f>
        <v>0</v>
      </c>
      <c r="AO84" s="15"/>
      <c r="AP84" s="49">
        <f t="shared" ref="AP84:AP147" ca="1" si="63">OFFSET($AP$4,D84,0)/OFFSET($Z$4,D84,0)*Z84</f>
        <v>6203.0490303385277</v>
      </c>
      <c r="AQ84" s="15">
        <f t="shared" si="41"/>
        <v>10659.910780579941</v>
      </c>
      <c r="AR84" s="15">
        <f t="shared" si="42"/>
        <v>0</v>
      </c>
      <c r="AS84" s="15"/>
      <c r="AT84" s="15"/>
      <c r="AU84" s="51">
        <f t="shared" ref="AU84:AU147" si="64">IF(AD84=0,AB84*$AU$4,0)</f>
        <v>0</v>
      </c>
      <c r="AV84" s="51">
        <f t="shared" ref="AV84:AV147" ca="1" si="65">OFFSET($AV$4,D84,0)/OFFSET($AE$4,D84,0)*AE84</f>
        <v>5711.7986734025599</v>
      </c>
      <c r="AW84" s="51">
        <f t="shared" ca="1" si="43"/>
        <v>0</v>
      </c>
      <c r="AX84" s="15">
        <f t="shared" ca="1" si="44"/>
        <v>1254.9369231611472</v>
      </c>
      <c r="AY84" s="51">
        <f t="shared" ca="1" si="45"/>
        <v>-134.92605414545287</v>
      </c>
      <c r="AZ84" s="52">
        <f t="shared" ref="AZ84:AZ147" ca="1" si="66">OFFSET($AT$4,D84,0)*$AZ$2/OFFSET($AF$4,D84,0)*AF84</f>
        <v>0</v>
      </c>
      <c r="BA84" s="52">
        <f t="shared" ref="BA84:BA147" ca="1" si="67">OFFSET($AT$4,D84,0)*$BA$2/OFFSET($AG$4,D84,0)*AG84</f>
        <v>0</v>
      </c>
      <c r="BB84" s="52">
        <f t="shared" si="46"/>
        <v>0</v>
      </c>
      <c r="BC84" s="39">
        <f t="shared" si="47"/>
        <v>0</v>
      </c>
      <c r="BD84" s="51">
        <f t="shared" ca="1" si="48"/>
        <v>0</v>
      </c>
      <c r="BE84" s="15">
        <f t="shared" ca="1" si="49"/>
        <v>11779.921649595635</v>
      </c>
      <c r="BF84" s="15">
        <v>-7021.9295661759425</v>
      </c>
      <c r="BG84" s="15">
        <f t="shared" ca="1" si="50"/>
        <v>311575.84996255167</v>
      </c>
      <c r="BH84" s="15"/>
      <c r="BI84" s="15"/>
    </row>
    <row r="85" spans="1:61" ht="11.25" x14ac:dyDescent="0.2">
      <c r="A85" s="20">
        <v>10601</v>
      </c>
      <c r="B85" s="20"/>
      <c r="C85" s="20">
        <v>1</v>
      </c>
      <c r="D85" s="20">
        <f t="shared" ref="D85:D148" si="68">INT(A85/10000)</f>
        <v>1</v>
      </c>
      <c r="E85" s="47">
        <f t="shared" ref="E85:E148" si="69">IF(H85&lt;=500,1,IF(H85&lt;=1000,2,IF(H85&lt;=2500,3,IF(H85&lt;=5000,4,IF(H85&lt;=10000,5,IF(H85&lt;=20000,6,IF(H85&lt;=50000,7,8)))))))</f>
        <v>3</v>
      </c>
      <c r="F85" s="47">
        <f t="shared" ref="F85:F148" si="70">D85*10+E85</f>
        <v>13</v>
      </c>
      <c r="G85" s="21" t="s">
        <v>167</v>
      </c>
      <c r="H85" s="29">
        <v>1172</v>
      </c>
      <c r="I85" s="48"/>
      <c r="J85" s="29">
        <f t="shared" ref="J85:J148" si="71">IF(AND(I85=1,H85&lt;=20000),H85*2,IF(H85&lt;=10000,H85*(1+41/67),IF(H85&lt;=20000,H85*(1+2/3),IF(H85&lt;=50000,H85*(2),H85*(2+1/3))))+IF(AND(H85&gt;9000,H85&lt;=10000),(H85-9000)*(110/201),0)+IF(AND(H85&gt;18000,H85&lt;=20000),(H85-18000)*(3+1/3),0)+IF(AND(H85&gt;45000,H85&lt;=50000),(H85-45000)*(3+1/3),0))</f>
        <v>1889.1940298507463</v>
      </c>
      <c r="K85" s="125">
        <v>57585</v>
      </c>
      <c r="L85" s="125">
        <v>147599.12</v>
      </c>
      <c r="M85" s="125">
        <v>0</v>
      </c>
      <c r="N85" s="126">
        <f t="shared" si="51"/>
        <v>99024.856799999994</v>
      </c>
      <c r="O85" s="126">
        <f t="shared" ca="1" si="52"/>
        <v>241328.79677708016</v>
      </c>
      <c r="P85" s="126">
        <f t="shared" ca="1" si="53"/>
        <v>42691</v>
      </c>
      <c r="Q85" s="49">
        <f t="shared" ref="Q85:Q148" si="72">IF(AND(I85=1,H85&lt;=20000),3,IF(H85&lt;=10000,1,IF(H85&lt;=20000,2,IF(H85&lt;=50000,3,4))))</f>
        <v>1</v>
      </c>
      <c r="R85" s="49">
        <f t="shared" ref="R85:R148" si="73">IF(AND(I85=1,H85&lt;=45000),0,IF(AND(H85&gt;9300,H85&lt;=10000),1,IF(AND(H85&gt;18000,H85&lt;=20000),2,IF(AND(H85&gt;45000,H85&lt;=50000),3,0))))</f>
        <v>0</v>
      </c>
      <c r="S85" s="49">
        <f ca="1">OFFSET(V!$B$7,D85,Q85)*H85</f>
        <v>13606.92</v>
      </c>
      <c r="T85" s="49">
        <f ca="1">IF(R85&gt;0,OFFSET(V!$I$7,D85,R85)*IF(R85=1,H85-9300,IF(R85=2,H85-18000,IF(R85=3,H85-45000,0))),0)</f>
        <v>0</v>
      </c>
      <c r="U85" s="49">
        <f>IF(AND(I85=1,H85&gt;20000,H85&lt;=45000),H85*V!$G$7,0)+IF(AND(I85=1,H85&gt;45000,H85&lt;=50000),V!$G$7/5000*(50000-H85)*H85,0)</f>
        <v>0</v>
      </c>
      <c r="V85" s="50">
        <f t="shared" ca="1" si="54"/>
        <v>13606.92</v>
      </c>
      <c r="W85" s="51">
        <v>0</v>
      </c>
      <c r="X85" s="51">
        <v>0</v>
      </c>
      <c r="Y85" s="52">
        <v>0</v>
      </c>
      <c r="Z85" s="52">
        <v>18708.44385660196</v>
      </c>
      <c r="AA85" s="52">
        <v>0</v>
      </c>
      <c r="AB85" s="138">
        <f t="shared" ref="AB85:AB148" si="74">MAX(AA85-$AB$3,0)</f>
        <v>0</v>
      </c>
      <c r="AC85" s="52">
        <v>17750.139970981512</v>
      </c>
      <c r="AD85" s="138">
        <f t="shared" si="55"/>
        <v>0</v>
      </c>
      <c r="AE85" s="138">
        <f t="shared" si="56"/>
        <v>1172</v>
      </c>
      <c r="AF85" s="138">
        <f t="shared" si="57"/>
        <v>0</v>
      </c>
      <c r="AG85" s="138">
        <f t="shared" si="58"/>
        <v>0</v>
      </c>
      <c r="AH85" s="29"/>
      <c r="AI85" s="29"/>
      <c r="AJ85" s="15"/>
      <c r="AK85" s="51">
        <f t="shared" ca="1" si="59"/>
        <v>791201.08137704013</v>
      </c>
      <c r="AL85" s="15">
        <f t="shared" ca="1" si="60"/>
        <v>847499.00137704017</v>
      </c>
      <c r="AM85" s="49">
        <f t="shared" ca="1" si="61"/>
        <v>5140.3127839858462</v>
      </c>
      <c r="AN85" s="49">
        <f t="shared" ca="1" si="62"/>
        <v>0</v>
      </c>
      <c r="AO85" s="15"/>
      <c r="AP85" s="49">
        <f t="shared" ca="1" si="63"/>
        <v>10328.884622182539</v>
      </c>
      <c r="AQ85" s="15">
        <f t="shared" ref="AQ85:AQ148" si="75">IF(AD85=0,AC85,0)</f>
        <v>17750.139970981512</v>
      </c>
      <c r="AR85" s="15">
        <f t="shared" ref="AR85:AR148" si="76">AC85-AQ85</f>
        <v>0</v>
      </c>
      <c r="AS85" s="15"/>
      <c r="AT85" s="15"/>
      <c r="AU85" s="51">
        <f t="shared" si="64"/>
        <v>0</v>
      </c>
      <c r="AV85" s="51">
        <f t="shared" ca="1" si="65"/>
        <v>16248.126323368446</v>
      </c>
      <c r="AW85" s="51">
        <f t="shared" ref="AW85:AW148" ca="1" si="77">IF(AD85=0,MAX(0,AC85*$AW$1-(AP85+AU85+AV85)),0)</f>
        <v>0</v>
      </c>
      <c r="AX85" s="15">
        <f t="shared" ref="AX85:AX148" ca="1" si="78">IF(AD85=0,MAX(0,(AP85+AU85+AV85)-AC85),0)</f>
        <v>8826.8709745694723</v>
      </c>
      <c r="AY85" s="51">
        <f t="shared" ref="AY85:AY148" ca="1" si="79">-OFFSET($AW$4,D85,0)/OFFSET($AX$4,D85,0)*AX85</f>
        <v>-949.03165973446551</v>
      </c>
      <c r="AZ85" s="52">
        <f t="shared" ca="1" si="66"/>
        <v>0</v>
      </c>
      <c r="BA85" s="52">
        <f t="shared" ca="1" si="67"/>
        <v>0</v>
      </c>
      <c r="BB85" s="52">
        <f t="shared" ref="BB85:BB148" si="80">IF(AD85=1,MAX(0,AC85*$BB$1-(AP85+AZ85+BA85)),0)</f>
        <v>0</v>
      </c>
      <c r="BC85" s="39">
        <f t="shared" ref="BC85:BC148" si="81">IF(AD85=1,MAX(0,(AP85+AZ85+BA85)-AC85),0)</f>
        <v>0</v>
      </c>
      <c r="BD85" s="51">
        <f t="shared" ref="BD85:BD148" ca="1" si="82">-OFFSET($BB$4,D85,0)/OFFSET($BC$4,D85,0)*BC85</f>
        <v>0</v>
      </c>
      <c r="BE85" s="15">
        <f t="shared" ref="BE85:BE148" ca="1" si="83">AP85+AU85+AV85+AW85+AY85+AZ85+BA85+BB85+BD85</f>
        <v>25627.97928581652</v>
      </c>
      <c r="BF85" s="15">
        <v>-21860.928972608177</v>
      </c>
      <c r="BG85" s="15">
        <f t="shared" ref="BG85:BG148" ca="1" si="84">AL85+AM85+AN85+BE85+BF85</f>
        <v>856406.3644742344</v>
      </c>
      <c r="BH85" s="15"/>
      <c r="BI85" s="15"/>
    </row>
    <row r="86" spans="1:61" ht="11.25" x14ac:dyDescent="0.2">
      <c r="A86" s="20">
        <v>10602</v>
      </c>
      <c r="B86" s="20"/>
      <c r="C86" s="20">
        <v>1</v>
      </c>
      <c r="D86" s="20">
        <f t="shared" si="68"/>
        <v>1</v>
      </c>
      <c r="E86" s="47">
        <f t="shared" si="69"/>
        <v>4</v>
      </c>
      <c r="F86" s="47">
        <f t="shared" si="70"/>
        <v>14</v>
      </c>
      <c r="G86" s="21" t="s">
        <v>168</v>
      </c>
      <c r="H86" s="29">
        <v>2792</v>
      </c>
      <c r="I86" s="48"/>
      <c r="J86" s="29">
        <f t="shared" si="71"/>
        <v>4500.5373134328356</v>
      </c>
      <c r="K86" s="125">
        <v>151035</v>
      </c>
      <c r="L86" s="125">
        <v>254787.24</v>
      </c>
      <c r="M86" s="125">
        <v>0</v>
      </c>
      <c r="N86" s="126">
        <f t="shared" si="51"/>
        <v>208112.2236</v>
      </c>
      <c r="O86" s="126">
        <f t="shared" ca="1" si="52"/>
        <v>574906.14385802706</v>
      </c>
      <c r="P86" s="126">
        <f t="shared" ca="1" si="53"/>
        <v>110038</v>
      </c>
      <c r="Q86" s="49">
        <f t="shared" si="72"/>
        <v>1</v>
      </c>
      <c r="R86" s="49">
        <f t="shared" si="73"/>
        <v>0</v>
      </c>
      <c r="S86" s="49">
        <f ca="1">OFFSET(V!$B$7,D86,Q86)*H86</f>
        <v>32415.119999999999</v>
      </c>
      <c r="T86" s="49">
        <f ca="1">IF(R86&gt;0,OFFSET(V!$I$7,D86,R86)*IF(R86=1,H86-9300,IF(R86=2,H86-18000,IF(R86=3,H86-45000,0))),0)</f>
        <v>0</v>
      </c>
      <c r="U86" s="49">
        <f>IF(AND(I86=1,H86&gt;20000,H86&lt;=45000),H86*V!$G$7,0)+IF(AND(I86=1,H86&gt;45000,H86&lt;=50000),V!$G$7/5000*(50000-H86)*H86,0)</f>
        <v>0</v>
      </c>
      <c r="V86" s="50">
        <f t="shared" ca="1" si="54"/>
        <v>32415.119999999999</v>
      </c>
      <c r="W86" s="51">
        <v>11441.28</v>
      </c>
      <c r="X86" s="51">
        <v>0</v>
      </c>
      <c r="Y86" s="52">
        <v>0</v>
      </c>
      <c r="Z86" s="52">
        <v>47668.146770055886</v>
      </c>
      <c r="AA86" s="52">
        <v>1617</v>
      </c>
      <c r="AB86" s="138">
        <f t="shared" si="74"/>
        <v>617</v>
      </c>
      <c r="AC86" s="52">
        <v>45226.438062468733</v>
      </c>
      <c r="AD86" s="138">
        <f t="shared" si="55"/>
        <v>0</v>
      </c>
      <c r="AE86" s="138">
        <f t="shared" si="56"/>
        <v>2792</v>
      </c>
      <c r="AF86" s="138">
        <f t="shared" si="57"/>
        <v>0</v>
      </c>
      <c r="AG86" s="138">
        <f t="shared" si="58"/>
        <v>0</v>
      </c>
      <c r="AH86" s="29"/>
      <c r="AI86" s="29"/>
      <c r="AJ86" s="15"/>
      <c r="AK86" s="51">
        <f t="shared" ca="1" si="59"/>
        <v>1884840.8013691944</v>
      </c>
      <c r="AL86" s="15">
        <f t="shared" ca="1" si="60"/>
        <v>2038735.2013691945</v>
      </c>
      <c r="AM86" s="49">
        <f t="shared" ca="1" si="61"/>
        <v>12245.52328744751</v>
      </c>
      <c r="AN86" s="49">
        <f t="shared" ca="1" si="62"/>
        <v>0</v>
      </c>
      <c r="AO86" s="15"/>
      <c r="AP86" s="49">
        <f t="shared" ca="1" si="63"/>
        <v>26317.463489483314</v>
      </c>
      <c r="AQ86" s="15">
        <f t="shared" si="75"/>
        <v>45226.438062468733</v>
      </c>
      <c r="AR86" s="15">
        <f t="shared" si="76"/>
        <v>0</v>
      </c>
      <c r="AS86" s="15"/>
      <c r="AT86" s="15"/>
      <c r="AU86" s="51">
        <f t="shared" si="64"/>
        <v>308.5</v>
      </c>
      <c r="AV86" s="51">
        <f t="shared" ca="1" si="65"/>
        <v>38707.140524611517</v>
      </c>
      <c r="AW86" s="51">
        <f t="shared" ca="1" si="77"/>
        <v>0</v>
      </c>
      <c r="AX86" s="15">
        <f t="shared" ca="1" si="78"/>
        <v>20106.665951626099</v>
      </c>
      <c r="AY86" s="51">
        <f t="shared" ca="1" si="79"/>
        <v>-2161.7923967364768</v>
      </c>
      <c r="AZ86" s="52">
        <f t="shared" ca="1" si="66"/>
        <v>0</v>
      </c>
      <c r="BA86" s="52">
        <f t="shared" ca="1" si="67"/>
        <v>0</v>
      </c>
      <c r="BB86" s="52">
        <f t="shared" si="80"/>
        <v>0</v>
      </c>
      <c r="BC86" s="39">
        <f t="shared" si="81"/>
        <v>0</v>
      </c>
      <c r="BD86" s="51">
        <f t="shared" ca="1" si="82"/>
        <v>0</v>
      </c>
      <c r="BE86" s="15">
        <f t="shared" ca="1" si="83"/>
        <v>63171.311617358355</v>
      </c>
      <c r="BF86" s="15">
        <v>-53097.724087116287</v>
      </c>
      <c r="BG86" s="15">
        <f t="shared" ca="1" si="84"/>
        <v>2061054.3121868838</v>
      </c>
      <c r="BH86" s="15"/>
      <c r="BI86" s="15"/>
    </row>
    <row r="87" spans="1:61" ht="11.25" x14ac:dyDescent="0.2">
      <c r="A87" s="20">
        <v>10603</v>
      </c>
      <c r="B87" s="20"/>
      <c r="C87" s="20">
        <v>1</v>
      </c>
      <c r="D87" s="20">
        <f t="shared" si="68"/>
        <v>1</v>
      </c>
      <c r="E87" s="47">
        <f t="shared" si="69"/>
        <v>2</v>
      </c>
      <c r="F87" s="47">
        <f t="shared" si="70"/>
        <v>12</v>
      </c>
      <c r="G87" s="21" t="s">
        <v>169</v>
      </c>
      <c r="H87" s="29">
        <v>939</v>
      </c>
      <c r="I87" s="48"/>
      <c r="J87" s="29">
        <f t="shared" si="71"/>
        <v>1513.6119402985075</v>
      </c>
      <c r="K87" s="125">
        <v>71865</v>
      </c>
      <c r="L87" s="125">
        <v>277657.62</v>
      </c>
      <c r="M87" s="125">
        <v>0</v>
      </c>
      <c r="N87" s="126">
        <f t="shared" si="51"/>
        <v>160029.27179999999</v>
      </c>
      <c r="O87" s="126">
        <f t="shared" ca="1" si="52"/>
        <v>193351.31414136372</v>
      </c>
      <c r="P87" s="126">
        <f t="shared" ca="1" si="53"/>
        <v>9997</v>
      </c>
      <c r="Q87" s="49">
        <f t="shared" si="72"/>
        <v>1</v>
      </c>
      <c r="R87" s="49">
        <f t="shared" si="73"/>
        <v>0</v>
      </c>
      <c r="S87" s="49">
        <f ca="1">OFFSET(V!$B$7,D87,Q87)*H87</f>
        <v>10901.789999999999</v>
      </c>
      <c r="T87" s="49">
        <f ca="1">IF(R87&gt;0,OFFSET(V!$I$7,D87,R87)*IF(R87=1,H87-9300,IF(R87=2,H87-18000,IF(R87=3,H87-45000,0))),0)</f>
        <v>0</v>
      </c>
      <c r="U87" s="49">
        <f>IF(AND(I87=1,H87&gt;20000,H87&lt;=45000),H87*V!$G$7,0)+IF(AND(I87=1,H87&gt;45000,H87&lt;=50000),V!$G$7/5000*(50000-H87)*H87,0)</f>
        <v>0</v>
      </c>
      <c r="V87" s="50">
        <f t="shared" ca="1" si="54"/>
        <v>10901.789999999999</v>
      </c>
      <c r="W87" s="51">
        <v>0</v>
      </c>
      <c r="X87" s="51">
        <v>0</v>
      </c>
      <c r="Y87" s="52">
        <v>0</v>
      </c>
      <c r="Z87" s="52">
        <v>23420.637631446989</v>
      </c>
      <c r="AA87" s="52">
        <v>0</v>
      </c>
      <c r="AB87" s="138">
        <f t="shared" si="74"/>
        <v>0</v>
      </c>
      <c r="AC87" s="52">
        <v>22220.960725235258</v>
      </c>
      <c r="AD87" s="138">
        <f t="shared" si="55"/>
        <v>0</v>
      </c>
      <c r="AE87" s="138">
        <f t="shared" si="56"/>
        <v>939</v>
      </c>
      <c r="AF87" s="138">
        <f t="shared" si="57"/>
        <v>0</v>
      </c>
      <c r="AG87" s="138">
        <f t="shared" si="58"/>
        <v>0</v>
      </c>
      <c r="AH87" s="29"/>
      <c r="AI87" s="29"/>
      <c r="AJ87" s="15"/>
      <c r="AK87" s="51">
        <f t="shared" ca="1" si="59"/>
        <v>633905.98584730434</v>
      </c>
      <c r="AL87" s="15">
        <f t="shared" ca="1" si="60"/>
        <v>654804.77584730438</v>
      </c>
      <c r="AM87" s="49">
        <f t="shared" ca="1" si="61"/>
        <v>4118.390532562039</v>
      </c>
      <c r="AN87" s="49">
        <f t="shared" ca="1" si="62"/>
        <v>0</v>
      </c>
      <c r="AO87" s="15"/>
      <c r="AP87" s="49">
        <f t="shared" ca="1" si="63"/>
        <v>12930.474908943108</v>
      </c>
      <c r="AQ87" s="15">
        <f t="shared" si="75"/>
        <v>22220.960725235258</v>
      </c>
      <c r="AR87" s="15">
        <f t="shared" si="76"/>
        <v>0</v>
      </c>
      <c r="AS87" s="15"/>
      <c r="AT87" s="15"/>
      <c r="AU87" s="51">
        <f t="shared" si="64"/>
        <v>0</v>
      </c>
      <c r="AV87" s="51">
        <f t="shared" ca="1" si="65"/>
        <v>13017.910083313114</v>
      </c>
      <c r="AW87" s="51">
        <f t="shared" ca="1" si="77"/>
        <v>0</v>
      </c>
      <c r="AX87" s="15">
        <f t="shared" ca="1" si="78"/>
        <v>3727.4242670209642</v>
      </c>
      <c r="AY87" s="51">
        <f t="shared" ca="1" si="79"/>
        <v>-400.75850761350534</v>
      </c>
      <c r="AZ87" s="52">
        <f t="shared" ca="1" si="66"/>
        <v>0</v>
      </c>
      <c r="BA87" s="52">
        <f t="shared" ca="1" si="67"/>
        <v>0</v>
      </c>
      <c r="BB87" s="52">
        <f t="shared" si="80"/>
        <v>0</v>
      </c>
      <c r="BC87" s="39">
        <f t="shared" si="81"/>
        <v>0</v>
      </c>
      <c r="BD87" s="51">
        <f t="shared" ca="1" si="82"/>
        <v>0</v>
      </c>
      <c r="BE87" s="15">
        <f t="shared" ca="1" si="83"/>
        <v>25547.626484642718</v>
      </c>
      <c r="BF87" s="15">
        <v>-21919.120233581656</v>
      </c>
      <c r="BG87" s="15">
        <f t="shared" ca="1" si="84"/>
        <v>662551.67263092753</v>
      </c>
      <c r="BH87" s="15"/>
      <c r="BI87" s="15"/>
    </row>
    <row r="88" spans="1:61" ht="11.25" x14ac:dyDescent="0.2">
      <c r="A88" s="20">
        <v>10604</v>
      </c>
      <c r="B88" s="20"/>
      <c r="C88" s="20">
        <v>1</v>
      </c>
      <c r="D88" s="20">
        <f t="shared" si="68"/>
        <v>1</v>
      </c>
      <c r="E88" s="47">
        <f t="shared" si="69"/>
        <v>3</v>
      </c>
      <c r="F88" s="47">
        <f t="shared" si="70"/>
        <v>13</v>
      </c>
      <c r="G88" s="21" t="s">
        <v>170</v>
      </c>
      <c r="H88" s="29">
        <v>1244</v>
      </c>
      <c r="I88" s="48"/>
      <c r="J88" s="29">
        <f t="shared" si="71"/>
        <v>2005.2537313432836</v>
      </c>
      <c r="K88" s="125">
        <v>67235</v>
      </c>
      <c r="L88" s="125">
        <v>71699.44</v>
      </c>
      <c r="M88" s="125">
        <v>0</v>
      </c>
      <c r="N88" s="126">
        <f t="shared" si="51"/>
        <v>76371.981599999999</v>
      </c>
      <c r="O88" s="126">
        <f t="shared" ca="1" si="52"/>
        <v>256154.45664734446</v>
      </c>
      <c r="P88" s="126">
        <f t="shared" ca="1" si="53"/>
        <v>53935</v>
      </c>
      <c r="Q88" s="49">
        <f t="shared" si="72"/>
        <v>1</v>
      </c>
      <c r="R88" s="49">
        <f t="shared" si="73"/>
        <v>0</v>
      </c>
      <c r="S88" s="49">
        <f ca="1">OFFSET(V!$B$7,D88,Q88)*H88</f>
        <v>14442.84</v>
      </c>
      <c r="T88" s="49">
        <f ca="1">IF(R88&gt;0,OFFSET(V!$I$7,D88,R88)*IF(R88=1,H88-9300,IF(R88=2,H88-18000,IF(R88=3,H88-45000,0))),0)</f>
        <v>0</v>
      </c>
      <c r="U88" s="49">
        <f>IF(AND(I88=1,H88&gt;20000,H88&lt;=45000),H88*V!$G$7,0)+IF(AND(I88=1,H88&gt;45000,H88&lt;=50000),V!$G$7/5000*(50000-H88)*H88,0)</f>
        <v>0</v>
      </c>
      <c r="V88" s="50">
        <f t="shared" ca="1" si="54"/>
        <v>14442.84</v>
      </c>
      <c r="W88" s="51">
        <v>0</v>
      </c>
      <c r="X88" s="51">
        <v>0</v>
      </c>
      <c r="Y88" s="52">
        <v>0</v>
      </c>
      <c r="Z88" s="52">
        <v>27456.392665857577</v>
      </c>
      <c r="AA88" s="52">
        <v>0</v>
      </c>
      <c r="AB88" s="138">
        <f t="shared" si="74"/>
        <v>0</v>
      </c>
      <c r="AC88" s="52">
        <v>26049.992006428754</v>
      </c>
      <c r="AD88" s="138">
        <f t="shared" si="55"/>
        <v>0</v>
      </c>
      <c r="AE88" s="138">
        <f t="shared" si="56"/>
        <v>1244</v>
      </c>
      <c r="AF88" s="138">
        <f t="shared" si="57"/>
        <v>0</v>
      </c>
      <c r="AG88" s="138">
        <f t="shared" si="58"/>
        <v>0</v>
      </c>
      <c r="AH88" s="29"/>
      <c r="AI88" s="29"/>
      <c r="AJ88" s="15"/>
      <c r="AK88" s="51">
        <f t="shared" ca="1" si="59"/>
        <v>839807.29115446925</v>
      </c>
      <c r="AL88" s="15">
        <f t="shared" ca="1" si="60"/>
        <v>908185.13115446921</v>
      </c>
      <c r="AM88" s="49">
        <f t="shared" ca="1" si="61"/>
        <v>5456.0999174730314</v>
      </c>
      <c r="AN88" s="49">
        <f t="shared" ca="1" si="62"/>
        <v>0</v>
      </c>
      <c r="AO88" s="15"/>
      <c r="AP88" s="49">
        <f t="shared" ca="1" si="63"/>
        <v>15158.605074836581</v>
      </c>
      <c r="AQ88" s="15">
        <f t="shared" si="75"/>
        <v>26049.992006428754</v>
      </c>
      <c r="AR88" s="15">
        <f t="shared" si="76"/>
        <v>0</v>
      </c>
      <c r="AS88" s="15"/>
      <c r="AT88" s="15"/>
      <c r="AU88" s="51">
        <f t="shared" si="64"/>
        <v>0</v>
      </c>
      <c r="AV88" s="51">
        <f t="shared" ca="1" si="65"/>
        <v>17246.304732312583</v>
      </c>
      <c r="AW88" s="51">
        <f t="shared" ca="1" si="77"/>
        <v>0</v>
      </c>
      <c r="AX88" s="15">
        <f t="shared" ca="1" si="78"/>
        <v>6354.91780072041</v>
      </c>
      <c r="AY88" s="51">
        <f t="shared" ca="1" si="79"/>
        <v>-683.25663819822068</v>
      </c>
      <c r="AZ88" s="52">
        <f t="shared" ca="1" si="66"/>
        <v>0</v>
      </c>
      <c r="BA88" s="52">
        <f t="shared" ca="1" si="67"/>
        <v>0</v>
      </c>
      <c r="BB88" s="52">
        <f t="shared" si="80"/>
        <v>0</v>
      </c>
      <c r="BC88" s="39">
        <f t="shared" si="81"/>
        <v>0</v>
      </c>
      <c r="BD88" s="51">
        <f t="shared" ca="1" si="82"/>
        <v>0</v>
      </c>
      <c r="BE88" s="15">
        <f t="shared" ca="1" si="83"/>
        <v>31721.653168950943</v>
      </c>
      <c r="BF88" s="15">
        <v>-23266.931532159662</v>
      </c>
      <c r="BG88" s="15">
        <f t="shared" ca="1" si="84"/>
        <v>922095.9527087335</v>
      </c>
      <c r="BH88" s="15"/>
      <c r="BI88" s="15"/>
    </row>
    <row r="89" spans="1:61" ht="11.25" x14ac:dyDescent="0.2">
      <c r="A89" s="20">
        <v>10605</v>
      </c>
      <c r="B89" s="20"/>
      <c r="C89" s="20">
        <v>1</v>
      </c>
      <c r="D89" s="20">
        <f t="shared" si="68"/>
        <v>1</v>
      </c>
      <c r="E89" s="47">
        <f t="shared" si="69"/>
        <v>3</v>
      </c>
      <c r="F89" s="47">
        <f t="shared" si="70"/>
        <v>13</v>
      </c>
      <c r="G89" s="21" t="s">
        <v>171</v>
      </c>
      <c r="H89" s="29">
        <v>2042</v>
      </c>
      <c r="I89" s="48"/>
      <c r="J89" s="29">
        <f t="shared" si="71"/>
        <v>3291.5820895522388</v>
      </c>
      <c r="K89" s="125">
        <v>138850</v>
      </c>
      <c r="L89" s="125">
        <v>466281.02</v>
      </c>
      <c r="M89" s="125">
        <v>0</v>
      </c>
      <c r="N89" s="126">
        <f t="shared" si="51"/>
        <v>281821.59779999999</v>
      </c>
      <c r="O89" s="126">
        <f t="shared" ca="1" si="52"/>
        <v>420472.18687610724</v>
      </c>
      <c r="P89" s="126">
        <f t="shared" ca="1" si="53"/>
        <v>41595</v>
      </c>
      <c r="Q89" s="49">
        <f t="shared" si="72"/>
        <v>1</v>
      </c>
      <c r="R89" s="49">
        <f t="shared" si="73"/>
        <v>0</v>
      </c>
      <c r="S89" s="49">
        <f ca="1">OFFSET(V!$B$7,D89,Q89)*H89</f>
        <v>23707.62</v>
      </c>
      <c r="T89" s="49">
        <f ca="1">IF(R89&gt;0,OFFSET(V!$I$7,D89,R89)*IF(R89=1,H89-9300,IF(R89=2,H89-18000,IF(R89=3,H89-45000,0))),0)</f>
        <v>0</v>
      </c>
      <c r="U89" s="49">
        <f>IF(AND(I89=1,H89&gt;20000,H89&lt;=45000),H89*V!$G$7,0)+IF(AND(I89=1,H89&gt;45000,H89&lt;=50000),V!$G$7/5000*(50000-H89)*H89,0)</f>
        <v>0</v>
      </c>
      <c r="V89" s="50">
        <f t="shared" ca="1" si="54"/>
        <v>23707.62</v>
      </c>
      <c r="W89" s="51">
        <v>8193.1200000000008</v>
      </c>
      <c r="X89" s="51">
        <v>0</v>
      </c>
      <c r="Y89" s="52">
        <v>0</v>
      </c>
      <c r="Z89" s="52">
        <v>58218.672558011087</v>
      </c>
      <c r="AA89" s="52">
        <v>6911</v>
      </c>
      <c r="AB89" s="138">
        <f t="shared" si="74"/>
        <v>5911</v>
      </c>
      <c r="AC89" s="52">
        <v>55236.533554059744</v>
      </c>
      <c r="AD89" s="138">
        <f t="shared" si="55"/>
        <v>0</v>
      </c>
      <c r="AE89" s="138">
        <f t="shared" si="56"/>
        <v>2042</v>
      </c>
      <c r="AF89" s="138">
        <f t="shared" si="57"/>
        <v>0</v>
      </c>
      <c r="AG89" s="138">
        <f t="shared" si="58"/>
        <v>0</v>
      </c>
      <c r="AH89" s="29"/>
      <c r="AI89" s="29"/>
      <c r="AJ89" s="15"/>
      <c r="AK89" s="51">
        <f t="shared" ca="1" si="59"/>
        <v>1378526.1161876416</v>
      </c>
      <c r="AL89" s="15">
        <f t="shared" ca="1" si="60"/>
        <v>1452021.8561876419</v>
      </c>
      <c r="AM89" s="49">
        <f t="shared" ca="1" si="61"/>
        <v>8956.0739802893331</v>
      </c>
      <c r="AN89" s="49">
        <f t="shared" ca="1" si="62"/>
        <v>0</v>
      </c>
      <c r="AO89" s="15"/>
      <c r="AP89" s="49">
        <f t="shared" ca="1" si="63"/>
        <v>32142.382141319493</v>
      </c>
      <c r="AQ89" s="15">
        <f t="shared" si="75"/>
        <v>55236.533554059744</v>
      </c>
      <c r="AR89" s="15">
        <f t="shared" si="76"/>
        <v>0</v>
      </c>
      <c r="AS89" s="15"/>
      <c r="AT89" s="15"/>
      <c r="AU89" s="51">
        <f t="shared" si="64"/>
        <v>2955.5</v>
      </c>
      <c r="AV89" s="51">
        <f t="shared" ca="1" si="65"/>
        <v>28309.448764776764</v>
      </c>
      <c r="AW89" s="51">
        <f t="shared" ca="1" si="77"/>
        <v>0</v>
      </c>
      <c r="AX89" s="15">
        <f t="shared" ca="1" si="78"/>
        <v>8170.7973520365194</v>
      </c>
      <c r="AY89" s="51">
        <f t="shared" ca="1" si="79"/>
        <v>-878.49311434343349</v>
      </c>
      <c r="AZ89" s="52">
        <f t="shared" ca="1" si="66"/>
        <v>0</v>
      </c>
      <c r="BA89" s="52">
        <f t="shared" ca="1" si="67"/>
        <v>0</v>
      </c>
      <c r="BB89" s="52">
        <f t="shared" si="80"/>
        <v>0</v>
      </c>
      <c r="BC89" s="39">
        <f t="shared" si="81"/>
        <v>0</v>
      </c>
      <c r="BD89" s="51">
        <f t="shared" ca="1" si="82"/>
        <v>0</v>
      </c>
      <c r="BE89" s="15">
        <f t="shared" ca="1" si="83"/>
        <v>62528.837791752827</v>
      </c>
      <c r="BF89" s="15">
        <v>-42341.721077557006</v>
      </c>
      <c r="BG89" s="15">
        <f t="shared" ca="1" si="84"/>
        <v>1481165.0468821269</v>
      </c>
      <c r="BH89" s="15"/>
      <c r="BI89" s="15"/>
    </row>
    <row r="90" spans="1:61" ht="11.25" x14ac:dyDescent="0.2">
      <c r="A90" s="20">
        <v>10606</v>
      </c>
      <c r="B90" s="20"/>
      <c r="C90" s="20">
        <v>1</v>
      </c>
      <c r="D90" s="20">
        <f t="shared" si="68"/>
        <v>1</v>
      </c>
      <c r="E90" s="47">
        <f t="shared" si="69"/>
        <v>5</v>
      </c>
      <c r="F90" s="47">
        <f t="shared" si="70"/>
        <v>15</v>
      </c>
      <c r="G90" s="21" t="s">
        <v>172</v>
      </c>
      <c r="H90" s="29">
        <v>7129</v>
      </c>
      <c r="I90" s="48"/>
      <c r="J90" s="29">
        <f t="shared" si="71"/>
        <v>11491.522388059702</v>
      </c>
      <c r="K90" s="125">
        <v>530890</v>
      </c>
      <c r="L90" s="125">
        <v>2268877.54</v>
      </c>
      <c r="M90" s="125">
        <v>0</v>
      </c>
      <c r="N90" s="126">
        <f t="shared" si="51"/>
        <v>1267103.0405999999</v>
      </c>
      <c r="O90" s="126">
        <f t="shared" ca="1" si="52"/>
        <v>1467946.2390988094</v>
      </c>
      <c r="P90" s="126">
        <f t="shared" ca="1" si="53"/>
        <v>60253</v>
      </c>
      <c r="Q90" s="49">
        <f t="shared" si="72"/>
        <v>1</v>
      </c>
      <c r="R90" s="49">
        <f t="shared" si="73"/>
        <v>0</v>
      </c>
      <c r="S90" s="49">
        <f ca="1">OFFSET(V!$B$7,D90,Q90)*H90</f>
        <v>82767.69</v>
      </c>
      <c r="T90" s="49">
        <f ca="1">IF(R90&gt;0,OFFSET(V!$I$7,D90,R90)*IF(R90=1,H90-9300,IF(R90=2,H90-18000,IF(R90=3,H90-45000,0))),0)</f>
        <v>0</v>
      </c>
      <c r="U90" s="49">
        <f>IF(AND(I90=1,H90&gt;20000,H90&lt;=45000),H90*V!$G$7,0)+IF(AND(I90=1,H90&gt;45000,H90&lt;=50000),V!$G$7/5000*(50000-H90)*H90,0)</f>
        <v>0</v>
      </c>
      <c r="V90" s="50">
        <f t="shared" ca="1" si="54"/>
        <v>82767.69</v>
      </c>
      <c r="W90" s="51">
        <v>50415.3</v>
      </c>
      <c r="X90" s="51">
        <v>0</v>
      </c>
      <c r="Y90" s="52">
        <v>0</v>
      </c>
      <c r="Z90" s="52">
        <v>278644.34641686588</v>
      </c>
      <c r="AA90" s="52">
        <v>15678</v>
      </c>
      <c r="AB90" s="138">
        <f t="shared" si="74"/>
        <v>14678</v>
      </c>
      <c r="AC90" s="52">
        <v>264371.32820518693</v>
      </c>
      <c r="AD90" s="138">
        <f t="shared" si="55"/>
        <v>0</v>
      </c>
      <c r="AE90" s="138">
        <f t="shared" si="56"/>
        <v>7129</v>
      </c>
      <c r="AF90" s="138">
        <f t="shared" si="57"/>
        <v>0</v>
      </c>
      <c r="AG90" s="138">
        <f t="shared" si="58"/>
        <v>0</v>
      </c>
      <c r="AH90" s="29"/>
      <c r="AI90" s="29"/>
      <c r="AJ90" s="15"/>
      <c r="AK90" s="51">
        <f t="shared" ca="1" si="59"/>
        <v>4812689.8542123884</v>
      </c>
      <c r="AL90" s="15">
        <f t="shared" ca="1" si="60"/>
        <v>5006125.8442123886</v>
      </c>
      <c r="AM90" s="49">
        <f t="shared" ca="1" si="61"/>
        <v>31267.312147640867</v>
      </c>
      <c r="AN90" s="49">
        <f t="shared" ca="1" si="62"/>
        <v>0</v>
      </c>
      <c r="AO90" s="15"/>
      <c r="AP90" s="49">
        <f t="shared" ca="1" si="63"/>
        <v>153838.84019555332</v>
      </c>
      <c r="AQ90" s="15">
        <f t="shared" si="75"/>
        <v>264371.32820518693</v>
      </c>
      <c r="AR90" s="15">
        <f t="shared" si="76"/>
        <v>0</v>
      </c>
      <c r="AS90" s="15"/>
      <c r="AT90" s="15"/>
      <c r="AU90" s="51">
        <f t="shared" si="64"/>
        <v>7339</v>
      </c>
      <c r="AV90" s="51">
        <f t="shared" ca="1" si="65"/>
        <v>98833.526074482637</v>
      </c>
      <c r="AW90" s="51">
        <f t="shared" ca="1" si="77"/>
        <v>0</v>
      </c>
      <c r="AX90" s="15">
        <f t="shared" ca="1" si="78"/>
        <v>0</v>
      </c>
      <c r="AY90" s="51">
        <f t="shared" ca="1" si="79"/>
        <v>0</v>
      </c>
      <c r="AZ90" s="52">
        <f t="shared" ca="1" si="66"/>
        <v>0</v>
      </c>
      <c r="BA90" s="52">
        <f t="shared" ca="1" si="67"/>
        <v>0</v>
      </c>
      <c r="BB90" s="52">
        <f t="shared" si="80"/>
        <v>0</v>
      </c>
      <c r="BC90" s="39">
        <f t="shared" si="81"/>
        <v>0</v>
      </c>
      <c r="BD90" s="51">
        <f t="shared" ca="1" si="82"/>
        <v>0</v>
      </c>
      <c r="BE90" s="15">
        <f t="shared" ca="1" si="83"/>
        <v>260011.36627003597</v>
      </c>
      <c r="BF90" s="15">
        <v>-172725.55932248215</v>
      </c>
      <c r="BG90" s="15">
        <f t="shared" ca="1" si="84"/>
        <v>5124678.9633075837</v>
      </c>
      <c r="BH90" s="15"/>
      <c r="BI90" s="15"/>
    </row>
    <row r="91" spans="1:61" ht="11.25" x14ac:dyDescent="0.2">
      <c r="A91" s="20">
        <v>10607</v>
      </c>
      <c r="B91" s="20"/>
      <c r="C91" s="20">
        <v>1</v>
      </c>
      <c r="D91" s="20">
        <f t="shared" si="68"/>
        <v>1</v>
      </c>
      <c r="E91" s="47">
        <f t="shared" si="69"/>
        <v>4</v>
      </c>
      <c r="F91" s="47">
        <f t="shared" si="70"/>
        <v>14</v>
      </c>
      <c r="G91" s="21" t="s">
        <v>173</v>
      </c>
      <c r="H91" s="29">
        <v>4321</v>
      </c>
      <c r="I91" s="48"/>
      <c r="J91" s="29">
        <f t="shared" si="71"/>
        <v>6965.1940298507461</v>
      </c>
      <c r="K91" s="125">
        <v>279865</v>
      </c>
      <c r="L91" s="125">
        <v>1762229.01</v>
      </c>
      <c r="M91" s="125">
        <v>0</v>
      </c>
      <c r="N91" s="126">
        <f t="shared" si="51"/>
        <v>888772.1139</v>
      </c>
      <c r="O91" s="126">
        <f t="shared" ca="1" si="52"/>
        <v>889745.50415850116</v>
      </c>
      <c r="P91" s="126">
        <f t="shared" ca="1" si="53"/>
        <v>292</v>
      </c>
      <c r="Q91" s="49">
        <f t="shared" si="72"/>
        <v>1</v>
      </c>
      <c r="R91" s="49">
        <f t="shared" si="73"/>
        <v>0</v>
      </c>
      <c r="S91" s="49">
        <f ca="1">OFFSET(V!$B$7,D91,Q91)*H91</f>
        <v>50166.81</v>
      </c>
      <c r="T91" s="49">
        <f ca="1">IF(R91&gt;0,OFFSET(V!$I$7,D91,R91)*IF(R91=1,H91-9300,IF(R91=2,H91-18000,IF(R91=3,H91-45000,0))),0)</f>
        <v>0</v>
      </c>
      <c r="U91" s="49">
        <f>IF(AND(I91=1,H91&gt;20000,H91&lt;=45000),H91*V!$G$7,0)+IF(AND(I91=1,H91&gt;45000,H91&lt;=50000),V!$G$7/5000*(50000-H91)*H91,0)</f>
        <v>0</v>
      </c>
      <c r="V91" s="50">
        <f t="shared" ca="1" si="54"/>
        <v>50166.81</v>
      </c>
      <c r="W91" s="51">
        <v>15925.68</v>
      </c>
      <c r="X91" s="51">
        <v>0</v>
      </c>
      <c r="Y91" s="52">
        <v>0</v>
      </c>
      <c r="Z91" s="52">
        <v>119555.76549929869</v>
      </c>
      <c r="AA91" s="52">
        <v>6667</v>
      </c>
      <c r="AB91" s="138">
        <f t="shared" si="74"/>
        <v>5667</v>
      </c>
      <c r="AC91" s="52">
        <v>113431.75243308771</v>
      </c>
      <c r="AD91" s="138">
        <f t="shared" si="55"/>
        <v>0</v>
      </c>
      <c r="AE91" s="138">
        <f t="shared" si="56"/>
        <v>4321</v>
      </c>
      <c r="AF91" s="138">
        <f t="shared" si="57"/>
        <v>0</v>
      </c>
      <c r="AG91" s="138">
        <f t="shared" si="58"/>
        <v>0</v>
      </c>
      <c r="AH91" s="29"/>
      <c r="AI91" s="29"/>
      <c r="AJ91" s="15"/>
      <c r="AK91" s="51">
        <f t="shared" ca="1" si="59"/>
        <v>2917047.6728926538</v>
      </c>
      <c r="AL91" s="15">
        <f t="shared" ca="1" si="60"/>
        <v>2983432.1628926541</v>
      </c>
      <c r="AM91" s="49">
        <f t="shared" ca="1" si="61"/>
        <v>18951.613941640648</v>
      </c>
      <c r="AN91" s="49">
        <f t="shared" ca="1" si="62"/>
        <v>0</v>
      </c>
      <c r="AO91" s="15"/>
      <c r="AP91" s="49">
        <f t="shared" ca="1" si="63"/>
        <v>66006.436303530194</v>
      </c>
      <c r="AQ91" s="15">
        <f t="shared" si="75"/>
        <v>113431.75243308771</v>
      </c>
      <c r="AR91" s="15">
        <f t="shared" si="76"/>
        <v>0</v>
      </c>
      <c r="AS91" s="15"/>
      <c r="AT91" s="15"/>
      <c r="AU91" s="51">
        <f t="shared" si="64"/>
        <v>2833.5</v>
      </c>
      <c r="AV91" s="51">
        <f t="shared" ca="1" si="65"/>
        <v>59904.56812566131</v>
      </c>
      <c r="AW91" s="51">
        <f t="shared" ca="1" si="77"/>
        <v>0</v>
      </c>
      <c r="AX91" s="15">
        <f t="shared" ca="1" si="78"/>
        <v>15312.751996103791</v>
      </c>
      <c r="AY91" s="51">
        <f t="shared" ca="1" si="79"/>
        <v>-1646.368966288582</v>
      </c>
      <c r="AZ91" s="52">
        <f t="shared" ca="1" si="66"/>
        <v>0</v>
      </c>
      <c r="BA91" s="52">
        <f t="shared" ca="1" si="67"/>
        <v>0</v>
      </c>
      <c r="BB91" s="52">
        <f t="shared" si="80"/>
        <v>0</v>
      </c>
      <c r="BC91" s="39">
        <f t="shared" si="81"/>
        <v>0</v>
      </c>
      <c r="BD91" s="51">
        <f t="shared" ca="1" si="82"/>
        <v>0</v>
      </c>
      <c r="BE91" s="15">
        <f t="shared" ca="1" si="83"/>
        <v>127098.13546290291</v>
      </c>
      <c r="BF91" s="15">
        <v>-109729.14576133055</v>
      </c>
      <c r="BG91" s="15">
        <f t="shared" ca="1" si="84"/>
        <v>3019752.766535867</v>
      </c>
      <c r="BH91" s="15"/>
      <c r="BI91" s="15"/>
    </row>
    <row r="92" spans="1:61" ht="11.25" x14ac:dyDescent="0.2">
      <c r="A92" s="20">
        <v>10608</v>
      </c>
      <c r="B92" s="20"/>
      <c r="C92" s="20">
        <v>1</v>
      </c>
      <c r="D92" s="20">
        <f t="shared" si="68"/>
        <v>1</v>
      </c>
      <c r="E92" s="47">
        <f t="shared" si="69"/>
        <v>2</v>
      </c>
      <c r="F92" s="47">
        <f t="shared" si="70"/>
        <v>12</v>
      </c>
      <c r="G92" s="21" t="s">
        <v>174</v>
      </c>
      <c r="H92" s="29">
        <v>718</v>
      </c>
      <c r="I92" s="48"/>
      <c r="J92" s="29">
        <f t="shared" si="71"/>
        <v>1157.3731343283582</v>
      </c>
      <c r="K92" s="125">
        <v>80050</v>
      </c>
      <c r="L92" s="125">
        <v>509658.25</v>
      </c>
      <c r="M92" s="125">
        <v>0</v>
      </c>
      <c r="N92" s="126">
        <f t="shared" si="51"/>
        <v>256402.7175</v>
      </c>
      <c r="O92" s="126">
        <f t="shared" ca="1" si="52"/>
        <v>147844.77481735797</v>
      </c>
      <c r="P92" s="126">
        <f t="shared" ca="1" si="53"/>
        <v>0</v>
      </c>
      <c r="Q92" s="49">
        <f t="shared" si="72"/>
        <v>1</v>
      </c>
      <c r="R92" s="49">
        <f t="shared" si="73"/>
        <v>0</v>
      </c>
      <c r="S92" s="49">
        <f ca="1">OFFSET(V!$B$7,D92,Q92)*H92</f>
        <v>8335.98</v>
      </c>
      <c r="T92" s="49">
        <f ca="1">IF(R92&gt;0,OFFSET(V!$I$7,D92,R92)*IF(R92=1,H92-9300,IF(R92=2,H92-18000,IF(R92=3,H92-45000,0))),0)</f>
        <v>0</v>
      </c>
      <c r="U92" s="49">
        <f>IF(AND(I92=1,H92&gt;20000,H92&lt;=45000),H92*V!$G$7,0)+IF(AND(I92=1,H92&gt;45000,H92&lt;=50000),V!$G$7/5000*(50000-H92)*H92,0)</f>
        <v>0</v>
      </c>
      <c r="V92" s="50">
        <f t="shared" ca="1" si="54"/>
        <v>8335.98</v>
      </c>
      <c r="W92" s="51">
        <v>0</v>
      </c>
      <c r="X92" s="51">
        <v>0</v>
      </c>
      <c r="Y92" s="52">
        <v>0</v>
      </c>
      <c r="Z92" s="52">
        <v>24324.527808259991</v>
      </c>
      <c r="AA92" s="52">
        <v>0</v>
      </c>
      <c r="AB92" s="138">
        <f t="shared" si="74"/>
        <v>0</v>
      </c>
      <c r="AC92" s="52">
        <v>23078.550874357374</v>
      </c>
      <c r="AD92" s="138">
        <f t="shared" si="55"/>
        <v>0</v>
      </c>
      <c r="AE92" s="138">
        <f t="shared" si="56"/>
        <v>718</v>
      </c>
      <c r="AF92" s="138">
        <f t="shared" si="57"/>
        <v>0</v>
      </c>
      <c r="AG92" s="138">
        <f t="shared" si="58"/>
        <v>0</v>
      </c>
      <c r="AH92" s="29"/>
      <c r="AI92" s="29"/>
      <c r="AJ92" s="15"/>
      <c r="AK92" s="51">
        <f t="shared" ca="1" si="59"/>
        <v>484711.92528047337</v>
      </c>
      <c r="AL92" s="15">
        <f t="shared" ca="1" si="60"/>
        <v>493047.90528047335</v>
      </c>
      <c r="AM92" s="49">
        <f t="shared" ca="1" si="61"/>
        <v>3149.0994700527622</v>
      </c>
      <c r="AN92" s="49">
        <f t="shared" ca="1" si="62"/>
        <v>0</v>
      </c>
      <c r="AO92" s="15"/>
      <c r="AP92" s="49">
        <f t="shared" ca="1" si="63"/>
        <v>13429.510393614435</v>
      </c>
      <c r="AQ92" s="15">
        <f t="shared" si="75"/>
        <v>23078.550874357374</v>
      </c>
      <c r="AR92" s="15">
        <f t="shared" si="76"/>
        <v>0</v>
      </c>
      <c r="AS92" s="15"/>
      <c r="AT92" s="15"/>
      <c r="AU92" s="51">
        <f t="shared" si="64"/>
        <v>0</v>
      </c>
      <c r="AV92" s="51">
        <f t="shared" ca="1" si="65"/>
        <v>9954.0569114151403</v>
      </c>
      <c r="AW92" s="51">
        <f t="shared" ca="1" si="77"/>
        <v>0</v>
      </c>
      <c r="AX92" s="15">
        <f t="shared" ca="1" si="78"/>
        <v>305.01643067219993</v>
      </c>
      <c r="AY92" s="51">
        <f t="shared" ca="1" si="79"/>
        <v>-32.794208761076767</v>
      </c>
      <c r="AZ92" s="52">
        <f t="shared" ca="1" si="66"/>
        <v>0</v>
      </c>
      <c r="BA92" s="52">
        <f t="shared" ca="1" si="67"/>
        <v>0</v>
      </c>
      <c r="BB92" s="52">
        <f t="shared" si="80"/>
        <v>0</v>
      </c>
      <c r="BC92" s="39">
        <f t="shared" si="81"/>
        <v>0</v>
      </c>
      <c r="BD92" s="51">
        <f t="shared" ca="1" si="82"/>
        <v>0</v>
      </c>
      <c r="BE92" s="15">
        <f t="shared" ca="1" si="83"/>
        <v>23350.773096268498</v>
      </c>
      <c r="BF92" s="15">
        <v>-23674.73451455541</v>
      </c>
      <c r="BG92" s="15">
        <f t="shared" ca="1" si="84"/>
        <v>495873.04333223915</v>
      </c>
      <c r="BH92" s="15"/>
      <c r="BI92" s="15"/>
    </row>
    <row r="93" spans="1:61" ht="11.25" x14ac:dyDescent="0.2">
      <c r="A93" s="20">
        <v>10609</v>
      </c>
      <c r="B93" s="20"/>
      <c r="C93" s="20">
        <v>1</v>
      </c>
      <c r="D93" s="20">
        <f t="shared" si="68"/>
        <v>1</v>
      </c>
      <c r="E93" s="47">
        <f t="shared" si="69"/>
        <v>4</v>
      </c>
      <c r="F93" s="47">
        <f t="shared" si="70"/>
        <v>14</v>
      </c>
      <c r="G93" s="21" t="s">
        <v>175</v>
      </c>
      <c r="H93" s="29">
        <v>2894</v>
      </c>
      <c r="I93" s="48"/>
      <c r="J93" s="29">
        <f t="shared" si="71"/>
        <v>4664.9552238805973</v>
      </c>
      <c r="K93" s="125">
        <v>180835</v>
      </c>
      <c r="L93" s="125">
        <v>360548.33</v>
      </c>
      <c r="M93" s="125">
        <v>0</v>
      </c>
      <c r="N93" s="126">
        <f t="shared" si="51"/>
        <v>270815.04869999998</v>
      </c>
      <c r="O93" s="126">
        <f t="shared" ca="1" si="52"/>
        <v>595909.16200756829</v>
      </c>
      <c r="P93" s="126">
        <f t="shared" ca="1" si="53"/>
        <v>97528</v>
      </c>
      <c r="Q93" s="49">
        <f t="shared" si="72"/>
        <v>1</v>
      </c>
      <c r="R93" s="49">
        <f t="shared" si="73"/>
        <v>0</v>
      </c>
      <c r="S93" s="49">
        <f ca="1">OFFSET(V!$B$7,D93,Q93)*H93</f>
        <v>33599.339999999997</v>
      </c>
      <c r="T93" s="49">
        <f ca="1">IF(R93&gt;0,OFFSET(V!$I$7,D93,R93)*IF(R93=1,H93-9300,IF(R93=2,H93-18000,IF(R93=3,H93-45000,0))),0)</f>
        <v>0</v>
      </c>
      <c r="U93" s="49">
        <f>IF(AND(I93=1,H93&gt;20000,H93&lt;=45000),H93*V!$G$7,0)+IF(AND(I93=1,H93&gt;45000,H93&lt;=50000),V!$G$7/5000*(50000-H93)*H93,0)</f>
        <v>0</v>
      </c>
      <c r="V93" s="50">
        <f t="shared" ca="1" si="54"/>
        <v>33599.339999999997</v>
      </c>
      <c r="W93" s="51">
        <v>10823.16</v>
      </c>
      <c r="X93" s="51">
        <v>0</v>
      </c>
      <c r="Y93" s="52">
        <v>0</v>
      </c>
      <c r="Z93" s="52">
        <v>87838.012252639834</v>
      </c>
      <c r="AA93" s="52">
        <v>0</v>
      </c>
      <c r="AB93" s="138">
        <f t="shared" si="74"/>
        <v>0</v>
      </c>
      <c r="AC93" s="52">
        <v>83338.679807243694</v>
      </c>
      <c r="AD93" s="138">
        <f t="shared" si="55"/>
        <v>0</v>
      </c>
      <c r="AE93" s="138">
        <f t="shared" si="56"/>
        <v>2894</v>
      </c>
      <c r="AF93" s="138">
        <f t="shared" si="57"/>
        <v>0</v>
      </c>
      <c r="AG93" s="138">
        <f t="shared" si="58"/>
        <v>0</v>
      </c>
      <c r="AH93" s="29"/>
      <c r="AI93" s="29"/>
      <c r="AJ93" s="15"/>
      <c r="AK93" s="51">
        <f t="shared" ca="1" si="59"/>
        <v>1953699.5985538859</v>
      </c>
      <c r="AL93" s="15">
        <f t="shared" ca="1" si="60"/>
        <v>2095650.0985538859</v>
      </c>
      <c r="AM93" s="49">
        <f t="shared" ca="1" si="61"/>
        <v>12692.888393221023</v>
      </c>
      <c r="AN93" s="49">
        <f t="shared" ca="1" si="62"/>
        <v>0</v>
      </c>
      <c r="AO93" s="15"/>
      <c r="AP93" s="49">
        <f t="shared" ca="1" si="63"/>
        <v>48495.144810198093</v>
      </c>
      <c r="AQ93" s="15">
        <f t="shared" si="75"/>
        <v>83338.679807243694</v>
      </c>
      <c r="AR93" s="15">
        <f t="shared" si="76"/>
        <v>0</v>
      </c>
      <c r="AS93" s="15"/>
      <c r="AT93" s="15"/>
      <c r="AU93" s="51">
        <f t="shared" si="64"/>
        <v>0</v>
      </c>
      <c r="AV93" s="51">
        <f t="shared" ca="1" si="65"/>
        <v>40121.22660394905</v>
      </c>
      <c r="AW93" s="51">
        <f t="shared" ca="1" si="77"/>
        <v>0</v>
      </c>
      <c r="AX93" s="15">
        <f t="shared" ca="1" si="78"/>
        <v>5277.6916069034487</v>
      </c>
      <c r="AY93" s="51">
        <f t="shared" ca="1" si="79"/>
        <v>-567.43736706885932</v>
      </c>
      <c r="AZ93" s="52">
        <f t="shared" ca="1" si="66"/>
        <v>0</v>
      </c>
      <c r="BA93" s="52">
        <f t="shared" ca="1" si="67"/>
        <v>0</v>
      </c>
      <c r="BB93" s="52">
        <f t="shared" si="80"/>
        <v>0</v>
      </c>
      <c r="BC93" s="39">
        <f t="shared" si="81"/>
        <v>0</v>
      </c>
      <c r="BD93" s="51">
        <f t="shared" ca="1" si="82"/>
        <v>0</v>
      </c>
      <c r="BE93" s="15">
        <f t="shared" ca="1" si="83"/>
        <v>88048.934047078277</v>
      </c>
      <c r="BF93" s="15">
        <v>-56648.380555903605</v>
      </c>
      <c r="BG93" s="15">
        <f t="shared" ca="1" si="84"/>
        <v>2139743.5404382818</v>
      </c>
      <c r="BH93" s="15"/>
      <c r="BI93" s="15"/>
    </row>
    <row r="94" spans="1:61" ht="11.25" x14ac:dyDescent="0.2">
      <c r="A94" s="20">
        <v>10610</v>
      </c>
      <c r="B94" s="20"/>
      <c r="C94" s="20">
        <v>1</v>
      </c>
      <c r="D94" s="20">
        <f t="shared" si="68"/>
        <v>1</v>
      </c>
      <c r="E94" s="47">
        <f t="shared" si="69"/>
        <v>4</v>
      </c>
      <c r="F94" s="47">
        <f t="shared" si="70"/>
        <v>14</v>
      </c>
      <c r="G94" s="21" t="s">
        <v>176</v>
      </c>
      <c r="H94" s="29">
        <v>2692</v>
      </c>
      <c r="I94" s="48"/>
      <c r="J94" s="29">
        <f t="shared" si="71"/>
        <v>4339.3432835820895</v>
      </c>
      <c r="K94" s="125">
        <v>128715</v>
      </c>
      <c r="L94" s="125">
        <v>329046.45</v>
      </c>
      <c r="M94" s="125">
        <v>0</v>
      </c>
      <c r="N94" s="126">
        <f t="shared" si="51"/>
        <v>221002.9155</v>
      </c>
      <c r="O94" s="126">
        <f t="shared" ca="1" si="52"/>
        <v>554314.94959377113</v>
      </c>
      <c r="P94" s="126">
        <f t="shared" ca="1" si="53"/>
        <v>99994</v>
      </c>
      <c r="Q94" s="49">
        <f t="shared" si="72"/>
        <v>1</v>
      </c>
      <c r="R94" s="49">
        <f t="shared" si="73"/>
        <v>0</v>
      </c>
      <c r="S94" s="49">
        <f ca="1">OFFSET(V!$B$7,D94,Q94)*H94</f>
        <v>31254.12</v>
      </c>
      <c r="T94" s="49">
        <f ca="1">IF(R94&gt;0,OFFSET(V!$I$7,D94,R94)*IF(R94=1,H94-9300,IF(R94=2,H94-18000,IF(R94=3,H94-45000,0))),0)</f>
        <v>0</v>
      </c>
      <c r="U94" s="49">
        <f>IF(AND(I94=1,H94&gt;20000,H94&lt;=45000),H94*V!$G$7,0)+IF(AND(I94=1,H94&gt;45000,H94&lt;=50000),V!$G$7/5000*(50000-H94)*H94,0)</f>
        <v>0</v>
      </c>
      <c r="V94" s="50">
        <f t="shared" ca="1" si="54"/>
        <v>31254.12</v>
      </c>
      <c r="W94" s="51">
        <v>10980.72</v>
      </c>
      <c r="X94" s="51">
        <v>0</v>
      </c>
      <c r="Y94" s="52">
        <v>0</v>
      </c>
      <c r="Z94" s="52">
        <v>94163.906310182196</v>
      </c>
      <c r="AA94" s="52">
        <v>0</v>
      </c>
      <c r="AB94" s="138">
        <f t="shared" si="74"/>
        <v>0</v>
      </c>
      <c r="AC94" s="52">
        <v>89340.542165419101</v>
      </c>
      <c r="AD94" s="138">
        <f t="shared" si="55"/>
        <v>0</v>
      </c>
      <c r="AE94" s="138">
        <f t="shared" si="56"/>
        <v>2692</v>
      </c>
      <c r="AF94" s="138">
        <f t="shared" si="57"/>
        <v>0</v>
      </c>
      <c r="AG94" s="138">
        <f t="shared" si="58"/>
        <v>0</v>
      </c>
      <c r="AH94" s="29"/>
      <c r="AI94" s="29"/>
      <c r="AJ94" s="15"/>
      <c r="AK94" s="51">
        <f t="shared" ca="1" si="59"/>
        <v>1817332.1766783209</v>
      </c>
      <c r="AL94" s="15">
        <f t="shared" ca="1" si="60"/>
        <v>1959561.0166783209</v>
      </c>
      <c r="AM94" s="49">
        <f t="shared" ca="1" si="61"/>
        <v>11806.930046493086</v>
      </c>
      <c r="AN94" s="49">
        <f t="shared" ca="1" si="62"/>
        <v>0</v>
      </c>
      <c r="AO94" s="15"/>
      <c r="AP94" s="49">
        <f t="shared" ca="1" si="63"/>
        <v>51987.654949113137</v>
      </c>
      <c r="AQ94" s="15">
        <f t="shared" si="75"/>
        <v>89340.542165419101</v>
      </c>
      <c r="AR94" s="15">
        <f t="shared" si="76"/>
        <v>0</v>
      </c>
      <c r="AS94" s="15"/>
      <c r="AT94" s="15"/>
      <c r="AU94" s="51">
        <f t="shared" si="64"/>
        <v>0</v>
      </c>
      <c r="AV94" s="51">
        <f t="shared" ca="1" si="65"/>
        <v>37320.781623300216</v>
      </c>
      <c r="AW94" s="51">
        <f t="shared" ca="1" si="77"/>
        <v>0</v>
      </c>
      <c r="AX94" s="15">
        <f t="shared" ca="1" si="78"/>
        <v>0</v>
      </c>
      <c r="AY94" s="51">
        <f t="shared" ca="1" si="79"/>
        <v>0</v>
      </c>
      <c r="AZ94" s="52">
        <f t="shared" ca="1" si="66"/>
        <v>0</v>
      </c>
      <c r="BA94" s="52">
        <f t="shared" ca="1" si="67"/>
        <v>0</v>
      </c>
      <c r="BB94" s="52">
        <f t="shared" si="80"/>
        <v>0</v>
      </c>
      <c r="BC94" s="39">
        <f t="shared" si="81"/>
        <v>0</v>
      </c>
      <c r="BD94" s="51">
        <f t="shared" ca="1" si="82"/>
        <v>0</v>
      </c>
      <c r="BE94" s="15">
        <f t="shared" ca="1" si="83"/>
        <v>89308.436572413353</v>
      </c>
      <c r="BF94" s="15">
        <v>-53317.835102997291</v>
      </c>
      <c r="BG94" s="15">
        <f t="shared" ca="1" si="84"/>
        <v>2007358.5481942303</v>
      </c>
      <c r="BH94" s="15"/>
      <c r="BI94" s="15"/>
    </row>
    <row r="95" spans="1:61" ht="11.25" x14ac:dyDescent="0.2">
      <c r="A95" s="20">
        <v>10611</v>
      </c>
      <c r="B95" s="20"/>
      <c r="C95" s="20">
        <v>1</v>
      </c>
      <c r="D95" s="20">
        <f t="shared" si="68"/>
        <v>1</v>
      </c>
      <c r="E95" s="47">
        <f t="shared" si="69"/>
        <v>3</v>
      </c>
      <c r="F95" s="47">
        <f t="shared" si="70"/>
        <v>13</v>
      </c>
      <c r="G95" s="21" t="s">
        <v>177</v>
      </c>
      <c r="H95" s="29">
        <v>2158</v>
      </c>
      <c r="I95" s="48"/>
      <c r="J95" s="29">
        <f t="shared" si="71"/>
        <v>3478.5671641791046</v>
      </c>
      <c r="K95" s="125">
        <v>168615</v>
      </c>
      <c r="L95" s="125">
        <v>328517.46999999997</v>
      </c>
      <c r="M95" s="125">
        <v>0</v>
      </c>
      <c r="N95" s="126">
        <f t="shared" si="51"/>
        <v>249524.61329999997</v>
      </c>
      <c r="O95" s="126">
        <f t="shared" ca="1" si="52"/>
        <v>444357.9722226442</v>
      </c>
      <c r="P95" s="126">
        <f t="shared" ca="1" si="53"/>
        <v>58450</v>
      </c>
      <c r="Q95" s="49">
        <f t="shared" si="72"/>
        <v>1</v>
      </c>
      <c r="R95" s="49">
        <f t="shared" si="73"/>
        <v>0</v>
      </c>
      <c r="S95" s="49">
        <f ca="1">OFFSET(V!$B$7,D95,Q95)*H95</f>
        <v>25054.379999999997</v>
      </c>
      <c r="T95" s="49">
        <f ca="1">IF(R95&gt;0,OFFSET(V!$I$7,D95,R95)*IF(R95=1,H95-9300,IF(R95=2,H95-18000,IF(R95=3,H95-45000,0))),0)</f>
        <v>0</v>
      </c>
      <c r="U95" s="49">
        <f>IF(AND(I95=1,H95&gt;20000,H95&lt;=45000),H95*V!$G$7,0)+IF(AND(I95=1,H95&gt;45000,H95&lt;=50000),V!$G$7/5000*(50000-H95)*H95,0)</f>
        <v>0</v>
      </c>
      <c r="V95" s="50">
        <f t="shared" ca="1" si="54"/>
        <v>25054.379999999997</v>
      </c>
      <c r="W95" s="51">
        <v>0</v>
      </c>
      <c r="X95" s="51">
        <v>0</v>
      </c>
      <c r="Y95" s="52">
        <v>0</v>
      </c>
      <c r="Z95" s="52">
        <v>62329.251542480895</v>
      </c>
      <c r="AA95" s="52">
        <v>106855</v>
      </c>
      <c r="AB95" s="138">
        <f t="shared" si="74"/>
        <v>105855</v>
      </c>
      <c r="AC95" s="52">
        <v>59136.556073055428</v>
      </c>
      <c r="AD95" s="138">
        <f t="shared" si="55"/>
        <v>0</v>
      </c>
      <c r="AE95" s="138">
        <f t="shared" si="56"/>
        <v>2158</v>
      </c>
      <c r="AF95" s="138">
        <f t="shared" si="57"/>
        <v>0</v>
      </c>
      <c r="AG95" s="138">
        <f t="shared" si="58"/>
        <v>0</v>
      </c>
      <c r="AH95" s="29"/>
      <c r="AI95" s="29"/>
      <c r="AJ95" s="15"/>
      <c r="AK95" s="51">
        <f t="shared" ca="1" si="59"/>
        <v>1456836.1208290551</v>
      </c>
      <c r="AL95" s="15">
        <f t="shared" ca="1" si="60"/>
        <v>1540340.500829055</v>
      </c>
      <c r="AM95" s="49">
        <f t="shared" ca="1" si="61"/>
        <v>9464.842139796463</v>
      </c>
      <c r="AN95" s="49">
        <f t="shared" ca="1" si="62"/>
        <v>0</v>
      </c>
      <c r="AO95" s="15"/>
      <c r="AP95" s="49">
        <f t="shared" ca="1" si="63"/>
        <v>34411.822421141282</v>
      </c>
      <c r="AQ95" s="15">
        <f t="shared" si="75"/>
        <v>59136.556073055428</v>
      </c>
      <c r="AR95" s="15">
        <f t="shared" si="76"/>
        <v>0</v>
      </c>
      <c r="AS95" s="15"/>
      <c r="AT95" s="15"/>
      <c r="AU95" s="51">
        <f t="shared" si="64"/>
        <v>52927.5</v>
      </c>
      <c r="AV95" s="51">
        <f t="shared" ca="1" si="65"/>
        <v>29917.625090297872</v>
      </c>
      <c r="AW95" s="51">
        <f t="shared" ca="1" si="77"/>
        <v>0</v>
      </c>
      <c r="AX95" s="15">
        <f t="shared" ca="1" si="78"/>
        <v>58120.391438383725</v>
      </c>
      <c r="AY95" s="51">
        <f t="shared" ca="1" si="79"/>
        <v>-6248.8838581756254</v>
      </c>
      <c r="AZ95" s="52">
        <f t="shared" ca="1" si="66"/>
        <v>0</v>
      </c>
      <c r="BA95" s="52">
        <f t="shared" ca="1" si="67"/>
        <v>0</v>
      </c>
      <c r="BB95" s="52">
        <f t="shared" si="80"/>
        <v>0</v>
      </c>
      <c r="BC95" s="39">
        <f t="shared" si="81"/>
        <v>0</v>
      </c>
      <c r="BD95" s="51">
        <f t="shared" ca="1" si="82"/>
        <v>0</v>
      </c>
      <c r="BE95" s="15">
        <f t="shared" ca="1" si="83"/>
        <v>111008.06365326353</v>
      </c>
      <c r="BF95" s="15">
        <v>-48228.422601425271</v>
      </c>
      <c r="BG95" s="15">
        <f t="shared" ca="1" si="84"/>
        <v>1612584.9840206895</v>
      </c>
      <c r="BH95" s="15"/>
      <c r="BI95" s="15"/>
    </row>
    <row r="96" spans="1:61" ht="11.25" x14ac:dyDescent="0.2">
      <c r="A96" s="20">
        <v>10612</v>
      </c>
      <c r="B96" s="20"/>
      <c r="C96" s="20">
        <v>1</v>
      </c>
      <c r="D96" s="20">
        <f t="shared" si="68"/>
        <v>1</v>
      </c>
      <c r="E96" s="47">
        <f t="shared" si="69"/>
        <v>3</v>
      </c>
      <c r="F96" s="47">
        <f t="shared" si="70"/>
        <v>13</v>
      </c>
      <c r="G96" s="21" t="s">
        <v>178</v>
      </c>
      <c r="H96" s="29">
        <v>2395</v>
      </c>
      <c r="I96" s="48"/>
      <c r="J96" s="29">
        <f t="shared" si="71"/>
        <v>3860.5970149253731</v>
      </c>
      <c r="K96" s="125">
        <v>115090</v>
      </c>
      <c r="L96" s="125">
        <v>127410.02</v>
      </c>
      <c r="M96" s="125">
        <v>0</v>
      </c>
      <c r="N96" s="126">
        <f t="shared" si="51"/>
        <v>132554.7078</v>
      </c>
      <c r="O96" s="126">
        <f t="shared" ca="1" si="52"/>
        <v>493159.10262893088</v>
      </c>
      <c r="P96" s="126">
        <f t="shared" ca="1" si="53"/>
        <v>108181</v>
      </c>
      <c r="Q96" s="49">
        <f t="shared" si="72"/>
        <v>1</v>
      </c>
      <c r="R96" s="49">
        <f t="shared" si="73"/>
        <v>0</v>
      </c>
      <c r="S96" s="49">
        <f ca="1">OFFSET(V!$B$7,D96,Q96)*H96</f>
        <v>27805.949999999997</v>
      </c>
      <c r="T96" s="49">
        <f ca="1">IF(R96&gt;0,OFFSET(V!$I$7,D96,R96)*IF(R96=1,H96-9300,IF(R96=2,H96-18000,IF(R96=3,H96-45000,0))),0)</f>
        <v>0</v>
      </c>
      <c r="U96" s="49">
        <f>IF(AND(I96=1,H96&gt;20000,H96&lt;=45000),H96*V!$G$7,0)+IF(AND(I96=1,H96&gt;45000,H96&lt;=50000),V!$G$7/5000*(50000-H96)*H96,0)</f>
        <v>0</v>
      </c>
      <c r="V96" s="50">
        <f t="shared" ca="1" si="54"/>
        <v>27805.949999999997</v>
      </c>
      <c r="W96" s="51">
        <v>9958.6</v>
      </c>
      <c r="X96" s="51">
        <v>0</v>
      </c>
      <c r="Y96" s="52">
        <v>0</v>
      </c>
      <c r="Z96" s="52">
        <v>43442.701103900348</v>
      </c>
      <c r="AA96" s="52">
        <v>1241</v>
      </c>
      <c r="AB96" s="138">
        <f t="shared" si="74"/>
        <v>241</v>
      </c>
      <c r="AC96" s="52">
        <v>41217.432685596046</v>
      </c>
      <c r="AD96" s="138">
        <f t="shared" si="55"/>
        <v>0</v>
      </c>
      <c r="AE96" s="138">
        <f t="shared" si="56"/>
        <v>2395</v>
      </c>
      <c r="AF96" s="138">
        <f t="shared" si="57"/>
        <v>0</v>
      </c>
      <c r="AG96" s="138">
        <f t="shared" si="58"/>
        <v>0</v>
      </c>
      <c r="AH96" s="29"/>
      <c r="AI96" s="29"/>
      <c r="AJ96" s="15"/>
      <c r="AK96" s="51">
        <f t="shared" ca="1" si="59"/>
        <v>1616831.5613464259</v>
      </c>
      <c r="AL96" s="15">
        <f t="shared" ca="1" si="60"/>
        <v>1762777.111346426</v>
      </c>
      <c r="AM96" s="49">
        <f t="shared" ca="1" si="61"/>
        <v>10504.308120858448</v>
      </c>
      <c r="AN96" s="49">
        <f t="shared" ca="1" si="62"/>
        <v>0</v>
      </c>
      <c r="AO96" s="15"/>
      <c r="AP96" s="49">
        <f t="shared" ca="1" si="63"/>
        <v>23984.605604693479</v>
      </c>
      <c r="AQ96" s="15">
        <f t="shared" si="75"/>
        <v>41217.432685596046</v>
      </c>
      <c r="AR96" s="15">
        <f t="shared" si="76"/>
        <v>0</v>
      </c>
      <c r="AS96" s="15"/>
      <c r="AT96" s="15"/>
      <c r="AU96" s="51">
        <f t="shared" si="64"/>
        <v>120.5</v>
      </c>
      <c r="AV96" s="51">
        <f t="shared" ca="1" si="65"/>
        <v>33203.295686405654</v>
      </c>
      <c r="AW96" s="51">
        <f t="shared" ca="1" si="77"/>
        <v>0</v>
      </c>
      <c r="AX96" s="15">
        <f t="shared" ca="1" si="78"/>
        <v>16090.968605503083</v>
      </c>
      <c r="AY96" s="51">
        <f t="shared" ca="1" si="79"/>
        <v>-1730.0398619637235</v>
      </c>
      <c r="AZ96" s="52">
        <f t="shared" ca="1" si="66"/>
        <v>0</v>
      </c>
      <c r="BA96" s="52">
        <f t="shared" ca="1" si="67"/>
        <v>0</v>
      </c>
      <c r="BB96" s="52">
        <f t="shared" si="80"/>
        <v>0</v>
      </c>
      <c r="BC96" s="39">
        <f t="shared" si="81"/>
        <v>0</v>
      </c>
      <c r="BD96" s="51">
        <f t="shared" ca="1" si="82"/>
        <v>0</v>
      </c>
      <c r="BE96" s="15">
        <f t="shared" ca="1" si="83"/>
        <v>55578.361429135402</v>
      </c>
      <c r="BF96" s="15">
        <v>-43462.102416557558</v>
      </c>
      <c r="BG96" s="15">
        <f t="shared" ca="1" si="84"/>
        <v>1785397.6784798622</v>
      </c>
      <c r="BH96" s="15"/>
      <c r="BI96" s="15"/>
    </row>
    <row r="97" spans="1:61" ht="11.25" x14ac:dyDescent="0.2">
      <c r="A97" s="20">
        <v>10613</v>
      </c>
      <c r="B97" s="20"/>
      <c r="C97" s="20">
        <v>1</v>
      </c>
      <c r="D97" s="20">
        <f t="shared" si="68"/>
        <v>1</v>
      </c>
      <c r="E97" s="47">
        <f t="shared" si="69"/>
        <v>3</v>
      </c>
      <c r="F97" s="47">
        <f t="shared" si="70"/>
        <v>13</v>
      </c>
      <c r="G97" s="21" t="s">
        <v>179</v>
      </c>
      <c r="H97" s="29">
        <v>1256</v>
      </c>
      <c r="I97" s="48"/>
      <c r="J97" s="29">
        <f t="shared" si="71"/>
        <v>2024.5970149253731</v>
      </c>
      <c r="K97" s="125">
        <v>71760</v>
      </c>
      <c r="L97" s="125">
        <v>165111.51999999999</v>
      </c>
      <c r="M97" s="125">
        <v>0</v>
      </c>
      <c r="N97" s="126">
        <f t="shared" si="51"/>
        <v>116060.69279999999</v>
      </c>
      <c r="O97" s="126">
        <f t="shared" ca="1" si="52"/>
        <v>258625.39995905518</v>
      </c>
      <c r="P97" s="126">
        <f t="shared" ca="1" si="53"/>
        <v>42769</v>
      </c>
      <c r="Q97" s="49">
        <f t="shared" si="72"/>
        <v>1</v>
      </c>
      <c r="R97" s="49">
        <f t="shared" si="73"/>
        <v>0</v>
      </c>
      <c r="S97" s="49">
        <f ca="1">OFFSET(V!$B$7,D97,Q97)*H97</f>
        <v>14582.16</v>
      </c>
      <c r="T97" s="49">
        <f ca="1">IF(R97&gt;0,OFFSET(V!$I$7,D97,R97)*IF(R97=1,H97-9300,IF(R97=2,H97-18000,IF(R97=3,H97-45000,0))),0)</f>
        <v>0</v>
      </c>
      <c r="U97" s="49">
        <f>IF(AND(I97=1,H97&gt;20000,H97&lt;=45000),H97*V!$G$7,0)+IF(AND(I97=1,H97&gt;45000,H97&lt;=50000),V!$G$7/5000*(50000-H97)*H97,0)</f>
        <v>0</v>
      </c>
      <c r="V97" s="50">
        <f t="shared" ca="1" si="54"/>
        <v>14582.16</v>
      </c>
      <c r="W97" s="51">
        <v>0</v>
      </c>
      <c r="X97" s="51">
        <v>0</v>
      </c>
      <c r="Y97" s="52">
        <v>0</v>
      </c>
      <c r="Z97" s="52">
        <v>29270.103122751683</v>
      </c>
      <c r="AA97" s="52">
        <v>0</v>
      </c>
      <c r="AB97" s="138">
        <f t="shared" si="74"/>
        <v>0</v>
      </c>
      <c r="AC97" s="52">
        <v>27770.798649860113</v>
      </c>
      <c r="AD97" s="138">
        <f t="shared" si="55"/>
        <v>0</v>
      </c>
      <c r="AE97" s="138">
        <f t="shared" si="56"/>
        <v>1256</v>
      </c>
      <c r="AF97" s="138">
        <f t="shared" si="57"/>
        <v>0</v>
      </c>
      <c r="AG97" s="138">
        <f t="shared" si="58"/>
        <v>0</v>
      </c>
      <c r="AH97" s="29"/>
      <c r="AI97" s="29"/>
      <c r="AJ97" s="15"/>
      <c r="AK97" s="51">
        <f t="shared" ca="1" si="59"/>
        <v>847908.326117374</v>
      </c>
      <c r="AL97" s="15">
        <f t="shared" ca="1" si="60"/>
        <v>905259.48611737404</v>
      </c>
      <c r="AM97" s="49">
        <f t="shared" ca="1" si="61"/>
        <v>5508.7311063875622</v>
      </c>
      <c r="AN97" s="49">
        <f t="shared" ca="1" si="62"/>
        <v>0</v>
      </c>
      <c r="AO97" s="15"/>
      <c r="AP97" s="49">
        <f t="shared" ca="1" si="63"/>
        <v>16159.950039222509</v>
      </c>
      <c r="AQ97" s="15">
        <f t="shared" si="75"/>
        <v>27770.798649860113</v>
      </c>
      <c r="AR97" s="15">
        <f t="shared" si="76"/>
        <v>0</v>
      </c>
      <c r="AS97" s="15"/>
      <c r="AT97" s="15"/>
      <c r="AU97" s="51">
        <f t="shared" si="64"/>
        <v>0</v>
      </c>
      <c r="AV97" s="51">
        <f t="shared" ca="1" si="65"/>
        <v>17412.667800469939</v>
      </c>
      <c r="AW97" s="51">
        <f t="shared" ca="1" si="77"/>
        <v>0</v>
      </c>
      <c r="AX97" s="15">
        <f t="shared" ca="1" si="78"/>
        <v>5801.8191898323385</v>
      </c>
      <c r="AY97" s="51">
        <f t="shared" ca="1" si="79"/>
        <v>-623.78957515853062</v>
      </c>
      <c r="AZ97" s="52">
        <f t="shared" ca="1" si="66"/>
        <v>0</v>
      </c>
      <c r="BA97" s="52">
        <f t="shared" ca="1" si="67"/>
        <v>0</v>
      </c>
      <c r="BB97" s="52">
        <f t="shared" si="80"/>
        <v>0</v>
      </c>
      <c r="BC97" s="39">
        <f t="shared" si="81"/>
        <v>0</v>
      </c>
      <c r="BD97" s="51">
        <f t="shared" ca="1" si="82"/>
        <v>0</v>
      </c>
      <c r="BE97" s="15">
        <f t="shared" ca="1" si="83"/>
        <v>32948.82826453392</v>
      </c>
      <c r="BF97" s="15">
        <v>-24647.049141149197</v>
      </c>
      <c r="BG97" s="15">
        <f t="shared" ca="1" si="84"/>
        <v>919069.99634714634</v>
      </c>
      <c r="BH97" s="15"/>
      <c r="BI97" s="15"/>
    </row>
    <row r="98" spans="1:61" ht="11.25" x14ac:dyDescent="0.2">
      <c r="A98" s="20">
        <v>10614</v>
      </c>
      <c r="B98" s="20"/>
      <c r="C98" s="20">
        <v>1</v>
      </c>
      <c r="D98" s="20">
        <f t="shared" si="68"/>
        <v>1</v>
      </c>
      <c r="E98" s="47">
        <f t="shared" si="69"/>
        <v>3</v>
      </c>
      <c r="F98" s="47">
        <f t="shared" si="70"/>
        <v>13</v>
      </c>
      <c r="G98" s="21" t="s">
        <v>180</v>
      </c>
      <c r="H98" s="29">
        <v>1139</v>
      </c>
      <c r="I98" s="48"/>
      <c r="J98" s="29">
        <f t="shared" si="71"/>
        <v>1836</v>
      </c>
      <c r="K98" s="125">
        <v>51520</v>
      </c>
      <c r="L98" s="125">
        <v>94839.8</v>
      </c>
      <c r="M98" s="125">
        <v>0</v>
      </c>
      <c r="N98" s="126">
        <f t="shared" si="51"/>
        <v>74081.922000000006</v>
      </c>
      <c r="O98" s="126">
        <f t="shared" ca="1" si="52"/>
        <v>234533.7026698757</v>
      </c>
      <c r="P98" s="126">
        <f t="shared" ca="1" si="53"/>
        <v>48136</v>
      </c>
      <c r="Q98" s="49">
        <f t="shared" si="72"/>
        <v>1</v>
      </c>
      <c r="R98" s="49">
        <f t="shared" si="73"/>
        <v>0</v>
      </c>
      <c r="S98" s="49">
        <f ca="1">OFFSET(V!$B$7,D98,Q98)*H98</f>
        <v>13223.789999999999</v>
      </c>
      <c r="T98" s="49">
        <f ca="1">IF(R98&gt;0,OFFSET(V!$I$7,D98,R98)*IF(R98=1,H98-9300,IF(R98=2,H98-18000,IF(R98=3,H98-45000,0))),0)</f>
        <v>0</v>
      </c>
      <c r="U98" s="49">
        <f>IF(AND(I98=1,H98&gt;20000,H98&lt;=45000),H98*V!$G$7,0)+IF(AND(I98=1,H98&gt;45000,H98&lt;=50000),V!$G$7/5000*(50000-H98)*H98,0)</f>
        <v>0</v>
      </c>
      <c r="V98" s="50">
        <f t="shared" ca="1" si="54"/>
        <v>13223.789999999999</v>
      </c>
      <c r="W98" s="51">
        <v>0</v>
      </c>
      <c r="X98" s="51">
        <v>0</v>
      </c>
      <c r="Y98" s="52">
        <v>0</v>
      </c>
      <c r="Z98" s="52">
        <v>16170.490468957798</v>
      </c>
      <c r="AA98" s="52">
        <v>0</v>
      </c>
      <c r="AB98" s="138">
        <f t="shared" si="74"/>
        <v>0</v>
      </c>
      <c r="AC98" s="52">
        <v>15342.188341449622</v>
      </c>
      <c r="AD98" s="138">
        <f t="shared" si="55"/>
        <v>0</v>
      </c>
      <c r="AE98" s="138">
        <f t="shared" si="56"/>
        <v>1139</v>
      </c>
      <c r="AF98" s="138">
        <f t="shared" si="57"/>
        <v>0</v>
      </c>
      <c r="AG98" s="138">
        <f t="shared" si="58"/>
        <v>0</v>
      </c>
      <c r="AH98" s="29"/>
      <c r="AI98" s="29"/>
      <c r="AJ98" s="15"/>
      <c r="AK98" s="51">
        <f t="shared" ca="1" si="59"/>
        <v>768923.23522905179</v>
      </c>
      <c r="AL98" s="15">
        <f t="shared" ca="1" si="60"/>
        <v>830283.02522905183</v>
      </c>
      <c r="AM98" s="49">
        <f t="shared" ca="1" si="61"/>
        <v>4995.5770144708858</v>
      </c>
      <c r="AN98" s="49">
        <f t="shared" ca="1" si="62"/>
        <v>0</v>
      </c>
      <c r="AO98" s="15"/>
      <c r="AP98" s="49">
        <f t="shared" ca="1" si="63"/>
        <v>8927.6869641419835</v>
      </c>
      <c r="AQ98" s="15">
        <f t="shared" si="75"/>
        <v>15342.188341449622</v>
      </c>
      <c r="AR98" s="15">
        <f t="shared" si="76"/>
        <v>0</v>
      </c>
      <c r="AS98" s="15"/>
      <c r="AT98" s="15"/>
      <c r="AU98" s="51">
        <f t="shared" si="64"/>
        <v>0</v>
      </c>
      <c r="AV98" s="51">
        <f t="shared" ca="1" si="65"/>
        <v>15790.627885935717</v>
      </c>
      <c r="AW98" s="51">
        <f t="shared" ca="1" si="77"/>
        <v>0</v>
      </c>
      <c r="AX98" s="15">
        <f t="shared" ca="1" si="78"/>
        <v>9376.12650862808</v>
      </c>
      <c r="AY98" s="51">
        <f t="shared" ca="1" si="79"/>
        <v>-1008.0855297420538</v>
      </c>
      <c r="AZ98" s="52">
        <f t="shared" ca="1" si="66"/>
        <v>0</v>
      </c>
      <c r="BA98" s="52">
        <f t="shared" ca="1" si="67"/>
        <v>0</v>
      </c>
      <c r="BB98" s="52">
        <f t="shared" si="80"/>
        <v>0</v>
      </c>
      <c r="BC98" s="39">
        <f t="shared" si="81"/>
        <v>0</v>
      </c>
      <c r="BD98" s="51">
        <f t="shared" ca="1" si="82"/>
        <v>0</v>
      </c>
      <c r="BE98" s="15">
        <f t="shared" ca="1" si="83"/>
        <v>23710.229320335649</v>
      </c>
      <c r="BF98" s="15">
        <v>-20941.858292742178</v>
      </c>
      <c r="BG98" s="15">
        <f t="shared" ca="1" si="84"/>
        <v>838046.97327111627</v>
      </c>
      <c r="BH98" s="15"/>
      <c r="BI98" s="15"/>
    </row>
    <row r="99" spans="1:61" ht="11.25" x14ac:dyDescent="0.2">
      <c r="A99" s="20">
        <v>10615</v>
      </c>
      <c r="B99" s="20"/>
      <c r="C99" s="20">
        <v>1</v>
      </c>
      <c r="D99" s="20">
        <f t="shared" si="68"/>
        <v>1</v>
      </c>
      <c r="E99" s="47">
        <f t="shared" si="69"/>
        <v>4</v>
      </c>
      <c r="F99" s="47">
        <f t="shared" si="70"/>
        <v>14</v>
      </c>
      <c r="G99" s="21" t="s">
        <v>181</v>
      </c>
      <c r="H99" s="29">
        <v>2760</v>
      </c>
      <c r="I99" s="48"/>
      <c r="J99" s="29">
        <f t="shared" si="71"/>
        <v>4448.9552238805973</v>
      </c>
      <c r="K99" s="125">
        <v>146615</v>
      </c>
      <c r="L99" s="125">
        <v>130804.11</v>
      </c>
      <c r="M99" s="125">
        <v>0</v>
      </c>
      <c r="N99" s="126">
        <f t="shared" si="51"/>
        <v>156576.40290000002</v>
      </c>
      <c r="O99" s="126">
        <f t="shared" ca="1" si="52"/>
        <v>568316.96169346524</v>
      </c>
      <c r="P99" s="126">
        <f t="shared" ca="1" si="53"/>
        <v>123522</v>
      </c>
      <c r="Q99" s="49">
        <f t="shared" si="72"/>
        <v>1</v>
      </c>
      <c r="R99" s="49">
        <f t="shared" si="73"/>
        <v>0</v>
      </c>
      <c r="S99" s="49">
        <f ca="1">OFFSET(V!$B$7,D99,Q99)*H99</f>
        <v>32043.599999999999</v>
      </c>
      <c r="T99" s="49">
        <f ca="1">IF(R99&gt;0,OFFSET(V!$I$7,D99,R99)*IF(R99=1,H99-9300,IF(R99=2,H99-18000,IF(R99=3,H99-45000,0))),0)</f>
        <v>0</v>
      </c>
      <c r="U99" s="49">
        <f>IF(AND(I99=1,H99&gt;20000,H99&lt;=45000),H99*V!$G$7,0)+IF(AND(I99=1,H99&gt;45000,H99&lt;=50000),V!$G$7/5000*(50000-H99)*H99,0)</f>
        <v>0</v>
      </c>
      <c r="V99" s="50">
        <f t="shared" ca="1" si="54"/>
        <v>32043.599999999999</v>
      </c>
      <c r="W99" s="51">
        <v>11227.16</v>
      </c>
      <c r="X99" s="51">
        <v>0</v>
      </c>
      <c r="Y99" s="52">
        <v>0</v>
      </c>
      <c r="Z99" s="52">
        <v>73375.798492765418</v>
      </c>
      <c r="AA99" s="52">
        <v>0</v>
      </c>
      <c r="AB99" s="138">
        <f t="shared" si="74"/>
        <v>0</v>
      </c>
      <c r="AC99" s="52">
        <v>69617.265001413252</v>
      </c>
      <c r="AD99" s="138">
        <f t="shared" si="55"/>
        <v>0</v>
      </c>
      <c r="AE99" s="138">
        <f t="shared" si="56"/>
        <v>2760</v>
      </c>
      <c r="AF99" s="138">
        <f t="shared" si="57"/>
        <v>0</v>
      </c>
      <c r="AG99" s="138">
        <f t="shared" si="58"/>
        <v>0</v>
      </c>
      <c r="AH99" s="29"/>
      <c r="AI99" s="29"/>
      <c r="AJ99" s="15"/>
      <c r="AK99" s="51">
        <f t="shared" ca="1" si="59"/>
        <v>1863238.0414681151</v>
      </c>
      <c r="AL99" s="15">
        <f t="shared" ca="1" si="60"/>
        <v>2030030.8014681151</v>
      </c>
      <c r="AM99" s="49">
        <f t="shared" ca="1" si="61"/>
        <v>12105.173450342094</v>
      </c>
      <c r="AN99" s="49">
        <f t="shared" ca="1" si="62"/>
        <v>0</v>
      </c>
      <c r="AO99" s="15"/>
      <c r="AP99" s="49">
        <f t="shared" ca="1" si="63"/>
        <v>40510.593104452142</v>
      </c>
      <c r="AQ99" s="15">
        <f t="shared" si="75"/>
        <v>69617.265001413252</v>
      </c>
      <c r="AR99" s="15">
        <f t="shared" si="76"/>
        <v>0</v>
      </c>
      <c r="AS99" s="15"/>
      <c r="AT99" s="15"/>
      <c r="AU99" s="51">
        <f t="shared" si="64"/>
        <v>0</v>
      </c>
      <c r="AV99" s="51">
        <f t="shared" ca="1" si="65"/>
        <v>38263.505676191904</v>
      </c>
      <c r="AW99" s="51">
        <f t="shared" ca="1" si="77"/>
        <v>0</v>
      </c>
      <c r="AX99" s="15">
        <f t="shared" ca="1" si="78"/>
        <v>9156.8337792307866</v>
      </c>
      <c r="AY99" s="51">
        <f t="shared" ca="1" si="79"/>
        <v>-984.50800792858183</v>
      </c>
      <c r="AZ99" s="52">
        <f t="shared" ca="1" si="66"/>
        <v>0</v>
      </c>
      <c r="BA99" s="52">
        <f t="shared" ca="1" si="67"/>
        <v>0</v>
      </c>
      <c r="BB99" s="52">
        <f t="shared" si="80"/>
        <v>0</v>
      </c>
      <c r="BC99" s="39">
        <f t="shared" si="81"/>
        <v>0</v>
      </c>
      <c r="BD99" s="51">
        <f t="shared" ca="1" si="82"/>
        <v>0</v>
      </c>
      <c r="BE99" s="15">
        <f t="shared" ca="1" si="83"/>
        <v>77789.590772715455</v>
      </c>
      <c r="BF99" s="15">
        <v>-50525.442234226452</v>
      </c>
      <c r="BG99" s="15">
        <f t="shared" ca="1" si="84"/>
        <v>2069400.1234569461</v>
      </c>
      <c r="BH99" s="15"/>
      <c r="BI99" s="15"/>
    </row>
    <row r="100" spans="1:61" ht="11.25" x14ac:dyDescent="0.2">
      <c r="A100" s="20">
        <v>10616</v>
      </c>
      <c r="B100" s="20"/>
      <c r="C100" s="20">
        <v>1</v>
      </c>
      <c r="D100" s="20">
        <f t="shared" si="68"/>
        <v>1</v>
      </c>
      <c r="E100" s="47">
        <f t="shared" si="69"/>
        <v>2</v>
      </c>
      <c r="F100" s="47">
        <f t="shared" si="70"/>
        <v>12</v>
      </c>
      <c r="G100" s="21" t="s">
        <v>182</v>
      </c>
      <c r="H100" s="29">
        <v>750</v>
      </c>
      <c r="I100" s="48"/>
      <c r="J100" s="29">
        <f t="shared" si="71"/>
        <v>1208.955223880597</v>
      </c>
      <c r="K100" s="125">
        <v>61140</v>
      </c>
      <c r="L100" s="125">
        <v>66636.28</v>
      </c>
      <c r="M100" s="125">
        <v>0</v>
      </c>
      <c r="N100" s="126">
        <f t="shared" si="51"/>
        <v>70008.949200000003</v>
      </c>
      <c r="O100" s="126">
        <f t="shared" ca="1" si="52"/>
        <v>154433.95698191991</v>
      </c>
      <c r="P100" s="126">
        <f t="shared" ca="1" si="53"/>
        <v>25328</v>
      </c>
      <c r="Q100" s="49">
        <f t="shared" si="72"/>
        <v>1</v>
      </c>
      <c r="R100" s="49">
        <f t="shared" si="73"/>
        <v>0</v>
      </c>
      <c r="S100" s="49">
        <f ca="1">OFFSET(V!$B$7,D100,Q100)*H100</f>
        <v>8707.5</v>
      </c>
      <c r="T100" s="49">
        <f ca="1">IF(R100&gt;0,OFFSET(V!$I$7,D100,R100)*IF(R100=1,H100-9300,IF(R100=2,H100-18000,IF(R100=3,H100-45000,0))),0)</f>
        <v>0</v>
      </c>
      <c r="U100" s="49">
        <f>IF(AND(I100=1,H100&gt;20000,H100&lt;=45000),H100*V!$G$7,0)+IF(AND(I100=1,H100&gt;45000,H100&lt;=50000),V!$G$7/5000*(50000-H100)*H100,0)</f>
        <v>0</v>
      </c>
      <c r="V100" s="50">
        <f t="shared" ca="1" si="54"/>
        <v>8707.5</v>
      </c>
      <c r="W100" s="51">
        <v>0</v>
      </c>
      <c r="X100" s="51">
        <v>0</v>
      </c>
      <c r="Y100" s="52">
        <v>0</v>
      </c>
      <c r="Z100" s="52">
        <v>14545.453224130286</v>
      </c>
      <c r="AA100" s="52">
        <v>0</v>
      </c>
      <c r="AB100" s="138">
        <f t="shared" si="74"/>
        <v>0</v>
      </c>
      <c r="AC100" s="52">
        <v>13800.390489376126</v>
      </c>
      <c r="AD100" s="138">
        <f t="shared" si="55"/>
        <v>0</v>
      </c>
      <c r="AE100" s="138">
        <f t="shared" si="56"/>
        <v>750</v>
      </c>
      <c r="AF100" s="138">
        <f t="shared" si="57"/>
        <v>0</v>
      </c>
      <c r="AG100" s="138">
        <f t="shared" si="58"/>
        <v>0</v>
      </c>
      <c r="AH100" s="29"/>
      <c r="AI100" s="29"/>
      <c r="AJ100" s="15"/>
      <c r="AK100" s="51">
        <f t="shared" ca="1" si="59"/>
        <v>506314.68518155301</v>
      </c>
      <c r="AL100" s="15">
        <f t="shared" ca="1" si="60"/>
        <v>540350.18518155301</v>
      </c>
      <c r="AM100" s="49">
        <f t="shared" ca="1" si="61"/>
        <v>3289.4493071581778</v>
      </c>
      <c r="AN100" s="49">
        <f t="shared" ca="1" si="62"/>
        <v>0</v>
      </c>
      <c r="AO100" s="15"/>
      <c r="AP100" s="49">
        <f t="shared" ca="1" si="63"/>
        <v>8030.508003816557</v>
      </c>
      <c r="AQ100" s="15">
        <f t="shared" si="75"/>
        <v>13800.390489376126</v>
      </c>
      <c r="AR100" s="15">
        <f t="shared" si="76"/>
        <v>0</v>
      </c>
      <c r="AS100" s="15"/>
      <c r="AT100" s="15"/>
      <c r="AU100" s="51">
        <f t="shared" si="64"/>
        <v>0</v>
      </c>
      <c r="AV100" s="51">
        <f t="shared" ca="1" si="65"/>
        <v>10397.691759834757</v>
      </c>
      <c r="AW100" s="51">
        <f t="shared" ca="1" si="77"/>
        <v>0</v>
      </c>
      <c r="AX100" s="15">
        <f t="shared" ca="1" si="78"/>
        <v>4627.8092742751887</v>
      </c>
      <c r="AY100" s="51">
        <f t="shared" ca="1" si="79"/>
        <v>-497.56448566578825</v>
      </c>
      <c r="AZ100" s="52">
        <f t="shared" ca="1" si="66"/>
        <v>0</v>
      </c>
      <c r="BA100" s="52">
        <f t="shared" ca="1" si="67"/>
        <v>0</v>
      </c>
      <c r="BB100" s="52">
        <f t="shared" si="80"/>
        <v>0</v>
      </c>
      <c r="BC100" s="39">
        <f t="shared" si="81"/>
        <v>0</v>
      </c>
      <c r="BD100" s="51">
        <f t="shared" ca="1" si="82"/>
        <v>0</v>
      </c>
      <c r="BE100" s="15">
        <f t="shared" ca="1" si="83"/>
        <v>17930.635277985526</v>
      </c>
      <c r="BF100" s="15">
        <v>-14763.122194886702</v>
      </c>
      <c r="BG100" s="15">
        <f t="shared" ca="1" si="84"/>
        <v>546807.14757180994</v>
      </c>
      <c r="BH100" s="15"/>
      <c r="BI100" s="15"/>
    </row>
    <row r="101" spans="1:61" ht="11.25" x14ac:dyDescent="0.2">
      <c r="A101" s="20">
        <v>10617</v>
      </c>
      <c r="B101" s="20"/>
      <c r="C101" s="20">
        <v>1</v>
      </c>
      <c r="D101" s="20">
        <f t="shared" si="68"/>
        <v>1</v>
      </c>
      <c r="E101" s="47">
        <f t="shared" si="69"/>
        <v>2</v>
      </c>
      <c r="F101" s="47">
        <f t="shared" si="70"/>
        <v>12</v>
      </c>
      <c r="G101" s="21" t="s">
        <v>183</v>
      </c>
      <c r="H101" s="29">
        <v>885</v>
      </c>
      <c r="I101" s="48"/>
      <c r="J101" s="29">
        <f t="shared" si="71"/>
        <v>1426.5671641791046</v>
      </c>
      <c r="K101" s="125">
        <v>47265</v>
      </c>
      <c r="L101" s="125">
        <v>120884.41</v>
      </c>
      <c r="M101" s="125">
        <v>0</v>
      </c>
      <c r="N101" s="126">
        <f t="shared" si="51"/>
        <v>81175.719899999996</v>
      </c>
      <c r="O101" s="126">
        <f t="shared" ca="1" si="52"/>
        <v>182232.06923866548</v>
      </c>
      <c r="P101" s="126">
        <f t="shared" ca="1" si="53"/>
        <v>30317</v>
      </c>
      <c r="Q101" s="49">
        <f t="shared" si="72"/>
        <v>1</v>
      </c>
      <c r="R101" s="49">
        <f t="shared" si="73"/>
        <v>0</v>
      </c>
      <c r="S101" s="49">
        <f ca="1">OFFSET(V!$B$7,D101,Q101)*H101</f>
        <v>10274.85</v>
      </c>
      <c r="T101" s="49">
        <f ca="1">IF(R101&gt;0,OFFSET(V!$I$7,D101,R101)*IF(R101=1,H101-9300,IF(R101=2,H101-18000,IF(R101=3,H101-45000,0))),0)</f>
        <v>0</v>
      </c>
      <c r="U101" s="49">
        <f>IF(AND(I101=1,H101&gt;20000,H101&lt;=45000),H101*V!$G$7,0)+IF(AND(I101=1,H101&gt;45000,H101&lt;=50000),V!$G$7/5000*(50000-H101)*H101,0)</f>
        <v>0</v>
      </c>
      <c r="V101" s="50">
        <f t="shared" ca="1" si="54"/>
        <v>10274.85</v>
      </c>
      <c r="W101" s="51">
        <v>0</v>
      </c>
      <c r="X101" s="51">
        <v>0</v>
      </c>
      <c r="Y101" s="52">
        <v>0</v>
      </c>
      <c r="Z101" s="52">
        <v>30645.581855046763</v>
      </c>
      <c r="AA101" s="52">
        <v>0</v>
      </c>
      <c r="AB101" s="138">
        <f t="shared" si="74"/>
        <v>0</v>
      </c>
      <c r="AC101" s="52">
        <v>29075.821141975626</v>
      </c>
      <c r="AD101" s="138">
        <f t="shared" si="55"/>
        <v>0</v>
      </c>
      <c r="AE101" s="138">
        <f t="shared" si="56"/>
        <v>885</v>
      </c>
      <c r="AF101" s="138">
        <f t="shared" si="57"/>
        <v>0</v>
      </c>
      <c r="AG101" s="138">
        <f t="shared" si="58"/>
        <v>0</v>
      </c>
      <c r="AH101" s="29"/>
      <c r="AI101" s="29"/>
      <c r="AJ101" s="15"/>
      <c r="AK101" s="51">
        <f t="shared" ca="1" si="59"/>
        <v>597451.32851423253</v>
      </c>
      <c r="AL101" s="15">
        <f t="shared" ca="1" si="60"/>
        <v>638043.17851423251</v>
      </c>
      <c r="AM101" s="49">
        <f t="shared" ca="1" si="61"/>
        <v>3881.5501824466501</v>
      </c>
      <c r="AN101" s="49">
        <f t="shared" ca="1" si="62"/>
        <v>0</v>
      </c>
      <c r="AO101" s="15"/>
      <c r="AP101" s="49">
        <f t="shared" ca="1" si="63"/>
        <v>16919.348374810332</v>
      </c>
      <c r="AQ101" s="15">
        <f t="shared" si="75"/>
        <v>29075.821141975626</v>
      </c>
      <c r="AR101" s="15">
        <f t="shared" si="76"/>
        <v>0</v>
      </c>
      <c r="AS101" s="15"/>
      <c r="AT101" s="15"/>
      <c r="AU101" s="51">
        <f t="shared" si="64"/>
        <v>0</v>
      </c>
      <c r="AV101" s="51">
        <f t="shared" ca="1" si="65"/>
        <v>12269.276276605013</v>
      </c>
      <c r="AW101" s="51">
        <f t="shared" ca="1" si="77"/>
        <v>0</v>
      </c>
      <c r="AX101" s="15">
        <f t="shared" ca="1" si="78"/>
        <v>112.80350943972007</v>
      </c>
      <c r="AY101" s="51">
        <f t="shared" ca="1" si="79"/>
        <v>-12.128205124542619</v>
      </c>
      <c r="AZ101" s="52">
        <f t="shared" ca="1" si="66"/>
        <v>0</v>
      </c>
      <c r="BA101" s="52">
        <f t="shared" ca="1" si="67"/>
        <v>0</v>
      </c>
      <c r="BB101" s="52">
        <f t="shared" si="80"/>
        <v>0</v>
      </c>
      <c r="BC101" s="39">
        <f t="shared" si="81"/>
        <v>0</v>
      </c>
      <c r="BD101" s="51">
        <f t="shared" ca="1" si="82"/>
        <v>0</v>
      </c>
      <c r="BE101" s="15">
        <f t="shared" ca="1" si="83"/>
        <v>29176.496446290803</v>
      </c>
      <c r="BF101" s="15">
        <v>-17327.994436859288</v>
      </c>
      <c r="BG101" s="15">
        <f t="shared" ca="1" si="84"/>
        <v>653773.2307061106</v>
      </c>
      <c r="BH101" s="15"/>
      <c r="BI101" s="15"/>
    </row>
    <row r="102" spans="1:61" ht="11.25" x14ac:dyDescent="0.2">
      <c r="A102" s="20">
        <v>10618</v>
      </c>
      <c r="B102" s="20"/>
      <c r="C102" s="20">
        <v>1</v>
      </c>
      <c r="D102" s="20">
        <f t="shared" si="68"/>
        <v>1</v>
      </c>
      <c r="E102" s="47">
        <f t="shared" si="69"/>
        <v>3</v>
      </c>
      <c r="F102" s="47">
        <f t="shared" si="70"/>
        <v>13</v>
      </c>
      <c r="G102" s="21" t="s">
        <v>184</v>
      </c>
      <c r="H102" s="29">
        <v>1276</v>
      </c>
      <c r="I102" s="48"/>
      <c r="J102" s="29">
        <f t="shared" si="71"/>
        <v>2056.8358208955224</v>
      </c>
      <c r="K102" s="125">
        <v>86510</v>
      </c>
      <c r="L102" s="125">
        <v>138961.32</v>
      </c>
      <c r="M102" s="125">
        <v>0</v>
      </c>
      <c r="N102" s="126">
        <f t="shared" si="51"/>
        <v>116482.11480000001</v>
      </c>
      <c r="O102" s="126">
        <f t="shared" ca="1" si="52"/>
        <v>262743.63881190639</v>
      </c>
      <c r="P102" s="126">
        <f t="shared" ca="1" si="53"/>
        <v>43878</v>
      </c>
      <c r="Q102" s="49">
        <f t="shared" si="72"/>
        <v>1</v>
      </c>
      <c r="R102" s="49">
        <f t="shared" si="73"/>
        <v>0</v>
      </c>
      <c r="S102" s="49">
        <f ca="1">OFFSET(V!$B$7,D102,Q102)*H102</f>
        <v>14814.359999999999</v>
      </c>
      <c r="T102" s="49">
        <f ca="1">IF(R102&gt;0,OFFSET(V!$I$7,D102,R102)*IF(R102=1,H102-9300,IF(R102=2,H102-18000,IF(R102=3,H102-45000,0))),0)</f>
        <v>0</v>
      </c>
      <c r="U102" s="49">
        <f>IF(AND(I102=1,H102&gt;20000,H102&lt;=45000),H102*V!$G$7,0)+IF(AND(I102=1,H102&gt;45000,H102&lt;=50000),V!$G$7/5000*(50000-H102)*H102,0)</f>
        <v>0</v>
      </c>
      <c r="V102" s="50">
        <f t="shared" ca="1" si="54"/>
        <v>14814.359999999999</v>
      </c>
      <c r="W102" s="51">
        <v>0</v>
      </c>
      <c r="X102" s="51">
        <v>0</v>
      </c>
      <c r="Y102" s="52">
        <v>0</v>
      </c>
      <c r="Z102" s="52">
        <v>19015.312166159165</v>
      </c>
      <c r="AA102" s="52">
        <v>0</v>
      </c>
      <c r="AB102" s="138">
        <f t="shared" si="74"/>
        <v>0</v>
      </c>
      <c r="AC102" s="52">
        <v>18041.289544353254</v>
      </c>
      <c r="AD102" s="138">
        <f t="shared" si="55"/>
        <v>0</v>
      </c>
      <c r="AE102" s="138">
        <f t="shared" si="56"/>
        <v>1276</v>
      </c>
      <c r="AF102" s="138">
        <f t="shared" si="57"/>
        <v>0</v>
      </c>
      <c r="AG102" s="138">
        <f t="shared" si="58"/>
        <v>0</v>
      </c>
      <c r="AH102" s="29"/>
      <c r="AI102" s="29"/>
      <c r="AJ102" s="15"/>
      <c r="AK102" s="51">
        <f t="shared" ca="1" si="59"/>
        <v>861410.05105554883</v>
      </c>
      <c r="AL102" s="15">
        <f t="shared" ca="1" si="60"/>
        <v>920102.41105554882</v>
      </c>
      <c r="AM102" s="49">
        <f t="shared" ca="1" si="61"/>
        <v>5596.449754578447</v>
      </c>
      <c r="AN102" s="49">
        <f t="shared" ca="1" si="62"/>
        <v>0</v>
      </c>
      <c r="AO102" s="15"/>
      <c r="AP102" s="49">
        <f t="shared" ca="1" si="63"/>
        <v>10498.305841174093</v>
      </c>
      <c r="AQ102" s="15">
        <f t="shared" si="75"/>
        <v>18041.289544353254</v>
      </c>
      <c r="AR102" s="15">
        <f t="shared" si="76"/>
        <v>0</v>
      </c>
      <c r="AS102" s="15"/>
      <c r="AT102" s="15"/>
      <c r="AU102" s="51">
        <f t="shared" si="64"/>
        <v>0</v>
      </c>
      <c r="AV102" s="51">
        <f t="shared" ca="1" si="65"/>
        <v>17689.9395807322</v>
      </c>
      <c r="AW102" s="51">
        <f t="shared" ca="1" si="77"/>
        <v>0</v>
      </c>
      <c r="AX102" s="15">
        <f t="shared" ca="1" si="78"/>
        <v>10146.955877553039</v>
      </c>
      <c r="AY102" s="51">
        <f t="shared" ca="1" si="79"/>
        <v>-1090.9621773639033</v>
      </c>
      <c r="AZ102" s="52">
        <f t="shared" ca="1" si="66"/>
        <v>0</v>
      </c>
      <c r="BA102" s="52">
        <f t="shared" ca="1" si="67"/>
        <v>0</v>
      </c>
      <c r="BB102" s="52">
        <f t="shared" si="80"/>
        <v>0</v>
      </c>
      <c r="BC102" s="39">
        <f t="shared" si="81"/>
        <v>0</v>
      </c>
      <c r="BD102" s="51">
        <f t="shared" ca="1" si="82"/>
        <v>0</v>
      </c>
      <c r="BE102" s="15">
        <f t="shared" ca="1" si="83"/>
        <v>27097.283244542388</v>
      </c>
      <c r="BF102" s="15">
        <v>-24894.440171010865</v>
      </c>
      <c r="BG102" s="15">
        <f t="shared" ca="1" si="84"/>
        <v>927901.70388365875</v>
      </c>
      <c r="BH102" s="15"/>
      <c r="BI102" s="15"/>
    </row>
    <row r="103" spans="1:61" s="57" customFormat="1" ht="11.25" x14ac:dyDescent="0.2">
      <c r="A103" s="55">
        <v>10619</v>
      </c>
      <c r="B103" s="55"/>
      <c r="C103" s="20">
        <v>1</v>
      </c>
      <c r="D103" s="20">
        <f t="shared" si="68"/>
        <v>1</v>
      </c>
      <c r="E103" s="47">
        <f t="shared" si="69"/>
        <v>2</v>
      </c>
      <c r="F103" s="47">
        <f t="shared" si="70"/>
        <v>12</v>
      </c>
      <c r="G103" s="36" t="s">
        <v>185</v>
      </c>
      <c r="H103" s="29">
        <v>604</v>
      </c>
      <c r="I103" s="48"/>
      <c r="J103" s="29">
        <f t="shared" si="71"/>
        <v>973.61194029850742</v>
      </c>
      <c r="K103" s="125">
        <v>37510</v>
      </c>
      <c r="L103" s="125">
        <v>16555.52</v>
      </c>
      <c r="M103" s="125">
        <v>0</v>
      </c>
      <c r="N103" s="126">
        <f t="shared" si="51"/>
        <v>33463.852800000001</v>
      </c>
      <c r="O103" s="126">
        <f t="shared" ca="1" si="52"/>
        <v>124370.81335610615</v>
      </c>
      <c r="P103" s="126">
        <f t="shared" ca="1" si="53"/>
        <v>27272</v>
      </c>
      <c r="Q103" s="49">
        <f t="shared" si="72"/>
        <v>1</v>
      </c>
      <c r="R103" s="49">
        <f t="shared" si="73"/>
        <v>0</v>
      </c>
      <c r="S103" s="49">
        <f ca="1">OFFSET(V!$B$7,D103,Q103)*H103</f>
        <v>7012.44</v>
      </c>
      <c r="T103" s="49">
        <f ca="1">IF(R103&gt;0,OFFSET(V!$I$7,D103,R103)*IF(R103=1,H103-9300,IF(R103=2,H103-18000,IF(R103=3,H103-45000,0))),0)</f>
        <v>0</v>
      </c>
      <c r="U103" s="49">
        <f>IF(AND(I103=1,H103&gt;20000,H103&lt;=45000),H103*V!$G$7,0)+IF(AND(I103=1,H103&gt;45000,H103&lt;=50000),V!$G$7/5000*(50000-H103)*H103,0)</f>
        <v>0</v>
      </c>
      <c r="V103" s="50">
        <f t="shared" ca="1" si="54"/>
        <v>7012.44</v>
      </c>
      <c r="W103" s="51">
        <v>0</v>
      </c>
      <c r="X103" s="51">
        <v>0</v>
      </c>
      <c r="Y103" s="52">
        <v>0</v>
      </c>
      <c r="Z103" s="52">
        <v>4096.8481791821396</v>
      </c>
      <c r="AA103" s="52">
        <v>0</v>
      </c>
      <c r="AB103" s="138">
        <f t="shared" si="74"/>
        <v>0</v>
      </c>
      <c r="AC103" s="52">
        <v>3886.9950476763966</v>
      </c>
      <c r="AD103" s="138">
        <f t="shared" si="55"/>
        <v>0</v>
      </c>
      <c r="AE103" s="138">
        <f t="shared" si="56"/>
        <v>604</v>
      </c>
      <c r="AF103" s="138">
        <f t="shared" si="57"/>
        <v>0</v>
      </c>
      <c r="AG103" s="138">
        <f t="shared" si="58"/>
        <v>0</v>
      </c>
      <c r="AH103" s="29"/>
      <c r="AI103" s="29"/>
      <c r="AJ103" s="56"/>
      <c r="AK103" s="51">
        <f t="shared" ca="1" si="59"/>
        <v>407752.09313287731</v>
      </c>
      <c r="AL103" s="15">
        <f t="shared" ca="1" si="60"/>
        <v>442036.53313287732</v>
      </c>
      <c r="AM103" s="49">
        <f t="shared" ca="1" si="61"/>
        <v>2649.1031753647194</v>
      </c>
      <c r="AN103" s="49">
        <f t="shared" ca="1" si="62"/>
        <v>0</v>
      </c>
      <c r="AO103" s="15"/>
      <c r="AP103" s="49">
        <f t="shared" ca="1" si="63"/>
        <v>2261.8595368870419</v>
      </c>
      <c r="AQ103" s="15">
        <f t="shared" si="75"/>
        <v>3886.9950476763966</v>
      </c>
      <c r="AR103" s="15">
        <f t="shared" si="76"/>
        <v>0</v>
      </c>
      <c r="AS103" s="15"/>
      <c r="AT103" s="15"/>
      <c r="AU103" s="51">
        <f t="shared" si="64"/>
        <v>0</v>
      </c>
      <c r="AV103" s="51">
        <f t="shared" ca="1" si="65"/>
        <v>8373.6077639202576</v>
      </c>
      <c r="AW103" s="51">
        <f t="shared" ca="1" si="77"/>
        <v>0</v>
      </c>
      <c r="AX103" s="15">
        <f t="shared" ca="1" si="78"/>
        <v>6748.4722531309035</v>
      </c>
      <c r="AY103" s="51">
        <f t="shared" ca="1" si="79"/>
        <v>-725.57011895975825</v>
      </c>
      <c r="AZ103" s="52">
        <f t="shared" ca="1" si="66"/>
        <v>0</v>
      </c>
      <c r="BA103" s="52">
        <f t="shared" ca="1" si="67"/>
        <v>0</v>
      </c>
      <c r="BB103" s="52">
        <f t="shared" si="80"/>
        <v>0</v>
      </c>
      <c r="BC103" s="39">
        <f t="shared" si="81"/>
        <v>0</v>
      </c>
      <c r="BD103" s="51">
        <f t="shared" ca="1" si="82"/>
        <v>0</v>
      </c>
      <c r="BE103" s="15">
        <f t="shared" ca="1" si="83"/>
        <v>9909.897181847542</v>
      </c>
      <c r="BF103" s="15">
        <v>-10398.358475320299</v>
      </c>
      <c r="BG103" s="15">
        <f t="shared" ca="1" si="84"/>
        <v>444197.17501476931</v>
      </c>
      <c r="BH103" s="15"/>
      <c r="BI103" s="15"/>
    </row>
    <row r="104" spans="1:61" ht="11.25" x14ac:dyDescent="0.2">
      <c r="A104" s="20">
        <v>10701</v>
      </c>
      <c r="B104" s="20"/>
      <c r="C104" s="20">
        <v>1</v>
      </c>
      <c r="D104" s="20">
        <f t="shared" si="68"/>
        <v>1</v>
      </c>
      <c r="E104" s="47">
        <f t="shared" si="69"/>
        <v>3</v>
      </c>
      <c r="F104" s="47">
        <f t="shared" si="70"/>
        <v>13</v>
      </c>
      <c r="G104" s="21" t="s">
        <v>186</v>
      </c>
      <c r="H104" s="29">
        <v>2377</v>
      </c>
      <c r="I104" s="48"/>
      <c r="J104" s="29">
        <f t="shared" si="71"/>
        <v>3831.5820895522388</v>
      </c>
      <c r="K104" s="125">
        <v>185265</v>
      </c>
      <c r="L104" s="125">
        <v>262946.98</v>
      </c>
      <c r="M104" s="125">
        <v>0</v>
      </c>
      <c r="N104" s="126">
        <f t="shared" si="51"/>
        <v>235940.12219999998</v>
      </c>
      <c r="O104" s="126">
        <f t="shared" ca="1" si="52"/>
        <v>489452.68766136479</v>
      </c>
      <c r="P104" s="126">
        <f t="shared" ca="1" si="53"/>
        <v>76054</v>
      </c>
      <c r="Q104" s="49">
        <f t="shared" si="72"/>
        <v>1</v>
      </c>
      <c r="R104" s="49">
        <f t="shared" si="73"/>
        <v>0</v>
      </c>
      <c r="S104" s="49">
        <f ca="1">OFFSET(V!$B$7,D104,Q104)*H104</f>
        <v>27596.969999999998</v>
      </c>
      <c r="T104" s="49">
        <f ca="1">IF(R104&gt;0,OFFSET(V!$I$7,D104,R104)*IF(R104=1,H104-9300,IF(R104=2,H104-18000,IF(R104=3,H104-45000,0))),0)</f>
        <v>0</v>
      </c>
      <c r="U104" s="49">
        <f>IF(AND(I104=1,H104&gt;20000,H104&lt;=45000),H104*V!$G$7,0)+IF(AND(I104=1,H104&gt;45000,H104&lt;=50000),V!$G$7/5000*(50000-H104)*H104,0)</f>
        <v>0</v>
      </c>
      <c r="V104" s="50">
        <f t="shared" ca="1" si="54"/>
        <v>27596.969999999998</v>
      </c>
      <c r="W104" s="51">
        <v>10156.56</v>
      </c>
      <c r="X104" s="51">
        <v>0</v>
      </c>
      <c r="Y104" s="52">
        <v>0</v>
      </c>
      <c r="Z104" s="52">
        <v>48162.85982137017</v>
      </c>
      <c r="AA104" s="52">
        <v>5217</v>
      </c>
      <c r="AB104" s="138">
        <f t="shared" si="74"/>
        <v>4217</v>
      </c>
      <c r="AC104" s="52">
        <v>45695.810393679552</v>
      </c>
      <c r="AD104" s="138">
        <f t="shared" si="55"/>
        <v>0</v>
      </c>
      <c r="AE104" s="138">
        <f t="shared" si="56"/>
        <v>2377</v>
      </c>
      <c r="AF104" s="138">
        <f t="shared" si="57"/>
        <v>0</v>
      </c>
      <c r="AG104" s="138">
        <f t="shared" si="58"/>
        <v>0</v>
      </c>
      <c r="AH104" s="29"/>
      <c r="AI104" s="29"/>
      <c r="AJ104" s="15"/>
      <c r="AK104" s="51">
        <f t="shared" ca="1" si="59"/>
        <v>1604680.0089020685</v>
      </c>
      <c r="AL104" s="15">
        <f t="shared" ca="1" si="60"/>
        <v>1718487.5389020685</v>
      </c>
      <c r="AM104" s="49">
        <f t="shared" ca="1" si="61"/>
        <v>10425.361337486651</v>
      </c>
      <c r="AN104" s="49">
        <f t="shared" ca="1" si="62"/>
        <v>0</v>
      </c>
      <c r="AO104" s="15"/>
      <c r="AP104" s="49">
        <f t="shared" ca="1" si="63"/>
        <v>26590.593316169026</v>
      </c>
      <c r="AQ104" s="15">
        <f t="shared" si="75"/>
        <v>45695.810393679552</v>
      </c>
      <c r="AR104" s="15">
        <f t="shared" si="76"/>
        <v>0</v>
      </c>
      <c r="AS104" s="15"/>
      <c r="AT104" s="15"/>
      <c r="AU104" s="51">
        <f t="shared" si="64"/>
        <v>2108.5</v>
      </c>
      <c r="AV104" s="51">
        <f t="shared" ca="1" si="65"/>
        <v>32953.75108416962</v>
      </c>
      <c r="AW104" s="51">
        <f t="shared" ca="1" si="77"/>
        <v>0</v>
      </c>
      <c r="AX104" s="15">
        <f t="shared" ca="1" si="78"/>
        <v>15957.034006659094</v>
      </c>
      <c r="AY104" s="51">
        <f t="shared" ca="1" si="79"/>
        <v>-1715.6397223216031</v>
      </c>
      <c r="AZ104" s="52">
        <f t="shared" ca="1" si="66"/>
        <v>0</v>
      </c>
      <c r="BA104" s="52">
        <f t="shared" ca="1" si="67"/>
        <v>0</v>
      </c>
      <c r="BB104" s="52">
        <f t="shared" si="80"/>
        <v>0</v>
      </c>
      <c r="BC104" s="39">
        <f t="shared" si="81"/>
        <v>0</v>
      </c>
      <c r="BD104" s="51">
        <f t="shared" ca="1" si="82"/>
        <v>0</v>
      </c>
      <c r="BE104" s="15">
        <f t="shared" ca="1" si="83"/>
        <v>59937.204678017042</v>
      </c>
      <c r="BF104" s="15">
        <v>-46289.435056544273</v>
      </c>
      <c r="BG104" s="15">
        <f t="shared" ca="1" si="84"/>
        <v>1742560.6698610277</v>
      </c>
      <c r="BH104" s="15"/>
      <c r="BI104" s="15"/>
    </row>
    <row r="105" spans="1:61" ht="11.25" x14ac:dyDescent="0.2">
      <c r="A105" s="20">
        <v>10702</v>
      </c>
      <c r="B105" s="20"/>
      <c r="C105" s="20">
        <v>1</v>
      </c>
      <c r="D105" s="20">
        <f t="shared" si="68"/>
        <v>1</v>
      </c>
      <c r="E105" s="47">
        <f t="shared" si="69"/>
        <v>3</v>
      </c>
      <c r="F105" s="47">
        <f t="shared" si="70"/>
        <v>13</v>
      </c>
      <c r="G105" s="21" t="s">
        <v>187</v>
      </c>
      <c r="H105" s="29">
        <v>1788</v>
      </c>
      <c r="I105" s="48"/>
      <c r="J105" s="29">
        <f t="shared" si="71"/>
        <v>2882.1492537313434</v>
      </c>
      <c r="K105" s="125">
        <v>140515</v>
      </c>
      <c r="L105" s="125">
        <v>132372.45000000001</v>
      </c>
      <c r="M105" s="125">
        <v>0</v>
      </c>
      <c r="N105" s="126">
        <f t="shared" si="51"/>
        <v>152796.05550000002</v>
      </c>
      <c r="O105" s="126">
        <f t="shared" ca="1" si="52"/>
        <v>368170.55344489706</v>
      </c>
      <c r="P105" s="126">
        <f t="shared" ca="1" si="53"/>
        <v>64612</v>
      </c>
      <c r="Q105" s="49">
        <f t="shared" si="72"/>
        <v>1</v>
      </c>
      <c r="R105" s="49">
        <f t="shared" si="73"/>
        <v>0</v>
      </c>
      <c r="S105" s="49">
        <f ca="1">OFFSET(V!$B$7,D105,Q105)*H105</f>
        <v>20758.68</v>
      </c>
      <c r="T105" s="49">
        <f ca="1">IF(R105&gt;0,OFFSET(V!$I$7,D105,R105)*IF(R105=1,H105-9300,IF(R105=2,H105-18000,IF(R105=3,H105-45000,0))),0)</f>
        <v>0</v>
      </c>
      <c r="U105" s="49">
        <f>IF(AND(I105=1,H105&gt;20000,H105&lt;=45000),H105*V!$G$7,0)+IF(AND(I105=1,H105&gt;45000,H105&lt;=50000),V!$G$7/5000*(50000-H105)*H105,0)</f>
        <v>0</v>
      </c>
      <c r="V105" s="50">
        <f t="shared" ca="1" si="54"/>
        <v>20758.68</v>
      </c>
      <c r="W105" s="51">
        <v>0</v>
      </c>
      <c r="X105" s="51">
        <v>0</v>
      </c>
      <c r="Y105" s="52">
        <v>0</v>
      </c>
      <c r="Z105" s="52">
        <v>51243.548469146743</v>
      </c>
      <c r="AA105" s="52">
        <v>17782</v>
      </c>
      <c r="AB105" s="138">
        <f t="shared" si="74"/>
        <v>16782</v>
      </c>
      <c r="AC105" s="52">
        <v>48618.69671838855</v>
      </c>
      <c r="AD105" s="138">
        <f t="shared" si="55"/>
        <v>0</v>
      </c>
      <c r="AE105" s="138">
        <f t="shared" si="56"/>
        <v>1788</v>
      </c>
      <c r="AF105" s="138">
        <f t="shared" si="57"/>
        <v>0</v>
      </c>
      <c r="AG105" s="138">
        <f t="shared" si="58"/>
        <v>0</v>
      </c>
      <c r="AH105" s="29"/>
      <c r="AI105" s="29"/>
      <c r="AJ105" s="15"/>
      <c r="AK105" s="51">
        <f t="shared" ca="1" si="59"/>
        <v>1207054.2094728223</v>
      </c>
      <c r="AL105" s="15">
        <f t="shared" ca="1" si="60"/>
        <v>1292424.8894728222</v>
      </c>
      <c r="AM105" s="49">
        <f t="shared" ca="1" si="61"/>
        <v>7842.0471482650964</v>
      </c>
      <c r="AN105" s="49">
        <f t="shared" ca="1" si="62"/>
        <v>0</v>
      </c>
      <c r="AO105" s="15"/>
      <c r="AP105" s="49">
        <f t="shared" ca="1" si="63"/>
        <v>28291.433741147659</v>
      </c>
      <c r="AQ105" s="15">
        <f t="shared" si="75"/>
        <v>48618.69671838855</v>
      </c>
      <c r="AR105" s="15">
        <f t="shared" si="76"/>
        <v>0</v>
      </c>
      <c r="AS105" s="15"/>
      <c r="AT105" s="15"/>
      <c r="AU105" s="51">
        <f t="shared" si="64"/>
        <v>8391</v>
      </c>
      <c r="AV105" s="51">
        <f t="shared" ca="1" si="65"/>
        <v>24788.097155446059</v>
      </c>
      <c r="AW105" s="51">
        <f t="shared" ca="1" si="77"/>
        <v>0</v>
      </c>
      <c r="AX105" s="15">
        <f t="shared" ca="1" si="78"/>
        <v>12851.834178205165</v>
      </c>
      <c r="AY105" s="51">
        <f t="shared" ca="1" si="79"/>
        <v>-1381.7804243331054</v>
      </c>
      <c r="AZ105" s="52">
        <f t="shared" ca="1" si="66"/>
        <v>0</v>
      </c>
      <c r="BA105" s="52">
        <f t="shared" ca="1" si="67"/>
        <v>0</v>
      </c>
      <c r="BB105" s="52">
        <f t="shared" si="80"/>
        <v>0</v>
      </c>
      <c r="BC105" s="39">
        <f t="shared" si="81"/>
        <v>0</v>
      </c>
      <c r="BD105" s="51">
        <f t="shared" ca="1" si="82"/>
        <v>0</v>
      </c>
      <c r="BE105" s="15">
        <f t="shared" ca="1" si="83"/>
        <v>60088.75047226061</v>
      </c>
      <c r="BF105" s="15">
        <v>-34646.942925036128</v>
      </c>
      <c r="BG105" s="15">
        <f t="shared" ca="1" si="84"/>
        <v>1325708.7441683118</v>
      </c>
      <c r="BH105" s="15"/>
      <c r="BI105" s="15"/>
    </row>
    <row r="106" spans="1:61" ht="11.25" x14ac:dyDescent="0.2">
      <c r="A106" s="20">
        <v>10703</v>
      </c>
      <c r="B106" s="20"/>
      <c r="C106" s="20">
        <v>1</v>
      </c>
      <c r="D106" s="20">
        <f t="shared" si="68"/>
        <v>1</v>
      </c>
      <c r="E106" s="47">
        <f t="shared" si="69"/>
        <v>4</v>
      </c>
      <c r="F106" s="47">
        <f t="shared" si="70"/>
        <v>14</v>
      </c>
      <c r="G106" s="21" t="s">
        <v>188</v>
      </c>
      <c r="H106" s="29">
        <v>2927</v>
      </c>
      <c r="I106" s="48"/>
      <c r="J106" s="29">
        <f t="shared" si="71"/>
        <v>4718.1492537313434</v>
      </c>
      <c r="K106" s="125">
        <v>150475</v>
      </c>
      <c r="L106" s="125">
        <v>293304.36</v>
      </c>
      <c r="M106" s="125">
        <v>0</v>
      </c>
      <c r="N106" s="126">
        <f t="shared" si="51"/>
        <v>222730.7004</v>
      </c>
      <c r="O106" s="126">
        <f t="shared" ca="1" si="52"/>
        <v>602704.25611477275</v>
      </c>
      <c r="P106" s="126">
        <f t="shared" ca="1" si="53"/>
        <v>113992</v>
      </c>
      <c r="Q106" s="49">
        <f t="shared" si="72"/>
        <v>1</v>
      </c>
      <c r="R106" s="49">
        <f t="shared" si="73"/>
        <v>0</v>
      </c>
      <c r="S106" s="49">
        <f ca="1">OFFSET(V!$B$7,D106,Q106)*H106</f>
        <v>33982.47</v>
      </c>
      <c r="T106" s="49">
        <f ca="1">IF(R106&gt;0,OFFSET(V!$I$7,D106,R106)*IF(R106=1,H106-9300,IF(R106=2,H106-18000,IF(R106=3,H106-45000,0))),0)</f>
        <v>0</v>
      </c>
      <c r="U106" s="49">
        <f>IF(AND(I106=1,H106&gt;20000,H106&lt;=45000),H106*V!$G$7,0)+IF(AND(I106=1,H106&gt;45000,H106&lt;=50000),V!$G$7/5000*(50000-H106)*H106,0)</f>
        <v>0</v>
      </c>
      <c r="V106" s="50">
        <f t="shared" ca="1" si="54"/>
        <v>33982.47</v>
      </c>
      <c r="W106" s="51">
        <v>10540.36</v>
      </c>
      <c r="X106" s="51">
        <v>0</v>
      </c>
      <c r="Y106" s="52">
        <v>0</v>
      </c>
      <c r="Z106" s="52">
        <v>80241.331947704632</v>
      </c>
      <c r="AA106" s="52">
        <v>3458</v>
      </c>
      <c r="AB106" s="138">
        <f t="shared" si="74"/>
        <v>2458</v>
      </c>
      <c r="AC106" s="52">
        <v>76131.124771616596</v>
      </c>
      <c r="AD106" s="138">
        <f t="shared" si="55"/>
        <v>0</v>
      </c>
      <c r="AE106" s="138">
        <f t="shared" si="56"/>
        <v>2927</v>
      </c>
      <c r="AF106" s="138">
        <f t="shared" si="57"/>
        <v>0</v>
      </c>
      <c r="AG106" s="138">
        <f t="shared" si="58"/>
        <v>0</v>
      </c>
      <c r="AH106" s="29"/>
      <c r="AI106" s="29"/>
      <c r="AJ106" s="15"/>
      <c r="AK106" s="51">
        <f t="shared" ca="1" si="59"/>
        <v>1975977.4447018742</v>
      </c>
      <c r="AL106" s="15">
        <f t="shared" ca="1" si="60"/>
        <v>2134492.2747018742</v>
      </c>
      <c r="AM106" s="49">
        <f t="shared" ca="1" si="61"/>
        <v>12837.624162735981</v>
      </c>
      <c r="AN106" s="49">
        <f t="shared" ca="1" si="62"/>
        <v>0</v>
      </c>
      <c r="AO106" s="15"/>
      <c r="AP106" s="49">
        <f t="shared" ca="1" si="63"/>
        <v>44301.036792304731</v>
      </c>
      <c r="AQ106" s="15">
        <f t="shared" si="75"/>
        <v>76131.124771616596</v>
      </c>
      <c r="AR106" s="15">
        <f t="shared" si="76"/>
        <v>0</v>
      </c>
      <c r="AS106" s="15"/>
      <c r="AT106" s="15"/>
      <c r="AU106" s="51">
        <f t="shared" si="64"/>
        <v>1229</v>
      </c>
      <c r="AV106" s="51">
        <f t="shared" ca="1" si="65"/>
        <v>40578.725041381775</v>
      </c>
      <c r="AW106" s="51">
        <f t="shared" ca="1" si="77"/>
        <v>0</v>
      </c>
      <c r="AX106" s="15">
        <f t="shared" ca="1" si="78"/>
        <v>9977.6370620699017</v>
      </c>
      <c r="AY106" s="51">
        <f t="shared" ca="1" si="79"/>
        <v>-1072.7576610698295</v>
      </c>
      <c r="AZ106" s="52">
        <f t="shared" ca="1" si="66"/>
        <v>0</v>
      </c>
      <c r="BA106" s="52">
        <f t="shared" ca="1" si="67"/>
        <v>0</v>
      </c>
      <c r="BB106" s="52">
        <f t="shared" si="80"/>
        <v>0</v>
      </c>
      <c r="BC106" s="39">
        <f t="shared" si="81"/>
        <v>0</v>
      </c>
      <c r="BD106" s="51">
        <f t="shared" ca="1" si="82"/>
        <v>0</v>
      </c>
      <c r="BE106" s="15">
        <f t="shared" ca="1" si="83"/>
        <v>85036.004172616667</v>
      </c>
      <c r="BF106" s="15">
        <v>-55547.909435643378</v>
      </c>
      <c r="BG106" s="15">
        <f t="shared" ca="1" si="84"/>
        <v>2176817.9936015834</v>
      </c>
      <c r="BH106" s="15"/>
      <c r="BI106" s="15"/>
    </row>
    <row r="107" spans="1:61" ht="11.25" x14ac:dyDescent="0.2">
      <c r="A107" s="20">
        <v>10704</v>
      </c>
      <c r="B107" s="20"/>
      <c r="C107" s="20">
        <v>1</v>
      </c>
      <c r="D107" s="20">
        <f t="shared" si="68"/>
        <v>1</v>
      </c>
      <c r="E107" s="47">
        <f t="shared" si="69"/>
        <v>2</v>
      </c>
      <c r="F107" s="47">
        <f t="shared" si="70"/>
        <v>12</v>
      </c>
      <c r="G107" s="21" t="s">
        <v>189</v>
      </c>
      <c r="H107" s="29">
        <v>600</v>
      </c>
      <c r="I107" s="48"/>
      <c r="J107" s="29">
        <f t="shared" si="71"/>
        <v>967.16417910447763</v>
      </c>
      <c r="K107" s="125">
        <v>51695</v>
      </c>
      <c r="L107" s="125">
        <v>10801.11</v>
      </c>
      <c r="M107" s="125">
        <v>0</v>
      </c>
      <c r="N107" s="126">
        <f t="shared" si="51"/>
        <v>41432.832900000001</v>
      </c>
      <c r="O107" s="126">
        <f t="shared" ca="1" si="52"/>
        <v>123547.16558553591</v>
      </c>
      <c r="P107" s="126">
        <f t="shared" ca="1" si="53"/>
        <v>24634</v>
      </c>
      <c r="Q107" s="49">
        <f t="shared" si="72"/>
        <v>1</v>
      </c>
      <c r="R107" s="49">
        <f t="shared" si="73"/>
        <v>0</v>
      </c>
      <c r="S107" s="49">
        <f ca="1">OFFSET(V!$B$7,D107,Q107)*H107</f>
        <v>6966</v>
      </c>
      <c r="T107" s="49">
        <f ca="1">IF(R107&gt;0,OFFSET(V!$I$7,D107,R107)*IF(R107=1,H107-9300,IF(R107=2,H107-18000,IF(R107=3,H107-45000,0))),0)</f>
        <v>0</v>
      </c>
      <c r="U107" s="49">
        <f>IF(AND(I107=1,H107&gt;20000,H107&lt;=45000),H107*V!$G$7,0)+IF(AND(I107=1,H107&gt;45000,H107&lt;=50000),V!$G$7/5000*(50000-H107)*H107,0)</f>
        <v>0</v>
      </c>
      <c r="V107" s="50">
        <f t="shared" ca="1" si="54"/>
        <v>6966</v>
      </c>
      <c r="W107" s="51">
        <v>0</v>
      </c>
      <c r="X107" s="51">
        <v>0</v>
      </c>
      <c r="Y107" s="52">
        <v>0</v>
      </c>
      <c r="Z107" s="52">
        <v>9720.936316795418</v>
      </c>
      <c r="AA107" s="52">
        <v>0</v>
      </c>
      <c r="AB107" s="138">
        <f t="shared" si="74"/>
        <v>0</v>
      </c>
      <c r="AC107" s="52">
        <v>9223.0001380486956</v>
      </c>
      <c r="AD107" s="138">
        <f t="shared" si="55"/>
        <v>0</v>
      </c>
      <c r="AE107" s="138">
        <f t="shared" si="56"/>
        <v>600</v>
      </c>
      <c r="AF107" s="138">
        <f t="shared" si="57"/>
        <v>0</v>
      </c>
      <c r="AG107" s="138">
        <f t="shared" si="58"/>
        <v>0</v>
      </c>
      <c r="AH107" s="29"/>
      <c r="AI107" s="29"/>
      <c r="AJ107" s="15"/>
      <c r="AK107" s="51">
        <f t="shared" ca="1" si="59"/>
        <v>405051.7481452424</v>
      </c>
      <c r="AL107" s="15">
        <f t="shared" ca="1" si="60"/>
        <v>436651.7481452424</v>
      </c>
      <c r="AM107" s="49">
        <f t="shared" ca="1" si="61"/>
        <v>2631.5594457265424</v>
      </c>
      <c r="AN107" s="49">
        <f t="shared" ca="1" si="62"/>
        <v>0</v>
      </c>
      <c r="AO107" s="15"/>
      <c r="AP107" s="49">
        <f t="shared" ca="1" si="63"/>
        <v>5366.904399177587</v>
      </c>
      <c r="AQ107" s="15">
        <f t="shared" si="75"/>
        <v>9223.0001380486956</v>
      </c>
      <c r="AR107" s="15">
        <f t="shared" si="76"/>
        <v>0</v>
      </c>
      <c r="AS107" s="15"/>
      <c r="AT107" s="15"/>
      <c r="AU107" s="51">
        <f t="shared" si="64"/>
        <v>0</v>
      </c>
      <c r="AV107" s="51">
        <f t="shared" ca="1" si="65"/>
        <v>8318.1534078678051</v>
      </c>
      <c r="AW107" s="51">
        <f t="shared" ca="1" si="77"/>
        <v>0</v>
      </c>
      <c r="AX107" s="15">
        <f t="shared" ca="1" si="78"/>
        <v>4462.0576689966965</v>
      </c>
      <c r="AY107" s="51">
        <f t="shared" ca="1" si="79"/>
        <v>-479.74350227152581</v>
      </c>
      <c r="AZ107" s="52">
        <f t="shared" ca="1" si="66"/>
        <v>0</v>
      </c>
      <c r="BA107" s="52">
        <f t="shared" ca="1" si="67"/>
        <v>0</v>
      </c>
      <c r="BB107" s="52">
        <f t="shared" si="80"/>
        <v>0</v>
      </c>
      <c r="BC107" s="39">
        <f t="shared" si="81"/>
        <v>0</v>
      </c>
      <c r="BD107" s="51">
        <f t="shared" ca="1" si="82"/>
        <v>0</v>
      </c>
      <c r="BE107" s="15">
        <f t="shared" ca="1" si="83"/>
        <v>13205.314304773867</v>
      </c>
      <c r="BF107" s="15">
        <v>-11298.918760434744</v>
      </c>
      <c r="BG107" s="15">
        <f t="shared" ca="1" si="84"/>
        <v>441189.70313530811</v>
      </c>
      <c r="BH107" s="15"/>
      <c r="BI107" s="15"/>
    </row>
    <row r="108" spans="1:61" ht="11.25" x14ac:dyDescent="0.2">
      <c r="A108" s="20">
        <v>10705</v>
      </c>
      <c r="B108" s="20"/>
      <c r="C108" s="20">
        <v>1</v>
      </c>
      <c r="D108" s="20">
        <f t="shared" si="68"/>
        <v>1</v>
      </c>
      <c r="E108" s="47">
        <f t="shared" si="69"/>
        <v>4</v>
      </c>
      <c r="F108" s="47">
        <f t="shared" si="70"/>
        <v>14</v>
      </c>
      <c r="G108" s="21" t="s">
        <v>190</v>
      </c>
      <c r="H108" s="29">
        <v>2847</v>
      </c>
      <c r="I108" s="48"/>
      <c r="J108" s="29">
        <f t="shared" si="71"/>
        <v>4589.1940298507461</v>
      </c>
      <c r="K108" s="125">
        <v>302220</v>
      </c>
      <c r="L108" s="125">
        <v>660035.37</v>
      </c>
      <c r="M108" s="125">
        <v>0</v>
      </c>
      <c r="N108" s="126">
        <f t="shared" si="51"/>
        <v>475012.19429999997</v>
      </c>
      <c r="O108" s="126">
        <f t="shared" ca="1" si="52"/>
        <v>586231.30070336792</v>
      </c>
      <c r="P108" s="126">
        <f t="shared" ca="1" si="53"/>
        <v>33366</v>
      </c>
      <c r="Q108" s="49">
        <f t="shared" si="72"/>
        <v>1</v>
      </c>
      <c r="R108" s="49">
        <f t="shared" si="73"/>
        <v>0</v>
      </c>
      <c r="S108" s="49">
        <f ca="1">OFFSET(V!$B$7,D108,Q108)*H108</f>
        <v>33053.67</v>
      </c>
      <c r="T108" s="49">
        <f ca="1">IF(R108&gt;0,OFFSET(V!$I$7,D108,R108)*IF(R108=1,H108-9300,IF(R108=2,H108-18000,IF(R108=3,H108-45000,0))),0)</f>
        <v>0</v>
      </c>
      <c r="U108" s="49">
        <f>IF(AND(I108=1,H108&gt;20000,H108&lt;=45000),H108*V!$G$7,0)+IF(AND(I108=1,H108&gt;45000,H108&lt;=50000),V!$G$7/5000*(50000-H108)*H108,0)</f>
        <v>0</v>
      </c>
      <c r="V108" s="50">
        <f t="shared" ca="1" si="54"/>
        <v>33053.67</v>
      </c>
      <c r="W108" s="51">
        <v>11538.24</v>
      </c>
      <c r="X108" s="51">
        <v>0</v>
      </c>
      <c r="Y108" s="52">
        <v>0</v>
      </c>
      <c r="Z108" s="52">
        <v>171352.48504756438</v>
      </c>
      <c r="AA108" s="52">
        <v>79276</v>
      </c>
      <c r="AB108" s="138">
        <f t="shared" si="74"/>
        <v>78276</v>
      </c>
      <c r="AC108" s="52">
        <v>162575.28511097777</v>
      </c>
      <c r="AD108" s="138">
        <f t="shared" si="55"/>
        <v>0</v>
      </c>
      <c r="AE108" s="138">
        <f t="shared" si="56"/>
        <v>2847</v>
      </c>
      <c r="AF108" s="138">
        <f t="shared" si="57"/>
        <v>0</v>
      </c>
      <c r="AG108" s="138">
        <f t="shared" si="58"/>
        <v>0</v>
      </c>
      <c r="AH108" s="29"/>
      <c r="AI108" s="29"/>
      <c r="AJ108" s="15"/>
      <c r="AK108" s="51">
        <f t="shared" ca="1" si="59"/>
        <v>1921970.5449491751</v>
      </c>
      <c r="AL108" s="15">
        <f t="shared" ca="1" si="60"/>
        <v>1999928.454949175</v>
      </c>
      <c r="AM108" s="49">
        <f t="shared" ca="1" si="61"/>
        <v>12486.749569972442</v>
      </c>
      <c r="AN108" s="49">
        <f t="shared" ca="1" si="62"/>
        <v>0</v>
      </c>
      <c r="AO108" s="15"/>
      <c r="AP108" s="49">
        <f t="shared" ca="1" si="63"/>
        <v>94603.274400932278</v>
      </c>
      <c r="AQ108" s="15">
        <f t="shared" si="75"/>
        <v>162575.28511097777</v>
      </c>
      <c r="AR108" s="15">
        <f t="shared" si="76"/>
        <v>0</v>
      </c>
      <c r="AS108" s="15"/>
      <c r="AT108" s="15"/>
      <c r="AU108" s="51">
        <f t="shared" si="64"/>
        <v>39138</v>
      </c>
      <c r="AV108" s="51">
        <f t="shared" ca="1" si="65"/>
        <v>39469.637920332738</v>
      </c>
      <c r="AW108" s="51">
        <f t="shared" ca="1" si="77"/>
        <v>0</v>
      </c>
      <c r="AX108" s="15">
        <f t="shared" ca="1" si="78"/>
        <v>10635.627210287261</v>
      </c>
      <c r="AY108" s="51">
        <f t="shared" ca="1" si="79"/>
        <v>-1143.5022640271766</v>
      </c>
      <c r="AZ108" s="52">
        <f t="shared" ca="1" si="66"/>
        <v>0</v>
      </c>
      <c r="BA108" s="52">
        <f t="shared" ca="1" si="67"/>
        <v>0</v>
      </c>
      <c r="BB108" s="52">
        <f t="shared" si="80"/>
        <v>0</v>
      </c>
      <c r="BC108" s="39">
        <f t="shared" si="81"/>
        <v>0</v>
      </c>
      <c r="BD108" s="51">
        <f t="shared" ca="1" si="82"/>
        <v>0</v>
      </c>
      <c r="BE108" s="15">
        <f t="shared" ca="1" si="83"/>
        <v>172067.41005723787</v>
      </c>
      <c r="BF108" s="15">
        <v>-69077.725241787339</v>
      </c>
      <c r="BG108" s="15">
        <f t="shared" ca="1" si="84"/>
        <v>2115404.8893345981</v>
      </c>
      <c r="BH108" s="15"/>
      <c r="BI108" s="15"/>
    </row>
    <row r="109" spans="1:61" ht="11.25" x14ac:dyDescent="0.2">
      <c r="A109" s="20">
        <v>10706</v>
      </c>
      <c r="B109" s="20"/>
      <c r="C109" s="20">
        <v>1</v>
      </c>
      <c r="D109" s="20">
        <f t="shared" si="68"/>
        <v>1</v>
      </c>
      <c r="E109" s="47">
        <f t="shared" si="69"/>
        <v>3</v>
      </c>
      <c r="F109" s="47">
        <f t="shared" si="70"/>
        <v>13</v>
      </c>
      <c r="G109" s="21" t="s">
        <v>191</v>
      </c>
      <c r="H109" s="29">
        <v>1238</v>
      </c>
      <c r="I109" s="48"/>
      <c r="J109" s="29">
        <f t="shared" si="71"/>
        <v>1995.5820895522388</v>
      </c>
      <c r="K109" s="125">
        <v>86035</v>
      </c>
      <c r="L109" s="125">
        <v>53993.06</v>
      </c>
      <c r="M109" s="125">
        <v>0</v>
      </c>
      <c r="N109" s="126">
        <f t="shared" si="51"/>
        <v>83002.493399999992</v>
      </c>
      <c r="O109" s="126">
        <f t="shared" ca="1" si="52"/>
        <v>254918.98499148912</v>
      </c>
      <c r="P109" s="126">
        <f t="shared" ca="1" si="53"/>
        <v>51575</v>
      </c>
      <c r="Q109" s="49">
        <f t="shared" si="72"/>
        <v>1</v>
      </c>
      <c r="R109" s="49">
        <f t="shared" si="73"/>
        <v>0</v>
      </c>
      <c r="S109" s="49">
        <f ca="1">OFFSET(V!$B$7,D109,Q109)*H109</f>
        <v>14373.179999999998</v>
      </c>
      <c r="T109" s="49">
        <f ca="1">IF(R109&gt;0,OFFSET(V!$I$7,D109,R109)*IF(R109=1,H109-9300,IF(R109=2,H109-18000,IF(R109=3,H109-45000,0))),0)</f>
        <v>0</v>
      </c>
      <c r="U109" s="49">
        <f>IF(AND(I109=1,H109&gt;20000,H109&lt;=45000),H109*V!$G$7,0)+IF(AND(I109=1,H109&gt;45000,H109&lt;=50000),V!$G$7/5000*(50000-H109)*H109,0)</f>
        <v>0</v>
      </c>
      <c r="V109" s="50">
        <f t="shared" ca="1" si="54"/>
        <v>14373.179999999998</v>
      </c>
      <c r="W109" s="51">
        <v>0</v>
      </c>
      <c r="X109" s="51">
        <v>0</v>
      </c>
      <c r="Y109" s="52">
        <v>0</v>
      </c>
      <c r="Z109" s="52">
        <v>19583.33757258199</v>
      </c>
      <c r="AA109" s="52">
        <v>0</v>
      </c>
      <c r="AB109" s="138">
        <f t="shared" si="74"/>
        <v>0</v>
      </c>
      <c r="AC109" s="52">
        <v>18580.218946946021</v>
      </c>
      <c r="AD109" s="138">
        <f t="shared" si="55"/>
        <v>0</v>
      </c>
      <c r="AE109" s="138">
        <f t="shared" si="56"/>
        <v>1238</v>
      </c>
      <c r="AF109" s="138">
        <f t="shared" si="57"/>
        <v>0</v>
      </c>
      <c r="AG109" s="138">
        <f t="shared" si="58"/>
        <v>0</v>
      </c>
      <c r="AH109" s="29"/>
      <c r="AI109" s="29"/>
      <c r="AJ109" s="15"/>
      <c r="AK109" s="51">
        <f t="shared" ca="1" si="59"/>
        <v>835756.77367301681</v>
      </c>
      <c r="AL109" s="15">
        <f t="shared" ca="1" si="60"/>
        <v>901704.95367301686</v>
      </c>
      <c r="AM109" s="49">
        <f t="shared" ca="1" si="61"/>
        <v>5429.7843230157659</v>
      </c>
      <c r="AN109" s="49">
        <f t="shared" ca="1" si="62"/>
        <v>0</v>
      </c>
      <c r="AO109" s="15"/>
      <c r="AP109" s="49">
        <f t="shared" ca="1" si="63"/>
        <v>10811.911234031997</v>
      </c>
      <c r="AQ109" s="15">
        <f t="shared" si="75"/>
        <v>18580.218946946021</v>
      </c>
      <c r="AR109" s="15">
        <f t="shared" si="76"/>
        <v>0</v>
      </c>
      <c r="AS109" s="15"/>
      <c r="AT109" s="15"/>
      <c r="AU109" s="51">
        <f t="shared" si="64"/>
        <v>0</v>
      </c>
      <c r="AV109" s="51">
        <f t="shared" ca="1" si="65"/>
        <v>17163.123198233905</v>
      </c>
      <c r="AW109" s="51">
        <f t="shared" ca="1" si="77"/>
        <v>0</v>
      </c>
      <c r="AX109" s="15">
        <f t="shared" ca="1" si="78"/>
        <v>9394.8154853198794</v>
      </c>
      <c r="AY109" s="51">
        <f t="shared" ca="1" si="79"/>
        <v>-1010.0948975712264</v>
      </c>
      <c r="AZ109" s="52">
        <f t="shared" ca="1" si="66"/>
        <v>0</v>
      </c>
      <c r="BA109" s="52">
        <f t="shared" ca="1" si="67"/>
        <v>0</v>
      </c>
      <c r="BB109" s="52">
        <f t="shared" si="80"/>
        <v>0</v>
      </c>
      <c r="BC109" s="39">
        <f t="shared" si="81"/>
        <v>0</v>
      </c>
      <c r="BD109" s="51">
        <f t="shared" ca="1" si="82"/>
        <v>0</v>
      </c>
      <c r="BE109" s="15">
        <f t="shared" ca="1" si="83"/>
        <v>26964.939534694673</v>
      </c>
      <c r="BF109" s="15">
        <v>-22338.006255868742</v>
      </c>
      <c r="BG109" s="15">
        <f t="shared" ca="1" si="84"/>
        <v>911761.67127485853</v>
      </c>
      <c r="BH109" s="15"/>
      <c r="BI109" s="15"/>
    </row>
    <row r="110" spans="1:61" ht="11.25" x14ac:dyDescent="0.2">
      <c r="A110" s="20">
        <v>10707</v>
      </c>
      <c r="B110" s="20"/>
      <c r="C110" s="20">
        <v>1</v>
      </c>
      <c r="D110" s="20">
        <f t="shared" si="68"/>
        <v>1</v>
      </c>
      <c r="E110" s="47">
        <f t="shared" si="69"/>
        <v>4</v>
      </c>
      <c r="F110" s="47">
        <f t="shared" si="70"/>
        <v>14</v>
      </c>
      <c r="G110" s="21" t="s">
        <v>192</v>
      </c>
      <c r="H110" s="29">
        <v>3766</v>
      </c>
      <c r="I110" s="48"/>
      <c r="J110" s="29">
        <f t="shared" si="71"/>
        <v>6070.5671641791041</v>
      </c>
      <c r="K110" s="125">
        <v>317245</v>
      </c>
      <c r="L110" s="125">
        <v>725126.2</v>
      </c>
      <c r="M110" s="125">
        <v>0</v>
      </c>
      <c r="N110" s="126">
        <f t="shared" si="51"/>
        <v>511215.61800000002</v>
      </c>
      <c r="O110" s="126">
        <f t="shared" ca="1" si="52"/>
        <v>775464.37599188043</v>
      </c>
      <c r="P110" s="126">
        <f t="shared" ca="1" si="53"/>
        <v>79275</v>
      </c>
      <c r="Q110" s="49">
        <f t="shared" si="72"/>
        <v>1</v>
      </c>
      <c r="R110" s="49">
        <f t="shared" si="73"/>
        <v>0</v>
      </c>
      <c r="S110" s="49">
        <f ca="1">OFFSET(V!$B$7,D110,Q110)*H110</f>
        <v>43723.259999999995</v>
      </c>
      <c r="T110" s="49">
        <f ca="1">IF(R110&gt;0,OFFSET(V!$I$7,D110,R110)*IF(R110=1,H110-9300,IF(R110=2,H110-18000,IF(R110=3,H110-45000,0))),0)</f>
        <v>0</v>
      </c>
      <c r="U110" s="49">
        <f>IF(AND(I110=1,H110&gt;20000,H110&lt;=45000),H110*V!$G$7,0)+IF(AND(I110=1,H110&gt;45000,H110&lt;=50000),V!$G$7/5000*(50000-H110)*H110,0)</f>
        <v>0</v>
      </c>
      <c r="V110" s="50">
        <f t="shared" ca="1" si="54"/>
        <v>43723.259999999995</v>
      </c>
      <c r="W110" s="51">
        <v>14204.64</v>
      </c>
      <c r="X110" s="51">
        <v>0</v>
      </c>
      <c r="Y110" s="52">
        <v>0</v>
      </c>
      <c r="Z110" s="52">
        <v>120466.99563236265</v>
      </c>
      <c r="AA110" s="52">
        <v>16875</v>
      </c>
      <c r="AB110" s="138">
        <f t="shared" si="74"/>
        <v>15875</v>
      </c>
      <c r="AC110" s="52">
        <v>114296.30656338506</v>
      </c>
      <c r="AD110" s="138">
        <f t="shared" si="55"/>
        <v>0</v>
      </c>
      <c r="AE110" s="138">
        <f t="shared" si="56"/>
        <v>3766</v>
      </c>
      <c r="AF110" s="138">
        <f t="shared" si="57"/>
        <v>0</v>
      </c>
      <c r="AG110" s="138">
        <f t="shared" si="58"/>
        <v>0</v>
      </c>
      <c r="AH110" s="29"/>
      <c r="AI110" s="29"/>
      <c r="AJ110" s="15"/>
      <c r="AK110" s="51">
        <f t="shared" ca="1" si="59"/>
        <v>2542374.8058583047</v>
      </c>
      <c r="AL110" s="15">
        <f t="shared" ca="1" si="60"/>
        <v>2679577.7058583046</v>
      </c>
      <c r="AM110" s="49">
        <f t="shared" ca="1" si="61"/>
        <v>16517.421454343596</v>
      </c>
      <c r="AN110" s="49">
        <f t="shared" ca="1" si="62"/>
        <v>0</v>
      </c>
      <c r="AO110" s="15"/>
      <c r="AP110" s="49">
        <f t="shared" ca="1" si="63"/>
        <v>66509.524159517328</v>
      </c>
      <c r="AQ110" s="15">
        <f t="shared" si="75"/>
        <v>114296.30656338506</v>
      </c>
      <c r="AR110" s="15">
        <f t="shared" si="76"/>
        <v>0</v>
      </c>
      <c r="AS110" s="15"/>
      <c r="AT110" s="15"/>
      <c r="AU110" s="51">
        <f t="shared" si="64"/>
        <v>7937.5</v>
      </c>
      <c r="AV110" s="51">
        <f t="shared" ca="1" si="65"/>
        <v>52210.276223383589</v>
      </c>
      <c r="AW110" s="51">
        <f t="shared" ca="1" si="77"/>
        <v>0</v>
      </c>
      <c r="AX110" s="15">
        <f t="shared" ca="1" si="78"/>
        <v>12360.993819515861</v>
      </c>
      <c r="AY110" s="51">
        <f t="shared" ca="1" si="79"/>
        <v>-1329.0071322329238</v>
      </c>
      <c r="AZ110" s="52">
        <f t="shared" ca="1" si="66"/>
        <v>0</v>
      </c>
      <c r="BA110" s="52">
        <f t="shared" ca="1" si="67"/>
        <v>0</v>
      </c>
      <c r="BB110" s="52">
        <f t="shared" si="80"/>
        <v>0</v>
      </c>
      <c r="BC110" s="39">
        <f t="shared" si="81"/>
        <v>0</v>
      </c>
      <c r="BD110" s="51">
        <f t="shared" ca="1" si="82"/>
        <v>0</v>
      </c>
      <c r="BE110" s="15">
        <f t="shared" ca="1" si="83"/>
        <v>125328.29325066801</v>
      </c>
      <c r="BF110" s="15">
        <v>-80534.784297276768</v>
      </c>
      <c r="BG110" s="15">
        <f t="shared" ca="1" si="84"/>
        <v>2740888.6362660392</v>
      </c>
      <c r="BH110" s="15"/>
      <c r="BI110" s="15"/>
    </row>
    <row r="111" spans="1:61" ht="11.25" x14ac:dyDescent="0.2">
      <c r="A111" s="20">
        <v>10708</v>
      </c>
      <c r="B111" s="20"/>
      <c r="C111" s="20">
        <v>1</v>
      </c>
      <c r="D111" s="20">
        <f t="shared" si="68"/>
        <v>1</v>
      </c>
      <c r="E111" s="47">
        <f t="shared" si="69"/>
        <v>3</v>
      </c>
      <c r="F111" s="47">
        <f t="shared" si="70"/>
        <v>13</v>
      </c>
      <c r="G111" s="21" t="s">
        <v>193</v>
      </c>
      <c r="H111" s="29">
        <v>1890</v>
      </c>
      <c r="I111" s="48"/>
      <c r="J111" s="29">
        <f t="shared" si="71"/>
        <v>3046.5671641791046</v>
      </c>
      <c r="K111" s="125">
        <v>182260</v>
      </c>
      <c r="L111" s="125">
        <v>206884.92</v>
      </c>
      <c r="M111" s="125">
        <v>0</v>
      </c>
      <c r="N111" s="126">
        <f t="shared" si="51"/>
        <v>211912.31880000001</v>
      </c>
      <c r="O111" s="126">
        <f t="shared" ca="1" si="52"/>
        <v>389173.57159443817</v>
      </c>
      <c r="P111" s="126">
        <f t="shared" ca="1" si="53"/>
        <v>53178</v>
      </c>
      <c r="Q111" s="49">
        <f t="shared" si="72"/>
        <v>1</v>
      </c>
      <c r="R111" s="49">
        <f t="shared" si="73"/>
        <v>0</v>
      </c>
      <c r="S111" s="49">
        <f ca="1">OFFSET(V!$B$7,D111,Q111)*H111</f>
        <v>21942.899999999998</v>
      </c>
      <c r="T111" s="49">
        <f ca="1">IF(R111&gt;0,OFFSET(V!$I$7,D111,R111)*IF(R111=1,H111-9300,IF(R111=2,H111-18000,IF(R111=3,H111-45000,0))),0)</f>
        <v>0</v>
      </c>
      <c r="U111" s="49">
        <f>IF(AND(I111=1,H111&gt;20000,H111&lt;=45000),H111*V!$G$7,0)+IF(AND(I111=1,H111&gt;45000,H111&lt;=50000),V!$G$7/5000*(50000-H111)*H111,0)</f>
        <v>0</v>
      </c>
      <c r="V111" s="50">
        <f t="shared" ca="1" si="54"/>
        <v>21942.899999999998</v>
      </c>
      <c r="W111" s="51">
        <v>0</v>
      </c>
      <c r="X111" s="51">
        <v>0</v>
      </c>
      <c r="Y111" s="52">
        <v>0</v>
      </c>
      <c r="Z111" s="52">
        <v>43443.849334680199</v>
      </c>
      <c r="AA111" s="52">
        <v>0</v>
      </c>
      <c r="AB111" s="138">
        <f t="shared" si="74"/>
        <v>0</v>
      </c>
      <c r="AC111" s="52">
        <v>41218.522100472968</v>
      </c>
      <c r="AD111" s="138">
        <f t="shared" si="55"/>
        <v>0</v>
      </c>
      <c r="AE111" s="138">
        <f t="shared" si="56"/>
        <v>1890</v>
      </c>
      <c r="AF111" s="138">
        <f t="shared" si="57"/>
        <v>0</v>
      </c>
      <c r="AG111" s="138">
        <f t="shared" si="58"/>
        <v>0</v>
      </c>
      <c r="AH111" s="29"/>
      <c r="AI111" s="29"/>
      <c r="AJ111" s="15"/>
      <c r="AK111" s="51">
        <f t="shared" ca="1" si="59"/>
        <v>1275913.0066575136</v>
      </c>
      <c r="AL111" s="15">
        <f t="shared" ca="1" si="60"/>
        <v>1351033.9066575135</v>
      </c>
      <c r="AM111" s="49">
        <f t="shared" ca="1" si="61"/>
        <v>8289.4122540386088</v>
      </c>
      <c r="AN111" s="49">
        <f t="shared" ca="1" si="62"/>
        <v>0</v>
      </c>
      <c r="AO111" s="15"/>
      <c r="AP111" s="49">
        <f t="shared" ca="1" si="63"/>
        <v>23985.239540008231</v>
      </c>
      <c r="AQ111" s="15">
        <f t="shared" si="75"/>
        <v>41218.522100472968</v>
      </c>
      <c r="AR111" s="15">
        <f t="shared" si="76"/>
        <v>0</v>
      </c>
      <c r="AS111" s="15"/>
      <c r="AT111" s="15"/>
      <c r="AU111" s="51">
        <f t="shared" si="64"/>
        <v>0</v>
      </c>
      <c r="AV111" s="51">
        <f t="shared" ca="1" si="65"/>
        <v>26202.183234783588</v>
      </c>
      <c r="AW111" s="51">
        <f t="shared" ca="1" si="77"/>
        <v>0</v>
      </c>
      <c r="AX111" s="15">
        <f t="shared" ca="1" si="78"/>
        <v>8968.9006743188511</v>
      </c>
      <c r="AY111" s="51">
        <f t="shared" ca="1" si="79"/>
        <v>-964.3021538963352</v>
      </c>
      <c r="AZ111" s="52">
        <f t="shared" ca="1" si="66"/>
        <v>0</v>
      </c>
      <c r="BA111" s="52">
        <f t="shared" ca="1" si="67"/>
        <v>0</v>
      </c>
      <c r="BB111" s="52">
        <f t="shared" si="80"/>
        <v>0</v>
      </c>
      <c r="BC111" s="39">
        <f t="shared" si="81"/>
        <v>0</v>
      </c>
      <c r="BD111" s="51">
        <f t="shared" ca="1" si="82"/>
        <v>0</v>
      </c>
      <c r="BE111" s="15">
        <f t="shared" ca="1" si="83"/>
        <v>49223.120620895483</v>
      </c>
      <c r="BF111" s="15">
        <v>-37351.020294628288</v>
      </c>
      <c r="BG111" s="15">
        <f t="shared" ca="1" si="84"/>
        <v>1371195.419237819</v>
      </c>
      <c r="BH111" s="15"/>
      <c r="BI111" s="15"/>
    </row>
    <row r="112" spans="1:61" ht="11.25" x14ac:dyDescent="0.2">
      <c r="A112" s="20">
        <v>10709</v>
      </c>
      <c r="B112" s="20"/>
      <c r="C112" s="20">
        <v>1</v>
      </c>
      <c r="D112" s="20">
        <f t="shared" si="68"/>
        <v>1</v>
      </c>
      <c r="E112" s="47">
        <f t="shared" si="69"/>
        <v>3</v>
      </c>
      <c r="F112" s="47">
        <f t="shared" si="70"/>
        <v>13</v>
      </c>
      <c r="G112" s="21" t="s">
        <v>194</v>
      </c>
      <c r="H112" s="29">
        <v>2380</v>
      </c>
      <c r="I112" s="48"/>
      <c r="J112" s="29">
        <f t="shared" si="71"/>
        <v>3836.4179104477612</v>
      </c>
      <c r="K112" s="125">
        <v>208550</v>
      </c>
      <c r="L112" s="125">
        <v>289748.15999999997</v>
      </c>
      <c r="M112" s="125">
        <v>0</v>
      </c>
      <c r="N112" s="126">
        <f t="shared" si="51"/>
        <v>263157.78240000003</v>
      </c>
      <c r="O112" s="126">
        <f t="shared" ca="1" si="52"/>
        <v>490070.42348929244</v>
      </c>
      <c r="P112" s="126">
        <f t="shared" ca="1" si="53"/>
        <v>68074</v>
      </c>
      <c r="Q112" s="49">
        <f t="shared" si="72"/>
        <v>1</v>
      </c>
      <c r="R112" s="49">
        <f t="shared" si="73"/>
        <v>0</v>
      </c>
      <c r="S112" s="49">
        <f ca="1">OFFSET(V!$B$7,D112,Q112)*H112</f>
        <v>27631.8</v>
      </c>
      <c r="T112" s="49">
        <f ca="1">IF(R112&gt;0,OFFSET(V!$I$7,D112,R112)*IF(R112=1,H112-9300,IF(R112=2,H112-18000,IF(R112=3,H112-45000,0))),0)</f>
        <v>0</v>
      </c>
      <c r="U112" s="49">
        <f>IF(AND(I112=1,H112&gt;20000,H112&lt;=45000),H112*V!$G$7,0)+IF(AND(I112=1,H112&gt;45000,H112&lt;=50000),V!$G$7/5000*(50000-H112)*H112,0)</f>
        <v>0</v>
      </c>
      <c r="V112" s="50">
        <f t="shared" ca="1" si="54"/>
        <v>27631.8</v>
      </c>
      <c r="W112" s="51">
        <v>10483.799999999999</v>
      </c>
      <c r="X112" s="51">
        <v>0</v>
      </c>
      <c r="Y112" s="52">
        <v>0</v>
      </c>
      <c r="Z112" s="52">
        <v>125222.85124597573</v>
      </c>
      <c r="AA112" s="52">
        <v>140422</v>
      </c>
      <c r="AB112" s="138">
        <f t="shared" si="74"/>
        <v>139422</v>
      </c>
      <c r="AC112" s="52">
        <v>118808.55266308515</v>
      </c>
      <c r="AD112" s="138">
        <f t="shared" si="55"/>
        <v>0</v>
      </c>
      <c r="AE112" s="138">
        <f t="shared" si="56"/>
        <v>2380</v>
      </c>
      <c r="AF112" s="138">
        <f t="shared" si="57"/>
        <v>0</v>
      </c>
      <c r="AG112" s="138">
        <f t="shared" si="58"/>
        <v>0</v>
      </c>
      <c r="AH112" s="29"/>
      <c r="AI112" s="29"/>
      <c r="AJ112" s="15"/>
      <c r="AK112" s="51">
        <f t="shared" ca="1" si="59"/>
        <v>1606705.2676427949</v>
      </c>
      <c r="AL112" s="15">
        <f t="shared" ca="1" si="60"/>
        <v>1712894.867642795</v>
      </c>
      <c r="AM112" s="49">
        <f t="shared" ca="1" si="61"/>
        <v>10438.519134715285</v>
      </c>
      <c r="AN112" s="49">
        <f t="shared" ca="1" si="62"/>
        <v>0</v>
      </c>
      <c r="AO112" s="15"/>
      <c r="AP112" s="49">
        <f t="shared" ca="1" si="63"/>
        <v>69135.220037233739</v>
      </c>
      <c r="AQ112" s="15">
        <f t="shared" si="75"/>
        <v>118808.55266308515</v>
      </c>
      <c r="AR112" s="15">
        <f t="shared" si="76"/>
        <v>0</v>
      </c>
      <c r="AS112" s="15"/>
      <c r="AT112" s="15"/>
      <c r="AU112" s="51">
        <f t="shared" si="64"/>
        <v>69711</v>
      </c>
      <c r="AV112" s="51">
        <f t="shared" ca="1" si="65"/>
        <v>32995.341851208963</v>
      </c>
      <c r="AW112" s="51">
        <f t="shared" ca="1" si="77"/>
        <v>0</v>
      </c>
      <c r="AX112" s="15">
        <f t="shared" ca="1" si="78"/>
        <v>53033.009225357542</v>
      </c>
      <c r="AY112" s="51">
        <f t="shared" ca="1" si="79"/>
        <v>-5701.9078347079967</v>
      </c>
      <c r="AZ112" s="52">
        <f t="shared" ca="1" si="66"/>
        <v>0</v>
      </c>
      <c r="BA112" s="52">
        <f t="shared" ca="1" si="67"/>
        <v>0</v>
      </c>
      <c r="BB112" s="52">
        <f t="shared" si="80"/>
        <v>0</v>
      </c>
      <c r="BC112" s="39">
        <f t="shared" si="81"/>
        <v>0</v>
      </c>
      <c r="BD112" s="51">
        <f t="shared" ca="1" si="82"/>
        <v>0</v>
      </c>
      <c r="BE112" s="15">
        <f t="shared" ca="1" si="83"/>
        <v>166139.6540537347</v>
      </c>
      <c r="BF112" s="15">
        <v>-50107.520660156712</v>
      </c>
      <c r="BG112" s="15">
        <f t="shared" ca="1" si="84"/>
        <v>1839365.5201710882</v>
      </c>
      <c r="BH112" s="15"/>
      <c r="BI112" s="15"/>
    </row>
    <row r="113" spans="1:61" ht="11.25" x14ac:dyDescent="0.2">
      <c r="A113" s="20">
        <v>10710</v>
      </c>
      <c r="B113" s="20"/>
      <c r="C113" s="20">
        <v>1</v>
      </c>
      <c r="D113" s="20">
        <f t="shared" si="68"/>
        <v>1</v>
      </c>
      <c r="E113" s="47">
        <f t="shared" si="69"/>
        <v>3</v>
      </c>
      <c r="F113" s="47">
        <f t="shared" si="70"/>
        <v>13</v>
      </c>
      <c r="G113" s="21" t="s">
        <v>195</v>
      </c>
      <c r="H113" s="29">
        <v>1450</v>
      </c>
      <c r="I113" s="48"/>
      <c r="J113" s="29">
        <f t="shared" si="71"/>
        <v>2337.313432835821</v>
      </c>
      <c r="K113" s="125">
        <v>121100</v>
      </c>
      <c r="L113" s="125">
        <v>222663.18</v>
      </c>
      <c r="M113" s="125">
        <v>0</v>
      </c>
      <c r="N113" s="126">
        <f t="shared" si="51"/>
        <v>174030.64019999999</v>
      </c>
      <c r="O113" s="126">
        <f t="shared" ca="1" si="52"/>
        <v>298572.3168317118</v>
      </c>
      <c r="P113" s="126">
        <f t="shared" ca="1" si="53"/>
        <v>37363</v>
      </c>
      <c r="Q113" s="49">
        <f t="shared" si="72"/>
        <v>1</v>
      </c>
      <c r="R113" s="49">
        <f t="shared" si="73"/>
        <v>0</v>
      </c>
      <c r="S113" s="49">
        <f ca="1">OFFSET(V!$B$7,D113,Q113)*H113</f>
        <v>16834.5</v>
      </c>
      <c r="T113" s="49">
        <f ca="1">IF(R113&gt;0,OFFSET(V!$I$7,D113,R113)*IF(R113=1,H113-9300,IF(R113=2,H113-18000,IF(R113=3,H113-45000,0))),0)</f>
        <v>0</v>
      </c>
      <c r="U113" s="49">
        <f>IF(AND(I113=1,H113&gt;20000,H113&lt;=45000),H113*V!$G$7,0)+IF(AND(I113=1,H113&gt;45000,H113&lt;=50000),V!$G$7/5000*(50000-H113)*H113,0)</f>
        <v>0</v>
      </c>
      <c r="V113" s="50">
        <f t="shared" ca="1" si="54"/>
        <v>16834.5</v>
      </c>
      <c r="W113" s="51">
        <v>0</v>
      </c>
      <c r="X113" s="51">
        <v>0</v>
      </c>
      <c r="Y113" s="52">
        <v>0</v>
      </c>
      <c r="Z113" s="52">
        <v>32502.053007565239</v>
      </c>
      <c r="AA113" s="52">
        <v>28205</v>
      </c>
      <c r="AB113" s="138">
        <f t="shared" si="74"/>
        <v>27205</v>
      </c>
      <c r="AC113" s="52">
        <v>30837.198147025876</v>
      </c>
      <c r="AD113" s="138">
        <f t="shared" si="55"/>
        <v>0</v>
      </c>
      <c r="AE113" s="138">
        <f t="shared" si="56"/>
        <v>1450</v>
      </c>
      <c r="AF113" s="138">
        <f t="shared" si="57"/>
        <v>0</v>
      </c>
      <c r="AG113" s="138">
        <f t="shared" si="58"/>
        <v>0</v>
      </c>
      <c r="AH113" s="29"/>
      <c r="AI113" s="29"/>
      <c r="AJ113" s="15"/>
      <c r="AK113" s="51">
        <f t="shared" ca="1" si="59"/>
        <v>978875.05801766913</v>
      </c>
      <c r="AL113" s="15">
        <f t="shared" ca="1" si="60"/>
        <v>1033072.5580176691</v>
      </c>
      <c r="AM113" s="49">
        <f t="shared" ca="1" si="61"/>
        <v>6359.6019938391437</v>
      </c>
      <c r="AN113" s="49">
        <f t="shared" ca="1" si="62"/>
        <v>0</v>
      </c>
      <c r="AO113" s="15"/>
      <c r="AP113" s="49">
        <f t="shared" ca="1" si="63"/>
        <v>17944.301411297485</v>
      </c>
      <c r="AQ113" s="15">
        <f t="shared" si="75"/>
        <v>30837.198147025876</v>
      </c>
      <c r="AR113" s="15">
        <f t="shared" si="76"/>
        <v>0</v>
      </c>
      <c r="AS113" s="15"/>
      <c r="AT113" s="15"/>
      <c r="AU113" s="51">
        <f t="shared" si="64"/>
        <v>13602.5</v>
      </c>
      <c r="AV113" s="51">
        <f t="shared" ca="1" si="65"/>
        <v>20102.204069013864</v>
      </c>
      <c r="AW113" s="51">
        <f t="shared" ca="1" si="77"/>
        <v>0</v>
      </c>
      <c r="AX113" s="15">
        <f t="shared" ca="1" si="78"/>
        <v>20811.807333285469</v>
      </c>
      <c r="AY113" s="51">
        <f t="shared" ca="1" si="79"/>
        <v>-2237.6065213239599</v>
      </c>
      <c r="AZ113" s="52">
        <f t="shared" ca="1" si="66"/>
        <v>0</v>
      </c>
      <c r="BA113" s="52">
        <f t="shared" ca="1" si="67"/>
        <v>0</v>
      </c>
      <c r="BB113" s="52">
        <f t="shared" si="80"/>
        <v>0</v>
      </c>
      <c r="BC113" s="39">
        <f t="shared" si="81"/>
        <v>0</v>
      </c>
      <c r="BD113" s="51">
        <f t="shared" ca="1" si="82"/>
        <v>0</v>
      </c>
      <c r="BE113" s="15">
        <f t="shared" ca="1" si="83"/>
        <v>49411.398958987382</v>
      </c>
      <c r="BF113" s="15">
        <v>-30924.536773324886</v>
      </c>
      <c r="BG113" s="15">
        <f t="shared" ca="1" si="84"/>
        <v>1057919.0221971706</v>
      </c>
      <c r="BH113" s="15"/>
      <c r="BI113" s="15"/>
    </row>
    <row r="114" spans="1:61" ht="11.25" x14ac:dyDescent="0.2">
      <c r="A114" s="20">
        <v>10711</v>
      </c>
      <c r="B114" s="20"/>
      <c r="C114" s="20">
        <v>1</v>
      </c>
      <c r="D114" s="20">
        <f t="shared" si="68"/>
        <v>1</v>
      </c>
      <c r="E114" s="47">
        <f t="shared" si="69"/>
        <v>4</v>
      </c>
      <c r="F114" s="47">
        <f t="shared" si="70"/>
        <v>14</v>
      </c>
      <c r="G114" s="21" t="s">
        <v>196</v>
      </c>
      <c r="H114" s="29">
        <v>2720</v>
      </c>
      <c r="I114" s="48"/>
      <c r="J114" s="29">
        <f t="shared" si="71"/>
        <v>4384.4776119402986</v>
      </c>
      <c r="K114" s="125">
        <v>161900</v>
      </c>
      <c r="L114" s="125">
        <v>491411.59</v>
      </c>
      <c r="M114" s="125">
        <v>0</v>
      </c>
      <c r="N114" s="126">
        <f t="shared" si="51"/>
        <v>308218.52010000002</v>
      </c>
      <c r="O114" s="126">
        <f t="shared" ca="1" si="52"/>
        <v>560080.48398776283</v>
      </c>
      <c r="P114" s="126">
        <f t="shared" ca="1" si="53"/>
        <v>75559</v>
      </c>
      <c r="Q114" s="49">
        <f t="shared" si="72"/>
        <v>1</v>
      </c>
      <c r="R114" s="49">
        <f t="shared" si="73"/>
        <v>0</v>
      </c>
      <c r="S114" s="49">
        <f ca="1">OFFSET(V!$B$7,D114,Q114)*H114</f>
        <v>31579.199999999997</v>
      </c>
      <c r="T114" s="49">
        <f ca="1">IF(R114&gt;0,OFFSET(V!$I$7,D114,R114)*IF(R114=1,H114-9300,IF(R114=2,H114-18000,IF(R114=3,H114-45000,0))),0)</f>
        <v>0</v>
      </c>
      <c r="U114" s="49">
        <f>IF(AND(I114=1,H114&gt;20000,H114&lt;=45000),H114*V!$G$7,0)+IF(AND(I114=1,H114&gt;45000,H114&lt;=50000),V!$G$7/5000*(50000-H114)*H114,0)</f>
        <v>0</v>
      </c>
      <c r="V114" s="50">
        <f t="shared" ca="1" si="54"/>
        <v>31579.199999999997</v>
      </c>
      <c r="W114" s="51">
        <v>0</v>
      </c>
      <c r="X114" s="51">
        <v>0</v>
      </c>
      <c r="Y114" s="52">
        <v>0</v>
      </c>
      <c r="Z114" s="52">
        <v>65982.049809960532</v>
      </c>
      <c r="AA114" s="52">
        <v>30397</v>
      </c>
      <c r="AB114" s="138">
        <f t="shared" si="74"/>
        <v>29397</v>
      </c>
      <c r="AC114" s="52">
        <v>62602.246807704214</v>
      </c>
      <c r="AD114" s="138">
        <f t="shared" si="55"/>
        <v>0</v>
      </c>
      <c r="AE114" s="138">
        <f t="shared" si="56"/>
        <v>2720</v>
      </c>
      <c r="AF114" s="138">
        <f t="shared" si="57"/>
        <v>0</v>
      </c>
      <c r="AG114" s="138">
        <f t="shared" si="58"/>
        <v>0</v>
      </c>
      <c r="AH114" s="29"/>
      <c r="AI114" s="29"/>
      <c r="AJ114" s="15"/>
      <c r="AK114" s="51">
        <f t="shared" ca="1" si="59"/>
        <v>1836234.5915917656</v>
      </c>
      <c r="AL114" s="15">
        <f t="shared" ca="1" si="60"/>
        <v>1943372.7915917656</v>
      </c>
      <c r="AM114" s="49">
        <f t="shared" ca="1" si="61"/>
        <v>11929.736153960324</v>
      </c>
      <c r="AN114" s="49">
        <f t="shared" ca="1" si="62"/>
        <v>0</v>
      </c>
      <c r="AO114" s="15"/>
      <c r="AP114" s="49">
        <f t="shared" ca="1" si="63"/>
        <v>36428.523122818893</v>
      </c>
      <c r="AQ114" s="15">
        <f t="shared" si="75"/>
        <v>62602.246807704214</v>
      </c>
      <c r="AR114" s="15">
        <f t="shared" si="76"/>
        <v>0</v>
      </c>
      <c r="AS114" s="15"/>
      <c r="AT114" s="15"/>
      <c r="AU114" s="51">
        <f t="shared" si="64"/>
        <v>14698.5</v>
      </c>
      <c r="AV114" s="51">
        <f t="shared" ca="1" si="65"/>
        <v>37708.962115667382</v>
      </c>
      <c r="AW114" s="51">
        <f t="shared" ca="1" si="77"/>
        <v>0</v>
      </c>
      <c r="AX114" s="15">
        <f t="shared" ca="1" si="78"/>
        <v>26233.738430782061</v>
      </c>
      <c r="AY114" s="51">
        <f t="shared" ca="1" si="79"/>
        <v>-2820.5519708776819</v>
      </c>
      <c r="AZ114" s="52">
        <f t="shared" ca="1" si="66"/>
        <v>0</v>
      </c>
      <c r="BA114" s="52">
        <f t="shared" ca="1" si="67"/>
        <v>0</v>
      </c>
      <c r="BB114" s="52">
        <f t="shared" si="80"/>
        <v>0</v>
      </c>
      <c r="BC114" s="39">
        <f t="shared" si="81"/>
        <v>0</v>
      </c>
      <c r="BD114" s="51">
        <f t="shared" ca="1" si="82"/>
        <v>0</v>
      </c>
      <c r="BE114" s="15">
        <f t="shared" ca="1" si="83"/>
        <v>86015.433267608591</v>
      </c>
      <c r="BF114" s="15">
        <v>-51659.741532592299</v>
      </c>
      <c r="BG114" s="15">
        <f t="shared" ca="1" si="84"/>
        <v>1989658.219480742</v>
      </c>
      <c r="BH114" s="15"/>
      <c r="BI114" s="15"/>
    </row>
    <row r="115" spans="1:61" ht="11.25" x14ac:dyDescent="0.2">
      <c r="A115" s="20">
        <v>10712</v>
      </c>
      <c r="B115" s="20"/>
      <c r="C115" s="20">
        <v>1</v>
      </c>
      <c r="D115" s="20">
        <f t="shared" si="68"/>
        <v>1</v>
      </c>
      <c r="E115" s="47">
        <f t="shared" si="69"/>
        <v>3</v>
      </c>
      <c r="F115" s="47">
        <f t="shared" si="70"/>
        <v>13</v>
      </c>
      <c r="G115" s="21" t="s">
        <v>197</v>
      </c>
      <c r="H115" s="29">
        <v>2296</v>
      </c>
      <c r="I115" s="48"/>
      <c r="J115" s="29">
        <f t="shared" si="71"/>
        <v>3701.0149253731342</v>
      </c>
      <c r="K115" s="125">
        <v>191320</v>
      </c>
      <c r="L115" s="125">
        <v>316513.44</v>
      </c>
      <c r="M115" s="125">
        <v>0</v>
      </c>
      <c r="N115" s="126">
        <f t="shared" si="51"/>
        <v>261190.6416</v>
      </c>
      <c r="O115" s="126">
        <f t="shared" ca="1" si="52"/>
        <v>472773.82030731742</v>
      </c>
      <c r="P115" s="126">
        <f t="shared" ca="1" si="53"/>
        <v>63475</v>
      </c>
      <c r="Q115" s="49">
        <f t="shared" si="72"/>
        <v>1</v>
      </c>
      <c r="R115" s="49">
        <f t="shared" si="73"/>
        <v>0</v>
      </c>
      <c r="S115" s="49">
        <f ca="1">OFFSET(V!$B$7,D115,Q115)*H115</f>
        <v>26656.559999999998</v>
      </c>
      <c r="T115" s="49">
        <f ca="1">IF(R115&gt;0,OFFSET(V!$I$7,D115,R115)*IF(R115=1,H115-9300,IF(R115=2,H115-18000,IF(R115=3,H115-45000,0))),0)</f>
        <v>0</v>
      </c>
      <c r="U115" s="49">
        <f>IF(AND(I115=1,H115&gt;20000,H115&lt;=45000),H115*V!$G$7,0)+IF(AND(I115=1,H115&gt;45000,H115&lt;=50000),V!$G$7/5000*(50000-H115)*H115,0)</f>
        <v>0</v>
      </c>
      <c r="V115" s="50">
        <f t="shared" ca="1" si="54"/>
        <v>26656.559999999998</v>
      </c>
      <c r="W115" s="51">
        <v>9118.2800000000007</v>
      </c>
      <c r="X115" s="51">
        <v>0</v>
      </c>
      <c r="Y115" s="52">
        <v>0</v>
      </c>
      <c r="Z115" s="52">
        <v>48038.196841638623</v>
      </c>
      <c r="AA115" s="52">
        <v>35242</v>
      </c>
      <c r="AB115" s="138">
        <f t="shared" si="74"/>
        <v>34242</v>
      </c>
      <c r="AC115" s="52">
        <v>45577.533034194421</v>
      </c>
      <c r="AD115" s="138">
        <f t="shared" si="55"/>
        <v>0</v>
      </c>
      <c r="AE115" s="138">
        <f t="shared" si="56"/>
        <v>2296</v>
      </c>
      <c r="AF115" s="138">
        <f t="shared" si="57"/>
        <v>0</v>
      </c>
      <c r="AG115" s="138">
        <f t="shared" si="58"/>
        <v>0</v>
      </c>
      <c r="AH115" s="29"/>
      <c r="AI115" s="29"/>
      <c r="AJ115" s="15"/>
      <c r="AK115" s="51">
        <f t="shared" ca="1" si="59"/>
        <v>1549998.0229024608</v>
      </c>
      <c r="AL115" s="15">
        <f t="shared" ca="1" si="60"/>
        <v>1649247.8629024609</v>
      </c>
      <c r="AM115" s="49">
        <f t="shared" ca="1" si="61"/>
        <v>10070.100812313569</v>
      </c>
      <c r="AN115" s="49">
        <f t="shared" ca="1" si="62"/>
        <v>0</v>
      </c>
      <c r="AO115" s="15"/>
      <c r="AP115" s="49">
        <f t="shared" ca="1" si="63"/>
        <v>26521.767199781465</v>
      </c>
      <c r="AQ115" s="15">
        <f t="shared" si="75"/>
        <v>45577.533034194421</v>
      </c>
      <c r="AR115" s="15">
        <f t="shared" si="76"/>
        <v>0</v>
      </c>
      <c r="AS115" s="15"/>
      <c r="AT115" s="15"/>
      <c r="AU115" s="51">
        <f t="shared" si="64"/>
        <v>17121</v>
      </c>
      <c r="AV115" s="51">
        <f t="shared" ca="1" si="65"/>
        <v>31830.800374107468</v>
      </c>
      <c r="AW115" s="51">
        <f t="shared" ca="1" si="77"/>
        <v>0</v>
      </c>
      <c r="AX115" s="15">
        <f t="shared" ca="1" si="78"/>
        <v>29896.034539694505</v>
      </c>
      <c r="AY115" s="51">
        <f t="shared" ca="1" si="79"/>
        <v>-3214.3081461626361</v>
      </c>
      <c r="AZ115" s="52">
        <f t="shared" ca="1" si="66"/>
        <v>0</v>
      </c>
      <c r="BA115" s="52">
        <f t="shared" ca="1" si="67"/>
        <v>0</v>
      </c>
      <c r="BB115" s="52">
        <f t="shared" si="80"/>
        <v>0</v>
      </c>
      <c r="BC115" s="39">
        <f t="shared" si="81"/>
        <v>0</v>
      </c>
      <c r="BD115" s="51">
        <f t="shared" ca="1" si="82"/>
        <v>0</v>
      </c>
      <c r="BE115" s="15">
        <f t="shared" ca="1" si="83"/>
        <v>72259.259427726283</v>
      </c>
      <c r="BF115" s="15">
        <v>-47157.498392055022</v>
      </c>
      <c r="BG115" s="15">
        <f t="shared" ca="1" si="84"/>
        <v>1684419.7247504457</v>
      </c>
      <c r="BH115" s="15"/>
      <c r="BI115" s="15"/>
    </row>
    <row r="116" spans="1:61" ht="11.25" x14ac:dyDescent="0.2">
      <c r="A116" s="20">
        <v>10713</v>
      </c>
      <c r="B116" s="20"/>
      <c r="C116" s="20">
        <v>1</v>
      </c>
      <c r="D116" s="20">
        <f t="shared" si="68"/>
        <v>1</v>
      </c>
      <c r="E116" s="47">
        <f t="shared" si="69"/>
        <v>5</v>
      </c>
      <c r="F116" s="47">
        <f t="shared" si="70"/>
        <v>15</v>
      </c>
      <c r="G116" s="21" t="s">
        <v>198</v>
      </c>
      <c r="H116" s="29">
        <v>7411</v>
      </c>
      <c r="I116" s="48"/>
      <c r="J116" s="29">
        <f t="shared" si="71"/>
        <v>11946.089552238805</v>
      </c>
      <c r="K116" s="125">
        <v>616565</v>
      </c>
      <c r="L116" s="125">
        <v>2756465.14</v>
      </c>
      <c r="M116" s="125">
        <v>0</v>
      </c>
      <c r="N116" s="126">
        <f t="shared" si="51"/>
        <v>1518948.2046000001</v>
      </c>
      <c r="O116" s="126">
        <f t="shared" ca="1" si="52"/>
        <v>1526013.4069240112</v>
      </c>
      <c r="P116" s="126">
        <f t="shared" ca="1" si="53"/>
        <v>2120</v>
      </c>
      <c r="Q116" s="49">
        <f t="shared" si="72"/>
        <v>1</v>
      </c>
      <c r="R116" s="49">
        <f t="shared" si="73"/>
        <v>0</v>
      </c>
      <c r="S116" s="49">
        <f ca="1">OFFSET(V!$B$7,D116,Q116)*H116</f>
        <v>86041.709999999992</v>
      </c>
      <c r="T116" s="49">
        <f ca="1">IF(R116&gt;0,OFFSET(V!$I$7,D116,R116)*IF(R116=1,H116-9300,IF(R116=2,H116-18000,IF(R116=3,H116-45000,0))),0)</f>
        <v>0</v>
      </c>
      <c r="U116" s="49">
        <f>IF(AND(I116=1,H116&gt;20000,H116&lt;=45000),H116*V!$G$7,0)+IF(AND(I116=1,H116&gt;45000,H116&lt;=50000),V!$G$7/5000*(50000-H116)*H116,0)</f>
        <v>0</v>
      </c>
      <c r="V116" s="50">
        <f t="shared" ca="1" si="54"/>
        <v>86041.709999999992</v>
      </c>
      <c r="W116" s="51">
        <v>44998.98</v>
      </c>
      <c r="X116" s="51">
        <v>0</v>
      </c>
      <c r="Y116" s="52">
        <v>0</v>
      </c>
      <c r="Z116" s="52">
        <v>425982.04980996047</v>
      </c>
      <c r="AA116" s="52">
        <v>74138</v>
      </c>
      <c r="AB116" s="138">
        <f t="shared" si="74"/>
        <v>73138</v>
      </c>
      <c r="AC116" s="52">
        <v>404161.94244740222</v>
      </c>
      <c r="AD116" s="138">
        <f t="shared" si="55"/>
        <v>0</v>
      </c>
      <c r="AE116" s="138">
        <f t="shared" si="56"/>
        <v>7411</v>
      </c>
      <c r="AF116" s="138">
        <f t="shared" si="57"/>
        <v>0</v>
      </c>
      <c r="AG116" s="138">
        <f t="shared" si="58"/>
        <v>0</v>
      </c>
      <c r="AH116" s="29"/>
      <c r="AI116" s="29"/>
      <c r="AJ116" s="15"/>
      <c r="AK116" s="51">
        <f t="shared" ca="1" si="59"/>
        <v>5003064.1758406516</v>
      </c>
      <c r="AL116" s="15">
        <f t="shared" ca="1" si="60"/>
        <v>5136224.865840652</v>
      </c>
      <c r="AM116" s="49">
        <f t="shared" ca="1" si="61"/>
        <v>32504.145087132343</v>
      </c>
      <c r="AN116" s="49">
        <f t="shared" ca="1" si="62"/>
        <v>0</v>
      </c>
      <c r="AO116" s="15"/>
      <c r="AP116" s="49">
        <f t="shared" ca="1" si="63"/>
        <v>235183.61427239838</v>
      </c>
      <c r="AQ116" s="15">
        <f t="shared" si="75"/>
        <v>404161.94244740222</v>
      </c>
      <c r="AR116" s="15">
        <f t="shared" si="76"/>
        <v>0</v>
      </c>
      <c r="AS116" s="15"/>
      <c r="AT116" s="15"/>
      <c r="AU116" s="51">
        <f t="shared" si="64"/>
        <v>36569</v>
      </c>
      <c r="AV116" s="51">
        <f t="shared" ca="1" si="65"/>
        <v>102743.05817618051</v>
      </c>
      <c r="AW116" s="51">
        <f t="shared" ca="1" si="77"/>
        <v>0</v>
      </c>
      <c r="AX116" s="15">
        <f t="shared" ca="1" si="78"/>
        <v>0</v>
      </c>
      <c r="AY116" s="51">
        <f t="shared" ca="1" si="79"/>
        <v>0</v>
      </c>
      <c r="AZ116" s="52">
        <f t="shared" ca="1" si="66"/>
        <v>0</v>
      </c>
      <c r="BA116" s="52">
        <f t="shared" ca="1" si="67"/>
        <v>0</v>
      </c>
      <c r="BB116" s="52">
        <f t="shared" si="80"/>
        <v>0</v>
      </c>
      <c r="BC116" s="39">
        <f t="shared" si="81"/>
        <v>0</v>
      </c>
      <c r="BD116" s="51">
        <f t="shared" ca="1" si="82"/>
        <v>0</v>
      </c>
      <c r="BE116" s="15">
        <f t="shared" ca="1" si="83"/>
        <v>374495.67244857893</v>
      </c>
      <c r="BF116" s="15">
        <v>-189554.35194309146</v>
      </c>
      <c r="BG116" s="15">
        <f t="shared" ca="1" si="84"/>
        <v>5353670.331433272</v>
      </c>
      <c r="BH116" s="15"/>
      <c r="BI116" s="15"/>
    </row>
    <row r="117" spans="1:61" ht="11.25" x14ac:dyDescent="0.2">
      <c r="A117" s="20">
        <v>10714</v>
      </c>
      <c r="B117" s="20"/>
      <c r="C117" s="20">
        <v>1</v>
      </c>
      <c r="D117" s="20">
        <f t="shared" si="68"/>
        <v>1</v>
      </c>
      <c r="E117" s="47">
        <f t="shared" si="69"/>
        <v>3</v>
      </c>
      <c r="F117" s="47">
        <f t="shared" si="70"/>
        <v>13</v>
      </c>
      <c r="G117" s="21" t="s">
        <v>199</v>
      </c>
      <c r="H117" s="29">
        <v>1684</v>
      </c>
      <c r="I117" s="48"/>
      <c r="J117" s="29">
        <f t="shared" si="71"/>
        <v>2714.5074626865671</v>
      </c>
      <c r="K117" s="125">
        <v>117995</v>
      </c>
      <c r="L117" s="125">
        <v>143625</v>
      </c>
      <c r="M117" s="125">
        <v>0</v>
      </c>
      <c r="N117" s="126">
        <f t="shared" si="51"/>
        <v>140970.15</v>
      </c>
      <c r="O117" s="126">
        <f t="shared" ca="1" si="52"/>
        <v>346755.71141007083</v>
      </c>
      <c r="P117" s="126">
        <f t="shared" ca="1" si="53"/>
        <v>61736</v>
      </c>
      <c r="Q117" s="49">
        <f t="shared" si="72"/>
        <v>1</v>
      </c>
      <c r="R117" s="49">
        <f t="shared" si="73"/>
        <v>0</v>
      </c>
      <c r="S117" s="49">
        <f ca="1">OFFSET(V!$B$7,D117,Q117)*H117</f>
        <v>19551.239999999998</v>
      </c>
      <c r="T117" s="49">
        <f ca="1">IF(R117&gt;0,OFFSET(V!$I$7,D117,R117)*IF(R117=1,H117-9300,IF(R117=2,H117-18000,IF(R117=3,H117-45000,0))),0)</f>
        <v>0</v>
      </c>
      <c r="U117" s="49">
        <f>IF(AND(I117=1,H117&gt;20000,H117&lt;=45000),H117*V!$G$7,0)+IF(AND(I117=1,H117&gt;45000,H117&lt;=50000),V!$G$7/5000*(50000-H117)*H117,0)</f>
        <v>0</v>
      </c>
      <c r="V117" s="50">
        <f t="shared" ca="1" si="54"/>
        <v>19551.239999999998</v>
      </c>
      <c r="W117" s="51">
        <v>0</v>
      </c>
      <c r="X117" s="51">
        <v>0</v>
      </c>
      <c r="Y117" s="52">
        <v>0</v>
      </c>
      <c r="Z117" s="52">
        <v>53717.78231579253</v>
      </c>
      <c r="AA117" s="52">
        <v>2755</v>
      </c>
      <c r="AB117" s="138">
        <f t="shared" si="74"/>
        <v>1755</v>
      </c>
      <c r="AC117" s="52">
        <v>50966.192717282363</v>
      </c>
      <c r="AD117" s="138">
        <f t="shared" si="55"/>
        <v>0</v>
      </c>
      <c r="AE117" s="138">
        <f t="shared" si="56"/>
        <v>1684</v>
      </c>
      <c r="AF117" s="138">
        <f t="shared" si="57"/>
        <v>0</v>
      </c>
      <c r="AG117" s="138">
        <f t="shared" si="58"/>
        <v>0</v>
      </c>
      <c r="AH117" s="29"/>
      <c r="AI117" s="29"/>
      <c r="AJ117" s="15"/>
      <c r="AK117" s="51">
        <f t="shared" ca="1" si="59"/>
        <v>1136845.2397943137</v>
      </c>
      <c r="AL117" s="15">
        <f t="shared" ca="1" si="60"/>
        <v>1218132.4797943137</v>
      </c>
      <c r="AM117" s="49">
        <f t="shared" ca="1" si="61"/>
        <v>7385.9101776724956</v>
      </c>
      <c r="AN117" s="49">
        <f t="shared" ca="1" si="62"/>
        <v>0</v>
      </c>
      <c r="AO117" s="15"/>
      <c r="AP117" s="49">
        <f t="shared" ca="1" si="63"/>
        <v>29657.452001468377</v>
      </c>
      <c r="AQ117" s="15">
        <f t="shared" si="75"/>
        <v>50966.192717282363</v>
      </c>
      <c r="AR117" s="15">
        <f t="shared" si="76"/>
        <v>0</v>
      </c>
      <c r="AS117" s="15"/>
      <c r="AT117" s="15"/>
      <c r="AU117" s="51">
        <f t="shared" si="64"/>
        <v>877.5</v>
      </c>
      <c r="AV117" s="51">
        <f t="shared" ca="1" si="65"/>
        <v>23346.283898082307</v>
      </c>
      <c r="AW117" s="51">
        <f t="shared" ca="1" si="77"/>
        <v>0</v>
      </c>
      <c r="AX117" s="15">
        <f t="shared" ca="1" si="78"/>
        <v>2915.0431822683167</v>
      </c>
      <c r="AY117" s="51">
        <f t="shared" ca="1" si="79"/>
        <v>-313.41437723923138</v>
      </c>
      <c r="AZ117" s="52">
        <f t="shared" ca="1" si="66"/>
        <v>0</v>
      </c>
      <c r="BA117" s="52">
        <f t="shared" ca="1" si="67"/>
        <v>0</v>
      </c>
      <c r="BB117" s="52">
        <f t="shared" si="80"/>
        <v>0</v>
      </c>
      <c r="BC117" s="39">
        <f t="shared" si="81"/>
        <v>0</v>
      </c>
      <c r="BD117" s="51">
        <f t="shared" ca="1" si="82"/>
        <v>0</v>
      </c>
      <c r="BE117" s="15">
        <f t="shared" ca="1" si="83"/>
        <v>53567.821522311446</v>
      </c>
      <c r="BF117" s="15">
        <v>-32151.723882027658</v>
      </c>
      <c r="BG117" s="15">
        <f t="shared" ca="1" si="84"/>
        <v>1246934.4876122701</v>
      </c>
      <c r="BH117" s="15"/>
      <c r="BI117" s="15"/>
    </row>
    <row r="118" spans="1:61" ht="11.25" x14ac:dyDescent="0.2">
      <c r="A118" s="20">
        <v>10715</v>
      </c>
      <c r="B118" s="20"/>
      <c r="C118" s="20">
        <v>1</v>
      </c>
      <c r="D118" s="20">
        <f t="shared" si="68"/>
        <v>1</v>
      </c>
      <c r="E118" s="47">
        <f t="shared" si="69"/>
        <v>3</v>
      </c>
      <c r="F118" s="47">
        <f t="shared" si="70"/>
        <v>13</v>
      </c>
      <c r="G118" s="21" t="s">
        <v>200</v>
      </c>
      <c r="H118" s="29">
        <v>1118</v>
      </c>
      <c r="I118" s="48"/>
      <c r="J118" s="29">
        <f t="shared" si="71"/>
        <v>1802.1492537313434</v>
      </c>
      <c r="K118" s="125">
        <v>70740</v>
      </c>
      <c r="L118" s="125">
        <v>92279.26</v>
      </c>
      <c r="M118" s="125">
        <v>0</v>
      </c>
      <c r="N118" s="126">
        <f t="shared" si="51"/>
        <v>86921.7114</v>
      </c>
      <c r="O118" s="126">
        <f t="shared" ca="1" si="52"/>
        <v>230209.55187438193</v>
      </c>
      <c r="P118" s="126">
        <f t="shared" ca="1" si="53"/>
        <v>42986</v>
      </c>
      <c r="Q118" s="49">
        <f t="shared" si="72"/>
        <v>1</v>
      </c>
      <c r="R118" s="49">
        <f t="shared" si="73"/>
        <v>0</v>
      </c>
      <c r="S118" s="49">
        <f ca="1">OFFSET(V!$B$7,D118,Q118)*H118</f>
        <v>12979.98</v>
      </c>
      <c r="T118" s="49">
        <f ca="1">IF(R118&gt;0,OFFSET(V!$I$7,D118,R118)*IF(R118=1,H118-9300,IF(R118=2,H118-18000,IF(R118=3,H118-45000,0))),0)</f>
        <v>0</v>
      </c>
      <c r="U118" s="49">
        <f>IF(AND(I118=1,H118&gt;20000,H118&lt;=45000),H118*V!$G$7,0)+IF(AND(I118=1,H118&gt;45000,H118&lt;=50000),V!$G$7/5000*(50000-H118)*H118,0)</f>
        <v>0</v>
      </c>
      <c r="V118" s="50">
        <f t="shared" ca="1" si="54"/>
        <v>12979.98</v>
      </c>
      <c r="W118" s="51">
        <v>0</v>
      </c>
      <c r="X118" s="51">
        <v>0</v>
      </c>
      <c r="Y118" s="52">
        <v>0</v>
      </c>
      <c r="Z118" s="52">
        <v>19555.939914100709</v>
      </c>
      <c r="AA118" s="52">
        <v>0</v>
      </c>
      <c r="AB118" s="138">
        <f t="shared" si="74"/>
        <v>0</v>
      </c>
      <c r="AC118" s="52">
        <v>18554.22468057906</v>
      </c>
      <c r="AD118" s="138">
        <f t="shared" si="55"/>
        <v>0</v>
      </c>
      <c r="AE118" s="138">
        <f t="shared" si="56"/>
        <v>1118</v>
      </c>
      <c r="AF118" s="138">
        <f t="shared" si="57"/>
        <v>0</v>
      </c>
      <c r="AG118" s="138">
        <f t="shared" si="58"/>
        <v>0</v>
      </c>
      <c r="AH118" s="29"/>
      <c r="AI118" s="29"/>
      <c r="AJ118" s="15"/>
      <c r="AK118" s="51">
        <f t="shared" ca="1" si="59"/>
        <v>754746.42404396832</v>
      </c>
      <c r="AL118" s="15">
        <f t="shared" ca="1" si="60"/>
        <v>810712.4040439683</v>
      </c>
      <c r="AM118" s="49">
        <f t="shared" ca="1" si="61"/>
        <v>4903.4724338704573</v>
      </c>
      <c r="AN118" s="49">
        <f t="shared" ca="1" si="62"/>
        <v>0</v>
      </c>
      <c r="AO118" s="15"/>
      <c r="AP118" s="49">
        <f t="shared" ca="1" si="63"/>
        <v>10796.785055952187</v>
      </c>
      <c r="AQ118" s="15">
        <f t="shared" si="75"/>
        <v>18554.22468057906</v>
      </c>
      <c r="AR118" s="15">
        <f t="shared" si="76"/>
        <v>0</v>
      </c>
      <c r="AS118" s="15"/>
      <c r="AT118" s="15"/>
      <c r="AU118" s="51">
        <f t="shared" si="64"/>
        <v>0</v>
      </c>
      <c r="AV118" s="51">
        <f t="shared" ca="1" si="65"/>
        <v>15499.492516660344</v>
      </c>
      <c r="AW118" s="51">
        <f t="shared" ca="1" si="77"/>
        <v>0</v>
      </c>
      <c r="AX118" s="15">
        <f t="shared" ca="1" si="78"/>
        <v>7742.0528920334727</v>
      </c>
      <c r="AY118" s="51">
        <f t="shared" ca="1" si="79"/>
        <v>-832.39613754940092</v>
      </c>
      <c r="AZ118" s="52">
        <f t="shared" ca="1" si="66"/>
        <v>0</v>
      </c>
      <c r="BA118" s="52">
        <f t="shared" ca="1" si="67"/>
        <v>0</v>
      </c>
      <c r="BB118" s="52">
        <f t="shared" si="80"/>
        <v>0</v>
      </c>
      <c r="BC118" s="39">
        <f t="shared" si="81"/>
        <v>0</v>
      </c>
      <c r="BD118" s="51">
        <f t="shared" ca="1" si="82"/>
        <v>0</v>
      </c>
      <c r="BE118" s="15">
        <f t="shared" ca="1" si="83"/>
        <v>25463.881435063133</v>
      </c>
      <c r="BF118" s="15">
        <v>-20670.08189188916</v>
      </c>
      <c r="BG118" s="15">
        <f t="shared" ca="1" si="84"/>
        <v>820409.67602101271</v>
      </c>
      <c r="BH118" s="15"/>
      <c r="BI118" s="15"/>
    </row>
    <row r="119" spans="1:61" ht="11.25" x14ac:dyDescent="0.2">
      <c r="A119" s="20">
        <v>10716</v>
      </c>
      <c r="B119" s="20"/>
      <c r="C119" s="20">
        <v>1</v>
      </c>
      <c r="D119" s="20">
        <f t="shared" si="68"/>
        <v>1</v>
      </c>
      <c r="E119" s="47">
        <f t="shared" si="69"/>
        <v>3</v>
      </c>
      <c r="F119" s="47">
        <f t="shared" si="70"/>
        <v>13</v>
      </c>
      <c r="G119" s="21" t="s">
        <v>201</v>
      </c>
      <c r="H119" s="29">
        <v>1634</v>
      </c>
      <c r="I119" s="48"/>
      <c r="J119" s="29">
        <f t="shared" si="71"/>
        <v>2633.9104477611941</v>
      </c>
      <c r="K119" s="125">
        <v>126035</v>
      </c>
      <c r="L119" s="125">
        <v>306374.12</v>
      </c>
      <c r="M119" s="125">
        <v>0</v>
      </c>
      <c r="N119" s="126">
        <f t="shared" si="51"/>
        <v>210231.10680000001</v>
      </c>
      <c r="O119" s="126">
        <f t="shared" ca="1" si="52"/>
        <v>336460.1142779428</v>
      </c>
      <c r="P119" s="126">
        <f t="shared" ca="1" si="53"/>
        <v>37869</v>
      </c>
      <c r="Q119" s="49">
        <f t="shared" si="72"/>
        <v>1</v>
      </c>
      <c r="R119" s="49">
        <f t="shared" si="73"/>
        <v>0</v>
      </c>
      <c r="S119" s="49">
        <f ca="1">OFFSET(V!$B$7,D119,Q119)*H119</f>
        <v>18970.739999999998</v>
      </c>
      <c r="T119" s="49">
        <f ca="1">IF(R119&gt;0,OFFSET(V!$I$7,D119,R119)*IF(R119=1,H119-9300,IF(R119=2,H119-18000,IF(R119=3,H119-45000,0))),0)</f>
        <v>0</v>
      </c>
      <c r="U119" s="49">
        <f>IF(AND(I119=1,H119&gt;20000,H119&lt;=45000),H119*V!$G$7,0)+IF(AND(I119=1,H119&gt;45000,H119&lt;=50000),V!$G$7/5000*(50000-H119)*H119,0)</f>
        <v>0</v>
      </c>
      <c r="V119" s="50">
        <f t="shared" ca="1" si="54"/>
        <v>18970.739999999998</v>
      </c>
      <c r="W119" s="51">
        <v>0</v>
      </c>
      <c r="X119" s="51">
        <v>0</v>
      </c>
      <c r="Y119" s="52">
        <v>0</v>
      </c>
      <c r="Z119" s="52">
        <v>66858.135360420914</v>
      </c>
      <c r="AA119" s="52">
        <v>80147</v>
      </c>
      <c r="AB119" s="138">
        <f t="shared" si="74"/>
        <v>79147</v>
      </c>
      <c r="AC119" s="52">
        <v>63433.456568730842</v>
      </c>
      <c r="AD119" s="138">
        <f t="shared" si="55"/>
        <v>0</v>
      </c>
      <c r="AE119" s="138">
        <f t="shared" si="56"/>
        <v>1634</v>
      </c>
      <c r="AF119" s="138">
        <f t="shared" si="57"/>
        <v>0</v>
      </c>
      <c r="AG119" s="138">
        <f t="shared" si="58"/>
        <v>0</v>
      </c>
      <c r="AH119" s="29"/>
      <c r="AI119" s="29"/>
      <c r="AJ119" s="15"/>
      <c r="AK119" s="51">
        <f t="shared" ca="1" si="59"/>
        <v>1103090.9274488767</v>
      </c>
      <c r="AL119" s="15">
        <f t="shared" ca="1" si="60"/>
        <v>1159930.6674488767</v>
      </c>
      <c r="AM119" s="49">
        <f t="shared" ca="1" si="61"/>
        <v>7166.6135571952836</v>
      </c>
      <c r="AN119" s="49">
        <f t="shared" ca="1" si="62"/>
        <v>0</v>
      </c>
      <c r="AO119" s="15"/>
      <c r="AP119" s="49">
        <f t="shared" ca="1" si="63"/>
        <v>36912.207743476072</v>
      </c>
      <c r="AQ119" s="15">
        <f t="shared" si="75"/>
        <v>63433.456568730842</v>
      </c>
      <c r="AR119" s="15">
        <f t="shared" si="76"/>
        <v>0</v>
      </c>
      <c r="AS119" s="15"/>
      <c r="AT119" s="15"/>
      <c r="AU119" s="51">
        <f t="shared" si="64"/>
        <v>39573.5</v>
      </c>
      <c r="AV119" s="51">
        <f t="shared" ca="1" si="65"/>
        <v>22653.104447426656</v>
      </c>
      <c r="AW119" s="51">
        <f t="shared" ca="1" si="77"/>
        <v>0</v>
      </c>
      <c r="AX119" s="15">
        <f t="shared" ca="1" si="78"/>
        <v>35705.355622171883</v>
      </c>
      <c r="AY119" s="51">
        <f t="shared" ca="1" si="79"/>
        <v>-3838.9042963406255</v>
      </c>
      <c r="AZ119" s="52">
        <f t="shared" ca="1" si="66"/>
        <v>0</v>
      </c>
      <c r="BA119" s="52">
        <f t="shared" ca="1" si="67"/>
        <v>0</v>
      </c>
      <c r="BB119" s="52">
        <f t="shared" si="80"/>
        <v>0</v>
      </c>
      <c r="BC119" s="39">
        <f t="shared" si="81"/>
        <v>0</v>
      </c>
      <c r="BD119" s="51">
        <f t="shared" ca="1" si="82"/>
        <v>0</v>
      </c>
      <c r="BE119" s="15">
        <f t="shared" ca="1" si="83"/>
        <v>95299.9078945621</v>
      </c>
      <c r="BF119" s="15">
        <v>-35969.699343359949</v>
      </c>
      <c r="BG119" s="15">
        <f t="shared" ca="1" si="84"/>
        <v>1226427.4895572739</v>
      </c>
      <c r="BH119" s="15"/>
      <c r="BI119" s="15"/>
    </row>
    <row r="120" spans="1:61" ht="11.25" x14ac:dyDescent="0.2">
      <c r="A120" s="20">
        <v>10717</v>
      </c>
      <c r="B120" s="20"/>
      <c r="C120" s="20">
        <v>1</v>
      </c>
      <c r="D120" s="20">
        <f t="shared" si="68"/>
        <v>1</v>
      </c>
      <c r="E120" s="47">
        <f t="shared" si="69"/>
        <v>4</v>
      </c>
      <c r="F120" s="47">
        <f t="shared" si="70"/>
        <v>14</v>
      </c>
      <c r="G120" s="21" t="s">
        <v>202</v>
      </c>
      <c r="H120" s="29">
        <v>4349</v>
      </c>
      <c r="I120" s="48"/>
      <c r="J120" s="29">
        <f t="shared" si="71"/>
        <v>7010.3283582089553</v>
      </c>
      <c r="K120" s="125">
        <v>398565</v>
      </c>
      <c r="L120" s="125">
        <v>2681672.0299999998</v>
      </c>
      <c r="M120" s="125">
        <v>0</v>
      </c>
      <c r="N120" s="126">
        <f t="shared" si="51"/>
        <v>1332818.8917</v>
      </c>
      <c r="O120" s="126">
        <f t="shared" ca="1" si="52"/>
        <v>895511.03855249286</v>
      </c>
      <c r="P120" s="126">
        <f t="shared" ca="1" si="53"/>
        <v>0</v>
      </c>
      <c r="Q120" s="49">
        <f t="shared" si="72"/>
        <v>1</v>
      </c>
      <c r="R120" s="49">
        <f t="shared" si="73"/>
        <v>0</v>
      </c>
      <c r="S120" s="49">
        <f ca="1">OFFSET(V!$B$7,D120,Q120)*H120</f>
        <v>50491.89</v>
      </c>
      <c r="T120" s="49">
        <f ca="1">IF(R120&gt;0,OFFSET(V!$I$7,D120,R120)*IF(R120=1,H120-9300,IF(R120=2,H120-18000,IF(R120=3,H120-45000,0))),0)</f>
        <v>0</v>
      </c>
      <c r="U120" s="49">
        <f>IF(AND(I120=1,H120&gt;20000,H120&lt;=45000),H120*V!$G$7,0)+IF(AND(I120=1,H120&gt;45000,H120&lt;=50000),V!$G$7/5000*(50000-H120)*H120,0)</f>
        <v>0</v>
      </c>
      <c r="V120" s="50">
        <f t="shared" ca="1" si="54"/>
        <v>50491.89</v>
      </c>
      <c r="W120" s="51">
        <v>13000.72</v>
      </c>
      <c r="X120" s="51">
        <v>0</v>
      </c>
      <c r="Y120" s="52">
        <v>706.67063944826782</v>
      </c>
      <c r="Z120" s="52">
        <v>83166.180969891648</v>
      </c>
      <c r="AA120" s="52">
        <v>46839</v>
      </c>
      <c r="AB120" s="138">
        <f t="shared" si="74"/>
        <v>45839</v>
      </c>
      <c r="AC120" s="52">
        <v>78906.154054422892</v>
      </c>
      <c r="AD120" s="138">
        <f t="shared" si="55"/>
        <v>0</v>
      </c>
      <c r="AE120" s="138">
        <f t="shared" si="56"/>
        <v>4349</v>
      </c>
      <c r="AF120" s="138">
        <f t="shared" si="57"/>
        <v>0</v>
      </c>
      <c r="AG120" s="138">
        <f t="shared" si="58"/>
        <v>0</v>
      </c>
      <c r="AH120" s="29"/>
      <c r="AI120" s="29"/>
      <c r="AJ120" s="15"/>
      <c r="AK120" s="51">
        <f t="shared" ca="1" si="59"/>
        <v>2935950.0878060986</v>
      </c>
      <c r="AL120" s="15">
        <f t="shared" ca="1" si="60"/>
        <v>2999442.697806099</v>
      </c>
      <c r="AM120" s="49">
        <f t="shared" ca="1" si="61"/>
        <v>19074.420049107888</v>
      </c>
      <c r="AN120" s="49">
        <f t="shared" ca="1" si="62"/>
        <v>122.00350876582694</v>
      </c>
      <c r="AO120" s="15"/>
      <c r="AP120" s="49">
        <f t="shared" ca="1" si="63"/>
        <v>45915.838553425667</v>
      </c>
      <c r="AQ120" s="15">
        <f t="shared" si="75"/>
        <v>78906.154054422892</v>
      </c>
      <c r="AR120" s="15">
        <f t="shared" si="76"/>
        <v>0</v>
      </c>
      <c r="AS120" s="15"/>
      <c r="AT120" s="15"/>
      <c r="AU120" s="51">
        <f t="shared" si="64"/>
        <v>22919.5</v>
      </c>
      <c r="AV120" s="51">
        <f t="shared" ca="1" si="65"/>
        <v>60292.748618028476</v>
      </c>
      <c r="AW120" s="51">
        <f t="shared" ca="1" si="77"/>
        <v>0</v>
      </c>
      <c r="AX120" s="15">
        <f t="shared" ca="1" si="78"/>
        <v>50221.933117031251</v>
      </c>
      <c r="AY120" s="51">
        <f t="shared" ca="1" si="79"/>
        <v>-5399.6716025923552</v>
      </c>
      <c r="AZ120" s="52">
        <f t="shared" ca="1" si="66"/>
        <v>0</v>
      </c>
      <c r="BA120" s="52">
        <f t="shared" ca="1" si="67"/>
        <v>0</v>
      </c>
      <c r="BB120" s="52">
        <f t="shared" si="80"/>
        <v>0</v>
      </c>
      <c r="BC120" s="39">
        <f t="shared" si="81"/>
        <v>0</v>
      </c>
      <c r="BD120" s="51">
        <f t="shared" ca="1" si="82"/>
        <v>0</v>
      </c>
      <c r="BE120" s="15">
        <f t="shared" ca="1" si="83"/>
        <v>123728.41556886179</v>
      </c>
      <c r="BF120" s="15">
        <v>-131940.93415749722</v>
      </c>
      <c r="BG120" s="15">
        <f t="shared" ca="1" si="84"/>
        <v>3010426.6027753372</v>
      </c>
      <c r="BH120" s="15"/>
      <c r="BI120" s="15"/>
    </row>
    <row r="121" spans="1:61" ht="11.25" x14ac:dyDescent="0.2">
      <c r="A121" s="20">
        <v>10718</v>
      </c>
      <c r="B121" s="20"/>
      <c r="C121" s="20">
        <v>1</v>
      </c>
      <c r="D121" s="20">
        <f t="shared" si="68"/>
        <v>1</v>
      </c>
      <c r="E121" s="47">
        <f t="shared" si="69"/>
        <v>3</v>
      </c>
      <c r="F121" s="47">
        <f t="shared" si="70"/>
        <v>13</v>
      </c>
      <c r="G121" s="21" t="s">
        <v>203</v>
      </c>
      <c r="H121" s="29">
        <v>2064</v>
      </c>
      <c r="I121" s="48"/>
      <c r="J121" s="29">
        <f t="shared" si="71"/>
        <v>3327.0447761194027</v>
      </c>
      <c r="K121" s="125">
        <v>241695</v>
      </c>
      <c r="L121" s="125">
        <v>315945.21000000002</v>
      </c>
      <c r="M121" s="125">
        <v>0</v>
      </c>
      <c r="N121" s="126">
        <f t="shared" si="51"/>
        <v>297239.0319</v>
      </c>
      <c r="O121" s="126">
        <f t="shared" ca="1" si="52"/>
        <v>425002.24961424351</v>
      </c>
      <c r="P121" s="126">
        <f t="shared" ca="1" si="53"/>
        <v>38329</v>
      </c>
      <c r="Q121" s="49">
        <f t="shared" si="72"/>
        <v>1</v>
      </c>
      <c r="R121" s="49">
        <f t="shared" si="73"/>
        <v>0</v>
      </c>
      <c r="S121" s="49">
        <f ca="1">OFFSET(V!$B$7,D121,Q121)*H121</f>
        <v>23963.039999999997</v>
      </c>
      <c r="T121" s="49">
        <f ca="1">IF(R121&gt;0,OFFSET(V!$I$7,D121,R121)*IF(R121=1,H121-9300,IF(R121=2,H121-18000,IF(R121=3,H121-45000,0))),0)</f>
        <v>0</v>
      </c>
      <c r="U121" s="49">
        <f>IF(AND(I121=1,H121&gt;20000,H121&lt;=45000),H121*V!$G$7,0)+IF(AND(I121=1,H121&gt;45000,H121&lt;=50000),V!$G$7/5000*(50000-H121)*H121,0)</f>
        <v>0</v>
      </c>
      <c r="V121" s="50">
        <f t="shared" ca="1" si="54"/>
        <v>23963.039999999997</v>
      </c>
      <c r="W121" s="51">
        <v>0</v>
      </c>
      <c r="X121" s="51">
        <v>0</v>
      </c>
      <c r="Y121" s="52">
        <v>0</v>
      </c>
      <c r="Z121" s="52">
        <v>179452.94797351799</v>
      </c>
      <c r="AA121" s="52">
        <v>366956</v>
      </c>
      <c r="AB121" s="138">
        <f t="shared" si="74"/>
        <v>365956</v>
      </c>
      <c r="AC121" s="52">
        <v>170260.81747633716</v>
      </c>
      <c r="AD121" s="138">
        <f t="shared" si="55"/>
        <v>0</v>
      </c>
      <c r="AE121" s="138">
        <f t="shared" si="56"/>
        <v>2064</v>
      </c>
      <c r="AF121" s="138">
        <f t="shared" si="57"/>
        <v>0</v>
      </c>
      <c r="AG121" s="138">
        <f t="shared" si="58"/>
        <v>0</v>
      </c>
      <c r="AH121" s="29"/>
      <c r="AI121" s="29"/>
      <c r="AJ121" s="15"/>
      <c r="AK121" s="51">
        <f t="shared" ca="1" si="59"/>
        <v>1393378.0136196336</v>
      </c>
      <c r="AL121" s="15">
        <f t="shared" ca="1" si="60"/>
        <v>1455670.0536196337</v>
      </c>
      <c r="AM121" s="49">
        <f t="shared" ca="1" si="61"/>
        <v>9052.5644932993055</v>
      </c>
      <c r="AN121" s="49">
        <f t="shared" ca="1" si="62"/>
        <v>0</v>
      </c>
      <c r="AO121" s="15"/>
      <c r="AP121" s="49">
        <f t="shared" ca="1" si="63"/>
        <v>99075.519532048114</v>
      </c>
      <c r="AQ121" s="15">
        <f t="shared" si="75"/>
        <v>170260.81747633716</v>
      </c>
      <c r="AR121" s="15">
        <f t="shared" si="76"/>
        <v>0</v>
      </c>
      <c r="AS121" s="15"/>
      <c r="AT121" s="15"/>
      <c r="AU121" s="51">
        <f t="shared" si="64"/>
        <v>182978</v>
      </c>
      <c r="AV121" s="51">
        <f t="shared" ca="1" si="65"/>
        <v>28614.447723065248</v>
      </c>
      <c r="AW121" s="51">
        <f t="shared" ca="1" si="77"/>
        <v>0</v>
      </c>
      <c r="AX121" s="15">
        <f t="shared" ca="1" si="78"/>
        <v>140407.14977877625</v>
      </c>
      <c r="AY121" s="51">
        <f t="shared" ca="1" si="79"/>
        <v>-15096.043748349564</v>
      </c>
      <c r="AZ121" s="52">
        <f t="shared" ca="1" si="66"/>
        <v>0</v>
      </c>
      <c r="BA121" s="52">
        <f t="shared" ca="1" si="67"/>
        <v>0</v>
      </c>
      <c r="BB121" s="52">
        <f t="shared" si="80"/>
        <v>0</v>
      </c>
      <c r="BC121" s="39">
        <f t="shared" si="81"/>
        <v>0</v>
      </c>
      <c r="BD121" s="51">
        <f t="shared" ca="1" si="82"/>
        <v>0</v>
      </c>
      <c r="BE121" s="15">
        <f t="shared" ca="1" si="83"/>
        <v>295571.92350676382</v>
      </c>
      <c r="BF121" s="15">
        <v>-48665.549613476112</v>
      </c>
      <c r="BG121" s="15">
        <f t="shared" ca="1" si="84"/>
        <v>1711628.9920062206</v>
      </c>
      <c r="BH121" s="15"/>
      <c r="BI121" s="15"/>
    </row>
    <row r="122" spans="1:61" ht="11.25" x14ac:dyDescent="0.2">
      <c r="A122" s="20">
        <v>10719</v>
      </c>
      <c r="B122" s="20"/>
      <c r="C122" s="20">
        <v>1</v>
      </c>
      <c r="D122" s="20">
        <f t="shared" si="68"/>
        <v>1</v>
      </c>
      <c r="E122" s="47">
        <f t="shared" si="69"/>
        <v>3</v>
      </c>
      <c r="F122" s="47">
        <f t="shared" si="70"/>
        <v>13</v>
      </c>
      <c r="G122" s="21" t="s">
        <v>204</v>
      </c>
      <c r="H122" s="29">
        <v>1358</v>
      </c>
      <c r="I122" s="48"/>
      <c r="J122" s="29">
        <f t="shared" si="71"/>
        <v>2189.0149253731342</v>
      </c>
      <c r="K122" s="125">
        <v>130590</v>
      </c>
      <c r="L122" s="125">
        <v>117262.33</v>
      </c>
      <c r="M122" s="125">
        <v>0</v>
      </c>
      <c r="N122" s="126">
        <f t="shared" si="51"/>
        <v>139757.10870000001</v>
      </c>
      <c r="O122" s="126">
        <f t="shared" ca="1" si="52"/>
        <v>279628.41810859629</v>
      </c>
      <c r="P122" s="126">
        <f t="shared" ca="1" si="53"/>
        <v>41961</v>
      </c>
      <c r="Q122" s="49">
        <f t="shared" si="72"/>
        <v>1</v>
      </c>
      <c r="R122" s="49">
        <f t="shared" si="73"/>
        <v>0</v>
      </c>
      <c r="S122" s="49">
        <f ca="1">OFFSET(V!$B$7,D122,Q122)*H122</f>
        <v>15766.38</v>
      </c>
      <c r="T122" s="49">
        <f ca="1">IF(R122&gt;0,OFFSET(V!$I$7,D122,R122)*IF(R122=1,H122-9300,IF(R122=2,H122-18000,IF(R122=3,H122-45000,0))),0)</f>
        <v>0</v>
      </c>
      <c r="U122" s="49">
        <f>IF(AND(I122=1,H122&gt;20000,H122&lt;=45000),H122*V!$G$7,0)+IF(AND(I122=1,H122&gt;45000,H122&lt;=50000),V!$G$7/5000*(50000-H122)*H122,0)</f>
        <v>0</v>
      </c>
      <c r="V122" s="50">
        <f t="shared" ca="1" si="54"/>
        <v>15766.38</v>
      </c>
      <c r="W122" s="51">
        <v>0</v>
      </c>
      <c r="X122" s="51">
        <v>0</v>
      </c>
      <c r="Y122" s="52">
        <v>0</v>
      </c>
      <c r="Z122" s="52">
        <v>49855.991511812965</v>
      </c>
      <c r="AA122" s="52">
        <v>64411</v>
      </c>
      <c r="AB122" s="138">
        <f t="shared" si="74"/>
        <v>63411</v>
      </c>
      <c r="AC122" s="52">
        <v>47302.214684972794</v>
      </c>
      <c r="AD122" s="138">
        <f t="shared" si="55"/>
        <v>0</v>
      </c>
      <c r="AE122" s="138">
        <f t="shared" si="56"/>
        <v>1358</v>
      </c>
      <c r="AF122" s="138">
        <f t="shared" si="57"/>
        <v>0</v>
      </c>
      <c r="AG122" s="138">
        <f t="shared" si="58"/>
        <v>0</v>
      </c>
      <c r="AH122" s="29"/>
      <c r="AI122" s="29"/>
      <c r="AJ122" s="15"/>
      <c r="AK122" s="51">
        <f t="shared" ca="1" si="59"/>
        <v>916767.12330206519</v>
      </c>
      <c r="AL122" s="15">
        <f t="shared" ca="1" si="60"/>
        <v>974494.50330206519</v>
      </c>
      <c r="AM122" s="49">
        <f t="shared" ca="1" si="61"/>
        <v>5956.0962121610737</v>
      </c>
      <c r="AN122" s="49">
        <f t="shared" ca="1" si="62"/>
        <v>0</v>
      </c>
      <c r="AO122" s="15"/>
      <c r="AP122" s="49">
        <f t="shared" ca="1" si="63"/>
        <v>27525.367048008469</v>
      </c>
      <c r="AQ122" s="15">
        <f t="shared" si="75"/>
        <v>47302.214684972794</v>
      </c>
      <c r="AR122" s="15">
        <f t="shared" si="76"/>
        <v>0</v>
      </c>
      <c r="AS122" s="15"/>
      <c r="AT122" s="15"/>
      <c r="AU122" s="51">
        <f t="shared" si="64"/>
        <v>31705.5</v>
      </c>
      <c r="AV122" s="51">
        <f t="shared" ca="1" si="65"/>
        <v>18826.753879807467</v>
      </c>
      <c r="AW122" s="51">
        <f t="shared" ca="1" si="77"/>
        <v>0</v>
      </c>
      <c r="AX122" s="15">
        <f t="shared" ca="1" si="78"/>
        <v>30755.406242843143</v>
      </c>
      <c r="AY122" s="51">
        <f t="shared" ca="1" si="79"/>
        <v>-3306.7045294470045</v>
      </c>
      <c r="AZ122" s="52">
        <f t="shared" ca="1" si="66"/>
        <v>0</v>
      </c>
      <c r="BA122" s="52">
        <f t="shared" ca="1" si="67"/>
        <v>0</v>
      </c>
      <c r="BB122" s="52">
        <f t="shared" si="80"/>
        <v>0</v>
      </c>
      <c r="BC122" s="39">
        <f t="shared" si="81"/>
        <v>0</v>
      </c>
      <c r="BD122" s="51">
        <f t="shared" ca="1" si="82"/>
        <v>0</v>
      </c>
      <c r="BE122" s="15">
        <f t="shared" ca="1" si="83"/>
        <v>74750.916398368936</v>
      </c>
      <c r="BF122" s="15">
        <v>-27985.162385732656</v>
      </c>
      <c r="BG122" s="15">
        <f t="shared" ca="1" si="84"/>
        <v>1027216.3535268626</v>
      </c>
      <c r="BH122" s="15"/>
      <c r="BI122" s="15"/>
    </row>
    <row r="123" spans="1:61" ht="11.25" x14ac:dyDescent="0.2">
      <c r="A123" s="20">
        <v>10720</v>
      </c>
      <c r="B123" s="20"/>
      <c r="C123" s="20">
        <v>1</v>
      </c>
      <c r="D123" s="20">
        <f t="shared" si="68"/>
        <v>1</v>
      </c>
      <c r="E123" s="47">
        <f t="shared" si="69"/>
        <v>3</v>
      </c>
      <c r="F123" s="47">
        <f t="shared" si="70"/>
        <v>13</v>
      </c>
      <c r="G123" s="21" t="s">
        <v>205</v>
      </c>
      <c r="H123" s="29">
        <v>1239</v>
      </c>
      <c r="I123" s="48"/>
      <c r="J123" s="29">
        <f t="shared" si="71"/>
        <v>1997.1940298507463</v>
      </c>
      <c r="K123" s="125">
        <v>93255</v>
      </c>
      <c r="L123" s="125">
        <v>96015.11</v>
      </c>
      <c r="M123" s="125">
        <v>0</v>
      </c>
      <c r="N123" s="126">
        <f t="shared" si="51"/>
        <v>104589.49289999998</v>
      </c>
      <c r="O123" s="126">
        <f t="shared" ca="1" si="52"/>
        <v>255124.89693413168</v>
      </c>
      <c r="P123" s="126">
        <f t="shared" ca="1" si="53"/>
        <v>45161</v>
      </c>
      <c r="Q123" s="49">
        <f t="shared" si="72"/>
        <v>1</v>
      </c>
      <c r="R123" s="49">
        <f t="shared" si="73"/>
        <v>0</v>
      </c>
      <c r="S123" s="49">
        <f ca="1">OFFSET(V!$B$7,D123,Q123)*H123</f>
        <v>14384.789999999999</v>
      </c>
      <c r="T123" s="49">
        <f ca="1">IF(R123&gt;0,OFFSET(V!$I$7,D123,R123)*IF(R123=1,H123-9300,IF(R123=2,H123-18000,IF(R123=3,H123-45000,0))),0)</f>
        <v>0</v>
      </c>
      <c r="U123" s="49">
        <f>IF(AND(I123=1,H123&gt;20000,H123&lt;=45000),H123*V!$G$7,0)+IF(AND(I123=1,H123&gt;45000,H123&lt;=50000),V!$G$7/5000*(50000-H123)*H123,0)</f>
        <v>0</v>
      </c>
      <c r="V123" s="50">
        <f t="shared" ca="1" si="54"/>
        <v>14384.789999999999</v>
      </c>
      <c r="W123" s="51">
        <v>0</v>
      </c>
      <c r="X123" s="51">
        <v>0</v>
      </c>
      <c r="Y123" s="52">
        <v>0</v>
      </c>
      <c r="Z123" s="52">
        <v>36411.095688320747</v>
      </c>
      <c r="AA123" s="52">
        <v>0</v>
      </c>
      <c r="AB123" s="138">
        <f t="shared" si="74"/>
        <v>0</v>
      </c>
      <c r="AC123" s="52">
        <v>34546.007670029881</v>
      </c>
      <c r="AD123" s="138">
        <f t="shared" si="55"/>
        <v>0</v>
      </c>
      <c r="AE123" s="138">
        <f t="shared" si="56"/>
        <v>1239</v>
      </c>
      <c r="AF123" s="138">
        <f t="shared" si="57"/>
        <v>0</v>
      </c>
      <c r="AG123" s="138">
        <f t="shared" si="58"/>
        <v>0</v>
      </c>
      <c r="AH123" s="29"/>
      <c r="AI123" s="29"/>
      <c r="AJ123" s="15"/>
      <c r="AK123" s="51">
        <f t="shared" ca="1" si="59"/>
        <v>836431.85991992557</v>
      </c>
      <c r="AL123" s="15">
        <f t="shared" ca="1" si="60"/>
        <v>895977.64991992561</v>
      </c>
      <c r="AM123" s="49">
        <f t="shared" ca="1" si="61"/>
        <v>5434.1702554253097</v>
      </c>
      <c r="AN123" s="49">
        <f t="shared" ca="1" si="62"/>
        <v>0</v>
      </c>
      <c r="AO123" s="15"/>
      <c r="AP123" s="49">
        <f t="shared" ca="1" si="63"/>
        <v>20102.474006634035</v>
      </c>
      <c r="AQ123" s="15">
        <f t="shared" si="75"/>
        <v>34546.007670029881</v>
      </c>
      <c r="AR123" s="15">
        <f t="shared" si="76"/>
        <v>0</v>
      </c>
      <c r="AS123" s="15"/>
      <c r="AT123" s="15"/>
      <c r="AU123" s="51">
        <f t="shared" si="64"/>
        <v>0</v>
      </c>
      <c r="AV123" s="51">
        <f t="shared" ca="1" si="65"/>
        <v>17176.986787247017</v>
      </c>
      <c r="AW123" s="51">
        <f t="shared" ca="1" si="77"/>
        <v>0</v>
      </c>
      <c r="AX123" s="15">
        <f t="shared" ca="1" si="78"/>
        <v>2733.4531238511699</v>
      </c>
      <c r="AY123" s="51">
        <f t="shared" ca="1" si="79"/>
        <v>-293.89050348743353</v>
      </c>
      <c r="AZ123" s="52">
        <f t="shared" ca="1" si="66"/>
        <v>0</v>
      </c>
      <c r="BA123" s="52">
        <f t="shared" ca="1" si="67"/>
        <v>0</v>
      </c>
      <c r="BB123" s="52">
        <f t="shared" si="80"/>
        <v>0</v>
      </c>
      <c r="BC123" s="39">
        <f t="shared" si="81"/>
        <v>0</v>
      </c>
      <c r="BD123" s="51">
        <f t="shared" ca="1" si="82"/>
        <v>0</v>
      </c>
      <c r="BE123" s="15">
        <f t="shared" ca="1" si="83"/>
        <v>36985.570290393618</v>
      </c>
      <c r="BF123" s="15">
        <v>-23860.643214801563</v>
      </c>
      <c r="BG123" s="15">
        <f t="shared" ca="1" si="84"/>
        <v>914536.74725094298</v>
      </c>
      <c r="BH123" s="15"/>
      <c r="BI123" s="15"/>
    </row>
    <row r="124" spans="1:61" ht="11.25" x14ac:dyDescent="0.2">
      <c r="A124" s="20">
        <v>10721</v>
      </c>
      <c r="B124" s="20"/>
      <c r="C124" s="20">
        <v>1</v>
      </c>
      <c r="D124" s="20">
        <f t="shared" si="68"/>
        <v>1</v>
      </c>
      <c r="E124" s="47">
        <f t="shared" si="69"/>
        <v>3</v>
      </c>
      <c r="F124" s="47">
        <f t="shared" si="70"/>
        <v>13</v>
      </c>
      <c r="G124" s="21" t="s">
        <v>206</v>
      </c>
      <c r="H124" s="29">
        <v>1753</v>
      </c>
      <c r="I124" s="48"/>
      <c r="J124" s="29">
        <f t="shared" si="71"/>
        <v>2825.7313432835822</v>
      </c>
      <c r="K124" s="125">
        <v>118790</v>
      </c>
      <c r="L124" s="125">
        <v>348831.31</v>
      </c>
      <c r="M124" s="125">
        <v>0</v>
      </c>
      <c r="N124" s="126">
        <f t="shared" si="51"/>
        <v>221573.01089999999</v>
      </c>
      <c r="O124" s="126">
        <f t="shared" ca="1" si="52"/>
        <v>360963.63545240747</v>
      </c>
      <c r="P124" s="126">
        <f t="shared" ca="1" si="53"/>
        <v>41817</v>
      </c>
      <c r="Q124" s="49">
        <f t="shared" si="72"/>
        <v>1</v>
      </c>
      <c r="R124" s="49">
        <f t="shared" si="73"/>
        <v>0</v>
      </c>
      <c r="S124" s="49">
        <f ca="1">OFFSET(V!$B$7,D124,Q124)*H124</f>
        <v>20352.329999999998</v>
      </c>
      <c r="T124" s="49">
        <f ca="1">IF(R124&gt;0,OFFSET(V!$I$7,D124,R124)*IF(R124=1,H124-9300,IF(R124=2,H124-18000,IF(R124=3,H124-45000,0))),0)</f>
        <v>0</v>
      </c>
      <c r="U124" s="49">
        <f>IF(AND(I124=1,H124&gt;20000,H124&lt;=45000),H124*V!$G$7,0)+IF(AND(I124=1,H124&gt;45000,H124&lt;=50000),V!$G$7/5000*(50000-H124)*H124,0)</f>
        <v>0</v>
      </c>
      <c r="V124" s="50">
        <f t="shared" ca="1" si="54"/>
        <v>20352.329999999998</v>
      </c>
      <c r="W124" s="51">
        <v>0</v>
      </c>
      <c r="X124" s="51">
        <v>0</v>
      </c>
      <c r="Y124" s="52">
        <v>0</v>
      </c>
      <c r="Z124" s="52">
        <v>64535.608962013903</v>
      </c>
      <c r="AA124" s="52">
        <v>5371</v>
      </c>
      <c r="AB124" s="138">
        <f t="shared" si="74"/>
        <v>4371</v>
      </c>
      <c r="AC124" s="52">
        <v>61229.897097188994</v>
      </c>
      <c r="AD124" s="138">
        <f t="shared" si="55"/>
        <v>0</v>
      </c>
      <c r="AE124" s="138">
        <f t="shared" si="56"/>
        <v>1753</v>
      </c>
      <c r="AF124" s="138">
        <f t="shared" si="57"/>
        <v>0</v>
      </c>
      <c r="AG124" s="138">
        <f t="shared" si="58"/>
        <v>0</v>
      </c>
      <c r="AH124" s="29"/>
      <c r="AI124" s="29"/>
      <c r="AJ124" s="15"/>
      <c r="AK124" s="51">
        <f t="shared" ca="1" si="59"/>
        <v>1183426.1908310165</v>
      </c>
      <c r="AL124" s="15">
        <f t="shared" ca="1" si="60"/>
        <v>1245595.5208310166</v>
      </c>
      <c r="AM124" s="49">
        <f t="shared" ca="1" si="61"/>
        <v>7688.5395139310476</v>
      </c>
      <c r="AN124" s="49">
        <f t="shared" ca="1" si="62"/>
        <v>0</v>
      </c>
      <c r="AO124" s="15"/>
      <c r="AP124" s="49">
        <f t="shared" ca="1" si="63"/>
        <v>35629.946782329709</v>
      </c>
      <c r="AQ124" s="15">
        <f t="shared" si="75"/>
        <v>61229.897097188994</v>
      </c>
      <c r="AR124" s="15">
        <f t="shared" si="76"/>
        <v>0</v>
      </c>
      <c r="AS124" s="15"/>
      <c r="AT124" s="15"/>
      <c r="AU124" s="51">
        <f t="shared" si="64"/>
        <v>2185.5</v>
      </c>
      <c r="AV124" s="51">
        <f t="shared" ca="1" si="65"/>
        <v>24302.871539987103</v>
      </c>
      <c r="AW124" s="51">
        <f t="shared" ca="1" si="77"/>
        <v>0</v>
      </c>
      <c r="AX124" s="15">
        <f t="shared" ca="1" si="78"/>
        <v>888.42122512782225</v>
      </c>
      <c r="AY124" s="51">
        <f t="shared" ca="1" si="79"/>
        <v>-95.519677613448764</v>
      </c>
      <c r="AZ124" s="52">
        <f t="shared" ca="1" si="66"/>
        <v>0</v>
      </c>
      <c r="BA124" s="52">
        <f t="shared" ca="1" si="67"/>
        <v>0</v>
      </c>
      <c r="BB124" s="52">
        <f t="shared" si="80"/>
        <v>0</v>
      </c>
      <c r="BC124" s="39">
        <f t="shared" si="81"/>
        <v>0</v>
      </c>
      <c r="BD124" s="51">
        <f t="shared" ca="1" si="82"/>
        <v>0</v>
      </c>
      <c r="BE124" s="15">
        <f t="shared" ca="1" si="83"/>
        <v>62022.798644703369</v>
      </c>
      <c r="BF124" s="15">
        <v>-38109.490113884429</v>
      </c>
      <c r="BG124" s="15">
        <f t="shared" ca="1" si="84"/>
        <v>1277197.3688757666</v>
      </c>
      <c r="BH124" s="15"/>
      <c r="BI124" s="15"/>
    </row>
    <row r="125" spans="1:61" ht="11.25" x14ac:dyDescent="0.2">
      <c r="A125" s="20">
        <v>10722</v>
      </c>
      <c r="B125" s="20"/>
      <c r="C125" s="20">
        <v>1</v>
      </c>
      <c r="D125" s="20">
        <f t="shared" si="68"/>
        <v>1</v>
      </c>
      <c r="E125" s="47">
        <f t="shared" si="69"/>
        <v>3</v>
      </c>
      <c r="F125" s="47">
        <f t="shared" si="70"/>
        <v>13</v>
      </c>
      <c r="G125" s="21" t="s">
        <v>207</v>
      </c>
      <c r="H125" s="29">
        <v>2285</v>
      </c>
      <c r="I125" s="48"/>
      <c r="J125" s="29">
        <f t="shared" si="71"/>
        <v>3683.2835820895521</v>
      </c>
      <c r="K125" s="125">
        <v>186180</v>
      </c>
      <c r="L125" s="125">
        <v>209318.43</v>
      </c>
      <c r="M125" s="125">
        <v>0</v>
      </c>
      <c r="N125" s="126">
        <f t="shared" si="51"/>
        <v>215683.78769999999</v>
      </c>
      <c r="O125" s="126">
        <f t="shared" ca="1" si="52"/>
        <v>470508.78893824929</v>
      </c>
      <c r="P125" s="126">
        <f t="shared" ca="1" si="53"/>
        <v>76448</v>
      </c>
      <c r="Q125" s="49">
        <f t="shared" si="72"/>
        <v>1</v>
      </c>
      <c r="R125" s="49">
        <f t="shared" si="73"/>
        <v>0</v>
      </c>
      <c r="S125" s="49">
        <f ca="1">OFFSET(V!$B$7,D125,Q125)*H125</f>
        <v>26528.85</v>
      </c>
      <c r="T125" s="49">
        <f ca="1">IF(R125&gt;0,OFFSET(V!$I$7,D125,R125)*IF(R125=1,H125-9300,IF(R125=2,H125-18000,IF(R125=3,H125-45000,0))),0)</f>
        <v>0</v>
      </c>
      <c r="U125" s="49">
        <f>IF(AND(I125=1,H125&gt;20000,H125&lt;=45000),H125*V!$G$7,0)+IF(AND(I125=1,H125&gt;45000,H125&lt;=50000),V!$G$7/5000*(50000-H125)*H125,0)</f>
        <v>0</v>
      </c>
      <c r="V125" s="50">
        <f t="shared" ca="1" si="54"/>
        <v>26528.85</v>
      </c>
      <c r="W125" s="51">
        <v>0</v>
      </c>
      <c r="X125" s="51">
        <v>0</v>
      </c>
      <c r="Y125" s="52">
        <v>0</v>
      </c>
      <c r="Z125" s="52">
        <v>82305.385783740174</v>
      </c>
      <c r="AA125" s="52">
        <v>43995</v>
      </c>
      <c r="AB125" s="138">
        <f t="shared" si="74"/>
        <v>42995</v>
      </c>
      <c r="AC125" s="52">
        <v>78089.451438339514</v>
      </c>
      <c r="AD125" s="138">
        <f t="shared" si="55"/>
        <v>0</v>
      </c>
      <c r="AE125" s="138">
        <f t="shared" si="56"/>
        <v>2285</v>
      </c>
      <c r="AF125" s="138">
        <f t="shared" si="57"/>
        <v>0</v>
      </c>
      <c r="AG125" s="138">
        <f t="shared" si="58"/>
        <v>0</v>
      </c>
      <c r="AH125" s="29"/>
      <c r="AI125" s="29"/>
      <c r="AJ125" s="15"/>
      <c r="AK125" s="51">
        <f t="shared" ca="1" si="59"/>
        <v>1542572.0741864648</v>
      </c>
      <c r="AL125" s="15">
        <f t="shared" ca="1" si="60"/>
        <v>1645548.9241864649</v>
      </c>
      <c r="AM125" s="49">
        <f t="shared" ca="1" si="61"/>
        <v>10021.855555808583</v>
      </c>
      <c r="AN125" s="49">
        <f t="shared" ca="1" si="62"/>
        <v>0</v>
      </c>
      <c r="AO125" s="15"/>
      <c r="AP125" s="49">
        <f t="shared" ca="1" si="63"/>
        <v>45440.595704301624</v>
      </c>
      <c r="AQ125" s="15">
        <f t="shared" si="75"/>
        <v>78089.451438339514</v>
      </c>
      <c r="AR125" s="15">
        <f t="shared" si="76"/>
        <v>0</v>
      </c>
      <c r="AS125" s="15"/>
      <c r="AT125" s="15"/>
      <c r="AU125" s="51">
        <f t="shared" si="64"/>
        <v>21497.5</v>
      </c>
      <c r="AV125" s="51">
        <f t="shared" ca="1" si="65"/>
        <v>31678.300894963224</v>
      </c>
      <c r="AW125" s="51">
        <f t="shared" ca="1" si="77"/>
        <v>0</v>
      </c>
      <c r="AX125" s="15">
        <f t="shared" ca="1" si="78"/>
        <v>20526.94516092533</v>
      </c>
      <c r="AY125" s="51">
        <f t="shared" ca="1" si="79"/>
        <v>-2206.9792219095493</v>
      </c>
      <c r="AZ125" s="52">
        <f t="shared" ca="1" si="66"/>
        <v>0</v>
      </c>
      <c r="BA125" s="52">
        <f t="shared" ca="1" si="67"/>
        <v>0</v>
      </c>
      <c r="BB125" s="52">
        <f t="shared" si="80"/>
        <v>0</v>
      </c>
      <c r="BC125" s="39">
        <f t="shared" si="81"/>
        <v>0</v>
      </c>
      <c r="BD125" s="51">
        <f t="shared" ca="1" si="82"/>
        <v>0</v>
      </c>
      <c r="BE125" s="15">
        <f t="shared" ca="1" si="83"/>
        <v>96409.41737735529</v>
      </c>
      <c r="BF125" s="15">
        <v>-45337.493505934901</v>
      </c>
      <c r="BG125" s="15">
        <f t="shared" ca="1" si="84"/>
        <v>1706642.7036136938</v>
      </c>
      <c r="BH125" s="15"/>
      <c r="BI125" s="15"/>
    </row>
    <row r="126" spans="1:61" ht="11.25" x14ac:dyDescent="0.2">
      <c r="A126" s="20">
        <v>10723</v>
      </c>
      <c r="B126" s="20"/>
      <c r="C126" s="20">
        <v>1</v>
      </c>
      <c r="D126" s="20">
        <f t="shared" si="68"/>
        <v>1</v>
      </c>
      <c r="E126" s="47">
        <f t="shared" si="69"/>
        <v>3</v>
      </c>
      <c r="F126" s="47">
        <f t="shared" si="70"/>
        <v>13</v>
      </c>
      <c r="G126" s="21" t="s">
        <v>208</v>
      </c>
      <c r="H126" s="29">
        <v>1334</v>
      </c>
      <c r="I126" s="48"/>
      <c r="J126" s="29">
        <f t="shared" si="71"/>
        <v>2150.3283582089553</v>
      </c>
      <c r="K126" s="125">
        <v>79265</v>
      </c>
      <c r="L126" s="125">
        <v>33662.879999999997</v>
      </c>
      <c r="M126" s="125">
        <v>0</v>
      </c>
      <c r="N126" s="126">
        <f t="shared" si="51"/>
        <v>70199.323199999999</v>
      </c>
      <c r="O126" s="126">
        <f t="shared" ca="1" si="52"/>
        <v>274686.53148517484</v>
      </c>
      <c r="P126" s="126">
        <f t="shared" ca="1" si="53"/>
        <v>61346</v>
      </c>
      <c r="Q126" s="49">
        <f t="shared" si="72"/>
        <v>1</v>
      </c>
      <c r="R126" s="49">
        <f t="shared" si="73"/>
        <v>0</v>
      </c>
      <c r="S126" s="49">
        <f ca="1">OFFSET(V!$B$7,D126,Q126)*H126</f>
        <v>15487.74</v>
      </c>
      <c r="T126" s="49">
        <f ca="1">IF(R126&gt;0,OFFSET(V!$I$7,D126,R126)*IF(R126=1,H126-9300,IF(R126=2,H126-18000,IF(R126=3,H126-45000,0))),0)</f>
        <v>0</v>
      </c>
      <c r="U126" s="49">
        <f>IF(AND(I126=1,H126&gt;20000,H126&lt;=45000),H126*V!$G$7,0)+IF(AND(I126=1,H126&gt;45000,H126&lt;=50000),V!$G$7/5000*(50000-H126)*H126,0)</f>
        <v>0</v>
      </c>
      <c r="V126" s="50">
        <f t="shared" ca="1" si="54"/>
        <v>15487.74</v>
      </c>
      <c r="W126" s="51">
        <v>0</v>
      </c>
      <c r="X126" s="51">
        <v>0</v>
      </c>
      <c r="Y126" s="52">
        <v>0</v>
      </c>
      <c r="Z126" s="52">
        <v>31737.739002783368</v>
      </c>
      <c r="AA126" s="52">
        <v>1837</v>
      </c>
      <c r="AB126" s="138">
        <f t="shared" si="74"/>
        <v>837</v>
      </c>
      <c r="AC126" s="52">
        <v>30112.034650230169</v>
      </c>
      <c r="AD126" s="138">
        <f t="shared" si="55"/>
        <v>0</v>
      </c>
      <c r="AE126" s="138">
        <f t="shared" si="56"/>
        <v>1334</v>
      </c>
      <c r="AF126" s="138">
        <f t="shared" si="57"/>
        <v>0</v>
      </c>
      <c r="AG126" s="138">
        <f t="shared" si="58"/>
        <v>0</v>
      </c>
      <c r="AH126" s="29"/>
      <c r="AI126" s="29"/>
      <c r="AJ126" s="15"/>
      <c r="AK126" s="51">
        <f t="shared" ca="1" si="59"/>
        <v>900565.05337625556</v>
      </c>
      <c r="AL126" s="15">
        <f t="shared" ca="1" si="60"/>
        <v>977398.79337625555</v>
      </c>
      <c r="AM126" s="49">
        <f t="shared" ca="1" si="61"/>
        <v>5850.833834332012</v>
      </c>
      <c r="AN126" s="49">
        <f t="shared" ca="1" si="62"/>
        <v>0</v>
      </c>
      <c r="AO126" s="15"/>
      <c r="AP126" s="49">
        <f t="shared" ca="1" si="63"/>
        <v>17522.325578832704</v>
      </c>
      <c r="AQ126" s="15">
        <f t="shared" si="75"/>
        <v>30112.034650230169</v>
      </c>
      <c r="AR126" s="15">
        <f t="shared" si="76"/>
        <v>0</v>
      </c>
      <c r="AS126" s="15"/>
      <c r="AT126" s="15"/>
      <c r="AU126" s="51">
        <f t="shared" si="64"/>
        <v>418.5</v>
      </c>
      <c r="AV126" s="51">
        <f t="shared" ca="1" si="65"/>
        <v>18494.027743492752</v>
      </c>
      <c r="AW126" s="51">
        <f t="shared" ca="1" si="77"/>
        <v>0</v>
      </c>
      <c r="AX126" s="15">
        <f t="shared" ca="1" si="78"/>
        <v>6322.8186720952872</v>
      </c>
      <c r="AY126" s="51">
        <f t="shared" ca="1" si="79"/>
        <v>-679.8054617391</v>
      </c>
      <c r="AZ126" s="52">
        <f t="shared" ca="1" si="66"/>
        <v>0</v>
      </c>
      <c r="BA126" s="52">
        <f t="shared" ca="1" si="67"/>
        <v>0</v>
      </c>
      <c r="BB126" s="52">
        <f t="shared" si="80"/>
        <v>0</v>
      </c>
      <c r="BC126" s="39">
        <f t="shared" si="81"/>
        <v>0</v>
      </c>
      <c r="BD126" s="51">
        <f t="shared" ca="1" si="82"/>
        <v>0</v>
      </c>
      <c r="BE126" s="15">
        <f t="shared" ca="1" si="83"/>
        <v>35755.047860586354</v>
      </c>
      <c r="BF126" s="15">
        <v>-23661.152824548379</v>
      </c>
      <c r="BG126" s="15">
        <f t="shared" ca="1" si="84"/>
        <v>995343.52224662551</v>
      </c>
      <c r="BH126" s="15"/>
      <c r="BI126" s="15"/>
    </row>
    <row r="127" spans="1:61" ht="11.25" x14ac:dyDescent="0.2">
      <c r="A127" s="20">
        <v>10724</v>
      </c>
      <c r="B127" s="20"/>
      <c r="C127" s="20">
        <v>1</v>
      </c>
      <c r="D127" s="20">
        <f t="shared" si="68"/>
        <v>1</v>
      </c>
      <c r="E127" s="47">
        <f t="shared" si="69"/>
        <v>3</v>
      </c>
      <c r="F127" s="47">
        <f t="shared" si="70"/>
        <v>13</v>
      </c>
      <c r="G127" s="21" t="s">
        <v>209</v>
      </c>
      <c r="H127" s="29">
        <v>2060</v>
      </c>
      <c r="I127" s="48"/>
      <c r="J127" s="29">
        <f t="shared" si="71"/>
        <v>3320.5970149253731</v>
      </c>
      <c r="K127" s="125">
        <v>138200</v>
      </c>
      <c r="L127" s="125">
        <v>222518.32</v>
      </c>
      <c r="M127" s="125">
        <v>0</v>
      </c>
      <c r="N127" s="126">
        <f t="shared" si="51"/>
        <v>186286.14480000001</v>
      </c>
      <c r="O127" s="126">
        <f t="shared" ca="1" si="52"/>
        <v>424178.60184367333</v>
      </c>
      <c r="P127" s="126">
        <f t="shared" ca="1" si="53"/>
        <v>71368</v>
      </c>
      <c r="Q127" s="49">
        <f t="shared" si="72"/>
        <v>1</v>
      </c>
      <c r="R127" s="49">
        <f t="shared" si="73"/>
        <v>0</v>
      </c>
      <c r="S127" s="49">
        <f ca="1">OFFSET(V!$B$7,D127,Q127)*H127</f>
        <v>23916.6</v>
      </c>
      <c r="T127" s="49">
        <f ca="1">IF(R127&gt;0,OFFSET(V!$I$7,D127,R127)*IF(R127=1,H127-9300,IF(R127=2,H127-18000,IF(R127=3,H127-45000,0))),0)</f>
        <v>0</v>
      </c>
      <c r="U127" s="49">
        <f>IF(AND(I127=1,H127&gt;20000,H127&lt;=45000),H127*V!$G$7,0)+IF(AND(I127=1,H127&gt;45000,H127&lt;=50000),V!$G$7/5000*(50000-H127)*H127,0)</f>
        <v>0</v>
      </c>
      <c r="V127" s="50">
        <f t="shared" ca="1" si="54"/>
        <v>23916.6</v>
      </c>
      <c r="W127" s="51">
        <v>0</v>
      </c>
      <c r="X127" s="51">
        <v>0</v>
      </c>
      <c r="Y127" s="52">
        <v>0</v>
      </c>
      <c r="Z127" s="52">
        <v>25930.975342107366</v>
      </c>
      <c r="AA127" s="52">
        <v>2566</v>
      </c>
      <c r="AB127" s="138">
        <f t="shared" si="74"/>
        <v>1566</v>
      </c>
      <c r="AC127" s="52">
        <v>24602.711237474185</v>
      </c>
      <c r="AD127" s="138">
        <f t="shared" si="55"/>
        <v>0</v>
      </c>
      <c r="AE127" s="138">
        <f t="shared" si="56"/>
        <v>2060</v>
      </c>
      <c r="AF127" s="138">
        <f t="shared" si="57"/>
        <v>0</v>
      </c>
      <c r="AG127" s="138">
        <f t="shared" si="58"/>
        <v>0</v>
      </c>
      <c r="AH127" s="29"/>
      <c r="AI127" s="29"/>
      <c r="AJ127" s="15"/>
      <c r="AK127" s="51">
        <f t="shared" ca="1" si="59"/>
        <v>1390677.6686319988</v>
      </c>
      <c r="AL127" s="15">
        <f t="shared" ca="1" si="60"/>
        <v>1485962.2686319989</v>
      </c>
      <c r="AM127" s="49">
        <f t="shared" ca="1" si="61"/>
        <v>9035.0207636611285</v>
      </c>
      <c r="AN127" s="49">
        <f t="shared" ca="1" si="62"/>
        <v>0</v>
      </c>
      <c r="AO127" s="15"/>
      <c r="AP127" s="49">
        <f t="shared" ca="1" si="63"/>
        <v>14316.426021439023</v>
      </c>
      <c r="AQ127" s="15">
        <f t="shared" si="75"/>
        <v>24602.711237474185</v>
      </c>
      <c r="AR127" s="15">
        <f t="shared" si="76"/>
        <v>0</v>
      </c>
      <c r="AS127" s="15"/>
      <c r="AT127" s="15"/>
      <c r="AU127" s="51">
        <f t="shared" si="64"/>
        <v>783</v>
      </c>
      <c r="AV127" s="51">
        <f t="shared" ca="1" si="65"/>
        <v>28558.993367012798</v>
      </c>
      <c r="AW127" s="51">
        <f t="shared" ca="1" si="77"/>
        <v>0</v>
      </c>
      <c r="AX127" s="15">
        <f t="shared" ca="1" si="78"/>
        <v>19055.708150977633</v>
      </c>
      <c r="AY127" s="51">
        <f t="shared" ca="1" si="79"/>
        <v>-2048.7974035238403</v>
      </c>
      <c r="AZ127" s="52">
        <f t="shared" ca="1" si="66"/>
        <v>0</v>
      </c>
      <c r="BA127" s="52">
        <f t="shared" ca="1" si="67"/>
        <v>0</v>
      </c>
      <c r="BB127" s="52">
        <f t="shared" si="80"/>
        <v>0</v>
      </c>
      <c r="BC127" s="39">
        <f t="shared" si="81"/>
        <v>0</v>
      </c>
      <c r="BD127" s="51">
        <f t="shared" ca="1" si="82"/>
        <v>0</v>
      </c>
      <c r="BE127" s="15">
        <f t="shared" ca="1" si="83"/>
        <v>41609.621984927973</v>
      </c>
      <c r="BF127" s="15">
        <v>-46140.641708033887</v>
      </c>
      <c r="BG127" s="15">
        <f t="shared" ca="1" si="84"/>
        <v>1490466.269672554</v>
      </c>
      <c r="BH127" s="15"/>
      <c r="BI127" s="15"/>
    </row>
    <row r="128" spans="1:61" ht="11.25" x14ac:dyDescent="0.2">
      <c r="A128" s="20">
        <v>10725</v>
      </c>
      <c r="B128" s="20"/>
      <c r="C128" s="20">
        <v>1</v>
      </c>
      <c r="D128" s="20">
        <f t="shared" si="68"/>
        <v>1</v>
      </c>
      <c r="E128" s="47">
        <f t="shared" si="69"/>
        <v>2</v>
      </c>
      <c r="F128" s="47">
        <f t="shared" si="70"/>
        <v>12</v>
      </c>
      <c r="G128" s="21" t="s">
        <v>210</v>
      </c>
      <c r="H128" s="29">
        <v>707</v>
      </c>
      <c r="I128" s="48"/>
      <c r="J128" s="29">
        <f t="shared" si="71"/>
        <v>1139.641791044776</v>
      </c>
      <c r="K128" s="125">
        <v>60755</v>
      </c>
      <c r="L128" s="125">
        <v>82406.52</v>
      </c>
      <c r="M128" s="125">
        <v>0</v>
      </c>
      <c r="N128" s="126">
        <f t="shared" si="51"/>
        <v>75882.142800000001</v>
      </c>
      <c r="O128" s="126">
        <f t="shared" ca="1" si="52"/>
        <v>145579.74344828981</v>
      </c>
      <c r="P128" s="126">
        <f t="shared" ca="1" si="53"/>
        <v>20909</v>
      </c>
      <c r="Q128" s="49">
        <f t="shared" si="72"/>
        <v>1</v>
      </c>
      <c r="R128" s="49">
        <f t="shared" si="73"/>
        <v>0</v>
      </c>
      <c r="S128" s="49">
        <f ca="1">OFFSET(V!$B$7,D128,Q128)*H128</f>
        <v>8208.27</v>
      </c>
      <c r="T128" s="49">
        <f ca="1">IF(R128&gt;0,OFFSET(V!$I$7,D128,R128)*IF(R128=1,H128-9300,IF(R128=2,H128-18000,IF(R128=3,H128-45000,0))),0)</f>
        <v>0</v>
      </c>
      <c r="U128" s="49">
        <f>IF(AND(I128=1,H128&gt;20000,H128&lt;=45000),H128*V!$G$7,0)+IF(AND(I128=1,H128&gt;45000,H128&lt;=50000),V!$G$7/5000*(50000-H128)*H128,0)</f>
        <v>0</v>
      </c>
      <c r="V128" s="50">
        <f t="shared" ca="1" si="54"/>
        <v>8208.27</v>
      </c>
      <c r="W128" s="51">
        <v>0</v>
      </c>
      <c r="X128" s="51">
        <v>0</v>
      </c>
      <c r="Y128" s="52">
        <v>0</v>
      </c>
      <c r="Z128" s="52">
        <v>13460.72396677398</v>
      </c>
      <c r="AA128" s="52">
        <v>0</v>
      </c>
      <c r="AB128" s="138">
        <f t="shared" si="74"/>
        <v>0</v>
      </c>
      <c r="AC128" s="52">
        <v>12771.224392170305</v>
      </c>
      <c r="AD128" s="138">
        <f t="shared" si="55"/>
        <v>0</v>
      </c>
      <c r="AE128" s="138">
        <f t="shared" si="56"/>
        <v>707</v>
      </c>
      <c r="AF128" s="138">
        <f t="shared" si="57"/>
        <v>0</v>
      </c>
      <c r="AG128" s="138">
        <f t="shared" si="58"/>
        <v>0</v>
      </c>
      <c r="AH128" s="29"/>
      <c r="AI128" s="29"/>
      <c r="AJ128" s="15"/>
      <c r="AK128" s="51">
        <f t="shared" ca="1" si="59"/>
        <v>477285.97656447726</v>
      </c>
      <c r="AL128" s="15">
        <f t="shared" ca="1" si="60"/>
        <v>506403.24656447727</v>
      </c>
      <c r="AM128" s="49">
        <f t="shared" ca="1" si="61"/>
        <v>3100.8542135477755</v>
      </c>
      <c r="AN128" s="49">
        <f t="shared" ca="1" si="62"/>
        <v>0</v>
      </c>
      <c r="AO128" s="15"/>
      <c r="AP128" s="49">
        <f t="shared" ca="1" si="63"/>
        <v>7431.6317193208115</v>
      </c>
      <c r="AQ128" s="15">
        <f t="shared" si="75"/>
        <v>12771.224392170305</v>
      </c>
      <c r="AR128" s="15">
        <f t="shared" si="76"/>
        <v>0</v>
      </c>
      <c r="AS128" s="15"/>
      <c r="AT128" s="15"/>
      <c r="AU128" s="51">
        <f t="shared" si="64"/>
        <v>0</v>
      </c>
      <c r="AV128" s="51">
        <f t="shared" ca="1" si="65"/>
        <v>9801.5574322708962</v>
      </c>
      <c r="AW128" s="51">
        <f t="shared" ca="1" si="77"/>
        <v>0</v>
      </c>
      <c r="AX128" s="15">
        <f t="shared" ca="1" si="78"/>
        <v>4461.9647594214039</v>
      </c>
      <c r="AY128" s="51">
        <f t="shared" ca="1" si="79"/>
        <v>-479.73351298668194</v>
      </c>
      <c r="AZ128" s="52">
        <f t="shared" ca="1" si="66"/>
        <v>0</v>
      </c>
      <c r="BA128" s="52">
        <f t="shared" ca="1" si="67"/>
        <v>0</v>
      </c>
      <c r="BB128" s="52">
        <f t="shared" si="80"/>
        <v>0</v>
      </c>
      <c r="BC128" s="39">
        <f t="shared" si="81"/>
        <v>0</v>
      </c>
      <c r="BD128" s="51">
        <f t="shared" ca="1" si="82"/>
        <v>0</v>
      </c>
      <c r="BE128" s="15">
        <f t="shared" ca="1" si="83"/>
        <v>16753.455638605028</v>
      </c>
      <c r="BF128" s="15">
        <v>-13827.51113071803</v>
      </c>
      <c r="BG128" s="15">
        <f t="shared" ca="1" si="84"/>
        <v>512430.045285912</v>
      </c>
      <c r="BH128" s="15"/>
      <c r="BI128" s="15"/>
    </row>
    <row r="129" spans="1:61" ht="11.25" x14ac:dyDescent="0.2">
      <c r="A129" s="20">
        <v>10726</v>
      </c>
      <c r="B129" s="20"/>
      <c r="C129" s="20">
        <v>1</v>
      </c>
      <c r="D129" s="20">
        <f t="shared" si="68"/>
        <v>1</v>
      </c>
      <c r="E129" s="47">
        <f t="shared" si="69"/>
        <v>2</v>
      </c>
      <c r="F129" s="47">
        <f t="shared" si="70"/>
        <v>12</v>
      </c>
      <c r="G129" s="21" t="s">
        <v>211</v>
      </c>
      <c r="H129" s="29">
        <v>534</v>
      </c>
      <c r="I129" s="48"/>
      <c r="J129" s="29">
        <f t="shared" si="71"/>
        <v>860.77611940298505</v>
      </c>
      <c r="K129" s="125">
        <v>36130</v>
      </c>
      <c r="L129" s="125">
        <v>56407.16</v>
      </c>
      <c r="M129" s="125">
        <v>0</v>
      </c>
      <c r="N129" s="126">
        <f t="shared" si="51"/>
        <v>48012.392399999997</v>
      </c>
      <c r="O129" s="126">
        <f t="shared" ca="1" si="52"/>
        <v>109956.97737112697</v>
      </c>
      <c r="P129" s="126">
        <f t="shared" ca="1" si="53"/>
        <v>18583</v>
      </c>
      <c r="Q129" s="49">
        <f t="shared" si="72"/>
        <v>1</v>
      </c>
      <c r="R129" s="49">
        <f t="shared" si="73"/>
        <v>0</v>
      </c>
      <c r="S129" s="49">
        <f ca="1">OFFSET(V!$B$7,D129,Q129)*H129</f>
        <v>6199.74</v>
      </c>
      <c r="T129" s="49">
        <f ca="1">IF(R129&gt;0,OFFSET(V!$I$7,D129,R129)*IF(R129=1,H129-9300,IF(R129=2,H129-18000,IF(R129=3,H129-45000,0))),0)</f>
        <v>0</v>
      </c>
      <c r="U129" s="49">
        <f>IF(AND(I129=1,H129&gt;20000,H129&lt;=45000),H129*V!$G$7,0)+IF(AND(I129=1,H129&gt;45000,H129&lt;=50000),V!$G$7/5000*(50000-H129)*H129,0)</f>
        <v>0</v>
      </c>
      <c r="V129" s="50">
        <f t="shared" ca="1" si="54"/>
        <v>6199.74</v>
      </c>
      <c r="W129" s="51">
        <v>0</v>
      </c>
      <c r="X129" s="51">
        <v>0</v>
      </c>
      <c r="Y129" s="52">
        <v>0</v>
      </c>
      <c r="Z129" s="52">
        <v>2103.209959085194</v>
      </c>
      <c r="AA129" s="52">
        <v>0</v>
      </c>
      <c r="AB129" s="138">
        <f t="shared" si="74"/>
        <v>0</v>
      </c>
      <c r="AC129" s="52">
        <v>1995.4770930320019</v>
      </c>
      <c r="AD129" s="138">
        <f t="shared" si="55"/>
        <v>0</v>
      </c>
      <c r="AE129" s="138">
        <f t="shared" si="56"/>
        <v>534</v>
      </c>
      <c r="AF129" s="138">
        <f t="shared" si="57"/>
        <v>0</v>
      </c>
      <c r="AG129" s="138">
        <f t="shared" si="58"/>
        <v>0</v>
      </c>
      <c r="AH129" s="29"/>
      <c r="AI129" s="29"/>
      <c r="AJ129" s="15"/>
      <c r="AK129" s="51">
        <f t="shared" ca="1" si="59"/>
        <v>360496.05584926571</v>
      </c>
      <c r="AL129" s="15">
        <f t="shared" ca="1" si="60"/>
        <v>385278.79584926571</v>
      </c>
      <c r="AM129" s="49">
        <f t="shared" ca="1" si="61"/>
        <v>2342.0879066966227</v>
      </c>
      <c r="AN129" s="49">
        <f t="shared" ca="1" si="62"/>
        <v>0</v>
      </c>
      <c r="AO129" s="15"/>
      <c r="AP129" s="49">
        <f t="shared" ca="1" si="63"/>
        <v>1161.1769086796699</v>
      </c>
      <c r="AQ129" s="15">
        <f t="shared" si="75"/>
        <v>1995.4770930320019</v>
      </c>
      <c r="AR129" s="15">
        <f t="shared" si="76"/>
        <v>0</v>
      </c>
      <c r="AS129" s="15"/>
      <c r="AT129" s="15"/>
      <c r="AU129" s="51">
        <f t="shared" si="64"/>
        <v>0</v>
      </c>
      <c r="AV129" s="51">
        <f t="shared" ca="1" si="65"/>
        <v>7403.1565330023468</v>
      </c>
      <c r="AW129" s="51">
        <f t="shared" ca="1" si="77"/>
        <v>0</v>
      </c>
      <c r="AX129" s="15">
        <f t="shared" ca="1" si="78"/>
        <v>6568.8563486500143</v>
      </c>
      <c r="AY129" s="51">
        <f t="shared" ca="1" si="79"/>
        <v>-706.25849874515325</v>
      </c>
      <c r="AZ129" s="52">
        <f t="shared" ca="1" si="66"/>
        <v>0</v>
      </c>
      <c r="BA129" s="52">
        <f t="shared" ca="1" si="67"/>
        <v>0</v>
      </c>
      <c r="BB129" s="52">
        <f t="shared" si="80"/>
        <v>0</v>
      </c>
      <c r="BC129" s="39">
        <f t="shared" si="81"/>
        <v>0</v>
      </c>
      <c r="BD129" s="51">
        <f t="shared" ca="1" si="82"/>
        <v>0</v>
      </c>
      <c r="BE129" s="15">
        <f t="shared" ca="1" si="83"/>
        <v>7858.0749429368625</v>
      </c>
      <c r="BF129" s="15">
        <v>-10014.733995507611</v>
      </c>
      <c r="BG129" s="15">
        <f t="shared" ca="1" si="84"/>
        <v>385464.22470339161</v>
      </c>
      <c r="BH129" s="15"/>
      <c r="BI129" s="15"/>
    </row>
    <row r="130" spans="1:61" ht="11.25" x14ac:dyDescent="0.2">
      <c r="A130" s="20">
        <v>10727</v>
      </c>
      <c r="B130" s="20"/>
      <c r="C130" s="20">
        <v>1</v>
      </c>
      <c r="D130" s="20">
        <f t="shared" si="68"/>
        <v>1</v>
      </c>
      <c r="E130" s="47">
        <f t="shared" si="69"/>
        <v>2</v>
      </c>
      <c r="F130" s="47">
        <f t="shared" si="70"/>
        <v>12</v>
      </c>
      <c r="G130" s="21" t="s">
        <v>212</v>
      </c>
      <c r="H130" s="29">
        <v>645</v>
      </c>
      <c r="I130" s="48"/>
      <c r="J130" s="29">
        <f t="shared" si="71"/>
        <v>1039.7014925373135</v>
      </c>
      <c r="K130" s="125">
        <v>55240</v>
      </c>
      <c r="L130" s="125">
        <v>375845.94</v>
      </c>
      <c r="M130" s="125">
        <v>0</v>
      </c>
      <c r="N130" s="126">
        <f t="shared" si="51"/>
        <v>186352.71659999999</v>
      </c>
      <c r="O130" s="126">
        <f t="shared" ca="1" si="52"/>
        <v>132813.20300445112</v>
      </c>
      <c r="P130" s="126">
        <f t="shared" ca="1" si="53"/>
        <v>0</v>
      </c>
      <c r="Q130" s="49">
        <f t="shared" si="72"/>
        <v>1</v>
      </c>
      <c r="R130" s="49">
        <f t="shared" si="73"/>
        <v>0</v>
      </c>
      <c r="S130" s="49">
        <f ca="1">OFFSET(V!$B$7,D130,Q130)*H130</f>
        <v>7488.45</v>
      </c>
      <c r="T130" s="49">
        <f ca="1">IF(R130&gt;0,OFFSET(V!$I$7,D130,R130)*IF(R130=1,H130-9300,IF(R130=2,H130-18000,IF(R130=3,H130-45000,0))),0)</f>
        <v>0</v>
      </c>
      <c r="U130" s="49">
        <f>IF(AND(I130=1,H130&gt;20000,H130&lt;=45000),H130*V!$G$7,0)+IF(AND(I130=1,H130&gt;45000,H130&lt;=50000),V!$G$7/5000*(50000-H130)*H130,0)</f>
        <v>0</v>
      </c>
      <c r="V130" s="50">
        <f t="shared" ca="1" si="54"/>
        <v>7488.45</v>
      </c>
      <c r="W130" s="51">
        <v>0</v>
      </c>
      <c r="X130" s="51">
        <v>0</v>
      </c>
      <c r="Y130" s="52">
        <v>0</v>
      </c>
      <c r="Z130" s="52">
        <v>12040.173542727991</v>
      </c>
      <c r="AA130" s="52">
        <v>0</v>
      </c>
      <c r="AB130" s="138">
        <f t="shared" si="74"/>
        <v>0</v>
      </c>
      <c r="AC130" s="52">
        <v>11423.438918620326</v>
      </c>
      <c r="AD130" s="138">
        <f t="shared" si="55"/>
        <v>0</v>
      </c>
      <c r="AE130" s="138">
        <f t="shared" si="56"/>
        <v>645</v>
      </c>
      <c r="AF130" s="138">
        <f t="shared" si="57"/>
        <v>0</v>
      </c>
      <c r="AG130" s="138">
        <f t="shared" si="58"/>
        <v>0</v>
      </c>
      <c r="AH130" s="29"/>
      <c r="AI130" s="29"/>
      <c r="AJ130" s="15"/>
      <c r="AK130" s="51">
        <f t="shared" ca="1" si="59"/>
        <v>435430.62925613555</v>
      </c>
      <c r="AL130" s="15">
        <f t="shared" ca="1" si="60"/>
        <v>442919.07925613556</v>
      </c>
      <c r="AM130" s="49">
        <f t="shared" ca="1" si="61"/>
        <v>2828.9264041560327</v>
      </c>
      <c r="AN130" s="49">
        <f t="shared" ca="1" si="62"/>
        <v>0</v>
      </c>
      <c r="AO130" s="15"/>
      <c r="AP130" s="49">
        <f t="shared" ca="1" si="63"/>
        <v>6647.349416504605</v>
      </c>
      <c r="AQ130" s="15">
        <f t="shared" si="75"/>
        <v>11423.438918620326</v>
      </c>
      <c r="AR130" s="15">
        <f t="shared" si="76"/>
        <v>0</v>
      </c>
      <c r="AS130" s="15"/>
      <c r="AT130" s="15"/>
      <c r="AU130" s="51">
        <f t="shared" si="64"/>
        <v>0</v>
      </c>
      <c r="AV130" s="51">
        <f t="shared" ca="1" si="65"/>
        <v>8942.0149134578915</v>
      </c>
      <c r="AW130" s="51">
        <f t="shared" ca="1" si="77"/>
        <v>0</v>
      </c>
      <c r="AX130" s="15">
        <f t="shared" ca="1" si="78"/>
        <v>4165.9254113421703</v>
      </c>
      <c r="AY130" s="51">
        <f t="shared" ca="1" si="79"/>
        <v>-447.9044860683353</v>
      </c>
      <c r="AZ130" s="52">
        <f t="shared" ca="1" si="66"/>
        <v>0</v>
      </c>
      <c r="BA130" s="52">
        <f t="shared" ca="1" si="67"/>
        <v>0</v>
      </c>
      <c r="BB130" s="52">
        <f t="shared" si="80"/>
        <v>0</v>
      </c>
      <c r="BC130" s="39">
        <f t="shared" si="81"/>
        <v>0</v>
      </c>
      <c r="BD130" s="51">
        <f t="shared" ca="1" si="82"/>
        <v>0</v>
      </c>
      <c r="BE130" s="15">
        <f t="shared" ca="1" si="83"/>
        <v>15141.459843894161</v>
      </c>
      <c r="BF130" s="15">
        <v>-20610.943061083119</v>
      </c>
      <c r="BG130" s="15">
        <f t="shared" ca="1" si="84"/>
        <v>440278.52244310267</v>
      </c>
      <c r="BH130" s="15"/>
      <c r="BI130" s="15"/>
    </row>
    <row r="131" spans="1:61" ht="11.25" x14ac:dyDescent="0.2">
      <c r="A131" s="20">
        <v>10801</v>
      </c>
      <c r="B131" s="20"/>
      <c r="C131" s="20">
        <v>1</v>
      </c>
      <c r="D131" s="20">
        <f t="shared" si="68"/>
        <v>1</v>
      </c>
      <c r="E131" s="47">
        <f t="shared" si="69"/>
        <v>4</v>
      </c>
      <c r="F131" s="47">
        <f t="shared" si="70"/>
        <v>14</v>
      </c>
      <c r="G131" s="21" t="s">
        <v>213</v>
      </c>
      <c r="H131" s="29">
        <v>3104</v>
      </c>
      <c r="I131" s="48"/>
      <c r="J131" s="29">
        <f t="shared" si="71"/>
        <v>5003.4626865671644</v>
      </c>
      <c r="K131" s="125">
        <v>267790</v>
      </c>
      <c r="L131" s="125">
        <v>388515.15</v>
      </c>
      <c r="M131" s="125">
        <v>0</v>
      </c>
      <c r="N131" s="126">
        <f t="shared" si="51"/>
        <v>344329.70850000001</v>
      </c>
      <c r="O131" s="126">
        <f t="shared" ca="1" si="52"/>
        <v>639150.66996250581</v>
      </c>
      <c r="P131" s="126">
        <f t="shared" ca="1" si="53"/>
        <v>88446</v>
      </c>
      <c r="Q131" s="49">
        <f t="shared" si="72"/>
        <v>1</v>
      </c>
      <c r="R131" s="49">
        <f t="shared" si="73"/>
        <v>0</v>
      </c>
      <c r="S131" s="49">
        <f ca="1">OFFSET(V!$B$7,D131,Q131)*H131</f>
        <v>36037.439999999995</v>
      </c>
      <c r="T131" s="49">
        <f ca="1">IF(R131&gt;0,OFFSET(V!$I$7,D131,R131)*IF(R131=1,H131-9300,IF(R131=2,H131-18000,IF(R131=3,H131-45000,0))),0)</f>
        <v>0</v>
      </c>
      <c r="U131" s="49">
        <f>IF(AND(I131=1,H131&gt;20000,H131&lt;=45000),H131*V!$G$7,0)+IF(AND(I131=1,H131&gt;45000,H131&lt;=50000),V!$G$7/5000*(50000-H131)*H131,0)</f>
        <v>0</v>
      </c>
      <c r="V131" s="50">
        <f t="shared" ca="1" si="54"/>
        <v>36037.439999999995</v>
      </c>
      <c r="W131" s="51">
        <v>13012.84</v>
      </c>
      <c r="X131" s="51">
        <v>0</v>
      </c>
      <c r="Y131" s="52">
        <v>0</v>
      </c>
      <c r="Z131" s="52">
        <v>97324.113573105235</v>
      </c>
      <c r="AA131" s="52">
        <v>8861</v>
      </c>
      <c r="AB131" s="138">
        <f t="shared" si="74"/>
        <v>7861</v>
      </c>
      <c r="AC131" s="52">
        <v>92338.873917870078</v>
      </c>
      <c r="AD131" s="138">
        <f t="shared" si="55"/>
        <v>0</v>
      </c>
      <c r="AE131" s="138">
        <f t="shared" si="56"/>
        <v>3104</v>
      </c>
      <c r="AF131" s="138">
        <f t="shared" si="57"/>
        <v>0</v>
      </c>
      <c r="AG131" s="138">
        <f t="shared" si="58"/>
        <v>0</v>
      </c>
      <c r="AH131" s="29"/>
      <c r="AI131" s="29"/>
      <c r="AJ131" s="15"/>
      <c r="AK131" s="51">
        <f t="shared" ca="1" si="59"/>
        <v>2095467.7104047206</v>
      </c>
      <c r="AL131" s="15">
        <f t="shared" ca="1" si="60"/>
        <v>2232963.9904047204</v>
      </c>
      <c r="AM131" s="49">
        <f t="shared" ca="1" si="61"/>
        <v>13613.934199225312</v>
      </c>
      <c r="AN131" s="49">
        <f t="shared" ca="1" si="62"/>
        <v>0</v>
      </c>
      <c r="AO131" s="15"/>
      <c r="AP131" s="49">
        <f t="shared" ca="1" si="63"/>
        <v>53732.397400762668</v>
      </c>
      <c r="AQ131" s="15">
        <f t="shared" si="75"/>
        <v>92338.873917870078</v>
      </c>
      <c r="AR131" s="15">
        <f t="shared" si="76"/>
        <v>0</v>
      </c>
      <c r="AS131" s="15"/>
      <c r="AT131" s="15"/>
      <c r="AU131" s="51">
        <f t="shared" si="64"/>
        <v>3930.5</v>
      </c>
      <c r="AV131" s="51">
        <f t="shared" ca="1" si="65"/>
        <v>43032.580296702778</v>
      </c>
      <c r="AW131" s="51">
        <f t="shared" ca="1" si="77"/>
        <v>0</v>
      </c>
      <c r="AX131" s="15">
        <f t="shared" ca="1" si="78"/>
        <v>8356.6037795953744</v>
      </c>
      <c r="AY131" s="51">
        <f t="shared" ca="1" si="79"/>
        <v>-898.47031609970054</v>
      </c>
      <c r="AZ131" s="52">
        <f t="shared" ca="1" si="66"/>
        <v>0</v>
      </c>
      <c r="BA131" s="52">
        <f t="shared" ca="1" si="67"/>
        <v>0</v>
      </c>
      <c r="BB131" s="52">
        <f t="shared" si="80"/>
        <v>0</v>
      </c>
      <c r="BC131" s="39">
        <f t="shared" si="81"/>
        <v>0</v>
      </c>
      <c r="BD131" s="51">
        <f t="shared" ca="1" si="82"/>
        <v>0</v>
      </c>
      <c r="BE131" s="15">
        <f t="shared" ca="1" si="83"/>
        <v>99797.007381365751</v>
      </c>
      <c r="BF131" s="15">
        <v>-63264.977442768643</v>
      </c>
      <c r="BG131" s="15">
        <f t="shared" ca="1" si="84"/>
        <v>2283109.9545425423</v>
      </c>
      <c r="BH131" s="15"/>
      <c r="BI131" s="15"/>
    </row>
    <row r="132" spans="1:61" ht="11.25" x14ac:dyDescent="0.2">
      <c r="A132" s="20">
        <v>10802</v>
      </c>
      <c r="B132" s="20"/>
      <c r="C132" s="20">
        <v>1</v>
      </c>
      <c r="D132" s="20">
        <f t="shared" si="68"/>
        <v>1</v>
      </c>
      <c r="E132" s="47">
        <f t="shared" si="69"/>
        <v>3</v>
      </c>
      <c r="F132" s="47">
        <f t="shared" si="70"/>
        <v>13</v>
      </c>
      <c r="G132" s="21" t="s">
        <v>214</v>
      </c>
      <c r="H132" s="29">
        <v>1398</v>
      </c>
      <c r="I132" s="48"/>
      <c r="J132" s="29">
        <f t="shared" si="71"/>
        <v>2253.4925373134329</v>
      </c>
      <c r="K132" s="125">
        <v>88430</v>
      </c>
      <c r="L132" s="125">
        <v>193190.15</v>
      </c>
      <c r="M132" s="125">
        <v>0</v>
      </c>
      <c r="N132" s="126">
        <f t="shared" si="51"/>
        <v>139013.7585</v>
      </c>
      <c r="O132" s="126">
        <f t="shared" ca="1" si="52"/>
        <v>287864.89581429871</v>
      </c>
      <c r="P132" s="126">
        <f t="shared" ca="1" si="53"/>
        <v>44655</v>
      </c>
      <c r="Q132" s="49">
        <f t="shared" si="72"/>
        <v>1</v>
      </c>
      <c r="R132" s="49">
        <f t="shared" si="73"/>
        <v>0</v>
      </c>
      <c r="S132" s="49">
        <f ca="1">OFFSET(V!$B$7,D132,Q132)*H132</f>
        <v>16230.779999999999</v>
      </c>
      <c r="T132" s="49">
        <f ca="1">IF(R132&gt;0,OFFSET(V!$I$7,D132,R132)*IF(R132=1,H132-9300,IF(R132=2,H132-18000,IF(R132=3,H132-45000,0))),0)</f>
        <v>0</v>
      </c>
      <c r="U132" s="49">
        <f>IF(AND(I132=1,H132&gt;20000,H132&lt;=45000),H132*V!$G$7,0)+IF(AND(I132=1,H132&gt;45000,H132&lt;=50000),V!$G$7/5000*(50000-H132)*H132,0)</f>
        <v>0</v>
      </c>
      <c r="V132" s="50">
        <f t="shared" ca="1" si="54"/>
        <v>16230.779999999999</v>
      </c>
      <c r="W132" s="51">
        <v>0</v>
      </c>
      <c r="X132" s="51">
        <v>0</v>
      </c>
      <c r="Y132" s="52">
        <v>0</v>
      </c>
      <c r="Z132" s="52">
        <v>33542.611716314321</v>
      </c>
      <c r="AA132" s="52">
        <v>0</v>
      </c>
      <c r="AB132" s="138">
        <f t="shared" si="74"/>
        <v>0</v>
      </c>
      <c r="AC132" s="52">
        <v>31824.456246624693</v>
      </c>
      <c r="AD132" s="138">
        <f t="shared" si="55"/>
        <v>0</v>
      </c>
      <c r="AE132" s="138">
        <f t="shared" si="56"/>
        <v>1398</v>
      </c>
      <c r="AF132" s="138">
        <f t="shared" si="57"/>
        <v>0</v>
      </c>
      <c r="AG132" s="138">
        <f t="shared" si="58"/>
        <v>0</v>
      </c>
      <c r="AH132" s="29"/>
      <c r="AI132" s="29"/>
      <c r="AJ132" s="15"/>
      <c r="AK132" s="51">
        <f t="shared" ca="1" si="59"/>
        <v>943770.57317841472</v>
      </c>
      <c r="AL132" s="15">
        <f t="shared" ca="1" si="60"/>
        <v>1004656.3531784147</v>
      </c>
      <c r="AM132" s="49">
        <f t="shared" ca="1" si="61"/>
        <v>6131.5335085428433</v>
      </c>
      <c r="AN132" s="49">
        <f t="shared" ca="1" si="62"/>
        <v>0</v>
      </c>
      <c r="AO132" s="15"/>
      <c r="AP132" s="49">
        <f t="shared" ca="1" si="63"/>
        <v>18518.791247419464</v>
      </c>
      <c r="AQ132" s="15">
        <f t="shared" si="75"/>
        <v>31824.456246624693</v>
      </c>
      <c r="AR132" s="15">
        <f t="shared" si="76"/>
        <v>0</v>
      </c>
      <c r="AS132" s="15"/>
      <c r="AT132" s="15"/>
      <c r="AU132" s="51">
        <f t="shared" si="64"/>
        <v>0</v>
      </c>
      <c r="AV132" s="51">
        <f t="shared" ca="1" si="65"/>
        <v>19381.297440331986</v>
      </c>
      <c r="AW132" s="51">
        <f t="shared" ca="1" si="77"/>
        <v>0</v>
      </c>
      <c r="AX132" s="15">
        <f t="shared" ca="1" si="78"/>
        <v>6075.632441126756</v>
      </c>
      <c r="AY132" s="51">
        <f t="shared" ca="1" si="79"/>
        <v>-653.22893652247137</v>
      </c>
      <c r="AZ132" s="52">
        <f t="shared" ca="1" si="66"/>
        <v>0</v>
      </c>
      <c r="BA132" s="52">
        <f t="shared" ca="1" si="67"/>
        <v>0</v>
      </c>
      <c r="BB132" s="52">
        <f t="shared" si="80"/>
        <v>0</v>
      </c>
      <c r="BC132" s="39">
        <f t="shared" si="81"/>
        <v>0</v>
      </c>
      <c r="BD132" s="51">
        <f t="shared" ca="1" si="82"/>
        <v>0</v>
      </c>
      <c r="BE132" s="15">
        <f t="shared" ca="1" si="83"/>
        <v>37246.859751228978</v>
      </c>
      <c r="BF132" s="15">
        <v>-28122.836990076208</v>
      </c>
      <c r="BG132" s="15">
        <f t="shared" ca="1" si="84"/>
        <v>1019911.9094481103</v>
      </c>
      <c r="BH132" s="15"/>
      <c r="BI132" s="15"/>
    </row>
    <row r="133" spans="1:61" ht="11.25" x14ac:dyDescent="0.2">
      <c r="A133" s="20">
        <v>10803</v>
      </c>
      <c r="B133" s="20"/>
      <c r="C133" s="20">
        <v>1</v>
      </c>
      <c r="D133" s="20">
        <f t="shared" si="68"/>
        <v>1</v>
      </c>
      <c r="E133" s="47">
        <f t="shared" si="69"/>
        <v>3</v>
      </c>
      <c r="F133" s="47">
        <f t="shared" si="70"/>
        <v>13</v>
      </c>
      <c r="G133" s="21" t="s">
        <v>215</v>
      </c>
      <c r="H133" s="29">
        <v>1162</v>
      </c>
      <c r="I133" s="48"/>
      <c r="J133" s="29">
        <f t="shared" si="71"/>
        <v>1873.0746268656717</v>
      </c>
      <c r="K133" s="125">
        <v>114835</v>
      </c>
      <c r="L133" s="125">
        <v>139585.89000000001</v>
      </c>
      <c r="M133" s="125">
        <v>0</v>
      </c>
      <c r="N133" s="126">
        <f t="shared" si="51"/>
        <v>137119.69709999999</v>
      </c>
      <c r="O133" s="126">
        <f t="shared" ca="1" si="52"/>
        <v>239269.67735065456</v>
      </c>
      <c r="P133" s="126">
        <f t="shared" ca="1" si="53"/>
        <v>30645</v>
      </c>
      <c r="Q133" s="49">
        <f t="shared" si="72"/>
        <v>1</v>
      </c>
      <c r="R133" s="49">
        <f t="shared" si="73"/>
        <v>0</v>
      </c>
      <c r="S133" s="49">
        <f ca="1">OFFSET(V!$B$7,D133,Q133)*H133</f>
        <v>13490.82</v>
      </c>
      <c r="T133" s="49">
        <f ca="1">IF(R133&gt;0,OFFSET(V!$I$7,D133,R133)*IF(R133=1,H133-9300,IF(R133=2,H133-18000,IF(R133=3,H133-45000,0))),0)</f>
        <v>0</v>
      </c>
      <c r="U133" s="49">
        <f>IF(AND(I133=1,H133&gt;20000,H133&lt;=45000),H133*V!$G$7,0)+IF(AND(I133=1,H133&gt;45000,H133&lt;=50000),V!$G$7/5000*(50000-H133)*H133,0)</f>
        <v>0</v>
      </c>
      <c r="V133" s="50">
        <f t="shared" ca="1" si="54"/>
        <v>13490.82</v>
      </c>
      <c r="W133" s="51">
        <v>0</v>
      </c>
      <c r="X133" s="51">
        <v>0</v>
      </c>
      <c r="Y133" s="52">
        <v>0</v>
      </c>
      <c r="Z133" s="52">
        <v>40890.481312180695</v>
      </c>
      <c r="AA133" s="52">
        <v>4619</v>
      </c>
      <c r="AB133" s="138">
        <f t="shared" si="74"/>
        <v>3619</v>
      </c>
      <c r="AC133" s="52">
        <v>38795.945420969998</v>
      </c>
      <c r="AD133" s="138">
        <f t="shared" si="55"/>
        <v>0</v>
      </c>
      <c r="AE133" s="138">
        <f t="shared" si="56"/>
        <v>1162</v>
      </c>
      <c r="AF133" s="138">
        <f t="shared" si="57"/>
        <v>0</v>
      </c>
      <c r="AG133" s="138">
        <f t="shared" si="58"/>
        <v>0</v>
      </c>
      <c r="AH133" s="29"/>
      <c r="AI133" s="29"/>
      <c r="AJ133" s="15"/>
      <c r="AK133" s="51">
        <f t="shared" ca="1" si="59"/>
        <v>784450.21890795277</v>
      </c>
      <c r="AL133" s="15">
        <f t="shared" ca="1" si="60"/>
        <v>828586.03890795272</v>
      </c>
      <c r="AM133" s="49">
        <f t="shared" ca="1" si="61"/>
        <v>5096.4534598904038</v>
      </c>
      <c r="AN133" s="49">
        <f t="shared" ca="1" si="62"/>
        <v>0</v>
      </c>
      <c r="AO133" s="15"/>
      <c r="AP133" s="49">
        <f t="shared" ca="1" si="63"/>
        <v>22575.531500979589</v>
      </c>
      <c r="AQ133" s="15">
        <f t="shared" si="75"/>
        <v>38795.945420969998</v>
      </c>
      <c r="AR133" s="15">
        <f t="shared" si="76"/>
        <v>0</v>
      </c>
      <c r="AS133" s="15"/>
      <c r="AT133" s="15"/>
      <c r="AU133" s="51">
        <f t="shared" si="64"/>
        <v>1809.5</v>
      </c>
      <c r="AV133" s="51">
        <f t="shared" ca="1" si="65"/>
        <v>16109.490433237315</v>
      </c>
      <c r="AW133" s="51">
        <f t="shared" ca="1" si="77"/>
        <v>0</v>
      </c>
      <c r="AX133" s="15">
        <f t="shared" ca="1" si="78"/>
        <v>1698.5765132469023</v>
      </c>
      <c r="AY133" s="51">
        <f t="shared" ca="1" si="79"/>
        <v>-182.62449878296923</v>
      </c>
      <c r="AZ133" s="52">
        <f t="shared" ca="1" si="66"/>
        <v>0</v>
      </c>
      <c r="BA133" s="52">
        <f t="shared" ca="1" si="67"/>
        <v>0</v>
      </c>
      <c r="BB133" s="52">
        <f t="shared" si="80"/>
        <v>0</v>
      </c>
      <c r="BC133" s="39">
        <f t="shared" si="81"/>
        <v>0</v>
      </c>
      <c r="BD133" s="51">
        <f t="shared" ca="1" si="82"/>
        <v>0</v>
      </c>
      <c r="BE133" s="15">
        <f t="shared" ca="1" si="83"/>
        <v>40311.89743543393</v>
      </c>
      <c r="BF133" s="15">
        <v>-23283.989087483078</v>
      </c>
      <c r="BG133" s="15">
        <f t="shared" ca="1" si="84"/>
        <v>850710.40071579407</v>
      </c>
      <c r="BH133" s="15"/>
      <c r="BI133" s="15"/>
    </row>
    <row r="134" spans="1:61" ht="11.25" x14ac:dyDescent="0.2">
      <c r="A134" s="20">
        <v>10804</v>
      </c>
      <c r="B134" s="20"/>
      <c r="C134" s="20">
        <v>1</v>
      </c>
      <c r="D134" s="20">
        <f t="shared" si="68"/>
        <v>1</v>
      </c>
      <c r="E134" s="47">
        <f t="shared" si="69"/>
        <v>3</v>
      </c>
      <c r="F134" s="47">
        <f t="shared" si="70"/>
        <v>13</v>
      </c>
      <c r="G134" s="21" t="s">
        <v>216</v>
      </c>
      <c r="H134" s="29">
        <v>1435</v>
      </c>
      <c r="I134" s="48"/>
      <c r="J134" s="29">
        <f t="shared" si="71"/>
        <v>2313.1343283582091</v>
      </c>
      <c r="K134" s="125">
        <v>112890</v>
      </c>
      <c r="L134" s="125">
        <v>71573.649999999994</v>
      </c>
      <c r="M134" s="125">
        <v>0</v>
      </c>
      <c r="N134" s="126">
        <f t="shared" si="51"/>
        <v>109194.52350000001</v>
      </c>
      <c r="O134" s="126">
        <f t="shared" ca="1" si="52"/>
        <v>295483.63769207342</v>
      </c>
      <c r="P134" s="126">
        <f t="shared" ca="1" si="53"/>
        <v>55887</v>
      </c>
      <c r="Q134" s="49">
        <f t="shared" si="72"/>
        <v>1</v>
      </c>
      <c r="R134" s="49">
        <f t="shared" si="73"/>
        <v>0</v>
      </c>
      <c r="S134" s="49">
        <f ca="1">OFFSET(V!$B$7,D134,Q134)*H134</f>
        <v>16660.349999999999</v>
      </c>
      <c r="T134" s="49">
        <f ca="1">IF(R134&gt;0,OFFSET(V!$I$7,D134,R134)*IF(R134=1,H134-9300,IF(R134=2,H134-18000,IF(R134=3,H134-45000,0))),0)</f>
        <v>0</v>
      </c>
      <c r="U134" s="49">
        <f>IF(AND(I134=1,H134&gt;20000,H134&lt;=45000),H134*V!$G$7,0)+IF(AND(I134=1,H134&gt;45000,H134&lt;=50000),V!$G$7/5000*(50000-H134)*H134,0)</f>
        <v>0</v>
      </c>
      <c r="V134" s="50">
        <f t="shared" ca="1" si="54"/>
        <v>16660.349999999999</v>
      </c>
      <c r="W134" s="51">
        <v>0</v>
      </c>
      <c r="X134" s="51">
        <v>0</v>
      </c>
      <c r="Y134" s="52">
        <v>0</v>
      </c>
      <c r="Z134" s="52">
        <v>13724.831580706814</v>
      </c>
      <c r="AA134" s="52">
        <v>0</v>
      </c>
      <c r="AB134" s="138">
        <f t="shared" si="74"/>
        <v>0</v>
      </c>
      <c r="AC134" s="52">
        <v>13021.803603923154</v>
      </c>
      <c r="AD134" s="138">
        <f t="shared" si="55"/>
        <v>0</v>
      </c>
      <c r="AE134" s="138">
        <f t="shared" si="56"/>
        <v>1435</v>
      </c>
      <c r="AF134" s="138">
        <f t="shared" si="57"/>
        <v>0</v>
      </c>
      <c r="AG134" s="138">
        <f t="shared" si="58"/>
        <v>0</v>
      </c>
      <c r="AH134" s="29"/>
      <c r="AI134" s="29"/>
      <c r="AJ134" s="15"/>
      <c r="AK134" s="51">
        <f t="shared" ca="1" si="59"/>
        <v>968748.7643140381</v>
      </c>
      <c r="AL134" s="15">
        <f t="shared" ca="1" si="60"/>
        <v>1041296.1143140381</v>
      </c>
      <c r="AM134" s="49">
        <f t="shared" ca="1" si="61"/>
        <v>6293.8130076959806</v>
      </c>
      <c r="AN134" s="49">
        <f t="shared" ca="1" si="62"/>
        <v>0</v>
      </c>
      <c r="AO134" s="15"/>
      <c r="AP134" s="49">
        <f t="shared" ca="1" si="63"/>
        <v>7577.4448662111399</v>
      </c>
      <c r="AQ134" s="15">
        <f t="shared" si="75"/>
        <v>13021.803603923154</v>
      </c>
      <c r="AR134" s="15">
        <f t="shared" si="76"/>
        <v>0</v>
      </c>
      <c r="AS134" s="15"/>
      <c r="AT134" s="15"/>
      <c r="AU134" s="51">
        <f t="shared" si="64"/>
        <v>0</v>
      </c>
      <c r="AV134" s="51">
        <f t="shared" ca="1" si="65"/>
        <v>19894.250233817169</v>
      </c>
      <c r="AW134" s="51">
        <f t="shared" ca="1" si="77"/>
        <v>0</v>
      </c>
      <c r="AX134" s="15">
        <f t="shared" ca="1" si="78"/>
        <v>14449.891496105154</v>
      </c>
      <c r="AY134" s="51">
        <f t="shared" ca="1" si="79"/>
        <v>-1553.5974808106312</v>
      </c>
      <c r="AZ134" s="52">
        <f t="shared" ca="1" si="66"/>
        <v>0</v>
      </c>
      <c r="BA134" s="52">
        <f t="shared" ca="1" si="67"/>
        <v>0</v>
      </c>
      <c r="BB134" s="52">
        <f t="shared" si="80"/>
        <v>0</v>
      </c>
      <c r="BC134" s="39">
        <f t="shared" si="81"/>
        <v>0</v>
      </c>
      <c r="BD134" s="51">
        <f t="shared" ca="1" si="82"/>
        <v>0</v>
      </c>
      <c r="BE134" s="15">
        <f t="shared" ca="1" si="83"/>
        <v>25918.097619217675</v>
      </c>
      <c r="BF134" s="15">
        <v>-26664.202433439881</v>
      </c>
      <c r="BG134" s="15">
        <f t="shared" ca="1" si="84"/>
        <v>1046843.8225075118</v>
      </c>
      <c r="BH134" s="15"/>
      <c r="BI134" s="15"/>
    </row>
    <row r="135" spans="1:61" ht="11.25" x14ac:dyDescent="0.2">
      <c r="A135" s="20">
        <v>10805</v>
      </c>
      <c r="B135" s="20"/>
      <c r="C135" s="20">
        <v>1</v>
      </c>
      <c r="D135" s="20">
        <f t="shared" si="68"/>
        <v>1</v>
      </c>
      <c r="E135" s="47">
        <f t="shared" si="69"/>
        <v>3</v>
      </c>
      <c r="F135" s="47">
        <f t="shared" si="70"/>
        <v>13</v>
      </c>
      <c r="G135" s="21" t="s">
        <v>217</v>
      </c>
      <c r="H135" s="29">
        <v>1908</v>
      </c>
      <c r="I135" s="48"/>
      <c r="J135" s="29">
        <f t="shared" si="71"/>
        <v>3075.5820895522388</v>
      </c>
      <c r="K135" s="125">
        <v>135650</v>
      </c>
      <c r="L135" s="125">
        <v>349626.76</v>
      </c>
      <c r="M135" s="125">
        <v>0</v>
      </c>
      <c r="N135" s="126">
        <f t="shared" si="51"/>
        <v>234022.43640000001</v>
      </c>
      <c r="O135" s="126">
        <f t="shared" ca="1" si="52"/>
        <v>392879.9865620042</v>
      </c>
      <c r="P135" s="126">
        <f t="shared" ca="1" si="53"/>
        <v>47657</v>
      </c>
      <c r="Q135" s="49">
        <f t="shared" si="72"/>
        <v>1</v>
      </c>
      <c r="R135" s="49">
        <f t="shared" si="73"/>
        <v>0</v>
      </c>
      <c r="S135" s="49">
        <f ca="1">OFFSET(V!$B$7,D135,Q135)*H135</f>
        <v>22151.879999999997</v>
      </c>
      <c r="T135" s="49">
        <f ca="1">IF(R135&gt;0,OFFSET(V!$I$7,D135,R135)*IF(R135=1,H135-9300,IF(R135=2,H135-18000,IF(R135=3,H135-45000,0))),0)</f>
        <v>0</v>
      </c>
      <c r="U135" s="49">
        <f>IF(AND(I135=1,H135&gt;20000,H135&lt;=45000),H135*V!$G$7,0)+IF(AND(I135=1,H135&gt;45000,H135&lt;=50000),V!$G$7/5000*(50000-H135)*H135,0)</f>
        <v>0</v>
      </c>
      <c r="V135" s="50">
        <f t="shared" ca="1" si="54"/>
        <v>22151.879999999997</v>
      </c>
      <c r="W135" s="51">
        <v>8112.32</v>
      </c>
      <c r="X135" s="51">
        <v>0</v>
      </c>
      <c r="Y135" s="52">
        <v>0</v>
      </c>
      <c r="Z135" s="52">
        <v>43395.492830824907</v>
      </c>
      <c r="AA135" s="52">
        <v>2051</v>
      </c>
      <c r="AB135" s="138">
        <f t="shared" si="74"/>
        <v>1051</v>
      </c>
      <c r="AC135" s="52">
        <v>41172.642565086819</v>
      </c>
      <c r="AD135" s="138">
        <f t="shared" si="55"/>
        <v>0</v>
      </c>
      <c r="AE135" s="138">
        <f t="shared" si="56"/>
        <v>1908</v>
      </c>
      <c r="AF135" s="138">
        <f t="shared" si="57"/>
        <v>0</v>
      </c>
      <c r="AG135" s="138">
        <f t="shared" si="58"/>
        <v>0</v>
      </c>
      <c r="AH135" s="29"/>
      <c r="AI135" s="29"/>
      <c r="AJ135" s="15"/>
      <c r="AK135" s="51">
        <f t="shared" ca="1" si="59"/>
        <v>1288064.5591018707</v>
      </c>
      <c r="AL135" s="15">
        <f t="shared" ca="1" si="60"/>
        <v>1365985.7591018707</v>
      </c>
      <c r="AM135" s="49">
        <f t="shared" ca="1" si="61"/>
        <v>8368.3590374104042</v>
      </c>
      <c r="AN135" s="49">
        <f t="shared" ca="1" si="62"/>
        <v>0</v>
      </c>
      <c r="AO135" s="15"/>
      <c r="AP135" s="49">
        <f t="shared" ca="1" si="63"/>
        <v>23958.542036309806</v>
      </c>
      <c r="AQ135" s="15">
        <f t="shared" si="75"/>
        <v>41172.642565086819</v>
      </c>
      <c r="AR135" s="15">
        <f t="shared" si="76"/>
        <v>0</v>
      </c>
      <c r="AS135" s="15"/>
      <c r="AT135" s="15"/>
      <c r="AU135" s="51">
        <f t="shared" si="64"/>
        <v>525.5</v>
      </c>
      <c r="AV135" s="51">
        <f t="shared" ca="1" si="65"/>
        <v>26451.727837019622</v>
      </c>
      <c r="AW135" s="51">
        <f t="shared" ca="1" si="77"/>
        <v>0</v>
      </c>
      <c r="AX135" s="15">
        <f t="shared" ca="1" si="78"/>
        <v>9763.1273082426051</v>
      </c>
      <c r="AY135" s="51">
        <f t="shared" ca="1" si="79"/>
        <v>-1049.6943866331167</v>
      </c>
      <c r="AZ135" s="52">
        <f t="shared" ca="1" si="66"/>
        <v>0</v>
      </c>
      <c r="BA135" s="52">
        <f t="shared" ca="1" si="67"/>
        <v>0</v>
      </c>
      <c r="BB135" s="52">
        <f t="shared" si="80"/>
        <v>0</v>
      </c>
      <c r="BC135" s="39">
        <f t="shared" si="81"/>
        <v>0</v>
      </c>
      <c r="BD135" s="51">
        <f t="shared" ca="1" si="82"/>
        <v>0</v>
      </c>
      <c r="BE135" s="15">
        <f t="shared" ca="1" si="83"/>
        <v>49886.075486696311</v>
      </c>
      <c r="BF135" s="15">
        <v>-39532.00103208542</v>
      </c>
      <c r="BG135" s="15">
        <f t="shared" ca="1" si="84"/>
        <v>1384708.1925938921</v>
      </c>
      <c r="BH135" s="15"/>
      <c r="BI135" s="15"/>
    </row>
    <row r="136" spans="1:61" ht="11.25" x14ac:dyDescent="0.2">
      <c r="A136" s="20">
        <v>10806</v>
      </c>
      <c r="B136" s="20"/>
      <c r="C136" s="20">
        <v>1</v>
      </c>
      <c r="D136" s="20">
        <f t="shared" si="68"/>
        <v>1</v>
      </c>
      <c r="E136" s="47">
        <f t="shared" si="69"/>
        <v>2</v>
      </c>
      <c r="F136" s="47">
        <f t="shared" si="70"/>
        <v>12</v>
      </c>
      <c r="G136" s="21" t="s">
        <v>218</v>
      </c>
      <c r="H136" s="29">
        <v>628</v>
      </c>
      <c r="I136" s="48"/>
      <c r="J136" s="29">
        <f t="shared" si="71"/>
        <v>1012.2985074626865</v>
      </c>
      <c r="K136" s="125">
        <v>32985</v>
      </c>
      <c r="L136" s="125">
        <v>18570.16</v>
      </c>
      <c r="M136" s="125">
        <v>0</v>
      </c>
      <c r="N136" s="126">
        <f t="shared" si="51"/>
        <v>30991.562400000003</v>
      </c>
      <c r="O136" s="126">
        <f t="shared" ca="1" si="52"/>
        <v>129312.69997952759</v>
      </c>
      <c r="P136" s="126">
        <f t="shared" ca="1" si="53"/>
        <v>29496</v>
      </c>
      <c r="Q136" s="49">
        <f t="shared" si="72"/>
        <v>1</v>
      </c>
      <c r="R136" s="49">
        <f t="shared" si="73"/>
        <v>0</v>
      </c>
      <c r="S136" s="49">
        <f ca="1">OFFSET(V!$B$7,D136,Q136)*H136</f>
        <v>7291.08</v>
      </c>
      <c r="T136" s="49">
        <f ca="1">IF(R136&gt;0,OFFSET(V!$I$7,D136,R136)*IF(R136=1,H136-9300,IF(R136=2,H136-18000,IF(R136=3,H136-45000,0))),0)</f>
        <v>0</v>
      </c>
      <c r="U136" s="49">
        <f>IF(AND(I136=1,H136&gt;20000,H136&lt;=45000),H136*V!$G$7,0)+IF(AND(I136=1,H136&gt;45000,H136&lt;=50000),V!$G$7/5000*(50000-H136)*H136,0)</f>
        <v>0</v>
      </c>
      <c r="V136" s="50">
        <f t="shared" ca="1" si="54"/>
        <v>7291.08</v>
      </c>
      <c r="W136" s="51">
        <v>0</v>
      </c>
      <c r="X136" s="51">
        <v>0</v>
      </c>
      <c r="Y136" s="52">
        <v>0</v>
      </c>
      <c r="Z136" s="52">
        <v>6988.7575125542317</v>
      </c>
      <c r="AA136" s="52">
        <v>0</v>
      </c>
      <c r="AB136" s="138">
        <f t="shared" si="74"/>
        <v>0</v>
      </c>
      <c r="AC136" s="52">
        <v>6630.7719135768793</v>
      </c>
      <c r="AD136" s="138">
        <f t="shared" si="55"/>
        <v>0</v>
      </c>
      <c r="AE136" s="138">
        <f t="shared" si="56"/>
        <v>628</v>
      </c>
      <c r="AF136" s="138">
        <f t="shared" si="57"/>
        <v>0</v>
      </c>
      <c r="AG136" s="138">
        <f t="shared" si="58"/>
        <v>0</v>
      </c>
      <c r="AH136" s="29"/>
      <c r="AI136" s="29"/>
      <c r="AJ136" s="15"/>
      <c r="AK136" s="51">
        <f t="shared" ca="1" si="59"/>
        <v>423954.163058687</v>
      </c>
      <c r="AL136" s="15">
        <f t="shared" ca="1" si="60"/>
        <v>460741.24305868702</v>
      </c>
      <c r="AM136" s="49">
        <f t="shared" ca="1" si="61"/>
        <v>2754.3655531937811</v>
      </c>
      <c r="AN136" s="49">
        <f t="shared" ca="1" si="62"/>
        <v>0</v>
      </c>
      <c r="AO136" s="15"/>
      <c r="AP136" s="49">
        <f t="shared" ca="1" si="63"/>
        <v>3858.4753789722918</v>
      </c>
      <c r="AQ136" s="15">
        <f t="shared" si="75"/>
        <v>6630.7719135768793</v>
      </c>
      <c r="AR136" s="15">
        <f t="shared" si="76"/>
        <v>0</v>
      </c>
      <c r="AS136" s="15"/>
      <c r="AT136" s="15"/>
      <c r="AU136" s="51">
        <f t="shared" si="64"/>
        <v>0</v>
      </c>
      <c r="AV136" s="51">
        <f t="shared" ca="1" si="65"/>
        <v>8706.3339002349694</v>
      </c>
      <c r="AW136" s="51">
        <f t="shared" ca="1" si="77"/>
        <v>0</v>
      </c>
      <c r="AX136" s="15">
        <f t="shared" ca="1" si="78"/>
        <v>5934.0373656303809</v>
      </c>
      <c r="AY136" s="51">
        <f t="shared" ca="1" si="79"/>
        <v>-638.00517151041902</v>
      </c>
      <c r="AZ136" s="52">
        <f t="shared" ca="1" si="66"/>
        <v>0</v>
      </c>
      <c r="BA136" s="52">
        <f t="shared" ca="1" si="67"/>
        <v>0</v>
      </c>
      <c r="BB136" s="52">
        <f t="shared" si="80"/>
        <v>0</v>
      </c>
      <c r="BC136" s="39">
        <f t="shared" si="81"/>
        <v>0</v>
      </c>
      <c r="BD136" s="51">
        <f t="shared" ca="1" si="82"/>
        <v>0</v>
      </c>
      <c r="BE136" s="15">
        <f t="shared" ca="1" si="83"/>
        <v>11926.804107696842</v>
      </c>
      <c r="BF136" s="15">
        <v>-10948.863440438203</v>
      </c>
      <c r="BG136" s="15">
        <f t="shared" ca="1" si="84"/>
        <v>464473.54927913949</v>
      </c>
      <c r="BH136" s="15"/>
      <c r="BI136" s="15"/>
    </row>
    <row r="137" spans="1:61" ht="11.25" x14ac:dyDescent="0.2">
      <c r="A137" s="20">
        <v>10807</v>
      </c>
      <c r="B137" s="20"/>
      <c r="C137" s="20">
        <v>1</v>
      </c>
      <c r="D137" s="20">
        <f t="shared" si="68"/>
        <v>1</v>
      </c>
      <c r="E137" s="47">
        <f t="shared" si="69"/>
        <v>3</v>
      </c>
      <c r="F137" s="47">
        <f t="shared" si="70"/>
        <v>13</v>
      </c>
      <c r="G137" s="21" t="s">
        <v>219</v>
      </c>
      <c r="H137" s="29">
        <v>1928</v>
      </c>
      <c r="I137" s="48"/>
      <c r="J137" s="29">
        <f t="shared" si="71"/>
        <v>3107.8208955223881</v>
      </c>
      <c r="K137" s="125">
        <v>107420</v>
      </c>
      <c r="L137" s="125">
        <v>194607.84</v>
      </c>
      <c r="M137" s="125">
        <v>0</v>
      </c>
      <c r="N137" s="126">
        <f t="shared" si="51"/>
        <v>153239.45759999999</v>
      </c>
      <c r="O137" s="126">
        <f t="shared" ca="1" si="52"/>
        <v>396998.22541485541</v>
      </c>
      <c r="P137" s="126">
        <f t="shared" ca="1" si="53"/>
        <v>73128</v>
      </c>
      <c r="Q137" s="49">
        <f t="shared" si="72"/>
        <v>1</v>
      </c>
      <c r="R137" s="49">
        <f t="shared" si="73"/>
        <v>0</v>
      </c>
      <c r="S137" s="49">
        <f ca="1">OFFSET(V!$B$7,D137,Q137)*H137</f>
        <v>22384.079999999998</v>
      </c>
      <c r="T137" s="49">
        <f ca="1">IF(R137&gt;0,OFFSET(V!$I$7,D137,R137)*IF(R137=1,H137-9300,IF(R137=2,H137-18000,IF(R137=3,H137-45000,0))),0)</f>
        <v>0</v>
      </c>
      <c r="U137" s="49">
        <f>IF(AND(I137=1,H137&gt;20000,H137&lt;=45000),H137*V!$G$7,0)+IF(AND(I137=1,H137&gt;45000,H137&lt;=50000),V!$G$7/5000*(50000-H137)*H137,0)</f>
        <v>0</v>
      </c>
      <c r="V137" s="50">
        <f t="shared" ca="1" si="54"/>
        <v>22384.079999999998</v>
      </c>
      <c r="W137" s="51">
        <v>0</v>
      </c>
      <c r="X137" s="51">
        <v>0</v>
      </c>
      <c r="Y137" s="52">
        <v>0</v>
      </c>
      <c r="Z137" s="52">
        <v>64102.20126014694</v>
      </c>
      <c r="AA137" s="52">
        <v>0</v>
      </c>
      <c r="AB137" s="138">
        <f t="shared" si="74"/>
        <v>0</v>
      </c>
      <c r="AC137" s="52">
        <v>60818.68986736238</v>
      </c>
      <c r="AD137" s="138">
        <f t="shared" si="55"/>
        <v>0</v>
      </c>
      <c r="AE137" s="138">
        <f t="shared" si="56"/>
        <v>1928</v>
      </c>
      <c r="AF137" s="138">
        <f t="shared" si="57"/>
        <v>0</v>
      </c>
      <c r="AG137" s="138">
        <f t="shared" si="58"/>
        <v>0</v>
      </c>
      <c r="AH137" s="29"/>
      <c r="AI137" s="29"/>
      <c r="AJ137" s="15"/>
      <c r="AK137" s="51">
        <f t="shared" ca="1" si="59"/>
        <v>1301566.2840400455</v>
      </c>
      <c r="AL137" s="15">
        <f t="shared" ca="1" si="60"/>
        <v>1397078.3640400455</v>
      </c>
      <c r="AM137" s="49">
        <f t="shared" ca="1" si="61"/>
        <v>8456.077685601289</v>
      </c>
      <c r="AN137" s="49">
        <f t="shared" ca="1" si="62"/>
        <v>0</v>
      </c>
      <c r="AO137" s="15"/>
      <c r="AP137" s="49">
        <f t="shared" ca="1" si="63"/>
        <v>35390.663484303324</v>
      </c>
      <c r="AQ137" s="15">
        <f t="shared" si="75"/>
        <v>60818.68986736238</v>
      </c>
      <c r="AR137" s="15">
        <f t="shared" si="76"/>
        <v>0</v>
      </c>
      <c r="AS137" s="15"/>
      <c r="AT137" s="15"/>
      <c r="AU137" s="51">
        <f t="shared" si="64"/>
        <v>0</v>
      </c>
      <c r="AV137" s="51">
        <f t="shared" ca="1" si="65"/>
        <v>26728.999617281879</v>
      </c>
      <c r="AW137" s="51">
        <f t="shared" ca="1" si="77"/>
        <v>0</v>
      </c>
      <c r="AX137" s="15">
        <f t="shared" ca="1" si="78"/>
        <v>1300.9732342228235</v>
      </c>
      <c r="AY137" s="51">
        <f t="shared" ca="1" si="79"/>
        <v>-139.87570355358253</v>
      </c>
      <c r="AZ137" s="52">
        <f t="shared" ca="1" si="66"/>
        <v>0</v>
      </c>
      <c r="BA137" s="52">
        <f t="shared" ca="1" si="67"/>
        <v>0</v>
      </c>
      <c r="BB137" s="52">
        <f t="shared" si="80"/>
        <v>0</v>
      </c>
      <c r="BC137" s="39">
        <f t="shared" si="81"/>
        <v>0</v>
      </c>
      <c r="BD137" s="51">
        <f t="shared" ca="1" si="82"/>
        <v>0</v>
      </c>
      <c r="BE137" s="15">
        <f t="shared" ca="1" si="83"/>
        <v>61979.787398031622</v>
      </c>
      <c r="BF137" s="15">
        <v>-37268.239174540184</v>
      </c>
      <c r="BG137" s="15">
        <f t="shared" ca="1" si="84"/>
        <v>1430245.9899491384</v>
      </c>
      <c r="BH137" s="15"/>
      <c r="BI137" s="15"/>
    </row>
    <row r="138" spans="1:61" ht="11.25" x14ac:dyDescent="0.2">
      <c r="A138" s="20">
        <v>10808</v>
      </c>
      <c r="B138" s="20"/>
      <c r="C138" s="20">
        <v>1</v>
      </c>
      <c r="D138" s="20">
        <f t="shared" si="68"/>
        <v>1</v>
      </c>
      <c r="E138" s="47">
        <f t="shared" si="69"/>
        <v>3</v>
      </c>
      <c r="F138" s="47">
        <f t="shared" si="70"/>
        <v>13</v>
      </c>
      <c r="G138" s="21" t="s">
        <v>220</v>
      </c>
      <c r="H138" s="29">
        <v>1135</v>
      </c>
      <c r="I138" s="48"/>
      <c r="J138" s="29">
        <f t="shared" si="71"/>
        <v>1829.5522388059701</v>
      </c>
      <c r="K138" s="125">
        <v>58530</v>
      </c>
      <c r="L138" s="125">
        <v>93055.45</v>
      </c>
      <c r="M138" s="125">
        <v>0</v>
      </c>
      <c r="N138" s="126">
        <f t="shared" si="51"/>
        <v>78433.2255</v>
      </c>
      <c r="O138" s="126">
        <f t="shared" ca="1" si="52"/>
        <v>233710.05489930543</v>
      </c>
      <c r="P138" s="126">
        <f t="shared" ca="1" si="53"/>
        <v>46583</v>
      </c>
      <c r="Q138" s="49">
        <f t="shared" si="72"/>
        <v>1</v>
      </c>
      <c r="R138" s="49">
        <f t="shared" si="73"/>
        <v>0</v>
      </c>
      <c r="S138" s="49">
        <f ca="1">OFFSET(V!$B$7,D138,Q138)*H138</f>
        <v>13177.349999999999</v>
      </c>
      <c r="T138" s="49">
        <f ca="1">IF(R138&gt;0,OFFSET(V!$I$7,D138,R138)*IF(R138=1,H138-9300,IF(R138=2,H138-18000,IF(R138=3,H138-45000,0))),0)</f>
        <v>0</v>
      </c>
      <c r="U138" s="49">
        <f>IF(AND(I138=1,H138&gt;20000,H138&lt;=45000),H138*V!$G$7,0)+IF(AND(I138=1,H138&gt;45000,H138&lt;=50000),V!$G$7/5000*(50000-H138)*H138,0)</f>
        <v>0</v>
      </c>
      <c r="V138" s="50">
        <f t="shared" ca="1" si="54"/>
        <v>13177.349999999999</v>
      </c>
      <c r="W138" s="51">
        <v>0</v>
      </c>
      <c r="X138" s="51">
        <v>0</v>
      </c>
      <c r="Y138" s="52">
        <v>0</v>
      </c>
      <c r="Z138" s="52">
        <v>30389.569994840225</v>
      </c>
      <c r="AA138" s="52">
        <v>0</v>
      </c>
      <c r="AB138" s="138">
        <f t="shared" si="74"/>
        <v>0</v>
      </c>
      <c r="AC138" s="52">
        <v>28832.922994608132</v>
      </c>
      <c r="AD138" s="138">
        <f t="shared" si="55"/>
        <v>0</v>
      </c>
      <c r="AE138" s="138">
        <f t="shared" si="56"/>
        <v>1135</v>
      </c>
      <c r="AF138" s="138">
        <f t="shared" si="57"/>
        <v>0</v>
      </c>
      <c r="AG138" s="138">
        <f t="shared" si="58"/>
        <v>0</v>
      </c>
      <c r="AH138" s="29"/>
      <c r="AI138" s="29"/>
      <c r="AJ138" s="15"/>
      <c r="AK138" s="51">
        <f t="shared" ca="1" si="59"/>
        <v>766222.89024141687</v>
      </c>
      <c r="AL138" s="15">
        <f t="shared" ca="1" si="60"/>
        <v>825983.24024141685</v>
      </c>
      <c r="AM138" s="49">
        <f t="shared" ca="1" si="61"/>
        <v>4978.0332848327089</v>
      </c>
      <c r="AN138" s="49">
        <f t="shared" ca="1" si="62"/>
        <v>0</v>
      </c>
      <c r="AO138" s="15"/>
      <c r="AP138" s="49">
        <f t="shared" ca="1" si="63"/>
        <v>16778.004873113878</v>
      </c>
      <c r="AQ138" s="15">
        <f t="shared" si="75"/>
        <v>28832.922994608132</v>
      </c>
      <c r="AR138" s="15">
        <f t="shared" si="76"/>
        <v>0</v>
      </c>
      <c r="AS138" s="15"/>
      <c r="AT138" s="15"/>
      <c r="AU138" s="51">
        <f t="shared" si="64"/>
        <v>0</v>
      </c>
      <c r="AV138" s="51">
        <f t="shared" ca="1" si="65"/>
        <v>15735.173529883265</v>
      </c>
      <c r="AW138" s="51">
        <f t="shared" ca="1" si="77"/>
        <v>0</v>
      </c>
      <c r="AX138" s="15">
        <f t="shared" ca="1" si="78"/>
        <v>3680.25540838901</v>
      </c>
      <c r="AY138" s="51">
        <f t="shared" ca="1" si="79"/>
        <v>-395.68709098985323</v>
      </c>
      <c r="AZ138" s="52">
        <f t="shared" ca="1" si="66"/>
        <v>0</v>
      </c>
      <c r="BA138" s="52">
        <f t="shared" ca="1" si="67"/>
        <v>0</v>
      </c>
      <c r="BB138" s="52">
        <f t="shared" si="80"/>
        <v>0</v>
      </c>
      <c r="BC138" s="39">
        <f t="shared" si="81"/>
        <v>0</v>
      </c>
      <c r="BD138" s="51">
        <f t="shared" ca="1" si="82"/>
        <v>0</v>
      </c>
      <c r="BE138" s="15">
        <f t="shared" ca="1" si="83"/>
        <v>32117.491312007289</v>
      </c>
      <c r="BF138" s="15">
        <v>-21760.391791734339</v>
      </c>
      <c r="BG138" s="15">
        <f t="shared" ca="1" si="84"/>
        <v>841318.37304652249</v>
      </c>
      <c r="BH138" s="15"/>
      <c r="BI138" s="15"/>
    </row>
    <row r="139" spans="1:61" ht="11.25" x14ac:dyDescent="0.2">
      <c r="A139" s="20">
        <v>10809</v>
      </c>
      <c r="B139" s="20"/>
      <c r="C139" s="20">
        <v>1</v>
      </c>
      <c r="D139" s="20">
        <f t="shared" si="68"/>
        <v>1</v>
      </c>
      <c r="E139" s="47">
        <f t="shared" si="69"/>
        <v>3</v>
      </c>
      <c r="F139" s="47">
        <f t="shared" si="70"/>
        <v>13</v>
      </c>
      <c r="G139" s="21" t="s">
        <v>221</v>
      </c>
      <c r="H139" s="29">
        <v>2015</v>
      </c>
      <c r="I139" s="48"/>
      <c r="J139" s="29">
        <f t="shared" si="71"/>
        <v>3248.0597014925374</v>
      </c>
      <c r="K139" s="125">
        <v>118525</v>
      </c>
      <c r="L139" s="125">
        <v>557728.13</v>
      </c>
      <c r="M139" s="125">
        <v>0</v>
      </c>
      <c r="N139" s="126">
        <f t="shared" si="51"/>
        <v>302851.97070000001</v>
      </c>
      <c r="O139" s="126">
        <f t="shared" ca="1" si="52"/>
        <v>414912.56442475814</v>
      </c>
      <c r="P139" s="126">
        <f t="shared" ca="1" si="53"/>
        <v>33618</v>
      </c>
      <c r="Q139" s="49">
        <f t="shared" si="72"/>
        <v>1</v>
      </c>
      <c r="R139" s="49">
        <f t="shared" si="73"/>
        <v>0</v>
      </c>
      <c r="S139" s="49">
        <f ca="1">OFFSET(V!$B$7,D139,Q139)*H139</f>
        <v>23394.149999999998</v>
      </c>
      <c r="T139" s="49">
        <f ca="1">IF(R139&gt;0,OFFSET(V!$I$7,D139,R139)*IF(R139=1,H139-9300,IF(R139=2,H139-18000,IF(R139=3,H139-45000,0))),0)</f>
        <v>0</v>
      </c>
      <c r="U139" s="49">
        <f>IF(AND(I139=1,H139&gt;20000,H139&lt;=45000),H139*V!$G$7,0)+IF(AND(I139=1,H139&gt;45000,H139&lt;=50000),V!$G$7/5000*(50000-H139)*H139,0)</f>
        <v>0</v>
      </c>
      <c r="V139" s="50">
        <f t="shared" ca="1" si="54"/>
        <v>23394.149999999998</v>
      </c>
      <c r="W139" s="51">
        <v>8084.04</v>
      </c>
      <c r="X139" s="51">
        <v>0</v>
      </c>
      <c r="Y139" s="52">
        <v>0</v>
      </c>
      <c r="Z139" s="52">
        <v>80982.943685820806</v>
      </c>
      <c r="AA139" s="52">
        <v>8652</v>
      </c>
      <c r="AB139" s="138">
        <f t="shared" si="74"/>
        <v>7652</v>
      </c>
      <c r="AC139" s="52">
        <v>76834.748881488224</v>
      </c>
      <c r="AD139" s="138">
        <f t="shared" si="55"/>
        <v>0</v>
      </c>
      <c r="AE139" s="138">
        <f t="shared" si="56"/>
        <v>2015</v>
      </c>
      <c r="AF139" s="138">
        <f t="shared" si="57"/>
        <v>0</v>
      </c>
      <c r="AG139" s="138">
        <f t="shared" si="58"/>
        <v>0</v>
      </c>
      <c r="AH139" s="29"/>
      <c r="AI139" s="29"/>
      <c r="AJ139" s="15"/>
      <c r="AK139" s="51">
        <f t="shared" ca="1" si="59"/>
        <v>1360298.7875211057</v>
      </c>
      <c r="AL139" s="15">
        <f t="shared" ca="1" si="60"/>
        <v>1425394.9775211057</v>
      </c>
      <c r="AM139" s="49">
        <f t="shared" ca="1" si="61"/>
        <v>8837.6538052316373</v>
      </c>
      <c r="AN139" s="49">
        <f t="shared" ca="1" si="62"/>
        <v>0</v>
      </c>
      <c r="AO139" s="15"/>
      <c r="AP139" s="49">
        <f t="shared" ca="1" si="63"/>
        <v>44710.47876065717</v>
      </c>
      <c r="AQ139" s="15">
        <f t="shared" si="75"/>
        <v>76834.748881488224</v>
      </c>
      <c r="AR139" s="15">
        <f t="shared" si="76"/>
        <v>0</v>
      </c>
      <c r="AS139" s="15"/>
      <c r="AT139" s="15"/>
      <c r="AU139" s="51">
        <f t="shared" si="64"/>
        <v>3826</v>
      </c>
      <c r="AV139" s="51">
        <f t="shared" ca="1" si="65"/>
        <v>27935.131861422713</v>
      </c>
      <c r="AW139" s="51">
        <f t="shared" ca="1" si="77"/>
        <v>0</v>
      </c>
      <c r="AX139" s="15">
        <f t="shared" ca="1" si="78"/>
        <v>0</v>
      </c>
      <c r="AY139" s="51">
        <f t="shared" ca="1" si="79"/>
        <v>0</v>
      </c>
      <c r="AZ139" s="52">
        <f t="shared" ca="1" si="66"/>
        <v>0</v>
      </c>
      <c r="BA139" s="52">
        <f t="shared" ca="1" si="67"/>
        <v>0</v>
      </c>
      <c r="BB139" s="52">
        <f t="shared" si="80"/>
        <v>0</v>
      </c>
      <c r="BC139" s="39">
        <f t="shared" si="81"/>
        <v>0</v>
      </c>
      <c r="BD139" s="51">
        <f t="shared" ca="1" si="82"/>
        <v>0</v>
      </c>
      <c r="BE139" s="15">
        <f t="shared" ca="1" si="83"/>
        <v>76471.610622079883</v>
      </c>
      <c r="BF139" s="15">
        <v>-46735.363929866944</v>
      </c>
      <c r="BG139" s="15">
        <f t="shared" ca="1" si="84"/>
        <v>1463968.8780185501</v>
      </c>
      <c r="BH139" s="15"/>
      <c r="BI139" s="15"/>
    </row>
    <row r="140" spans="1:61" ht="11.25" x14ac:dyDescent="0.2">
      <c r="A140" s="20">
        <v>10810</v>
      </c>
      <c r="B140" s="20"/>
      <c r="C140" s="20">
        <v>1</v>
      </c>
      <c r="D140" s="20">
        <f t="shared" si="68"/>
        <v>1</v>
      </c>
      <c r="E140" s="47">
        <f t="shared" si="69"/>
        <v>2</v>
      </c>
      <c r="F140" s="47">
        <f t="shared" si="70"/>
        <v>12</v>
      </c>
      <c r="G140" s="21" t="s">
        <v>222</v>
      </c>
      <c r="H140" s="29">
        <v>869</v>
      </c>
      <c r="I140" s="48"/>
      <c r="J140" s="29">
        <f t="shared" si="71"/>
        <v>1400.7761194029852</v>
      </c>
      <c r="K140" s="125">
        <v>103695</v>
      </c>
      <c r="L140" s="125">
        <v>134439.9</v>
      </c>
      <c r="M140" s="125">
        <v>0</v>
      </c>
      <c r="N140" s="126">
        <f t="shared" si="51"/>
        <v>127091.961</v>
      </c>
      <c r="O140" s="126">
        <f t="shared" ca="1" si="52"/>
        <v>178937.47815638452</v>
      </c>
      <c r="P140" s="126">
        <f t="shared" ca="1" si="53"/>
        <v>15554</v>
      </c>
      <c r="Q140" s="49">
        <f t="shared" si="72"/>
        <v>1</v>
      </c>
      <c r="R140" s="49">
        <f t="shared" si="73"/>
        <v>0</v>
      </c>
      <c r="S140" s="49">
        <f ca="1">OFFSET(V!$B$7,D140,Q140)*H140</f>
        <v>10089.09</v>
      </c>
      <c r="T140" s="49">
        <f ca="1">IF(R140&gt;0,OFFSET(V!$I$7,D140,R140)*IF(R140=1,H140-9300,IF(R140=2,H140-18000,IF(R140=3,H140-45000,0))),0)</f>
        <v>0</v>
      </c>
      <c r="U140" s="49">
        <f>IF(AND(I140=1,H140&gt;20000,H140&lt;=45000),H140*V!$G$7,0)+IF(AND(I140=1,H140&gt;45000,H140&lt;=50000),V!$G$7/5000*(50000-H140)*H140,0)</f>
        <v>0</v>
      </c>
      <c r="V140" s="50">
        <f t="shared" ca="1" si="54"/>
        <v>10089.09</v>
      </c>
      <c r="W140" s="51">
        <v>0</v>
      </c>
      <c r="X140" s="51">
        <v>0</v>
      </c>
      <c r="Y140" s="52">
        <v>0</v>
      </c>
      <c r="Z140" s="52">
        <v>60591.823579427772</v>
      </c>
      <c r="AA140" s="52">
        <v>224603</v>
      </c>
      <c r="AB140" s="138">
        <f t="shared" si="74"/>
        <v>223603</v>
      </c>
      <c r="AC140" s="52">
        <v>57488.124500121194</v>
      </c>
      <c r="AD140" s="138">
        <f t="shared" si="55"/>
        <v>0</v>
      </c>
      <c r="AE140" s="138">
        <f t="shared" si="56"/>
        <v>869</v>
      </c>
      <c r="AF140" s="138">
        <f t="shared" si="57"/>
        <v>0</v>
      </c>
      <c r="AG140" s="138">
        <f t="shared" si="58"/>
        <v>0</v>
      </c>
      <c r="AH140" s="29"/>
      <c r="AI140" s="29"/>
      <c r="AJ140" s="15"/>
      <c r="AK140" s="51">
        <f t="shared" ca="1" si="59"/>
        <v>586649.94856369274</v>
      </c>
      <c r="AL140" s="15">
        <f t="shared" ca="1" si="60"/>
        <v>612293.03856369271</v>
      </c>
      <c r="AM140" s="49">
        <f t="shared" ca="1" si="61"/>
        <v>3811.3752638939422</v>
      </c>
      <c r="AN140" s="49">
        <f t="shared" ca="1" si="62"/>
        <v>0</v>
      </c>
      <c r="AO140" s="15"/>
      <c r="AP140" s="49">
        <f t="shared" ca="1" si="63"/>
        <v>33452.592829023357</v>
      </c>
      <c r="AQ140" s="15">
        <f t="shared" si="75"/>
        <v>57488.124500121194</v>
      </c>
      <c r="AR140" s="15">
        <f t="shared" si="76"/>
        <v>0</v>
      </c>
      <c r="AS140" s="15"/>
      <c r="AT140" s="15"/>
      <c r="AU140" s="51">
        <f t="shared" si="64"/>
        <v>111801.5</v>
      </c>
      <c r="AV140" s="51">
        <f t="shared" ca="1" si="65"/>
        <v>12047.458852395204</v>
      </c>
      <c r="AW140" s="51">
        <f t="shared" ca="1" si="77"/>
        <v>0</v>
      </c>
      <c r="AX140" s="15">
        <f t="shared" ca="1" si="78"/>
        <v>99813.427181297389</v>
      </c>
      <c r="AY140" s="51">
        <f t="shared" ca="1" si="79"/>
        <v>-10731.560791424405</v>
      </c>
      <c r="AZ140" s="52">
        <f t="shared" ca="1" si="66"/>
        <v>0</v>
      </c>
      <c r="BA140" s="52">
        <f t="shared" ca="1" si="67"/>
        <v>0</v>
      </c>
      <c r="BB140" s="52">
        <f t="shared" si="80"/>
        <v>0</v>
      </c>
      <c r="BC140" s="39">
        <f t="shared" si="81"/>
        <v>0</v>
      </c>
      <c r="BD140" s="51">
        <f t="shared" ca="1" si="82"/>
        <v>0</v>
      </c>
      <c r="BE140" s="15">
        <f t="shared" ca="1" si="83"/>
        <v>146569.99088999417</v>
      </c>
      <c r="BF140" s="15">
        <v>-20760.763178000783</v>
      </c>
      <c r="BG140" s="15">
        <f t="shared" ca="1" si="84"/>
        <v>741913.64153958007</v>
      </c>
      <c r="BH140" s="15"/>
      <c r="BI140" s="15"/>
    </row>
    <row r="141" spans="1:61" ht="11.25" x14ac:dyDescent="0.2">
      <c r="A141" s="20">
        <v>10811</v>
      </c>
      <c r="B141" s="20"/>
      <c r="C141" s="20">
        <v>1</v>
      </c>
      <c r="D141" s="20">
        <f t="shared" si="68"/>
        <v>1</v>
      </c>
      <c r="E141" s="47">
        <f t="shared" si="69"/>
        <v>3</v>
      </c>
      <c r="F141" s="47">
        <f t="shared" si="70"/>
        <v>13</v>
      </c>
      <c r="G141" s="21" t="s">
        <v>223</v>
      </c>
      <c r="H141" s="29">
        <v>1803</v>
      </c>
      <c r="I141" s="48"/>
      <c r="J141" s="29">
        <f t="shared" si="71"/>
        <v>2906.3283582089553</v>
      </c>
      <c r="K141" s="125">
        <v>103845</v>
      </c>
      <c r="L141" s="125">
        <v>64152.21</v>
      </c>
      <c r="M141" s="125">
        <v>0</v>
      </c>
      <c r="N141" s="126">
        <f t="shared" si="51"/>
        <v>99787.761899999998</v>
      </c>
      <c r="O141" s="126">
        <f t="shared" ca="1" si="52"/>
        <v>371259.23258453544</v>
      </c>
      <c r="P141" s="126">
        <f t="shared" ca="1" si="53"/>
        <v>81441</v>
      </c>
      <c r="Q141" s="49">
        <f t="shared" si="72"/>
        <v>1</v>
      </c>
      <c r="R141" s="49">
        <f t="shared" si="73"/>
        <v>0</v>
      </c>
      <c r="S141" s="49">
        <f ca="1">OFFSET(V!$B$7,D141,Q141)*H141</f>
        <v>20932.829999999998</v>
      </c>
      <c r="T141" s="49">
        <f ca="1">IF(R141&gt;0,OFFSET(V!$I$7,D141,R141)*IF(R141=1,H141-9300,IF(R141=2,H141-18000,IF(R141=3,H141-45000,0))),0)</f>
        <v>0</v>
      </c>
      <c r="U141" s="49">
        <f>IF(AND(I141=1,H141&gt;20000,H141&lt;=45000),H141*V!$G$7,0)+IF(AND(I141=1,H141&gt;45000,H141&lt;=50000),V!$G$7/5000*(50000-H141)*H141,0)</f>
        <v>0</v>
      </c>
      <c r="V141" s="50">
        <f t="shared" ca="1" si="54"/>
        <v>20932.829999999998</v>
      </c>
      <c r="W141" s="51">
        <v>0</v>
      </c>
      <c r="X141" s="51">
        <v>0</v>
      </c>
      <c r="Y141" s="52">
        <v>0</v>
      </c>
      <c r="Z141" s="52">
        <v>40316.606469335697</v>
      </c>
      <c r="AA141" s="52">
        <v>0</v>
      </c>
      <c r="AB141" s="138">
        <f t="shared" si="74"/>
        <v>0</v>
      </c>
      <c r="AC141" s="52">
        <v>38251.466208032725</v>
      </c>
      <c r="AD141" s="138">
        <f t="shared" si="55"/>
        <v>0</v>
      </c>
      <c r="AE141" s="138">
        <f t="shared" si="56"/>
        <v>1803</v>
      </c>
      <c r="AF141" s="138">
        <f t="shared" si="57"/>
        <v>0</v>
      </c>
      <c r="AG141" s="138">
        <f t="shared" si="58"/>
        <v>0</v>
      </c>
      <c r="AH141" s="29"/>
      <c r="AI141" s="29"/>
      <c r="AJ141" s="15"/>
      <c r="AK141" s="51">
        <f t="shared" ca="1" si="59"/>
        <v>1217180.5031764533</v>
      </c>
      <c r="AL141" s="15">
        <f t="shared" ca="1" si="60"/>
        <v>1319554.3331764534</v>
      </c>
      <c r="AM141" s="49">
        <f t="shared" ca="1" si="61"/>
        <v>7907.8361344082596</v>
      </c>
      <c r="AN141" s="49">
        <f t="shared" ca="1" si="62"/>
        <v>0</v>
      </c>
      <c r="AO141" s="15"/>
      <c r="AP141" s="49">
        <f t="shared" ca="1" si="63"/>
        <v>22258.696649040401</v>
      </c>
      <c r="AQ141" s="15">
        <f t="shared" si="75"/>
        <v>38251.466208032725</v>
      </c>
      <c r="AR141" s="15">
        <f t="shared" si="76"/>
        <v>0</v>
      </c>
      <c r="AS141" s="15"/>
      <c r="AT141" s="15"/>
      <c r="AU141" s="51">
        <f t="shared" si="64"/>
        <v>0</v>
      </c>
      <c r="AV141" s="51">
        <f t="shared" ca="1" si="65"/>
        <v>24996.050990642754</v>
      </c>
      <c r="AW141" s="51">
        <f t="shared" ca="1" si="77"/>
        <v>0</v>
      </c>
      <c r="AX141" s="15">
        <f t="shared" ca="1" si="78"/>
        <v>9003.28143165043</v>
      </c>
      <c r="AY141" s="51">
        <f t="shared" ca="1" si="79"/>
        <v>-967.99864241274383</v>
      </c>
      <c r="AZ141" s="52">
        <f t="shared" ca="1" si="66"/>
        <v>0</v>
      </c>
      <c r="BA141" s="52">
        <f t="shared" ca="1" si="67"/>
        <v>0</v>
      </c>
      <c r="BB141" s="52">
        <f t="shared" si="80"/>
        <v>0</v>
      </c>
      <c r="BC141" s="39">
        <f t="shared" si="81"/>
        <v>0</v>
      </c>
      <c r="BD141" s="51">
        <f t="shared" ca="1" si="82"/>
        <v>0</v>
      </c>
      <c r="BE141" s="15">
        <f t="shared" ca="1" si="83"/>
        <v>46286.748997270413</v>
      </c>
      <c r="BF141" s="15">
        <v>-32728.191048776309</v>
      </c>
      <c r="BG141" s="15">
        <f t="shared" ca="1" si="84"/>
        <v>1341020.7272593558</v>
      </c>
      <c r="BH141" s="15"/>
      <c r="BI141" s="15"/>
    </row>
    <row r="142" spans="1:61" ht="11.25" x14ac:dyDescent="0.2">
      <c r="A142" s="20">
        <v>10812</v>
      </c>
      <c r="B142" s="20"/>
      <c r="C142" s="20">
        <v>1</v>
      </c>
      <c r="D142" s="20">
        <f t="shared" si="68"/>
        <v>1</v>
      </c>
      <c r="E142" s="47">
        <f t="shared" si="69"/>
        <v>3</v>
      </c>
      <c r="F142" s="47">
        <f t="shared" si="70"/>
        <v>13</v>
      </c>
      <c r="G142" s="21" t="s">
        <v>224</v>
      </c>
      <c r="H142" s="29">
        <v>1159</v>
      </c>
      <c r="I142" s="48"/>
      <c r="J142" s="29">
        <f t="shared" si="71"/>
        <v>1868.2388059701493</v>
      </c>
      <c r="K142" s="125">
        <v>71410</v>
      </c>
      <c r="L142" s="125">
        <v>200673.46</v>
      </c>
      <c r="M142" s="125">
        <v>0</v>
      </c>
      <c r="N142" s="126">
        <f t="shared" si="51"/>
        <v>129677.84939999999</v>
      </c>
      <c r="O142" s="126">
        <f t="shared" ca="1" si="52"/>
        <v>238651.94152272688</v>
      </c>
      <c r="P142" s="126">
        <f t="shared" ca="1" si="53"/>
        <v>32692</v>
      </c>
      <c r="Q142" s="49">
        <f t="shared" si="72"/>
        <v>1</v>
      </c>
      <c r="R142" s="49">
        <f t="shared" si="73"/>
        <v>0</v>
      </c>
      <c r="S142" s="49">
        <f ca="1">OFFSET(V!$B$7,D142,Q142)*H142</f>
        <v>13455.99</v>
      </c>
      <c r="T142" s="49">
        <f ca="1">IF(R142&gt;0,OFFSET(V!$I$7,D142,R142)*IF(R142=1,H142-9300,IF(R142=2,H142-18000,IF(R142=3,H142-45000,0))),0)</f>
        <v>0</v>
      </c>
      <c r="U142" s="49">
        <f>IF(AND(I142=1,H142&gt;20000,H142&lt;=45000),H142*V!$G$7,0)+IF(AND(I142=1,H142&gt;45000,H142&lt;=50000),V!$G$7/5000*(50000-H142)*H142,0)</f>
        <v>0</v>
      </c>
      <c r="V142" s="50">
        <f t="shared" ca="1" si="54"/>
        <v>13455.99</v>
      </c>
      <c r="W142" s="51">
        <v>0</v>
      </c>
      <c r="X142" s="51">
        <v>0</v>
      </c>
      <c r="Y142" s="52">
        <v>0</v>
      </c>
      <c r="Z142" s="52">
        <v>30483.942937290609</v>
      </c>
      <c r="AA142" s="52">
        <v>1932</v>
      </c>
      <c r="AB142" s="138">
        <f t="shared" si="74"/>
        <v>932</v>
      </c>
      <c r="AC142" s="52">
        <v>28922.461865441397</v>
      </c>
      <c r="AD142" s="138">
        <f t="shared" si="55"/>
        <v>0</v>
      </c>
      <c r="AE142" s="138">
        <f t="shared" si="56"/>
        <v>1159</v>
      </c>
      <c r="AF142" s="138">
        <f t="shared" si="57"/>
        <v>0</v>
      </c>
      <c r="AG142" s="138">
        <f t="shared" si="58"/>
        <v>0</v>
      </c>
      <c r="AH142" s="29"/>
      <c r="AI142" s="29"/>
      <c r="AJ142" s="15"/>
      <c r="AK142" s="51">
        <f t="shared" ca="1" si="59"/>
        <v>782424.96016722661</v>
      </c>
      <c r="AL142" s="15">
        <f t="shared" ca="1" si="60"/>
        <v>828572.95016722661</v>
      </c>
      <c r="AM142" s="49">
        <f t="shared" ca="1" si="61"/>
        <v>5083.2956626617706</v>
      </c>
      <c r="AN142" s="49">
        <f t="shared" ca="1" si="62"/>
        <v>0</v>
      </c>
      <c r="AO142" s="15"/>
      <c r="AP142" s="49">
        <f t="shared" ca="1" si="63"/>
        <v>16830.107936388267</v>
      </c>
      <c r="AQ142" s="15">
        <f t="shared" si="75"/>
        <v>28922.461865441397</v>
      </c>
      <c r="AR142" s="15">
        <f t="shared" si="76"/>
        <v>0</v>
      </c>
      <c r="AS142" s="15"/>
      <c r="AT142" s="15"/>
      <c r="AU142" s="51">
        <f t="shared" si="64"/>
        <v>466</v>
      </c>
      <c r="AV142" s="51">
        <f t="shared" ca="1" si="65"/>
        <v>16067.899666197976</v>
      </c>
      <c r="AW142" s="51">
        <f t="shared" ca="1" si="77"/>
        <v>0</v>
      </c>
      <c r="AX142" s="15">
        <f t="shared" ca="1" si="78"/>
        <v>4441.5457371448465</v>
      </c>
      <c r="AY142" s="51">
        <f t="shared" ca="1" si="79"/>
        <v>-477.53813722361645</v>
      </c>
      <c r="AZ142" s="52">
        <f t="shared" ca="1" si="66"/>
        <v>0</v>
      </c>
      <c r="BA142" s="52">
        <f t="shared" ca="1" si="67"/>
        <v>0</v>
      </c>
      <c r="BB142" s="52">
        <f t="shared" si="80"/>
        <v>0</v>
      </c>
      <c r="BC142" s="39">
        <f t="shared" si="81"/>
        <v>0</v>
      </c>
      <c r="BD142" s="51">
        <f t="shared" ca="1" si="82"/>
        <v>0</v>
      </c>
      <c r="BE142" s="15">
        <f t="shared" ca="1" si="83"/>
        <v>32886.469465362628</v>
      </c>
      <c r="BF142" s="15">
        <v>-24948.151519163257</v>
      </c>
      <c r="BG142" s="15">
        <f t="shared" ca="1" si="84"/>
        <v>841594.56377608771</v>
      </c>
      <c r="BH142" s="15"/>
      <c r="BI142" s="15"/>
    </row>
    <row r="143" spans="1:61" ht="11.25" x14ac:dyDescent="0.2">
      <c r="A143" s="20">
        <v>10813</v>
      </c>
      <c r="B143" s="20"/>
      <c r="C143" s="20">
        <v>1</v>
      </c>
      <c r="D143" s="20">
        <f t="shared" si="68"/>
        <v>1</v>
      </c>
      <c r="E143" s="47">
        <f t="shared" si="69"/>
        <v>3</v>
      </c>
      <c r="F143" s="47">
        <f t="shared" si="70"/>
        <v>13</v>
      </c>
      <c r="G143" s="21" t="s">
        <v>225</v>
      </c>
      <c r="H143" s="29">
        <v>1673</v>
      </c>
      <c r="I143" s="48"/>
      <c r="J143" s="29">
        <f t="shared" si="71"/>
        <v>2696.7761194029849</v>
      </c>
      <c r="K143" s="125">
        <v>116825</v>
      </c>
      <c r="L143" s="125">
        <v>159559.48000000001</v>
      </c>
      <c r="M143" s="125">
        <v>0</v>
      </c>
      <c r="N143" s="126">
        <f t="shared" si="51"/>
        <v>146342.1972</v>
      </c>
      <c r="O143" s="126">
        <f t="shared" ca="1" si="52"/>
        <v>344490.68004100263</v>
      </c>
      <c r="P143" s="126">
        <f t="shared" ca="1" si="53"/>
        <v>59445</v>
      </c>
      <c r="Q143" s="49">
        <f t="shared" si="72"/>
        <v>1</v>
      </c>
      <c r="R143" s="49">
        <f t="shared" si="73"/>
        <v>0</v>
      </c>
      <c r="S143" s="49">
        <f ca="1">OFFSET(V!$B$7,D143,Q143)*H143</f>
        <v>19423.53</v>
      </c>
      <c r="T143" s="49">
        <f ca="1">IF(R143&gt;0,OFFSET(V!$I$7,D143,R143)*IF(R143=1,H143-9300,IF(R143=2,H143-18000,IF(R143=3,H143-45000,0))),0)</f>
        <v>0</v>
      </c>
      <c r="U143" s="49">
        <f>IF(AND(I143=1,H143&gt;20000,H143&lt;=45000),H143*V!$G$7,0)+IF(AND(I143=1,H143&gt;45000,H143&lt;=50000),V!$G$7/5000*(50000-H143)*H143,0)</f>
        <v>0</v>
      </c>
      <c r="V143" s="50">
        <f t="shared" ca="1" si="54"/>
        <v>19423.53</v>
      </c>
      <c r="W143" s="51">
        <v>0</v>
      </c>
      <c r="X143" s="51">
        <v>0</v>
      </c>
      <c r="Y143" s="52">
        <v>0</v>
      </c>
      <c r="Z143" s="52">
        <v>21337.340028923787</v>
      </c>
      <c r="AA143" s="52">
        <v>3102</v>
      </c>
      <c r="AB143" s="138">
        <f t="shared" si="74"/>
        <v>2102</v>
      </c>
      <c r="AC143" s="52">
        <v>20244.376016777653</v>
      </c>
      <c r="AD143" s="138">
        <f t="shared" si="55"/>
        <v>0</v>
      </c>
      <c r="AE143" s="138">
        <f t="shared" si="56"/>
        <v>1673</v>
      </c>
      <c r="AF143" s="138">
        <f t="shared" si="57"/>
        <v>0</v>
      </c>
      <c r="AG143" s="138">
        <f t="shared" si="58"/>
        <v>0</v>
      </c>
      <c r="AH143" s="29"/>
      <c r="AI143" s="29"/>
      <c r="AJ143" s="15"/>
      <c r="AK143" s="51">
        <f t="shared" ca="1" si="59"/>
        <v>1129419.2910783174</v>
      </c>
      <c r="AL143" s="15">
        <f t="shared" ca="1" si="60"/>
        <v>1208287.8210783175</v>
      </c>
      <c r="AM143" s="49">
        <f t="shared" ca="1" si="61"/>
        <v>7337.6649211675085</v>
      </c>
      <c r="AN143" s="49">
        <f t="shared" ca="1" si="62"/>
        <v>0</v>
      </c>
      <c r="AO143" s="15"/>
      <c r="AP143" s="49">
        <f t="shared" ca="1" si="63"/>
        <v>11780.291562050887</v>
      </c>
      <c r="AQ143" s="15">
        <f t="shared" si="75"/>
        <v>20244.376016777653</v>
      </c>
      <c r="AR143" s="15">
        <f t="shared" si="76"/>
        <v>0</v>
      </c>
      <c r="AS143" s="15"/>
      <c r="AT143" s="15"/>
      <c r="AU143" s="51">
        <f t="shared" si="64"/>
        <v>1051</v>
      </c>
      <c r="AV143" s="51">
        <f t="shared" ca="1" si="65"/>
        <v>23193.784418938063</v>
      </c>
      <c r="AW143" s="51">
        <f t="shared" ca="1" si="77"/>
        <v>0</v>
      </c>
      <c r="AX143" s="15">
        <f t="shared" ca="1" si="78"/>
        <v>15780.699964211297</v>
      </c>
      <c r="AY143" s="51">
        <f t="shared" ca="1" si="79"/>
        <v>-1696.6809554546066</v>
      </c>
      <c r="AZ143" s="52">
        <f t="shared" ca="1" si="66"/>
        <v>0</v>
      </c>
      <c r="BA143" s="52">
        <f t="shared" ca="1" si="67"/>
        <v>0</v>
      </c>
      <c r="BB143" s="52">
        <f t="shared" si="80"/>
        <v>0</v>
      </c>
      <c r="BC143" s="39">
        <f t="shared" si="81"/>
        <v>0</v>
      </c>
      <c r="BD143" s="51">
        <f t="shared" ca="1" si="82"/>
        <v>0</v>
      </c>
      <c r="BE143" s="15">
        <f t="shared" ca="1" si="83"/>
        <v>34328.395025534344</v>
      </c>
      <c r="BF143" s="15">
        <v>-33115.340081553775</v>
      </c>
      <c r="BG143" s="15">
        <f t="shared" ca="1" si="84"/>
        <v>1216838.5409434657</v>
      </c>
      <c r="BH143" s="15"/>
      <c r="BI143" s="15"/>
    </row>
    <row r="144" spans="1:61" ht="11.25" x14ac:dyDescent="0.2">
      <c r="A144" s="20">
        <v>10814</v>
      </c>
      <c r="B144" s="20"/>
      <c r="C144" s="20">
        <v>1</v>
      </c>
      <c r="D144" s="20">
        <f t="shared" si="68"/>
        <v>1</v>
      </c>
      <c r="E144" s="47">
        <f t="shared" si="69"/>
        <v>3</v>
      </c>
      <c r="F144" s="47">
        <f t="shared" si="70"/>
        <v>13</v>
      </c>
      <c r="G144" s="21" t="s">
        <v>226</v>
      </c>
      <c r="H144" s="29">
        <v>1078</v>
      </c>
      <c r="I144" s="48"/>
      <c r="J144" s="29">
        <f t="shared" si="71"/>
        <v>1737.6716417910447</v>
      </c>
      <c r="K144" s="125">
        <v>93570</v>
      </c>
      <c r="L144" s="125">
        <v>960465.37</v>
      </c>
      <c r="M144" s="125">
        <v>0</v>
      </c>
      <c r="N144" s="126">
        <f t="shared" si="51"/>
        <v>441951.89430000004</v>
      </c>
      <c r="O144" s="126">
        <f t="shared" ca="1" si="52"/>
        <v>221973.07416867954</v>
      </c>
      <c r="P144" s="126">
        <f t="shared" ca="1" si="53"/>
        <v>0</v>
      </c>
      <c r="Q144" s="49">
        <f t="shared" si="72"/>
        <v>1</v>
      </c>
      <c r="R144" s="49">
        <f t="shared" si="73"/>
        <v>0</v>
      </c>
      <c r="S144" s="49">
        <f ca="1">OFFSET(V!$B$7,D144,Q144)*H144</f>
        <v>12515.58</v>
      </c>
      <c r="T144" s="49">
        <f ca="1">IF(R144&gt;0,OFFSET(V!$I$7,D144,R144)*IF(R144=1,H144-9300,IF(R144=2,H144-18000,IF(R144=3,H144-45000,0))),0)</f>
        <v>0</v>
      </c>
      <c r="U144" s="49">
        <f>IF(AND(I144=1,H144&gt;20000,H144&lt;=45000),H144*V!$G$7,0)+IF(AND(I144=1,H144&gt;45000,H144&lt;=50000),V!$G$7/5000*(50000-H144)*H144,0)</f>
        <v>0</v>
      </c>
      <c r="V144" s="50">
        <f t="shared" ca="1" si="54"/>
        <v>12515.58</v>
      </c>
      <c r="W144" s="51">
        <v>0</v>
      </c>
      <c r="X144" s="51">
        <v>0</v>
      </c>
      <c r="Y144" s="52">
        <v>0</v>
      </c>
      <c r="Z144" s="52">
        <v>18589.841791240015</v>
      </c>
      <c r="AA144" s="52">
        <v>0</v>
      </c>
      <c r="AB144" s="138">
        <f t="shared" si="74"/>
        <v>0</v>
      </c>
      <c r="AC144" s="52">
        <v>17637.613067239108</v>
      </c>
      <c r="AD144" s="138">
        <f t="shared" si="55"/>
        <v>0</v>
      </c>
      <c r="AE144" s="138">
        <f t="shared" si="56"/>
        <v>1078</v>
      </c>
      <c r="AF144" s="138">
        <f t="shared" si="57"/>
        <v>0</v>
      </c>
      <c r="AG144" s="138">
        <f t="shared" si="58"/>
        <v>0</v>
      </c>
      <c r="AH144" s="29"/>
      <c r="AI144" s="29"/>
      <c r="AJ144" s="15"/>
      <c r="AK144" s="51">
        <f t="shared" ca="1" si="59"/>
        <v>727742.97416761878</v>
      </c>
      <c r="AL144" s="15">
        <f t="shared" ca="1" si="60"/>
        <v>740258.55416761874</v>
      </c>
      <c r="AM144" s="49">
        <f t="shared" ca="1" si="61"/>
        <v>4728.0351374886877</v>
      </c>
      <c r="AN144" s="49">
        <f t="shared" ca="1" si="62"/>
        <v>0</v>
      </c>
      <c r="AO144" s="15"/>
      <c r="AP144" s="49">
        <f t="shared" ca="1" si="63"/>
        <v>10263.404721317143</v>
      </c>
      <c r="AQ144" s="15">
        <f t="shared" si="75"/>
        <v>17637.613067239108</v>
      </c>
      <c r="AR144" s="15">
        <f t="shared" si="76"/>
        <v>0</v>
      </c>
      <c r="AS144" s="15"/>
      <c r="AT144" s="15"/>
      <c r="AU144" s="51">
        <f t="shared" si="64"/>
        <v>0</v>
      </c>
      <c r="AV144" s="51">
        <f t="shared" ca="1" si="65"/>
        <v>14944.948956135824</v>
      </c>
      <c r="AW144" s="51">
        <f t="shared" ca="1" si="77"/>
        <v>0</v>
      </c>
      <c r="AX144" s="15">
        <f t="shared" ca="1" si="78"/>
        <v>7570.7406102138593</v>
      </c>
      <c r="AY144" s="51">
        <f t="shared" ca="1" si="79"/>
        <v>-813.97729132217421</v>
      </c>
      <c r="AZ144" s="52">
        <f t="shared" ca="1" si="66"/>
        <v>0</v>
      </c>
      <c r="BA144" s="52">
        <f t="shared" ca="1" si="67"/>
        <v>0</v>
      </c>
      <c r="BB144" s="52">
        <f t="shared" si="80"/>
        <v>0</v>
      </c>
      <c r="BC144" s="39">
        <f t="shared" si="81"/>
        <v>0</v>
      </c>
      <c r="BD144" s="51">
        <f t="shared" ca="1" si="82"/>
        <v>0</v>
      </c>
      <c r="BE144" s="15">
        <f t="shared" ca="1" si="83"/>
        <v>24394.376386130793</v>
      </c>
      <c r="BF144" s="15">
        <v>-37655.457668362709</v>
      </c>
      <c r="BG144" s="15">
        <f t="shared" ca="1" si="84"/>
        <v>731725.50802287553</v>
      </c>
      <c r="BH144" s="15"/>
      <c r="BI144" s="15"/>
    </row>
    <row r="145" spans="1:61" ht="11.25" x14ac:dyDescent="0.2">
      <c r="A145" s="20">
        <v>10815</v>
      </c>
      <c r="B145" s="20"/>
      <c r="C145" s="20">
        <v>1</v>
      </c>
      <c r="D145" s="20">
        <f t="shared" si="68"/>
        <v>1</v>
      </c>
      <c r="E145" s="47">
        <f t="shared" si="69"/>
        <v>3</v>
      </c>
      <c r="F145" s="47">
        <f t="shared" si="70"/>
        <v>13</v>
      </c>
      <c r="G145" s="21" t="s">
        <v>227</v>
      </c>
      <c r="H145" s="29">
        <v>1427</v>
      </c>
      <c r="I145" s="48"/>
      <c r="J145" s="29">
        <f t="shared" si="71"/>
        <v>2300.2388059701493</v>
      </c>
      <c r="K145" s="125">
        <v>107980</v>
      </c>
      <c r="L145" s="125">
        <v>57294.1</v>
      </c>
      <c r="M145" s="125">
        <v>0</v>
      </c>
      <c r="N145" s="126">
        <f t="shared" si="51"/>
        <v>100090.299</v>
      </c>
      <c r="O145" s="126">
        <f t="shared" ca="1" si="52"/>
        <v>293836.34215093293</v>
      </c>
      <c r="P145" s="126">
        <f t="shared" ca="1" si="53"/>
        <v>58124</v>
      </c>
      <c r="Q145" s="49">
        <f t="shared" si="72"/>
        <v>1</v>
      </c>
      <c r="R145" s="49">
        <f t="shared" si="73"/>
        <v>0</v>
      </c>
      <c r="S145" s="49">
        <f ca="1">OFFSET(V!$B$7,D145,Q145)*H145</f>
        <v>16567.469999999998</v>
      </c>
      <c r="T145" s="49">
        <f ca="1">IF(R145&gt;0,OFFSET(V!$I$7,D145,R145)*IF(R145=1,H145-9300,IF(R145=2,H145-18000,IF(R145=3,H145-45000,0))),0)</f>
        <v>0</v>
      </c>
      <c r="U145" s="49">
        <f>IF(AND(I145=1,H145&gt;20000,H145&lt;=45000),H145*V!$G$7,0)+IF(AND(I145=1,H145&gt;45000,H145&lt;=50000),V!$G$7/5000*(50000-H145)*H145,0)</f>
        <v>0</v>
      </c>
      <c r="V145" s="50">
        <f t="shared" ca="1" si="54"/>
        <v>16567.469999999998</v>
      </c>
      <c r="W145" s="51">
        <v>0</v>
      </c>
      <c r="X145" s="51">
        <v>0</v>
      </c>
      <c r="Y145" s="52">
        <v>0</v>
      </c>
      <c r="Z145" s="52">
        <v>11736.837132911345</v>
      </c>
      <c r="AA145" s="52">
        <v>0</v>
      </c>
      <c r="AB145" s="138">
        <f t="shared" si="74"/>
        <v>0</v>
      </c>
      <c r="AC145" s="52">
        <v>11135.640330249737</v>
      </c>
      <c r="AD145" s="138">
        <f t="shared" si="55"/>
        <v>0</v>
      </c>
      <c r="AE145" s="138">
        <f t="shared" si="56"/>
        <v>1427</v>
      </c>
      <c r="AF145" s="138">
        <f t="shared" si="57"/>
        <v>0</v>
      </c>
      <c r="AG145" s="138">
        <f t="shared" si="58"/>
        <v>0</v>
      </c>
      <c r="AH145" s="29"/>
      <c r="AI145" s="29"/>
      <c r="AJ145" s="15"/>
      <c r="AK145" s="51">
        <f t="shared" ca="1" si="59"/>
        <v>963348.07433876814</v>
      </c>
      <c r="AL145" s="15">
        <f t="shared" ca="1" si="60"/>
        <v>1038039.5443387681</v>
      </c>
      <c r="AM145" s="49">
        <f t="shared" ca="1" si="61"/>
        <v>6258.7255484196266</v>
      </c>
      <c r="AN145" s="49">
        <f t="shared" ca="1" si="62"/>
        <v>0</v>
      </c>
      <c r="AO145" s="15"/>
      <c r="AP145" s="49">
        <f t="shared" ca="1" si="63"/>
        <v>6479.8781504432336</v>
      </c>
      <c r="AQ145" s="15">
        <f t="shared" si="75"/>
        <v>11135.640330249737</v>
      </c>
      <c r="AR145" s="15">
        <f t="shared" si="76"/>
        <v>0</v>
      </c>
      <c r="AS145" s="15"/>
      <c r="AT145" s="15"/>
      <c r="AU145" s="51">
        <f t="shared" si="64"/>
        <v>0</v>
      </c>
      <c r="AV145" s="51">
        <f t="shared" ca="1" si="65"/>
        <v>19783.341521712264</v>
      </c>
      <c r="AW145" s="51">
        <f t="shared" ca="1" si="77"/>
        <v>0</v>
      </c>
      <c r="AX145" s="15">
        <f t="shared" ca="1" si="78"/>
        <v>15127.579341905761</v>
      </c>
      <c r="AY145" s="51">
        <f t="shared" ca="1" si="79"/>
        <v>-1626.4599054382204</v>
      </c>
      <c r="AZ145" s="52">
        <f t="shared" ca="1" si="66"/>
        <v>0</v>
      </c>
      <c r="BA145" s="52">
        <f t="shared" ca="1" si="67"/>
        <v>0</v>
      </c>
      <c r="BB145" s="52">
        <f t="shared" si="80"/>
        <v>0</v>
      </c>
      <c r="BC145" s="39">
        <f t="shared" si="81"/>
        <v>0</v>
      </c>
      <c r="BD145" s="51">
        <f t="shared" ca="1" si="82"/>
        <v>0</v>
      </c>
      <c r="BE145" s="15">
        <f t="shared" ca="1" si="83"/>
        <v>24636.759766717278</v>
      </c>
      <c r="BF145" s="15">
        <v>-25593.699318130879</v>
      </c>
      <c r="BG145" s="15">
        <f t="shared" ca="1" si="84"/>
        <v>1043341.3303357741</v>
      </c>
      <c r="BH145" s="15"/>
      <c r="BI145" s="15"/>
    </row>
    <row r="146" spans="1:61" ht="11.25" x14ac:dyDescent="0.2">
      <c r="A146" s="20">
        <v>10816</v>
      </c>
      <c r="B146" s="20"/>
      <c r="C146" s="20">
        <v>1</v>
      </c>
      <c r="D146" s="20">
        <f t="shared" si="68"/>
        <v>1</v>
      </c>
      <c r="E146" s="47">
        <f t="shared" si="69"/>
        <v>4</v>
      </c>
      <c r="F146" s="47">
        <f t="shared" si="70"/>
        <v>14</v>
      </c>
      <c r="G146" s="21" t="s">
        <v>228</v>
      </c>
      <c r="H146" s="29">
        <v>3055</v>
      </c>
      <c r="I146" s="48"/>
      <c r="J146" s="29">
        <f t="shared" si="71"/>
        <v>4924.4776119402986</v>
      </c>
      <c r="K146" s="125">
        <v>325465</v>
      </c>
      <c r="L146" s="125">
        <v>1572809.86</v>
      </c>
      <c r="M146" s="125">
        <v>0</v>
      </c>
      <c r="N146" s="126">
        <f t="shared" si="51"/>
        <v>847730.64540000004</v>
      </c>
      <c r="O146" s="126">
        <f t="shared" ca="1" si="52"/>
        <v>629060.98477302038</v>
      </c>
      <c r="P146" s="126">
        <f t="shared" ca="1" si="53"/>
        <v>0</v>
      </c>
      <c r="Q146" s="49">
        <f t="shared" si="72"/>
        <v>1</v>
      </c>
      <c r="R146" s="49">
        <f t="shared" si="73"/>
        <v>0</v>
      </c>
      <c r="S146" s="49">
        <f ca="1">OFFSET(V!$B$7,D146,Q146)*H146</f>
        <v>35468.549999999996</v>
      </c>
      <c r="T146" s="49">
        <f ca="1">IF(R146&gt;0,OFFSET(V!$I$7,D146,R146)*IF(R146=1,H146-9300,IF(R146=2,H146-18000,IF(R146=3,H146-45000,0))),0)</f>
        <v>0</v>
      </c>
      <c r="U146" s="49">
        <f>IF(AND(I146=1,H146&gt;20000,H146&lt;=45000),H146*V!$G$7,0)+IF(AND(I146=1,H146&gt;45000,H146&lt;=50000),V!$G$7/5000*(50000-H146)*H146,0)</f>
        <v>0</v>
      </c>
      <c r="V146" s="50">
        <f t="shared" ca="1" si="54"/>
        <v>35468.549999999996</v>
      </c>
      <c r="W146" s="51">
        <v>11283.72</v>
      </c>
      <c r="X146" s="51">
        <v>0</v>
      </c>
      <c r="Y146" s="52">
        <v>0</v>
      </c>
      <c r="Z146" s="52">
        <v>263109.87405797833</v>
      </c>
      <c r="AA146" s="52">
        <v>9393</v>
      </c>
      <c r="AB146" s="138">
        <f t="shared" si="74"/>
        <v>8393</v>
      </c>
      <c r="AC146" s="52">
        <v>249632.57917511769</v>
      </c>
      <c r="AD146" s="138">
        <f t="shared" si="55"/>
        <v>0</v>
      </c>
      <c r="AE146" s="138">
        <f t="shared" si="56"/>
        <v>3055</v>
      </c>
      <c r="AF146" s="138">
        <f t="shared" si="57"/>
        <v>0</v>
      </c>
      <c r="AG146" s="138">
        <f t="shared" si="58"/>
        <v>0</v>
      </c>
      <c r="AH146" s="29"/>
      <c r="AI146" s="29"/>
      <c r="AJ146" s="15"/>
      <c r="AK146" s="51">
        <f t="shared" ca="1" si="59"/>
        <v>2062388.4843061925</v>
      </c>
      <c r="AL146" s="15">
        <f t="shared" ca="1" si="60"/>
        <v>2109140.7543061925</v>
      </c>
      <c r="AM146" s="49">
        <f t="shared" ca="1" si="61"/>
        <v>13399.023511157644</v>
      </c>
      <c r="AN146" s="49">
        <f t="shared" ca="1" si="62"/>
        <v>0</v>
      </c>
      <c r="AO146" s="15"/>
      <c r="AP146" s="49">
        <f t="shared" ca="1" si="63"/>
        <v>145262.29722429966</v>
      </c>
      <c r="AQ146" s="15">
        <f t="shared" si="75"/>
        <v>249632.57917511769</v>
      </c>
      <c r="AR146" s="15">
        <f t="shared" si="76"/>
        <v>0</v>
      </c>
      <c r="AS146" s="15"/>
      <c r="AT146" s="15"/>
      <c r="AU146" s="51">
        <f t="shared" si="64"/>
        <v>4196.5</v>
      </c>
      <c r="AV146" s="51">
        <f t="shared" ca="1" si="65"/>
        <v>42353.264435060242</v>
      </c>
      <c r="AW146" s="51">
        <f t="shared" ca="1" si="77"/>
        <v>32857.25959824599</v>
      </c>
      <c r="AX146" s="15">
        <f t="shared" ca="1" si="78"/>
        <v>0</v>
      </c>
      <c r="AY146" s="51">
        <f t="shared" ca="1" si="79"/>
        <v>0</v>
      </c>
      <c r="AZ146" s="52">
        <f t="shared" ca="1" si="66"/>
        <v>0</v>
      </c>
      <c r="BA146" s="52">
        <f t="shared" ca="1" si="67"/>
        <v>0</v>
      </c>
      <c r="BB146" s="52">
        <f t="shared" si="80"/>
        <v>0</v>
      </c>
      <c r="BC146" s="39">
        <f t="shared" si="81"/>
        <v>0</v>
      </c>
      <c r="BD146" s="51">
        <f t="shared" ca="1" si="82"/>
        <v>0</v>
      </c>
      <c r="BE146" s="15">
        <f t="shared" ca="1" si="83"/>
        <v>224669.32125760589</v>
      </c>
      <c r="BF146" s="15">
        <v>-88501.354430698149</v>
      </c>
      <c r="BG146" s="15">
        <f t="shared" ca="1" si="84"/>
        <v>2258707.7446442577</v>
      </c>
      <c r="BH146" s="15"/>
      <c r="BI146" s="15"/>
    </row>
    <row r="147" spans="1:61" ht="11.25" x14ac:dyDescent="0.2">
      <c r="A147" s="20">
        <v>10817</v>
      </c>
      <c r="B147" s="20"/>
      <c r="C147" s="20">
        <v>1</v>
      </c>
      <c r="D147" s="20">
        <f t="shared" si="68"/>
        <v>1</v>
      </c>
      <c r="E147" s="47">
        <f t="shared" si="69"/>
        <v>3</v>
      </c>
      <c r="F147" s="47">
        <f t="shared" si="70"/>
        <v>13</v>
      </c>
      <c r="G147" s="21" t="s">
        <v>229</v>
      </c>
      <c r="H147" s="29">
        <v>1658</v>
      </c>
      <c r="I147" s="48"/>
      <c r="J147" s="29">
        <f t="shared" si="71"/>
        <v>2672.5970149253731</v>
      </c>
      <c r="K147" s="125">
        <v>82215</v>
      </c>
      <c r="L147" s="125">
        <v>91595.71</v>
      </c>
      <c r="M147" s="125">
        <v>0</v>
      </c>
      <c r="N147" s="126">
        <f t="shared" si="51"/>
        <v>94917.126900000003</v>
      </c>
      <c r="O147" s="126">
        <f t="shared" ca="1" si="52"/>
        <v>341402.00090136426</v>
      </c>
      <c r="P147" s="126">
        <f t="shared" ca="1" si="53"/>
        <v>73945</v>
      </c>
      <c r="Q147" s="49">
        <f t="shared" si="72"/>
        <v>1</v>
      </c>
      <c r="R147" s="49">
        <f t="shared" si="73"/>
        <v>0</v>
      </c>
      <c r="S147" s="49">
        <f ca="1">OFFSET(V!$B$7,D147,Q147)*H147</f>
        <v>19249.379999999997</v>
      </c>
      <c r="T147" s="49">
        <f ca="1">IF(R147&gt;0,OFFSET(V!$I$7,D147,R147)*IF(R147=1,H147-9300,IF(R147=2,H147-18000,IF(R147=3,H147-45000,0))),0)</f>
        <v>0</v>
      </c>
      <c r="U147" s="49">
        <f>IF(AND(I147=1,H147&gt;20000,H147&lt;=45000),H147*V!$G$7,0)+IF(AND(I147=1,H147&gt;45000,H147&lt;=50000),V!$G$7/5000*(50000-H147)*H147,0)</f>
        <v>0</v>
      </c>
      <c r="V147" s="50">
        <f t="shared" ca="1" si="54"/>
        <v>19249.379999999997</v>
      </c>
      <c r="W147" s="51">
        <v>0</v>
      </c>
      <c r="X147" s="51">
        <v>0</v>
      </c>
      <c r="Y147" s="52">
        <v>0</v>
      </c>
      <c r="Z147" s="52">
        <v>34282.421168143133</v>
      </c>
      <c r="AA147" s="52">
        <v>0</v>
      </c>
      <c r="AB147" s="138">
        <f t="shared" si="74"/>
        <v>0</v>
      </c>
      <c r="AC147" s="52">
        <v>32526.370388841417</v>
      </c>
      <c r="AD147" s="138">
        <f t="shared" si="55"/>
        <v>0</v>
      </c>
      <c r="AE147" s="138">
        <f t="shared" si="56"/>
        <v>1658</v>
      </c>
      <c r="AF147" s="138">
        <f t="shared" si="57"/>
        <v>0</v>
      </c>
      <c r="AG147" s="138">
        <f t="shared" si="58"/>
        <v>0</v>
      </c>
      <c r="AH147" s="29"/>
      <c r="AI147" s="29"/>
      <c r="AJ147" s="15"/>
      <c r="AK147" s="51">
        <f t="shared" ca="1" si="59"/>
        <v>1119292.9973746864</v>
      </c>
      <c r="AL147" s="15">
        <f t="shared" ca="1" si="60"/>
        <v>1212487.3773746863</v>
      </c>
      <c r="AM147" s="49">
        <f t="shared" ca="1" si="61"/>
        <v>7271.8759350243454</v>
      </c>
      <c r="AN147" s="49">
        <f t="shared" ca="1" si="62"/>
        <v>0</v>
      </c>
      <c r="AO147" s="15"/>
      <c r="AP147" s="49">
        <f t="shared" ca="1" si="63"/>
        <v>18927.238178062675</v>
      </c>
      <c r="AQ147" s="15">
        <f t="shared" si="75"/>
        <v>32526.370388841417</v>
      </c>
      <c r="AR147" s="15">
        <f t="shared" si="76"/>
        <v>0</v>
      </c>
      <c r="AS147" s="15"/>
      <c r="AT147" s="15"/>
      <c r="AU147" s="51">
        <f t="shared" si="64"/>
        <v>0</v>
      </c>
      <c r="AV147" s="51">
        <f t="shared" ca="1" si="65"/>
        <v>22985.830583741368</v>
      </c>
      <c r="AW147" s="51">
        <f t="shared" ca="1" si="77"/>
        <v>0</v>
      </c>
      <c r="AX147" s="15">
        <f t="shared" ca="1" si="78"/>
        <v>9386.6983729626227</v>
      </c>
      <c r="AY147" s="51">
        <f t="shared" ca="1" si="79"/>
        <v>-1009.2221764637295</v>
      </c>
      <c r="AZ147" s="52">
        <f t="shared" ca="1" si="66"/>
        <v>0</v>
      </c>
      <c r="BA147" s="52">
        <f t="shared" ca="1" si="67"/>
        <v>0</v>
      </c>
      <c r="BB147" s="52">
        <f t="shared" si="80"/>
        <v>0</v>
      </c>
      <c r="BC147" s="39">
        <f t="shared" si="81"/>
        <v>0</v>
      </c>
      <c r="BD147" s="51">
        <f t="shared" ca="1" si="82"/>
        <v>0</v>
      </c>
      <c r="BE147" s="15">
        <f t="shared" ca="1" si="83"/>
        <v>40903.84658534031</v>
      </c>
      <c r="BF147" s="15">
        <v>-30084.746679822081</v>
      </c>
      <c r="BG147" s="15">
        <f t="shared" ca="1" si="84"/>
        <v>1230578.353215229</v>
      </c>
      <c r="BH147" s="15"/>
      <c r="BI147" s="15"/>
    </row>
    <row r="148" spans="1:61" ht="11.25" x14ac:dyDescent="0.2">
      <c r="A148" s="20">
        <v>10818</v>
      </c>
      <c r="B148" s="20"/>
      <c r="C148" s="20">
        <v>1</v>
      </c>
      <c r="D148" s="20">
        <f t="shared" si="68"/>
        <v>1</v>
      </c>
      <c r="E148" s="47">
        <f t="shared" si="69"/>
        <v>2</v>
      </c>
      <c r="F148" s="47">
        <f t="shared" si="70"/>
        <v>12</v>
      </c>
      <c r="G148" s="21" t="s">
        <v>230</v>
      </c>
      <c r="H148" s="29">
        <v>855</v>
      </c>
      <c r="I148" s="48"/>
      <c r="J148" s="29">
        <f t="shared" si="71"/>
        <v>1378.2089552238806</v>
      </c>
      <c r="K148" s="125">
        <v>53770</v>
      </c>
      <c r="L148" s="125">
        <v>33596.519999999997</v>
      </c>
      <c r="M148" s="125">
        <v>0</v>
      </c>
      <c r="N148" s="126">
        <f t="shared" ref="N148:N211" si="85">K148*K$2+L148*L$2+M148*M$2</f>
        <v>51817.042800000003</v>
      </c>
      <c r="O148" s="126">
        <f t="shared" ref="O148:O211" ca="1" si="86">OFFSET($O$4,D148,0)*J148</f>
        <v>176054.71095938867</v>
      </c>
      <c r="P148" s="126">
        <f t="shared" ref="P148:P211" ca="1" si="87">ROUND(IF(O148&gt;N148,(O148-N148)*$P$2,0),0)</f>
        <v>37271</v>
      </c>
      <c r="Q148" s="49">
        <f t="shared" si="72"/>
        <v>1</v>
      </c>
      <c r="R148" s="49">
        <f t="shared" si="73"/>
        <v>0</v>
      </c>
      <c r="S148" s="49">
        <f ca="1">OFFSET(V!$B$7,D148,Q148)*H148</f>
        <v>9926.5499999999993</v>
      </c>
      <c r="T148" s="49">
        <f ca="1">IF(R148&gt;0,OFFSET(V!$I$7,D148,R148)*IF(R148=1,H148-9300,IF(R148=2,H148-18000,IF(R148=3,H148-45000,0))),0)</f>
        <v>0</v>
      </c>
      <c r="U148" s="49">
        <f>IF(AND(I148=1,H148&gt;20000,H148&lt;=45000),H148*V!$G$7,0)+IF(AND(I148=1,H148&gt;45000,H148&lt;=50000),V!$G$7/5000*(50000-H148)*H148,0)</f>
        <v>0</v>
      </c>
      <c r="V148" s="50">
        <f t="shared" ref="V148:V211" ca="1" si="88">SUM(S148:U148)</f>
        <v>9926.5499999999993</v>
      </c>
      <c r="W148" s="51">
        <v>0</v>
      </c>
      <c r="X148" s="51">
        <v>0</v>
      </c>
      <c r="Y148" s="52">
        <v>0</v>
      </c>
      <c r="Z148" s="52">
        <v>30122.933366278347</v>
      </c>
      <c r="AA148" s="52">
        <v>0</v>
      </c>
      <c r="AB148" s="138">
        <f t="shared" si="74"/>
        <v>0</v>
      </c>
      <c r="AC148" s="52">
        <v>28579.944312113716</v>
      </c>
      <c r="AD148" s="138">
        <f t="shared" ref="AD148:AD211" si="89">IF(AND(H148&lt;=$AD$1,I148=0),0,1)</f>
        <v>0</v>
      </c>
      <c r="AE148" s="138">
        <f t="shared" ref="AE148:AE211" si="90">IF(AD148=0,H148,0)</f>
        <v>855</v>
      </c>
      <c r="AF148" s="138">
        <f t="shared" ref="AF148:AF211" si="91">H148-AE148</f>
        <v>0</v>
      </c>
      <c r="AG148" s="138">
        <f t="shared" ref="AG148:AG211" si="92">J148*AD148</f>
        <v>0</v>
      </c>
      <c r="AH148" s="29"/>
      <c r="AI148" s="29"/>
      <c r="AJ148" s="15"/>
      <c r="AK148" s="51">
        <f t="shared" ref="AK148:AK211" ca="1" si="93">OFFSET($AK$4,D148,0)/OFFSET($J$4,D148,0)*J148</f>
        <v>577198.74110697035</v>
      </c>
      <c r="AL148" s="15">
        <f t="shared" ref="AL148:AL211" ca="1" si="94">AK148+P148+V148+W148+X148</f>
        <v>624396.2911069704</v>
      </c>
      <c r="AM148" s="49">
        <f t="shared" ref="AM148:AM211" ca="1" si="95">OFFSET($AM$4,D148,0)/OFFSET($H$4,D148,0)*H148</f>
        <v>3749.9722101603229</v>
      </c>
      <c r="AN148" s="49">
        <f t="shared" ref="AN148:AN211" ca="1" si="96">OFFSET($AN$4,D148,0)/OFFSET($Y$4,D148,0)*Y148</f>
        <v>0</v>
      </c>
      <c r="AO148" s="15"/>
      <c r="AP148" s="49">
        <f t="shared" ref="AP148:AP211" ca="1" si="97">OFFSET($AP$4,D148,0)/OFFSET($Z$4,D148,0)*Z148</f>
        <v>16630.795463631566</v>
      </c>
      <c r="AQ148" s="15">
        <f t="shared" si="75"/>
        <v>28579.944312113716</v>
      </c>
      <c r="AR148" s="15">
        <f t="shared" si="76"/>
        <v>0</v>
      </c>
      <c r="AS148" s="15"/>
      <c r="AT148" s="15"/>
      <c r="AU148" s="51">
        <f t="shared" ref="AU148:AU211" si="98">IF(AD148=0,AB148*$AU$4,0)</f>
        <v>0</v>
      </c>
      <c r="AV148" s="51">
        <f t="shared" ref="AV148:AV211" ca="1" si="99">OFFSET($AV$4,D148,0)/OFFSET($AE$4,D148,0)*AE148</f>
        <v>11853.368606211623</v>
      </c>
      <c r="AW148" s="51">
        <f t="shared" ca="1" si="77"/>
        <v>0</v>
      </c>
      <c r="AX148" s="15">
        <f t="shared" ca="1" si="78"/>
        <v>0</v>
      </c>
      <c r="AY148" s="51">
        <f t="shared" ca="1" si="79"/>
        <v>0</v>
      </c>
      <c r="AZ148" s="52">
        <f t="shared" ref="AZ148:AZ211" ca="1" si="100">OFFSET($AT$4,D148,0)*$AZ$2/OFFSET($AF$4,D148,0)*AF148</f>
        <v>0</v>
      </c>
      <c r="BA148" s="52">
        <f t="shared" ref="BA148:BA211" ca="1" si="101">OFFSET($AT$4,D148,0)*$BA$2/OFFSET($AG$4,D148,0)*AG148</f>
        <v>0</v>
      </c>
      <c r="BB148" s="52">
        <f t="shared" si="80"/>
        <v>0</v>
      </c>
      <c r="BC148" s="39">
        <f t="shared" si="81"/>
        <v>0</v>
      </c>
      <c r="BD148" s="51">
        <f t="shared" ca="1" si="82"/>
        <v>0</v>
      </c>
      <c r="BE148" s="15">
        <f t="shared" ca="1" si="83"/>
        <v>28484.164069843187</v>
      </c>
      <c r="BF148" s="15">
        <v>-15923.223999396543</v>
      </c>
      <c r="BG148" s="15">
        <f t="shared" ca="1" si="84"/>
        <v>640707.20338757744</v>
      </c>
      <c r="BH148" s="15"/>
      <c r="BI148" s="15"/>
    </row>
    <row r="149" spans="1:61" ht="11.25" x14ac:dyDescent="0.2">
      <c r="A149" s="20">
        <v>10819</v>
      </c>
      <c r="B149" s="20"/>
      <c r="C149" s="20">
        <v>1</v>
      </c>
      <c r="D149" s="20">
        <f t="shared" ref="D149:D212" si="102">INT(A149/10000)</f>
        <v>1</v>
      </c>
      <c r="E149" s="47">
        <f t="shared" ref="E149:E212" si="103">IF(H149&lt;=500,1,IF(H149&lt;=1000,2,IF(H149&lt;=2500,3,IF(H149&lt;=5000,4,IF(H149&lt;=10000,5,IF(H149&lt;=20000,6,IF(H149&lt;=50000,7,8)))))))</f>
        <v>2</v>
      </c>
      <c r="F149" s="47">
        <f t="shared" ref="F149:F212" si="104">D149*10+E149</f>
        <v>12</v>
      </c>
      <c r="G149" s="21" t="s">
        <v>231</v>
      </c>
      <c r="H149" s="29">
        <v>826</v>
      </c>
      <c r="I149" s="48"/>
      <c r="J149" s="29">
        <f t="shared" ref="J149:J212" si="105">IF(AND(I149=1,H149&lt;=20000),H149*2,IF(H149&lt;=10000,H149*(1+41/67),IF(H149&lt;=20000,H149*(1+2/3),IF(H149&lt;=50000,H149*(2),H149*(2+1/3))))+IF(AND(H149&gt;9000,H149&lt;=10000),(H149-9000)*(110/201),0)+IF(AND(H149&gt;18000,H149&lt;=20000),(H149-18000)*(3+1/3),0)+IF(AND(H149&gt;45000,H149&lt;=50000),(H149-45000)*(3+1/3),0))</f>
        <v>1331.4626865671642</v>
      </c>
      <c r="K149" s="125">
        <v>50330</v>
      </c>
      <c r="L149" s="125">
        <v>42517.61</v>
      </c>
      <c r="M149" s="125">
        <v>0</v>
      </c>
      <c r="N149" s="126">
        <f t="shared" si="85"/>
        <v>52819.467900000003</v>
      </c>
      <c r="O149" s="126">
        <f t="shared" ca="1" si="86"/>
        <v>170083.26462275445</v>
      </c>
      <c r="P149" s="126">
        <f t="shared" ca="1" si="87"/>
        <v>35179</v>
      </c>
      <c r="Q149" s="49">
        <f t="shared" ref="Q149:Q212" si="106">IF(AND(I149=1,H149&lt;=20000),3,IF(H149&lt;=10000,1,IF(H149&lt;=20000,2,IF(H149&lt;=50000,3,4))))</f>
        <v>1</v>
      </c>
      <c r="R149" s="49">
        <f t="shared" ref="R149:R212" si="107">IF(AND(I149=1,H149&lt;=45000),0,IF(AND(H149&gt;9300,H149&lt;=10000),1,IF(AND(H149&gt;18000,H149&lt;=20000),2,IF(AND(H149&gt;45000,H149&lt;=50000),3,0))))</f>
        <v>0</v>
      </c>
      <c r="S149" s="49">
        <f ca="1">OFFSET(V!$B$7,D149,Q149)*H149</f>
        <v>9589.8599999999988</v>
      </c>
      <c r="T149" s="49">
        <f ca="1">IF(R149&gt;0,OFFSET(V!$I$7,D149,R149)*IF(R149=1,H149-9300,IF(R149=2,H149-18000,IF(R149=3,H149-45000,0))),0)</f>
        <v>0</v>
      </c>
      <c r="U149" s="49">
        <f>IF(AND(I149=1,H149&gt;20000,H149&lt;=45000),H149*V!$G$7,0)+IF(AND(I149=1,H149&gt;45000,H149&lt;=50000),V!$G$7/5000*(50000-H149)*H149,0)</f>
        <v>0</v>
      </c>
      <c r="V149" s="50">
        <f t="shared" ca="1" si="88"/>
        <v>9589.8599999999988</v>
      </c>
      <c r="W149" s="51">
        <v>0</v>
      </c>
      <c r="X149" s="51">
        <v>0</v>
      </c>
      <c r="Y149" s="52">
        <v>0</v>
      </c>
      <c r="Z149" s="52">
        <v>13478.49974201144</v>
      </c>
      <c r="AA149" s="52">
        <v>0</v>
      </c>
      <c r="AB149" s="138">
        <f t="shared" ref="AB149:AB212" si="108">MAX(AA149-$AB$3,0)</f>
        <v>0</v>
      </c>
      <c r="AC149" s="52">
        <v>12788.089637669933</v>
      </c>
      <c r="AD149" s="138">
        <f t="shared" si="89"/>
        <v>0</v>
      </c>
      <c r="AE149" s="138">
        <f t="shared" si="90"/>
        <v>826</v>
      </c>
      <c r="AF149" s="138">
        <f t="shared" si="91"/>
        <v>0</v>
      </c>
      <c r="AG149" s="138">
        <f t="shared" si="92"/>
        <v>0</v>
      </c>
      <c r="AH149" s="29"/>
      <c r="AI149" s="29"/>
      <c r="AJ149" s="15"/>
      <c r="AK149" s="51">
        <f t="shared" ca="1" si="93"/>
        <v>557621.23994661705</v>
      </c>
      <c r="AL149" s="15">
        <f t="shared" ca="1" si="94"/>
        <v>602390.09994661703</v>
      </c>
      <c r="AM149" s="49">
        <f t="shared" ca="1" si="95"/>
        <v>3622.78017028354</v>
      </c>
      <c r="AN149" s="49">
        <f t="shared" ca="1" si="96"/>
        <v>0</v>
      </c>
      <c r="AO149" s="15"/>
      <c r="AP149" s="49">
        <f t="shared" ca="1" si="97"/>
        <v>7441.4456799529662</v>
      </c>
      <c r="AQ149" s="15">
        <f t="shared" ref="AQ149:AQ212" si="109">IF(AD149=0,AC149,0)</f>
        <v>12788.089637669933</v>
      </c>
      <c r="AR149" s="15">
        <f t="shared" ref="AR149:AR212" si="110">AC149-AQ149</f>
        <v>0</v>
      </c>
      <c r="AS149" s="15"/>
      <c r="AT149" s="15"/>
      <c r="AU149" s="51">
        <f t="shared" si="98"/>
        <v>0</v>
      </c>
      <c r="AV149" s="51">
        <f t="shared" ca="1" si="99"/>
        <v>11451.324524831345</v>
      </c>
      <c r="AW149" s="51">
        <f t="shared" ref="AW149:AW212" ca="1" si="111">IF(AD149=0,MAX(0,AC149*$AW$1-(AP149+AU149+AV149)),0)</f>
        <v>0</v>
      </c>
      <c r="AX149" s="15">
        <f t="shared" ref="AX149:AX212" ca="1" si="112">IF(AD149=0,MAX(0,(AP149+AU149+AV149)-AC149),0)</f>
        <v>6104.6805671143793</v>
      </c>
      <c r="AY149" s="51">
        <f t="shared" ref="AY149:AY212" ca="1" si="113">-OFFSET($AW$4,D149,0)/OFFSET($AX$4,D149,0)*AX149</f>
        <v>-656.3520807598386</v>
      </c>
      <c r="AZ149" s="52">
        <f t="shared" ca="1" si="100"/>
        <v>0</v>
      </c>
      <c r="BA149" s="52">
        <f t="shared" ca="1" si="101"/>
        <v>0</v>
      </c>
      <c r="BB149" s="52">
        <f t="shared" ref="BB149:BB212" si="114">IF(AD149=1,MAX(0,AC149*$BB$1-(AP149+AZ149+BA149)),0)</f>
        <v>0</v>
      </c>
      <c r="BC149" s="39">
        <f t="shared" ref="BC149:BC212" si="115">IF(AD149=1,MAX(0,(AP149+AZ149+BA149)-AC149),0)</f>
        <v>0</v>
      </c>
      <c r="BD149" s="51">
        <f t="shared" ref="BD149:BD212" ca="1" si="116">-OFFSET($BB$4,D149,0)/OFFSET($BC$4,D149,0)*BC149</f>
        <v>0</v>
      </c>
      <c r="BE149" s="15">
        <f t="shared" ref="BE149:BE212" ca="1" si="117">AP149+AU149+AV149+AW149+AY149+AZ149+BA149+BB149+BD149</f>
        <v>18236.418124024472</v>
      </c>
      <c r="BF149" s="15">
        <v>-15189.972218114104</v>
      </c>
      <c r="BG149" s="15">
        <f t="shared" ref="BG149:BG212" ca="1" si="118">AL149+AM149+AN149+BE149+BF149</f>
        <v>609059.326022811</v>
      </c>
      <c r="BH149" s="15"/>
      <c r="BI149" s="15"/>
    </row>
    <row r="150" spans="1:61" ht="11.25" x14ac:dyDescent="0.2">
      <c r="A150" s="20">
        <v>10820</v>
      </c>
      <c r="B150" s="20"/>
      <c r="C150" s="20">
        <v>1</v>
      </c>
      <c r="D150" s="20">
        <f t="shared" si="102"/>
        <v>1</v>
      </c>
      <c r="E150" s="47">
        <f t="shared" si="103"/>
        <v>2</v>
      </c>
      <c r="F150" s="47">
        <f t="shared" si="104"/>
        <v>12</v>
      </c>
      <c r="G150" s="21" t="s">
        <v>232</v>
      </c>
      <c r="H150" s="29">
        <v>899</v>
      </c>
      <c r="I150" s="48"/>
      <c r="J150" s="29">
        <f t="shared" si="105"/>
        <v>1449.1343283582089</v>
      </c>
      <c r="K150" s="125">
        <v>59915</v>
      </c>
      <c r="L150" s="125">
        <v>49133.279999999999</v>
      </c>
      <c r="M150" s="125">
        <v>0</v>
      </c>
      <c r="N150" s="126">
        <f t="shared" si="85"/>
        <v>62300.779199999997</v>
      </c>
      <c r="O150" s="126">
        <f t="shared" ca="1" si="86"/>
        <v>185114.8364356613</v>
      </c>
      <c r="P150" s="126">
        <f t="shared" ca="1" si="87"/>
        <v>36844</v>
      </c>
      <c r="Q150" s="49">
        <f t="shared" si="106"/>
        <v>1</v>
      </c>
      <c r="R150" s="49">
        <f t="shared" si="107"/>
        <v>0</v>
      </c>
      <c r="S150" s="49">
        <f ca="1">OFFSET(V!$B$7,D150,Q150)*H150</f>
        <v>10437.39</v>
      </c>
      <c r="T150" s="49">
        <f ca="1">IF(R150&gt;0,OFFSET(V!$I$7,D150,R150)*IF(R150=1,H150-9300,IF(R150=2,H150-18000,IF(R150=3,H150-45000,0))),0)</f>
        <v>0</v>
      </c>
      <c r="U150" s="49">
        <f>IF(AND(I150=1,H150&gt;20000,H150&lt;=45000),H150*V!$G$7,0)+IF(AND(I150=1,H150&gt;45000,H150&lt;=50000),V!$G$7/5000*(50000-H150)*H150,0)</f>
        <v>0</v>
      </c>
      <c r="V150" s="50">
        <f t="shared" ca="1" si="88"/>
        <v>10437.39</v>
      </c>
      <c r="W150" s="51">
        <v>0</v>
      </c>
      <c r="X150" s="51">
        <v>0</v>
      </c>
      <c r="Y150" s="52">
        <v>0</v>
      </c>
      <c r="Z150" s="52">
        <v>18414.365965858302</v>
      </c>
      <c r="AA150" s="52">
        <v>0</v>
      </c>
      <c r="AB150" s="138">
        <f t="shared" si="108"/>
        <v>0</v>
      </c>
      <c r="AC150" s="52">
        <v>17471.125651934934</v>
      </c>
      <c r="AD150" s="138">
        <f t="shared" si="89"/>
        <v>0</v>
      </c>
      <c r="AE150" s="138">
        <f t="shared" si="90"/>
        <v>899</v>
      </c>
      <c r="AF150" s="138">
        <f t="shared" si="91"/>
        <v>0</v>
      </c>
      <c r="AG150" s="138">
        <f t="shared" si="92"/>
        <v>0</v>
      </c>
      <c r="AH150" s="29"/>
      <c r="AI150" s="29"/>
      <c r="AJ150" s="15"/>
      <c r="AK150" s="51">
        <f t="shared" ca="1" si="93"/>
        <v>606902.53597095481</v>
      </c>
      <c r="AL150" s="15">
        <f t="shared" ca="1" si="94"/>
        <v>654183.92597095482</v>
      </c>
      <c r="AM150" s="49">
        <f t="shared" ca="1" si="95"/>
        <v>3942.953236180269</v>
      </c>
      <c r="AN150" s="49">
        <f t="shared" ca="1" si="96"/>
        <v>0</v>
      </c>
      <c r="AO150" s="15"/>
      <c r="AP150" s="49">
        <f t="shared" ca="1" si="97"/>
        <v>10166.52496112745</v>
      </c>
      <c r="AQ150" s="15">
        <f t="shared" si="109"/>
        <v>17471.125651934934</v>
      </c>
      <c r="AR150" s="15">
        <f t="shared" si="110"/>
        <v>0</v>
      </c>
      <c r="AS150" s="15"/>
      <c r="AT150" s="15"/>
      <c r="AU150" s="51">
        <f t="shared" si="98"/>
        <v>0</v>
      </c>
      <c r="AV150" s="51">
        <f t="shared" ca="1" si="99"/>
        <v>12463.366522788594</v>
      </c>
      <c r="AW150" s="51">
        <f t="shared" ca="1" si="111"/>
        <v>0</v>
      </c>
      <c r="AX150" s="15">
        <f t="shared" ca="1" si="112"/>
        <v>5158.7658319811089</v>
      </c>
      <c r="AY150" s="51">
        <f t="shared" ca="1" si="113"/>
        <v>-554.6509192001954</v>
      </c>
      <c r="AZ150" s="52">
        <f t="shared" ca="1" si="100"/>
        <v>0</v>
      </c>
      <c r="BA150" s="52">
        <f t="shared" ca="1" si="101"/>
        <v>0</v>
      </c>
      <c r="BB150" s="52">
        <f t="shared" si="114"/>
        <v>0</v>
      </c>
      <c r="BC150" s="39">
        <f t="shared" si="115"/>
        <v>0</v>
      </c>
      <c r="BD150" s="51">
        <f t="shared" ca="1" si="116"/>
        <v>0</v>
      </c>
      <c r="BE150" s="15">
        <f t="shared" ca="1" si="117"/>
        <v>22075.240564715848</v>
      </c>
      <c r="BF150" s="15">
        <v>-16665.93654812577</v>
      </c>
      <c r="BG150" s="15">
        <f t="shared" ca="1" si="118"/>
        <v>663536.18322372506</v>
      </c>
      <c r="BH150" s="15"/>
      <c r="BI150" s="15"/>
    </row>
    <row r="151" spans="1:61" ht="11.25" x14ac:dyDescent="0.2">
      <c r="A151" s="20">
        <v>10821</v>
      </c>
      <c r="B151" s="20"/>
      <c r="C151" s="20">
        <v>1</v>
      </c>
      <c r="D151" s="20">
        <f t="shared" si="102"/>
        <v>1</v>
      </c>
      <c r="E151" s="47">
        <f t="shared" si="103"/>
        <v>3</v>
      </c>
      <c r="F151" s="47">
        <f t="shared" si="104"/>
        <v>13</v>
      </c>
      <c r="G151" s="21" t="s">
        <v>233</v>
      </c>
      <c r="H151" s="29">
        <v>1283</v>
      </c>
      <c r="I151" s="48"/>
      <c r="J151" s="29">
        <f t="shared" si="105"/>
        <v>2068.1194029850744</v>
      </c>
      <c r="K151" s="125">
        <v>86300</v>
      </c>
      <c r="L151" s="125">
        <v>211752.66</v>
      </c>
      <c r="M151" s="125">
        <v>0</v>
      </c>
      <c r="N151" s="126">
        <f t="shared" si="85"/>
        <v>144719.5374</v>
      </c>
      <c r="O151" s="126">
        <f t="shared" ca="1" si="86"/>
        <v>264185.02241040429</v>
      </c>
      <c r="P151" s="126">
        <f t="shared" ca="1" si="87"/>
        <v>35840</v>
      </c>
      <c r="Q151" s="49">
        <f t="shared" si="106"/>
        <v>1</v>
      </c>
      <c r="R151" s="49">
        <f t="shared" si="107"/>
        <v>0</v>
      </c>
      <c r="S151" s="49">
        <f ca="1">OFFSET(V!$B$7,D151,Q151)*H151</f>
        <v>14895.63</v>
      </c>
      <c r="T151" s="49">
        <f ca="1">IF(R151&gt;0,OFFSET(V!$I$7,D151,R151)*IF(R151=1,H151-9300,IF(R151=2,H151-18000,IF(R151=3,H151-45000,0))),0)</f>
        <v>0</v>
      </c>
      <c r="U151" s="49">
        <f>IF(AND(I151=1,H151&gt;20000,H151&lt;=45000),H151*V!$G$7,0)+IF(AND(I151=1,H151&gt;45000,H151&lt;=50000),V!$G$7/5000*(50000-H151)*H151,0)</f>
        <v>0</v>
      </c>
      <c r="V151" s="50">
        <f t="shared" ca="1" si="88"/>
        <v>14895.63</v>
      </c>
      <c r="W151" s="51">
        <v>0</v>
      </c>
      <c r="X151" s="51">
        <v>0</v>
      </c>
      <c r="Y151" s="52">
        <v>0</v>
      </c>
      <c r="Z151" s="52">
        <v>13341.831210075361</v>
      </c>
      <c r="AA151" s="52">
        <v>0</v>
      </c>
      <c r="AB151" s="138">
        <f t="shared" si="108"/>
        <v>0</v>
      </c>
      <c r="AC151" s="52">
        <v>12658.421687193235</v>
      </c>
      <c r="AD151" s="138">
        <f t="shared" si="89"/>
        <v>0</v>
      </c>
      <c r="AE151" s="138">
        <f t="shared" si="90"/>
        <v>1283</v>
      </c>
      <c r="AF151" s="138">
        <f t="shared" si="91"/>
        <v>0</v>
      </c>
      <c r="AG151" s="138">
        <f t="shared" si="92"/>
        <v>0</v>
      </c>
      <c r="AH151" s="29"/>
      <c r="AI151" s="29"/>
      <c r="AJ151" s="15"/>
      <c r="AK151" s="51">
        <f t="shared" ca="1" si="93"/>
        <v>866135.65478390991</v>
      </c>
      <c r="AL151" s="15">
        <f t="shared" ca="1" si="94"/>
        <v>916871.28478390991</v>
      </c>
      <c r="AM151" s="49">
        <f t="shared" ca="1" si="95"/>
        <v>5627.1512814452562</v>
      </c>
      <c r="AN151" s="49">
        <f t="shared" ca="1" si="96"/>
        <v>0</v>
      </c>
      <c r="AO151" s="15"/>
      <c r="AP151" s="49">
        <f t="shared" ca="1" si="97"/>
        <v>7365.9913285023149</v>
      </c>
      <c r="AQ151" s="15">
        <f t="shared" si="109"/>
        <v>12658.421687193235</v>
      </c>
      <c r="AR151" s="15">
        <f t="shared" si="110"/>
        <v>0</v>
      </c>
      <c r="AS151" s="15"/>
      <c r="AT151" s="15"/>
      <c r="AU151" s="51">
        <f t="shared" si="98"/>
        <v>0</v>
      </c>
      <c r="AV151" s="51">
        <f t="shared" ca="1" si="99"/>
        <v>17786.98470382399</v>
      </c>
      <c r="AW151" s="51">
        <f t="shared" ca="1" si="111"/>
        <v>0</v>
      </c>
      <c r="AX151" s="15">
        <f t="shared" ca="1" si="112"/>
        <v>12494.554345133069</v>
      </c>
      <c r="AY151" s="51">
        <f t="shared" ca="1" si="113"/>
        <v>-1343.3670529417102</v>
      </c>
      <c r="AZ151" s="52">
        <f t="shared" ca="1" si="100"/>
        <v>0</v>
      </c>
      <c r="BA151" s="52">
        <f t="shared" ca="1" si="101"/>
        <v>0</v>
      </c>
      <c r="BB151" s="52">
        <f t="shared" si="114"/>
        <v>0</v>
      </c>
      <c r="BC151" s="39">
        <f t="shared" si="115"/>
        <v>0</v>
      </c>
      <c r="BD151" s="51">
        <f t="shared" ca="1" si="116"/>
        <v>0</v>
      </c>
      <c r="BE151" s="15">
        <f t="shared" ca="1" si="117"/>
        <v>23809.608979384593</v>
      </c>
      <c r="BF151" s="15">
        <v>-26298.036046004741</v>
      </c>
      <c r="BG151" s="15">
        <f t="shared" ca="1" si="118"/>
        <v>920010.00899873511</v>
      </c>
      <c r="BH151" s="15"/>
      <c r="BI151" s="15"/>
    </row>
    <row r="152" spans="1:61" ht="11.25" x14ac:dyDescent="0.2">
      <c r="A152" s="20">
        <v>10822</v>
      </c>
      <c r="B152" s="20"/>
      <c r="C152" s="20">
        <v>1</v>
      </c>
      <c r="D152" s="20">
        <f t="shared" si="102"/>
        <v>1</v>
      </c>
      <c r="E152" s="47">
        <f t="shared" si="103"/>
        <v>3</v>
      </c>
      <c r="F152" s="47">
        <f t="shared" si="104"/>
        <v>13</v>
      </c>
      <c r="G152" s="21" t="s">
        <v>234</v>
      </c>
      <c r="H152" s="29">
        <v>1406</v>
      </c>
      <c r="I152" s="48"/>
      <c r="J152" s="29">
        <f t="shared" si="105"/>
        <v>2266.3880597014927</v>
      </c>
      <c r="K152" s="125">
        <v>145030</v>
      </c>
      <c r="L152" s="125">
        <v>619248.86</v>
      </c>
      <c r="M152" s="125">
        <v>0</v>
      </c>
      <c r="N152" s="126">
        <f t="shared" si="85"/>
        <v>345928.65539999999</v>
      </c>
      <c r="O152" s="126">
        <f t="shared" ca="1" si="86"/>
        <v>289512.19135543919</v>
      </c>
      <c r="P152" s="126">
        <f t="shared" ca="1" si="87"/>
        <v>0</v>
      </c>
      <c r="Q152" s="49">
        <f t="shared" si="106"/>
        <v>1</v>
      </c>
      <c r="R152" s="49">
        <f t="shared" si="107"/>
        <v>0</v>
      </c>
      <c r="S152" s="49">
        <f ca="1">OFFSET(V!$B$7,D152,Q152)*H152</f>
        <v>16323.66</v>
      </c>
      <c r="T152" s="49">
        <f ca="1">IF(R152&gt;0,OFFSET(V!$I$7,D152,R152)*IF(R152=1,H152-9300,IF(R152=2,H152-18000,IF(R152=3,H152-45000,0))),0)</f>
        <v>0</v>
      </c>
      <c r="U152" s="49">
        <f>IF(AND(I152=1,H152&gt;20000,H152&lt;=45000),H152*V!$G$7,0)+IF(AND(I152=1,H152&gt;45000,H152&lt;=50000),V!$G$7/5000*(50000-H152)*H152,0)</f>
        <v>0</v>
      </c>
      <c r="V152" s="50">
        <f t="shared" ca="1" si="88"/>
        <v>16323.66</v>
      </c>
      <c r="W152" s="51">
        <v>0</v>
      </c>
      <c r="X152" s="51">
        <v>0</v>
      </c>
      <c r="Y152" s="52">
        <v>0</v>
      </c>
      <c r="Z152" s="52">
        <v>109475.34574100855</v>
      </c>
      <c r="AA152" s="52">
        <v>0</v>
      </c>
      <c r="AB152" s="138">
        <f t="shared" si="108"/>
        <v>0</v>
      </c>
      <c r="AC152" s="52">
        <v>103867.68269819333</v>
      </c>
      <c r="AD152" s="138">
        <f t="shared" si="89"/>
        <v>0</v>
      </c>
      <c r="AE152" s="138">
        <f t="shared" si="90"/>
        <v>1406</v>
      </c>
      <c r="AF152" s="138">
        <f t="shared" si="91"/>
        <v>0</v>
      </c>
      <c r="AG152" s="138">
        <f t="shared" si="92"/>
        <v>0</v>
      </c>
      <c r="AH152" s="29"/>
      <c r="AI152" s="29"/>
      <c r="AJ152" s="15"/>
      <c r="AK152" s="51">
        <f t="shared" ca="1" si="93"/>
        <v>949171.26315368467</v>
      </c>
      <c r="AL152" s="15">
        <f t="shared" ca="1" si="94"/>
        <v>965494.92315368471</v>
      </c>
      <c r="AM152" s="49">
        <f t="shared" ca="1" si="95"/>
        <v>6166.6209678191972</v>
      </c>
      <c r="AN152" s="49">
        <f t="shared" ca="1" si="96"/>
        <v>0</v>
      </c>
      <c r="AO152" s="15"/>
      <c r="AP152" s="49">
        <f t="shared" ca="1" si="97"/>
        <v>60441.062003849693</v>
      </c>
      <c r="AQ152" s="15">
        <f t="shared" si="109"/>
        <v>103867.68269819333</v>
      </c>
      <c r="AR152" s="15">
        <f t="shared" si="110"/>
        <v>0</v>
      </c>
      <c r="AS152" s="15"/>
      <c r="AT152" s="15"/>
      <c r="AU152" s="51">
        <f t="shared" si="98"/>
        <v>0</v>
      </c>
      <c r="AV152" s="51">
        <f t="shared" ca="1" si="99"/>
        <v>19492.206152436891</v>
      </c>
      <c r="AW152" s="51">
        <f t="shared" ca="1" si="111"/>
        <v>13547.646272087397</v>
      </c>
      <c r="AX152" s="15">
        <f t="shared" ca="1" si="112"/>
        <v>0</v>
      </c>
      <c r="AY152" s="51">
        <f t="shared" ca="1" si="113"/>
        <v>0</v>
      </c>
      <c r="AZ152" s="52">
        <f t="shared" ca="1" si="100"/>
        <v>0</v>
      </c>
      <c r="BA152" s="52">
        <f t="shared" ca="1" si="101"/>
        <v>0</v>
      </c>
      <c r="BB152" s="52">
        <f t="shared" si="114"/>
        <v>0</v>
      </c>
      <c r="BC152" s="39">
        <f t="shared" si="115"/>
        <v>0</v>
      </c>
      <c r="BD152" s="51">
        <f t="shared" ca="1" si="116"/>
        <v>0</v>
      </c>
      <c r="BE152" s="15">
        <f t="shared" ca="1" si="117"/>
        <v>93480.914428373988</v>
      </c>
      <c r="BF152" s="15">
        <v>-38956.441186713331</v>
      </c>
      <c r="BG152" s="15">
        <f t="shared" ca="1" si="118"/>
        <v>1026186.0173631646</v>
      </c>
      <c r="BH152" s="15"/>
      <c r="BI152" s="15"/>
    </row>
    <row r="153" spans="1:61" ht="11.25" x14ac:dyDescent="0.2">
      <c r="A153" s="20">
        <v>10823</v>
      </c>
      <c r="B153" s="20"/>
      <c r="C153" s="20">
        <v>1</v>
      </c>
      <c r="D153" s="20">
        <f t="shared" si="102"/>
        <v>1</v>
      </c>
      <c r="E153" s="47">
        <f t="shared" si="103"/>
        <v>3</v>
      </c>
      <c r="F153" s="47">
        <f t="shared" si="104"/>
        <v>13</v>
      </c>
      <c r="G153" s="21" t="s">
        <v>235</v>
      </c>
      <c r="H153" s="29">
        <v>1817</v>
      </c>
      <c r="I153" s="48"/>
      <c r="J153" s="29">
        <f t="shared" si="105"/>
        <v>2928.8955223880598</v>
      </c>
      <c r="K153" s="125">
        <v>108115</v>
      </c>
      <c r="L153" s="125">
        <v>243597.28</v>
      </c>
      <c r="M153" s="125">
        <v>0</v>
      </c>
      <c r="N153" s="126">
        <f t="shared" si="85"/>
        <v>172845.73920000001</v>
      </c>
      <c r="O153" s="126">
        <f t="shared" ca="1" si="86"/>
        <v>374141.99978153128</v>
      </c>
      <c r="P153" s="126">
        <f t="shared" ca="1" si="87"/>
        <v>60389</v>
      </c>
      <c r="Q153" s="49">
        <f t="shared" si="106"/>
        <v>1</v>
      </c>
      <c r="R153" s="49">
        <f t="shared" si="107"/>
        <v>0</v>
      </c>
      <c r="S153" s="49">
        <f ca="1">OFFSET(V!$B$7,D153,Q153)*H153</f>
        <v>21095.37</v>
      </c>
      <c r="T153" s="49">
        <f ca="1">IF(R153&gt;0,OFFSET(V!$I$7,D153,R153)*IF(R153=1,H153-9300,IF(R153=2,H153-18000,IF(R153=3,H153-45000,0))),0)</f>
        <v>0</v>
      </c>
      <c r="U153" s="49">
        <f>IF(AND(I153=1,H153&gt;20000,H153&lt;=45000),H153*V!$G$7,0)+IF(AND(I153=1,H153&gt;45000,H153&lt;=50000),V!$G$7/5000*(50000-H153)*H153,0)</f>
        <v>0</v>
      </c>
      <c r="V153" s="50">
        <f t="shared" ca="1" si="88"/>
        <v>21095.37</v>
      </c>
      <c r="W153" s="51">
        <v>0</v>
      </c>
      <c r="X153" s="51">
        <v>0</v>
      </c>
      <c r="Y153" s="52">
        <v>0</v>
      </c>
      <c r="Z153" s="52">
        <v>95693.64548738036</v>
      </c>
      <c r="AA153" s="52">
        <v>0</v>
      </c>
      <c r="AB153" s="138">
        <f t="shared" si="108"/>
        <v>0</v>
      </c>
      <c r="AC153" s="52">
        <v>90791.923409230003</v>
      </c>
      <c r="AD153" s="138">
        <f t="shared" si="89"/>
        <v>0</v>
      </c>
      <c r="AE153" s="138">
        <f t="shared" si="90"/>
        <v>1817</v>
      </c>
      <c r="AF153" s="138">
        <f t="shared" si="91"/>
        <v>0</v>
      </c>
      <c r="AG153" s="138">
        <f t="shared" si="92"/>
        <v>0</v>
      </c>
      <c r="AH153" s="29"/>
      <c r="AI153" s="29"/>
      <c r="AJ153" s="15"/>
      <c r="AK153" s="51">
        <f t="shared" ca="1" si="93"/>
        <v>1226631.7106331757</v>
      </c>
      <c r="AL153" s="15">
        <f t="shared" ca="1" si="94"/>
        <v>1308116.0806331758</v>
      </c>
      <c r="AM153" s="49">
        <f t="shared" ca="1" si="95"/>
        <v>7969.2391881418789</v>
      </c>
      <c r="AN153" s="49">
        <f t="shared" ca="1" si="96"/>
        <v>0</v>
      </c>
      <c r="AO153" s="15"/>
      <c r="AP153" s="49">
        <f t="shared" ca="1" si="97"/>
        <v>52832.220086888425</v>
      </c>
      <c r="AQ153" s="15">
        <f t="shared" si="109"/>
        <v>90791.923409230003</v>
      </c>
      <c r="AR153" s="15">
        <f t="shared" si="110"/>
        <v>0</v>
      </c>
      <c r="AS153" s="15"/>
      <c r="AT153" s="15"/>
      <c r="AU153" s="51">
        <f t="shared" si="98"/>
        <v>0</v>
      </c>
      <c r="AV153" s="51">
        <f t="shared" ca="1" si="99"/>
        <v>25190.141236826337</v>
      </c>
      <c r="AW153" s="51">
        <f t="shared" ca="1" si="111"/>
        <v>3690.3697445922298</v>
      </c>
      <c r="AX153" s="15">
        <f t="shared" ca="1" si="112"/>
        <v>0</v>
      </c>
      <c r="AY153" s="51">
        <f t="shared" ca="1" si="113"/>
        <v>0</v>
      </c>
      <c r="AZ153" s="52">
        <f t="shared" ca="1" si="100"/>
        <v>0</v>
      </c>
      <c r="BA153" s="52">
        <f t="shared" ca="1" si="101"/>
        <v>0</v>
      </c>
      <c r="BB153" s="52">
        <f t="shared" si="114"/>
        <v>0</v>
      </c>
      <c r="BC153" s="39">
        <f t="shared" si="115"/>
        <v>0</v>
      </c>
      <c r="BD153" s="51">
        <f t="shared" ca="1" si="116"/>
        <v>0</v>
      </c>
      <c r="BE153" s="15">
        <f t="shared" ca="1" si="117"/>
        <v>81712.731068306995</v>
      </c>
      <c r="BF153" s="15">
        <v>-37581.09366892933</v>
      </c>
      <c r="BG153" s="15">
        <f t="shared" ca="1" si="118"/>
        <v>1360216.9572206954</v>
      </c>
      <c r="BH153" s="15"/>
      <c r="BI153" s="15"/>
    </row>
    <row r="154" spans="1:61" ht="11.25" x14ac:dyDescent="0.2">
      <c r="A154" s="20">
        <v>10824</v>
      </c>
      <c r="B154" s="20"/>
      <c r="C154" s="20">
        <v>1</v>
      </c>
      <c r="D154" s="20">
        <f t="shared" si="102"/>
        <v>1</v>
      </c>
      <c r="E154" s="47">
        <f t="shared" si="103"/>
        <v>2</v>
      </c>
      <c r="F154" s="47">
        <f t="shared" si="104"/>
        <v>12</v>
      </c>
      <c r="G154" s="21" t="s">
        <v>236</v>
      </c>
      <c r="H154" s="29">
        <v>581</v>
      </c>
      <c r="I154" s="48"/>
      <c r="J154" s="29">
        <f t="shared" si="105"/>
        <v>936.53731343283584</v>
      </c>
      <c r="K154" s="125">
        <v>34125</v>
      </c>
      <c r="L154" s="125">
        <v>53718.71</v>
      </c>
      <c r="M154" s="125">
        <v>0</v>
      </c>
      <c r="N154" s="126">
        <f t="shared" si="85"/>
        <v>45520.296900000001</v>
      </c>
      <c r="O154" s="126">
        <f t="shared" ca="1" si="86"/>
        <v>119634.83867532728</v>
      </c>
      <c r="P154" s="126">
        <f t="shared" ca="1" si="87"/>
        <v>22234</v>
      </c>
      <c r="Q154" s="49">
        <f t="shared" si="106"/>
        <v>1</v>
      </c>
      <c r="R154" s="49">
        <f t="shared" si="107"/>
        <v>0</v>
      </c>
      <c r="S154" s="49">
        <f ca="1">OFFSET(V!$B$7,D154,Q154)*H154</f>
        <v>6745.41</v>
      </c>
      <c r="T154" s="49">
        <f ca="1">IF(R154&gt;0,OFFSET(V!$I$7,D154,R154)*IF(R154=1,H154-9300,IF(R154=2,H154-18000,IF(R154=3,H154-45000,0))),0)</f>
        <v>0</v>
      </c>
      <c r="U154" s="49">
        <f>IF(AND(I154=1,H154&gt;20000,H154&lt;=45000),H154*V!$G$7,0)+IF(AND(I154=1,H154&gt;45000,H154&lt;=50000),V!$G$7/5000*(50000-H154)*H154,0)</f>
        <v>0</v>
      </c>
      <c r="V154" s="50">
        <f t="shared" ca="1" si="88"/>
        <v>6745.41</v>
      </c>
      <c r="W154" s="51">
        <v>0</v>
      </c>
      <c r="X154" s="51">
        <v>0</v>
      </c>
      <c r="Y154" s="52">
        <v>0</v>
      </c>
      <c r="Z154" s="52">
        <v>9964.2013618889105</v>
      </c>
      <c r="AA154" s="52">
        <v>0</v>
      </c>
      <c r="AB154" s="138">
        <f t="shared" si="108"/>
        <v>0</v>
      </c>
      <c r="AC154" s="52">
        <v>9453.8044012762257</v>
      </c>
      <c r="AD154" s="138">
        <f t="shared" si="89"/>
        <v>0</v>
      </c>
      <c r="AE154" s="138">
        <f t="shared" si="90"/>
        <v>581</v>
      </c>
      <c r="AF154" s="138">
        <f t="shared" si="91"/>
        <v>0</v>
      </c>
      <c r="AG154" s="138">
        <f t="shared" si="92"/>
        <v>0</v>
      </c>
      <c r="AH154" s="29"/>
      <c r="AI154" s="29"/>
      <c r="AJ154" s="15"/>
      <c r="AK154" s="51">
        <f t="shared" ca="1" si="93"/>
        <v>392225.10945397639</v>
      </c>
      <c r="AL154" s="15">
        <f t="shared" ca="1" si="94"/>
        <v>421204.51945397636</v>
      </c>
      <c r="AM154" s="49">
        <f t="shared" ca="1" si="95"/>
        <v>2548.2267299452019</v>
      </c>
      <c r="AN154" s="49">
        <f t="shared" ca="1" si="96"/>
        <v>0</v>
      </c>
      <c r="AO154" s="15"/>
      <c r="AP154" s="49">
        <f t="shared" ca="1" si="97"/>
        <v>5501.210416430541</v>
      </c>
      <c r="AQ154" s="15">
        <f t="shared" si="109"/>
        <v>9453.8044012762257</v>
      </c>
      <c r="AR154" s="15">
        <f t="shared" si="110"/>
        <v>0</v>
      </c>
      <c r="AS154" s="15"/>
      <c r="AT154" s="15"/>
      <c r="AU154" s="51">
        <f t="shared" si="98"/>
        <v>0</v>
      </c>
      <c r="AV154" s="51">
        <f t="shared" ca="1" si="99"/>
        <v>8054.7452166186577</v>
      </c>
      <c r="AW154" s="51">
        <f t="shared" ca="1" si="111"/>
        <v>0</v>
      </c>
      <c r="AX154" s="15">
        <f t="shared" ca="1" si="112"/>
        <v>4102.1512317729721</v>
      </c>
      <c r="AY154" s="51">
        <f t="shared" ca="1" si="113"/>
        <v>-441.04772837253</v>
      </c>
      <c r="AZ154" s="52">
        <f t="shared" ca="1" si="100"/>
        <v>0</v>
      </c>
      <c r="BA154" s="52">
        <f t="shared" ca="1" si="101"/>
        <v>0</v>
      </c>
      <c r="BB154" s="52">
        <f t="shared" si="114"/>
        <v>0</v>
      </c>
      <c r="BC154" s="39">
        <f t="shared" si="115"/>
        <v>0</v>
      </c>
      <c r="BD154" s="51">
        <f t="shared" ca="1" si="116"/>
        <v>0</v>
      </c>
      <c r="BE154" s="15">
        <f t="shared" ca="1" si="117"/>
        <v>13114.907904676667</v>
      </c>
      <c r="BF154" s="15">
        <v>-10405.422512128705</v>
      </c>
      <c r="BG154" s="15">
        <f t="shared" ca="1" si="118"/>
        <v>426462.23157646955</v>
      </c>
      <c r="BH154" s="15"/>
      <c r="BI154" s="15"/>
    </row>
    <row r="155" spans="1:61" ht="11.25" x14ac:dyDescent="0.2">
      <c r="A155" s="20">
        <v>10825</v>
      </c>
      <c r="B155" s="20"/>
      <c r="C155" s="20">
        <v>1</v>
      </c>
      <c r="D155" s="20">
        <f t="shared" si="102"/>
        <v>1</v>
      </c>
      <c r="E155" s="47">
        <f t="shared" si="103"/>
        <v>2</v>
      </c>
      <c r="F155" s="47">
        <f t="shared" si="104"/>
        <v>12</v>
      </c>
      <c r="G155" s="21" t="s">
        <v>237</v>
      </c>
      <c r="H155" s="29">
        <v>659</v>
      </c>
      <c r="I155" s="48"/>
      <c r="J155" s="29">
        <f t="shared" si="105"/>
        <v>1062.2686567164178</v>
      </c>
      <c r="K155" s="125">
        <v>33710</v>
      </c>
      <c r="L155" s="125">
        <v>53746.080000000002</v>
      </c>
      <c r="M155" s="125">
        <v>0</v>
      </c>
      <c r="N155" s="126">
        <f t="shared" si="85"/>
        <v>45232.171199999997</v>
      </c>
      <c r="O155" s="126">
        <f t="shared" ca="1" si="86"/>
        <v>135695.97020144694</v>
      </c>
      <c r="P155" s="126">
        <f t="shared" ca="1" si="87"/>
        <v>27139</v>
      </c>
      <c r="Q155" s="49">
        <f t="shared" si="106"/>
        <v>1</v>
      </c>
      <c r="R155" s="49">
        <f t="shared" si="107"/>
        <v>0</v>
      </c>
      <c r="S155" s="49">
        <f ca="1">OFFSET(V!$B$7,D155,Q155)*H155</f>
        <v>7650.99</v>
      </c>
      <c r="T155" s="49">
        <f ca="1">IF(R155&gt;0,OFFSET(V!$I$7,D155,R155)*IF(R155=1,H155-9300,IF(R155=2,H155-18000,IF(R155=3,H155-45000,0))),0)</f>
        <v>0</v>
      </c>
      <c r="U155" s="49">
        <f>IF(AND(I155=1,H155&gt;20000,H155&lt;=45000),H155*V!$G$7,0)+IF(AND(I155=1,H155&gt;45000,H155&lt;=50000),V!$G$7/5000*(50000-H155)*H155,0)</f>
        <v>0</v>
      </c>
      <c r="V155" s="50">
        <f t="shared" ca="1" si="88"/>
        <v>7650.99</v>
      </c>
      <c r="W155" s="51">
        <v>0</v>
      </c>
      <c r="X155" s="51">
        <v>0</v>
      </c>
      <c r="Y155" s="52">
        <v>0</v>
      </c>
      <c r="Z155" s="52">
        <v>9352.1216833935305</v>
      </c>
      <c r="AA155" s="52">
        <v>0</v>
      </c>
      <c r="AB155" s="138">
        <f t="shared" si="108"/>
        <v>0</v>
      </c>
      <c r="AC155" s="52">
        <v>8873.0773215703193</v>
      </c>
      <c r="AD155" s="138">
        <f t="shared" si="89"/>
        <v>0</v>
      </c>
      <c r="AE155" s="138">
        <f t="shared" si="90"/>
        <v>659</v>
      </c>
      <c r="AF155" s="138">
        <f t="shared" si="91"/>
        <v>0</v>
      </c>
      <c r="AG155" s="138">
        <f t="shared" si="92"/>
        <v>0</v>
      </c>
      <c r="AH155" s="29"/>
      <c r="AI155" s="29"/>
      <c r="AJ155" s="15"/>
      <c r="AK155" s="51">
        <f t="shared" ca="1" si="93"/>
        <v>444881.83671285782</v>
      </c>
      <c r="AL155" s="15">
        <f t="shared" ca="1" si="94"/>
        <v>479671.82671285782</v>
      </c>
      <c r="AM155" s="49">
        <f t="shared" ca="1" si="95"/>
        <v>2890.3294578896521</v>
      </c>
      <c r="AN155" s="49">
        <f t="shared" ca="1" si="96"/>
        <v>0</v>
      </c>
      <c r="AO155" s="15"/>
      <c r="AP155" s="49">
        <f t="shared" ca="1" si="97"/>
        <v>5163.2827711801119</v>
      </c>
      <c r="AQ155" s="15">
        <f t="shared" si="109"/>
        <v>8873.0773215703193</v>
      </c>
      <c r="AR155" s="15">
        <f t="shared" si="110"/>
        <v>0</v>
      </c>
      <c r="AS155" s="15"/>
      <c r="AT155" s="15"/>
      <c r="AU155" s="51">
        <f t="shared" si="98"/>
        <v>0</v>
      </c>
      <c r="AV155" s="51">
        <f t="shared" ca="1" si="99"/>
        <v>9136.1051596414727</v>
      </c>
      <c r="AW155" s="51">
        <f t="shared" ca="1" si="111"/>
        <v>0</v>
      </c>
      <c r="AX155" s="15">
        <f t="shared" ca="1" si="112"/>
        <v>5426.3106092512644</v>
      </c>
      <c r="AY155" s="51">
        <f t="shared" ca="1" si="113"/>
        <v>-583.4163180326359</v>
      </c>
      <c r="AZ155" s="52">
        <f t="shared" ca="1" si="100"/>
        <v>0</v>
      </c>
      <c r="BA155" s="52">
        <f t="shared" ca="1" si="101"/>
        <v>0</v>
      </c>
      <c r="BB155" s="52">
        <f t="shared" si="114"/>
        <v>0</v>
      </c>
      <c r="BC155" s="39">
        <f t="shared" si="115"/>
        <v>0</v>
      </c>
      <c r="BD155" s="51">
        <f t="shared" ca="1" si="116"/>
        <v>0</v>
      </c>
      <c r="BE155" s="15">
        <f t="shared" ca="1" si="117"/>
        <v>13715.971612788948</v>
      </c>
      <c r="BF155" s="15">
        <v>-12609.723551219837</v>
      </c>
      <c r="BG155" s="15">
        <f t="shared" ca="1" si="118"/>
        <v>483668.40423231659</v>
      </c>
      <c r="BH155" s="15"/>
      <c r="BI155" s="15"/>
    </row>
    <row r="156" spans="1:61" ht="11.25" x14ac:dyDescent="0.2">
      <c r="A156" s="20">
        <v>10826</v>
      </c>
      <c r="B156" s="20"/>
      <c r="C156" s="20">
        <v>1</v>
      </c>
      <c r="D156" s="20">
        <f t="shared" si="102"/>
        <v>1</v>
      </c>
      <c r="E156" s="47">
        <f t="shared" si="103"/>
        <v>2</v>
      </c>
      <c r="F156" s="47">
        <f t="shared" si="104"/>
        <v>12</v>
      </c>
      <c r="G156" s="21" t="s">
        <v>238</v>
      </c>
      <c r="H156" s="29">
        <v>652</v>
      </c>
      <c r="I156" s="48"/>
      <c r="J156" s="29">
        <f t="shared" si="105"/>
        <v>1050.9850746268658</v>
      </c>
      <c r="K156" s="125">
        <v>30245</v>
      </c>
      <c r="L156" s="125">
        <v>54090.07</v>
      </c>
      <c r="M156" s="125">
        <v>0</v>
      </c>
      <c r="N156" s="126">
        <f t="shared" si="85"/>
        <v>42871.527300000002</v>
      </c>
      <c r="O156" s="126">
        <f t="shared" ca="1" si="86"/>
        <v>134254.58660294904</v>
      </c>
      <c r="P156" s="126">
        <f t="shared" ca="1" si="87"/>
        <v>27415</v>
      </c>
      <c r="Q156" s="49">
        <f t="shared" si="106"/>
        <v>1</v>
      </c>
      <c r="R156" s="49">
        <f t="shared" si="107"/>
        <v>0</v>
      </c>
      <c r="S156" s="49">
        <f ca="1">OFFSET(V!$B$7,D156,Q156)*H156</f>
        <v>7569.7199999999993</v>
      </c>
      <c r="T156" s="49">
        <f ca="1">IF(R156&gt;0,OFFSET(V!$I$7,D156,R156)*IF(R156=1,H156-9300,IF(R156=2,H156-18000,IF(R156=3,H156-45000,0))),0)</f>
        <v>0</v>
      </c>
      <c r="U156" s="49">
        <f>IF(AND(I156=1,H156&gt;20000,H156&lt;=45000),H156*V!$G$7,0)+IF(AND(I156=1,H156&gt;45000,H156&lt;=50000),V!$G$7/5000*(50000-H156)*H156,0)</f>
        <v>0</v>
      </c>
      <c r="V156" s="50">
        <f t="shared" ca="1" si="88"/>
        <v>7569.7199999999993</v>
      </c>
      <c r="W156" s="51">
        <v>0</v>
      </c>
      <c r="X156" s="51">
        <v>0</v>
      </c>
      <c r="Y156" s="52">
        <v>0</v>
      </c>
      <c r="Z156" s="52">
        <v>9437.4541252734307</v>
      </c>
      <c r="AA156" s="52">
        <v>0</v>
      </c>
      <c r="AB156" s="138">
        <f t="shared" si="108"/>
        <v>0</v>
      </c>
      <c r="AC156" s="52">
        <v>8954.0387740055721</v>
      </c>
      <c r="AD156" s="138">
        <f t="shared" si="89"/>
        <v>0</v>
      </c>
      <c r="AE156" s="138">
        <f t="shared" si="90"/>
        <v>652</v>
      </c>
      <c r="AF156" s="138">
        <f t="shared" si="91"/>
        <v>0</v>
      </c>
      <c r="AG156" s="138">
        <f t="shared" si="92"/>
        <v>0</v>
      </c>
      <c r="AH156" s="29"/>
      <c r="AI156" s="29"/>
      <c r="AJ156" s="15"/>
      <c r="AK156" s="51">
        <f t="shared" ca="1" si="93"/>
        <v>440156.23298449675</v>
      </c>
      <c r="AL156" s="15">
        <f t="shared" ca="1" si="94"/>
        <v>475140.95298449672</v>
      </c>
      <c r="AM156" s="49">
        <f t="shared" ca="1" si="95"/>
        <v>2859.6279310228424</v>
      </c>
      <c r="AN156" s="49">
        <f t="shared" ca="1" si="96"/>
        <v>0</v>
      </c>
      <c r="AO156" s="15"/>
      <c r="AP156" s="49">
        <f t="shared" ca="1" si="97"/>
        <v>5210.3945969130446</v>
      </c>
      <c r="AQ156" s="15">
        <f t="shared" si="109"/>
        <v>8954.0387740055721</v>
      </c>
      <c r="AR156" s="15">
        <f t="shared" si="110"/>
        <v>0</v>
      </c>
      <c r="AS156" s="15"/>
      <c r="AT156" s="15"/>
      <c r="AU156" s="51">
        <f t="shared" si="98"/>
        <v>0</v>
      </c>
      <c r="AV156" s="51">
        <f t="shared" ca="1" si="99"/>
        <v>9039.0600365496812</v>
      </c>
      <c r="AW156" s="51">
        <f t="shared" ca="1" si="111"/>
        <v>0</v>
      </c>
      <c r="AX156" s="15">
        <f t="shared" ca="1" si="112"/>
        <v>5295.4158594571545</v>
      </c>
      <c r="AY156" s="51">
        <f t="shared" ca="1" si="113"/>
        <v>-569.34301142086792</v>
      </c>
      <c r="AZ156" s="52">
        <f t="shared" ca="1" si="100"/>
        <v>0</v>
      </c>
      <c r="BA156" s="52">
        <f t="shared" ca="1" si="101"/>
        <v>0</v>
      </c>
      <c r="BB156" s="52">
        <f t="shared" si="114"/>
        <v>0</v>
      </c>
      <c r="BC156" s="39">
        <f t="shared" si="115"/>
        <v>0</v>
      </c>
      <c r="BD156" s="51">
        <f t="shared" ca="1" si="116"/>
        <v>0</v>
      </c>
      <c r="BE156" s="15">
        <f t="shared" ca="1" si="117"/>
        <v>13680.111622041859</v>
      </c>
      <c r="BF156" s="15">
        <v>-12157.942422559949</v>
      </c>
      <c r="BG156" s="15">
        <f t="shared" ca="1" si="118"/>
        <v>479522.75011500146</v>
      </c>
      <c r="BH156" s="15"/>
      <c r="BI156" s="15"/>
    </row>
    <row r="157" spans="1:61" ht="11.25" x14ac:dyDescent="0.2">
      <c r="A157" s="20">
        <v>10827</v>
      </c>
      <c r="B157" s="20"/>
      <c r="C157" s="20">
        <v>1</v>
      </c>
      <c r="D157" s="20">
        <f t="shared" si="102"/>
        <v>1</v>
      </c>
      <c r="E157" s="47">
        <f t="shared" si="103"/>
        <v>1</v>
      </c>
      <c r="F157" s="47">
        <f t="shared" si="104"/>
        <v>11</v>
      </c>
      <c r="G157" s="21" t="s">
        <v>239</v>
      </c>
      <c r="H157" s="29">
        <v>356</v>
      </c>
      <c r="I157" s="48"/>
      <c r="J157" s="29">
        <f t="shared" si="105"/>
        <v>573.85074626865674</v>
      </c>
      <c r="K157" s="125">
        <v>19330</v>
      </c>
      <c r="L157" s="125">
        <v>10973.59</v>
      </c>
      <c r="M157" s="125">
        <v>0</v>
      </c>
      <c r="N157" s="126">
        <f t="shared" si="85"/>
        <v>18197.3001</v>
      </c>
      <c r="O157" s="126">
        <f t="shared" ca="1" si="86"/>
        <v>73304.651580751321</v>
      </c>
      <c r="P157" s="126">
        <f t="shared" ca="1" si="87"/>
        <v>16532</v>
      </c>
      <c r="Q157" s="49">
        <f t="shared" si="106"/>
        <v>1</v>
      </c>
      <c r="R157" s="49">
        <f t="shared" si="107"/>
        <v>0</v>
      </c>
      <c r="S157" s="49">
        <f ca="1">OFFSET(V!$B$7,D157,Q157)*H157</f>
        <v>4133.16</v>
      </c>
      <c r="T157" s="49">
        <f ca="1">IF(R157&gt;0,OFFSET(V!$I$7,D157,R157)*IF(R157=1,H157-9300,IF(R157=2,H157-18000,IF(R157=3,H157-45000,0))),0)</f>
        <v>0</v>
      </c>
      <c r="U157" s="49">
        <f>IF(AND(I157=1,H157&gt;20000,H157&lt;=45000),H157*V!$G$7,0)+IF(AND(I157=1,H157&gt;45000,H157&lt;=50000),V!$G$7/5000*(50000-H157)*H157,0)</f>
        <v>0</v>
      </c>
      <c r="V157" s="50">
        <f t="shared" ca="1" si="88"/>
        <v>4133.16</v>
      </c>
      <c r="W157" s="51">
        <v>0</v>
      </c>
      <c r="X157" s="51">
        <v>0</v>
      </c>
      <c r="Y157" s="52">
        <v>0</v>
      </c>
      <c r="Z157" s="52">
        <v>4370.4425048872481</v>
      </c>
      <c r="AA157" s="52">
        <v>0</v>
      </c>
      <c r="AB157" s="138">
        <f t="shared" si="108"/>
        <v>0</v>
      </c>
      <c r="AC157" s="52">
        <v>4146.5750327224669</v>
      </c>
      <c r="AD157" s="138">
        <f t="shared" si="89"/>
        <v>0</v>
      </c>
      <c r="AE157" s="138">
        <f t="shared" si="90"/>
        <v>356</v>
      </c>
      <c r="AF157" s="138">
        <f t="shared" si="91"/>
        <v>0</v>
      </c>
      <c r="AG157" s="138">
        <f t="shared" si="92"/>
        <v>0</v>
      </c>
      <c r="AH157" s="29"/>
      <c r="AI157" s="29"/>
      <c r="AJ157" s="15"/>
      <c r="AK157" s="51">
        <f t="shared" ca="1" si="93"/>
        <v>240330.7038995105</v>
      </c>
      <c r="AL157" s="15">
        <f t="shared" ca="1" si="94"/>
        <v>260995.8638995105</v>
      </c>
      <c r="AM157" s="49">
        <f t="shared" ca="1" si="95"/>
        <v>1561.3919377977484</v>
      </c>
      <c r="AN157" s="49">
        <f t="shared" ca="1" si="96"/>
        <v>0</v>
      </c>
      <c r="AO157" s="15"/>
      <c r="AP157" s="49">
        <f t="shared" ca="1" si="97"/>
        <v>2412.910273396838</v>
      </c>
      <c r="AQ157" s="15">
        <f t="shared" si="109"/>
        <v>4146.5750327224669</v>
      </c>
      <c r="AR157" s="15">
        <f t="shared" si="110"/>
        <v>0</v>
      </c>
      <c r="AS157" s="15"/>
      <c r="AT157" s="15"/>
      <c r="AU157" s="51">
        <f t="shared" si="98"/>
        <v>0</v>
      </c>
      <c r="AV157" s="51">
        <f t="shared" ca="1" si="99"/>
        <v>4935.4376886682312</v>
      </c>
      <c r="AW157" s="51">
        <f t="shared" ca="1" si="111"/>
        <v>0</v>
      </c>
      <c r="AX157" s="15">
        <f t="shared" ca="1" si="112"/>
        <v>3201.7729293426019</v>
      </c>
      <c r="AY157" s="51">
        <f t="shared" ca="1" si="113"/>
        <v>-344.24247119745587</v>
      </c>
      <c r="AZ157" s="52">
        <f t="shared" ca="1" si="100"/>
        <v>0</v>
      </c>
      <c r="BA157" s="52">
        <f t="shared" ca="1" si="101"/>
        <v>0</v>
      </c>
      <c r="BB157" s="52">
        <f t="shared" si="114"/>
        <v>0</v>
      </c>
      <c r="BC157" s="39">
        <f t="shared" si="115"/>
        <v>0</v>
      </c>
      <c r="BD157" s="51">
        <f t="shared" ca="1" si="116"/>
        <v>0</v>
      </c>
      <c r="BE157" s="15">
        <f t="shared" ca="1" si="117"/>
        <v>7004.1054908676124</v>
      </c>
      <c r="BF157" s="15">
        <v>-6395.8825769230243</v>
      </c>
      <c r="BG157" s="15">
        <f t="shared" ca="1" si="118"/>
        <v>263165.47875125287</v>
      </c>
      <c r="BH157" s="15"/>
      <c r="BI157" s="15"/>
    </row>
    <row r="158" spans="1:61" ht="11.25" x14ac:dyDescent="0.2">
      <c r="A158" s="20">
        <v>10828</v>
      </c>
      <c r="B158" s="20"/>
      <c r="C158" s="20">
        <v>1</v>
      </c>
      <c r="D158" s="20">
        <f t="shared" si="102"/>
        <v>1</v>
      </c>
      <c r="E158" s="47">
        <f t="shared" si="103"/>
        <v>2</v>
      </c>
      <c r="F158" s="47">
        <f t="shared" si="104"/>
        <v>12</v>
      </c>
      <c r="G158" s="21" t="s">
        <v>240</v>
      </c>
      <c r="H158" s="29">
        <v>784</v>
      </c>
      <c r="I158" s="48"/>
      <c r="J158" s="29">
        <f t="shared" si="105"/>
        <v>1263.7611940298507</v>
      </c>
      <c r="K158" s="125">
        <v>35115</v>
      </c>
      <c r="L158" s="125">
        <v>72874.95</v>
      </c>
      <c r="M158" s="125">
        <v>0</v>
      </c>
      <c r="N158" s="126">
        <f t="shared" si="85"/>
        <v>53704.030500000001</v>
      </c>
      <c r="O158" s="126">
        <f t="shared" ca="1" si="86"/>
        <v>161434.96303176694</v>
      </c>
      <c r="P158" s="126">
        <f t="shared" ca="1" si="87"/>
        <v>32319</v>
      </c>
      <c r="Q158" s="49">
        <f t="shared" si="106"/>
        <v>1</v>
      </c>
      <c r="R158" s="49">
        <f t="shared" si="107"/>
        <v>0</v>
      </c>
      <c r="S158" s="49">
        <f ca="1">OFFSET(V!$B$7,D158,Q158)*H158</f>
        <v>9102.24</v>
      </c>
      <c r="T158" s="49">
        <f ca="1">IF(R158&gt;0,OFFSET(V!$I$7,D158,R158)*IF(R158=1,H158-9300,IF(R158=2,H158-18000,IF(R158=3,H158-45000,0))),0)</f>
        <v>0</v>
      </c>
      <c r="U158" s="49">
        <f>IF(AND(I158=1,H158&gt;20000,H158&lt;=45000),H158*V!$G$7,0)+IF(AND(I158=1,H158&gt;45000,H158&lt;=50000),V!$G$7/5000*(50000-H158)*H158,0)</f>
        <v>0</v>
      </c>
      <c r="V158" s="50">
        <f t="shared" ca="1" si="88"/>
        <v>9102.24</v>
      </c>
      <c r="W158" s="51">
        <v>0</v>
      </c>
      <c r="X158" s="51">
        <v>0</v>
      </c>
      <c r="Y158" s="52">
        <v>0</v>
      </c>
      <c r="Z158" s="52">
        <v>10666.686046089109</v>
      </c>
      <c r="AA158" s="52">
        <v>0</v>
      </c>
      <c r="AB158" s="138">
        <f t="shared" si="108"/>
        <v>0</v>
      </c>
      <c r="AC158" s="52">
        <v>10120.305664962252</v>
      </c>
      <c r="AD158" s="138">
        <f t="shared" si="89"/>
        <v>0</v>
      </c>
      <c r="AE158" s="138">
        <f t="shared" si="90"/>
        <v>784</v>
      </c>
      <c r="AF158" s="138">
        <f t="shared" si="91"/>
        <v>0</v>
      </c>
      <c r="AG158" s="138">
        <f t="shared" si="92"/>
        <v>0</v>
      </c>
      <c r="AH158" s="29"/>
      <c r="AI158" s="29"/>
      <c r="AJ158" s="15"/>
      <c r="AK158" s="51">
        <f t="shared" ca="1" si="93"/>
        <v>529267.61757644999</v>
      </c>
      <c r="AL158" s="15">
        <f t="shared" ca="1" si="94"/>
        <v>570688.85757644998</v>
      </c>
      <c r="AM158" s="49">
        <f t="shared" ca="1" si="95"/>
        <v>3438.5710090826819</v>
      </c>
      <c r="AN158" s="49">
        <f t="shared" ca="1" si="96"/>
        <v>0</v>
      </c>
      <c r="AO158" s="15"/>
      <c r="AP158" s="49">
        <f t="shared" ca="1" si="97"/>
        <v>5889.050437095525</v>
      </c>
      <c r="AQ158" s="15">
        <f t="shared" si="109"/>
        <v>10120.305664962252</v>
      </c>
      <c r="AR158" s="15">
        <f t="shared" si="110"/>
        <v>0</v>
      </c>
      <c r="AS158" s="15"/>
      <c r="AT158" s="15"/>
      <c r="AU158" s="51">
        <f t="shared" si="98"/>
        <v>0</v>
      </c>
      <c r="AV158" s="51">
        <f t="shared" ca="1" si="99"/>
        <v>10869.0537862806</v>
      </c>
      <c r="AW158" s="51">
        <f t="shared" ca="1" si="111"/>
        <v>0</v>
      </c>
      <c r="AX158" s="15">
        <f t="shared" ca="1" si="112"/>
        <v>6637.7985584138733</v>
      </c>
      <c r="AY158" s="51">
        <f t="shared" ca="1" si="113"/>
        <v>-713.67090342926588</v>
      </c>
      <c r="AZ158" s="52">
        <f t="shared" ca="1" si="100"/>
        <v>0</v>
      </c>
      <c r="BA158" s="52">
        <f t="shared" ca="1" si="101"/>
        <v>0</v>
      </c>
      <c r="BB158" s="52">
        <f t="shared" si="114"/>
        <v>0</v>
      </c>
      <c r="BC158" s="39">
        <f t="shared" si="115"/>
        <v>0</v>
      </c>
      <c r="BD158" s="51">
        <f t="shared" ca="1" si="116"/>
        <v>0</v>
      </c>
      <c r="BE158" s="15">
        <f t="shared" ca="1" si="117"/>
        <v>16044.43331994686</v>
      </c>
      <c r="BF158" s="15">
        <v>-14002.673493210197</v>
      </c>
      <c r="BG158" s="15">
        <f t="shared" ca="1" si="118"/>
        <v>576169.18841226934</v>
      </c>
      <c r="BH158" s="15"/>
      <c r="BI158" s="15"/>
    </row>
    <row r="159" spans="1:61" ht="11.25" x14ac:dyDescent="0.2">
      <c r="A159" s="20">
        <v>10901</v>
      </c>
      <c r="B159" s="20"/>
      <c r="C159" s="20">
        <v>1</v>
      </c>
      <c r="D159" s="20">
        <f t="shared" si="102"/>
        <v>1</v>
      </c>
      <c r="E159" s="47">
        <f t="shared" si="103"/>
        <v>3</v>
      </c>
      <c r="F159" s="47">
        <f t="shared" si="104"/>
        <v>13</v>
      </c>
      <c r="G159" s="21" t="s">
        <v>241</v>
      </c>
      <c r="H159" s="29">
        <v>1409</v>
      </c>
      <c r="I159" s="48"/>
      <c r="J159" s="29">
        <f t="shared" si="105"/>
        <v>2271.2238805970151</v>
      </c>
      <c r="K159" s="125">
        <v>285460</v>
      </c>
      <c r="L159" s="125">
        <v>693343.27</v>
      </c>
      <c r="M159" s="125">
        <v>0</v>
      </c>
      <c r="N159" s="126">
        <f t="shared" si="85"/>
        <v>475935.07530000003</v>
      </c>
      <c r="O159" s="126">
        <f t="shared" ca="1" si="86"/>
        <v>290129.92718336685</v>
      </c>
      <c r="P159" s="126">
        <f t="shared" ca="1" si="87"/>
        <v>0</v>
      </c>
      <c r="Q159" s="49">
        <f t="shared" si="106"/>
        <v>1</v>
      </c>
      <c r="R159" s="49">
        <f t="shared" si="107"/>
        <v>0</v>
      </c>
      <c r="S159" s="49">
        <f ca="1">OFFSET(V!$B$7,D159,Q159)*H159</f>
        <v>16358.49</v>
      </c>
      <c r="T159" s="49">
        <f ca="1">IF(R159&gt;0,OFFSET(V!$I$7,D159,R159)*IF(R159=1,H159-9300,IF(R159=2,H159-18000,IF(R159=3,H159-45000,0))),0)</f>
        <v>0</v>
      </c>
      <c r="U159" s="49">
        <f>IF(AND(I159=1,H159&gt;20000,H159&lt;=45000),H159*V!$G$7,0)+IF(AND(I159=1,H159&gt;45000,H159&lt;=50000),V!$G$7/5000*(50000-H159)*H159,0)</f>
        <v>0</v>
      </c>
      <c r="V159" s="50">
        <f t="shared" ca="1" si="88"/>
        <v>16358.49</v>
      </c>
      <c r="W159" s="51">
        <v>0</v>
      </c>
      <c r="X159" s="51">
        <v>0</v>
      </c>
      <c r="Y159" s="52">
        <v>0</v>
      </c>
      <c r="Z159" s="52">
        <v>195655.37088580916</v>
      </c>
      <c r="AA159" s="52">
        <v>531095</v>
      </c>
      <c r="AB159" s="138">
        <f t="shared" si="108"/>
        <v>530095</v>
      </c>
      <c r="AC159" s="52">
        <v>185633.30258341448</v>
      </c>
      <c r="AD159" s="138">
        <f t="shared" si="89"/>
        <v>0</v>
      </c>
      <c r="AE159" s="138">
        <f t="shared" si="90"/>
        <v>1409</v>
      </c>
      <c r="AF159" s="138">
        <f t="shared" si="91"/>
        <v>0</v>
      </c>
      <c r="AG159" s="138">
        <f t="shared" si="92"/>
        <v>0</v>
      </c>
      <c r="AH159" s="29"/>
      <c r="AI159" s="29"/>
      <c r="AJ159" s="15"/>
      <c r="AK159" s="51">
        <f t="shared" ca="1" si="93"/>
        <v>951196.52189441095</v>
      </c>
      <c r="AL159" s="15">
        <f t="shared" ca="1" si="94"/>
        <v>967555.01189441094</v>
      </c>
      <c r="AM159" s="49">
        <f t="shared" ca="1" si="95"/>
        <v>6179.7787650478303</v>
      </c>
      <c r="AN159" s="49">
        <f t="shared" ca="1" si="96"/>
        <v>0</v>
      </c>
      <c r="AO159" s="15"/>
      <c r="AP159" s="49">
        <f t="shared" ca="1" si="97"/>
        <v>108020.8363175383</v>
      </c>
      <c r="AQ159" s="15">
        <f t="shared" si="109"/>
        <v>185633.30258341448</v>
      </c>
      <c r="AR159" s="15">
        <f t="shared" si="110"/>
        <v>0</v>
      </c>
      <c r="AS159" s="15"/>
      <c r="AT159" s="15"/>
      <c r="AU159" s="51">
        <f t="shared" si="98"/>
        <v>265047.5</v>
      </c>
      <c r="AV159" s="51">
        <f t="shared" ca="1" si="99"/>
        <v>19533.79691947623</v>
      </c>
      <c r="AW159" s="51">
        <f t="shared" ca="1" si="111"/>
        <v>0</v>
      </c>
      <c r="AX159" s="15">
        <f t="shared" ca="1" si="112"/>
        <v>206968.83065360005</v>
      </c>
      <c r="AY159" s="51">
        <f t="shared" ca="1" si="113"/>
        <v>-22252.503002975853</v>
      </c>
      <c r="AZ159" s="52">
        <f t="shared" ca="1" si="100"/>
        <v>0</v>
      </c>
      <c r="BA159" s="52">
        <f t="shared" ca="1" si="101"/>
        <v>0</v>
      </c>
      <c r="BB159" s="52">
        <f t="shared" si="114"/>
        <v>0</v>
      </c>
      <c r="BC159" s="39">
        <f t="shared" si="115"/>
        <v>0</v>
      </c>
      <c r="BD159" s="51">
        <f t="shared" ca="1" si="116"/>
        <v>0</v>
      </c>
      <c r="BE159" s="15">
        <f t="shared" ca="1" si="117"/>
        <v>370349.63023403869</v>
      </c>
      <c r="BF159" s="15">
        <v>-48066.524918251678</v>
      </c>
      <c r="BG159" s="15">
        <f t="shared" ca="1" si="118"/>
        <v>1296017.8959752456</v>
      </c>
      <c r="BH159" s="15"/>
      <c r="BI159" s="15"/>
    </row>
    <row r="160" spans="1:61" ht="11.25" x14ac:dyDescent="0.2">
      <c r="A160" s="20">
        <v>10902</v>
      </c>
      <c r="B160" s="20"/>
      <c r="C160" s="20">
        <v>1</v>
      </c>
      <c r="D160" s="20">
        <f t="shared" si="102"/>
        <v>1</v>
      </c>
      <c r="E160" s="47">
        <f t="shared" si="103"/>
        <v>3</v>
      </c>
      <c r="F160" s="47">
        <f t="shared" si="104"/>
        <v>13</v>
      </c>
      <c r="G160" s="21" t="s">
        <v>242</v>
      </c>
      <c r="H160" s="29">
        <v>2207</v>
      </c>
      <c r="I160" s="48"/>
      <c r="J160" s="29">
        <f t="shared" si="105"/>
        <v>3557.5522388059703</v>
      </c>
      <c r="K160" s="125">
        <v>112990</v>
      </c>
      <c r="L160" s="125">
        <v>146977.17000000001</v>
      </c>
      <c r="M160" s="125">
        <v>0</v>
      </c>
      <c r="N160" s="126">
        <f t="shared" si="85"/>
        <v>138673.89630000002</v>
      </c>
      <c r="O160" s="126">
        <f t="shared" ca="1" si="86"/>
        <v>454447.65741212963</v>
      </c>
      <c r="P160" s="126">
        <f t="shared" ca="1" si="87"/>
        <v>94732</v>
      </c>
      <c r="Q160" s="49">
        <f t="shared" si="106"/>
        <v>1</v>
      </c>
      <c r="R160" s="49">
        <f t="shared" si="107"/>
        <v>0</v>
      </c>
      <c r="S160" s="49">
        <f ca="1">OFFSET(V!$B$7,D160,Q160)*H160</f>
        <v>25623.27</v>
      </c>
      <c r="T160" s="49">
        <f ca="1">IF(R160&gt;0,OFFSET(V!$I$7,D160,R160)*IF(R160=1,H160-9300,IF(R160=2,H160-18000,IF(R160=3,H160-45000,0))),0)</f>
        <v>0</v>
      </c>
      <c r="U160" s="49">
        <f>IF(AND(I160=1,H160&gt;20000,H160&lt;=45000),H160*V!$G$7,0)+IF(AND(I160=1,H160&gt;45000,H160&lt;=50000),V!$G$7/5000*(50000-H160)*H160,0)</f>
        <v>0</v>
      </c>
      <c r="V160" s="50">
        <f t="shared" ca="1" si="88"/>
        <v>25623.27</v>
      </c>
      <c r="W160" s="51">
        <v>9861.64</v>
      </c>
      <c r="X160" s="51">
        <v>0</v>
      </c>
      <c r="Y160" s="52">
        <v>0</v>
      </c>
      <c r="Z160" s="52">
        <v>82935.284841173503</v>
      </c>
      <c r="AA160" s="52">
        <v>1016</v>
      </c>
      <c r="AB160" s="138">
        <f t="shared" si="108"/>
        <v>16</v>
      </c>
      <c r="AC160" s="52">
        <v>78687.085133730245</v>
      </c>
      <c r="AD160" s="138">
        <f t="shared" si="89"/>
        <v>0</v>
      </c>
      <c r="AE160" s="138">
        <f t="shared" si="90"/>
        <v>2207</v>
      </c>
      <c r="AF160" s="138">
        <f t="shared" si="91"/>
        <v>0</v>
      </c>
      <c r="AG160" s="138">
        <f t="shared" si="92"/>
        <v>0</v>
      </c>
      <c r="AH160" s="29"/>
      <c r="AI160" s="29"/>
      <c r="AJ160" s="15"/>
      <c r="AK160" s="51">
        <f t="shared" ca="1" si="93"/>
        <v>1489915.3469275832</v>
      </c>
      <c r="AL160" s="15">
        <f t="shared" ca="1" si="94"/>
        <v>1620132.2569275831</v>
      </c>
      <c r="AM160" s="49">
        <f t="shared" ca="1" si="95"/>
        <v>9679.7528278641312</v>
      </c>
      <c r="AN160" s="49">
        <f t="shared" ca="1" si="96"/>
        <v>0</v>
      </c>
      <c r="AO160" s="15"/>
      <c r="AP160" s="49">
        <f t="shared" ca="1" si="97"/>
        <v>45788.361383677169</v>
      </c>
      <c r="AQ160" s="15">
        <f t="shared" si="109"/>
        <v>78687.085133730245</v>
      </c>
      <c r="AR160" s="15">
        <f t="shared" si="110"/>
        <v>0</v>
      </c>
      <c r="AS160" s="15"/>
      <c r="AT160" s="15"/>
      <c r="AU160" s="51">
        <f t="shared" si="98"/>
        <v>8</v>
      </c>
      <c r="AV160" s="51">
        <f t="shared" ca="1" si="99"/>
        <v>30596.940951940411</v>
      </c>
      <c r="AW160" s="51">
        <f t="shared" ca="1" si="111"/>
        <v>0</v>
      </c>
      <c r="AX160" s="15">
        <f t="shared" ca="1" si="112"/>
        <v>0</v>
      </c>
      <c r="AY160" s="51">
        <f t="shared" ca="1" si="113"/>
        <v>0</v>
      </c>
      <c r="AZ160" s="52">
        <f t="shared" ca="1" si="100"/>
        <v>0</v>
      </c>
      <c r="BA160" s="52">
        <f t="shared" ca="1" si="101"/>
        <v>0</v>
      </c>
      <c r="BB160" s="52">
        <f t="shared" si="114"/>
        <v>0</v>
      </c>
      <c r="BC160" s="39">
        <f t="shared" si="115"/>
        <v>0</v>
      </c>
      <c r="BD160" s="51">
        <f t="shared" ca="1" si="116"/>
        <v>0</v>
      </c>
      <c r="BE160" s="15">
        <f t="shared" ca="1" si="117"/>
        <v>76393.302335617584</v>
      </c>
      <c r="BF160" s="15">
        <v>-41218.570385115687</v>
      </c>
      <c r="BG160" s="15">
        <f t="shared" ca="1" si="118"/>
        <v>1664986.7417059492</v>
      </c>
      <c r="BH160" s="15"/>
      <c r="BI160" s="15"/>
    </row>
    <row r="161" spans="1:61" ht="11.25" x14ac:dyDescent="0.2">
      <c r="A161" s="20">
        <v>10903</v>
      </c>
      <c r="B161" s="20"/>
      <c r="C161" s="20">
        <v>1</v>
      </c>
      <c r="D161" s="20">
        <f t="shared" si="102"/>
        <v>1</v>
      </c>
      <c r="E161" s="47">
        <f t="shared" si="103"/>
        <v>3</v>
      </c>
      <c r="F161" s="47">
        <f t="shared" si="104"/>
        <v>13</v>
      </c>
      <c r="G161" s="21" t="s">
        <v>243</v>
      </c>
      <c r="H161" s="29">
        <v>1125</v>
      </c>
      <c r="I161" s="48"/>
      <c r="J161" s="29">
        <f t="shared" si="105"/>
        <v>1813.4328358208954</v>
      </c>
      <c r="K161" s="125">
        <v>62275</v>
      </c>
      <c r="L161" s="125">
        <v>34946.400000000001</v>
      </c>
      <c r="M161" s="125">
        <v>0</v>
      </c>
      <c r="N161" s="126">
        <f t="shared" si="85"/>
        <v>58467.096000000005</v>
      </c>
      <c r="O161" s="126">
        <f t="shared" ca="1" si="86"/>
        <v>231650.93547287982</v>
      </c>
      <c r="P161" s="126">
        <f t="shared" ca="1" si="87"/>
        <v>51955</v>
      </c>
      <c r="Q161" s="49">
        <f t="shared" si="106"/>
        <v>1</v>
      </c>
      <c r="R161" s="49">
        <f t="shared" si="107"/>
        <v>0</v>
      </c>
      <c r="S161" s="49">
        <f ca="1">OFFSET(V!$B$7,D161,Q161)*H161</f>
        <v>13061.25</v>
      </c>
      <c r="T161" s="49">
        <f ca="1">IF(R161&gt;0,OFFSET(V!$I$7,D161,R161)*IF(R161=1,H161-9300,IF(R161=2,H161-18000,IF(R161=3,H161-45000,0))),0)</f>
        <v>0</v>
      </c>
      <c r="U161" s="49">
        <f>IF(AND(I161=1,H161&gt;20000,H161&lt;=45000),H161*V!$G$7,0)+IF(AND(I161=1,H161&gt;45000,H161&lt;=50000),V!$G$7/5000*(50000-H161)*H161,0)</f>
        <v>0</v>
      </c>
      <c r="V161" s="50">
        <f t="shared" ca="1" si="88"/>
        <v>13061.25</v>
      </c>
      <c r="W161" s="51">
        <v>0</v>
      </c>
      <c r="X161" s="51">
        <v>0</v>
      </c>
      <c r="Y161" s="52">
        <v>0</v>
      </c>
      <c r="Z161" s="52">
        <v>27228.199966570497</v>
      </c>
      <c r="AA161" s="52">
        <v>8345</v>
      </c>
      <c r="AB161" s="138">
        <f t="shared" si="108"/>
        <v>7345</v>
      </c>
      <c r="AC161" s="52">
        <v>25833.488037218489</v>
      </c>
      <c r="AD161" s="138">
        <f t="shared" si="89"/>
        <v>0</v>
      </c>
      <c r="AE161" s="138">
        <f t="shared" si="90"/>
        <v>1125</v>
      </c>
      <c r="AF161" s="138">
        <f t="shared" si="91"/>
        <v>0</v>
      </c>
      <c r="AG161" s="138">
        <f t="shared" si="92"/>
        <v>0</v>
      </c>
      <c r="AH161" s="29"/>
      <c r="AI161" s="29"/>
      <c r="AJ161" s="15"/>
      <c r="AK161" s="51">
        <f t="shared" ca="1" si="93"/>
        <v>759472.0277723294</v>
      </c>
      <c r="AL161" s="15">
        <f t="shared" ca="1" si="94"/>
        <v>824488.2777723294</v>
      </c>
      <c r="AM161" s="49">
        <f t="shared" ca="1" si="95"/>
        <v>4934.1739607372665</v>
      </c>
      <c r="AN161" s="49">
        <f t="shared" ca="1" si="96"/>
        <v>0</v>
      </c>
      <c r="AO161" s="15"/>
      <c r="AP161" s="49">
        <f t="shared" ca="1" si="97"/>
        <v>15032.620461651937</v>
      </c>
      <c r="AQ161" s="15">
        <f t="shared" si="109"/>
        <v>25833.488037218489</v>
      </c>
      <c r="AR161" s="15">
        <f t="shared" si="110"/>
        <v>0</v>
      </c>
      <c r="AS161" s="15"/>
      <c r="AT161" s="15"/>
      <c r="AU161" s="51">
        <f t="shared" si="98"/>
        <v>3672.5</v>
      </c>
      <c r="AV161" s="51">
        <f t="shared" ca="1" si="99"/>
        <v>15596.537639752134</v>
      </c>
      <c r="AW161" s="51">
        <f t="shared" ca="1" si="111"/>
        <v>0</v>
      </c>
      <c r="AX161" s="15">
        <f t="shared" ca="1" si="112"/>
        <v>8468.1700641855823</v>
      </c>
      <c r="AY161" s="51">
        <f t="shared" ca="1" si="113"/>
        <v>-910.46549950502015</v>
      </c>
      <c r="AZ161" s="52">
        <f t="shared" ca="1" si="100"/>
        <v>0</v>
      </c>
      <c r="BA161" s="52">
        <f t="shared" ca="1" si="101"/>
        <v>0</v>
      </c>
      <c r="BB161" s="52">
        <f t="shared" si="114"/>
        <v>0</v>
      </c>
      <c r="BC161" s="39">
        <f t="shared" si="115"/>
        <v>0</v>
      </c>
      <c r="BD161" s="51">
        <f t="shared" ca="1" si="116"/>
        <v>0</v>
      </c>
      <c r="BE161" s="15">
        <f t="shared" ca="1" si="117"/>
        <v>33391.192601899049</v>
      </c>
      <c r="BF161" s="15">
        <v>-20194.541190811971</v>
      </c>
      <c r="BG161" s="15">
        <f t="shared" ca="1" si="118"/>
        <v>842619.10314415372</v>
      </c>
      <c r="BH161" s="15"/>
      <c r="BI161" s="15"/>
    </row>
    <row r="162" spans="1:61" ht="11.25" x14ac:dyDescent="0.2">
      <c r="A162" s="20">
        <v>10904</v>
      </c>
      <c r="B162" s="20"/>
      <c r="C162" s="20">
        <v>1</v>
      </c>
      <c r="D162" s="20">
        <f t="shared" si="102"/>
        <v>1</v>
      </c>
      <c r="E162" s="47">
        <f t="shared" si="103"/>
        <v>3</v>
      </c>
      <c r="F162" s="47">
        <f t="shared" si="104"/>
        <v>13</v>
      </c>
      <c r="G162" s="21" t="s">
        <v>244</v>
      </c>
      <c r="H162" s="29">
        <v>1283</v>
      </c>
      <c r="I162" s="48"/>
      <c r="J162" s="29">
        <f t="shared" si="105"/>
        <v>2068.1194029850744</v>
      </c>
      <c r="K162" s="125">
        <v>50945</v>
      </c>
      <c r="L162" s="125">
        <v>314958.77</v>
      </c>
      <c r="M162" s="125">
        <v>0</v>
      </c>
      <c r="N162" s="126">
        <f t="shared" si="85"/>
        <v>159514.32030000002</v>
      </c>
      <c r="O162" s="126">
        <f t="shared" ca="1" si="86"/>
        <v>264185.02241040429</v>
      </c>
      <c r="P162" s="126">
        <f t="shared" ca="1" si="87"/>
        <v>31401</v>
      </c>
      <c r="Q162" s="49">
        <f t="shared" si="106"/>
        <v>1</v>
      </c>
      <c r="R162" s="49">
        <f t="shared" si="107"/>
        <v>0</v>
      </c>
      <c r="S162" s="49">
        <f ca="1">OFFSET(V!$B$7,D162,Q162)*H162</f>
        <v>14895.63</v>
      </c>
      <c r="T162" s="49">
        <f ca="1">IF(R162&gt;0,OFFSET(V!$I$7,D162,R162)*IF(R162=1,H162-9300,IF(R162=2,H162-18000,IF(R162=3,H162-45000,0))),0)</f>
        <v>0</v>
      </c>
      <c r="U162" s="49">
        <f>IF(AND(I162=1,H162&gt;20000,H162&lt;=45000),H162*V!$G$7,0)+IF(AND(I162=1,H162&gt;45000,H162&lt;=50000),V!$G$7/5000*(50000-H162)*H162,0)</f>
        <v>0</v>
      </c>
      <c r="V162" s="50">
        <f t="shared" ca="1" si="88"/>
        <v>14895.63</v>
      </c>
      <c r="W162" s="51">
        <v>0</v>
      </c>
      <c r="X162" s="51">
        <v>0</v>
      </c>
      <c r="Y162" s="52">
        <v>0</v>
      </c>
      <c r="Z162" s="52">
        <v>61929.565489124507</v>
      </c>
      <c r="AA162" s="52">
        <v>0</v>
      </c>
      <c r="AB162" s="138">
        <f t="shared" si="108"/>
        <v>0</v>
      </c>
      <c r="AC162" s="52">
        <v>58757.343165455874</v>
      </c>
      <c r="AD162" s="138">
        <f t="shared" si="89"/>
        <v>0</v>
      </c>
      <c r="AE162" s="138">
        <f t="shared" si="90"/>
        <v>1283</v>
      </c>
      <c r="AF162" s="138">
        <f t="shared" si="91"/>
        <v>0</v>
      </c>
      <c r="AG162" s="138">
        <f t="shared" si="92"/>
        <v>0</v>
      </c>
      <c r="AH162" s="29"/>
      <c r="AI162" s="29"/>
      <c r="AJ162" s="15"/>
      <c r="AK162" s="51">
        <f t="shared" ca="1" si="93"/>
        <v>866135.65478390991</v>
      </c>
      <c r="AL162" s="15">
        <f t="shared" ca="1" si="94"/>
        <v>912432.28478390991</v>
      </c>
      <c r="AM162" s="49">
        <f t="shared" ca="1" si="95"/>
        <v>5627.1512814452562</v>
      </c>
      <c r="AN162" s="49">
        <f t="shared" ca="1" si="96"/>
        <v>0</v>
      </c>
      <c r="AO162" s="15"/>
      <c r="AP162" s="49">
        <f t="shared" ca="1" si="97"/>
        <v>34191.156760124431</v>
      </c>
      <c r="AQ162" s="15">
        <f t="shared" si="109"/>
        <v>58757.343165455874</v>
      </c>
      <c r="AR162" s="15">
        <f t="shared" si="110"/>
        <v>0</v>
      </c>
      <c r="AS162" s="15"/>
      <c r="AT162" s="15"/>
      <c r="AU162" s="51">
        <f t="shared" si="98"/>
        <v>0</v>
      </c>
      <c r="AV162" s="51">
        <f t="shared" ca="1" si="99"/>
        <v>17786.98470382399</v>
      </c>
      <c r="AW162" s="51">
        <f t="shared" ca="1" si="111"/>
        <v>903.46738496186299</v>
      </c>
      <c r="AX162" s="15">
        <f t="shared" ca="1" si="112"/>
        <v>0</v>
      </c>
      <c r="AY162" s="51">
        <f t="shared" ca="1" si="113"/>
        <v>0</v>
      </c>
      <c r="AZ162" s="52">
        <f t="shared" ca="1" si="100"/>
        <v>0</v>
      </c>
      <c r="BA162" s="52">
        <f t="shared" ca="1" si="101"/>
        <v>0</v>
      </c>
      <c r="BB162" s="52">
        <f t="shared" si="114"/>
        <v>0</v>
      </c>
      <c r="BC162" s="39">
        <f t="shared" si="115"/>
        <v>0</v>
      </c>
      <c r="BD162" s="51">
        <f t="shared" ca="1" si="116"/>
        <v>0</v>
      </c>
      <c r="BE162" s="15">
        <f t="shared" ca="1" si="117"/>
        <v>52881.608848910284</v>
      </c>
      <c r="BF162" s="15">
        <v>-27033.862430134366</v>
      </c>
      <c r="BG162" s="15">
        <f t="shared" ca="1" si="118"/>
        <v>943907.18248413119</v>
      </c>
      <c r="BH162" s="15"/>
      <c r="BI162" s="15"/>
    </row>
    <row r="163" spans="1:61" ht="11.25" x14ac:dyDescent="0.2">
      <c r="A163" s="20">
        <v>10905</v>
      </c>
      <c r="B163" s="20"/>
      <c r="C163" s="20">
        <v>1</v>
      </c>
      <c r="D163" s="20">
        <f t="shared" si="102"/>
        <v>1</v>
      </c>
      <c r="E163" s="47">
        <f t="shared" si="103"/>
        <v>4</v>
      </c>
      <c r="F163" s="47">
        <f t="shared" si="104"/>
        <v>14</v>
      </c>
      <c r="G163" s="21" t="s">
        <v>245</v>
      </c>
      <c r="H163" s="29">
        <v>3527</v>
      </c>
      <c r="I163" s="48"/>
      <c r="J163" s="29">
        <f t="shared" si="105"/>
        <v>5685.313432835821</v>
      </c>
      <c r="K163" s="125">
        <v>228715</v>
      </c>
      <c r="L163" s="125">
        <v>1034129.7</v>
      </c>
      <c r="M163" s="125">
        <v>0</v>
      </c>
      <c r="N163" s="126">
        <f t="shared" si="85"/>
        <v>567985.38299999991</v>
      </c>
      <c r="O163" s="126">
        <f t="shared" ca="1" si="86"/>
        <v>726251.42170030868</v>
      </c>
      <c r="P163" s="126">
        <f t="shared" ca="1" si="87"/>
        <v>47480</v>
      </c>
      <c r="Q163" s="49">
        <f t="shared" si="106"/>
        <v>1</v>
      </c>
      <c r="R163" s="49">
        <f t="shared" si="107"/>
        <v>0</v>
      </c>
      <c r="S163" s="49">
        <f ca="1">OFFSET(V!$B$7,D163,Q163)*H163</f>
        <v>40948.47</v>
      </c>
      <c r="T163" s="49">
        <f ca="1">IF(R163&gt;0,OFFSET(V!$I$7,D163,R163)*IF(R163=1,H163-9300,IF(R163=2,H163-18000,IF(R163=3,H163-45000,0))),0)</f>
        <v>0</v>
      </c>
      <c r="U163" s="49">
        <f>IF(AND(I163=1,H163&gt;20000,H163&lt;=45000),H163*V!$G$7,0)+IF(AND(I163=1,H163&gt;45000,H163&lt;=50000),V!$G$7/5000*(50000-H163)*H163,0)</f>
        <v>0</v>
      </c>
      <c r="V163" s="50">
        <f t="shared" ca="1" si="88"/>
        <v>40948.47</v>
      </c>
      <c r="W163" s="51">
        <v>14321.8</v>
      </c>
      <c r="X163" s="51">
        <v>0</v>
      </c>
      <c r="Y163" s="52">
        <v>0</v>
      </c>
      <c r="Z163" s="52">
        <v>133871.96500076304</v>
      </c>
      <c r="AA163" s="52">
        <v>8970</v>
      </c>
      <c r="AB163" s="138">
        <f t="shared" si="108"/>
        <v>7970</v>
      </c>
      <c r="AC163" s="52">
        <v>127014.63227874704</v>
      </c>
      <c r="AD163" s="138">
        <f t="shared" si="89"/>
        <v>0</v>
      </c>
      <c r="AE163" s="138">
        <f t="shared" si="90"/>
        <v>3527</v>
      </c>
      <c r="AF163" s="138">
        <f t="shared" si="91"/>
        <v>0</v>
      </c>
      <c r="AG163" s="138">
        <f t="shared" si="92"/>
        <v>0</v>
      </c>
      <c r="AH163" s="29"/>
      <c r="AI163" s="29"/>
      <c r="AJ163" s="15"/>
      <c r="AK163" s="51">
        <f t="shared" ca="1" si="93"/>
        <v>2381029.1928471164</v>
      </c>
      <c r="AL163" s="15">
        <f t="shared" ca="1" si="94"/>
        <v>2483779.4628471164</v>
      </c>
      <c r="AM163" s="49">
        <f t="shared" ca="1" si="95"/>
        <v>15469.183608462525</v>
      </c>
      <c r="AN163" s="49">
        <f t="shared" ca="1" si="96"/>
        <v>0</v>
      </c>
      <c r="AO163" s="15"/>
      <c r="AP163" s="49">
        <f t="shared" ca="1" si="97"/>
        <v>73910.373905833272</v>
      </c>
      <c r="AQ163" s="15">
        <f t="shared" si="109"/>
        <v>127014.63227874704</v>
      </c>
      <c r="AR163" s="15">
        <f t="shared" si="110"/>
        <v>0</v>
      </c>
      <c r="AS163" s="15"/>
      <c r="AT163" s="15"/>
      <c r="AU163" s="51">
        <f t="shared" si="98"/>
        <v>3985</v>
      </c>
      <c r="AV163" s="51">
        <f t="shared" ca="1" si="99"/>
        <v>48896.878449249583</v>
      </c>
      <c r="AW163" s="51">
        <f t="shared" ca="1" si="111"/>
        <v>0</v>
      </c>
      <c r="AX163" s="15">
        <f t="shared" ca="1" si="112"/>
        <v>0</v>
      </c>
      <c r="AY163" s="51">
        <f t="shared" ca="1" si="113"/>
        <v>0</v>
      </c>
      <c r="AZ163" s="52">
        <f t="shared" ca="1" si="100"/>
        <v>0</v>
      </c>
      <c r="BA163" s="52">
        <f t="shared" ca="1" si="101"/>
        <v>0</v>
      </c>
      <c r="BB163" s="52">
        <f t="shared" si="114"/>
        <v>0</v>
      </c>
      <c r="BC163" s="39">
        <f t="shared" si="115"/>
        <v>0</v>
      </c>
      <c r="BD163" s="51">
        <f t="shared" ca="1" si="116"/>
        <v>0</v>
      </c>
      <c r="BE163" s="15">
        <f t="shared" ca="1" si="117"/>
        <v>126792.25235508286</v>
      </c>
      <c r="BF163" s="15">
        <v>-82539.929700746128</v>
      </c>
      <c r="BG163" s="15">
        <f t="shared" ca="1" si="118"/>
        <v>2543500.9691099157</v>
      </c>
      <c r="BH163" s="15"/>
      <c r="BI163" s="15"/>
    </row>
    <row r="164" spans="1:61" ht="11.25" x14ac:dyDescent="0.2">
      <c r="A164" s="20">
        <v>10906</v>
      </c>
      <c r="B164" s="20"/>
      <c r="C164" s="20">
        <v>1</v>
      </c>
      <c r="D164" s="20">
        <f t="shared" si="102"/>
        <v>1</v>
      </c>
      <c r="E164" s="47">
        <f t="shared" si="103"/>
        <v>2</v>
      </c>
      <c r="F164" s="47">
        <f t="shared" si="104"/>
        <v>12</v>
      </c>
      <c r="G164" s="21" t="s">
        <v>246</v>
      </c>
      <c r="H164" s="29">
        <v>778</v>
      </c>
      <c r="I164" s="48"/>
      <c r="J164" s="29">
        <f t="shared" si="105"/>
        <v>1254.0895522388059</v>
      </c>
      <c r="K164" s="125">
        <v>33525</v>
      </c>
      <c r="L164" s="125">
        <v>57988.07</v>
      </c>
      <c r="M164" s="125">
        <v>0</v>
      </c>
      <c r="N164" s="126">
        <f t="shared" si="85"/>
        <v>46753.347300000001</v>
      </c>
      <c r="O164" s="126">
        <f t="shared" ca="1" si="86"/>
        <v>160199.49137591157</v>
      </c>
      <c r="P164" s="126">
        <f t="shared" ca="1" si="87"/>
        <v>34034</v>
      </c>
      <c r="Q164" s="49">
        <f t="shared" si="106"/>
        <v>1</v>
      </c>
      <c r="R164" s="49">
        <f t="shared" si="107"/>
        <v>0</v>
      </c>
      <c r="S164" s="49">
        <f ca="1">OFFSET(V!$B$7,D164,Q164)*H164</f>
        <v>9032.58</v>
      </c>
      <c r="T164" s="49">
        <f ca="1">IF(R164&gt;0,OFFSET(V!$I$7,D164,R164)*IF(R164=1,H164-9300,IF(R164=2,H164-18000,IF(R164=3,H164-45000,0))),0)</f>
        <v>0</v>
      </c>
      <c r="U164" s="49">
        <f>IF(AND(I164=1,H164&gt;20000,H164&lt;=45000),H164*V!$G$7,0)+IF(AND(I164=1,H164&gt;45000,H164&lt;=50000),V!$G$7/5000*(50000-H164)*H164,0)</f>
        <v>0</v>
      </c>
      <c r="V164" s="50">
        <f t="shared" ca="1" si="88"/>
        <v>9032.58</v>
      </c>
      <c r="W164" s="51">
        <v>0</v>
      </c>
      <c r="X164" s="51">
        <v>0</v>
      </c>
      <c r="Y164" s="52">
        <v>0</v>
      </c>
      <c r="Z164" s="52">
        <v>15687.855642682209</v>
      </c>
      <c r="AA164" s="52">
        <v>0</v>
      </c>
      <c r="AB164" s="138">
        <f t="shared" si="108"/>
        <v>0</v>
      </c>
      <c r="AC164" s="52">
        <v>14884.275551539042</v>
      </c>
      <c r="AD164" s="138">
        <f t="shared" si="89"/>
        <v>0</v>
      </c>
      <c r="AE164" s="138">
        <f t="shared" si="90"/>
        <v>778</v>
      </c>
      <c r="AF164" s="138">
        <f t="shared" si="91"/>
        <v>0</v>
      </c>
      <c r="AG164" s="138">
        <f t="shared" si="92"/>
        <v>0</v>
      </c>
      <c r="AH164" s="29"/>
      <c r="AI164" s="29"/>
      <c r="AJ164" s="15"/>
      <c r="AK164" s="51">
        <f t="shared" ca="1" si="93"/>
        <v>525217.10009499756</v>
      </c>
      <c r="AL164" s="15">
        <f t="shared" ca="1" si="94"/>
        <v>568283.68009499751</v>
      </c>
      <c r="AM164" s="49">
        <f t="shared" ca="1" si="95"/>
        <v>3412.2554146254165</v>
      </c>
      <c r="AN164" s="49">
        <f t="shared" ca="1" si="96"/>
        <v>0</v>
      </c>
      <c r="AO164" s="15"/>
      <c r="AP164" s="49">
        <f t="shared" ca="1" si="97"/>
        <v>8661.2254950076331</v>
      </c>
      <c r="AQ164" s="15">
        <f t="shared" si="109"/>
        <v>14884.275551539042</v>
      </c>
      <c r="AR164" s="15">
        <f t="shared" si="110"/>
        <v>0</v>
      </c>
      <c r="AS164" s="15"/>
      <c r="AT164" s="15"/>
      <c r="AU164" s="51">
        <f t="shared" si="98"/>
        <v>0</v>
      </c>
      <c r="AV164" s="51">
        <f t="shared" ca="1" si="99"/>
        <v>10785.872252201922</v>
      </c>
      <c r="AW164" s="51">
        <f t="shared" ca="1" si="111"/>
        <v>0</v>
      </c>
      <c r="AX164" s="15">
        <f t="shared" ca="1" si="112"/>
        <v>4562.8221956705129</v>
      </c>
      <c r="AY164" s="51">
        <f t="shared" ca="1" si="113"/>
        <v>-490.57732166994225</v>
      </c>
      <c r="AZ164" s="52">
        <f t="shared" ca="1" si="100"/>
        <v>0</v>
      </c>
      <c r="BA164" s="52">
        <f t="shared" ca="1" si="101"/>
        <v>0</v>
      </c>
      <c r="BB164" s="52">
        <f t="shared" si="114"/>
        <v>0</v>
      </c>
      <c r="BC164" s="39">
        <f t="shared" si="115"/>
        <v>0</v>
      </c>
      <c r="BD164" s="51">
        <f t="shared" ca="1" si="116"/>
        <v>0</v>
      </c>
      <c r="BE164" s="15">
        <f t="shared" ca="1" si="117"/>
        <v>18956.520425539613</v>
      </c>
      <c r="BF164" s="15">
        <v>-14812.335020716846</v>
      </c>
      <c r="BG164" s="15">
        <f t="shared" ca="1" si="118"/>
        <v>575840.12091444561</v>
      </c>
      <c r="BH164" s="15"/>
      <c r="BI164" s="15"/>
    </row>
    <row r="165" spans="1:61" ht="11.25" x14ac:dyDescent="0.2">
      <c r="A165" s="20">
        <v>10907</v>
      </c>
      <c r="B165" s="20"/>
      <c r="C165" s="20">
        <v>1</v>
      </c>
      <c r="D165" s="20">
        <f t="shared" si="102"/>
        <v>1</v>
      </c>
      <c r="E165" s="47">
        <f t="shared" si="103"/>
        <v>3</v>
      </c>
      <c r="F165" s="47">
        <f t="shared" si="104"/>
        <v>13</v>
      </c>
      <c r="G165" s="21" t="s">
        <v>247</v>
      </c>
      <c r="H165" s="29">
        <v>1484</v>
      </c>
      <c r="I165" s="48"/>
      <c r="J165" s="29">
        <f t="shared" si="105"/>
        <v>2392.1194029850744</v>
      </c>
      <c r="K165" s="125">
        <v>70065</v>
      </c>
      <c r="L165" s="125">
        <v>112939.88</v>
      </c>
      <c r="M165" s="125">
        <v>0</v>
      </c>
      <c r="N165" s="126">
        <f t="shared" si="85"/>
        <v>94493.353199999998</v>
      </c>
      <c r="O165" s="126">
        <f t="shared" ca="1" si="86"/>
        <v>305573.32288155879</v>
      </c>
      <c r="P165" s="126">
        <f t="shared" ca="1" si="87"/>
        <v>63324</v>
      </c>
      <c r="Q165" s="49">
        <f t="shared" si="106"/>
        <v>1</v>
      </c>
      <c r="R165" s="49">
        <f t="shared" si="107"/>
        <v>0</v>
      </c>
      <c r="S165" s="49">
        <f ca="1">OFFSET(V!$B$7,D165,Q165)*H165</f>
        <v>17229.239999999998</v>
      </c>
      <c r="T165" s="49">
        <f ca="1">IF(R165&gt;0,OFFSET(V!$I$7,D165,R165)*IF(R165=1,H165-9300,IF(R165=2,H165-18000,IF(R165=3,H165-45000,0))),0)</f>
        <v>0</v>
      </c>
      <c r="U165" s="49">
        <f>IF(AND(I165=1,H165&gt;20000,H165&lt;=45000),H165*V!$G$7,0)+IF(AND(I165=1,H165&gt;45000,H165&lt;=50000),V!$G$7/5000*(50000-H165)*H165,0)</f>
        <v>0</v>
      </c>
      <c r="V165" s="50">
        <f t="shared" ca="1" si="88"/>
        <v>17229.239999999998</v>
      </c>
      <c r="W165" s="51">
        <v>0</v>
      </c>
      <c r="X165" s="51">
        <v>0</v>
      </c>
      <c r="Y165" s="52">
        <v>0</v>
      </c>
      <c r="Z165" s="52">
        <v>21256.411560794455</v>
      </c>
      <c r="AA165" s="52">
        <v>0</v>
      </c>
      <c r="AB165" s="138">
        <f t="shared" si="108"/>
        <v>0</v>
      </c>
      <c r="AC165" s="52">
        <v>20167.592953047537</v>
      </c>
      <c r="AD165" s="138">
        <f t="shared" si="89"/>
        <v>0</v>
      </c>
      <c r="AE165" s="138">
        <f t="shared" si="90"/>
        <v>1484</v>
      </c>
      <c r="AF165" s="138">
        <f t="shared" si="91"/>
        <v>0</v>
      </c>
      <c r="AG165" s="138">
        <f t="shared" si="92"/>
        <v>0</v>
      </c>
      <c r="AH165" s="29"/>
      <c r="AI165" s="29"/>
      <c r="AJ165" s="15"/>
      <c r="AK165" s="51">
        <f t="shared" ca="1" si="93"/>
        <v>1001827.9904125661</v>
      </c>
      <c r="AL165" s="15">
        <f t="shared" ca="1" si="94"/>
        <v>1082381.2304125661</v>
      </c>
      <c r="AM165" s="49">
        <f t="shared" ca="1" si="95"/>
        <v>6508.7236957636478</v>
      </c>
      <c r="AN165" s="49">
        <f t="shared" ca="1" si="96"/>
        <v>0</v>
      </c>
      <c r="AO165" s="15"/>
      <c r="AP165" s="49">
        <f t="shared" ca="1" si="97"/>
        <v>11735.611159107439</v>
      </c>
      <c r="AQ165" s="15">
        <f t="shared" si="109"/>
        <v>20167.592953047537</v>
      </c>
      <c r="AR165" s="15">
        <f t="shared" si="110"/>
        <v>0</v>
      </c>
      <c r="AS165" s="15"/>
      <c r="AT165" s="15"/>
      <c r="AU165" s="51">
        <f t="shared" si="98"/>
        <v>0</v>
      </c>
      <c r="AV165" s="51">
        <f t="shared" ca="1" si="99"/>
        <v>20573.566095459704</v>
      </c>
      <c r="AW165" s="51">
        <f t="shared" ca="1" si="111"/>
        <v>0</v>
      </c>
      <c r="AX165" s="15">
        <f t="shared" ca="1" si="112"/>
        <v>12141.584301519604</v>
      </c>
      <c r="AY165" s="51">
        <f t="shared" ca="1" si="113"/>
        <v>-1305.4170537526293</v>
      </c>
      <c r="AZ165" s="52">
        <f t="shared" ca="1" si="100"/>
        <v>0</v>
      </c>
      <c r="BA165" s="52">
        <f t="shared" ca="1" si="101"/>
        <v>0</v>
      </c>
      <c r="BB165" s="52">
        <f t="shared" si="114"/>
        <v>0</v>
      </c>
      <c r="BC165" s="39">
        <f t="shared" si="115"/>
        <v>0</v>
      </c>
      <c r="BD165" s="51">
        <f t="shared" ca="1" si="116"/>
        <v>0</v>
      </c>
      <c r="BE165" s="15">
        <f t="shared" ca="1" si="117"/>
        <v>31003.760200814511</v>
      </c>
      <c r="BF165" s="15">
        <v>-27451.904100403495</v>
      </c>
      <c r="BG165" s="15">
        <f t="shared" ca="1" si="118"/>
        <v>1092441.8102087409</v>
      </c>
      <c r="BH165" s="15"/>
      <c r="BI165" s="15"/>
    </row>
    <row r="166" spans="1:61" ht="11.25" x14ac:dyDescent="0.2">
      <c r="A166" s="20">
        <v>10908</v>
      </c>
      <c r="B166" s="20"/>
      <c r="C166" s="20">
        <v>1</v>
      </c>
      <c r="D166" s="20">
        <f t="shared" si="102"/>
        <v>1</v>
      </c>
      <c r="E166" s="47">
        <f t="shared" si="103"/>
        <v>3</v>
      </c>
      <c r="F166" s="47">
        <f t="shared" si="104"/>
        <v>13</v>
      </c>
      <c r="G166" s="21" t="s">
        <v>248</v>
      </c>
      <c r="H166" s="29">
        <v>1424</v>
      </c>
      <c r="I166" s="48"/>
      <c r="J166" s="29">
        <f t="shared" si="105"/>
        <v>2295.4029850746269</v>
      </c>
      <c r="K166" s="125">
        <v>75055</v>
      </c>
      <c r="L166" s="125">
        <v>107982.51</v>
      </c>
      <c r="M166" s="125">
        <v>0</v>
      </c>
      <c r="N166" s="126">
        <f t="shared" si="85"/>
        <v>96152.778900000005</v>
      </c>
      <c r="O166" s="126">
        <f t="shared" ca="1" si="86"/>
        <v>293218.60632300528</v>
      </c>
      <c r="P166" s="126">
        <f t="shared" ca="1" si="87"/>
        <v>59120</v>
      </c>
      <c r="Q166" s="49">
        <f t="shared" si="106"/>
        <v>1</v>
      </c>
      <c r="R166" s="49">
        <f t="shared" si="107"/>
        <v>0</v>
      </c>
      <c r="S166" s="49">
        <f ca="1">OFFSET(V!$B$7,D166,Q166)*H166</f>
        <v>16532.64</v>
      </c>
      <c r="T166" s="49">
        <f ca="1">IF(R166&gt;0,OFFSET(V!$I$7,D166,R166)*IF(R166=1,H166-9300,IF(R166=2,H166-18000,IF(R166=3,H166-45000,0))),0)</f>
        <v>0</v>
      </c>
      <c r="U166" s="49">
        <f>IF(AND(I166=1,H166&gt;20000,H166&lt;=45000),H166*V!$G$7,0)+IF(AND(I166=1,H166&gt;45000,H166&lt;=50000),V!$G$7/5000*(50000-H166)*H166,0)</f>
        <v>0</v>
      </c>
      <c r="V166" s="50">
        <f t="shared" ca="1" si="88"/>
        <v>16532.64</v>
      </c>
      <c r="W166" s="51">
        <v>0</v>
      </c>
      <c r="X166" s="51">
        <v>0</v>
      </c>
      <c r="Y166" s="52">
        <v>0</v>
      </c>
      <c r="Z166" s="52">
        <v>46716.248918991587</v>
      </c>
      <c r="AA166" s="52">
        <v>1723</v>
      </c>
      <c r="AB166" s="138">
        <f t="shared" si="108"/>
        <v>723</v>
      </c>
      <c r="AC166" s="52">
        <v>44323.299339442055</v>
      </c>
      <c r="AD166" s="138">
        <f t="shared" si="89"/>
        <v>0</v>
      </c>
      <c r="AE166" s="138">
        <f t="shared" si="90"/>
        <v>1424</v>
      </c>
      <c r="AF166" s="138">
        <f t="shared" si="91"/>
        <v>0</v>
      </c>
      <c r="AG166" s="138">
        <f t="shared" si="92"/>
        <v>0</v>
      </c>
      <c r="AH166" s="29"/>
      <c r="AI166" s="29"/>
      <c r="AJ166" s="15"/>
      <c r="AK166" s="51">
        <f t="shared" ca="1" si="93"/>
        <v>961322.81559804198</v>
      </c>
      <c r="AL166" s="15">
        <f t="shared" ca="1" si="94"/>
        <v>1036975.455598042</v>
      </c>
      <c r="AM166" s="49">
        <f t="shared" ca="1" si="95"/>
        <v>6245.5677511909935</v>
      </c>
      <c r="AN166" s="49">
        <f t="shared" ca="1" si="96"/>
        <v>0</v>
      </c>
      <c r="AO166" s="15"/>
      <c r="AP166" s="49">
        <f t="shared" ca="1" si="97"/>
        <v>25791.923089057276</v>
      </c>
      <c r="AQ166" s="15">
        <f t="shared" si="109"/>
        <v>44323.299339442055</v>
      </c>
      <c r="AR166" s="15">
        <f t="shared" si="110"/>
        <v>0</v>
      </c>
      <c r="AS166" s="15"/>
      <c r="AT166" s="15"/>
      <c r="AU166" s="51">
        <f t="shared" si="98"/>
        <v>361.5</v>
      </c>
      <c r="AV166" s="51">
        <f t="shared" ca="1" si="99"/>
        <v>19741.750754672925</v>
      </c>
      <c r="AW166" s="51">
        <f t="shared" ca="1" si="111"/>
        <v>0</v>
      </c>
      <c r="AX166" s="15">
        <f t="shared" ca="1" si="112"/>
        <v>1571.8745042881419</v>
      </c>
      <c r="AY166" s="51">
        <f t="shared" ca="1" si="113"/>
        <v>-169.00197974986548</v>
      </c>
      <c r="AZ166" s="52">
        <f t="shared" ca="1" si="100"/>
        <v>0</v>
      </c>
      <c r="BA166" s="52">
        <f t="shared" ca="1" si="101"/>
        <v>0</v>
      </c>
      <c r="BB166" s="52">
        <f t="shared" si="114"/>
        <v>0</v>
      </c>
      <c r="BC166" s="39">
        <f t="shared" si="115"/>
        <v>0</v>
      </c>
      <c r="BD166" s="51">
        <f t="shared" ca="1" si="116"/>
        <v>0</v>
      </c>
      <c r="BE166" s="15">
        <f t="shared" ca="1" si="117"/>
        <v>45726.171863980329</v>
      </c>
      <c r="BF166" s="15">
        <v>-26695.863470217995</v>
      </c>
      <c r="BG166" s="15">
        <f t="shared" ca="1" si="118"/>
        <v>1062251.3317429954</v>
      </c>
      <c r="BH166" s="15"/>
      <c r="BI166" s="15"/>
    </row>
    <row r="167" spans="1:61" ht="11.25" x14ac:dyDescent="0.2">
      <c r="A167" s="20">
        <v>10909</v>
      </c>
      <c r="B167" s="20"/>
      <c r="C167" s="20">
        <v>1</v>
      </c>
      <c r="D167" s="20">
        <f t="shared" si="102"/>
        <v>1</v>
      </c>
      <c r="E167" s="47">
        <f t="shared" si="103"/>
        <v>3</v>
      </c>
      <c r="F167" s="47">
        <f t="shared" si="104"/>
        <v>13</v>
      </c>
      <c r="G167" s="21" t="s">
        <v>249</v>
      </c>
      <c r="H167" s="29">
        <v>1126</v>
      </c>
      <c r="I167" s="48"/>
      <c r="J167" s="29">
        <f t="shared" si="105"/>
        <v>1815.044776119403</v>
      </c>
      <c r="K167" s="125">
        <v>48800</v>
      </c>
      <c r="L167" s="125">
        <v>131383.38</v>
      </c>
      <c r="M167" s="125">
        <v>0</v>
      </c>
      <c r="N167" s="126">
        <f t="shared" si="85"/>
        <v>86375.518200000006</v>
      </c>
      <c r="O167" s="126">
        <f t="shared" ca="1" si="86"/>
        <v>231856.84741552241</v>
      </c>
      <c r="P167" s="126">
        <f t="shared" ca="1" si="87"/>
        <v>43644</v>
      </c>
      <c r="Q167" s="49">
        <f t="shared" si="106"/>
        <v>1</v>
      </c>
      <c r="R167" s="49">
        <f t="shared" si="107"/>
        <v>0</v>
      </c>
      <c r="S167" s="49">
        <f ca="1">OFFSET(V!$B$7,D167,Q167)*H167</f>
        <v>13072.859999999999</v>
      </c>
      <c r="T167" s="49">
        <f ca="1">IF(R167&gt;0,OFFSET(V!$I$7,D167,R167)*IF(R167=1,H167-9300,IF(R167=2,H167-18000,IF(R167=3,H167-45000,0))),0)</f>
        <v>0</v>
      </c>
      <c r="U167" s="49">
        <f>IF(AND(I167=1,H167&gt;20000,H167&lt;=45000),H167*V!$G$7,0)+IF(AND(I167=1,H167&gt;45000,H167&lt;=50000),V!$G$7/5000*(50000-H167)*H167,0)</f>
        <v>0</v>
      </c>
      <c r="V167" s="50">
        <f t="shared" ca="1" si="88"/>
        <v>13072.859999999999</v>
      </c>
      <c r="W167" s="51">
        <v>0</v>
      </c>
      <c r="X167" s="51">
        <v>0</v>
      </c>
      <c r="Y167" s="52">
        <v>0</v>
      </c>
      <c r="Z167" s="52">
        <v>30322.972609608802</v>
      </c>
      <c r="AA167" s="52">
        <v>0</v>
      </c>
      <c r="AB167" s="138">
        <f t="shared" si="108"/>
        <v>0</v>
      </c>
      <c r="AC167" s="52">
        <v>28769.736931746898</v>
      </c>
      <c r="AD167" s="138">
        <f t="shared" si="89"/>
        <v>0</v>
      </c>
      <c r="AE167" s="138">
        <f t="shared" si="90"/>
        <v>1126</v>
      </c>
      <c r="AF167" s="138">
        <f t="shared" si="91"/>
        <v>0</v>
      </c>
      <c r="AG167" s="138">
        <f t="shared" si="92"/>
        <v>0</v>
      </c>
      <c r="AH167" s="29"/>
      <c r="AI167" s="29"/>
      <c r="AJ167" s="15"/>
      <c r="AK167" s="51">
        <f t="shared" ca="1" si="93"/>
        <v>760147.11401923816</v>
      </c>
      <c r="AL167" s="15">
        <f t="shared" ca="1" si="94"/>
        <v>816863.97401923814</v>
      </c>
      <c r="AM167" s="49">
        <f t="shared" ca="1" si="95"/>
        <v>4938.5598931468112</v>
      </c>
      <c r="AN167" s="49">
        <f t="shared" ca="1" si="96"/>
        <v>0</v>
      </c>
      <c r="AO167" s="15"/>
      <c r="AP167" s="49">
        <f t="shared" ca="1" si="97"/>
        <v>16741.236624858335</v>
      </c>
      <c r="AQ167" s="15">
        <f t="shared" si="109"/>
        <v>28769.736931746898</v>
      </c>
      <c r="AR167" s="15">
        <f t="shared" si="110"/>
        <v>0</v>
      </c>
      <c r="AS167" s="15"/>
      <c r="AT167" s="15"/>
      <c r="AU167" s="51">
        <f t="shared" si="98"/>
        <v>0</v>
      </c>
      <c r="AV167" s="51">
        <f t="shared" ca="1" si="99"/>
        <v>15610.401228765248</v>
      </c>
      <c r="AW167" s="51">
        <f t="shared" ca="1" si="111"/>
        <v>0</v>
      </c>
      <c r="AX167" s="15">
        <f t="shared" ca="1" si="112"/>
        <v>3581.9009218766842</v>
      </c>
      <c r="AY167" s="51">
        <f t="shared" ca="1" si="113"/>
        <v>-385.1123899609106</v>
      </c>
      <c r="AZ167" s="52">
        <f t="shared" ca="1" si="100"/>
        <v>0</v>
      </c>
      <c r="BA167" s="52">
        <f t="shared" ca="1" si="101"/>
        <v>0</v>
      </c>
      <c r="BB167" s="52">
        <f t="shared" si="114"/>
        <v>0</v>
      </c>
      <c r="BC167" s="39">
        <f t="shared" si="115"/>
        <v>0</v>
      </c>
      <c r="BD167" s="51">
        <f t="shared" ca="1" si="116"/>
        <v>0</v>
      </c>
      <c r="BE167" s="15">
        <f t="shared" ca="1" si="117"/>
        <v>31966.525463662671</v>
      </c>
      <c r="BF167" s="15">
        <v>-21649.03837928237</v>
      </c>
      <c r="BG167" s="15">
        <f t="shared" ca="1" si="118"/>
        <v>832120.02099676535</v>
      </c>
      <c r="BH167" s="15"/>
      <c r="BI167" s="15"/>
    </row>
    <row r="168" spans="1:61" ht="11.25" x14ac:dyDescent="0.2">
      <c r="A168" s="20">
        <v>10910</v>
      </c>
      <c r="B168" s="20"/>
      <c r="C168" s="20">
        <v>1</v>
      </c>
      <c r="D168" s="20">
        <f t="shared" si="102"/>
        <v>1</v>
      </c>
      <c r="E168" s="47">
        <f t="shared" si="103"/>
        <v>3</v>
      </c>
      <c r="F168" s="47">
        <f t="shared" si="104"/>
        <v>13</v>
      </c>
      <c r="G168" s="21" t="s">
        <v>250</v>
      </c>
      <c r="H168" s="29">
        <v>1275</v>
      </c>
      <c r="I168" s="48"/>
      <c r="J168" s="29">
        <f t="shared" si="105"/>
        <v>2055.2238805970151</v>
      </c>
      <c r="K168" s="125">
        <v>63570</v>
      </c>
      <c r="L168" s="125">
        <v>239107.35</v>
      </c>
      <c r="M168" s="125">
        <v>0</v>
      </c>
      <c r="N168" s="126">
        <f t="shared" si="85"/>
        <v>139022.2665</v>
      </c>
      <c r="O168" s="126">
        <f t="shared" ca="1" si="86"/>
        <v>262537.72686926386</v>
      </c>
      <c r="P168" s="126">
        <f t="shared" ca="1" si="87"/>
        <v>37055</v>
      </c>
      <c r="Q168" s="49">
        <f t="shared" si="106"/>
        <v>1</v>
      </c>
      <c r="R168" s="49">
        <f t="shared" si="107"/>
        <v>0</v>
      </c>
      <c r="S168" s="49">
        <f ca="1">OFFSET(V!$B$7,D168,Q168)*H168</f>
        <v>14802.75</v>
      </c>
      <c r="T168" s="49">
        <f ca="1">IF(R168&gt;0,OFFSET(V!$I$7,D168,R168)*IF(R168=1,H168-9300,IF(R168=2,H168-18000,IF(R168=3,H168-45000,0))),0)</f>
        <v>0</v>
      </c>
      <c r="U168" s="49">
        <f>IF(AND(I168=1,H168&gt;20000,H168&lt;=45000),H168*V!$G$7,0)+IF(AND(I168=1,H168&gt;45000,H168&lt;=50000),V!$G$7/5000*(50000-H168)*H168,0)</f>
        <v>0</v>
      </c>
      <c r="V168" s="50">
        <f t="shared" ca="1" si="88"/>
        <v>14802.75</v>
      </c>
      <c r="W168" s="51">
        <v>0</v>
      </c>
      <c r="X168" s="51">
        <v>0</v>
      </c>
      <c r="Y168" s="52">
        <v>0</v>
      </c>
      <c r="Z168" s="52">
        <v>143999.11339142313</v>
      </c>
      <c r="AA168" s="52">
        <v>2115</v>
      </c>
      <c r="AB168" s="138">
        <f t="shared" si="108"/>
        <v>1115</v>
      </c>
      <c r="AC168" s="52">
        <v>136623.03706211349</v>
      </c>
      <c r="AD168" s="138">
        <f t="shared" si="89"/>
        <v>0</v>
      </c>
      <c r="AE168" s="138">
        <f t="shared" si="90"/>
        <v>1275</v>
      </c>
      <c r="AF168" s="138">
        <f t="shared" si="91"/>
        <v>0</v>
      </c>
      <c r="AG168" s="138">
        <f t="shared" si="92"/>
        <v>0</v>
      </c>
      <c r="AH168" s="29"/>
      <c r="AI168" s="29"/>
      <c r="AJ168" s="15"/>
      <c r="AK168" s="51">
        <f t="shared" ca="1" si="93"/>
        <v>860734.96480864019</v>
      </c>
      <c r="AL168" s="15">
        <f t="shared" ca="1" si="94"/>
        <v>912592.71480864019</v>
      </c>
      <c r="AM168" s="49">
        <f t="shared" ca="1" si="95"/>
        <v>5592.0638221689023</v>
      </c>
      <c r="AN168" s="49">
        <f t="shared" ca="1" si="96"/>
        <v>0</v>
      </c>
      <c r="AO168" s="15"/>
      <c r="AP168" s="49">
        <f t="shared" ca="1" si="97"/>
        <v>79501.546965474845</v>
      </c>
      <c r="AQ168" s="15">
        <f t="shared" si="109"/>
        <v>136623.03706211349</v>
      </c>
      <c r="AR168" s="15">
        <f t="shared" si="110"/>
        <v>0</v>
      </c>
      <c r="AS168" s="15"/>
      <c r="AT168" s="15"/>
      <c r="AU168" s="51">
        <f t="shared" si="98"/>
        <v>557.5</v>
      </c>
      <c r="AV168" s="51">
        <f t="shared" ca="1" si="99"/>
        <v>17676.075991719084</v>
      </c>
      <c r="AW168" s="51">
        <f t="shared" ca="1" si="111"/>
        <v>25225.610398708202</v>
      </c>
      <c r="AX168" s="15">
        <f t="shared" ca="1" si="112"/>
        <v>0</v>
      </c>
      <c r="AY168" s="51">
        <f t="shared" ca="1" si="113"/>
        <v>0</v>
      </c>
      <c r="AZ168" s="52">
        <f t="shared" ca="1" si="100"/>
        <v>0</v>
      </c>
      <c r="BA168" s="52">
        <f t="shared" ca="1" si="101"/>
        <v>0</v>
      </c>
      <c r="BB168" s="52">
        <f t="shared" si="114"/>
        <v>0</v>
      </c>
      <c r="BC168" s="39">
        <f t="shared" si="115"/>
        <v>0</v>
      </c>
      <c r="BD168" s="51">
        <f t="shared" ca="1" si="116"/>
        <v>0</v>
      </c>
      <c r="BE168" s="15">
        <f t="shared" ca="1" si="117"/>
        <v>122960.73335590214</v>
      </c>
      <c r="BF168" s="15">
        <v>-28542.667769131727</v>
      </c>
      <c r="BG168" s="15">
        <f t="shared" ca="1" si="118"/>
        <v>1012602.8442175795</v>
      </c>
      <c r="BH168" s="15"/>
      <c r="BI168" s="15"/>
    </row>
    <row r="169" spans="1:61" ht="11.25" x14ac:dyDescent="0.2">
      <c r="A169" s="20">
        <v>10911</v>
      </c>
      <c r="B169" s="20"/>
      <c r="C169" s="20">
        <v>1</v>
      </c>
      <c r="D169" s="20">
        <f t="shared" si="102"/>
        <v>1</v>
      </c>
      <c r="E169" s="47">
        <f t="shared" si="103"/>
        <v>3</v>
      </c>
      <c r="F169" s="47">
        <f t="shared" si="104"/>
        <v>13</v>
      </c>
      <c r="G169" s="21" t="s">
        <v>251</v>
      </c>
      <c r="H169" s="29">
        <v>1182</v>
      </c>
      <c r="I169" s="48"/>
      <c r="J169" s="29">
        <f t="shared" si="105"/>
        <v>1905.3134328358208</v>
      </c>
      <c r="K169" s="125">
        <v>59930</v>
      </c>
      <c r="L169" s="125">
        <v>93327.63</v>
      </c>
      <c r="M169" s="125">
        <v>0</v>
      </c>
      <c r="N169" s="126">
        <f t="shared" si="85"/>
        <v>79547.375700000004</v>
      </c>
      <c r="O169" s="126">
        <f t="shared" ca="1" si="86"/>
        <v>243387.91620350574</v>
      </c>
      <c r="P169" s="126">
        <f t="shared" ca="1" si="87"/>
        <v>49152</v>
      </c>
      <c r="Q169" s="49">
        <f t="shared" si="106"/>
        <v>1</v>
      </c>
      <c r="R169" s="49">
        <f t="shared" si="107"/>
        <v>0</v>
      </c>
      <c r="S169" s="49">
        <f ca="1">OFFSET(V!$B$7,D169,Q169)*H169</f>
        <v>13723.019999999999</v>
      </c>
      <c r="T169" s="49">
        <f ca="1">IF(R169&gt;0,OFFSET(V!$I$7,D169,R169)*IF(R169=1,H169-9300,IF(R169=2,H169-18000,IF(R169=3,H169-45000,0))),0)</f>
        <v>0</v>
      </c>
      <c r="U169" s="49">
        <f>IF(AND(I169=1,H169&gt;20000,H169&lt;=45000),H169*V!$G$7,0)+IF(AND(I169=1,H169&gt;45000,H169&lt;=50000),V!$G$7/5000*(50000-H169)*H169,0)</f>
        <v>0</v>
      </c>
      <c r="V169" s="50">
        <f t="shared" ca="1" si="88"/>
        <v>13723.019999999999</v>
      </c>
      <c r="W169" s="51">
        <v>0</v>
      </c>
      <c r="X169" s="51">
        <v>0</v>
      </c>
      <c r="Y169" s="52">
        <v>0</v>
      </c>
      <c r="Z169" s="52">
        <v>39984.956723327254</v>
      </c>
      <c r="AA169" s="52">
        <v>0</v>
      </c>
      <c r="AB169" s="138">
        <f t="shared" si="108"/>
        <v>0</v>
      </c>
      <c r="AC169" s="52">
        <v>37936.804579405987</v>
      </c>
      <c r="AD169" s="138">
        <f t="shared" si="89"/>
        <v>0</v>
      </c>
      <c r="AE169" s="138">
        <f t="shared" si="90"/>
        <v>1182</v>
      </c>
      <c r="AF169" s="138">
        <f t="shared" si="91"/>
        <v>0</v>
      </c>
      <c r="AG169" s="138">
        <f t="shared" si="92"/>
        <v>0</v>
      </c>
      <c r="AH169" s="29"/>
      <c r="AI169" s="29"/>
      <c r="AJ169" s="15"/>
      <c r="AK169" s="51">
        <f t="shared" ca="1" si="93"/>
        <v>797951.94384612748</v>
      </c>
      <c r="AL169" s="15">
        <f t="shared" ca="1" si="94"/>
        <v>860826.9638461275</v>
      </c>
      <c r="AM169" s="49">
        <f t="shared" ca="1" si="95"/>
        <v>5184.1721080812886</v>
      </c>
      <c r="AN169" s="49">
        <f t="shared" ca="1" si="96"/>
        <v>0</v>
      </c>
      <c r="AO169" s="15"/>
      <c r="AP169" s="49">
        <f t="shared" ca="1" si="97"/>
        <v>22075.593661546947</v>
      </c>
      <c r="AQ169" s="15">
        <f t="shared" si="109"/>
        <v>37936.804579405987</v>
      </c>
      <c r="AR169" s="15">
        <f t="shared" si="110"/>
        <v>0</v>
      </c>
      <c r="AS169" s="15"/>
      <c r="AT169" s="15"/>
      <c r="AU169" s="51">
        <f t="shared" si="98"/>
        <v>0</v>
      </c>
      <c r="AV169" s="51">
        <f t="shared" ca="1" si="99"/>
        <v>16386.762213499576</v>
      </c>
      <c r="AW169" s="51">
        <f t="shared" ca="1" si="111"/>
        <v>0</v>
      </c>
      <c r="AX169" s="15">
        <f t="shared" ca="1" si="112"/>
        <v>525.55129564053641</v>
      </c>
      <c r="AY169" s="51">
        <f t="shared" ca="1" si="113"/>
        <v>-56.505280275909335</v>
      </c>
      <c r="AZ169" s="52">
        <f t="shared" ca="1" si="100"/>
        <v>0</v>
      </c>
      <c r="BA169" s="52">
        <f t="shared" ca="1" si="101"/>
        <v>0</v>
      </c>
      <c r="BB169" s="52">
        <f t="shared" si="114"/>
        <v>0</v>
      </c>
      <c r="BC169" s="39">
        <f t="shared" si="115"/>
        <v>0</v>
      </c>
      <c r="BD169" s="51">
        <f t="shared" ca="1" si="116"/>
        <v>0</v>
      </c>
      <c r="BE169" s="15">
        <f t="shared" ca="1" si="117"/>
        <v>38405.850594770614</v>
      </c>
      <c r="BF169" s="15">
        <v>-22122.689134043598</v>
      </c>
      <c r="BG169" s="15">
        <f t="shared" ca="1" si="118"/>
        <v>882294.29741493578</v>
      </c>
      <c r="BH169" s="15"/>
      <c r="BI169" s="15"/>
    </row>
    <row r="170" spans="1:61" ht="11.25" x14ac:dyDescent="0.2">
      <c r="A170" s="20">
        <v>10912</v>
      </c>
      <c r="B170" s="20"/>
      <c r="C170" s="20">
        <v>1</v>
      </c>
      <c r="D170" s="20">
        <f t="shared" si="102"/>
        <v>1</v>
      </c>
      <c r="E170" s="47">
        <f t="shared" si="103"/>
        <v>3</v>
      </c>
      <c r="F170" s="47">
        <f t="shared" si="104"/>
        <v>13</v>
      </c>
      <c r="G170" s="21" t="s">
        <v>252</v>
      </c>
      <c r="H170" s="29">
        <v>1897</v>
      </c>
      <c r="I170" s="48"/>
      <c r="J170" s="29">
        <f t="shared" si="105"/>
        <v>3057.8507462686566</v>
      </c>
      <c r="K170" s="125">
        <v>106640</v>
      </c>
      <c r="L170" s="125">
        <v>350633.3</v>
      </c>
      <c r="M170" s="125">
        <v>0</v>
      </c>
      <c r="N170" s="126">
        <f t="shared" si="85"/>
        <v>213527.78700000001</v>
      </c>
      <c r="O170" s="126">
        <f t="shared" ca="1" si="86"/>
        <v>390614.95519293606</v>
      </c>
      <c r="P170" s="126">
        <f t="shared" ca="1" si="87"/>
        <v>53126</v>
      </c>
      <c r="Q170" s="49">
        <f t="shared" si="106"/>
        <v>1</v>
      </c>
      <c r="R170" s="49">
        <f t="shared" si="107"/>
        <v>0</v>
      </c>
      <c r="S170" s="49">
        <f ca="1">OFFSET(V!$B$7,D170,Q170)*H170</f>
        <v>22024.17</v>
      </c>
      <c r="T170" s="49">
        <f ca="1">IF(R170&gt;0,OFFSET(V!$I$7,D170,R170)*IF(R170=1,H170-9300,IF(R170=2,H170-18000,IF(R170=3,H170-45000,0))),0)</f>
        <v>0</v>
      </c>
      <c r="U170" s="49">
        <f>IF(AND(I170=1,H170&gt;20000,H170&lt;=45000),H170*V!$G$7,0)+IF(AND(I170=1,H170&gt;45000,H170&lt;=50000),V!$G$7/5000*(50000-H170)*H170,0)</f>
        <v>0</v>
      </c>
      <c r="V170" s="50">
        <f t="shared" ca="1" si="88"/>
        <v>22024.17</v>
      </c>
      <c r="W170" s="51">
        <v>0</v>
      </c>
      <c r="X170" s="51">
        <v>0</v>
      </c>
      <c r="Y170" s="52">
        <v>0</v>
      </c>
      <c r="Z170" s="52">
        <v>50278.351489429733</v>
      </c>
      <c r="AA170" s="52">
        <v>0</v>
      </c>
      <c r="AB170" s="138">
        <f t="shared" si="108"/>
        <v>0</v>
      </c>
      <c r="AC170" s="52">
        <v>47702.94008887605</v>
      </c>
      <c r="AD170" s="138">
        <f t="shared" si="89"/>
        <v>0</v>
      </c>
      <c r="AE170" s="138">
        <f t="shared" si="90"/>
        <v>1897</v>
      </c>
      <c r="AF170" s="138">
        <f t="shared" si="91"/>
        <v>0</v>
      </c>
      <c r="AG170" s="138">
        <f t="shared" si="92"/>
        <v>0</v>
      </c>
      <c r="AH170" s="29"/>
      <c r="AI170" s="29"/>
      <c r="AJ170" s="15"/>
      <c r="AK170" s="51">
        <f t="shared" ca="1" si="93"/>
        <v>1280638.6103858745</v>
      </c>
      <c r="AL170" s="15">
        <f t="shared" ca="1" si="94"/>
        <v>1355788.7803858744</v>
      </c>
      <c r="AM170" s="49">
        <f t="shared" ca="1" si="95"/>
        <v>8320.113780905418</v>
      </c>
      <c r="AN170" s="49">
        <f t="shared" ca="1" si="96"/>
        <v>0</v>
      </c>
      <c r="AO170" s="15"/>
      <c r="AP170" s="49">
        <f t="shared" ca="1" si="97"/>
        <v>27758.550925367235</v>
      </c>
      <c r="AQ170" s="15">
        <f t="shared" si="109"/>
        <v>47702.94008887605</v>
      </c>
      <c r="AR170" s="15">
        <f t="shared" si="110"/>
        <v>0</v>
      </c>
      <c r="AS170" s="15"/>
      <c r="AT170" s="15"/>
      <c r="AU170" s="51">
        <f t="shared" si="98"/>
        <v>0</v>
      </c>
      <c r="AV170" s="51">
        <f t="shared" ca="1" si="99"/>
        <v>26299.228357875378</v>
      </c>
      <c r="AW170" s="51">
        <f t="shared" ca="1" si="111"/>
        <v>0</v>
      </c>
      <c r="AX170" s="15">
        <f t="shared" ca="1" si="112"/>
        <v>6354.8391943665629</v>
      </c>
      <c r="AY170" s="51">
        <f t="shared" ca="1" si="113"/>
        <v>-683.24818674145058</v>
      </c>
      <c r="AZ170" s="52">
        <f t="shared" ca="1" si="100"/>
        <v>0</v>
      </c>
      <c r="BA170" s="52">
        <f t="shared" ca="1" si="101"/>
        <v>0</v>
      </c>
      <c r="BB170" s="52">
        <f t="shared" si="114"/>
        <v>0</v>
      </c>
      <c r="BC170" s="39">
        <f t="shared" si="115"/>
        <v>0</v>
      </c>
      <c r="BD170" s="51">
        <f t="shared" ca="1" si="116"/>
        <v>0</v>
      </c>
      <c r="BE170" s="15">
        <f t="shared" ca="1" si="117"/>
        <v>53374.531096501159</v>
      </c>
      <c r="BF170" s="15">
        <v>-40247.044931205011</v>
      </c>
      <c r="BG170" s="15">
        <f t="shared" ca="1" si="118"/>
        <v>1377236.380332076</v>
      </c>
      <c r="BH170" s="15"/>
      <c r="BI170" s="15"/>
    </row>
    <row r="171" spans="1:61" ht="11.25" x14ac:dyDescent="0.2">
      <c r="A171" s="20">
        <v>10913</v>
      </c>
      <c r="B171" s="20"/>
      <c r="C171" s="20">
        <v>1</v>
      </c>
      <c r="D171" s="20">
        <f t="shared" si="102"/>
        <v>1</v>
      </c>
      <c r="E171" s="47">
        <f t="shared" si="103"/>
        <v>2</v>
      </c>
      <c r="F171" s="47">
        <f t="shared" si="104"/>
        <v>12</v>
      </c>
      <c r="G171" s="21" t="s">
        <v>253</v>
      </c>
      <c r="H171" s="29">
        <v>653</v>
      </c>
      <c r="I171" s="48"/>
      <c r="J171" s="29">
        <f t="shared" si="105"/>
        <v>1052.5970149253731</v>
      </c>
      <c r="K171" s="125">
        <v>31740</v>
      </c>
      <c r="L171" s="125">
        <v>19691.59</v>
      </c>
      <c r="M171" s="125">
        <v>0</v>
      </c>
      <c r="N171" s="126">
        <f t="shared" si="85"/>
        <v>30532.520100000002</v>
      </c>
      <c r="O171" s="126">
        <f t="shared" ca="1" si="86"/>
        <v>134460.49854559157</v>
      </c>
      <c r="P171" s="126">
        <f t="shared" ca="1" si="87"/>
        <v>31178</v>
      </c>
      <c r="Q171" s="49">
        <f t="shared" si="106"/>
        <v>1</v>
      </c>
      <c r="R171" s="49">
        <f t="shared" si="107"/>
        <v>0</v>
      </c>
      <c r="S171" s="49">
        <f ca="1">OFFSET(V!$B$7,D171,Q171)*H171</f>
        <v>7581.33</v>
      </c>
      <c r="T171" s="49">
        <f ca="1">IF(R171&gt;0,OFFSET(V!$I$7,D171,R171)*IF(R171=1,H171-9300,IF(R171=2,H171-18000,IF(R171=3,H171-45000,0))),0)</f>
        <v>0</v>
      </c>
      <c r="U171" s="49">
        <f>IF(AND(I171=1,H171&gt;20000,H171&lt;=45000),H171*V!$G$7,0)+IF(AND(I171=1,H171&gt;45000,H171&lt;=50000),V!$G$7/5000*(50000-H171)*H171,0)</f>
        <v>0</v>
      </c>
      <c r="V171" s="50">
        <f t="shared" ca="1" si="88"/>
        <v>7581.33</v>
      </c>
      <c r="W171" s="51">
        <v>0</v>
      </c>
      <c r="X171" s="51">
        <v>0</v>
      </c>
      <c r="Y171" s="52">
        <v>0</v>
      </c>
      <c r="Z171" s="52">
        <v>17788.362172336358</v>
      </c>
      <c r="AA171" s="52">
        <v>0</v>
      </c>
      <c r="AB171" s="138">
        <f t="shared" si="108"/>
        <v>0</v>
      </c>
      <c r="AC171" s="52">
        <v>16877.187693088679</v>
      </c>
      <c r="AD171" s="138">
        <f t="shared" si="89"/>
        <v>0</v>
      </c>
      <c r="AE171" s="138">
        <f t="shared" si="90"/>
        <v>653</v>
      </c>
      <c r="AF171" s="138">
        <f t="shared" si="91"/>
        <v>0</v>
      </c>
      <c r="AG171" s="138">
        <f t="shared" si="92"/>
        <v>0</v>
      </c>
      <c r="AH171" s="29"/>
      <c r="AI171" s="29"/>
      <c r="AJ171" s="15"/>
      <c r="AK171" s="51">
        <f t="shared" ca="1" si="93"/>
        <v>440831.31923140545</v>
      </c>
      <c r="AL171" s="15">
        <f t="shared" ca="1" si="94"/>
        <v>479590.64923140546</v>
      </c>
      <c r="AM171" s="49">
        <f t="shared" ca="1" si="95"/>
        <v>2864.0138634323866</v>
      </c>
      <c r="AN171" s="49">
        <f t="shared" ca="1" si="96"/>
        <v>0</v>
      </c>
      <c r="AO171" s="15"/>
      <c r="AP171" s="49">
        <f t="shared" ca="1" si="97"/>
        <v>9820.9098471234593</v>
      </c>
      <c r="AQ171" s="15">
        <f t="shared" si="109"/>
        <v>16877.187693088679</v>
      </c>
      <c r="AR171" s="15">
        <f t="shared" si="110"/>
        <v>0</v>
      </c>
      <c r="AS171" s="15"/>
      <c r="AT171" s="15"/>
      <c r="AU171" s="51">
        <f t="shared" si="98"/>
        <v>0</v>
      </c>
      <c r="AV171" s="51">
        <f t="shared" ca="1" si="99"/>
        <v>9052.9236255627948</v>
      </c>
      <c r="AW171" s="51">
        <f t="shared" ca="1" si="111"/>
        <v>0</v>
      </c>
      <c r="AX171" s="15">
        <f t="shared" ca="1" si="112"/>
        <v>1996.645779597573</v>
      </c>
      <c r="AY171" s="51">
        <f t="shared" ca="1" si="113"/>
        <v>-214.67177480814175</v>
      </c>
      <c r="AZ171" s="52">
        <f t="shared" ca="1" si="100"/>
        <v>0</v>
      </c>
      <c r="BA171" s="52">
        <f t="shared" ca="1" si="101"/>
        <v>0</v>
      </c>
      <c r="BB171" s="52">
        <f t="shared" si="114"/>
        <v>0</v>
      </c>
      <c r="BC171" s="39">
        <f t="shared" si="115"/>
        <v>0</v>
      </c>
      <c r="BD171" s="51">
        <f t="shared" ca="1" si="116"/>
        <v>0</v>
      </c>
      <c r="BE171" s="15">
        <f t="shared" ca="1" si="117"/>
        <v>18659.161697878109</v>
      </c>
      <c r="BF171" s="15">
        <v>-11839.372431028205</v>
      </c>
      <c r="BG171" s="15">
        <f t="shared" ca="1" si="118"/>
        <v>489274.45236168773</v>
      </c>
      <c r="BH171" s="15"/>
      <c r="BI171" s="15"/>
    </row>
    <row r="172" spans="1:61" ht="11.25" x14ac:dyDescent="0.2">
      <c r="A172" s="20">
        <v>10914</v>
      </c>
      <c r="B172" s="20"/>
      <c r="C172" s="20">
        <v>1</v>
      </c>
      <c r="D172" s="20">
        <f t="shared" si="102"/>
        <v>1</v>
      </c>
      <c r="E172" s="47">
        <f t="shared" si="103"/>
        <v>3</v>
      </c>
      <c r="F172" s="47">
        <f t="shared" si="104"/>
        <v>13</v>
      </c>
      <c r="G172" s="21" t="s">
        <v>254</v>
      </c>
      <c r="H172" s="29">
        <v>1637</v>
      </c>
      <c r="I172" s="48"/>
      <c r="J172" s="29">
        <f t="shared" si="105"/>
        <v>2638.7462686567164</v>
      </c>
      <c r="K172" s="125">
        <v>70135</v>
      </c>
      <c r="L172" s="125">
        <v>51437.02</v>
      </c>
      <c r="M172" s="125">
        <v>0</v>
      </c>
      <c r="N172" s="126">
        <f t="shared" si="85"/>
        <v>70557.637799999997</v>
      </c>
      <c r="O172" s="126">
        <f t="shared" ca="1" si="86"/>
        <v>337077.85010587052</v>
      </c>
      <c r="P172" s="126">
        <f t="shared" ca="1" si="87"/>
        <v>79956</v>
      </c>
      <c r="Q172" s="49">
        <f t="shared" si="106"/>
        <v>1</v>
      </c>
      <c r="R172" s="49">
        <f t="shared" si="107"/>
        <v>0</v>
      </c>
      <c r="S172" s="49">
        <f ca="1">OFFSET(V!$B$7,D172,Q172)*H172</f>
        <v>19005.57</v>
      </c>
      <c r="T172" s="49">
        <f ca="1">IF(R172&gt;0,OFFSET(V!$I$7,D172,R172)*IF(R172=1,H172-9300,IF(R172=2,H172-18000,IF(R172=3,H172-45000,0))),0)</f>
        <v>0</v>
      </c>
      <c r="U172" s="49">
        <f>IF(AND(I172=1,H172&gt;20000,H172&lt;=45000),H172*V!$G$7,0)+IF(AND(I172=1,H172&gt;45000,H172&lt;=50000),V!$G$7/5000*(50000-H172)*H172,0)</f>
        <v>0</v>
      </c>
      <c r="V172" s="50">
        <f t="shared" ca="1" si="88"/>
        <v>19005.57</v>
      </c>
      <c r="W172" s="51">
        <v>0</v>
      </c>
      <c r="X172" s="51">
        <v>0</v>
      </c>
      <c r="Y172" s="52">
        <v>0</v>
      </c>
      <c r="Z172" s="52">
        <v>38678.124750187126</v>
      </c>
      <c r="AA172" s="52">
        <v>0</v>
      </c>
      <c r="AB172" s="138">
        <f t="shared" si="108"/>
        <v>0</v>
      </c>
      <c r="AC172" s="52">
        <v>36696.912548856075</v>
      </c>
      <c r="AD172" s="138">
        <f t="shared" si="89"/>
        <v>0</v>
      </c>
      <c r="AE172" s="138">
        <f t="shared" si="90"/>
        <v>1637</v>
      </c>
      <c r="AF172" s="138">
        <f t="shared" si="91"/>
        <v>0</v>
      </c>
      <c r="AG172" s="138">
        <f t="shared" si="92"/>
        <v>0</v>
      </c>
      <c r="AH172" s="29"/>
      <c r="AI172" s="29"/>
      <c r="AJ172" s="15"/>
      <c r="AK172" s="51">
        <f t="shared" ca="1" si="93"/>
        <v>1105116.1861896031</v>
      </c>
      <c r="AL172" s="15">
        <f t="shared" ca="1" si="94"/>
        <v>1204077.7561896031</v>
      </c>
      <c r="AM172" s="49">
        <f t="shared" ca="1" si="95"/>
        <v>7179.7713544239159</v>
      </c>
      <c r="AN172" s="49">
        <f t="shared" ca="1" si="96"/>
        <v>0</v>
      </c>
      <c r="AO172" s="15"/>
      <c r="AP172" s="49">
        <f t="shared" ca="1" si="97"/>
        <v>21354.095028384028</v>
      </c>
      <c r="AQ172" s="15">
        <f t="shared" si="109"/>
        <v>36696.912548856075</v>
      </c>
      <c r="AR172" s="15">
        <f t="shared" si="110"/>
        <v>0</v>
      </c>
      <c r="AS172" s="15"/>
      <c r="AT172" s="15"/>
      <c r="AU172" s="51">
        <f t="shared" si="98"/>
        <v>0</v>
      </c>
      <c r="AV172" s="51">
        <f t="shared" ca="1" si="99"/>
        <v>22694.695214465995</v>
      </c>
      <c r="AW172" s="51">
        <f t="shared" ca="1" si="111"/>
        <v>0</v>
      </c>
      <c r="AX172" s="15">
        <f t="shared" ca="1" si="112"/>
        <v>7351.8776939939489</v>
      </c>
      <c r="AY172" s="51">
        <f t="shared" ca="1" si="113"/>
        <v>-790.44598138993194</v>
      </c>
      <c r="AZ172" s="52">
        <f t="shared" ca="1" si="100"/>
        <v>0</v>
      </c>
      <c r="BA172" s="52">
        <f t="shared" ca="1" si="101"/>
        <v>0</v>
      </c>
      <c r="BB172" s="52">
        <f t="shared" si="114"/>
        <v>0</v>
      </c>
      <c r="BC172" s="39">
        <f t="shared" si="115"/>
        <v>0</v>
      </c>
      <c r="BD172" s="51">
        <f t="shared" ca="1" si="116"/>
        <v>0</v>
      </c>
      <c r="BE172" s="15">
        <f t="shared" ca="1" si="117"/>
        <v>43258.344261460094</v>
      </c>
      <c r="BF172" s="15">
        <v>-29836.512596279747</v>
      </c>
      <c r="BG172" s="15">
        <f t="shared" ca="1" si="118"/>
        <v>1224679.3592092071</v>
      </c>
      <c r="BH172" s="15"/>
      <c r="BI172" s="15"/>
    </row>
    <row r="173" spans="1:61" ht="11.25" x14ac:dyDescent="0.2">
      <c r="A173" s="20">
        <v>10915</v>
      </c>
      <c r="B173" s="20"/>
      <c r="C173" s="20">
        <v>1</v>
      </c>
      <c r="D173" s="20">
        <f t="shared" si="102"/>
        <v>1</v>
      </c>
      <c r="E173" s="47">
        <f t="shared" si="103"/>
        <v>3</v>
      </c>
      <c r="F173" s="47">
        <f t="shared" si="104"/>
        <v>13</v>
      </c>
      <c r="G173" s="21" t="s">
        <v>255</v>
      </c>
      <c r="H173" s="29">
        <v>1020</v>
      </c>
      <c r="I173" s="48"/>
      <c r="J173" s="29">
        <f t="shared" si="105"/>
        <v>1644.1791044776119</v>
      </c>
      <c r="K173" s="125">
        <v>37540</v>
      </c>
      <c r="L173" s="125">
        <v>24487.5</v>
      </c>
      <c r="M173" s="125">
        <v>0</v>
      </c>
      <c r="N173" s="126">
        <f t="shared" si="85"/>
        <v>36578.925000000003</v>
      </c>
      <c r="O173" s="126">
        <f t="shared" ca="1" si="86"/>
        <v>210030.18149541106</v>
      </c>
      <c r="P173" s="126">
        <f t="shared" ca="1" si="87"/>
        <v>52035</v>
      </c>
      <c r="Q173" s="49">
        <f t="shared" si="106"/>
        <v>1</v>
      </c>
      <c r="R173" s="49">
        <f t="shared" si="107"/>
        <v>0</v>
      </c>
      <c r="S173" s="49">
        <f ca="1">OFFSET(V!$B$7,D173,Q173)*H173</f>
        <v>11842.199999999999</v>
      </c>
      <c r="T173" s="49">
        <f ca="1">IF(R173&gt;0,OFFSET(V!$I$7,D173,R173)*IF(R173=1,H173-9300,IF(R173=2,H173-18000,IF(R173=3,H173-45000,0))),0)</f>
        <v>0</v>
      </c>
      <c r="U173" s="49">
        <f>IF(AND(I173=1,H173&gt;20000,H173&lt;=45000),H173*V!$G$7,0)+IF(AND(I173=1,H173&gt;45000,H173&lt;=50000),V!$G$7/5000*(50000-H173)*H173,0)</f>
        <v>0</v>
      </c>
      <c r="V173" s="50">
        <f t="shared" ca="1" si="88"/>
        <v>11842.199999999999</v>
      </c>
      <c r="W173" s="51">
        <v>0</v>
      </c>
      <c r="X173" s="51">
        <v>0</v>
      </c>
      <c r="Y173" s="52">
        <v>0</v>
      </c>
      <c r="Z173" s="52">
        <v>18731.481145033173</v>
      </c>
      <c r="AA173" s="52">
        <v>0</v>
      </c>
      <c r="AB173" s="138">
        <f t="shared" si="108"/>
        <v>0</v>
      </c>
      <c r="AC173" s="52">
        <v>17771.997218828536</v>
      </c>
      <c r="AD173" s="138">
        <f t="shared" si="89"/>
        <v>0</v>
      </c>
      <c r="AE173" s="138">
        <f t="shared" si="90"/>
        <v>1020</v>
      </c>
      <c r="AF173" s="138">
        <f t="shared" si="91"/>
        <v>0</v>
      </c>
      <c r="AG173" s="138">
        <f t="shared" si="92"/>
        <v>0</v>
      </c>
      <c r="AH173" s="29"/>
      <c r="AI173" s="29"/>
      <c r="AJ173" s="15"/>
      <c r="AK173" s="51">
        <f t="shared" ca="1" si="93"/>
        <v>688587.97184691206</v>
      </c>
      <c r="AL173" s="15">
        <f t="shared" ca="1" si="94"/>
        <v>752465.17184691201</v>
      </c>
      <c r="AM173" s="49">
        <f t="shared" ca="1" si="95"/>
        <v>4473.6510577351219</v>
      </c>
      <c r="AN173" s="49">
        <f t="shared" ca="1" si="96"/>
        <v>0</v>
      </c>
      <c r="AO173" s="15"/>
      <c r="AP173" s="49">
        <f t="shared" ca="1" si="97"/>
        <v>10341.603450965829</v>
      </c>
      <c r="AQ173" s="15">
        <f t="shared" si="109"/>
        <v>17771.997218828536</v>
      </c>
      <c r="AR173" s="15">
        <f t="shared" si="110"/>
        <v>0</v>
      </c>
      <c r="AS173" s="15"/>
      <c r="AT173" s="15"/>
      <c r="AU173" s="51">
        <f t="shared" si="98"/>
        <v>0</v>
      </c>
      <c r="AV173" s="51">
        <f t="shared" ca="1" si="99"/>
        <v>14140.860793375268</v>
      </c>
      <c r="AW173" s="51">
        <f t="shared" ca="1" si="111"/>
        <v>0</v>
      </c>
      <c r="AX173" s="15">
        <f t="shared" ca="1" si="112"/>
        <v>6710.4670255125639</v>
      </c>
      <c r="AY173" s="51">
        <f t="shared" ca="1" si="113"/>
        <v>-721.4839411568729</v>
      </c>
      <c r="AZ173" s="52">
        <f t="shared" ca="1" si="100"/>
        <v>0</v>
      </c>
      <c r="BA173" s="52">
        <f t="shared" ca="1" si="101"/>
        <v>0</v>
      </c>
      <c r="BB173" s="52">
        <f t="shared" si="114"/>
        <v>0</v>
      </c>
      <c r="BC173" s="39">
        <f t="shared" si="115"/>
        <v>0</v>
      </c>
      <c r="BD173" s="51">
        <f t="shared" ca="1" si="116"/>
        <v>0</v>
      </c>
      <c r="BE173" s="15">
        <f t="shared" ca="1" si="117"/>
        <v>23760.980303184228</v>
      </c>
      <c r="BF173" s="15">
        <v>-17862.518817436296</v>
      </c>
      <c r="BG173" s="15">
        <f t="shared" ca="1" si="118"/>
        <v>762837.28439039504</v>
      </c>
      <c r="BH173" s="15"/>
      <c r="BI173" s="15"/>
    </row>
    <row r="174" spans="1:61" ht="11.25" x14ac:dyDescent="0.2">
      <c r="A174" s="20">
        <v>10916</v>
      </c>
      <c r="B174" s="20"/>
      <c r="C174" s="20">
        <v>1</v>
      </c>
      <c r="D174" s="20">
        <f t="shared" si="102"/>
        <v>1</v>
      </c>
      <c r="E174" s="47">
        <f t="shared" si="103"/>
        <v>3</v>
      </c>
      <c r="F174" s="47">
        <f t="shared" si="104"/>
        <v>13</v>
      </c>
      <c r="G174" s="21" t="s">
        <v>256</v>
      </c>
      <c r="H174" s="29">
        <v>2403</v>
      </c>
      <c r="I174" s="48"/>
      <c r="J174" s="29">
        <f t="shared" si="105"/>
        <v>3873.4925373134329</v>
      </c>
      <c r="K174" s="125">
        <v>148545</v>
      </c>
      <c r="L174" s="125">
        <v>203609.55</v>
      </c>
      <c r="M174" s="125">
        <v>0</v>
      </c>
      <c r="N174" s="126">
        <f t="shared" si="85"/>
        <v>186360.12449999998</v>
      </c>
      <c r="O174" s="126">
        <f t="shared" ca="1" si="86"/>
        <v>494806.39817007136</v>
      </c>
      <c r="P174" s="126">
        <f t="shared" ca="1" si="87"/>
        <v>92534</v>
      </c>
      <c r="Q174" s="49">
        <f t="shared" si="106"/>
        <v>1</v>
      </c>
      <c r="R174" s="49">
        <f t="shared" si="107"/>
        <v>0</v>
      </c>
      <c r="S174" s="49">
        <f ca="1">OFFSET(V!$B$7,D174,Q174)*H174</f>
        <v>27898.829999999998</v>
      </c>
      <c r="T174" s="49">
        <f ca="1">IF(R174&gt;0,OFFSET(V!$I$7,D174,R174)*IF(R174=1,H174-9300,IF(R174=2,H174-18000,IF(R174=3,H174-45000,0))),0)</f>
        <v>0</v>
      </c>
      <c r="U174" s="49">
        <f>IF(AND(I174=1,H174&gt;20000,H174&lt;=45000),H174*V!$G$7,0)+IF(AND(I174=1,H174&gt;45000,H174&lt;=50000),V!$G$7/5000*(50000-H174)*H174,0)</f>
        <v>0</v>
      </c>
      <c r="V174" s="50">
        <f t="shared" ca="1" si="88"/>
        <v>27898.829999999998</v>
      </c>
      <c r="W174" s="51">
        <v>9243.52</v>
      </c>
      <c r="X174" s="51">
        <v>0</v>
      </c>
      <c r="Y174" s="52">
        <v>0</v>
      </c>
      <c r="Z174" s="52">
        <v>86037.746270066782</v>
      </c>
      <c r="AA174" s="52">
        <v>1547</v>
      </c>
      <c r="AB174" s="138">
        <f t="shared" si="108"/>
        <v>547</v>
      </c>
      <c r="AC174" s="52">
        <v>81630.628970915495</v>
      </c>
      <c r="AD174" s="138">
        <f t="shared" si="89"/>
        <v>0</v>
      </c>
      <c r="AE174" s="138">
        <f t="shared" si="90"/>
        <v>2403</v>
      </c>
      <c r="AF174" s="138">
        <f t="shared" si="91"/>
        <v>0</v>
      </c>
      <c r="AG174" s="138">
        <f t="shared" si="92"/>
        <v>0</v>
      </c>
      <c r="AH174" s="29"/>
      <c r="AI174" s="29"/>
      <c r="AJ174" s="15"/>
      <c r="AK174" s="51">
        <f t="shared" ca="1" si="93"/>
        <v>1622232.2513216957</v>
      </c>
      <c r="AL174" s="15">
        <f t="shared" ca="1" si="94"/>
        <v>1751908.6013216958</v>
      </c>
      <c r="AM174" s="49">
        <f t="shared" ca="1" si="95"/>
        <v>10539.395580134802</v>
      </c>
      <c r="AN174" s="49">
        <f t="shared" ca="1" si="96"/>
        <v>0</v>
      </c>
      <c r="AO174" s="15"/>
      <c r="AP174" s="49">
        <f t="shared" ca="1" si="97"/>
        <v>47501.222506143109</v>
      </c>
      <c r="AQ174" s="15">
        <f t="shared" si="109"/>
        <v>81630.628970915495</v>
      </c>
      <c r="AR174" s="15">
        <f t="shared" si="110"/>
        <v>0</v>
      </c>
      <c r="AS174" s="15"/>
      <c r="AT174" s="15"/>
      <c r="AU174" s="51">
        <f t="shared" si="98"/>
        <v>273.5</v>
      </c>
      <c r="AV174" s="51">
        <f t="shared" ca="1" si="99"/>
        <v>33314.204398510563</v>
      </c>
      <c r="AW174" s="51">
        <f t="shared" ca="1" si="111"/>
        <v>0</v>
      </c>
      <c r="AX174" s="15">
        <f t="shared" ca="1" si="112"/>
        <v>0</v>
      </c>
      <c r="AY174" s="51">
        <f t="shared" ca="1" si="113"/>
        <v>0</v>
      </c>
      <c r="AZ174" s="52">
        <f t="shared" ca="1" si="100"/>
        <v>0</v>
      </c>
      <c r="BA174" s="52">
        <f t="shared" ca="1" si="101"/>
        <v>0</v>
      </c>
      <c r="BB174" s="52">
        <f t="shared" si="114"/>
        <v>0</v>
      </c>
      <c r="BC174" s="39">
        <f t="shared" si="115"/>
        <v>0</v>
      </c>
      <c r="BD174" s="51">
        <f t="shared" ca="1" si="116"/>
        <v>0</v>
      </c>
      <c r="BE174" s="15">
        <f t="shared" ca="1" si="117"/>
        <v>81088.926904653665</v>
      </c>
      <c r="BF174" s="15">
        <v>-46170.50000348407</v>
      </c>
      <c r="BG174" s="15">
        <f t="shared" ca="1" si="118"/>
        <v>1797366.4238030002</v>
      </c>
      <c r="BH174" s="15"/>
      <c r="BI174" s="15"/>
    </row>
    <row r="175" spans="1:61" ht="11.25" x14ac:dyDescent="0.2">
      <c r="A175" s="20">
        <v>10917</v>
      </c>
      <c r="B175" s="20"/>
      <c r="C175" s="20">
        <v>1</v>
      </c>
      <c r="D175" s="20">
        <f t="shared" si="102"/>
        <v>1</v>
      </c>
      <c r="E175" s="47">
        <f t="shared" si="103"/>
        <v>5</v>
      </c>
      <c r="F175" s="47">
        <f t="shared" si="104"/>
        <v>15</v>
      </c>
      <c r="G175" s="21" t="s">
        <v>257</v>
      </c>
      <c r="H175" s="29">
        <v>7243</v>
      </c>
      <c r="I175" s="48"/>
      <c r="J175" s="29">
        <f t="shared" si="105"/>
        <v>11675.283582089553</v>
      </c>
      <c r="K175" s="125">
        <v>534070</v>
      </c>
      <c r="L175" s="125">
        <v>3960637.34</v>
      </c>
      <c r="M175" s="125">
        <v>0</v>
      </c>
      <c r="N175" s="126">
        <f t="shared" si="85"/>
        <v>1929178.9626</v>
      </c>
      <c r="O175" s="126">
        <f t="shared" ca="1" si="86"/>
        <v>1491420.200560061</v>
      </c>
      <c r="P175" s="126">
        <f t="shared" ca="1" si="87"/>
        <v>0</v>
      </c>
      <c r="Q175" s="49">
        <f t="shared" si="106"/>
        <v>1</v>
      </c>
      <c r="R175" s="49">
        <f t="shared" si="107"/>
        <v>0</v>
      </c>
      <c r="S175" s="49">
        <f ca="1">OFFSET(V!$B$7,D175,Q175)*H175</f>
        <v>84091.23</v>
      </c>
      <c r="T175" s="49">
        <f ca="1">IF(R175&gt;0,OFFSET(V!$I$7,D175,R175)*IF(R175=1,H175-9300,IF(R175=2,H175-18000,IF(R175=3,H175-45000,0))),0)</f>
        <v>0</v>
      </c>
      <c r="U175" s="49">
        <f>IF(AND(I175=1,H175&gt;20000,H175&lt;=45000),H175*V!$G$7,0)+IF(AND(I175=1,H175&gt;45000,H175&lt;=50000),V!$G$7/5000*(50000-H175)*H175,0)</f>
        <v>0</v>
      </c>
      <c r="V175" s="50">
        <f t="shared" ca="1" si="88"/>
        <v>84091.23</v>
      </c>
      <c r="W175" s="51">
        <v>54026.18</v>
      </c>
      <c r="X175" s="51">
        <v>0</v>
      </c>
      <c r="Y175" s="52">
        <v>0</v>
      </c>
      <c r="Z175" s="52">
        <v>597712.5062680319</v>
      </c>
      <c r="AA175" s="52">
        <v>6147</v>
      </c>
      <c r="AB175" s="138">
        <f t="shared" si="108"/>
        <v>5147</v>
      </c>
      <c r="AC175" s="52">
        <v>567095.83811375021</v>
      </c>
      <c r="AD175" s="138">
        <f t="shared" si="89"/>
        <v>0</v>
      </c>
      <c r="AE175" s="138">
        <f t="shared" si="90"/>
        <v>7243</v>
      </c>
      <c r="AF175" s="138">
        <f t="shared" si="91"/>
        <v>0</v>
      </c>
      <c r="AG175" s="138">
        <f t="shared" si="92"/>
        <v>0</v>
      </c>
      <c r="AH175" s="29"/>
      <c r="AI175" s="29"/>
      <c r="AJ175" s="15"/>
      <c r="AK175" s="51">
        <f t="shared" ca="1" si="93"/>
        <v>4889649.6863599848</v>
      </c>
      <c r="AL175" s="15">
        <f t="shared" ca="1" si="94"/>
        <v>5027767.0963599849</v>
      </c>
      <c r="AM175" s="49">
        <f t="shared" ca="1" si="95"/>
        <v>31767.308442328911</v>
      </c>
      <c r="AN175" s="49">
        <f t="shared" ca="1" si="96"/>
        <v>0</v>
      </c>
      <c r="AO175" s="15"/>
      <c r="AP175" s="49">
        <f t="shared" ca="1" si="97"/>
        <v>329995.56573485082</v>
      </c>
      <c r="AQ175" s="15">
        <f t="shared" si="109"/>
        <v>567095.83811375021</v>
      </c>
      <c r="AR175" s="15">
        <f t="shared" si="110"/>
        <v>0</v>
      </c>
      <c r="AS175" s="15"/>
      <c r="AT175" s="15"/>
      <c r="AU175" s="51">
        <f t="shared" si="98"/>
        <v>2573.5</v>
      </c>
      <c r="AV175" s="51">
        <f t="shared" ca="1" si="99"/>
        <v>100413.97522197753</v>
      </c>
      <c r="AW175" s="51">
        <f t="shared" ca="1" si="111"/>
        <v>77403.213345546799</v>
      </c>
      <c r="AX175" s="15">
        <f t="shared" ca="1" si="112"/>
        <v>0</v>
      </c>
      <c r="AY175" s="51">
        <f t="shared" ca="1" si="113"/>
        <v>0</v>
      </c>
      <c r="AZ175" s="52">
        <f t="shared" ca="1" si="100"/>
        <v>0</v>
      </c>
      <c r="BA175" s="52">
        <f t="shared" ca="1" si="101"/>
        <v>0</v>
      </c>
      <c r="BB175" s="52">
        <f t="shared" si="114"/>
        <v>0</v>
      </c>
      <c r="BC175" s="39">
        <f t="shared" si="115"/>
        <v>0</v>
      </c>
      <c r="BD175" s="51">
        <f t="shared" ca="1" si="116"/>
        <v>0</v>
      </c>
      <c r="BE175" s="15">
        <f t="shared" ca="1" si="117"/>
        <v>510386.25430237514</v>
      </c>
      <c r="BF175" s="15">
        <v>-217319.03653265856</v>
      </c>
      <c r="BG175" s="15">
        <f t="shared" ca="1" si="118"/>
        <v>5352601.6225720309</v>
      </c>
      <c r="BH175" s="15"/>
      <c r="BI175" s="15"/>
    </row>
    <row r="176" spans="1:61" ht="11.25" x14ac:dyDescent="0.2">
      <c r="A176" s="20">
        <v>10918</v>
      </c>
      <c r="B176" s="20"/>
      <c r="C176" s="20">
        <v>1</v>
      </c>
      <c r="D176" s="20">
        <f t="shared" si="102"/>
        <v>1</v>
      </c>
      <c r="E176" s="47">
        <f t="shared" si="103"/>
        <v>5</v>
      </c>
      <c r="F176" s="47">
        <f t="shared" si="104"/>
        <v>15</v>
      </c>
      <c r="G176" s="21" t="s">
        <v>258</v>
      </c>
      <c r="H176" s="29">
        <v>5556</v>
      </c>
      <c r="I176" s="48"/>
      <c r="J176" s="29">
        <f t="shared" si="105"/>
        <v>8955.940298507463</v>
      </c>
      <c r="K176" s="125">
        <v>327540</v>
      </c>
      <c r="L176" s="125">
        <v>1763652.94</v>
      </c>
      <c r="M176" s="125">
        <v>0</v>
      </c>
      <c r="N176" s="126">
        <f t="shared" si="85"/>
        <v>923653.44659999991</v>
      </c>
      <c r="O176" s="126">
        <f t="shared" ca="1" si="86"/>
        <v>1144046.7533220625</v>
      </c>
      <c r="P176" s="126">
        <f t="shared" ca="1" si="87"/>
        <v>66118</v>
      </c>
      <c r="Q176" s="49">
        <f t="shared" si="106"/>
        <v>1</v>
      </c>
      <c r="R176" s="49">
        <f t="shared" si="107"/>
        <v>0</v>
      </c>
      <c r="S176" s="49">
        <f ca="1">OFFSET(V!$B$7,D176,Q176)*H176</f>
        <v>64505.159999999996</v>
      </c>
      <c r="T176" s="49">
        <f ca="1">IF(R176&gt;0,OFFSET(V!$I$7,D176,R176)*IF(R176=1,H176-9300,IF(R176=2,H176-18000,IF(R176=3,H176-45000,0))),0)</f>
        <v>0</v>
      </c>
      <c r="U176" s="49">
        <f>IF(AND(I176=1,H176&gt;20000,H176&lt;=45000),H176*V!$G$7,0)+IF(AND(I176=1,H176&gt;45000,H176&lt;=50000),V!$G$7/5000*(50000-H176)*H176,0)</f>
        <v>0</v>
      </c>
      <c r="V176" s="50">
        <f t="shared" ca="1" si="88"/>
        <v>64505.159999999996</v>
      </c>
      <c r="W176" s="51">
        <v>41758.86</v>
      </c>
      <c r="X176" s="51">
        <v>0</v>
      </c>
      <c r="Y176" s="52">
        <v>0</v>
      </c>
      <c r="Z176" s="52">
        <v>263289.88466821215</v>
      </c>
      <c r="AA176" s="52">
        <v>10699</v>
      </c>
      <c r="AB176" s="138">
        <f t="shared" si="108"/>
        <v>9699</v>
      </c>
      <c r="AC176" s="52">
        <v>249803.36908968262</v>
      </c>
      <c r="AD176" s="138">
        <f t="shared" si="89"/>
        <v>0</v>
      </c>
      <c r="AE176" s="138">
        <f t="shared" si="90"/>
        <v>5556</v>
      </c>
      <c r="AF176" s="138">
        <f t="shared" si="91"/>
        <v>0</v>
      </c>
      <c r="AG176" s="138">
        <f t="shared" si="92"/>
        <v>0</v>
      </c>
      <c r="AH176" s="29"/>
      <c r="AI176" s="29"/>
      <c r="AJ176" s="15"/>
      <c r="AK176" s="51">
        <f t="shared" ca="1" si="93"/>
        <v>3750779.1878249445</v>
      </c>
      <c r="AL176" s="15">
        <f t="shared" ca="1" si="94"/>
        <v>3923161.2078249445</v>
      </c>
      <c r="AM176" s="49">
        <f t="shared" ca="1" si="95"/>
        <v>24368.240467427782</v>
      </c>
      <c r="AN176" s="49">
        <f t="shared" ca="1" si="96"/>
        <v>0</v>
      </c>
      <c r="AO176" s="15"/>
      <c r="AP176" s="49">
        <f t="shared" ca="1" si="97"/>
        <v>145361.68062775774</v>
      </c>
      <c r="AQ176" s="15">
        <f t="shared" si="109"/>
        <v>249803.36908968262</v>
      </c>
      <c r="AR176" s="15">
        <f t="shared" si="110"/>
        <v>0</v>
      </c>
      <c r="AS176" s="15"/>
      <c r="AT176" s="15"/>
      <c r="AU176" s="51">
        <f t="shared" si="98"/>
        <v>4849.5</v>
      </c>
      <c r="AV176" s="51">
        <f t="shared" ca="1" si="99"/>
        <v>77026.100556855876</v>
      </c>
      <c r="AW176" s="51">
        <f t="shared" ca="1" si="111"/>
        <v>0</v>
      </c>
      <c r="AX176" s="15">
        <f t="shared" ca="1" si="112"/>
        <v>0</v>
      </c>
      <c r="AY176" s="51">
        <f t="shared" ca="1" si="113"/>
        <v>0</v>
      </c>
      <c r="AZ176" s="52">
        <f t="shared" ca="1" si="100"/>
        <v>0</v>
      </c>
      <c r="BA176" s="52">
        <f t="shared" ca="1" si="101"/>
        <v>0</v>
      </c>
      <c r="BB176" s="52">
        <f t="shared" si="114"/>
        <v>0</v>
      </c>
      <c r="BC176" s="39">
        <f t="shared" si="115"/>
        <v>0</v>
      </c>
      <c r="BD176" s="51">
        <f t="shared" ca="1" si="116"/>
        <v>0</v>
      </c>
      <c r="BE176" s="15">
        <f t="shared" ca="1" si="117"/>
        <v>227237.28118461362</v>
      </c>
      <c r="BF176" s="15">
        <v>-132371.64976361772</v>
      </c>
      <c r="BG176" s="15">
        <f t="shared" ca="1" si="118"/>
        <v>4042395.0797133683</v>
      </c>
      <c r="BH176" s="15"/>
      <c r="BI176" s="15"/>
    </row>
    <row r="177" spans="1:61" ht="11.25" x14ac:dyDescent="0.2">
      <c r="A177" s="20">
        <v>10919</v>
      </c>
      <c r="B177" s="20"/>
      <c r="C177" s="20">
        <v>1</v>
      </c>
      <c r="D177" s="20">
        <f t="shared" si="102"/>
        <v>1</v>
      </c>
      <c r="E177" s="47">
        <f t="shared" si="103"/>
        <v>4</v>
      </c>
      <c r="F177" s="47">
        <f t="shared" si="104"/>
        <v>14</v>
      </c>
      <c r="G177" s="21" t="s">
        <v>259</v>
      </c>
      <c r="H177" s="29">
        <v>3170</v>
      </c>
      <c r="I177" s="48"/>
      <c r="J177" s="29">
        <f t="shared" si="105"/>
        <v>5109.8507462686566</v>
      </c>
      <c r="K177" s="125">
        <v>174155</v>
      </c>
      <c r="L177" s="125">
        <v>278679</v>
      </c>
      <c r="M177" s="125">
        <v>0</v>
      </c>
      <c r="N177" s="126">
        <f t="shared" si="85"/>
        <v>234076.40999999997</v>
      </c>
      <c r="O177" s="126">
        <f t="shared" ca="1" si="86"/>
        <v>652740.85817691474</v>
      </c>
      <c r="P177" s="126">
        <f t="shared" ca="1" si="87"/>
        <v>125599</v>
      </c>
      <c r="Q177" s="49">
        <f t="shared" si="106"/>
        <v>1</v>
      </c>
      <c r="R177" s="49">
        <f t="shared" si="107"/>
        <v>0</v>
      </c>
      <c r="S177" s="49">
        <f ca="1">OFFSET(V!$B$7,D177,Q177)*H177</f>
        <v>36803.699999999997</v>
      </c>
      <c r="T177" s="49">
        <f ca="1">IF(R177&gt;0,OFFSET(V!$I$7,D177,R177)*IF(R177=1,H177-9300,IF(R177=2,H177-18000,IF(R177=3,H177-45000,0))),0)</f>
        <v>0</v>
      </c>
      <c r="U177" s="49">
        <f>IF(AND(I177=1,H177&gt;20000,H177&lt;=45000),H177*V!$G$7,0)+IF(AND(I177=1,H177&gt;45000,H177&lt;=50000),V!$G$7/5000*(50000-H177)*H177,0)</f>
        <v>0</v>
      </c>
      <c r="V177" s="50">
        <f t="shared" ca="1" si="88"/>
        <v>36803.699999999997</v>
      </c>
      <c r="W177" s="51">
        <v>13077.48</v>
      </c>
      <c r="X177" s="51">
        <v>0</v>
      </c>
      <c r="Y177" s="52">
        <v>0</v>
      </c>
      <c r="Z177" s="52">
        <v>97857.517641330487</v>
      </c>
      <c r="AA177" s="52">
        <v>4093</v>
      </c>
      <c r="AB177" s="138">
        <f t="shared" si="108"/>
        <v>3093</v>
      </c>
      <c r="AC177" s="52">
        <v>92844.955393414508</v>
      </c>
      <c r="AD177" s="138">
        <f t="shared" si="89"/>
        <v>0</v>
      </c>
      <c r="AE177" s="138">
        <f t="shared" si="90"/>
        <v>3170</v>
      </c>
      <c r="AF177" s="138">
        <f t="shared" si="91"/>
        <v>0</v>
      </c>
      <c r="AG177" s="138">
        <f t="shared" si="92"/>
        <v>0</v>
      </c>
      <c r="AH177" s="29"/>
      <c r="AI177" s="29"/>
      <c r="AJ177" s="15"/>
      <c r="AK177" s="51">
        <f t="shared" ca="1" si="93"/>
        <v>2140023.4027006971</v>
      </c>
      <c r="AL177" s="15">
        <f t="shared" ca="1" si="94"/>
        <v>2315503.5827006972</v>
      </c>
      <c r="AM177" s="49">
        <f t="shared" ca="1" si="95"/>
        <v>13903.405738255231</v>
      </c>
      <c r="AN177" s="49">
        <f t="shared" ca="1" si="96"/>
        <v>0</v>
      </c>
      <c r="AO177" s="15"/>
      <c r="AP177" s="49">
        <f t="shared" ca="1" si="97"/>
        <v>54026.888440206189</v>
      </c>
      <c r="AQ177" s="15">
        <f t="shared" si="109"/>
        <v>92844.955393414508</v>
      </c>
      <c r="AR177" s="15">
        <f t="shared" si="110"/>
        <v>0</v>
      </c>
      <c r="AS177" s="15"/>
      <c r="AT177" s="15"/>
      <c r="AU177" s="51">
        <f t="shared" si="98"/>
        <v>1546.5</v>
      </c>
      <c r="AV177" s="51">
        <f t="shared" ca="1" si="99"/>
        <v>43947.577171568235</v>
      </c>
      <c r="AW177" s="51">
        <f t="shared" ca="1" si="111"/>
        <v>0</v>
      </c>
      <c r="AX177" s="15">
        <f t="shared" ca="1" si="112"/>
        <v>6676.0102183599083</v>
      </c>
      <c r="AY177" s="51">
        <f t="shared" ca="1" si="113"/>
        <v>-717.77927605239279</v>
      </c>
      <c r="AZ177" s="52">
        <f t="shared" ca="1" si="100"/>
        <v>0</v>
      </c>
      <c r="BA177" s="52">
        <f t="shared" ca="1" si="101"/>
        <v>0</v>
      </c>
      <c r="BB177" s="52">
        <f t="shared" si="114"/>
        <v>0</v>
      </c>
      <c r="BC177" s="39">
        <f t="shared" si="115"/>
        <v>0</v>
      </c>
      <c r="BD177" s="51">
        <f t="shared" ca="1" si="116"/>
        <v>0</v>
      </c>
      <c r="BE177" s="15">
        <f t="shared" ca="1" si="117"/>
        <v>98803.186335722028</v>
      </c>
      <c r="BF177" s="15">
        <v>-60060.790286381321</v>
      </c>
      <c r="BG177" s="15">
        <f t="shared" ca="1" si="118"/>
        <v>2368149.384488293</v>
      </c>
      <c r="BH177" s="15"/>
      <c r="BI177" s="15"/>
    </row>
    <row r="178" spans="1:61" ht="11.25" x14ac:dyDescent="0.2">
      <c r="A178" s="20">
        <v>10920</v>
      </c>
      <c r="B178" s="20"/>
      <c r="C178" s="20">
        <v>1</v>
      </c>
      <c r="D178" s="20">
        <f t="shared" si="102"/>
        <v>1</v>
      </c>
      <c r="E178" s="47">
        <f t="shared" si="103"/>
        <v>3</v>
      </c>
      <c r="F178" s="47">
        <f t="shared" si="104"/>
        <v>13</v>
      </c>
      <c r="G178" s="21" t="s">
        <v>260</v>
      </c>
      <c r="H178" s="29">
        <v>1630</v>
      </c>
      <c r="I178" s="48"/>
      <c r="J178" s="29">
        <f t="shared" si="105"/>
        <v>2627.4626865671644</v>
      </c>
      <c r="K178" s="125">
        <v>86240</v>
      </c>
      <c r="L178" s="125">
        <v>142519.37</v>
      </c>
      <c r="M178" s="125">
        <v>0</v>
      </c>
      <c r="N178" s="126">
        <f t="shared" si="85"/>
        <v>117675.35430000001</v>
      </c>
      <c r="O178" s="126">
        <f t="shared" ca="1" si="86"/>
        <v>335636.46650737262</v>
      </c>
      <c r="P178" s="126">
        <f t="shared" ca="1" si="87"/>
        <v>65388</v>
      </c>
      <c r="Q178" s="49">
        <f t="shared" si="106"/>
        <v>1</v>
      </c>
      <c r="R178" s="49">
        <f t="shared" si="107"/>
        <v>0</v>
      </c>
      <c r="S178" s="49">
        <f ca="1">OFFSET(V!$B$7,D178,Q178)*H178</f>
        <v>18924.3</v>
      </c>
      <c r="T178" s="49">
        <f ca="1">IF(R178&gt;0,OFFSET(V!$I$7,D178,R178)*IF(R178=1,H178-9300,IF(R178=2,H178-18000,IF(R178=3,H178-45000,0))),0)</f>
        <v>0</v>
      </c>
      <c r="U178" s="49">
        <f>IF(AND(I178=1,H178&gt;20000,H178&lt;=45000),H178*V!$G$7,0)+IF(AND(I178=1,H178&gt;45000,H178&lt;=50000),V!$G$7/5000*(50000-H178)*H178,0)</f>
        <v>0</v>
      </c>
      <c r="V178" s="50">
        <f t="shared" ca="1" si="88"/>
        <v>18924.3</v>
      </c>
      <c r="W178" s="51">
        <v>0</v>
      </c>
      <c r="X178" s="51">
        <v>0</v>
      </c>
      <c r="Y178" s="52">
        <v>0</v>
      </c>
      <c r="Z178" s="52">
        <v>34714.984411677069</v>
      </c>
      <c r="AA178" s="52">
        <v>0</v>
      </c>
      <c r="AB178" s="138">
        <f t="shared" si="108"/>
        <v>0</v>
      </c>
      <c r="AC178" s="52">
        <v>32936.776416081339</v>
      </c>
      <c r="AD178" s="138">
        <f t="shared" si="89"/>
        <v>0</v>
      </c>
      <c r="AE178" s="138">
        <f t="shared" si="90"/>
        <v>1630</v>
      </c>
      <c r="AF178" s="138">
        <f t="shared" si="91"/>
        <v>0</v>
      </c>
      <c r="AG178" s="138">
        <f t="shared" si="92"/>
        <v>0</v>
      </c>
      <c r="AH178" s="29"/>
      <c r="AI178" s="29"/>
      <c r="AJ178" s="15"/>
      <c r="AK178" s="51">
        <f t="shared" ca="1" si="93"/>
        <v>1100390.5824612419</v>
      </c>
      <c r="AL178" s="15">
        <f t="shared" ca="1" si="94"/>
        <v>1184702.8824612419</v>
      </c>
      <c r="AM178" s="49">
        <f t="shared" ca="1" si="95"/>
        <v>7149.0698275571067</v>
      </c>
      <c r="AN178" s="49">
        <f t="shared" ca="1" si="96"/>
        <v>0</v>
      </c>
      <c r="AO178" s="15"/>
      <c r="AP178" s="49">
        <f t="shared" ca="1" si="97"/>
        <v>19166.055252775303</v>
      </c>
      <c r="AQ178" s="15">
        <f t="shared" si="109"/>
        <v>32936.776416081339</v>
      </c>
      <c r="AR178" s="15">
        <f t="shared" si="110"/>
        <v>0</v>
      </c>
      <c r="AS178" s="15"/>
      <c r="AT178" s="15"/>
      <c r="AU178" s="51">
        <f t="shared" si="98"/>
        <v>0</v>
      </c>
      <c r="AV178" s="51">
        <f t="shared" ca="1" si="99"/>
        <v>22597.650091374206</v>
      </c>
      <c r="AW178" s="51">
        <f t="shared" ca="1" si="111"/>
        <v>0</v>
      </c>
      <c r="AX178" s="15">
        <f t="shared" ca="1" si="112"/>
        <v>8826.9289280681696</v>
      </c>
      <c r="AY178" s="51">
        <f t="shared" ca="1" si="113"/>
        <v>-949.0378906746497</v>
      </c>
      <c r="AZ178" s="52">
        <f t="shared" ca="1" si="100"/>
        <v>0</v>
      </c>
      <c r="BA178" s="52">
        <f t="shared" ca="1" si="101"/>
        <v>0</v>
      </c>
      <c r="BB178" s="52">
        <f t="shared" si="114"/>
        <v>0</v>
      </c>
      <c r="BC178" s="39">
        <f t="shared" si="115"/>
        <v>0</v>
      </c>
      <c r="BD178" s="51">
        <f t="shared" ca="1" si="116"/>
        <v>0</v>
      </c>
      <c r="BE178" s="15">
        <f t="shared" ca="1" si="117"/>
        <v>40814.66745347486</v>
      </c>
      <c r="BF178" s="15">
        <v>-31322.723620578079</v>
      </c>
      <c r="BG178" s="15">
        <f t="shared" ca="1" si="118"/>
        <v>1201343.8961216956</v>
      </c>
      <c r="BH178" s="15"/>
      <c r="BI178" s="15"/>
    </row>
    <row r="179" spans="1:61" ht="11.25" x14ac:dyDescent="0.2">
      <c r="A179" s="20">
        <v>10921</v>
      </c>
      <c r="B179" s="20"/>
      <c r="C179" s="20">
        <v>1</v>
      </c>
      <c r="D179" s="20">
        <f t="shared" si="102"/>
        <v>1</v>
      </c>
      <c r="E179" s="47">
        <f t="shared" si="103"/>
        <v>3</v>
      </c>
      <c r="F179" s="47">
        <f t="shared" si="104"/>
        <v>13</v>
      </c>
      <c r="G179" s="21" t="s">
        <v>261</v>
      </c>
      <c r="H179" s="29">
        <v>1435</v>
      </c>
      <c r="I179" s="48"/>
      <c r="J179" s="29">
        <f t="shared" si="105"/>
        <v>2313.1343283582091</v>
      </c>
      <c r="K179" s="125">
        <v>65970</v>
      </c>
      <c r="L179" s="125">
        <v>173102.26</v>
      </c>
      <c r="M179" s="125">
        <v>0</v>
      </c>
      <c r="N179" s="126">
        <f t="shared" si="85"/>
        <v>115008.28140000001</v>
      </c>
      <c r="O179" s="126">
        <f t="shared" ca="1" si="86"/>
        <v>295483.63769207342</v>
      </c>
      <c r="P179" s="126">
        <f t="shared" ca="1" si="87"/>
        <v>54143</v>
      </c>
      <c r="Q179" s="49">
        <f t="shared" si="106"/>
        <v>1</v>
      </c>
      <c r="R179" s="49">
        <f t="shared" si="107"/>
        <v>0</v>
      </c>
      <c r="S179" s="49">
        <f ca="1">OFFSET(V!$B$7,D179,Q179)*H179</f>
        <v>16660.349999999999</v>
      </c>
      <c r="T179" s="49">
        <f ca="1">IF(R179&gt;0,OFFSET(V!$I$7,D179,R179)*IF(R179=1,H179-9300,IF(R179=2,H179-18000,IF(R179=3,H179-45000,0))),0)</f>
        <v>0</v>
      </c>
      <c r="U179" s="49">
        <f>IF(AND(I179=1,H179&gt;20000,H179&lt;=45000),H179*V!$G$7,0)+IF(AND(I179=1,H179&gt;45000,H179&lt;=50000),V!$G$7/5000*(50000-H179)*H179,0)</f>
        <v>0</v>
      </c>
      <c r="V179" s="50">
        <f t="shared" ca="1" si="88"/>
        <v>16660.349999999999</v>
      </c>
      <c r="W179" s="51">
        <v>0</v>
      </c>
      <c r="X179" s="51">
        <v>0</v>
      </c>
      <c r="Y179" s="52">
        <v>0</v>
      </c>
      <c r="Z179" s="52">
        <v>20711.743203273181</v>
      </c>
      <c r="AA179" s="52">
        <v>0</v>
      </c>
      <c r="AB179" s="138">
        <f t="shared" si="108"/>
        <v>0</v>
      </c>
      <c r="AC179" s="52">
        <v>19650.824179659925</v>
      </c>
      <c r="AD179" s="138">
        <f t="shared" si="89"/>
        <v>0</v>
      </c>
      <c r="AE179" s="138">
        <f t="shared" si="90"/>
        <v>1435</v>
      </c>
      <c r="AF179" s="138">
        <f t="shared" si="91"/>
        <v>0</v>
      </c>
      <c r="AG179" s="138">
        <f t="shared" si="92"/>
        <v>0</v>
      </c>
      <c r="AH179" s="29"/>
      <c r="AI179" s="29"/>
      <c r="AJ179" s="15"/>
      <c r="AK179" s="51">
        <f t="shared" ca="1" si="93"/>
        <v>968748.7643140381</v>
      </c>
      <c r="AL179" s="15">
        <f t="shared" ca="1" si="94"/>
        <v>1039552.1143140381</v>
      </c>
      <c r="AM179" s="49">
        <f t="shared" ca="1" si="95"/>
        <v>6293.8130076959806</v>
      </c>
      <c r="AN179" s="49">
        <f t="shared" ca="1" si="96"/>
        <v>0</v>
      </c>
      <c r="AO179" s="15"/>
      <c r="AP179" s="49">
        <f t="shared" ca="1" si="97"/>
        <v>11434.901133981237</v>
      </c>
      <c r="AQ179" s="15">
        <f t="shared" si="109"/>
        <v>19650.824179659925</v>
      </c>
      <c r="AR179" s="15">
        <f t="shared" si="110"/>
        <v>0</v>
      </c>
      <c r="AS179" s="15"/>
      <c r="AT179" s="15"/>
      <c r="AU179" s="51">
        <f t="shared" si="98"/>
        <v>0</v>
      </c>
      <c r="AV179" s="51">
        <f t="shared" ca="1" si="99"/>
        <v>19894.250233817169</v>
      </c>
      <c r="AW179" s="51">
        <f t="shared" ca="1" si="111"/>
        <v>0</v>
      </c>
      <c r="AX179" s="15">
        <f t="shared" ca="1" si="112"/>
        <v>11678.327188138479</v>
      </c>
      <c r="AY179" s="51">
        <f t="shared" ca="1" si="113"/>
        <v>-1255.6094074799557</v>
      </c>
      <c r="AZ179" s="52">
        <f t="shared" ca="1" si="100"/>
        <v>0</v>
      </c>
      <c r="BA179" s="52">
        <f t="shared" ca="1" si="101"/>
        <v>0</v>
      </c>
      <c r="BB179" s="52">
        <f t="shared" si="114"/>
        <v>0</v>
      </c>
      <c r="BC179" s="39">
        <f t="shared" si="115"/>
        <v>0</v>
      </c>
      <c r="BD179" s="51">
        <f t="shared" ca="1" si="116"/>
        <v>0</v>
      </c>
      <c r="BE179" s="15">
        <f t="shared" ca="1" si="117"/>
        <v>30073.541960318449</v>
      </c>
      <c r="BF179" s="15">
        <v>-27210.582797375209</v>
      </c>
      <c r="BG179" s="15">
        <f t="shared" ca="1" si="118"/>
        <v>1048708.8864846772</v>
      </c>
      <c r="BH179" s="15"/>
      <c r="BI179" s="15"/>
    </row>
    <row r="180" spans="1:61" ht="11.25" x14ac:dyDescent="0.2">
      <c r="A180" s="20">
        <v>10922</v>
      </c>
      <c r="B180" s="20"/>
      <c r="C180" s="20">
        <v>1</v>
      </c>
      <c r="D180" s="20">
        <f t="shared" si="102"/>
        <v>1</v>
      </c>
      <c r="E180" s="47">
        <f t="shared" si="103"/>
        <v>2</v>
      </c>
      <c r="F180" s="47">
        <f t="shared" si="104"/>
        <v>12</v>
      </c>
      <c r="G180" s="21" t="s">
        <v>262</v>
      </c>
      <c r="H180" s="29">
        <v>760</v>
      </c>
      <c r="I180" s="48"/>
      <c r="J180" s="29">
        <f t="shared" si="105"/>
        <v>1225.0746268656717</v>
      </c>
      <c r="K180" s="125">
        <v>49780</v>
      </c>
      <c r="L180" s="125">
        <v>26188.959999999999</v>
      </c>
      <c r="M180" s="125">
        <v>0</v>
      </c>
      <c r="N180" s="126">
        <f t="shared" si="85"/>
        <v>46055.294399999999</v>
      </c>
      <c r="O180" s="126">
        <f t="shared" ca="1" si="86"/>
        <v>156493.07640834551</v>
      </c>
      <c r="P180" s="126">
        <f t="shared" ca="1" si="87"/>
        <v>33131</v>
      </c>
      <c r="Q180" s="49">
        <f t="shared" si="106"/>
        <v>1</v>
      </c>
      <c r="R180" s="49">
        <f t="shared" si="107"/>
        <v>0</v>
      </c>
      <c r="S180" s="49">
        <f ca="1">OFFSET(V!$B$7,D180,Q180)*H180</f>
        <v>8823.6</v>
      </c>
      <c r="T180" s="49">
        <f ca="1">IF(R180&gt;0,OFFSET(V!$I$7,D180,R180)*IF(R180=1,H180-9300,IF(R180=2,H180-18000,IF(R180=3,H180-45000,0))),0)</f>
        <v>0</v>
      </c>
      <c r="U180" s="49">
        <f>IF(AND(I180=1,H180&gt;20000,H180&lt;=45000),H180*V!$G$7,0)+IF(AND(I180=1,H180&gt;45000,H180&lt;=50000),V!$G$7/5000*(50000-H180)*H180,0)</f>
        <v>0</v>
      </c>
      <c r="V180" s="50">
        <f t="shared" ca="1" si="88"/>
        <v>8823.6</v>
      </c>
      <c r="W180" s="51">
        <v>0</v>
      </c>
      <c r="X180" s="51">
        <v>0</v>
      </c>
      <c r="Y180" s="52">
        <v>0</v>
      </c>
      <c r="Z180" s="52">
        <v>9429.2711641461301</v>
      </c>
      <c r="AA180" s="52">
        <v>0</v>
      </c>
      <c r="AB180" s="138">
        <f t="shared" si="108"/>
        <v>0</v>
      </c>
      <c r="AC180" s="52">
        <v>8946.2749692498146</v>
      </c>
      <c r="AD180" s="138">
        <f t="shared" si="89"/>
        <v>0</v>
      </c>
      <c r="AE180" s="138">
        <f t="shared" si="90"/>
        <v>760</v>
      </c>
      <c r="AF180" s="138">
        <f t="shared" si="91"/>
        <v>0</v>
      </c>
      <c r="AG180" s="138">
        <f t="shared" si="92"/>
        <v>0</v>
      </c>
      <c r="AH180" s="29"/>
      <c r="AI180" s="29"/>
      <c r="AJ180" s="15"/>
      <c r="AK180" s="51">
        <f t="shared" ca="1" si="93"/>
        <v>513065.54765064036</v>
      </c>
      <c r="AL180" s="15">
        <f t="shared" ca="1" si="94"/>
        <v>555020.14765064034</v>
      </c>
      <c r="AM180" s="49">
        <f t="shared" ca="1" si="95"/>
        <v>3333.3086312536202</v>
      </c>
      <c r="AN180" s="49">
        <f t="shared" ca="1" si="96"/>
        <v>0</v>
      </c>
      <c r="AO180" s="15"/>
      <c r="AP180" s="49">
        <f t="shared" ca="1" si="97"/>
        <v>5205.8768047332387</v>
      </c>
      <c r="AQ180" s="15">
        <f t="shared" si="109"/>
        <v>8946.2749692498146</v>
      </c>
      <c r="AR180" s="15">
        <f t="shared" si="110"/>
        <v>0</v>
      </c>
      <c r="AS180" s="15"/>
      <c r="AT180" s="15"/>
      <c r="AU180" s="51">
        <f t="shared" si="98"/>
        <v>0</v>
      </c>
      <c r="AV180" s="51">
        <f t="shared" ca="1" si="99"/>
        <v>10536.327649965886</v>
      </c>
      <c r="AW180" s="51">
        <f t="shared" ca="1" si="111"/>
        <v>0</v>
      </c>
      <c r="AX180" s="15">
        <f t="shared" ca="1" si="112"/>
        <v>6795.9294854493091</v>
      </c>
      <c r="AY180" s="51">
        <f t="shared" ca="1" si="113"/>
        <v>-730.67254042748982</v>
      </c>
      <c r="AZ180" s="52">
        <f t="shared" ca="1" si="100"/>
        <v>0</v>
      </c>
      <c r="BA180" s="52">
        <f t="shared" ca="1" si="101"/>
        <v>0</v>
      </c>
      <c r="BB180" s="52">
        <f t="shared" si="114"/>
        <v>0</v>
      </c>
      <c r="BC180" s="39">
        <f t="shared" si="115"/>
        <v>0</v>
      </c>
      <c r="BD180" s="51">
        <f t="shared" ca="1" si="116"/>
        <v>0</v>
      </c>
      <c r="BE180" s="15">
        <f t="shared" ca="1" si="117"/>
        <v>15011.531914271634</v>
      </c>
      <c r="BF180" s="15">
        <v>-13667.967765831338</v>
      </c>
      <c r="BG180" s="15">
        <f t="shared" ca="1" si="118"/>
        <v>559697.02043033426</v>
      </c>
      <c r="BH180" s="15"/>
      <c r="BI180" s="15"/>
    </row>
    <row r="181" spans="1:61" ht="11.25" x14ac:dyDescent="0.2">
      <c r="A181" s="20">
        <v>10923</v>
      </c>
      <c r="B181" s="20"/>
      <c r="C181" s="20">
        <v>1</v>
      </c>
      <c r="D181" s="20">
        <f t="shared" si="102"/>
        <v>1</v>
      </c>
      <c r="E181" s="47">
        <f t="shared" si="103"/>
        <v>3</v>
      </c>
      <c r="F181" s="47">
        <f t="shared" si="104"/>
        <v>13</v>
      </c>
      <c r="G181" s="21" t="s">
        <v>263</v>
      </c>
      <c r="H181" s="29">
        <v>2030</v>
      </c>
      <c r="I181" s="48"/>
      <c r="J181" s="29">
        <f t="shared" si="105"/>
        <v>3272.2388059701493</v>
      </c>
      <c r="K181" s="125">
        <v>88860</v>
      </c>
      <c r="L181" s="125">
        <v>92178.97</v>
      </c>
      <c r="M181" s="125">
        <v>0</v>
      </c>
      <c r="N181" s="126">
        <f t="shared" si="85"/>
        <v>99928.998300000007</v>
      </c>
      <c r="O181" s="126">
        <f t="shared" ca="1" si="86"/>
        <v>418001.24356439651</v>
      </c>
      <c r="P181" s="126">
        <f t="shared" ca="1" si="87"/>
        <v>95422</v>
      </c>
      <c r="Q181" s="49">
        <f t="shared" si="106"/>
        <v>1</v>
      </c>
      <c r="R181" s="49">
        <f t="shared" si="107"/>
        <v>0</v>
      </c>
      <c r="S181" s="49">
        <f ca="1">OFFSET(V!$B$7,D181,Q181)*H181</f>
        <v>23568.3</v>
      </c>
      <c r="T181" s="49">
        <f ca="1">IF(R181&gt;0,OFFSET(V!$I$7,D181,R181)*IF(R181=1,H181-9300,IF(R181=2,H181-18000,IF(R181=3,H181-45000,0))),0)</f>
        <v>0</v>
      </c>
      <c r="U181" s="49">
        <f>IF(AND(I181=1,H181&gt;20000,H181&lt;=45000),H181*V!$G$7,0)+IF(AND(I181=1,H181&gt;45000,H181&lt;=50000),V!$G$7/5000*(50000-H181)*H181,0)</f>
        <v>0</v>
      </c>
      <c r="V181" s="50">
        <f t="shared" ca="1" si="88"/>
        <v>23568.3</v>
      </c>
      <c r="W181" s="51">
        <v>8455.7199999999993</v>
      </c>
      <c r="X181" s="51">
        <v>0</v>
      </c>
      <c r="Y181" s="52">
        <v>0</v>
      </c>
      <c r="Z181" s="52">
        <v>60087.46902320443</v>
      </c>
      <c r="AA181" s="52">
        <v>5990</v>
      </c>
      <c r="AB181" s="138">
        <f t="shared" si="108"/>
        <v>4990</v>
      </c>
      <c r="AC181" s="52">
        <v>57009.604531459692</v>
      </c>
      <c r="AD181" s="138">
        <f t="shared" si="89"/>
        <v>0</v>
      </c>
      <c r="AE181" s="138">
        <f t="shared" si="90"/>
        <v>2030</v>
      </c>
      <c r="AF181" s="138">
        <f t="shared" si="91"/>
        <v>0</v>
      </c>
      <c r="AG181" s="138">
        <f t="shared" si="92"/>
        <v>0</v>
      </c>
      <c r="AH181" s="29"/>
      <c r="AI181" s="29"/>
      <c r="AJ181" s="15"/>
      <c r="AK181" s="51">
        <f t="shared" ca="1" si="93"/>
        <v>1370425.0812247368</v>
      </c>
      <c r="AL181" s="15">
        <f t="shared" ca="1" si="94"/>
        <v>1497871.1012247368</v>
      </c>
      <c r="AM181" s="49">
        <f t="shared" ca="1" si="95"/>
        <v>8903.4427913748023</v>
      </c>
      <c r="AN181" s="49">
        <f t="shared" ca="1" si="96"/>
        <v>0</v>
      </c>
      <c r="AO181" s="15"/>
      <c r="AP181" s="49">
        <f t="shared" ca="1" si="97"/>
        <v>33174.13995181815</v>
      </c>
      <c r="AQ181" s="15">
        <f t="shared" si="109"/>
        <v>57009.604531459692</v>
      </c>
      <c r="AR181" s="15">
        <f t="shared" si="110"/>
        <v>0</v>
      </c>
      <c r="AS181" s="15"/>
      <c r="AT181" s="15"/>
      <c r="AU181" s="51">
        <f t="shared" si="98"/>
        <v>2495</v>
      </c>
      <c r="AV181" s="51">
        <f t="shared" ca="1" si="99"/>
        <v>28143.085696619408</v>
      </c>
      <c r="AW181" s="51">
        <f t="shared" ca="1" si="111"/>
        <v>0</v>
      </c>
      <c r="AX181" s="15">
        <f t="shared" ca="1" si="112"/>
        <v>6802.6211169778617</v>
      </c>
      <c r="AY181" s="51">
        <f t="shared" ca="1" si="113"/>
        <v>-731.39199924751449</v>
      </c>
      <c r="AZ181" s="52">
        <f t="shared" ca="1" si="100"/>
        <v>0</v>
      </c>
      <c r="BA181" s="52">
        <f t="shared" ca="1" si="101"/>
        <v>0</v>
      </c>
      <c r="BB181" s="52">
        <f t="shared" si="114"/>
        <v>0</v>
      </c>
      <c r="BC181" s="39">
        <f t="shared" si="115"/>
        <v>0</v>
      </c>
      <c r="BD181" s="51">
        <f t="shared" ca="1" si="116"/>
        <v>0</v>
      </c>
      <c r="BE181" s="15">
        <f t="shared" ca="1" si="117"/>
        <v>63080.833649190041</v>
      </c>
      <c r="BF181" s="15">
        <v>-37149.044670411415</v>
      </c>
      <c r="BG181" s="15">
        <f t="shared" ca="1" si="118"/>
        <v>1532706.3329948904</v>
      </c>
      <c r="BH181" s="15"/>
      <c r="BI181" s="15"/>
    </row>
    <row r="182" spans="1:61" ht="11.25" x14ac:dyDescent="0.2">
      <c r="A182" s="20">
        <v>10924</v>
      </c>
      <c r="B182" s="20"/>
      <c r="C182" s="20">
        <v>1</v>
      </c>
      <c r="D182" s="20">
        <f t="shared" si="102"/>
        <v>1</v>
      </c>
      <c r="E182" s="47">
        <f t="shared" si="103"/>
        <v>3</v>
      </c>
      <c r="F182" s="47">
        <f t="shared" si="104"/>
        <v>13</v>
      </c>
      <c r="G182" s="21" t="s">
        <v>264</v>
      </c>
      <c r="H182" s="29">
        <v>1016</v>
      </c>
      <c r="I182" s="48"/>
      <c r="J182" s="29">
        <f t="shared" si="105"/>
        <v>1637.7313432835822</v>
      </c>
      <c r="K182" s="125">
        <v>49250</v>
      </c>
      <c r="L182" s="125">
        <v>102371.05</v>
      </c>
      <c r="M182" s="125">
        <v>0</v>
      </c>
      <c r="N182" s="126">
        <f t="shared" si="85"/>
        <v>75384.709499999997</v>
      </c>
      <c r="O182" s="126">
        <f t="shared" ca="1" si="86"/>
        <v>209206.53372484085</v>
      </c>
      <c r="P182" s="126">
        <f t="shared" ca="1" si="87"/>
        <v>40147</v>
      </c>
      <c r="Q182" s="49">
        <f t="shared" si="106"/>
        <v>1</v>
      </c>
      <c r="R182" s="49">
        <f t="shared" si="107"/>
        <v>0</v>
      </c>
      <c r="S182" s="49">
        <f ca="1">OFFSET(V!$B$7,D182,Q182)*H182</f>
        <v>11795.76</v>
      </c>
      <c r="T182" s="49">
        <f ca="1">IF(R182&gt;0,OFFSET(V!$I$7,D182,R182)*IF(R182=1,H182-9300,IF(R182=2,H182-18000,IF(R182=3,H182-45000,0))),0)</f>
        <v>0</v>
      </c>
      <c r="U182" s="49">
        <f>IF(AND(I182=1,H182&gt;20000,H182&lt;=45000),H182*V!$G$7,0)+IF(AND(I182=1,H182&gt;45000,H182&lt;=50000),V!$G$7/5000*(50000-H182)*H182,0)</f>
        <v>0</v>
      </c>
      <c r="V182" s="50">
        <f t="shared" ca="1" si="88"/>
        <v>11795.76</v>
      </c>
      <c r="W182" s="51">
        <v>0</v>
      </c>
      <c r="X182" s="51">
        <v>0</v>
      </c>
      <c r="Y182" s="52">
        <v>0</v>
      </c>
      <c r="Z182" s="52">
        <v>23457.700776872596</v>
      </c>
      <c r="AA182" s="52">
        <v>1459</v>
      </c>
      <c r="AB182" s="138">
        <f t="shared" si="108"/>
        <v>459</v>
      </c>
      <c r="AC182" s="52">
        <v>22256.125382654758</v>
      </c>
      <c r="AD182" s="138">
        <f t="shared" si="89"/>
        <v>0</v>
      </c>
      <c r="AE182" s="138">
        <f t="shared" si="90"/>
        <v>1016</v>
      </c>
      <c r="AF182" s="138">
        <f t="shared" si="91"/>
        <v>0</v>
      </c>
      <c r="AG182" s="138">
        <f t="shared" si="92"/>
        <v>0</v>
      </c>
      <c r="AH182" s="29"/>
      <c r="AI182" s="29"/>
      <c r="AJ182" s="15"/>
      <c r="AK182" s="51">
        <f t="shared" ca="1" si="93"/>
        <v>685887.62685927714</v>
      </c>
      <c r="AL182" s="15">
        <f t="shared" ca="1" si="94"/>
        <v>737830.38685927715</v>
      </c>
      <c r="AM182" s="49">
        <f t="shared" ca="1" si="95"/>
        <v>4456.1073280969449</v>
      </c>
      <c r="AN182" s="49">
        <f t="shared" ca="1" si="96"/>
        <v>0</v>
      </c>
      <c r="AO182" s="15"/>
      <c r="AP182" s="49">
        <f t="shared" ca="1" si="97"/>
        <v>12950.937377963543</v>
      </c>
      <c r="AQ182" s="15">
        <f t="shared" si="109"/>
        <v>22256.125382654758</v>
      </c>
      <c r="AR182" s="15">
        <f t="shared" si="110"/>
        <v>0</v>
      </c>
      <c r="AS182" s="15"/>
      <c r="AT182" s="15"/>
      <c r="AU182" s="51">
        <f t="shared" si="98"/>
        <v>229.5</v>
      </c>
      <c r="AV182" s="51">
        <f t="shared" ca="1" si="99"/>
        <v>14085.406437322818</v>
      </c>
      <c r="AW182" s="51">
        <f t="shared" ca="1" si="111"/>
        <v>0</v>
      </c>
      <c r="AX182" s="15">
        <f t="shared" ca="1" si="112"/>
        <v>5009.7184326316019</v>
      </c>
      <c r="AY182" s="51">
        <f t="shared" ca="1" si="113"/>
        <v>-538.62590861702358</v>
      </c>
      <c r="AZ182" s="52">
        <f t="shared" ca="1" si="100"/>
        <v>0</v>
      </c>
      <c r="BA182" s="52">
        <f t="shared" ca="1" si="101"/>
        <v>0</v>
      </c>
      <c r="BB182" s="52">
        <f t="shared" si="114"/>
        <v>0</v>
      </c>
      <c r="BC182" s="39">
        <f t="shared" si="115"/>
        <v>0</v>
      </c>
      <c r="BD182" s="51">
        <f t="shared" ca="1" si="116"/>
        <v>0</v>
      </c>
      <c r="BE182" s="15">
        <f t="shared" ca="1" si="117"/>
        <v>26727.217906669335</v>
      </c>
      <c r="BF182" s="15">
        <v>-19311.729825628172</v>
      </c>
      <c r="BG182" s="15">
        <f t="shared" ca="1" si="118"/>
        <v>749701.98226841528</v>
      </c>
      <c r="BH182" s="15"/>
      <c r="BI182" s="15"/>
    </row>
    <row r="183" spans="1:61" ht="11.25" x14ac:dyDescent="0.2">
      <c r="A183" s="20">
        <v>10925</v>
      </c>
      <c r="B183" s="20"/>
      <c r="C183" s="20">
        <v>1</v>
      </c>
      <c r="D183" s="20">
        <f t="shared" si="102"/>
        <v>1</v>
      </c>
      <c r="E183" s="47">
        <f t="shared" si="103"/>
        <v>2</v>
      </c>
      <c r="F183" s="47">
        <f t="shared" si="104"/>
        <v>12</v>
      </c>
      <c r="G183" s="21" t="s">
        <v>265</v>
      </c>
      <c r="H183" s="29">
        <v>884</v>
      </c>
      <c r="I183" s="48"/>
      <c r="J183" s="29">
        <f t="shared" si="105"/>
        <v>1424.955223880597</v>
      </c>
      <c r="K183" s="125">
        <v>129025</v>
      </c>
      <c r="L183" s="125">
        <v>400511.64</v>
      </c>
      <c r="M183" s="125">
        <v>0</v>
      </c>
      <c r="N183" s="126">
        <f t="shared" si="85"/>
        <v>249097.53960000002</v>
      </c>
      <c r="O183" s="126">
        <f t="shared" ca="1" si="86"/>
        <v>182026.15729602292</v>
      </c>
      <c r="P183" s="126">
        <f t="shared" ca="1" si="87"/>
        <v>0</v>
      </c>
      <c r="Q183" s="49">
        <f t="shared" si="106"/>
        <v>1</v>
      </c>
      <c r="R183" s="49">
        <f t="shared" si="107"/>
        <v>0</v>
      </c>
      <c r="S183" s="49">
        <f ca="1">OFFSET(V!$B$7,D183,Q183)*H183</f>
        <v>10263.24</v>
      </c>
      <c r="T183" s="49">
        <f ca="1">IF(R183&gt;0,OFFSET(V!$I$7,D183,R183)*IF(R183=1,H183-9300,IF(R183=2,H183-18000,IF(R183=3,H183-45000,0))),0)</f>
        <v>0</v>
      </c>
      <c r="U183" s="49">
        <f>IF(AND(I183=1,H183&gt;20000,H183&lt;=45000),H183*V!$G$7,0)+IF(AND(I183=1,H183&gt;45000,H183&lt;=50000),V!$G$7/5000*(50000-H183)*H183,0)</f>
        <v>0</v>
      </c>
      <c r="V183" s="50">
        <f t="shared" ca="1" si="88"/>
        <v>10263.24</v>
      </c>
      <c r="W183" s="51">
        <v>0</v>
      </c>
      <c r="X183" s="51">
        <v>0</v>
      </c>
      <c r="Y183" s="52">
        <v>0</v>
      </c>
      <c r="Z183" s="52">
        <v>122101.6111567335</v>
      </c>
      <c r="AA183" s="52">
        <v>0</v>
      </c>
      <c r="AB183" s="138">
        <f t="shared" si="108"/>
        <v>0</v>
      </c>
      <c r="AC183" s="52">
        <v>115847.19206614071</v>
      </c>
      <c r="AD183" s="138">
        <f t="shared" si="89"/>
        <v>0</v>
      </c>
      <c r="AE183" s="138">
        <f t="shared" si="90"/>
        <v>884</v>
      </c>
      <c r="AF183" s="138">
        <f t="shared" si="91"/>
        <v>0</v>
      </c>
      <c r="AG183" s="138">
        <f t="shared" si="92"/>
        <v>0</v>
      </c>
      <c r="AH183" s="29"/>
      <c r="AI183" s="29"/>
      <c r="AJ183" s="15"/>
      <c r="AK183" s="51">
        <f t="shared" ca="1" si="93"/>
        <v>596776.24226732377</v>
      </c>
      <c r="AL183" s="15">
        <f t="shared" ca="1" si="94"/>
        <v>607039.48226732376</v>
      </c>
      <c r="AM183" s="49">
        <f t="shared" ca="1" si="95"/>
        <v>3877.1642500371058</v>
      </c>
      <c r="AN183" s="49">
        <f t="shared" ca="1" si="96"/>
        <v>0</v>
      </c>
      <c r="AO183" s="15"/>
      <c r="AP183" s="49">
        <f t="shared" ca="1" si="97"/>
        <v>67411.991263797463</v>
      </c>
      <c r="AQ183" s="15">
        <f t="shared" si="109"/>
        <v>115847.19206614071</v>
      </c>
      <c r="AR183" s="15">
        <f t="shared" si="110"/>
        <v>0</v>
      </c>
      <c r="AS183" s="15"/>
      <c r="AT183" s="15"/>
      <c r="AU183" s="51">
        <f t="shared" si="98"/>
        <v>0</v>
      </c>
      <c r="AV183" s="51">
        <f t="shared" ca="1" si="99"/>
        <v>12255.412687591899</v>
      </c>
      <c r="AW183" s="51">
        <f t="shared" ca="1" si="111"/>
        <v>24595.068908137255</v>
      </c>
      <c r="AX183" s="15">
        <f t="shared" ca="1" si="112"/>
        <v>0</v>
      </c>
      <c r="AY183" s="51">
        <f t="shared" ca="1" si="113"/>
        <v>0</v>
      </c>
      <c r="AZ183" s="52">
        <f t="shared" ca="1" si="100"/>
        <v>0</v>
      </c>
      <c r="BA183" s="52">
        <f t="shared" ca="1" si="101"/>
        <v>0</v>
      </c>
      <c r="BB183" s="52">
        <f t="shared" si="114"/>
        <v>0</v>
      </c>
      <c r="BC183" s="39">
        <f t="shared" si="115"/>
        <v>0</v>
      </c>
      <c r="BD183" s="51">
        <f t="shared" ca="1" si="116"/>
        <v>0</v>
      </c>
      <c r="BE183" s="15">
        <f t="shared" ca="1" si="117"/>
        <v>104262.47285952662</v>
      </c>
      <c r="BF183" s="15">
        <v>-26759.342858975942</v>
      </c>
      <c r="BG183" s="15">
        <f t="shared" ca="1" si="118"/>
        <v>688419.77651791146</v>
      </c>
      <c r="BH183" s="15"/>
      <c r="BI183" s="15"/>
    </row>
    <row r="184" spans="1:61" ht="11.25" x14ac:dyDescent="0.2">
      <c r="A184" s="20">
        <v>10926</v>
      </c>
      <c r="B184" s="20"/>
      <c r="C184" s="20">
        <v>1</v>
      </c>
      <c r="D184" s="20">
        <f t="shared" si="102"/>
        <v>1</v>
      </c>
      <c r="E184" s="47">
        <f t="shared" si="103"/>
        <v>2</v>
      </c>
      <c r="F184" s="47">
        <f t="shared" si="104"/>
        <v>12</v>
      </c>
      <c r="G184" s="21" t="s">
        <v>266</v>
      </c>
      <c r="H184" s="29">
        <v>829</v>
      </c>
      <c r="I184" s="48"/>
      <c r="J184" s="29">
        <f t="shared" si="105"/>
        <v>1336.2985074626865</v>
      </c>
      <c r="K184" s="125">
        <v>45120</v>
      </c>
      <c r="L184" s="125">
        <v>23975.14</v>
      </c>
      <c r="M184" s="125">
        <v>0</v>
      </c>
      <c r="N184" s="126">
        <f t="shared" si="85"/>
        <v>41836.704599999997</v>
      </c>
      <c r="O184" s="126">
        <f t="shared" ca="1" si="86"/>
        <v>170701.00045068213</v>
      </c>
      <c r="P184" s="126">
        <f t="shared" ca="1" si="87"/>
        <v>38659</v>
      </c>
      <c r="Q184" s="49">
        <f t="shared" si="106"/>
        <v>1</v>
      </c>
      <c r="R184" s="49">
        <f t="shared" si="107"/>
        <v>0</v>
      </c>
      <c r="S184" s="49">
        <f ca="1">OFFSET(V!$B$7,D184,Q184)*H184</f>
        <v>9624.6899999999987</v>
      </c>
      <c r="T184" s="49">
        <f ca="1">IF(R184&gt;0,OFFSET(V!$I$7,D184,R184)*IF(R184=1,H184-9300,IF(R184=2,H184-18000,IF(R184=3,H184-45000,0))),0)</f>
        <v>0</v>
      </c>
      <c r="U184" s="49">
        <f>IF(AND(I184=1,H184&gt;20000,H184&lt;=45000),H184*V!$G$7,0)+IF(AND(I184=1,H184&gt;45000,H184&lt;=50000),V!$G$7/5000*(50000-H184)*H184,0)</f>
        <v>0</v>
      </c>
      <c r="V184" s="50">
        <f t="shared" ca="1" si="88"/>
        <v>9624.6899999999987</v>
      </c>
      <c r="W184" s="51">
        <v>0</v>
      </c>
      <c r="X184" s="51">
        <v>0</v>
      </c>
      <c r="Y184" s="52">
        <v>0</v>
      </c>
      <c r="Z184" s="52">
        <v>10714.7373240409</v>
      </c>
      <c r="AA184" s="52">
        <v>0</v>
      </c>
      <c r="AB184" s="138">
        <f t="shared" si="108"/>
        <v>0</v>
      </c>
      <c r="AC184" s="52">
        <v>10165.895609052008</v>
      </c>
      <c r="AD184" s="138">
        <f t="shared" si="89"/>
        <v>0</v>
      </c>
      <c r="AE184" s="138">
        <f t="shared" si="90"/>
        <v>829</v>
      </c>
      <c r="AF184" s="138">
        <f t="shared" si="91"/>
        <v>0</v>
      </c>
      <c r="AG184" s="138">
        <f t="shared" si="92"/>
        <v>0</v>
      </c>
      <c r="AH184" s="29"/>
      <c r="AI184" s="29"/>
      <c r="AJ184" s="15"/>
      <c r="AK184" s="51">
        <f t="shared" ca="1" si="93"/>
        <v>559646.49868734321</v>
      </c>
      <c r="AL184" s="15">
        <f t="shared" ca="1" si="94"/>
        <v>607930.18868734315</v>
      </c>
      <c r="AM184" s="49">
        <f t="shared" ca="1" si="95"/>
        <v>3635.9379675121727</v>
      </c>
      <c r="AN184" s="49">
        <f t="shared" ca="1" si="96"/>
        <v>0</v>
      </c>
      <c r="AO184" s="15"/>
      <c r="AP184" s="49">
        <f t="shared" ca="1" si="97"/>
        <v>5915.5794263431972</v>
      </c>
      <c r="AQ184" s="15">
        <f t="shared" si="109"/>
        <v>10165.895609052008</v>
      </c>
      <c r="AR184" s="15">
        <f t="shared" si="110"/>
        <v>0</v>
      </c>
      <c r="AS184" s="15"/>
      <c r="AT184" s="15"/>
      <c r="AU184" s="51">
        <f t="shared" si="98"/>
        <v>0</v>
      </c>
      <c r="AV184" s="51">
        <f t="shared" ca="1" si="99"/>
        <v>11492.915291870684</v>
      </c>
      <c r="AW184" s="51">
        <f t="shared" ca="1" si="111"/>
        <v>0</v>
      </c>
      <c r="AX184" s="15">
        <f t="shared" ca="1" si="112"/>
        <v>7242.5991091618744</v>
      </c>
      <c r="AY184" s="51">
        <f t="shared" ca="1" si="113"/>
        <v>-778.69676277833037</v>
      </c>
      <c r="AZ184" s="52">
        <f t="shared" ca="1" si="100"/>
        <v>0</v>
      </c>
      <c r="BA184" s="52">
        <f t="shared" ca="1" si="101"/>
        <v>0</v>
      </c>
      <c r="BB184" s="52">
        <f t="shared" si="114"/>
        <v>0</v>
      </c>
      <c r="BC184" s="39">
        <f t="shared" si="115"/>
        <v>0</v>
      </c>
      <c r="BD184" s="51">
        <f t="shared" ca="1" si="116"/>
        <v>0</v>
      </c>
      <c r="BE184" s="15">
        <f t="shared" ca="1" si="117"/>
        <v>16629.797955435552</v>
      </c>
      <c r="BF184" s="15">
        <v>-14473.494521846638</v>
      </c>
      <c r="BG184" s="15">
        <f t="shared" ca="1" si="118"/>
        <v>613722.43008844426</v>
      </c>
      <c r="BH184" s="15"/>
      <c r="BI184" s="15"/>
    </row>
    <row r="185" spans="1:61" ht="11.25" x14ac:dyDescent="0.2">
      <c r="A185" s="20">
        <v>10927</v>
      </c>
      <c r="B185" s="20"/>
      <c r="C185" s="20">
        <v>1</v>
      </c>
      <c r="D185" s="20">
        <f t="shared" si="102"/>
        <v>1</v>
      </c>
      <c r="E185" s="47">
        <f t="shared" si="103"/>
        <v>3</v>
      </c>
      <c r="F185" s="47">
        <f t="shared" si="104"/>
        <v>13</v>
      </c>
      <c r="G185" s="21" t="s">
        <v>267</v>
      </c>
      <c r="H185" s="29">
        <v>1134</v>
      </c>
      <c r="I185" s="48"/>
      <c r="J185" s="29">
        <f t="shared" si="105"/>
        <v>1827.9402985074628</v>
      </c>
      <c r="K185" s="125">
        <v>42665</v>
      </c>
      <c r="L185" s="125">
        <v>52956.9</v>
      </c>
      <c r="M185" s="125">
        <v>0</v>
      </c>
      <c r="N185" s="126">
        <f t="shared" si="85"/>
        <v>51371.991000000002</v>
      </c>
      <c r="O185" s="126">
        <f t="shared" ca="1" si="86"/>
        <v>233504.14295666289</v>
      </c>
      <c r="P185" s="126">
        <f t="shared" ca="1" si="87"/>
        <v>54640</v>
      </c>
      <c r="Q185" s="49">
        <f t="shared" si="106"/>
        <v>1</v>
      </c>
      <c r="R185" s="49">
        <f t="shared" si="107"/>
        <v>0</v>
      </c>
      <c r="S185" s="49">
        <f ca="1">OFFSET(V!$B$7,D185,Q185)*H185</f>
        <v>13165.74</v>
      </c>
      <c r="T185" s="49">
        <f ca="1">IF(R185&gt;0,OFFSET(V!$I$7,D185,R185)*IF(R185=1,H185-9300,IF(R185=2,H185-18000,IF(R185=3,H185-45000,0))),0)</f>
        <v>0</v>
      </c>
      <c r="U185" s="49">
        <f>IF(AND(I185=1,H185&gt;20000,H185&lt;=45000),H185*V!$G$7,0)+IF(AND(I185=1,H185&gt;45000,H185&lt;=50000),V!$G$7/5000*(50000-H185)*H185,0)</f>
        <v>0</v>
      </c>
      <c r="V185" s="50">
        <f t="shared" ca="1" si="88"/>
        <v>13165.74</v>
      </c>
      <c r="W185" s="51">
        <v>0</v>
      </c>
      <c r="X185" s="51">
        <v>0</v>
      </c>
      <c r="Y185" s="52">
        <v>0</v>
      </c>
      <c r="Z185" s="52">
        <v>19081.35723785092</v>
      </c>
      <c r="AA185" s="52">
        <v>4427</v>
      </c>
      <c r="AB185" s="138">
        <f t="shared" si="108"/>
        <v>3427</v>
      </c>
      <c r="AC185" s="52">
        <v>18103.951584868639</v>
      </c>
      <c r="AD185" s="138">
        <f t="shared" si="89"/>
        <v>0</v>
      </c>
      <c r="AE185" s="138">
        <f t="shared" si="90"/>
        <v>1134</v>
      </c>
      <c r="AF185" s="138">
        <f t="shared" si="91"/>
        <v>0</v>
      </c>
      <c r="AG185" s="138">
        <f t="shared" si="92"/>
        <v>0</v>
      </c>
      <c r="AH185" s="29"/>
      <c r="AI185" s="29"/>
      <c r="AJ185" s="15"/>
      <c r="AK185" s="51">
        <f t="shared" ca="1" si="93"/>
        <v>765547.80399450811</v>
      </c>
      <c r="AL185" s="15">
        <f t="shared" ca="1" si="94"/>
        <v>833353.5439945081</v>
      </c>
      <c r="AM185" s="49">
        <f t="shared" ca="1" si="95"/>
        <v>4973.6473524231651</v>
      </c>
      <c r="AN185" s="49">
        <f t="shared" ca="1" si="96"/>
        <v>0</v>
      </c>
      <c r="AO185" s="15"/>
      <c r="AP185" s="49">
        <f t="shared" ca="1" si="97"/>
        <v>10534.769158518746</v>
      </c>
      <c r="AQ185" s="15">
        <f t="shared" si="109"/>
        <v>18103.951584868639</v>
      </c>
      <c r="AR185" s="15">
        <f t="shared" si="110"/>
        <v>0</v>
      </c>
      <c r="AS185" s="15"/>
      <c r="AT185" s="15"/>
      <c r="AU185" s="51">
        <f t="shared" si="98"/>
        <v>1713.5</v>
      </c>
      <c r="AV185" s="51">
        <f t="shared" ca="1" si="99"/>
        <v>15721.309940870151</v>
      </c>
      <c r="AW185" s="51">
        <f t="shared" ca="1" si="111"/>
        <v>0</v>
      </c>
      <c r="AX185" s="15">
        <f t="shared" ca="1" si="112"/>
        <v>9865.6275145202562</v>
      </c>
      <c r="AY185" s="51">
        <f t="shared" ca="1" si="113"/>
        <v>-1060.7148197137701</v>
      </c>
      <c r="AZ185" s="52">
        <f t="shared" ca="1" si="100"/>
        <v>0</v>
      </c>
      <c r="BA185" s="52">
        <f t="shared" ca="1" si="101"/>
        <v>0</v>
      </c>
      <c r="BB185" s="52">
        <f t="shared" si="114"/>
        <v>0</v>
      </c>
      <c r="BC185" s="39">
        <f t="shared" si="115"/>
        <v>0</v>
      </c>
      <c r="BD185" s="51">
        <f t="shared" ca="1" si="116"/>
        <v>0</v>
      </c>
      <c r="BE185" s="15">
        <f t="shared" ca="1" si="117"/>
        <v>26908.864279675126</v>
      </c>
      <c r="BF185" s="15">
        <v>-19920.894967870994</v>
      </c>
      <c r="BG185" s="15">
        <f t="shared" ca="1" si="118"/>
        <v>845315.16065873543</v>
      </c>
      <c r="BH185" s="15"/>
      <c r="BI185" s="15"/>
    </row>
    <row r="186" spans="1:61" ht="11.25" x14ac:dyDescent="0.2">
      <c r="A186" s="20">
        <v>10928</v>
      </c>
      <c r="B186" s="20"/>
      <c r="C186" s="20">
        <v>1</v>
      </c>
      <c r="D186" s="20">
        <f t="shared" si="102"/>
        <v>1</v>
      </c>
      <c r="E186" s="47">
        <f t="shared" si="103"/>
        <v>3</v>
      </c>
      <c r="F186" s="47">
        <f t="shared" si="104"/>
        <v>13</v>
      </c>
      <c r="G186" s="21" t="s">
        <v>268</v>
      </c>
      <c r="H186" s="29">
        <v>1370</v>
      </c>
      <c r="I186" s="48"/>
      <c r="J186" s="29">
        <f t="shared" si="105"/>
        <v>2208.3582089552237</v>
      </c>
      <c r="K186" s="125">
        <v>81025</v>
      </c>
      <c r="L186" s="125">
        <v>167824.06</v>
      </c>
      <c r="M186" s="125">
        <v>0</v>
      </c>
      <c r="N186" s="126">
        <f t="shared" si="85"/>
        <v>123789.38339999999</v>
      </c>
      <c r="O186" s="126">
        <f t="shared" ca="1" si="86"/>
        <v>282099.36142030702</v>
      </c>
      <c r="P186" s="126">
        <f t="shared" ca="1" si="87"/>
        <v>47493</v>
      </c>
      <c r="Q186" s="49">
        <f t="shared" si="106"/>
        <v>1</v>
      </c>
      <c r="R186" s="49">
        <f t="shared" si="107"/>
        <v>0</v>
      </c>
      <c r="S186" s="49">
        <f ca="1">OFFSET(V!$B$7,D186,Q186)*H186</f>
        <v>15905.699999999999</v>
      </c>
      <c r="T186" s="49">
        <f ca="1">IF(R186&gt;0,OFFSET(V!$I$7,D186,R186)*IF(R186=1,H186-9300,IF(R186=2,H186-18000,IF(R186=3,H186-45000,0))),0)</f>
        <v>0</v>
      </c>
      <c r="U186" s="49">
        <f>IF(AND(I186=1,H186&gt;20000,H186&lt;=45000),H186*V!$G$7,0)+IF(AND(I186=1,H186&gt;45000,H186&lt;=50000),V!$G$7/5000*(50000-H186)*H186,0)</f>
        <v>0</v>
      </c>
      <c r="V186" s="50">
        <f t="shared" ca="1" si="88"/>
        <v>15905.699999999999</v>
      </c>
      <c r="W186" s="51">
        <v>0</v>
      </c>
      <c r="X186" s="51">
        <v>0</v>
      </c>
      <c r="Y186" s="52">
        <v>0</v>
      </c>
      <c r="Z186" s="52">
        <v>43509.53104220111</v>
      </c>
      <c r="AA186" s="52">
        <v>0</v>
      </c>
      <c r="AB186" s="138">
        <f t="shared" si="108"/>
        <v>0</v>
      </c>
      <c r="AC186" s="52">
        <v>41280.839389445013</v>
      </c>
      <c r="AD186" s="138">
        <f t="shared" si="89"/>
        <v>0</v>
      </c>
      <c r="AE186" s="138">
        <f t="shared" si="90"/>
        <v>1370</v>
      </c>
      <c r="AF186" s="138">
        <f t="shared" si="91"/>
        <v>0</v>
      </c>
      <c r="AG186" s="138">
        <f t="shared" si="92"/>
        <v>0</v>
      </c>
      <c r="AH186" s="29"/>
      <c r="AI186" s="29"/>
      <c r="AJ186" s="15"/>
      <c r="AK186" s="51">
        <f t="shared" ca="1" si="93"/>
        <v>924868.15826497006</v>
      </c>
      <c r="AL186" s="15">
        <f t="shared" ca="1" si="94"/>
        <v>988266.85826497001</v>
      </c>
      <c r="AM186" s="49">
        <f t="shared" ca="1" si="95"/>
        <v>6008.7274010756046</v>
      </c>
      <c r="AN186" s="49">
        <f t="shared" ca="1" si="96"/>
        <v>0</v>
      </c>
      <c r="AO186" s="15"/>
      <c r="AP186" s="49">
        <f t="shared" ca="1" si="97"/>
        <v>24021.502244911506</v>
      </c>
      <c r="AQ186" s="15">
        <f t="shared" si="109"/>
        <v>41280.839389445013</v>
      </c>
      <c r="AR186" s="15">
        <f t="shared" si="110"/>
        <v>0</v>
      </c>
      <c r="AS186" s="15"/>
      <c r="AT186" s="15"/>
      <c r="AU186" s="51">
        <f t="shared" si="98"/>
        <v>0</v>
      </c>
      <c r="AV186" s="51">
        <f t="shared" ca="1" si="99"/>
        <v>18993.116947964823</v>
      </c>
      <c r="AW186" s="51">
        <f t="shared" ca="1" si="111"/>
        <v>0</v>
      </c>
      <c r="AX186" s="15">
        <f t="shared" ca="1" si="112"/>
        <v>1733.7798034313164</v>
      </c>
      <c r="AY186" s="51">
        <f t="shared" ca="1" si="113"/>
        <v>-186.40942290931946</v>
      </c>
      <c r="AZ186" s="52">
        <f t="shared" ca="1" si="100"/>
        <v>0</v>
      </c>
      <c r="BA186" s="52">
        <f t="shared" ca="1" si="101"/>
        <v>0</v>
      </c>
      <c r="BB186" s="52">
        <f t="shared" si="114"/>
        <v>0</v>
      </c>
      <c r="BC186" s="39">
        <f t="shared" si="115"/>
        <v>0</v>
      </c>
      <c r="BD186" s="51">
        <f t="shared" ca="1" si="116"/>
        <v>0</v>
      </c>
      <c r="BE186" s="15">
        <f t="shared" ca="1" si="117"/>
        <v>42828.209769967012</v>
      </c>
      <c r="BF186" s="15">
        <v>-27034.364021107627</v>
      </c>
      <c r="BG186" s="15">
        <f t="shared" ca="1" si="118"/>
        <v>1010069.431414905</v>
      </c>
      <c r="BH186" s="15"/>
      <c r="BI186" s="15"/>
    </row>
    <row r="187" spans="1:61" ht="11.25" x14ac:dyDescent="0.2">
      <c r="A187" s="20">
        <v>10929</v>
      </c>
      <c r="B187" s="20"/>
      <c r="C187" s="20">
        <v>1</v>
      </c>
      <c r="D187" s="20">
        <f t="shared" si="102"/>
        <v>1</v>
      </c>
      <c r="E187" s="47">
        <f t="shared" si="103"/>
        <v>2</v>
      </c>
      <c r="F187" s="47">
        <f t="shared" si="104"/>
        <v>12</v>
      </c>
      <c r="G187" s="21" t="s">
        <v>269</v>
      </c>
      <c r="H187" s="29">
        <v>769</v>
      </c>
      <c r="I187" s="48"/>
      <c r="J187" s="29">
        <f t="shared" si="105"/>
        <v>1239.5820895522388</v>
      </c>
      <c r="K187" s="125">
        <v>23215</v>
      </c>
      <c r="L187" s="125">
        <v>34777.71</v>
      </c>
      <c r="M187" s="125">
        <v>0</v>
      </c>
      <c r="N187" s="126">
        <f t="shared" si="85"/>
        <v>30278.106899999999</v>
      </c>
      <c r="O187" s="126">
        <f t="shared" ca="1" si="86"/>
        <v>158346.28389212853</v>
      </c>
      <c r="P187" s="126">
        <f t="shared" ca="1" si="87"/>
        <v>38420</v>
      </c>
      <c r="Q187" s="49">
        <f t="shared" si="106"/>
        <v>1</v>
      </c>
      <c r="R187" s="49">
        <f t="shared" si="107"/>
        <v>0</v>
      </c>
      <c r="S187" s="49">
        <f ca="1">OFFSET(V!$B$7,D187,Q187)*H187</f>
        <v>8928.09</v>
      </c>
      <c r="T187" s="49">
        <f ca="1">IF(R187&gt;0,OFFSET(V!$I$7,D187,R187)*IF(R187=1,H187-9300,IF(R187=2,H187-18000,IF(R187=3,H187-45000,0))),0)</f>
        <v>0</v>
      </c>
      <c r="U187" s="49">
        <f>IF(AND(I187=1,H187&gt;20000,H187&lt;=45000),H187*V!$G$7,0)+IF(AND(I187=1,H187&gt;45000,H187&lt;=50000),V!$G$7/5000*(50000-H187)*H187,0)</f>
        <v>0</v>
      </c>
      <c r="V187" s="50">
        <f t="shared" ca="1" si="88"/>
        <v>8928.09</v>
      </c>
      <c r="W187" s="51">
        <v>0</v>
      </c>
      <c r="X187" s="51">
        <v>0</v>
      </c>
      <c r="Y187" s="52">
        <v>0</v>
      </c>
      <c r="Z187" s="52">
        <v>22518.666017456013</v>
      </c>
      <c r="AA187" s="52">
        <v>3651</v>
      </c>
      <c r="AB187" s="138">
        <f t="shared" si="108"/>
        <v>2651</v>
      </c>
      <c r="AC187" s="52">
        <v>21365.190864261909</v>
      </c>
      <c r="AD187" s="138">
        <f t="shared" si="89"/>
        <v>0</v>
      </c>
      <c r="AE187" s="138">
        <f t="shared" si="90"/>
        <v>769</v>
      </c>
      <c r="AF187" s="138">
        <f t="shared" si="91"/>
        <v>0</v>
      </c>
      <c r="AG187" s="138">
        <f t="shared" si="92"/>
        <v>0</v>
      </c>
      <c r="AH187" s="29"/>
      <c r="AI187" s="29"/>
      <c r="AJ187" s="15"/>
      <c r="AK187" s="51">
        <f t="shared" ca="1" si="93"/>
        <v>519141.32387281902</v>
      </c>
      <c r="AL187" s="15">
        <f t="shared" ca="1" si="94"/>
        <v>566489.41387281904</v>
      </c>
      <c r="AM187" s="49">
        <f t="shared" ca="1" si="95"/>
        <v>3372.7820229395184</v>
      </c>
      <c r="AN187" s="49">
        <f t="shared" ca="1" si="96"/>
        <v>0</v>
      </c>
      <c r="AO187" s="15"/>
      <c r="AP187" s="49">
        <f t="shared" ca="1" si="97"/>
        <v>12432.498657962247</v>
      </c>
      <c r="AQ187" s="15">
        <f t="shared" si="109"/>
        <v>21365.190864261909</v>
      </c>
      <c r="AR187" s="15">
        <f t="shared" si="110"/>
        <v>0</v>
      </c>
      <c r="AS187" s="15"/>
      <c r="AT187" s="15"/>
      <c r="AU187" s="51">
        <f t="shared" si="98"/>
        <v>1325.5</v>
      </c>
      <c r="AV187" s="51">
        <f t="shared" ca="1" si="99"/>
        <v>10661.099951083903</v>
      </c>
      <c r="AW187" s="51">
        <f t="shared" ca="1" si="111"/>
        <v>0</v>
      </c>
      <c r="AX187" s="15">
        <f t="shared" ca="1" si="112"/>
        <v>3053.9077447842428</v>
      </c>
      <c r="AY187" s="51">
        <f t="shared" ca="1" si="113"/>
        <v>-328.344567860854</v>
      </c>
      <c r="AZ187" s="52">
        <f t="shared" ca="1" si="100"/>
        <v>0</v>
      </c>
      <c r="BA187" s="52">
        <f t="shared" ca="1" si="101"/>
        <v>0</v>
      </c>
      <c r="BB187" s="52">
        <f t="shared" si="114"/>
        <v>0</v>
      </c>
      <c r="BC187" s="39">
        <f t="shared" si="115"/>
        <v>0</v>
      </c>
      <c r="BD187" s="51">
        <f t="shared" ca="1" si="116"/>
        <v>0</v>
      </c>
      <c r="BE187" s="15">
        <f t="shared" ca="1" si="117"/>
        <v>24090.754041185297</v>
      </c>
      <c r="BF187" s="15">
        <v>-13741.467938187396</v>
      </c>
      <c r="BG187" s="15">
        <f t="shared" ca="1" si="118"/>
        <v>580211.48199875641</v>
      </c>
      <c r="BH187" s="15"/>
      <c r="BI187" s="15"/>
    </row>
    <row r="188" spans="1:61" ht="11.25" x14ac:dyDescent="0.2">
      <c r="A188" s="20">
        <v>10930</v>
      </c>
      <c r="B188" s="20"/>
      <c r="C188" s="20">
        <v>1</v>
      </c>
      <c r="D188" s="20">
        <f t="shared" si="102"/>
        <v>1</v>
      </c>
      <c r="E188" s="47">
        <f t="shared" si="103"/>
        <v>2</v>
      </c>
      <c r="F188" s="47">
        <f t="shared" si="104"/>
        <v>12</v>
      </c>
      <c r="G188" s="21" t="s">
        <v>270</v>
      </c>
      <c r="H188" s="29">
        <v>752</v>
      </c>
      <c r="I188" s="48"/>
      <c r="J188" s="29">
        <f t="shared" si="105"/>
        <v>1212.1791044776119</v>
      </c>
      <c r="K188" s="125">
        <v>26315</v>
      </c>
      <c r="L188" s="125">
        <v>15912.16</v>
      </c>
      <c r="M188" s="125">
        <v>0</v>
      </c>
      <c r="N188" s="126">
        <f t="shared" si="85"/>
        <v>25152.542399999998</v>
      </c>
      <c r="O188" s="126">
        <f t="shared" ca="1" si="86"/>
        <v>154845.780867205</v>
      </c>
      <c r="P188" s="126">
        <f t="shared" ca="1" si="87"/>
        <v>38908</v>
      </c>
      <c r="Q188" s="49">
        <f t="shared" si="106"/>
        <v>1</v>
      </c>
      <c r="R188" s="49">
        <f t="shared" si="107"/>
        <v>0</v>
      </c>
      <c r="S188" s="49">
        <f ca="1">OFFSET(V!$B$7,D188,Q188)*H188</f>
        <v>8730.7199999999993</v>
      </c>
      <c r="T188" s="49">
        <f ca="1">IF(R188&gt;0,OFFSET(V!$I$7,D188,R188)*IF(R188=1,H188-9300,IF(R188=2,H188-18000,IF(R188=3,H188-45000,0))),0)</f>
        <v>0</v>
      </c>
      <c r="U188" s="49">
        <f>IF(AND(I188=1,H188&gt;20000,H188&lt;=45000),H188*V!$G$7,0)+IF(AND(I188=1,H188&gt;45000,H188&lt;=50000),V!$G$7/5000*(50000-H188)*H188,0)</f>
        <v>0</v>
      </c>
      <c r="V188" s="50">
        <f t="shared" ca="1" si="88"/>
        <v>8730.7199999999993</v>
      </c>
      <c r="W188" s="51">
        <v>0</v>
      </c>
      <c r="X188" s="51">
        <v>0</v>
      </c>
      <c r="Y188" s="52">
        <v>0</v>
      </c>
      <c r="Z188" s="52">
        <v>16423.697157765455</v>
      </c>
      <c r="AA188" s="52">
        <v>0</v>
      </c>
      <c r="AB188" s="138">
        <f t="shared" si="108"/>
        <v>0</v>
      </c>
      <c r="AC188" s="52">
        <v>15582.425006902618</v>
      </c>
      <c r="AD188" s="138">
        <f t="shared" si="89"/>
        <v>0</v>
      </c>
      <c r="AE188" s="138">
        <f t="shared" si="90"/>
        <v>752</v>
      </c>
      <c r="AF188" s="138">
        <f t="shared" si="91"/>
        <v>0</v>
      </c>
      <c r="AG188" s="138">
        <f t="shared" si="92"/>
        <v>0</v>
      </c>
      <c r="AH188" s="29"/>
      <c r="AI188" s="29"/>
      <c r="AJ188" s="15"/>
      <c r="AK188" s="51">
        <f t="shared" ca="1" si="93"/>
        <v>507664.85767537041</v>
      </c>
      <c r="AL188" s="15">
        <f t="shared" ca="1" si="94"/>
        <v>555303.57767537038</v>
      </c>
      <c r="AM188" s="49">
        <f t="shared" ca="1" si="95"/>
        <v>3298.2211719772663</v>
      </c>
      <c r="AN188" s="49">
        <f t="shared" ca="1" si="96"/>
        <v>0</v>
      </c>
      <c r="AO188" s="15"/>
      <c r="AP188" s="49">
        <f t="shared" ca="1" si="97"/>
        <v>9067.4817377910094</v>
      </c>
      <c r="AQ188" s="15">
        <f t="shared" si="109"/>
        <v>15582.425006902618</v>
      </c>
      <c r="AR188" s="15">
        <f t="shared" si="110"/>
        <v>0</v>
      </c>
      <c r="AS188" s="15"/>
      <c r="AT188" s="15"/>
      <c r="AU188" s="51">
        <f t="shared" si="98"/>
        <v>0</v>
      </c>
      <c r="AV188" s="51">
        <f t="shared" ca="1" si="99"/>
        <v>10425.418937860983</v>
      </c>
      <c r="AW188" s="51">
        <f t="shared" ca="1" si="111"/>
        <v>0</v>
      </c>
      <c r="AX188" s="15">
        <f t="shared" ca="1" si="112"/>
        <v>3910.4756687493737</v>
      </c>
      <c r="AY188" s="51">
        <f t="shared" ca="1" si="113"/>
        <v>-420.43949945076349</v>
      </c>
      <c r="AZ188" s="52">
        <f t="shared" ca="1" si="100"/>
        <v>0</v>
      </c>
      <c r="BA188" s="52">
        <f t="shared" ca="1" si="101"/>
        <v>0</v>
      </c>
      <c r="BB188" s="52">
        <f t="shared" si="114"/>
        <v>0</v>
      </c>
      <c r="BC188" s="39">
        <f t="shared" si="115"/>
        <v>0</v>
      </c>
      <c r="BD188" s="51">
        <f t="shared" ca="1" si="116"/>
        <v>0</v>
      </c>
      <c r="BE188" s="15">
        <f t="shared" ca="1" si="117"/>
        <v>19072.461176201228</v>
      </c>
      <c r="BF188" s="15">
        <v>-12719.792258922791</v>
      </c>
      <c r="BG188" s="15">
        <f t="shared" ca="1" si="118"/>
        <v>564954.46776462602</v>
      </c>
      <c r="BH188" s="15"/>
      <c r="BI188" s="15"/>
    </row>
    <row r="189" spans="1:61" ht="11.25" x14ac:dyDescent="0.2">
      <c r="A189" s="20">
        <v>10931</v>
      </c>
      <c r="B189" s="20"/>
      <c r="C189" s="20">
        <v>1</v>
      </c>
      <c r="D189" s="20">
        <f t="shared" si="102"/>
        <v>1</v>
      </c>
      <c r="E189" s="47">
        <f t="shared" si="103"/>
        <v>1</v>
      </c>
      <c r="F189" s="47">
        <f t="shared" si="104"/>
        <v>11</v>
      </c>
      <c r="G189" s="21" t="s">
        <v>271</v>
      </c>
      <c r="H189" s="29">
        <v>290</v>
      </c>
      <c r="I189" s="48"/>
      <c r="J189" s="29">
        <f t="shared" si="105"/>
        <v>467.46268656716416</v>
      </c>
      <c r="K189" s="125">
        <v>13170</v>
      </c>
      <c r="L189" s="125">
        <v>16701.59</v>
      </c>
      <c r="M189" s="125">
        <v>0</v>
      </c>
      <c r="N189" s="126">
        <f t="shared" si="85"/>
        <v>15996.0201</v>
      </c>
      <c r="O189" s="126">
        <f t="shared" ca="1" si="86"/>
        <v>59714.463366342359</v>
      </c>
      <c r="P189" s="126">
        <f t="shared" ca="1" si="87"/>
        <v>13116</v>
      </c>
      <c r="Q189" s="49">
        <f t="shared" si="106"/>
        <v>1</v>
      </c>
      <c r="R189" s="49">
        <f t="shared" si="107"/>
        <v>0</v>
      </c>
      <c r="S189" s="49">
        <f ca="1">OFFSET(V!$B$7,D189,Q189)*H189</f>
        <v>3366.8999999999996</v>
      </c>
      <c r="T189" s="49">
        <f ca="1">IF(R189&gt;0,OFFSET(V!$I$7,D189,R189)*IF(R189=1,H189-9300,IF(R189=2,H189-18000,IF(R189=3,H189-45000,0))),0)</f>
        <v>0</v>
      </c>
      <c r="U189" s="49">
        <f>IF(AND(I189=1,H189&gt;20000,H189&lt;=45000),H189*V!$G$7,0)+IF(AND(I189=1,H189&gt;45000,H189&lt;=50000),V!$G$7/5000*(50000-H189)*H189,0)</f>
        <v>0</v>
      </c>
      <c r="V189" s="50">
        <f t="shared" ca="1" si="88"/>
        <v>3366.8999999999996</v>
      </c>
      <c r="W189" s="51">
        <v>0</v>
      </c>
      <c r="X189" s="51">
        <v>0</v>
      </c>
      <c r="Y189" s="52">
        <v>0</v>
      </c>
      <c r="Z189" s="52">
        <v>6088.3847009149504</v>
      </c>
      <c r="AA189" s="52">
        <v>0</v>
      </c>
      <c r="AB189" s="138">
        <f t="shared" si="108"/>
        <v>0</v>
      </c>
      <c r="AC189" s="52">
        <v>5776.5189593941795</v>
      </c>
      <c r="AD189" s="138">
        <f t="shared" si="89"/>
        <v>0</v>
      </c>
      <c r="AE189" s="138">
        <f t="shared" si="90"/>
        <v>290</v>
      </c>
      <c r="AF189" s="138">
        <f t="shared" si="91"/>
        <v>0</v>
      </c>
      <c r="AG189" s="138">
        <f t="shared" si="92"/>
        <v>0</v>
      </c>
      <c r="AH189" s="29"/>
      <c r="AI189" s="29"/>
      <c r="AJ189" s="15"/>
      <c r="AK189" s="51">
        <f t="shared" ca="1" si="93"/>
        <v>195775.01160353381</v>
      </c>
      <c r="AL189" s="15">
        <f t="shared" ca="1" si="94"/>
        <v>212257.91160353381</v>
      </c>
      <c r="AM189" s="49">
        <f t="shared" ca="1" si="95"/>
        <v>1271.9203987678288</v>
      </c>
      <c r="AN189" s="49">
        <f t="shared" ca="1" si="96"/>
        <v>0</v>
      </c>
      <c r="AO189" s="15"/>
      <c r="AP189" s="49">
        <f t="shared" ca="1" si="97"/>
        <v>3361.38182273349</v>
      </c>
      <c r="AQ189" s="15">
        <f t="shared" si="109"/>
        <v>5776.5189593941795</v>
      </c>
      <c r="AR189" s="15">
        <f t="shared" si="110"/>
        <v>0</v>
      </c>
      <c r="AS189" s="15"/>
      <c r="AT189" s="15"/>
      <c r="AU189" s="51">
        <f t="shared" si="98"/>
        <v>0</v>
      </c>
      <c r="AV189" s="51">
        <f t="shared" ca="1" si="99"/>
        <v>4020.4408138027725</v>
      </c>
      <c r="AW189" s="51">
        <f t="shared" ca="1" si="111"/>
        <v>0</v>
      </c>
      <c r="AX189" s="15">
        <f t="shared" ca="1" si="112"/>
        <v>1605.303677142083</v>
      </c>
      <c r="AY189" s="51">
        <f t="shared" ca="1" si="113"/>
        <v>-172.59615751552309</v>
      </c>
      <c r="AZ189" s="52">
        <f t="shared" ca="1" si="100"/>
        <v>0</v>
      </c>
      <c r="BA189" s="52">
        <f t="shared" ca="1" si="101"/>
        <v>0</v>
      </c>
      <c r="BB189" s="52">
        <f t="shared" si="114"/>
        <v>0</v>
      </c>
      <c r="BC189" s="39">
        <f t="shared" si="115"/>
        <v>0</v>
      </c>
      <c r="BD189" s="51">
        <f t="shared" ca="1" si="116"/>
        <v>0</v>
      </c>
      <c r="BE189" s="15">
        <f t="shared" ca="1" si="117"/>
        <v>7209.2264790207391</v>
      </c>
      <c r="BF189" s="15">
        <v>-5278.6551155907973</v>
      </c>
      <c r="BG189" s="15">
        <f t="shared" ca="1" si="118"/>
        <v>215460.40336573156</v>
      </c>
      <c r="BH189" s="15"/>
      <c r="BI189" s="15"/>
    </row>
    <row r="190" spans="1:61" ht="11.25" x14ac:dyDescent="0.2">
      <c r="A190" s="20">
        <v>10932</v>
      </c>
      <c r="B190" s="20"/>
      <c r="C190" s="20">
        <v>1</v>
      </c>
      <c r="D190" s="20">
        <f t="shared" si="102"/>
        <v>1</v>
      </c>
      <c r="E190" s="47">
        <f t="shared" si="103"/>
        <v>1</v>
      </c>
      <c r="F190" s="47">
        <f t="shared" si="104"/>
        <v>11</v>
      </c>
      <c r="G190" s="21" t="s">
        <v>272</v>
      </c>
      <c r="H190" s="29">
        <v>276</v>
      </c>
      <c r="I190" s="48"/>
      <c r="J190" s="29">
        <f t="shared" si="105"/>
        <v>444.8955223880597</v>
      </c>
      <c r="K190" s="125">
        <v>17825</v>
      </c>
      <c r="L190" s="125">
        <v>21400.83</v>
      </c>
      <c r="M190" s="125">
        <v>0</v>
      </c>
      <c r="N190" s="126">
        <f t="shared" si="85"/>
        <v>21180.323700000001</v>
      </c>
      <c r="O190" s="126">
        <f t="shared" ca="1" si="86"/>
        <v>56831.69616934652</v>
      </c>
      <c r="P190" s="126">
        <f t="shared" ca="1" si="87"/>
        <v>10695</v>
      </c>
      <c r="Q190" s="49">
        <f t="shared" si="106"/>
        <v>1</v>
      </c>
      <c r="R190" s="49">
        <f t="shared" si="107"/>
        <v>0</v>
      </c>
      <c r="S190" s="49">
        <f ca="1">OFFSET(V!$B$7,D190,Q190)*H190</f>
        <v>3204.3599999999997</v>
      </c>
      <c r="T190" s="49">
        <f ca="1">IF(R190&gt;0,OFFSET(V!$I$7,D190,R190)*IF(R190=1,H190-9300,IF(R190=2,H190-18000,IF(R190=3,H190-45000,0))),0)</f>
        <v>0</v>
      </c>
      <c r="U190" s="49">
        <f>IF(AND(I190=1,H190&gt;20000,H190&lt;=45000),H190*V!$G$7,0)+IF(AND(I190=1,H190&gt;45000,H190&lt;=50000),V!$G$7/5000*(50000-H190)*H190,0)</f>
        <v>0</v>
      </c>
      <c r="V190" s="50">
        <f t="shared" ca="1" si="88"/>
        <v>3204.3599999999997</v>
      </c>
      <c r="W190" s="51">
        <v>0</v>
      </c>
      <c r="X190" s="51">
        <v>0</v>
      </c>
      <c r="Y190" s="52">
        <v>0</v>
      </c>
      <c r="Z190" s="52">
        <v>4398.4796843092081</v>
      </c>
      <c r="AA190" s="52">
        <v>0</v>
      </c>
      <c r="AB190" s="138">
        <f t="shared" si="108"/>
        <v>0</v>
      </c>
      <c r="AC190" s="52">
        <v>4173.1760618056896</v>
      </c>
      <c r="AD190" s="138">
        <f t="shared" si="89"/>
        <v>0</v>
      </c>
      <c r="AE190" s="138">
        <f t="shared" si="90"/>
        <v>276</v>
      </c>
      <c r="AF190" s="138">
        <f t="shared" si="91"/>
        <v>0</v>
      </c>
      <c r="AG190" s="138">
        <f t="shared" si="92"/>
        <v>0</v>
      </c>
      <c r="AH190" s="29"/>
      <c r="AI190" s="29"/>
      <c r="AJ190" s="15"/>
      <c r="AK190" s="51">
        <f t="shared" ca="1" si="93"/>
        <v>186323.80414681151</v>
      </c>
      <c r="AL190" s="15">
        <f t="shared" ca="1" si="94"/>
        <v>200223.1641468115</v>
      </c>
      <c r="AM190" s="49">
        <f t="shared" ca="1" si="95"/>
        <v>1210.5173450342095</v>
      </c>
      <c r="AN190" s="49">
        <f t="shared" ca="1" si="96"/>
        <v>0</v>
      </c>
      <c r="AO190" s="15"/>
      <c r="AP190" s="49">
        <f t="shared" ca="1" si="97"/>
        <v>2428.3895293734736</v>
      </c>
      <c r="AQ190" s="15">
        <f t="shared" si="109"/>
        <v>4173.1760618056896</v>
      </c>
      <c r="AR190" s="15">
        <f t="shared" si="110"/>
        <v>0</v>
      </c>
      <c r="AS190" s="15"/>
      <c r="AT190" s="15"/>
      <c r="AU190" s="51">
        <f t="shared" si="98"/>
        <v>0</v>
      </c>
      <c r="AV190" s="51">
        <f t="shared" ca="1" si="99"/>
        <v>3826.3505676191903</v>
      </c>
      <c r="AW190" s="51">
        <f t="shared" ca="1" si="111"/>
        <v>0</v>
      </c>
      <c r="AX190" s="15">
        <f t="shared" ca="1" si="112"/>
        <v>2081.5640351869743</v>
      </c>
      <c r="AY190" s="51">
        <f t="shared" ca="1" si="113"/>
        <v>-223.80186329317206</v>
      </c>
      <c r="AZ190" s="52">
        <f t="shared" ca="1" si="100"/>
        <v>0</v>
      </c>
      <c r="BA190" s="52">
        <f t="shared" ca="1" si="101"/>
        <v>0</v>
      </c>
      <c r="BB190" s="52">
        <f t="shared" si="114"/>
        <v>0</v>
      </c>
      <c r="BC190" s="39">
        <f t="shared" si="115"/>
        <v>0</v>
      </c>
      <c r="BD190" s="51">
        <f t="shared" ca="1" si="116"/>
        <v>0</v>
      </c>
      <c r="BE190" s="15">
        <f t="shared" ca="1" si="117"/>
        <v>6030.9382336994922</v>
      </c>
      <c r="BF190" s="15">
        <v>-5035.7937681463582</v>
      </c>
      <c r="BG190" s="15">
        <f t="shared" ca="1" si="118"/>
        <v>202428.82595739883</v>
      </c>
      <c r="BH190" s="15"/>
      <c r="BI190" s="15"/>
    </row>
    <row r="191" spans="1:61" ht="11.25" x14ac:dyDescent="0.2">
      <c r="A191" s="20">
        <v>20101</v>
      </c>
      <c r="B191" s="20"/>
      <c r="C191" s="20">
        <v>1</v>
      </c>
      <c r="D191" s="20">
        <f t="shared" si="102"/>
        <v>2</v>
      </c>
      <c r="E191" s="47">
        <f t="shared" si="103"/>
        <v>8</v>
      </c>
      <c r="F191" s="47">
        <f t="shared" si="104"/>
        <v>28</v>
      </c>
      <c r="G191" s="21" t="s">
        <v>273</v>
      </c>
      <c r="H191" s="29">
        <v>96531</v>
      </c>
      <c r="I191" s="48">
        <v>1</v>
      </c>
      <c r="J191" s="29">
        <f t="shared" si="105"/>
        <v>225239</v>
      </c>
      <c r="K191" s="125">
        <v>9238273.9000000004</v>
      </c>
      <c r="L191" s="125">
        <v>40288436</v>
      </c>
      <c r="M191" s="125">
        <v>0</v>
      </c>
      <c r="N191" s="126">
        <f t="shared" si="85"/>
        <v>22364047.248</v>
      </c>
      <c r="O191" s="126">
        <f t="shared" ca="1" si="86"/>
        <v>38228949.101457894</v>
      </c>
      <c r="P191" s="126">
        <f t="shared" ca="1" si="87"/>
        <v>4759471</v>
      </c>
      <c r="Q191" s="49">
        <f t="shared" si="106"/>
        <v>4</v>
      </c>
      <c r="R191" s="49">
        <f t="shared" si="107"/>
        <v>0</v>
      </c>
      <c r="S191" s="49">
        <f ca="1">OFFSET(V!$B$7,D191,Q191)*H191</f>
        <v>8677171.5899999999</v>
      </c>
      <c r="T191" s="49">
        <f ca="1">IF(R191&gt;0,OFFSET(V!$I$7,D191,R191)*IF(R191=1,H191-9300,IF(R191=2,H191-18000,IF(R191=3,H191-45000,0))),0)</f>
        <v>0</v>
      </c>
      <c r="U191" s="49">
        <f>IF(AND(I191=1,H191&gt;20000,H191&lt;=45000),H191*V!$G$7,0)+IF(AND(I191=1,H191&gt;45000,H191&lt;=50000),V!$G$7/5000*(50000-H191)*H191,0)</f>
        <v>0</v>
      </c>
      <c r="V191" s="50">
        <f t="shared" ca="1" si="88"/>
        <v>8677171.5899999999</v>
      </c>
      <c r="W191" s="51">
        <v>732878.85000000009</v>
      </c>
      <c r="X191" s="51">
        <v>0</v>
      </c>
      <c r="Y191" s="52">
        <v>574721</v>
      </c>
      <c r="Z191" s="52">
        <v>6244195</v>
      </c>
      <c r="AA191" s="52">
        <v>394813</v>
      </c>
      <c r="AB191" s="138">
        <f t="shared" si="108"/>
        <v>393813</v>
      </c>
      <c r="AC191" s="52">
        <v>6091204.3324935427</v>
      </c>
      <c r="AD191" s="138">
        <f t="shared" si="89"/>
        <v>1</v>
      </c>
      <c r="AE191" s="138">
        <f t="shared" si="90"/>
        <v>0</v>
      </c>
      <c r="AF191" s="138">
        <f t="shared" si="91"/>
        <v>96531</v>
      </c>
      <c r="AG191" s="138">
        <f t="shared" si="92"/>
        <v>225239</v>
      </c>
      <c r="AH191" s="29"/>
      <c r="AI191" s="29"/>
      <c r="AJ191" s="15"/>
      <c r="AK191" s="51">
        <f t="shared" ca="1" si="93"/>
        <v>96264992.276887447</v>
      </c>
      <c r="AL191" s="15">
        <f t="shared" ca="1" si="94"/>
        <v>110434513.71688744</v>
      </c>
      <c r="AM191" s="49">
        <f t="shared" ca="1" si="95"/>
        <v>423378.44142571482</v>
      </c>
      <c r="AN191" s="49">
        <f t="shared" ca="1" si="96"/>
        <v>268097.62249617768</v>
      </c>
      <c r="AO191" s="15"/>
      <c r="AP191" s="49">
        <f t="shared" ca="1" si="97"/>
        <v>3544498.6272401344</v>
      </c>
      <c r="AQ191" s="15">
        <f t="shared" si="109"/>
        <v>0</v>
      </c>
      <c r="AR191" s="15">
        <f t="shared" si="110"/>
        <v>6091204.3324935427</v>
      </c>
      <c r="AS191" s="15"/>
      <c r="AT191" s="15"/>
      <c r="AU191" s="51">
        <f t="shared" si="98"/>
        <v>0</v>
      </c>
      <c r="AV191" s="51">
        <f t="shared" ca="1" si="99"/>
        <v>0</v>
      </c>
      <c r="AW191" s="51">
        <f t="shared" si="111"/>
        <v>0</v>
      </c>
      <c r="AX191" s="15">
        <f t="shared" si="112"/>
        <v>0</v>
      </c>
      <c r="AY191" s="51">
        <f t="shared" ca="1" si="113"/>
        <v>0</v>
      </c>
      <c r="AZ191" s="52">
        <f t="shared" ca="1" si="100"/>
        <v>1726520.2161602885</v>
      </c>
      <c r="BA191" s="52">
        <f t="shared" ca="1" si="101"/>
        <v>1894471.7298775578</v>
      </c>
      <c r="BB191" s="52">
        <f t="shared" ca="1" si="114"/>
        <v>0</v>
      </c>
      <c r="BC191" s="39">
        <f t="shared" ca="1" si="115"/>
        <v>1074286.2407844374</v>
      </c>
      <c r="BD191" s="51">
        <f t="shared" ca="1" si="116"/>
        <v>0</v>
      </c>
      <c r="BE191" s="15">
        <f t="shared" ca="1" si="117"/>
        <v>7165490.5732779801</v>
      </c>
      <c r="BF191" s="15">
        <v>-2139860.8726385823</v>
      </c>
      <c r="BG191" s="15">
        <f t="shared" ca="1" si="118"/>
        <v>116151619.48144872</v>
      </c>
      <c r="BH191" s="15"/>
      <c r="BI191" s="15"/>
    </row>
    <row r="192" spans="1:61" ht="11.25" x14ac:dyDescent="0.2">
      <c r="A192" s="20">
        <v>20201</v>
      </c>
      <c r="B192" s="20"/>
      <c r="C192" s="20">
        <v>1</v>
      </c>
      <c r="D192" s="20">
        <f t="shared" si="102"/>
        <v>2</v>
      </c>
      <c r="E192" s="47">
        <f t="shared" si="103"/>
        <v>8</v>
      </c>
      <c r="F192" s="47">
        <f t="shared" si="104"/>
        <v>28</v>
      </c>
      <c r="G192" s="21" t="s">
        <v>274</v>
      </c>
      <c r="H192" s="29">
        <v>59942</v>
      </c>
      <c r="I192" s="48">
        <v>1</v>
      </c>
      <c r="J192" s="29">
        <f t="shared" si="105"/>
        <v>139864.66666666669</v>
      </c>
      <c r="K192" s="125">
        <v>6261526.3499999987</v>
      </c>
      <c r="L192" s="125">
        <v>25692268</v>
      </c>
      <c r="M192" s="125">
        <v>0</v>
      </c>
      <c r="N192" s="126">
        <f t="shared" si="85"/>
        <v>14528283.491999999</v>
      </c>
      <c r="O192" s="126">
        <f t="shared" ca="1" si="86"/>
        <v>23738691.892134026</v>
      </c>
      <c r="P192" s="126">
        <f t="shared" ca="1" si="87"/>
        <v>2763123</v>
      </c>
      <c r="Q192" s="49">
        <f t="shared" si="106"/>
        <v>4</v>
      </c>
      <c r="R192" s="49">
        <f t="shared" si="107"/>
        <v>0</v>
      </c>
      <c r="S192" s="49">
        <f ca="1">OFFSET(V!$B$7,D192,Q192)*H192</f>
        <v>5388186.3799999999</v>
      </c>
      <c r="T192" s="49">
        <f ca="1">IF(R192&gt;0,OFFSET(V!$I$7,D192,R192)*IF(R192=1,H192-9300,IF(R192=2,H192-18000,IF(R192=3,H192-45000,0))),0)</f>
        <v>0</v>
      </c>
      <c r="U192" s="49">
        <f>IF(AND(I192=1,H192&gt;20000,H192&lt;=45000),H192*V!$G$7,0)+IF(AND(I192=1,H192&gt;45000,H192&lt;=50000),V!$G$7/5000*(50000-H192)*H192,0)</f>
        <v>0</v>
      </c>
      <c r="V192" s="50">
        <f t="shared" ca="1" si="88"/>
        <v>5388186.3799999999</v>
      </c>
      <c r="W192" s="51">
        <v>677255.76</v>
      </c>
      <c r="X192" s="51">
        <v>0</v>
      </c>
      <c r="Y192" s="52">
        <v>256584</v>
      </c>
      <c r="Z192" s="52">
        <v>3966672</v>
      </c>
      <c r="AA192" s="52">
        <v>857551</v>
      </c>
      <c r="AB192" s="138">
        <f t="shared" si="108"/>
        <v>856551</v>
      </c>
      <c r="AC192" s="52">
        <v>3869483.5238138502</v>
      </c>
      <c r="AD192" s="138">
        <f t="shared" si="89"/>
        <v>1</v>
      </c>
      <c r="AE192" s="138">
        <f t="shared" si="90"/>
        <v>0</v>
      </c>
      <c r="AF192" s="138">
        <f t="shared" si="91"/>
        <v>59942</v>
      </c>
      <c r="AG192" s="138">
        <f t="shared" si="92"/>
        <v>139864.66666666669</v>
      </c>
      <c r="AH192" s="29"/>
      <c r="AI192" s="29"/>
      <c r="AJ192" s="15"/>
      <c r="AK192" s="51">
        <f t="shared" ca="1" si="93"/>
        <v>59776819.540470816</v>
      </c>
      <c r="AL192" s="15">
        <f t="shared" ca="1" si="94"/>
        <v>68605384.680470824</v>
      </c>
      <c r="AM192" s="49">
        <f t="shared" ca="1" si="95"/>
        <v>262901.56049290072</v>
      </c>
      <c r="AN192" s="49">
        <f t="shared" ca="1" si="96"/>
        <v>119692.09472171584</v>
      </c>
      <c r="AO192" s="15"/>
      <c r="AP192" s="49">
        <f t="shared" ca="1" si="97"/>
        <v>2251669.5040292428</v>
      </c>
      <c r="AQ192" s="15">
        <f t="shared" si="109"/>
        <v>0</v>
      </c>
      <c r="AR192" s="15">
        <f t="shared" si="110"/>
        <v>3869483.5238138502</v>
      </c>
      <c r="AS192" s="15"/>
      <c r="AT192" s="15"/>
      <c r="AU192" s="51">
        <f t="shared" si="98"/>
        <v>0</v>
      </c>
      <c r="AV192" s="51">
        <f t="shared" ca="1" si="99"/>
        <v>0</v>
      </c>
      <c r="AW192" s="51">
        <f t="shared" si="111"/>
        <v>0</v>
      </c>
      <c r="AX192" s="15">
        <f t="shared" si="112"/>
        <v>0</v>
      </c>
      <c r="AY192" s="51">
        <f t="shared" ca="1" si="113"/>
        <v>0</v>
      </c>
      <c r="AZ192" s="52">
        <f t="shared" ca="1" si="100"/>
        <v>1072101.9651415609</v>
      </c>
      <c r="BA192" s="52">
        <f t="shared" ca="1" si="101"/>
        <v>1176393.3289028455</v>
      </c>
      <c r="BB192" s="52">
        <f t="shared" ca="1" si="114"/>
        <v>0</v>
      </c>
      <c r="BC192" s="39">
        <f t="shared" ca="1" si="115"/>
        <v>630681.27425979916</v>
      </c>
      <c r="BD192" s="51">
        <f t="shared" ca="1" si="116"/>
        <v>0</v>
      </c>
      <c r="BE192" s="15">
        <f t="shared" ca="1" si="117"/>
        <v>4500164.7980736494</v>
      </c>
      <c r="BF192" s="15">
        <v>-1328770.4512301944</v>
      </c>
      <c r="BG192" s="15">
        <f t="shared" ca="1" si="118"/>
        <v>72159372.682528898</v>
      </c>
      <c r="BH192" s="15"/>
      <c r="BI192" s="15"/>
    </row>
    <row r="193" spans="1:61" ht="11.25" x14ac:dyDescent="0.2">
      <c r="A193" s="20">
        <v>20302</v>
      </c>
      <c r="B193" s="20"/>
      <c r="C193" s="20">
        <v>1</v>
      </c>
      <c r="D193" s="20">
        <f t="shared" si="102"/>
        <v>2</v>
      </c>
      <c r="E193" s="47">
        <f t="shared" si="103"/>
        <v>3</v>
      </c>
      <c r="F193" s="47">
        <f t="shared" si="104"/>
        <v>23</v>
      </c>
      <c r="G193" s="21" t="s">
        <v>275</v>
      </c>
      <c r="H193" s="29">
        <v>1252</v>
      </c>
      <c r="I193" s="48"/>
      <c r="J193" s="29">
        <f t="shared" si="105"/>
        <v>2018.1492537313434</v>
      </c>
      <c r="K193" s="125">
        <v>60341.1</v>
      </c>
      <c r="L193" s="125">
        <v>89622</v>
      </c>
      <c r="M193" s="125">
        <v>31378</v>
      </c>
      <c r="N193" s="126">
        <f t="shared" si="85"/>
        <v>109776.17199999999</v>
      </c>
      <c r="O193" s="126">
        <f t="shared" ca="1" si="86"/>
        <v>342532.71014362859</v>
      </c>
      <c r="P193" s="126">
        <f t="shared" ca="1" si="87"/>
        <v>69827</v>
      </c>
      <c r="Q193" s="49">
        <f t="shared" si="106"/>
        <v>1</v>
      </c>
      <c r="R193" s="49">
        <f t="shared" si="107"/>
        <v>0</v>
      </c>
      <c r="S193" s="49">
        <f ca="1">OFFSET(V!$B$7,D193,Q193)*H193</f>
        <v>11305.56</v>
      </c>
      <c r="T193" s="49">
        <f ca="1">IF(R193&gt;0,OFFSET(V!$I$7,D193,R193)*IF(R193=1,H193-9300,IF(R193=2,H193-18000,IF(R193=3,H193-45000,0))),0)</f>
        <v>0</v>
      </c>
      <c r="U193" s="49">
        <f>IF(AND(I193=1,H193&gt;20000,H193&lt;=45000),H193*V!$G$7,0)+IF(AND(I193=1,H193&gt;45000,H193&lt;=50000),V!$G$7/5000*(50000-H193)*H193,0)</f>
        <v>0</v>
      </c>
      <c r="V193" s="50">
        <f t="shared" ca="1" si="88"/>
        <v>11305.56</v>
      </c>
      <c r="W193" s="51">
        <v>0</v>
      </c>
      <c r="X193" s="51">
        <v>0</v>
      </c>
      <c r="Y193" s="52">
        <v>460</v>
      </c>
      <c r="Z193" s="52">
        <v>56118</v>
      </c>
      <c r="AA193" s="52">
        <v>36176</v>
      </c>
      <c r="AB193" s="138">
        <f t="shared" si="108"/>
        <v>35176</v>
      </c>
      <c r="AC193" s="52">
        <v>54743.038090718277</v>
      </c>
      <c r="AD193" s="138">
        <f t="shared" si="89"/>
        <v>0</v>
      </c>
      <c r="AE193" s="138">
        <f t="shared" si="90"/>
        <v>1252</v>
      </c>
      <c r="AF193" s="138">
        <f t="shared" si="91"/>
        <v>0</v>
      </c>
      <c r="AG193" s="138">
        <f t="shared" si="92"/>
        <v>0</v>
      </c>
      <c r="AH193" s="29"/>
      <c r="AI193" s="29"/>
      <c r="AJ193" s="15"/>
      <c r="AK193" s="51">
        <f t="shared" ca="1" si="93"/>
        <v>862537.67031488311</v>
      </c>
      <c r="AL193" s="15">
        <f t="shared" ca="1" si="94"/>
        <v>943670.23031488317</v>
      </c>
      <c r="AM193" s="49">
        <f t="shared" ca="1" si="95"/>
        <v>5491.1873767493862</v>
      </c>
      <c r="AN193" s="49">
        <f t="shared" ca="1" si="96"/>
        <v>214.58221702050511</v>
      </c>
      <c r="AO193" s="15"/>
      <c r="AP193" s="49">
        <f t="shared" ca="1" si="97"/>
        <v>31855.214957806707</v>
      </c>
      <c r="AQ193" s="15">
        <f t="shared" si="109"/>
        <v>54743.038090718277</v>
      </c>
      <c r="AR193" s="15">
        <f t="shared" si="110"/>
        <v>0</v>
      </c>
      <c r="AS193" s="15"/>
      <c r="AT193" s="15"/>
      <c r="AU193" s="51">
        <f t="shared" si="98"/>
        <v>17588</v>
      </c>
      <c r="AV193" s="51">
        <f t="shared" ca="1" si="99"/>
        <v>20472.618840052233</v>
      </c>
      <c r="AW193" s="51">
        <f t="shared" ca="1" si="111"/>
        <v>0</v>
      </c>
      <c r="AX193" s="15">
        <f t="shared" ca="1" si="112"/>
        <v>15172.795707140664</v>
      </c>
      <c r="AY193" s="51">
        <f t="shared" ca="1" si="113"/>
        <v>-65.847689099955971</v>
      </c>
      <c r="AZ193" s="52">
        <f t="shared" ca="1" si="100"/>
        <v>0</v>
      </c>
      <c r="BA193" s="52">
        <f t="shared" ca="1" si="101"/>
        <v>0</v>
      </c>
      <c r="BB193" s="52">
        <f t="shared" si="114"/>
        <v>0</v>
      </c>
      <c r="BC193" s="39">
        <f t="shared" si="115"/>
        <v>0</v>
      </c>
      <c r="BD193" s="51">
        <f t="shared" ca="1" si="116"/>
        <v>0</v>
      </c>
      <c r="BE193" s="15">
        <f t="shared" ca="1" si="117"/>
        <v>69849.986108758982</v>
      </c>
      <c r="BF193" s="15">
        <v>-27753.838793170122</v>
      </c>
      <c r="BG193" s="15">
        <f t="shared" ca="1" si="118"/>
        <v>991472.14722424175</v>
      </c>
      <c r="BH193" s="15"/>
      <c r="BI193" s="15"/>
    </row>
    <row r="194" spans="1:61" ht="11.25" x14ac:dyDescent="0.2">
      <c r="A194" s="20">
        <v>20305</v>
      </c>
      <c r="B194" s="20"/>
      <c r="C194" s="20">
        <v>1</v>
      </c>
      <c r="D194" s="20">
        <f t="shared" si="102"/>
        <v>2</v>
      </c>
      <c r="E194" s="47">
        <f t="shared" si="103"/>
        <v>5</v>
      </c>
      <c r="F194" s="47">
        <f t="shared" si="104"/>
        <v>25</v>
      </c>
      <c r="G194" s="21" t="s">
        <v>276</v>
      </c>
      <c r="H194" s="29">
        <v>6937</v>
      </c>
      <c r="I194" s="48"/>
      <c r="J194" s="29">
        <f t="shared" si="105"/>
        <v>11182.029850746268</v>
      </c>
      <c r="K194" s="125">
        <v>851782.75000000012</v>
      </c>
      <c r="L194" s="125">
        <v>1778108</v>
      </c>
      <c r="M194" s="125">
        <v>0</v>
      </c>
      <c r="N194" s="126">
        <f t="shared" si="85"/>
        <v>1306745.7000000002</v>
      </c>
      <c r="O194" s="126">
        <f t="shared" ca="1" si="86"/>
        <v>1897882.915548204</v>
      </c>
      <c r="P194" s="126">
        <f t="shared" ca="1" si="87"/>
        <v>177341</v>
      </c>
      <c r="Q194" s="49">
        <f t="shared" si="106"/>
        <v>1</v>
      </c>
      <c r="R194" s="49">
        <f t="shared" si="107"/>
        <v>0</v>
      </c>
      <c r="S194" s="49">
        <f ca="1">OFFSET(V!$B$7,D194,Q194)*H194</f>
        <v>62641.109999999993</v>
      </c>
      <c r="T194" s="49">
        <f ca="1">IF(R194&gt;0,OFFSET(V!$I$7,D194,R194)*IF(R194=1,H194-9300,IF(R194=2,H194-18000,IF(R194=3,H194-45000,0))),0)</f>
        <v>0</v>
      </c>
      <c r="U194" s="49">
        <f>IF(AND(I194=1,H194&gt;20000,H194&lt;=45000),H194*V!$G$7,0)+IF(AND(I194=1,H194&gt;45000,H194&lt;=50000),V!$G$7/5000*(50000-H194)*H194,0)</f>
        <v>0</v>
      </c>
      <c r="V194" s="50">
        <f t="shared" ca="1" si="88"/>
        <v>62641.109999999993</v>
      </c>
      <c r="W194" s="51">
        <v>32611.809999999998</v>
      </c>
      <c r="X194" s="51">
        <v>0</v>
      </c>
      <c r="Y194" s="52">
        <v>6831</v>
      </c>
      <c r="Z194" s="52">
        <v>842438</v>
      </c>
      <c r="AA194" s="52">
        <v>1042267</v>
      </c>
      <c r="AB194" s="138">
        <f t="shared" si="108"/>
        <v>1041267</v>
      </c>
      <c r="AC194" s="52">
        <v>821797.20451670629</v>
      </c>
      <c r="AD194" s="138">
        <f t="shared" si="89"/>
        <v>0</v>
      </c>
      <c r="AE194" s="138">
        <f t="shared" si="90"/>
        <v>6937</v>
      </c>
      <c r="AF194" s="138">
        <f t="shared" si="91"/>
        <v>0</v>
      </c>
      <c r="AG194" s="138">
        <f t="shared" si="92"/>
        <v>0</v>
      </c>
      <c r="AH194" s="29"/>
      <c r="AI194" s="29"/>
      <c r="AJ194" s="15"/>
      <c r="AK194" s="51">
        <f t="shared" ca="1" si="93"/>
        <v>4779092.5071680062</v>
      </c>
      <c r="AL194" s="15">
        <f t="shared" ca="1" si="94"/>
        <v>5051686.4271680061</v>
      </c>
      <c r="AM194" s="49">
        <f t="shared" ca="1" si="95"/>
        <v>30425.21312500838</v>
      </c>
      <c r="AN194" s="49">
        <f t="shared" ca="1" si="96"/>
        <v>3186.5459227545007</v>
      </c>
      <c r="AO194" s="15"/>
      <c r="AP194" s="49">
        <f t="shared" ca="1" si="97"/>
        <v>478207.41257038328</v>
      </c>
      <c r="AQ194" s="15">
        <f t="shared" si="109"/>
        <v>821797.20451670629</v>
      </c>
      <c r="AR194" s="15">
        <f t="shared" si="110"/>
        <v>0</v>
      </c>
      <c r="AS194" s="15"/>
      <c r="AT194" s="15"/>
      <c r="AU194" s="51">
        <f t="shared" si="98"/>
        <v>520633.5</v>
      </c>
      <c r="AV194" s="51">
        <f t="shared" ca="1" si="99"/>
        <v>113433.35215131177</v>
      </c>
      <c r="AW194" s="51">
        <f t="shared" ca="1" si="111"/>
        <v>0</v>
      </c>
      <c r="AX194" s="15">
        <f t="shared" ca="1" si="112"/>
        <v>290477.06020498881</v>
      </c>
      <c r="AY194" s="51">
        <f t="shared" ca="1" si="113"/>
        <v>-1260.627475663274</v>
      </c>
      <c r="AZ194" s="52">
        <f t="shared" ca="1" si="100"/>
        <v>0</v>
      </c>
      <c r="BA194" s="52">
        <f t="shared" ca="1" si="101"/>
        <v>0</v>
      </c>
      <c r="BB194" s="52">
        <f t="shared" si="114"/>
        <v>0</v>
      </c>
      <c r="BC194" s="39">
        <f t="shared" si="115"/>
        <v>0</v>
      </c>
      <c r="BD194" s="51">
        <f t="shared" ca="1" si="116"/>
        <v>0</v>
      </c>
      <c r="BE194" s="15">
        <f t="shared" ca="1" si="117"/>
        <v>1111013.6372460318</v>
      </c>
      <c r="BF194" s="15">
        <v>-153776.66110880283</v>
      </c>
      <c r="BG194" s="15">
        <f t="shared" ca="1" si="118"/>
        <v>6042535.1623529978</v>
      </c>
      <c r="BH194" s="15"/>
      <c r="BI194" s="15"/>
    </row>
    <row r="195" spans="1:61" ht="11.25" x14ac:dyDescent="0.2">
      <c r="A195" s="20">
        <v>20306</v>
      </c>
      <c r="B195" s="20"/>
      <c r="C195" s="20">
        <v>1</v>
      </c>
      <c r="D195" s="20">
        <f t="shared" si="102"/>
        <v>2</v>
      </c>
      <c r="E195" s="47">
        <f t="shared" si="103"/>
        <v>4</v>
      </c>
      <c r="F195" s="47">
        <f t="shared" si="104"/>
        <v>24</v>
      </c>
      <c r="G195" s="21" t="s">
        <v>277</v>
      </c>
      <c r="H195" s="29">
        <v>2671</v>
      </c>
      <c r="I195" s="48"/>
      <c r="J195" s="29">
        <f t="shared" si="105"/>
        <v>4305.4925373134329</v>
      </c>
      <c r="K195" s="125">
        <v>154132.85</v>
      </c>
      <c r="L195" s="125">
        <v>299428</v>
      </c>
      <c r="M195" s="125">
        <v>53138</v>
      </c>
      <c r="N195" s="126">
        <f t="shared" si="85"/>
        <v>280890.57199999999</v>
      </c>
      <c r="O195" s="126">
        <f t="shared" ca="1" si="86"/>
        <v>730754.68753484986</v>
      </c>
      <c r="P195" s="126">
        <f t="shared" ca="1" si="87"/>
        <v>134959</v>
      </c>
      <c r="Q195" s="49">
        <f t="shared" si="106"/>
        <v>1</v>
      </c>
      <c r="R195" s="49">
        <f t="shared" si="107"/>
        <v>0</v>
      </c>
      <c r="S195" s="49">
        <f ca="1">OFFSET(V!$B$7,D195,Q195)*H195</f>
        <v>24119.129999999997</v>
      </c>
      <c r="T195" s="49">
        <f ca="1">IF(R195&gt;0,OFFSET(V!$I$7,D195,R195)*IF(R195=1,H195-9300,IF(R195=2,H195-18000,IF(R195=3,H195-45000,0))),0)</f>
        <v>0</v>
      </c>
      <c r="U195" s="49">
        <f>IF(AND(I195=1,H195&gt;20000,H195&lt;=45000),H195*V!$G$7,0)+IF(AND(I195=1,H195&gt;45000,H195&lt;=50000),V!$G$7/5000*(50000-H195)*H195,0)</f>
        <v>0</v>
      </c>
      <c r="V195" s="50">
        <f t="shared" ca="1" si="88"/>
        <v>24119.129999999997</v>
      </c>
      <c r="W195" s="51">
        <v>12984.289999999999</v>
      </c>
      <c r="X195" s="51">
        <v>0</v>
      </c>
      <c r="Y195" s="52">
        <v>872</v>
      </c>
      <c r="Z195" s="52">
        <v>125608</v>
      </c>
      <c r="AA195" s="52">
        <v>60994</v>
      </c>
      <c r="AB195" s="138">
        <f t="shared" si="108"/>
        <v>59994</v>
      </c>
      <c r="AC195" s="52">
        <v>122530.44528491645</v>
      </c>
      <c r="AD195" s="138">
        <f t="shared" si="89"/>
        <v>0</v>
      </c>
      <c r="AE195" s="138">
        <f t="shared" si="90"/>
        <v>2671</v>
      </c>
      <c r="AF195" s="138">
        <f t="shared" si="91"/>
        <v>0</v>
      </c>
      <c r="AG195" s="138">
        <f t="shared" si="92"/>
        <v>0</v>
      </c>
      <c r="AH195" s="29"/>
      <c r="AI195" s="29"/>
      <c r="AJ195" s="15"/>
      <c r="AK195" s="51">
        <f t="shared" ca="1" si="93"/>
        <v>1840126.2918618631</v>
      </c>
      <c r="AL195" s="15">
        <f t="shared" ca="1" si="94"/>
        <v>2012188.711861863</v>
      </c>
      <c r="AM195" s="49">
        <f t="shared" ca="1" si="95"/>
        <v>11714.82546589266</v>
      </c>
      <c r="AN195" s="49">
        <f t="shared" ca="1" si="96"/>
        <v>406.77324617800099</v>
      </c>
      <c r="AO195" s="15"/>
      <c r="AP195" s="49">
        <f t="shared" ca="1" si="97"/>
        <v>71301.005745396935</v>
      </c>
      <c r="AQ195" s="15">
        <f t="shared" si="109"/>
        <v>122530.44528491645</v>
      </c>
      <c r="AR195" s="15">
        <f t="shared" si="110"/>
        <v>0</v>
      </c>
      <c r="AS195" s="15"/>
      <c r="AT195" s="15"/>
      <c r="AU195" s="51">
        <f t="shared" si="98"/>
        <v>29997</v>
      </c>
      <c r="AV195" s="51">
        <f t="shared" ca="1" si="99"/>
        <v>43676.010320910151</v>
      </c>
      <c r="AW195" s="51">
        <f t="shared" ca="1" si="111"/>
        <v>0</v>
      </c>
      <c r="AX195" s="15">
        <f t="shared" ca="1" si="112"/>
        <v>22443.570781390634</v>
      </c>
      <c r="AY195" s="51">
        <f t="shared" ca="1" si="113"/>
        <v>-97.401777472714087</v>
      </c>
      <c r="AZ195" s="52">
        <f t="shared" ca="1" si="100"/>
        <v>0</v>
      </c>
      <c r="BA195" s="52">
        <f t="shared" ca="1" si="101"/>
        <v>0</v>
      </c>
      <c r="BB195" s="52">
        <f t="shared" si="114"/>
        <v>0</v>
      </c>
      <c r="BC195" s="39">
        <f t="shared" si="115"/>
        <v>0</v>
      </c>
      <c r="BD195" s="51">
        <f t="shared" ca="1" si="116"/>
        <v>0</v>
      </c>
      <c r="BE195" s="15">
        <f t="shared" ca="1" si="117"/>
        <v>144876.61428883436</v>
      </c>
      <c r="BF195" s="15">
        <v>-59209.667265620919</v>
      </c>
      <c r="BG195" s="15">
        <f t="shared" ca="1" si="118"/>
        <v>2109977.257597147</v>
      </c>
      <c r="BH195" s="15"/>
      <c r="BI195" s="15"/>
    </row>
    <row r="196" spans="1:61" ht="11.25" x14ac:dyDescent="0.2">
      <c r="A196" s="20">
        <v>20307</v>
      </c>
      <c r="B196" s="20"/>
      <c r="C196" s="20">
        <v>1</v>
      </c>
      <c r="D196" s="20">
        <f t="shared" si="102"/>
        <v>2</v>
      </c>
      <c r="E196" s="47">
        <f t="shared" si="103"/>
        <v>4</v>
      </c>
      <c r="F196" s="47">
        <f t="shared" si="104"/>
        <v>24</v>
      </c>
      <c r="G196" s="21" t="s">
        <v>278</v>
      </c>
      <c r="H196" s="29">
        <v>3425</v>
      </c>
      <c r="I196" s="48"/>
      <c r="J196" s="29">
        <f t="shared" si="105"/>
        <v>5520.8955223880594</v>
      </c>
      <c r="K196" s="125">
        <v>311962.84999999998</v>
      </c>
      <c r="L196" s="125">
        <v>795089</v>
      </c>
      <c r="M196" s="125">
        <v>0</v>
      </c>
      <c r="N196" s="126">
        <f t="shared" si="85"/>
        <v>534697.96200000006</v>
      </c>
      <c r="O196" s="126">
        <f t="shared" ca="1" si="86"/>
        <v>937040.36121559737</v>
      </c>
      <c r="P196" s="126">
        <f t="shared" ca="1" si="87"/>
        <v>120703</v>
      </c>
      <c r="Q196" s="49">
        <f t="shared" si="106"/>
        <v>1</v>
      </c>
      <c r="R196" s="49">
        <f t="shared" si="107"/>
        <v>0</v>
      </c>
      <c r="S196" s="49">
        <f ca="1">OFFSET(V!$B$7,D196,Q196)*H196</f>
        <v>30927.749999999996</v>
      </c>
      <c r="T196" s="49">
        <f ca="1">IF(R196&gt;0,OFFSET(V!$I$7,D196,R196)*IF(R196=1,H196-9300,IF(R196=2,H196-18000,IF(R196=3,H196-45000,0))),0)</f>
        <v>0</v>
      </c>
      <c r="U196" s="49">
        <f>IF(AND(I196=1,H196&gt;20000,H196&lt;=45000),H196*V!$G$7,0)+IF(AND(I196=1,H196&gt;45000,H196&lt;=50000),V!$G$7/5000*(50000-H196)*H196,0)</f>
        <v>0</v>
      </c>
      <c r="V196" s="50">
        <f t="shared" ca="1" si="88"/>
        <v>30927.749999999996</v>
      </c>
      <c r="W196" s="51">
        <v>16294.63</v>
      </c>
      <c r="X196" s="51">
        <v>0</v>
      </c>
      <c r="Y196" s="52">
        <v>7558</v>
      </c>
      <c r="Z196" s="52">
        <v>268134</v>
      </c>
      <c r="AA196" s="52">
        <v>123571</v>
      </c>
      <c r="AB196" s="138">
        <f t="shared" si="108"/>
        <v>122571</v>
      </c>
      <c r="AC196" s="52">
        <v>261564.37819267713</v>
      </c>
      <c r="AD196" s="138">
        <f t="shared" si="89"/>
        <v>0</v>
      </c>
      <c r="AE196" s="138">
        <f t="shared" si="90"/>
        <v>3425</v>
      </c>
      <c r="AF196" s="138">
        <f t="shared" si="91"/>
        <v>0</v>
      </c>
      <c r="AG196" s="138">
        <f t="shared" si="92"/>
        <v>0</v>
      </c>
      <c r="AH196" s="29"/>
      <c r="AI196" s="29"/>
      <c r="AJ196" s="15"/>
      <c r="AK196" s="51">
        <f t="shared" ca="1" si="93"/>
        <v>2359577.8920355225</v>
      </c>
      <c r="AL196" s="15">
        <f t="shared" ca="1" si="94"/>
        <v>2527503.2720355224</v>
      </c>
      <c r="AM196" s="49">
        <f t="shared" ca="1" si="95"/>
        <v>15021.818502689015</v>
      </c>
      <c r="AN196" s="49">
        <f t="shared" ca="1" si="96"/>
        <v>3525.679122262995</v>
      </c>
      <c r="AO196" s="15"/>
      <c r="AP196" s="49">
        <f t="shared" ca="1" si="97"/>
        <v>152205.46362123638</v>
      </c>
      <c r="AQ196" s="15">
        <f t="shared" si="109"/>
        <v>261564.37819267713</v>
      </c>
      <c r="AR196" s="15">
        <f t="shared" si="110"/>
        <v>0</v>
      </c>
      <c r="AS196" s="15"/>
      <c r="AT196" s="15"/>
      <c r="AU196" s="51">
        <f t="shared" si="98"/>
        <v>61285.5</v>
      </c>
      <c r="AV196" s="51">
        <f t="shared" ca="1" si="99"/>
        <v>56005.367034487936</v>
      </c>
      <c r="AW196" s="51">
        <f t="shared" ca="1" si="111"/>
        <v>0</v>
      </c>
      <c r="AX196" s="15">
        <f t="shared" ca="1" si="112"/>
        <v>7931.9524630472006</v>
      </c>
      <c r="AY196" s="51">
        <f t="shared" ca="1" si="113"/>
        <v>-34.423500442740128</v>
      </c>
      <c r="AZ196" s="52">
        <f t="shared" ca="1" si="100"/>
        <v>0</v>
      </c>
      <c r="BA196" s="52">
        <f t="shared" ca="1" si="101"/>
        <v>0</v>
      </c>
      <c r="BB196" s="52">
        <f t="shared" si="114"/>
        <v>0</v>
      </c>
      <c r="BC196" s="39">
        <f t="shared" si="115"/>
        <v>0</v>
      </c>
      <c r="BD196" s="51">
        <f t="shared" ca="1" si="116"/>
        <v>0</v>
      </c>
      <c r="BE196" s="15">
        <f t="shared" ca="1" si="117"/>
        <v>269461.90715528157</v>
      </c>
      <c r="BF196" s="15">
        <v>-75924.039829558838</v>
      </c>
      <c r="BG196" s="15">
        <f t="shared" ca="1" si="118"/>
        <v>2739588.6369861974</v>
      </c>
      <c r="BH196" s="15"/>
      <c r="BI196" s="15"/>
    </row>
    <row r="197" spans="1:61" ht="11.25" x14ac:dyDescent="0.2">
      <c r="A197" s="20">
        <v>20316</v>
      </c>
      <c r="B197" s="20"/>
      <c r="C197" s="20">
        <v>1</v>
      </c>
      <c r="D197" s="20">
        <f t="shared" si="102"/>
        <v>2</v>
      </c>
      <c r="E197" s="47">
        <f t="shared" si="103"/>
        <v>3</v>
      </c>
      <c r="F197" s="47">
        <f t="shared" si="104"/>
        <v>23</v>
      </c>
      <c r="G197" s="21" t="s">
        <v>279</v>
      </c>
      <c r="H197" s="29">
        <v>1587</v>
      </c>
      <c r="I197" s="48"/>
      <c r="J197" s="29">
        <f t="shared" si="105"/>
        <v>2558.1492537313434</v>
      </c>
      <c r="K197" s="125">
        <v>80178.350000000006</v>
      </c>
      <c r="L197" s="125">
        <v>34378</v>
      </c>
      <c r="M197" s="125">
        <v>40813</v>
      </c>
      <c r="N197" s="126">
        <f t="shared" si="85"/>
        <v>111948.83200000001</v>
      </c>
      <c r="O197" s="126">
        <f t="shared" ca="1" si="86"/>
        <v>434184.83306544618</v>
      </c>
      <c r="P197" s="126">
        <f t="shared" ca="1" si="87"/>
        <v>96671</v>
      </c>
      <c r="Q197" s="49">
        <f t="shared" si="106"/>
        <v>1</v>
      </c>
      <c r="R197" s="49">
        <f t="shared" si="107"/>
        <v>0</v>
      </c>
      <c r="S197" s="49">
        <f ca="1">OFFSET(V!$B$7,D197,Q197)*H197</f>
        <v>14330.609999999999</v>
      </c>
      <c r="T197" s="49">
        <f ca="1">IF(R197&gt;0,OFFSET(V!$I$7,D197,R197)*IF(R197=1,H197-9300,IF(R197=2,H197-18000,IF(R197=3,H197-45000,0))),0)</f>
        <v>0</v>
      </c>
      <c r="U197" s="49">
        <f>IF(AND(I197=1,H197&gt;20000,H197&lt;=45000),H197*V!$G$7,0)+IF(AND(I197=1,H197&gt;45000,H197&lt;=50000),V!$G$7/5000*(50000-H197)*H197,0)</f>
        <v>0</v>
      </c>
      <c r="V197" s="50">
        <f t="shared" ca="1" si="88"/>
        <v>14330.609999999999</v>
      </c>
      <c r="W197" s="51">
        <v>0</v>
      </c>
      <c r="X197" s="51">
        <v>0</v>
      </c>
      <c r="Y197" s="52">
        <v>751</v>
      </c>
      <c r="Z197" s="52">
        <v>50275</v>
      </c>
      <c r="AA197" s="52">
        <v>26761</v>
      </c>
      <c r="AB197" s="138">
        <f t="shared" si="108"/>
        <v>25761</v>
      </c>
      <c r="AC197" s="52">
        <v>49043.198973784907</v>
      </c>
      <c r="AD197" s="138">
        <f t="shared" si="89"/>
        <v>0</v>
      </c>
      <c r="AE197" s="138">
        <f t="shared" si="90"/>
        <v>1587</v>
      </c>
      <c r="AF197" s="138">
        <f t="shared" si="91"/>
        <v>0</v>
      </c>
      <c r="AG197" s="138">
        <f t="shared" si="92"/>
        <v>0</v>
      </c>
      <c r="AH197" s="29"/>
      <c r="AI197" s="29"/>
      <c r="AJ197" s="15"/>
      <c r="AK197" s="51">
        <f t="shared" ca="1" si="93"/>
        <v>1093328.5006307664</v>
      </c>
      <c r="AL197" s="15">
        <f t="shared" ca="1" si="94"/>
        <v>1204330.1106307665</v>
      </c>
      <c r="AM197" s="49">
        <f t="shared" ca="1" si="95"/>
        <v>6960.4747339467058</v>
      </c>
      <c r="AN197" s="49">
        <f t="shared" ca="1" si="96"/>
        <v>350.32879343999855</v>
      </c>
      <c r="AO197" s="15"/>
      <c r="AP197" s="49">
        <f t="shared" ca="1" si="97"/>
        <v>28538.453473105463</v>
      </c>
      <c r="AQ197" s="15">
        <f t="shared" si="109"/>
        <v>49043.198973784907</v>
      </c>
      <c r="AR197" s="15">
        <f t="shared" si="110"/>
        <v>0</v>
      </c>
      <c r="AS197" s="15"/>
      <c r="AT197" s="15"/>
      <c r="AU197" s="51">
        <f t="shared" si="98"/>
        <v>12880.5</v>
      </c>
      <c r="AV197" s="51">
        <f t="shared" ca="1" si="99"/>
        <v>25950.516053644482</v>
      </c>
      <c r="AW197" s="51">
        <f t="shared" ca="1" si="111"/>
        <v>0</v>
      </c>
      <c r="AX197" s="15">
        <f t="shared" ca="1" si="112"/>
        <v>18326.270552965041</v>
      </c>
      <c r="AY197" s="51">
        <f t="shared" ca="1" si="113"/>
        <v>-79.533303487728347</v>
      </c>
      <c r="AZ197" s="52">
        <f t="shared" ca="1" si="100"/>
        <v>0</v>
      </c>
      <c r="BA197" s="52">
        <f t="shared" ca="1" si="101"/>
        <v>0</v>
      </c>
      <c r="BB197" s="52">
        <f t="shared" si="114"/>
        <v>0</v>
      </c>
      <c r="BC197" s="39">
        <f t="shared" si="115"/>
        <v>0</v>
      </c>
      <c r="BD197" s="51">
        <f t="shared" ca="1" si="116"/>
        <v>0</v>
      </c>
      <c r="BE197" s="15">
        <f t="shared" ca="1" si="117"/>
        <v>67289.936223262222</v>
      </c>
      <c r="BF197" s="15">
        <v>-35179.985754601425</v>
      </c>
      <c r="BG197" s="15">
        <f t="shared" ca="1" si="118"/>
        <v>1243750.8646268139</v>
      </c>
      <c r="BH197" s="15"/>
      <c r="BI197" s="15"/>
    </row>
    <row r="198" spans="1:61" ht="11.25" x14ac:dyDescent="0.2">
      <c r="A198" s="20">
        <v>20320</v>
      </c>
      <c r="B198" s="20"/>
      <c r="C198" s="20">
        <v>1</v>
      </c>
      <c r="D198" s="20">
        <f t="shared" si="102"/>
        <v>2</v>
      </c>
      <c r="E198" s="47">
        <f t="shared" si="103"/>
        <v>3</v>
      </c>
      <c r="F198" s="47">
        <f t="shared" si="104"/>
        <v>23</v>
      </c>
      <c r="G198" s="21" t="s">
        <v>280</v>
      </c>
      <c r="H198" s="29">
        <v>1275</v>
      </c>
      <c r="I198" s="48"/>
      <c r="J198" s="29">
        <f t="shared" si="105"/>
        <v>2055.2238805970151</v>
      </c>
      <c r="K198" s="125">
        <v>107838.1</v>
      </c>
      <c r="L198" s="125">
        <v>166617</v>
      </c>
      <c r="M198" s="125">
        <v>0</v>
      </c>
      <c r="N198" s="126">
        <f t="shared" si="85"/>
        <v>142624.06200000001</v>
      </c>
      <c r="O198" s="126">
        <f t="shared" ca="1" si="86"/>
        <v>348825.24395617133</v>
      </c>
      <c r="P198" s="126">
        <f t="shared" ca="1" si="87"/>
        <v>61860</v>
      </c>
      <c r="Q198" s="49">
        <f t="shared" si="106"/>
        <v>1</v>
      </c>
      <c r="R198" s="49">
        <f t="shared" si="107"/>
        <v>0</v>
      </c>
      <c r="S198" s="49">
        <f ca="1">OFFSET(V!$B$7,D198,Q198)*H198</f>
        <v>11513.25</v>
      </c>
      <c r="T198" s="49">
        <f ca="1">IF(R198&gt;0,OFFSET(V!$I$7,D198,R198)*IF(R198=1,H198-9300,IF(R198=2,H198-18000,IF(R198=3,H198-45000,0))),0)</f>
        <v>0</v>
      </c>
      <c r="U198" s="49">
        <f>IF(AND(I198=1,H198&gt;20000,H198&lt;=45000),H198*V!$G$7,0)+IF(AND(I198=1,H198&gt;45000,H198&lt;=50000),V!$G$7/5000*(50000-H198)*H198,0)</f>
        <v>0</v>
      </c>
      <c r="V198" s="50">
        <f t="shared" ca="1" si="88"/>
        <v>11513.25</v>
      </c>
      <c r="W198" s="51">
        <v>0</v>
      </c>
      <c r="X198" s="51">
        <v>0</v>
      </c>
      <c r="Y198" s="52">
        <v>388</v>
      </c>
      <c r="Z198" s="52">
        <v>98152</v>
      </c>
      <c r="AA198" s="52">
        <v>129280</v>
      </c>
      <c r="AB198" s="138">
        <f t="shared" si="108"/>
        <v>128280</v>
      </c>
      <c r="AC198" s="52">
        <v>95747.151977621805</v>
      </c>
      <c r="AD198" s="138">
        <f t="shared" si="89"/>
        <v>0</v>
      </c>
      <c r="AE198" s="138">
        <f t="shared" si="90"/>
        <v>1275</v>
      </c>
      <c r="AF198" s="138">
        <f t="shared" si="91"/>
        <v>0</v>
      </c>
      <c r="AG198" s="138">
        <f t="shared" si="92"/>
        <v>0</v>
      </c>
      <c r="AH198" s="29"/>
      <c r="AI198" s="29"/>
      <c r="AJ198" s="15"/>
      <c r="AK198" s="51">
        <f t="shared" ca="1" si="93"/>
        <v>878383.01090373471</v>
      </c>
      <c r="AL198" s="15">
        <f t="shared" ca="1" si="94"/>
        <v>951756.26090373471</v>
      </c>
      <c r="AM198" s="49">
        <f t="shared" ca="1" si="95"/>
        <v>5592.0638221689032</v>
      </c>
      <c r="AN198" s="49">
        <f t="shared" ca="1" si="96"/>
        <v>180.99543522599126</v>
      </c>
      <c r="AO198" s="15"/>
      <c r="AP198" s="49">
        <f t="shared" ca="1" si="97"/>
        <v>55715.689414067572</v>
      </c>
      <c r="AQ198" s="15">
        <f t="shared" si="109"/>
        <v>95747.151977621805</v>
      </c>
      <c r="AR198" s="15">
        <f t="shared" si="110"/>
        <v>0</v>
      </c>
      <c r="AS198" s="15"/>
      <c r="AT198" s="15"/>
      <c r="AU198" s="51">
        <f t="shared" si="98"/>
        <v>64140</v>
      </c>
      <c r="AV198" s="51">
        <f t="shared" ca="1" si="99"/>
        <v>20848.713275612296</v>
      </c>
      <c r="AW198" s="51">
        <f t="shared" ca="1" si="111"/>
        <v>0</v>
      </c>
      <c r="AX198" s="15">
        <f t="shared" ca="1" si="112"/>
        <v>44957.25071205807</v>
      </c>
      <c r="AY198" s="51">
        <f t="shared" ca="1" si="113"/>
        <v>-195.10781828316419</v>
      </c>
      <c r="AZ198" s="52">
        <f t="shared" ca="1" si="100"/>
        <v>0</v>
      </c>
      <c r="BA198" s="52">
        <f t="shared" ca="1" si="101"/>
        <v>0</v>
      </c>
      <c r="BB198" s="52">
        <f t="shared" si="114"/>
        <v>0</v>
      </c>
      <c r="BC198" s="39">
        <f t="shared" si="115"/>
        <v>0</v>
      </c>
      <c r="BD198" s="51">
        <f t="shared" ca="1" si="116"/>
        <v>0</v>
      </c>
      <c r="BE198" s="15">
        <f t="shared" ca="1" si="117"/>
        <v>140509.29487139671</v>
      </c>
      <c r="BF198" s="15">
        <v>-28263.693659178836</v>
      </c>
      <c r="BG198" s="15">
        <f t="shared" ca="1" si="118"/>
        <v>1069774.9213733473</v>
      </c>
      <c r="BH198" s="15"/>
      <c r="BI198" s="15"/>
    </row>
    <row r="199" spans="1:61" ht="11.25" x14ac:dyDescent="0.2">
      <c r="A199" s="20">
        <v>20321</v>
      </c>
      <c r="B199" s="20"/>
      <c r="C199" s="20">
        <v>1</v>
      </c>
      <c r="D199" s="20">
        <f t="shared" si="102"/>
        <v>2</v>
      </c>
      <c r="E199" s="47">
        <f t="shared" si="103"/>
        <v>3</v>
      </c>
      <c r="F199" s="47">
        <f t="shared" si="104"/>
        <v>23</v>
      </c>
      <c r="G199" s="21" t="s">
        <v>281</v>
      </c>
      <c r="H199" s="29">
        <v>1412</v>
      </c>
      <c r="I199" s="48"/>
      <c r="J199" s="29">
        <f t="shared" si="105"/>
        <v>2276.0597014925374</v>
      </c>
      <c r="K199" s="125">
        <v>86467.900000000009</v>
      </c>
      <c r="L199" s="125">
        <v>93844</v>
      </c>
      <c r="M199" s="125">
        <v>0</v>
      </c>
      <c r="N199" s="126">
        <f t="shared" si="85"/>
        <v>98856.04800000001</v>
      </c>
      <c r="O199" s="126">
        <f t="shared" ca="1" si="86"/>
        <v>386306.85840479523</v>
      </c>
      <c r="P199" s="126">
        <f t="shared" ca="1" si="87"/>
        <v>86235</v>
      </c>
      <c r="Q199" s="49">
        <f t="shared" si="106"/>
        <v>1</v>
      </c>
      <c r="R199" s="49">
        <f t="shared" si="107"/>
        <v>0</v>
      </c>
      <c r="S199" s="49">
        <f ca="1">OFFSET(V!$B$7,D199,Q199)*H199</f>
        <v>12750.359999999999</v>
      </c>
      <c r="T199" s="49">
        <f ca="1">IF(R199&gt;0,OFFSET(V!$I$7,D199,R199)*IF(R199=1,H199-9300,IF(R199=2,H199-18000,IF(R199=3,H199-45000,0))),0)</f>
        <v>0</v>
      </c>
      <c r="U199" s="49">
        <f>IF(AND(I199=1,H199&gt;20000,H199&lt;=45000),H199*V!$G$7,0)+IF(AND(I199=1,H199&gt;45000,H199&lt;=50000),V!$G$7/5000*(50000-H199)*H199,0)</f>
        <v>0</v>
      </c>
      <c r="V199" s="50">
        <f t="shared" ca="1" si="88"/>
        <v>12750.359999999999</v>
      </c>
      <c r="W199" s="51">
        <v>0</v>
      </c>
      <c r="X199" s="51">
        <v>0</v>
      </c>
      <c r="Y199" s="52">
        <v>678</v>
      </c>
      <c r="Z199" s="52">
        <v>95419</v>
      </c>
      <c r="AA199" s="52">
        <v>112215</v>
      </c>
      <c r="AB199" s="138">
        <f t="shared" si="108"/>
        <v>111215</v>
      </c>
      <c r="AC199" s="52">
        <v>93081.113930971303</v>
      </c>
      <c r="AD199" s="138">
        <f t="shared" si="89"/>
        <v>0</v>
      </c>
      <c r="AE199" s="138">
        <f t="shared" si="90"/>
        <v>1412</v>
      </c>
      <c r="AF199" s="138">
        <f t="shared" si="91"/>
        <v>0</v>
      </c>
      <c r="AG199" s="138">
        <f t="shared" si="92"/>
        <v>0</v>
      </c>
      <c r="AH199" s="29"/>
      <c r="AI199" s="29"/>
      <c r="AJ199" s="15"/>
      <c r="AK199" s="51">
        <f t="shared" ca="1" si="93"/>
        <v>972766.12658515573</v>
      </c>
      <c r="AL199" s="15">
        <f t="shared" ca="1" si="94"/>
        <v>1071751.4865851558</v>
      </c>
      <c r="AM199" s="49">
        <f t="shared" ca="1" si="95"/>
        <v>6192.9365622764644</v>
      </c>
      <c r="AN199" s="49">
        <f t="shared" ca="1" si="96"/>
        <v>316.27552856500535</v>
      </c>
      <c r="AO199" s="15"/>
      <c r="AP199" s="49">
        <f t="shared" ca="1" si="97"/>
        <v>54164.310133272003</v>
      </c>
      <c r="AQ199" s="15">
        <f t="shared" si="109"/>
        <v>93081.113930971303</v>
      </c>
      <c r="AR199" s="15">
        <f t="shared" si="110"/>
        <v>0</v>
      </c>
      <c r="AS199" s="15"/>
      <c r="AT199" s="15"/>
      <c r="AU199" s="51">
        <f t="shared" si="98"/>
        <v>55607.5</v>
      </c>
      <c r="AV199" s="51">
        <f t="shared" ca="1" si="99"/>
        <v>23088.927956991814</v>
      </c>
      <c r="AW199" s="51">
        <f t="shared" ca="1" si="111"/>
        <v>0</v>
      </c>
      <c r="AX199" s="15">
        <f t="shared" ca="1" si="112"/>
        <v>39779.624159292493</v>
      </c>
      <c r="AY199" s="51">
        <f t="shared" ca="1" si="113"/>
        <v>-172.63768488765996</v>
      </c>
      <c r="AZ199" s="52">
        <f t="shared" ca="1" si="100"/>
        <v>0</v>
      </c>
      <c r="BA199" s="52">
        <f t="shared" ca="1" si="101"/>
        <v>0</v>
      </c>
      <c r="BB199" s="52">
        <f t="shared" si="114"/>
        <v>0</v>
      </c>
      <c r="BC199" s="39">
        <f t="shared" si="115"/>
        <v>0</v>
      </c>
      <c r="BD199" s="51">
        <f t="shared" ca="1" si="116"/>
        <v>0</v>
      </c>
      <c r="BE199" s="15">
        <f t="shared" ca="1" si="117"/>
        <v>132688.10040537614</v>
      </c>
      <c r="BF199" s="15">
        <v>-31300.65525236119</v>
      </c>
      <c r="BG199" s="15">
        <f t="shared" ca="1" si="118"/>
        <v>1179648.1438290123</v>
      </c>
      <c r="BH199" s="15"/>
      <c r="BI199" s="15"/>
    </row>
    <row r="200" spans="1:61" ht="11.25" x14ac:dyDescent="0.2">
      <c r="A200" s="20">
        <v>20402</v>
      </c>
      <c r="B200" s="20"/>
      <c r="C200" s="20">
        <v>1</v>
      </c>
      <c r="D200" s="20">
        <f t="shared" si="102"/>
        <v>2</v>
      </c>
      <c r="E200" s="47">
        <f t="shared" si="103"/>
        <v>5</v>
      </c>
      <c r="F200" s="47">
        <f t="shared" si="104"/>
        <v>25</v>
      </c>
      <c r="G200" s="21" t="s">
        <v>282</v>
      </c>
      <c r="H200" s="29">
        <v>7714</v>
      </c>
      <c r="I200" s="48"/>
      <c r="J200" s="29">
        <f t="shared" si="105"/>
        <v>12434.507462686566</v>
      </c>
      <c r="K200" s="125">
        <v>410923.9</v>
      </c>
      <c r="L200" s="125">
        <v>567742</v>
      </c>
      <c r="M200" s="125">
        <v>160019</v>
      </c>
      <c r="N200" s="126">
        <f t="shared" si="85"/>
        <v>677303.58799999999</v>
      </c>
      <c r="O200" s="126">
        <f t="shared" ca="1" si="86"/>
        <v>2110461.1230414943</v>
      </c>
      <c r="P200" s="126">
        <f t="shared" ca="1" si="87"/>
        <v>429947</v>
      </c>
      <c r="Q200" s="49">
        <f t="shared" si="106"/>
        <v>1</v>
      </c>
      <c r="R200" s="49">
        <f t="shared" si="107"/>
        <v>0</v>
      </c>
      <c r="S200" s="49">
        <f ca="1">OFFSET(V!$B$7,D200,Q200)*H200</f>
        <v>69657.42</v>
      </c>
      <c r="T200" s="49">
        <f ca="1">IF(R200&gt;0,OFFSET(V!$I$7,D200,R200)*IF(R200=1,H200-9300,IF(R200=2,H200-18000,IF(R200=3,H200-45000,0))),0)</f>
        <v>0</v>
      </c>
      <c r="U200" s="49">
        <f>IF(AND(I200=1,H200&gt;20000,H200&lt;=45000),H200*V!$G$7,0)+IF(AND(I200=1,H200&gt;45000,H200&lt;=50000),V!$G$7/5000*(50000-H200)*H200,0)</f>
        <v>0</v>
      </c>
      <c r="V200" s="50">
        <f t="shared" ca="1" si="88"/>
        <v>69657.42</v>
      </c>
      <c r="W200" s="51">
        <v>33495.769999999997</v>
      </c>
      <c r="X200" s="51">
        <v>0</v>
      </c>
      <c r="Y200" s="52">
        <v>1017</v>
      </c>
      <c r="Z200" s="52">
        <v>160941</v>
      </c>
      <c r="AA200" s="52">
        <v>1610</v>
      </c>
      <c r="AB200" s="138">
        <f t="shared" si="108"/>
        <v>610</v>
      </c>
      <c r="AC200" s="52">
        <v>156997.74213903365</v>
      </c>
      <c r="AD200" s="138">
        <f t="shared" si="89"/>
        <v>0</v>
      </c>
      <c r="AE200" s="138">
        <f t="shared" si="90"/>
        <v>7714</v>
      </c>
      <c r="AF200" s="138">
        <f t="shared" si="91"/>
        <v>0</v>
      </c>
      <c r="AG200" s="138">
        <f t="shared" si="92"/>
        <v>0</v>
      </c>
      <c r="AH200" s="29"/>
      <c r="AI200" s="29"/>
      <c r="AJ200" s="15"/>
      <c r="AK200" s="51">
        <f t="shared" ca="1" si="93"/>
        <v>5314389.4479305167</v>
      </c>
      <c r="AL200" s="15">
        <f t="shared" ca="1" si="94"/>
        <v>5847489.6379305162</v>
      </c>
      <c r="AM200" s="49">
        <f t="shared" ca="1" si="95"/>
        <v>33833.082607224249</v>
      </c>
      <c r="AN200" s="49">
        <f t="shared" ca="1" si="96"/>
        <v>474.41329284750805</v>
      </c>
      <c r="AO200" s="15"/>
      <c r="AP200" s="49">
        <f t="shared" ca="1" si="97"/>
        <v>91357.677581602504</v>
      </c>
      <c r="AQ200" s="15">
        <f t="shared" si="109"/>
        <v>156997.74213903365</v>
      </c>
      <c r="AR200" s="15">
        <f t="shared" si="110"/>
        <v>0</v>
      </c>
      <c r="AS200" s="15"/>
      <c r="AT200" s="15"/>
      <c r="AU200" s="51">
        <f t="shared" si="98"/>
        <v>305</v>
      </c>
      <c r="AV200" s="51">
        <f t="shared" ca="1" si="99"/>
        <v>126138.80330044961</v>
      </c>
      <c r="AW200" s="51">
        <f t="shared" ca="1" si="111"/>
        <v>0</v>
      </c>
      <c r="AX200" s="15">
        <f t="shared" ca="1" si="112"/>
        <v>60803.738743018446</v>
      </c>
      <c r="AY200" s="51">
        <f t="shared" ca="1" si="113"/>
        <v>-263.87923241996555</v>
      </c>
      <c r="AZ200" s="52">
        <f t="shared" ca="1" si="100"/>
        <v>0</v>
      </c>
      <c r="BA200" s="52">
        <f t="shared" ca="1" si="101"/>
        <v>0</v>
      </c>
      <c r="BB200" s="52">
        <f t="shared" si="114"/>
        <v>0</v>
      </c>
      <c r="BC200" s="39">
        <f t="shared" si="115"/>
        <v>0</v>
      </c>
      <c r="BD200" s="51">
        <f t="shared" ca="1" si="116"/>
        <v>0</v>
      </c>
      <c r="BE200" s="15">
        <f t="shared" ca="1" si="117"/>
        <v>217537.60164963212</v>
      </c>
      <c r="BF200" s="15">
        <v>-171000.88853874945</v>
      </c>
      <c r="BG200" s="15">
        <f t="shared" ca="1" si="118"/>
        <v>5928333.8469414702</v>
      </c>
      <c r="BH200" s="15"/>
      <c r="BI200" s="15"/>
    </row>
    <row r="201" spans="1:61" ht="11.25" x14ac:dyDescent="0.2">
      <c r="A201" s="20">
        <v>20403</v>
      </c>
      <c r="B201" s="20"/>
      <c r="C201" s="20">
        <v>1</v>
      </c>
      <c r="D201" s="20">
        <f t="shared" si="102"/>
        <v>2</v>
      </c>
      <c r="E201" s="47">
        <f t="shared" si="103"/>
        <v>3</v>
      </c>
      <c r="F201" s="47">
        <f t="shared" si="104"/>
        <v>23</v>
      </c>
      <c r="G201" s="21" t="s">
        <v>283</v>
      </c>
      <c r="H201" s="29">
        <v>2487</v>
      </c>
      <c r="I201" s="48"/>
      <c r="J201" s="29">
        <f t="shared" si="105"/>
        <v>4008.8955223880598</v>
      </c>
      <c r="K201" s="125">
        <v>173263.09999999998</v>
      </c>
      <c r="L201" s="125">
        <v>408680</v>
      </c>
      <c r="M201" s="125">
        <v>48526</v>
      </c>
      <c r="N201" s="126">
        <f t="shared" si="85"/>
        <v>332660.63199999998</v>
      </c>
      <c r="O201" s="126">
        <f t="shared" ca="1" si="86"/>
        <v>680414.41703450819</v>
      </c>
      <c r="P201" s="126">
        <f t="shared" ca="1" si="87"/>
        <v>104326</v>
      </c>
      <c r="Q201" s="49">
        <f t="shared" si="106"/>
        <v>1</v>
      </c>
      <c r="R201" s="49">
        <f t="shared" si="107"/>
        <v>0</v>
      </c>
      <c r="S201" s="49">
        <f ca="1">OFFSET(V!$B$7,D201,Q201)*H201</f>
        <v>22457.609999999997</v>
      </c>
      <c r="T201" s="49">
        <f ca="1">IF(R201&gt;0,OFFSET(V!$I$7,D201,R201)*IF(R201=1,H201-9300,IF(R201=2,H201-18000,IF(R201=3,H201-45000,0))),0)</f>
        <v>0</v>
      </c>
      <c r="U201" s="49">
        <f>IF(AND(I201=1,H201&gt;20000,H201&lt;=45000),H201*V!$G$7,0)+IF(AND(I201=1,H201&gt;45000,H201&lt;=50000),V!$G$7/5000*(50000-H201)*H201,0)</f>
        <v>0</v>
      </c>
      <c r="V201" s="50">
        <f t="shared" ca="1" si="88"/>
        <v>22457.609999999997</v>
      </c>
      <c r="W201" s="51">
        <v>12204.06</v>
      </c>
      <c r="X201" s="51">
        <v>0</v>
      </c>
      <c r="Y201" s="52">
        <v>1623</v>
      </c>
      <c r="Z201" s="52">
        <v>112134</v>
      </c>
      <c r="AA201" s="52">
        <v>37031</v>
      </c>
      <c r="AB201" s="138">
        <f t="shared" si="108"/>
        <v>36031</v>
      </c>
      <c r="AC201" s="52">
        <v>109386.57531032118</v>
      </c>
      <c r="AD201" s="138">
        <f t="shared" si="89"/>
        <v>0</v>
      </c>
      <c r="AE201" s="138">
        <f t="shared" si="90"/>
        <v>2487</v>
      </c>
      <c r="AF201" s="138">
        <f t="shared" si="91"/>
        <v>0</v>
      </c>
      <c r="AG201" s="138">
        <f t="shared" si="92"/>
        <v>0</v>
      </c>
      <c r="AH201" s="29"/>
      <c r="AI201" s="29"/>
      <c r="AJ201" s="15"/>
      <c r="AK201" s="51">
        <f t="shared" ca="1" si="93"/>
        <v>1713363.5671510496</v>
      </c>
      <c r="AL201" s="15">
        <f t="shared" ca="1" si="94"/>
        <v>1852351.2371510498</v>
      </c>
      <c r="AM201" s="49">
        <f t="shared" ca="1" si="95"/>
        <v>10907.81390253652</v>
      </c>
      <c r="AN201" s="49">
        <f t="shared" ca="1" si="96"/>
        <v>757.10203961799959</v>
      </c>
      <c r="AO201" s="15"/>
      <c r="AP201" s="49">
        <f t="shared" ca="1" si="97"/>
        <v>63652.529920501402</v>
      </c>
      <c r="AQ201" s="15">
        <f t="shared" si="109"/>
        <v>109386.57531032118</v>
      </c>
      <c r="AR201" s="15">
        <f t="shared" si="110"/>
        <v>0</v>
      </c>
      <c r="AS201" s="15"/>
      <c r="AT201" s="15"/>
      <c r="AU201" s="51">
        <f t="shared" si="98"/>
        <v>18015.5</v>
      </c>
      <c r="AV201" s="51">
        <f t="shared" ca="1" si="99"/>
        <v>40667.254836429631</v>
      </c>
      <c r="AW201" s="51">
        <f t="shared" ca="1" si="111"/>
        <v>0</v>
      </c>
      <c r="AX201" s="15">
        <f t="shared" ca="1" si="112"/>
        <v>12948.709446609864</v>
      </c>
      <c r="AY201" s="51">
        <f t="shared" ca="1" si="113"/>
        <v>-56.195483702766545</v>
      </c>
      <c r="AZ201" s="52">
        <f t="shared" ca="1" si="100"/>
        <v>0</v>
      </c>
      <c r="BA201" s="52">
        <f t="shared" ca="1" si="101"/>
        <v>0</v>
      </c>
      <c r="BB201" s="52">
        <f t="shared" si="114"/>
        <v>0</v>
      </c>
      <c r="BC201" s="39">
        <f t="shared" si="115"/>
        <v>0</v>
      </c>
      <c r="BD201" s="51">
        <f t="shared" ca="1" si="116"/>
        <v>0</v>
      </c>
      <c r="BE201" s="15">
        <f t="shared" ca="1" si="117"/>
        <v>122279.08927322827</v>
      </c>
      <c r="BF201" s="15">
        <v>-55130.828337551189</v>
      </c>
      <c r="BG201" s="15">
        <f t="shared" ca="1" si="118"/>
        <v>1931164.4140288814</v>
      </c>
      <c r="BH201" s="15"/>
      <c r="BI201" s="15"/>
    </row>
    <row r="202" spans="1:61" ht="11.25" x14ac:dyDescent="0.2">
      <c r="A202" s="20">
        <v>20405</v>
      </c>
      <c r="B202" s="20"/>
      <c r="C202" s="20">
        <v>1</v>
      </c>
      <c r="D202" s="20">
        <f t="shared" si="102"/>
        <v>2</v>
      </c>
      <c r="E202" s="47">
        <f t="shared" si="103"/>
        <v>5</v>
      </c>
      <c r="F202" s="47">
        <f t="shared" si="104"/>
        <v>25</v>
      </c>
      <c r="G202" s="21" t="s">
        <v>284</v>
      </c>
      <c r="H202" s="29">
        <v>7161</v>
      </c>
      <c r="I202" s="48"/>
      <c r="J202" s="29">
        <f t="shared" si="105"/>
        <v>11543.10447761194</v>
      </c>
      <c r="K202" s="125">
        <v>446410.10000000003</v>
      </c>
      <c r="L202" s="125">
        <v>1815297</v>
      </c>
      <c r="M202" s="125">
        <v>0</v>
      </c>
      <c r="N202" s="126">
        <f t="shared" si="85"/>
        <v>1029381.1020000001</v>
      </c>
      <c r="O202" s="126">
        <f t="shared" ca="1" si="86"/>
        <v>1959166.7231138372</v>
      </c>
      <c r="P202" s="126">
        <f t="shared" ca="1" si="87"/>
        <v>278936</v>
      </c>
      <c r="Q202" s="49">
        <f t="shared" si="106"/>
        <v>1</v>
      </c>
      <c r="R202" s="49">
        <f t="shared" si="107"/>
        <v>0</v>
      </c>
      <c r="S202" s="49">
        <f ca="1">OFFSET(V!$B$7,D202,Q202)*H202</f>
        <v>64663.829999999994</v>
      </c>
      <c r="T202" s="49">
        <f ca="1">IF(R202&gt;0,OFFSET(V!$I$7,D202,R202)*IF(R202=1,H202-9300,IF(R202=2,H202-18000,IF(R202=3,H202-45000,0))),0)</f>
        <v>0</v>
      </c>
      <c r="U202" s="49">
        <f>IF(AND(I202=1,H202&gt;20000,H202&lt;=45000),H202*V!$G$7,0)+IF(AND(I202=1,H202&gt;45000,H202&lt;=50000),V!$G$7/5000*(50000-H202)*H202,0)</f>
        <v>0</v>
      </c>
      <c r="V202" s="50">
        <f t="shared" ca="1" si="88"/>
        <v>64663.829999999994</v>
      </c>
      <c r="W202" s="51">
        <v>34285.019999999997</v>
      </c>
      <c r="X202" s="51">
        <v>0</v>
      </c>
      <c r="Y202" s="52">
        <v>10901</v>
      </c>
      <c r="Z202" s="52">
        <v>376663</v>
      </c>
      <c r="AA202" s="52">
        <v>23643</v>
      </c>
      <c r="AB202" s="138">
        <f t="shared" si="108"/>
        <v>22643</v>
      </c>
      <c r="AC202" s="52">
        <v>367434.2805581849</v>
      </c>
      <c r="AD202" s="138">
        <f t="shared" si="89"/>
        <v>0</v>
      </c>
      <c r="AE202" s="138">
        <f t="shared" si="90"/>
        <v>7161</v>
      </c>
      <c r="AF202" s="138">
        <f t="shared" si="91"/>
        <v>0</v>
      </c>
      <c r="AG202" s="138">
        <f t="shared" si="92"/>
        <v>0</v>
      </c>
      <c r="AH202" s="29"/>
      <c r="AI202" s="29"/>
      <c r="AJ202" s="15"/>
      <c r="AK202" s="51">
        <f t="shared" ca="1" si="93"/>
        <v>4933412.3459463874</v>
      </c>
      <c r="AL202" s="15">
        <f t="shared" ca="1" si="94"/>
        <v>5311297.195946387</v>
      </c>
      <c r="AM202" s="49">
        <f t="shared" ca="1" si="95"/>
        <v>31407.66198474629</v>
      </c>
      <c r="AN202" s="49">
        <f t="shared" ca="1" si="96"/>
        <v>5085.1320603054919</v>
      </c>
      <c r="AO202" s="15"/>
      <c r="AP202" s="49">
        <f t="shared" ca="1" si="97"/>
        <v>213811.62606743554</v>
      </c>
      <c r="AQ202" s="15">
        <f t="shared" si="109"/>
        <v>367434.2805581849</v>
      </c>
      <c r="AR202" s="15">
        <f t="shared" si="110"/>
        <v>0</v>
      </c>
      <c r="AS202" s="15"/>
      <c r="AT202" s="15"/>
      <c r="AU202" s="51">
        <f t="shared" si="98"/>
        <v>11321.5</v>
      </c>
      <c r="AV202" s="51">
        <f t="shared" ca="1" si="99"/>
        <v>117096.18491502719</v>
      </c>
      <c r="AW202" s="51">
        <f t="shared" ca="1" si="111"/>
        <v>0</v>
      </c>
      <c r="AX202" s="15">
        <f t="shared" ca="1" si="112"/>
        <v>0</v>
      </c>
      <c r="AY202" s="51">
        <f t="shared" ca="1" si="113"/>
        <v>0</v>
      </c>
      <c r="AZ202" s="52">
        <f t="shared" ca="1" si="100"/>
        <v>0</v>
      </c>
      <c r="BA202" s="52">
        <f t="shared" ca="1" si="101"/>
        <v>0</v>
      </c>
      <c r="BB202" s="52">
        <f t="shared" si="114"/>
        <v>0</v>
      </c>
      <c r="BC202" s="39">
        <f t="shared" si="115"/>
        <v>0</v>
      </c>
      <c r="BD202" s="51">
        <f t="shared" ca="1" si="116"/>
        <v>0</v>
      </c>
      <c r="BE202" s="15">
        <f t="shared" ca="1" si="117"/>
        <v>342229.31098246272</v>
      </c>
      <c r="BF202" s="15">
        <v>-158742.20415167033</v>
      </c>
      <c r="BG202" s="15">
        <f t="shared" ca="1" si="118"/>
        <v>5531277.0968222311</v>
      </c>
      <c r="BH202" s="15"/>
      <c r="BI202" s="15"/>
    </row>
    <row r="203" spans="1:61" ht="11.25" x14ac:dyDescent="0.2">
      <c r="A203" s="20">
        <v>20409</v>
      </c>
      <c r="B203" s="20"/>
      <c r="C203" s="20">
        <v>1</v>
      </c>
      <c r="D203" s="20">
        <f t="shared" si="102"/>
        <v>2</v>
      </c>
      <c r="E203" s="47">
        <f t="shared" si="103"/>
        <v>4</v>
      </c>
      <c r="F203" s="47">
        <f t="shared" si="104"/>
        <v>24</v>
      </c>
      <c r="G203" s="21" t="s">
        <v>285</v>
      </c>
      <c r="H203" s="29">
        <v>2832</v>
      </c>
      <c r="I203" s="48"/>
      <c r="J203" s="29">
        <f t="shared" si="105"/>
        <v>4565.0149253731342</v>
      </c>
      <c r="K203" s="125">
        <v>171113.65000000002</v>
      </c>
      <c r="L203" s="125">
        <v>436085</v>
      </c>
      <c r="M203" s="125">
        <v>51145</v>
      </c>
      <c r="N203" s="126">
        <f t="shared" si="85"/>
        <v>344419.978</v>
      </c>
      <c r="O203" s="126">
        <f t="shared" ca="1" si="86"/>
        <v>774802.42422264873</v>
      </c>
      <c r="P203" s="126">
        <f t="shared" ca="1" si="87"/>
        <v>129115</v>
      </c>
      <c r="Q203" s="49">
        <f t="shared" si="106"/>
        <v>1</v>
      </c>
      <c r="R203" s="49">
        <f t="shared" si="107"/>
        <v>0</v>
      </c>
      <c r="S203" s="49">
        <f ca="1">OFFSET(V!$B$7,D203,Q203)*H203</f>
        <v>25572.959999999999</v>
      </c>
      <c r="T203" s="49">
        <f ca="1">IF(R203&gt;0,OFFSET(V!$I$7,D203,R203)*IF(R203=1,H203-9300,IF(R203=2,H203-18000,IF(R203=3,H203-45000,0))),0)</f>
        <v>0</v>
      </c>
      <c r="U203" s="49">
        <f>IF(AND(I203=1,H203&gt;20000,H203&lt;=45000),H203*V!$G$7,0)+IF(AND(I203=1,H203&gt;45000,H203&lt;=50000),V!$G$7/5000*(50000-H203)*H203,0)</f>
        <v>0</v>
      </c>
      <c r="V203" s="50">
        <f t="shared" ca="1" si="88"/>
        <v>25572.959999999999</v>
      </c>
      <c r="W203" s="51">
        <v>11730.51</v>
      </c>
      <c r="X203" s="51">
        <v>0</v>
      </c>
      <c r="Y203" s="52">
        <v>0</v>
      </c>
      <c r="Z203" s="52">
        <v>90536</v>
      </c>
      <c r="AA203" s="52">
        <v>0</v>
      </c>
      <c r="AB203" s="138">
        <f t="shared" si="108"/>
        <v>0</v>
      </c>
      <c r="AC203" s="52">
        <v>88317.753601006276</v>
      </c>
      <c r="AD203" s="138">
        <f t="shared" si="89"/>
        <v>0</v>
      </c>
      <c r="AE203" s="138">
        <f t="shared" si="90"/>
        <v>2832</v>
      </c>
      <c r="AF203" s="138">
        <f t="shared" si="91"/>
        <v>0</v>
      </c>
      <c r="AG203" s="138">
        <f t="shared" si="92"/>
        <v>0</v>
      </c>
      <c r="AH203" s="29"/>
      <c r="AI203" s="29"/>
      <c r="AJ203" s="15"/>
      <c r="AK203" s="51">
        <f t="shared" ca="1" si="93"/>
        <v>1951043.6759838248</v>
      </c>
      <c r="AL203" s="15">
        <f t="shared" ca="1" si="94"/>
        <v>2117462.1459838245</v>
      </c>
      <c r="AM203" s="49">
        <f t="shared" ca="1" si="95"/>
        <v>12420.960583829283</v>
      </c>
      <c r="AN203" s="49">
        <f t="shared" ca="1" si="96"/>
        <v>0</v>
      </c>
      <c r="AO203" s="15"/>
      <c r="AP203" s="49">
        <f t="shared" ca="1" si="97"/>
        <v>51392.48977903682</v>
      </c>
      <c r="AQ203" s="15">
        <f t="shared" si="109"/>
        <v>88317.753601006276</v>
      </c>
      <c r="AR203" s="15">
        <f t="shared" si="110"/>
        <v>0</v>
      </c>
      <c r="AS203" s="15"/>
      <c r="AT203" s="15"/>
      <c r="AU203" s="51">
        <f t="shared" si="98"/>
        <v>0</v>
      </c>
      <c r="AV203" s="51">
        <f t="shared" ca="1" si="99"/>
        <v>46308.671369830605</v>
      </c>
      <c r="AW203" s="51">
        <f t="shared" ca="1" si="111"/>
        <v>0</v>
      </c>
      <c r="AX203" s="15">
        <f t="shared" ca="1" si="112"/>
        <v>9383.4075478611485</v>
      </c>
      <c r="AY203" s="51">
        <f t="shared" ca="1" si="113"/>
        <v>-40.722600820292783</v>
      </c>
      <c r="AZ203" s="52">
        <f t="shared" ca="1" si="100"/>
        <v>0</v>
      </c>
      <c r="BA203" s="52">
        <f t="shared" ca="1" si="101"/>
        <v>0</v>
      </c>
      <c r="BB203" s="52">
        <f t="shared" si="114"/>
        <v>0</v>
      </c>
      <c r="BC203" s="39">
        <f t="shared" si="115"/>
        <v>0</v>
      </c>
      <c r="BD203" s="51">
        <f t="shared" ca="1" si="116"/>
        <v>0</v>
      </c>
      <c r="BE203" s="15">
        <f t="shared" ca="1" si="117"/>
        <v>97660.438548047125</v>
      </c>
      <c r="BF203" s="15">
        <v>-62778.651327681939</v>
      </c>
      <c r="BG203" s="15">
        <f t="shared" ca="1" si="118"/>
        <v>2164764.8937880192</v>
      </c>
      <c r="BH203" s="15"/>
      <c r="BI203" s="15"/>
    </row>
    <row r="204" spans="1:61" ht="11.25" x14ac:dyDescent="0.2">
      <c r="A204" s="20">
        <v>20412</v>
      </c>
      <c r="B204" s="20"/>
      <c r="C204" s="20">
        <v>1</v>
      </c>
      <c r="D204" s="20">
        <f t="shared" si="102"/>
        <v>2</v>
      </c>
      <c r="E204" s="47">
        <f t="shared" si="103"/>
        <v>3</v>
      </c>
      <c r="F204" s="47">
        <f t="shared" si="104"/>
        <v>23</v>
      </c>
      <c r="G204" s="21" t="s">
        <v>286</v>
      </c>
      <c r="H204" s="29">
        <v>2416</v>
      </c>
      <c r="I204" s="48"/>
      <c r="J204" s="29">
        <f t="shared" si="105"/>
        <v>3894.4477611940297</v>
      </c>
      <c r="K204" s="125">
        <v>265987.5</v>
      </c>
      <c r="L204" s="125">
        <v>166191</v>
      </c>
      <c r="M204" s="125">
        <v>0</v>
      </c>
      <c r="N204" s="126">
        <f t="shared" si="85"/>
        <v>256325.49</v>
      </c>
      <c r="O204" s="126">
        <f t="shared" ca="1" si="86"/>
        <v>660989.63874361548</v>
      </c>
      <c r="P204" s="126">
        <f t="shared" ca="1" si="87"/>
        <v>121399</v>
      </c>
      <c r="Q204" s="49">
        <f t="shared" si="106"/>
        <v>1</v>
      </c>
      <c r="R204" s="49">
        <f t="shared" si="107"/>
        <v>0</v>
      </c>
      <c r="S204" s="49">
        <f ca="1">OFFSET(V!$B$7,D204,Q204)*H204</f>
        <v>21816.48</v>
      </c>
      <c r="T204" s="49">
        <f ca="1">IF(R204&gt;0,OFFSET(V!$I$7,D204,R204)*IF(R204=1,H204-9300,IF(R204=2,H204-18000,IF(R204=3,H204-45000,0))),0)</f>
        <v>0</v>
      </c>
      <c r="U204" s="49">
        <f>IF(AND(I204=1,H204&gt;20000,H204&lt;=45000),H204*V!$G$7,0)+IF(AND(I204=1,H204&gt;45000,H204&lt;=50000),V!$G$7/5000*(50000-H204)*H204,0)</f>
        <v>0</v>
      </c>
      <c r="V204" s="50">
        <f t="shared" ca="1" si="88"/>
        <v>21816.48</v>
      </c>
      <c r="W204" s="51">
        <v>10580.46</v>
      </c>
      <c r="X204" s="51">
        <v>0</v>
      </c>
      <c r="Y204" s="52">
        <v>0</v>
      </c>
      <c r="Z204" s="52">
        <v>152918</v>
      </c>
      <c r="AA204" s="52">
        <v>267535</v>
      </c>
      <c r="AB204" s="138">
        <f t="shared" si="108"/>
        <v>266535</v>
      </c>
      <c r="AC204" s="52">
        <v>149171.31577669299</v>
      </c>
      <c r="AD204" s="138">
        <f t="shared" si="89"/>
        <v>0</v>
      </c>
      <c r="AE204" s="138">
        <f t="shared" si="90"/>
        <v>2416</v>
      </c>
      <c r="AF204" s="138">
        <f t="shared" si="91"/>
        <v>0</v>
      </c>
      <c r="AG204" s="138">
        <f t="shared" si="92"/>
        <v>0</v>
      </c>
      <c r="AH204" s="29"/>
      <c r="AI204" s="29"/>
      <c r="AJ204" s="15"/>
      <c r="AK204" s="51">
        <f t="shared" ca="1" si="93"/>
        <v>1664449.689681116</v>
      </c>
      <c r="AL204" s="15">
        <f t="shared" ca="1" si="94"/>
        <v>1818245.629681116</v>
      </c>
      <c r="AM204" s="49">
        <f t="shared" ca="1" si="95"/>
        <v>10596.412701458879</v>
      </c>
      <c r="AN204" s="49">
        <f t="shared" ca="1" si="96"/>
        <v>0</v>
      </c>
      <c r="AO204" s="15"/>
      <c r="AP204" s="49">
        <f t="shared" ca="1" si="97"/>
        <v>86803.44561313458</v>
      </c>
      <c r="AQ204" s="15">
        <f t="shared" si="109"/>
        <v>149171.31577669299</v>
      </c>
      <c r="AR204" s="15">
        <f t="shared" si="110"/>
        <v>0</v>
      </c>
      <c r="AS204" s="15"/>
      <c r="AT204" s="15"/>
      <c r="AU204" s="51">
        <f t="shared" si="98"/>
        <v>133267.5</v>
      </c>
      <c r="AV204" s="51">
        <f t="shared" ca="1" si="99"/>
        <v>39506.267665787695</v>
      </c>
      <c r="AW204" s="51">
        <f t="shared" ca="1" si="111"/>
        <v>0</v>
      </c>
      <c r="AX204" s="15">
        <f t="shared" ca="1" si="112"/>
        <v>110405.89750222929</v>
      </c>
      <c r="AY204" s="51">
        <f t="shared" ca="1" si="113"/>
        <v>-479.145264580804</v>
      </c>
      <c r="AZ204" s="52">
        <f t="shared" ca="1" si="100"/>
        <v>0</v>
      </c>
      <c r="BA204" s="52">
        <f t="shared" ca="1" si="101"/>
        <v>0</v>
      </c>
      <c r="BB204" s="52">
        <f t="shared" si="114"/>
        <v>0</v>
      </c>
      <c r="BC204" s="39">
        <f t="shared" si="115"/>
        <v>0</v>
      </c>
      <c r="BD204" s="51">
        <f t="shared" ca="1" si="116"/>
        <v>0</v>
      </c>
      <c r="BE204" s="15">
        <f t="shared" ca="1" si="117"/>
        <v>259098.06801434146</v>
      </c>
      <c r="BF204" s="15">
        <v>-53556.928533785154</v>
      </c>
      <c r="BG204" s="15">
        <f t="shared" ca="1" si="118"/>
        <v>2034383.1818631312</v>
      </c>
      <c r="BH204" s="15"/>
      <c r="BI204" s="15"/>
    </row>
    <row r="205" spans="1:61" ht="11.25" x14ac:dyDescent="0.2">
      <c r="A205" s="20">
        <v>20414</v>
      </c>
      <c r="B205" s="20"/>
      <c r="C205" s="20">
        <v>1</v>
      </c>
      <c r="D205" s="20">
        <f t="shared" si="102"/>
        <v>2</v>
      </c>
      <c r="E205" s="47">
        <f t="shared" si="103"/>
        <v>4</v>
      </c>
      <c r="F205" s="47">
        <f t="shared" si="104"/>
        <v>24</v>
      </c>
      <c r="G205" s="21" t="s">
        <v>287</v>
      </c>
      <c r="H205" s="29">
        <v>2885</v>
      </c>
      <c r="I205" s="48"/>
      <c r="J205" s="29">
        <f t="shared" si="105"/>
        <v>4650.4477611940301</v>
      </c>
      <c r="K205" s="125">
        <v>172734.8</v>
      </c>
      <c r="L205" s="125">
        <v>261107</v>
      </c>
      <c r="M205" s="125">
        <v>67101</v>
      </c>
      <c r="N205" s="126">
        <f t="shared" si="85"/>
        <v>293301.78599999996</v>
      </c>
      <c r="O205" s="126">
        <f t="shared" ca="1" si="86"/>
        <v>789302.61083416012</v>
      </c>
      <c r="P205" s="126">
        <f t="shared" ca="1" si="87"/>
        <v>148800</v>
      </c>
      <c r="Q205" s="49">
        <f t="shared" si="106"/>
        <v>1</v>
      </c>
      <c r="R205" s="49">
        <f t="shared" si="107"/>
        <v>0</v>
      </c>
      <c r="S205" s="49">
        <f ca="1">OFFSET(V!$B$7,D205,Q205)*H205</f>
        <v>26051.55</v>
      </c>
      <c r="T205" s="49">
        <f ca="1">IF(R205&gt;0,OFFSET(V!$I$7,D205,R205)*IF(R205=1,H205-9300,IF(R205=2,H205-18000,IF(R205=3,H205-45000,0))),0)</f>
        <v>0</v>
      </c>
      <c r="U205" s="49">
        <f>IF(AND(I205=1,H205&gt;20000,H205&lt;=45000),H205*V!$G$7,0)+IF(AND(I205=1,H205&gt;45000,H205&lt;=50000),V!$G$7/5000*(50000-H205)*H205,0)</f>
        <v>0</v>
      </c>
      <c r="V205" s="50">
        <f t="shared" ca="1" si="88"/>
        <v>26051.55</v>
      </c>
      <c r="W205" s="51">
        <v>12591.92</v>
      </c>
      <c r="X205" s="51">
        <v>0</v>
      </c>
      <c r="Y205" s="52">
        <v>0</v>
      </c>
      <c r="Z205" s="52">
        <v>92004</v>
      </c>
      <c r="AA205" s="52">
        <v>5199</v>
      </c>
      <c r="AB205" s="138">
        <f t="shared" si="108"/>
        <v>4199</v>
      </c>
      <c r="AC205" s="52">
        <v>89749.785746078705</v>
      </c>
      <c r="AD205" s="138">
        <f t="shared" si="89"/>
        <v>0</v>
      </c>
      <c r="AE205" s="138">
        <f t="shared" si="90"/>
        <v>2885</v>
      </c>
      <c r="AF205" s="138">
        <f t="shared" si="91"/>
        <v>0</v>
      </c>
      <c r="AG205" s="138">
        <f t="shared" si="92"/>
        <v>0</v>
      </c>
      <c r="AH205" s="29"/>
      <c r="AI205" s="29"/>
      <c r="AJ205" s="15"/>
      <c r="AK205" s="51">
        <f t="shared" ca="1" si="93"/>
        <v>1987556.8521233527</v>
      </c>
      <c r="AL205" s="15">
        <f t="shared" ca="1" si="94"/>
        <v>2175000.3221233524</v>
      </c>
      <c r="AM205" s="49">
        <f t="shared" ca="1" si="95"/>
        <v>12653.415001535126</v>
      </c>
      <c r="AN205" s="49">
        <f t="shared" ca="1" si="96"/>
        <v>0</v>
      </c>
      <c r="AO205" s="15"/>
      <c r="AP205" s="49">
        <f t="shared" ca="1" si="97"/>
        <v>52225.795591041169</v>
      </c>
      <c r="AQ205" s="15">
        <f t="shared" si="109"/>
        <v>89749.785746078705</v>
      </c>
      <c r="AR205" s="15">
        <f t="shared" si="110"/>
        <v>0</v>
      </c>
      <c r="AS205" s="15"/>
      <c r="AT205" s="15"/>
      <c r="AU205" s="51">
        <f t="shared" si="98"/>
        <v>2099.5</v>
      </c>
      <c r="AV205" s="51">
        <f t="shared" ca="1" si="99"/>
        <v>47175.323764816843</v>
      </c>
      <c r="AW205" s="51">
        <f t="shared" ca="1" si="111"/>
        <v>0</v>
      </c>
      <c r="AX205" s="15">
        <f t="shared" ca="1" si="112"/>
        <v>11750.833609779307</v>
      </c>
      <c r="AY205" s="51">
        <f t="shared" ca="1" si="113"/>
        <v>-50.996879753538735</v>
      </c>
      <c r="AZ205" s="52">
        <f t="shared" ca="1" si="100"/>
        <v>0</v>
      </c>
      <c r="BA205" s="52">
        <f t="shared" ca="1" si="101"/>
        <v>0</v>
      </c>
      <c r="BB205" s="52">
        <f t="shared" si="114"/>
        <v>0</v>
      </c>
      <c r="BC205" s="39">
        <f t="shared" si="115"/>
        <v>0</v>
      </c>
      <c r="BD205" s="51">
        <f t="shared" ca="1" si="116"/>
        <v>0</v>
      </c>
      <c r="BE205" s="15">
        <f t="shared" ca="1" si="117"/>
        <v>101449.62247610447</v>
      </c>
      <c r="BF205" s="15">
        <v>-63953.534279788975</v>
      </c>
      <c r="BG205" s="15">
        <f t="shared" ca="1" si="118"/>
        <v>2225149.8253212036</v>
      </c>
      <c r="BH205" s="15"/>
      <c r="BI205" s="15"/>
    </row>
    <row r="206" spans="1:61" ht="11.25" x14ac:dyDescent="0.2">
      <c r="A206" s="20">
        <v>20415</v>
      </c>
      <c r="B206" s="20"/>
      <c r="C206" s="20">
        <v>1</v>
      </c>
      <c r="D206" s="20">
        <f t="shared" si="102"/>
        <v>2</v>
      </c>
      <c r="E206" s="47">
        <f t="shared" si="103"/>
        <v>4</v>
      </c>
      <c r="F206" s="47">
        <f t="shared" si="104"/>
        <v>24</v>
      </c>
      <c r="G206" s="21" t="s">
        <v>288</v>
      </c>
      <c r="H206" s="29">
        <v>3387</v>
      </c>
      <c r="I206" s="48"/>
      <c r="J206" s="29">
        <f t="shared" si="105"/>
        <v>5459.6417910447763</v>
      </c>
      <c r="K206" s="125">
        <v>498037.60000000003</v>
      </c>
      <c r="L206" s="125">
        <v>590946</v>
      </c>
      <c r="M206" s="125">
        <v>0</v>
      </c>
      <c r="N206" s="126">
        <f t="shared" si="85"/>
        <v>589056.01199999999</v>
      </c>
      <c r="O206" s="126">
        <f t="shared" ca="1" si="86"/>
        <v>926644.00100357039</v>
      </c>
      <c r="P206" s="126">
        <f t="shared" ca="1" si="87"/>
        <v>101276</v>
      </c>
      <c r="Q206" s="49">
        <f t="shared" si="106"/>
        <v>1</v>
      </c>
      <c r="R206" s="49">
        <f t="shared" si="107"/>
        <v>0</v>
      </c>
      <c r="S206" s="49">
        <f ca="1">OFFSET(V!$B$7,D206,Q206)*H206</f>
        <v>30584.609999999997</v>
      </c>
      <c r="T206" s="49">
        <f ca="1">IF(R206&gt;0,OFFSET(V!$I$7,D206,R206)*IF(R206=1,H206-9300,IF(R206=2,H206-18000,IF(R206=3,H206-45000,0))),0)</f>
        <v>0</v>
      </c>
      <c r="U206" s="49">
        <f>IF(AND(I206=1,H206&gt;20000,H206&lt;=45000),H206*V!$G$7,0)+IF(AND(I206=1,H206&gt;45000,H206&lt;=50000),V!$G$7/5000*(50000-H206)*H206,0)</f>
        <v>0</v>
      </c>
      <c r="V206" s="50">
        <f t="shared" ca="1" si="88"/>
        <v>30584.609999999997</v>
      </c>
      <c r="W206" s="51">
        <v>12839.97</v>
      </c>
      <c r="X206" s="51">
        <v>0</v>
      </c>
      <c r="Y206" s="52">
        <v>6831</v>
      </c>
      <c r="Z206" s="52">
        <v>266215</v>
      </c>
      <c r="AA206" s="52">
        <v>122684</v>
      </c>
      <c r="AB206" s="138">
        <f t="shared" si="108"/>
        <v>121684</v>
      </c>
      <c r="AC206" s="52">
        <v>259692.39611747686</v>
      </c>
      <c r="AD206" s="138">
        <f t="shared" si="89"/>
        <v>0</v>
      </c>
      <c r="AE206" s="138">
        <f t="shared" si="90"/>
        <v>3387</v>
      </c>
      <c r="AF206" s="138">
        <f t="shared" si="91"/>
        <v>0</v>
      </c>
      <c r="AG206" s="138">
        <f t="shared" si="92"/>
        <v>0</v>
      </c>
      <c r="AH206" s="29"/>
      <c r="AI206" s="29"/>
      <c r="AJ206" s="15"/>
      <c r="AK206" s="51">
        <f t="shared" ca="1" si="93"/>
        <v>2333398.6336713331</v>
      </c>
      <c r="AL206" s="15">
        <f t="shared" ca="1" si="94"/>
        <v>2478099.2136713332</v>
      </c>
      <c r="AM206" s="49">
        <f t="shared" ca="1" si="95"/>
        <v>14855.153071126335</v>
      </c>
      <c r="AN206" s="49">
        <f t="shared" ca="1" si="96"/>
        <v>3186.5459227545007</v>
      </c>
      <c r="AO206" s="15"/>
      <c r="AP206" s="49">
        <f t="shared" ca="1" si="97"/>
        <v>151116.14900731517</v>
      </c>
      <c r="AQ206" s="15">
        <f t="shared" si="109"/>
        <v>259692.39611747686</v>
      </c>
      <c r="AR206" s="15">
        <f t="shared" si="110"/>
        <v>0</v>
      </c>
      <c r="AS206" s="15"/>
      <c r="AT206" s="15"/>
      <c r="AU206" s="51">
        <f t="shared" si="98"/>
        <v>60842</v>
      </c>
      <c r="AV206" s="51">
        <f t="shared" ca="1" si="99"/>
        <v>55383.993619214787</v>
      </c>
      <c r="AW206" s="51">
        <f t="shared" ca="1" si="111"/>
        <v>0</v>
      </c>
      <c r="AX206" s="15">
        <f t="shared" ca="1" si="112"/>
        <v>7649.7465090531041</v>
      </c>
      <c r="AY206" s="51">
        <f t="shared" ca="1" si="113"/>
        <v>-33.198768344619651</v>
      </c>
      <c r="AZ206" s="52">
        <f t="shared" ca="1" si="100"/>
        <v>0</v>
      </c>
      <c r="BA206" s="52">
        <f t="shared" ca="1" si="101"/>
        <v>0</v>
      </c>
      <c r="BB206" s="52">
        <f t="shared" si="114"/>
        <v>0</v>
      </c>
      <c r="BC206" s="39">
        <f t="shared" si="115"/>
        <v>0</v>
      </c>
      <c r="BD206" s="51">
        <f t="shared" ca="1" si="116"/>
        <v>0</v>
      </c>
      <c r="BE206" s="15">
        <f t="shared" ca="1" si="117"/>
        <v>267308.94385818538</v>
      </c>
      <c r="BF206" s="15">
        <v>-75081.670920500954</v>
      </c>
      <c r="BG206" s="15">
        <f t="shared" ca="1" si="118"/>
        <v>2688368.1856028982</v>
      </c>
      <c r="BH206" s="15"/>
      <c r="BI206" s="15"/>
    </row>
    <row r="207" spans="1:61" ht="11.25" x14ac:dyDescent="0.2">
      <c r="A207" s="20">
        <v>20416</v>
      </c>
      <c r="B207" s="20"/>
      <c r="C207" s="20">
        <v>1</v>
      </c>
      <c r="D207" s="20">
        <f t="shared" si="102"/>
        <v>2</v>
      </c>
      <c r="E207" s="47">
        <f t="shared" si="103"/>
        <v>3</v>
      </c>
      <c r="F207" s="47">
        <f t="shared" si="104"/>
        <v>23</v>
      </c>
      <c r="G207" s="21" t="s">
        <v>289</v>
      </c>
      <c r="H207" s="29">
        <v>1815</v>
      </c>
      <c r="I207" s="48"/>
      <c r="J207" s="29">
        <f t="shared" si="105"/>
        <v>2925.6716417910447</v>
      </c>
      <c r="K207" s="125">
        <v>95484.949999999983</v>
      </c>
      <c r="L207" s="125">
        <v>193352</v>
      </c>
      <c r="M207" s="125">
        <v>33858</v>
      </c>
      <c r="N207" s="126">
        <f t="shared" si="85"/>
        <v>178014.44399999999</v>
      </c>
      <c r="O207" s="126">
        <f t="shared" ca="1" si="86"/>
        <v>496562.99433760851</v>
      </c>
      <c r="P207" s="126">
        <f t="shared" ca="1" si="87"/>
        <v>95565</v>
      </c>
      <c r="Q207" s="49">
        <f t="shared" si="106"/>
        <v>1</v>
      </c>
      <c r="R207" s="49">
        <f t="shared" si="107"/>
        <v>0</v>
      </c>
      <c r="S207" s="49">
        <f ca="1">OFFSET(V!$B$7,D207,Q207)*H207</f>
        <v>16389.449999999997</v>
      </c>
      <c r="T207" s="49">
        <f ca="1">IF(R207&gt;0,OFFSET(V!$I$7,D207,R207)*IF(R207=1,H207-9300,IF(R207=2,H207-18000,IF(R207=3,H207-45000,0))),0)</f>
        <v>0</v>
      </c>
      <c r="U207" s="49">
        <f>IF(AND(I207=1,H207&gt;20000,H207&lt;=45000),H207*V!$G$7,0)+IF(AND(I207=1,H207&gt;45000,H207&lt;=50000),V!$G$7/5000*(50000-H207)*H207,0)</f>
        <v>0</v>
      </c>
      <c r="V207" s="50">
        <f t="shared" ca="1" si="88"/>
        <v>16389.449999999997</v>
      </c>
      <c r="W207" s="51">
        <v>0</v>
      </c>
      <c r="X207" s="51">
        <v>0</v>
      </c>
      <c r="Y207" s="52">
        <v>0</v>
      </c>
      <c r="Z207" s="52">
        <v>44447</v>
      </c>
      <c r="AA207" s="52">
        <v>7890</v>
      </c>
      <c r="AB207" s="138">
        <f t="shared" si="108"/>
        <v>6890</v>
      </c>
      <c r="AC207" s="52">
        <v>43357.992337897915</v>
      </c>
      <c r="AD207" s="138">
        <f t="shared" si="89"/>
        <v>0</v>
      </c>
      <c r="AE207" s="138">
        <f t="shared" si="90"/>
        <v>1815</v>
      </c>
      <c r="AF207" s="138">
        <f t="shared" si="91"/>
        <v>0</v>
      </c>
      <c r="AG207" s="138">
        <f t="shared" si="92"/>
        <v>0</v>
      </c>
      <c r="AH207" s="29"/>
      <c r="AI207" s="29"/>
      <c r="AJ207" s="15"/>
      <c r="AK207" s="51">
        <f t="shared" ca="1" si="93"/>
        <v>1250404.0508159047</v>
      </c>
      <c r="AL207" s="15">
        <f t="shared" ca="1" si="94"/>
        <v>1362358.5008159047</v>
      </c>
      <c r="AM207" s="49">
        <f t="shared" ca="1" si="95"/>
        <v>7960.4673233227923</v>
      </c>
      <c r="AN207" s="49">
        <f t="shared" ca="1" si="96"/>
        <v>0</v>
      </c>
      <c r="AO207" s="15"/>
      <c r="AP207" s="49">
        <f t="shared" ca="1" si="97"/>
        <v>25230.206693567747</v>
      </c>
      <c r="AQ207" s="15">
        <f t="shared" si="109"/>
        <v>43357.992337897915</v>
      </c>
      <c r="AR207" s="15">
        <f t="shared" si="110"/>
        <v>0</v>
      </c>
      <c r="AS207" s="15"/>
      <c r="AT207" s="15"/>
      <c r="AU207" s="51">
        <f t="shared" si="98"/>
        <v>3445</v>
      </c>
      <c r="AV207" s="51">
        <f t="shared" ca="1" si="99"/>
        <v>29678.756545283388</v>
      </c>
      <c r="AW207" s="51">
        <f t="shared" ca="1" si="111"/>
        <v>0</v>
      </c>
      <c r="AX207" s="15">
        <f t="shared" ca="1" si="112"/>
        <v>14995.970900953223</v>
      </c>
      <c r="AY207" s="51">
        <f t="shared" ca="1" si="113"/>
        <v>-65.08029559596838</v>
      </c>
      <c r="AZ207" s="52">
        <f t="shared" ca="1" si="100"/>
        <v>0</v>
      </c>
      <c r="BA207" s="52">
        <f t="shared" ca="1" si="101"/>
        <v>0</v>
      </c>
      <c r="BB207" s="52">
        <f t="shared" si="114"/>
        <v>0</v>
      </c>
      <c r="BC207" s="39">
        <f t="shared" si="115"/>
        <v>0</v>
      </c>
      <c r="BD207" s="51">
        <f t="shared" ca="1" si="116"/>
        <v>0</v>
      </c>
      <c r="BE207" s="15">
        <f t="shared" ca="1" si="117"/>
        <v>58288.882943255172</v>
      </c>
      <c r="BF207" s="15">
        <v>-40234.199208948696</v>
      </c>
      <c r="BG207" s="15">
        <f t="shared" ca="1" si="118"/>
        <v>1388373.6518735338</v>
      </c>
      <c r="BH207" s="15"/>
      <c r="BI207" s="15"/>
    </row>
    <row r="208" spans="1:61" ht="11.25" x14ac:dyDescent="0.2">
      <c r="A208" s="20">
        <v>20417</v>
      </c>
      <c r="B208" s="20"/>
      <c r="C208" s="20">
        <v>1</v>
      </c>
      <c r="D208" s="20">
        <f t="shared" si="102"/>
        <v>2</v>
      </c>
      <c r="E208" s="47">
        <f t="shared" si="103"/>
        <v>3</v>
      </c>
      <c r="F208" s="47">
        <f t="shared" si="104"/>
        <v>23</v>
      </c>
      <c r="G208" s="21" t="s">
        <v>290</v>
      </c>
      <c r="H208" s="29">
        <v>2417</v>
      </c>
      <c r="I208" s="48"/>
      <c r="J208" s="29">
        <f t="shared" si="105"/>
        <v>3896.0597014925374</v>
      </c>
      <c r="K208" s="125">
        <v>149522.70000000001</v>
      </c>
      <c r="L208" s="125">
        <v>125964</v>
      </c>
      <c r="M208" s="125">
        <v>41775</v>
      </c>
      <c r="N208" s="126">
        <f t="shared" si="85"/>
        <v>198557.304</v>
      </c>
      <c r="O208" s="126">
        <f t="shared" ca="1" si="86"/>
        <v>661263.22717024782</v>
      </c>
      <c r="P208" s="126">
        <f t="shared" ca="1" si="87"/>
        <v>138812</v>
      </c>
      <c r="Q208" s="49">
        <f t="shared" si="106"/>
        <v>1</v>
      </c>
      <c r="R208" s="49">
        <f t="shared" si="107"/>
        <v>0</v>
      </c>
      <c r="S208" s="49">
        <f ca="1">OFFSET(V!$B$7,D208,Q208)*H208</f>
        <v>21825.51</v>
      </c>
      <c r="T208" s="49">
        <f ca="1">IF(R208&gt;0,OFFSET(V!$I$7,D208,R208)*IF(R208=1,H208-9300,IF(R208=2,H208-18000,IF(R208=3,H208-45000,0))),0)</f>
        <v>0</v>
      </c>
      <c r="U208" s="49">
        <f>IF(AND(I208=1,H208&gt;20000,H208&lt;=45000),H208*V!$G$7,0)+IF(AND(I208=1,H208&gt;45000,H208&lt;=50000),V!$G$7/5000*(50000-H208)*H208,0)</f>
        <v>0</v>
      </c>
      <c r="V208" s="50">
        <f t="shared" ca="1" si="88"/>
        <v>21825.51</v>
      </c>
      <c r="W208" s="51">
        <v>9110.1999999999989</v>
      </c>
      <c r="X208" s="51">
        <v>0</v>
      </c>
      <c r="Y208" s="52">
        <v>703</v>
      </c>
      <c r="Z208" s="52">
        <v>38095</v>
      </c>
      <c r="AA208" s="52">
        <v>1919</v>
      </c>
      <c r="AB208" s="138">
        <f t="shared" si="108"/>
        <v>919</v>
      </c>
      <c r="AC208" s="52">
        <v>37161.624364124036</v>
      </c>
      <c r="AD208" s="138">
        <f t="shared" si="89"/>
        <v>0</v>
      </c>
      <c r="AE208" s="138">
        <f t="shared" si="90"/>
        <v>2417</v>
      </c>
      <c r="AF208" s="138">
        <f t="shared" si="91"/>
        <v>0</v>
      </c>
      <c r="AG208" s="138">
        <f t="shared" si="92"/>
        <v>0</v>
      </c>
      <c r="AH208" s="29"/>
      <c r="AI208" s="29"/>
      <c r="AJ208" s="15"/>
      <c r="AK208" s="51">
        <f t="shared" ca="1" si="93"/>
        <v>1665138.6175328053</v>
      </c>
      <c r="AL208" s="15">
        <f t="shared" ca="1" si="94"/>
        <v>1834886.3275328053</v>
      </c>
      <c r="AM208" s="49">
        <f t="shared" ca="1" si="95"/>
        <v>10600.798633868424</v>
      </c>
      <c r="AN208" s="49">
        <f t="shared" ca="1" si="96"/>
        <v>327.93760557698931</v>
      </c>
      <c r="AO208" s="15"/>
      <c r="AP208" s="49">
        <f t="shared" ca="1" si="97"/>
        <v>21624.512880317307</v>
      </c>
      <c r="AQ208" s="15">
        <f t="shared" si="109"/>
        <v>37161.624364124036</v>
      </c>
      <c r="AR208" s="15">
        <f t="shared" si="110"/>
        <v>0</v>
      </c>
      <c r="AS208" s="15"/>
      <c r="AT208" s="15"/>
      <c r="AU208" s="51">
        <f t="shared" si="98"/>
        <v>459.5</v>
      </c>
      <c r="AV208" s="51">
        <f t="shared" ca="1" si="99"/>
        <v>39522.619597768564</v>
      </c>
      <c r="AW208" s="51">
        <f t="shared" ca="1" si="111"/>
        <v>0</v>
      </c>
      <c r="AX208" s="15">
        <f t="shared" ca="1" si="112"/>
        <v>24445.008113961834</v>
      </c>
      <c r="AY208" s="51">
        <f t="shared" ca="1" si="113"/>
        <v>-106.08771945545429</v>
      </c>
      <c r="AZ208" s="52">
        <f t="shared" ca="1" si="100"/>
        <v>0</v>
      </c>
      <c r="BA208" s="52">
        <f t="shared" ca="1" si="101"/>
        <v>0</v>
      </c>
      <c r="BB208" s="52">
        <f t="shared" si="114"/>
        <v>0</v>
      </c>
      <c r="BC208" s="39">
        <f t="shared" si="115"/>
        <v>0</v>
      </c>
      <c r="BD208" s="51">
        <f t="shared" ca="1" si="116"/>
        <v>0</v>
      </c>
      <c r="BE208" s="15">
        <f t="shared" ca="1" si="117"/>
        <v>61500.544758630414</v>
      </c>
      <c r="BF208" s="15">
        <v>-53579.096136655098</v>
      </c>
      <c r="BG208" s="15">
        <f t="shared" ca="1" si="118"/>
        <v>1853736.5123942259</v>
      </c>
      <c r="BH208" s="15"/>
      <c r="BI208" s="15"/>
    </row>
    <row r="209" spans="1:61" ht="11.25" x14ac:dyDescent="0.2">
      <c r="A209" s="20">
        <v>20418</v>
      </c>
      <c r="B209" s="20"/>
      <c r="C209" s="20">
        <v>1</v>
      </c>
      <c r="D209" s="20">
        <f t="shared" si="102"/>
        <v>2</v>
      </c>
      <c r="E209" s="47">
        <f t="shared" si="103"/>
        <v>4</v>
      </c>
      <c r="F209" s="47">
        <f t="shared" si="104"/>
        <v>24</v>
      </c>
      <c r="G209" s="21" t="s">
        <v>291</v>
      </c>
      <c r="H209" s="29">
        <v>3827</v>
      </c>
      <c r="I209" s="48"/>
      <c r="J209" s="29">
        <f t="shared" si="105"/>
        <v>6168.8955223880594</v>
      </c>
      <c r="K209" s="125">
        <v>243059.8</v>
      </c>
      <c r="L209" s="125">
        <v>620905</v>
      </c>
      <c r="M209" s="125">
        <v>61642</v>
      </c>
      <c r="N209" s="126">
        <f t="shared" si="85"/>
        <v>478798.00599999999</v>
      </c>
      <c r="O209" s="126">
        <f t="shared" ca="1" si="86"/>
        <v>1047022.9087217784</v>
      </c>
      <c r="P209" s="126">
        <f t="shared" ca="1" si="87"/>
        <v>170467</v>
      </c>
      <c r="Q209" s="49">
        <f t="shared" si="106"/>
        <v>1</v>
      </c>
      <c r="R209" s="49">
        <f t="shared" si="107"/>
        <v>0</v>
      </c>
      <c r="S209" s="49">
        <f ca="1">OFFSET(V!$B$7,D209,Q209)*H209</f>
        <v>34557.81</v>
      </c>
      <c r="T209" s="49">
        <f ca="1">IF(R209&gt;0,OFFSET(V!$I$7,D209,R209)*IF(R209=1,H209-9300,IF(R209=2,H209-18000,IF(R209=3,H209-45000,0))),0)</f>
        <v>0</v>
      </c>
      <c r="U209" s="49">
        <f>IF(AND(I209=1,H209&gt;20000,H209&lt;=45000),H209*V!$G$7,0)+IF(AND(I209=1,H209&gt;45000,H209&lt;=50000),V!$G$7/5000*(50000-H209)*H209,0)</f>
        <v>0</v>
      </c>
      <c r="V209" s="50">
        <f t="shared" ca="1" si="88"/>
        <v>34557.81</v>
      </c>
      <c r="W209" s="51">
        <v>17300.36</v>
      </c>
      <c r="X209" s="51">
        <v>0</v>
      </c>
      <c r="Y209" s="52">
        <v>170</v>
      </c>
      <c r="Z209" s="52">
        <v>88704</v>
      </c>
      <c r="AA209" s="52">
        <v>1894</v>
      </c>
      <c r="AB209" s="138">
        <f t="shared" si="108"/>
        <v>894</v>
      </c>
      <c r="AC209" s="52">
        <v>86530.639915875014</v>
      </c>
      <c r="AD209" s="138">
        <f t="shared" si="89"/>
        <v>0</v>
      </c>
      <c r="AE209" s="138">
        <f t="shared" si="90"/>
        <v>3827</v>
      </c>
      <c r="AF209" s="138">
        <f t="shared" si="91"/>
        <v>0</v>
      </c>
      <c r="AG209" s="138">
        <f t="shared" si="92"/>
        <v>0</v>
      </c>
      <c r="AH209" s="29"/>
      <c r="AI209" s="29"/>
      <c r="AJ209" s="15"/>
      <c r="AK209" s="51">
        <f t="shared" ca="1" si="93"/>
        <v>2636526.8884145822</v>
      </c>
      <c r="AL209" s="15">
        <f t="shared" ca="1" si="94"/>
        <v>2858852.0584145822</v>
      </c>
      <c r="AM209" s="49">
        <f t="shared" ca="1" si="95"/>
        <v>16784.963331325798</v>
      </c>
      <c r="AN209" s="49">
        <f t="shared" ca="1" si="96"/>
        <v>79.302123681491025</v>
      </c>
      <c r="AO209" s="15"/>
      <c r="AP209" s="49">
        <f t="shared" ca="1" si="97"/>
        <v>50352.560455064086</v>
      </c>
      <c r="AQ209" s="15">
        <f t="shared" si="109"/>
        <v>86530.639915875014</v>
      </c>
      <c r="AR209" s="15">
        <f t="shared" si="110"/>
        <v>0</v>
      </c>
      <c r="AS209" s="15"/>
      <c r="AT209" s="15"/>
      <c r="AU209" s="51">
        <f t="shared" si="98"/>
        <v>447</v>
      </c>
      <c r="AV209" s="51">
        <f t="shared" ca="1" si="99"/>
        <v>62578.84369079864</v>
      </c>
      <c r="AW209" s="51">
        <f t="shared" ca="1" si="111"/>
        <v>0</v>
      </c>
      <c r="AX209" s="15">
        <f t="shared" ca="1" si="112"/>
        <v>26847.764229987719</v>
      </c>
      <c r="AY209" s="51">
        <f t="shared" ca="1" si="113"/>
        <v>-116.51532559771786</v>
      </c>
      <c r="AZ209" s="52">
        <f t="shared" ca="1" si="100"/>
        <v>0</v>
      </c>
      <c r="BA209" s="52">
        <f t="shared" ca="1" si="101"/>
        <v>0</v>
      </c>
      <c r="BB209" s="52">
        <f t="shared" si="114"/>
        <v>0</v>
      </c>
      <c r="BC209" s="39">
        <f t="shared" si="115"/>
        <v>0</v>
      </c>
      <c r="BD209" s="51">
        <f t="shared" ca="1" si="116"/>
        <v>0</v>
      </c>
      <c r="BE209" s="15">
        <f t="shared" ca="1" si="117"/>
        <v>113261.88882026501</v>
      </c>
      <c r="BF209" s="15">
        <v>-84835.416183276408</v>
      </c>
      <c r="BG209" s="15">
        <f t="shared" ca="1" si="118"/>
        <v>2904142.7965065781</v>
      </c>
      <c r="BH209" s="15"/>
      <c r="BI209" s="15"/>
    </row>
    <row r="210" spans="1:61" ht="11.25" x14ac:dyDescent="0.2">
      <c r="A210" s="20">
        <v>20419</v>
      </c>
      <c r="B210" s="20"/>
      <c r="C210" s="20">
        <v>1</v>
      </c>
      <c r="D210" s="20">
        <f t="shared" si="102"/>
        <v>2</v>
      </c>
      <c r="E210" s="47">
        <f t="shared" si="103"/>
        <v>3</v>
      </c>
      <c r="F210" s="47">
        <f t="shared" si="104"/>
        <v>23</v>
      </c>
      <c r="G210" s="21" t="s">
        <v>292</v>
      </c>
      <c r="H210" s="29">
        <v>1495</v>
      </c>
      <c r="I210" s="48"/>
      <c r="J210" s="29">
        <f t="shared" si="105"/>
        <v>2409.8507462686566</v>
      </c>
      <c r="K210" s="125">
        <v>496433.85000000003</v>
      </c>
      <c r="L210" s="125">
        <v>377871</v>
      </c>
      <c r="M210" s="125">
        <v>0</v>
      </c>
      <c r="N210" s="126">
        <f t="shared" si="85"/>
        <v>504802.06200000003</v>
      </c>
      <c r="O210" s="126">
        <f t="shared" ca="1" si="86"/>
        <v>409014.69781527534</v>
      </c>
      <c r="P210" s="126">
        <f t="shared" ca="1" si="87"/>
        <v>0</v>
      </c>
      <c r="Q210" s="49">
        <f t="shared" si="106"/>
        <v>1</v>
      </c>
      <c r="R210" s="49">
        <f t="shared" si="107"/>
        <v>0</v>
      </c>
      <c r="S210" s="49">
        <f ca="1">OFFSET(V!$B$7,D210,Q210)*H210</f>
        <v>13499.849999999999</v>
      </c>
      <c r="T210" s="49">
        <f ca="1">IF(R210&gt;0,OFFSET(V!$I$7,D210,R210)*IF(R210=1,H210-9300,IF(R210=2,H210-18000,IF(R210=3,H210-45000,0))),0)</f>
        <v>0</v>
      </c>
      <c r="U210" s="49">
        <f>IF(AND(I210=1,H210&gt;20000,H210&lt;=45000),H210*V!$G$7,0)+IF(AND(I210=1,H210&gt;45000,H210&lt;=50000),V!$G$7/5000*(50000-H210)*H210,0)</f>
        <v>0</v>
      </c>
      <c r="V210" s="50">
        <f t="shared" ca="1" si="88"/>
        <v>13499.849999999999</v>
      </c>
      <c r="W210" s="51">
        <v>0</v>
      </c>
      <c r="X210" s="51">
        <v>0</v>
      </c>
      <c r="Y210" s="52">
        <v>921</v>
      </c>
      <c r="Z210" s="52">
        <v>193397</v>
      </c>
      <c r="AA210" s="52">
        <v>122978</v>
      </c>
      <c r="AB210" s="138">
        <f t="shared" si="108"/>
        <v>121978</v>
      </c>
      <c r="AC210" s="52">
        <v>188658.52912845509</v>
      </c>
      <c r="AD210" s="138">
        <f t="shared" si="89"/>
        <v>0</v>
      </c>
      <c r="AE210" s="138">
        <f t="shared" si="90"/>
        <v>1495</v>
      </c>
      <c r="AF210" s="138">
        <f t="shared" si="91"/>
        <v>0</v>
      </c>
      <c r="AG210" s="138">
        <f t="shared" si="92"/>
        <v>0</v>
      </c>
      <c r="AH210" s="29"/>
      <c r="AI210" s="29"/>
      <c r="AJ210" s="15"/>
      <c r="AK210" s="51">
        <f t="shared" ca="1" si="93"/>
        <v>1029947.1382753595</v>
      </c>
      <c r="AL210" s="15">
        <f t="shared" ca="1" si="94"/>
        <v>1043446.9882753595</v>
      </c>
      <c r="AM210" s="49">
        <f t="shared" ca="1" si="95"/>
        <v>6556.9689522686358</v>
      </c>
      <c r="AN210" s="49">
        <f t="shared" ca="1" si="96"/>
        <v>429.63091712148957</v>
      </c>
      <c r="AO210" s="15"/>
      <c r="AP210" s="49">
        <f t="shared" ca="1" si="97"/>
        <v>109781.2289674426</v>
      </c>
      <c r="AQ210" s="15">
        <f t="shared" si="109"/>
        <v>188658.52912845509</v>
      </c>
      <c r="AR210" s="15">
        <f t="shared" si="110"/>
        <v>0</v>
      </c>
      <c r="AS210" s="15"/>
      <c r="AT210" s="15"/>
      <c r="AU210" s="51">
        <f t="shared" si="98"/>
        <v>60989</v>
      </c>
      <c r="AV210" s="51">
        <f t="shared" ca="1" si="99"/>
        <v>24446.138311404222</v>
      </c>
      <c r="AW210" s="51">
        <f t="shared" ca="1" si="111"/>
        <v>0</v>
      </c>
      <c r="AX210" s="15">
        <f t="shared" ca="1" si="112"/>
        <v>6557.8381503917044</v>
      </c>
      <c r="AY210" s="51">
        <f t="shared" ca="1" si="113"/>
        <v>-28.460047576571512</v>
      </c>
      <c r="AZ210" s="52">
        <f t="shared" ca="1" si="100"/>
        <v>0</v>
      </c>
      <c r="BA210" s="52">
        <f t="shared" ca="1" si="101"/>
        <v>0</v>
      </c>
      <c r="BB210" s="52">
        <f t="shared" si="114"/>
        <v>0</v>
      </c>
      <c r="BC210" s="39">
        <f t="shared" si="115"/>
        <v>0</v>
      </c>
      <c r="BD210" s="51">
        <f t="shared" ca="1" si="116"/>
        <v>0</v>
      </c>
      <c r="BE210" s="15">
        <f t="shared" ca="1" si="117"/>
        <v>195187.90723127022</v>
      </c>
      <c r="BF210" s="15">
        <v>-33140.566290566559</v>
      </c>
      <c r="BG210" s="15">
        <f t="shared" ca="1" si="118"/>
        <v>1212480.9290854533</v>
      </c>
      <c r="BH210" s="15"/>
      <c r="BI210" s="15"/>
    </row>
    <row r="211" spans="1:61" ht="11.25" x14ac:dyDescent="0.2">
      <c r="A211" s="20">
        <v>20421</v>
      </c>
      <c r="B211" s="20"/>
      <c r="C211" s="20">
        <v>1</v>
      </c>
      <c r="D211" s="20">
        <f t="shared" si="102"/>
        <v>2</v>
      </c>
      <c r="E211" s="47">
        <f t="shared" si="103"/>
        <v>4</v>
      </c>
      <c r="F211" s="47">
        <f t="shared" si="104"/>
        <v>24</v>
      </c>
      <c r="G211" s="21" t="s">
        <v>293</v>
      </c>
      <c r="H211" s="29">
        <v>4483</v>
      </c>
      <c r="I211" s="48"/>
      <c r="J211" s="29">
        <f t="shared" si="105"/>
        <v>7226.3283582089553</v>
      </c>
      <c r="K211" s="125">
        <v>266132.84999999998</v>
      </c>
      <c r="L211" s="125">
        <v>306849</v>
      </c>
      <c r="M211" s="125">
        <v>99321</v>
      </c>
      <c r="N211" s="126">
        <f t="shared" si="85"/>
        <v>410607.76199999999</v>
      </c>
      <c r="O211" s="126">
        <f t="shared" ca="1" si="86"/>
        <v>1226496.9165925614</v>
      </c>
      <c r="P211" s="126">
        <f t="shared" ca="1" si="87"/>
        <v>244767</v>
      </c>
      <c r="Q211" s="49">
        <f t="shared" si="106"/>
        <v>1</v>
      </c>
      <c r="R211" s="49">
        <f t="shared" si="107"/>
        <v>0</v>
      </c>
      <c r="S211" s="49">
        <f ca="1">OFFSET(V!$B$7,D211,Q211)*H211</f>
        <v>40481.49</v>
      </c>
      <c r="T211" s="49">
        <f ca="1">IF(R211&gt;0,OFFSET(V!$I$7,D211,R211)*IF(R211=1,H211-9300,IF(R211=2,H211-18000,IF(R211=3,H211-45000,0))),0)</f>
        <v>0</v>
      </c>
      <c r="U211" s="49">
        <f>IF(AND(I211=1,H211&gt;20000,H211&lt;=45000),H211*V!$G$7,0)+IF(AND(I211=1,H211&gt;45000,H211&lt;=50000),V!$G$7/5000*(50000-H211)*H211,0)</f>
        <v>0</v>
      </c>
      <c r="V211" s="50">
        <f t="shared" ca="1" si="88"/>
        <v>40481.49</v>
      </c>
      <c r="W211" s="51">
        <v>20123.62</v>
      </c>
      <c r="X211" s="51">
        <v>0</v>
      </c>
      <c r="Y211" s="52">
        <v>2156</v>
      </c>
      <c r="Z211" s="52">
        <v>165767</v>
      </c>
      <c r="AA211" s="52">
        <v>22209</v>
      </c>
      <c r="AB211" s="138">
        <f t="shared" si="108"/>
        <v>21209</v>
      </c>
      <c r="AC211" s="52">
        <v>161705.49904102244</v>
      </c>
      <c r="AD211" s="138">
        <f t="shared" si="89"/>
        <v>0</v>
      </c>
      <c r="AE211" s="138">
        <f t="shared" si="90"/>
        <v>4483</v>
      </c>
      <c r="AF211" s="138">
        <f t="shared" si="91"/>
        <v>0</v>
      </c>
      <c r="AG211" s="138">
        <f t="shared" si="92"/>
        <v>0</v>
      </c>
      <c r="AH211" s="29"/>
      <c r="AI211" s="29"/>
      <c r="AJ211" s="15"/>
      <c r="AK211" s="51">
        <f t="shared" ca="1" si="93"/>
        <v>3088463.5591227002</v>
      </c>
      <c r="AL211" s="15">
        <f t="shared" ca="1" si="94"/>
        <v>3393835.6691227006</v>
      </c>
      <c r="AM211" s="49">
        <f t="shared" ca="1" si="95"/>
        <v>19662.134991986819</v>
      </c>
      <c r="AN211" s="49">
        <f t="shared" ca="1" si="96"/>
        <v>1005.7375215134979</v>
      </c>
      <c r="AO211" s="15"/>
      <c r="AP211" s="49">
        <f t="shared" ca="1" si="97"/>
        <v>94097.142056216268</v>
      </c>
      <c r="AQ211" s="15">
        <f t="shared" si="109"/>
        <v>161705.49904102244</v>
      </c>
      <c r="AR211" s="15">
        <f t="shared" si="110"/>
        <v>0</v>
      </c>
      <c r="AS211" s="15"/>
      <c r="AT211" s="15"/>
      <c r="AU211" s="51">
        <f t="shared" si="98"/>
        <v>10604.5</v>
      </c>
      <c r="AV211" s="51">
        <f t="shared" ca="1" si="99"/>
        <v>73305.711070250924</v>
      </c>
      <c r="AW211" s="51">
        <f t="shared" ca="1" si="111"/>
        <v>0</v>
      </c>
      <c r="AX211" s="15">
        <f t="shared" ca="1" si="112"/>
        <v>16301.854085444764</v>
      </c>
      <c r="AY211" s="51">
        <f t="shared" ca="1" si="113"/>
        <v>-70.747635458245099</v>
      </c>
      <c r="AZ211" s="52">
        <f t="shared" ca="1" si="100"/>
        <v>0</v>
      </c>
      <c r="BA211" s="52">
        <f t="shared" ca="1" si="101"/>
        <v>0</v>
      </c>
      <c r="BB211" s="52">
        <f t="shared" si="114"/>
        <v>0</v>
      </c>
      <c r="BC211" s="39">
        <f t="shared" si="115"/>
        <v>0</v>
      </c>
      <c r="BD211" s="51">
        <f t="shared" ca="1" si="116"/>
        <v>0</v>
      </c>
      <c r="BE211" s="15">
        <f t="shared" ca="1" si="117"/>
        <v>177936.60549100896</v>
      </c>
      <c r="BF211" s="15">
        <v>-99377.363665959783</v>
      </c>
      <c r="BG211" s="15">
        <f t="shared" ca="1" si="118"/>
        <v>3493062.7834612499</v>
      </c>
      <c r="BH211" s="15"/>
      <c r="BI211" s="15"/>
    </row>
    <row r="212" spans="1:61" ht="11.25" x14ac:dyDescent="0.2">
      <c r="A212" s="20">
        <v>20424</v>
      </c>
      <c r="B212" s="20"/>
      <c r="C212" s="20">
        <v>1</v>
      </c>
      <c r="D212" s="20">
        <f t="shared" si="102"/>
        <v>2</v>
      </c>
      <c r="E212" s="47">
        <f t="shared" si="103"/>
        <v>4</v>
      </c>
      <c r="F212" s="47">
        <f t="shared" si="104"/>
        <v>24</v>
      </c>
      <c r="G212" s="21" t="s">
        <v>294</v>
      </c>
      <c r="H212" s="29">
        <v>2681</v>
      </c>
      <c r="I212" s="48"/>
      <c r="J212" s="29">
        <f t="shared" si="105"/>
        <v>4321.6119402985078</v>
      </c>
      <c r="K212" s="125">
        <v>684422.85000000009</v>
      </c>
      <c r="L212" s="125">
        <v>572615</v>
      </c>
      <c r="M212" s="125">
        <v>0</v>
      </c>
      <c r="N212" s="126">
        <f t="shared" ref="N212:N275" si="119">K212*K$2+L212*L$2+M212*M$2</f>
        <v>716104.30200000003</v>
      </c>
      <c r="O212" s="126">
        <f t="shared" ref="O212:O275" ca="1" si="120">OFFSET($O$4,D212,0)*J212</f>
        <v>733490.5718011728</v>
      </c>
      <c r="P212" s="126">
        <f t="shared" ref="P212:P275" ca="1" si="121">ROUND(IF(O212&gt;N212,(O212-N212)*$P$2,0),0)</f>
        <v>5216</v>
      </c>
      <c r="Q212" s="49">
        <f t="shared" si="106"/>
        <v>1</v>
      </c>
      <c r="R212" s="49">
        <f t="shared" si="107"/>
        <v>0</v>
      </c>
      <c r="S212" s="49">
        <f ca="1">OFFSET(V!$B$7,D212,Q212)*H212</f>
        <v>24209.429999999997</v>
      </c>
      <c r="T212" s="49">
        <f ca="1">IF(R212&gt;0,OFFSET(V!$I$7,D212,R212)*IF(R212=1,H212-9300,IF(R212=2,H212-18000,IF(R212=3,H212-45000,0))),0)</f>
        <v>0</v>
      </c>
      <c r="U212" s="49">
        <f>IF(AND(I212=1,H212&gt;20000,H212&lt;=45000),H212*V!$G$7,0)+IF(AND(I212=1,H212&gt;45000,H212&lt;=50000),V!$G$7/5000*(50000-H212)*H212,0)</f>
        <v>0</v>
      </c>
      <c r="V212" s="50">
        <f t="shared" ref="V212:V275" ca="1" si="122">SUM(S212:U212)</f>
        <v>24209.429999999997</v>
      </c>
      <c r="W212" s="51">
        <v>12041.699999999999</v>
      </c>
      <c r="X212" s="51">
        <v>0</v>
      </c>
      <c r="Y212" s="52">
        <v>8091</v>
      </c>
      <c r="Z212" s="52">
        <v>446051</v>
      </c>
      <c r="AA212" s="52">
        <v>300141</v>
      </c>
      <c r="AB212" s="138">
        <f t="shared" si="108"/>
        <v>299141</v>
      </c>
      <c r="AC212" s="52">
        <v>435122.18688126764</v>
      </c>
      <c r="AD212" s="138">
        <f t="shared" ref="AD212:AD275" si="123">IF(AND(H212&lt;=$AD$1,I212=0),0,1)</f>
        <v>0</v>
      </c>
      <c r="AE212" s="138">
        <f t="shared" ref="AE212:AE275" si="124">IF(AD212=0,H212,0)</f>
        <v>2681</v>
      </c>
      <c r="AF212" s="138">
        <f t="shared" ref="AF212:AF275" si="125">H212-AE212</f>
        <v>0</v>
      </c>
      <c r="AG212" s="138">
        <f t="shared" ref="AG212:AG275" si="126">J212*AD212</f>
        <v>0</v>
      </c>
      <c r="AH212" s="29"/>
      <c r="AI212" s="29"/>
      <c r="AJ212" s="15"/>
      <c r="AK212" s="51">
        <f t="shared" ref="AK212:AK275" ca="1" si="127">OFFSET($AK$4,D212,0)/OFFSET($J$4,D212,0)*J212</f>
        <v>1847015.5703787552</v>
      </c>
      <c r="AL212" s="15">
        <f t="shared" ref="AL212:AL275" ca="1" si="128">AK212+P212+V212+W212+X212</f>
        <v>1888482.7003787551</v>
      </c>
      <c r="AM212" s="49">
        <f t="shared" ref="AM212:AM275" ca="1" si="129">OFFSET($AM$4,D212,0)/OFFSET($H$4,D212,0)*H212</f>
        <v>11758.684789988101</v>
      </c>
      <c r="AN212" s="49">
        <f t="shared" ref="AN212:AN275" ca="1" si="130">OFFSET($AN$4,D212,0)/OFFSET($Y$4,D212,0)*Y212</f>
        <v>3774.3146041584932</v>
      </c>
      <c r="AO212" s="15"/>
      <c r="AP212" s="49">
        <f t="shared" ref="AP212:AP275" ca="1" si="131">OFFSET($AP$4,D212,0)/OFFSET($Z$4,D212,0)*Z212</f>
        <v>253199.51685991377</v>
      </c>
      <c r="AQ212" s="15">
        <f t="shared" si="109"/>
        <v>435122.18688126764</v>
      </c>
      <c r="AR212" s="15">
        <f t="shared" si="110"/>
        <v>0</v>
      </c>
      <c r="AS212" s="15"/>
      <c r="AT212" s="15"/>
      <c r="AU212" s="51">
        <f t="shared" ref="AU212:AU275" si="132">IF(AD212=0,AB212*$AU$4,0)</f>
        <v>149570.5</v>
      </c>
      <c r="AV212" s="51">
        <f t="shared" ref="AV212:AV275" ca="1" si="133">OFFSET($AV$4,D212,0)/OFFSET($AE$4,D212,0)*AE212</f>
        <v>43839.52964071888</v>
      </c>
      <c r="AW212" s="51">
        <f t="shared" ca="1" si="111"/>
        <v>0</v>
      </c>
      <c r="AX212" s="15">
        <f t="shared" ca="1" si="112"/>
        <v>11487.359619365016</v>
      </c>
      <c r="AY212" s="51">
        <f t="shared" ca="1" si="113"/>
        <v>-49.853441606634796</v>
      </c>
      <c r="AZ212" s="52">
        <f t="shared" ref="AZ212:AZ275" ca="1" si="134">OFFSET($AT$4,D212,0)*$AZ$2/OFFSET($AF$4,D212,0)*AF212</f>
        <v>0</v>
      </c>
      <c r="BA212" s="52">
        <f t="shared" ref="BA212:BA275" ca="1" si="135">OFFSET($AT$4,D212,0)*$BA$2/OFFSET($AG$4,D212,0)*AG212</f>
        <v>0</v>
      </c>
      <c r="BB212" s="52">
        <f t="shared" si="114"/>
        <v>0</v>
      </c>
      <c r="BC212" s="39">
        <f t="shared" si="115"/>
        <v>0</v>
      </c>
      <c r="BD212" s="51">
        <f t="shared" ca="1" si="116"/>
        <v>0</v>
      </c>
      <c r="BE212" s="15">
        <f t="shared" ca="1" si="117"/>
        <v>446559.69305902603</v>
      </c>
      <c r="BF212" s="15">
        <v>-59431.343294320366</v>
      </c>
      <c r="BG212" s="15">
        <f t="shared" ca="1" si="118"/>
        <v>2291144.0495376079</v>
      </c>
      <c r="BH212" s="15"/>
      <c r="BI212" s="15"/>
    </row>
    <row r="213" spans="1:61" ht="11.25" x14ac:dyDescent="0.2">
      <c r="A213" s="20">
        <v>20425</v>
      </c>
      <c r="B213" s="20"/>
      <c r="C213" s="20">
        <v>1</v>
      </c>
      <c r="D213" s="20">
        <f t="shared" ref="D213:D276" si="136">INT(A213/10000)</f>
        <v>2</v>
      </c>
      <c r="E213" s="47">
        <f t="shared" ref="E213:E276" si="137">IF(H213&lt;=500,1,IF(H213&lt;=1000,2,IF(H213&lt;=2500,3,IF(H213&lt;=5000,4,IF(H213&lt;=10000,5,IF(H213&lt;=20000,6,IF(H213&lt;=50000,7,8)))))))</f>
        <v>4</v>
      </c>
      <c r="F213" s="47">
        <f t="shared" ref="F213:F276" si="138">D213*10+E213</f>
        <v>24</v>
      </c>
      <c r="G213" s="21" t="s">
        <v>295</v>
      </c>
      <c r="H213" s="29">
        <v>3066</v>
      </c>
      <c r="I213" s="48"/>
      <c r="J213" s="29">
        <f t="shared" ref="J213:J276" si="139">IF(AND(I213=1,H213&lt;=20000),H213*2,IF(H213&lt;=10000,H213*(1+41/67),IF(H213&lt;=20000,H213*(1+2/3),IF(H213&lt;=50000,H213*(2),H213*(2+1/3))))+IF(AND(H213&gt;9000,H213&lt;=10000),(H213-9000)*(110/201),0)+IF(AND(H213&gt;18000,H213&lt;=20000),(H213-18000)*(3+1/3),0)+IF(AND(H213&gt;45000,H213&lt;=50000),(H213-45000)*(3+1/3),0))</f>
        <v>4942.2089552238804</v>
      </c>
      <c r="K213" s="125">
        <v>198394.7</v>
      </c>
      <c r="L213" s="125">
        <v>627688</v>
      </c>
      <c r="M213" s="125">
        <v>44646</v>
      </c>
      <c r="N213" s="126">
        <f t="shared" si="119"/>
        <v>432288.50400000002</v>
      </c>
      <c r="O213" s="126">
        <f t="shared" ca="1" si="120"/>
        <v>838822.11605460476</v>
      </c>
      <c r="P213" s="126">
        <f t="shared" ca="1" si="121"/>
        <v>121960</v>
      </c>
      <c r="Q213" s="49">
        <f t="shared" ref="Q213:Q276" si="140">IF(AND(I213=1,H213&lt;=20000),3,IF(H213&lt;=10000,1,IF(H213&lt;=20000,2,IF(H213&lt;=50000,3,4))))</f>
        <v>1</v>
      </c>
      <c r="R213" s="49">
        <f t="shared" ref="R213:R276" si="141">IF(AND(I213=1,H213&lt;=45000),0,IF(AND(H213&gt;9300,H213&lt;=10000),1,IF(AND(H213&gt;18000,H213&lt;=20000),2,IF(AND(H213&gt;45000,H213&lt;=50000),3,0))))</f>
        <v>0</v>
      </c>
      <c r="S213" s="49">
        <f ca="1">OFFSET(V!$B$7,D213,Q213)*H213</f>
        <v>27685.98</v>
      </c>
      <c r="T213" s="49">
        <f ca="1">IF(R213&gt;0,OFFSET(V!$I$7,D213,R213)*IF(R213=1,H213-9300,IF(R213=2,H213-18000,IF(R213=3,H213-45000,0))),0)</f>
        <v>0</v>
      </c>
      <c r="U213" s="49">
        <f>IF(AND(I213=1,H213&gt;20000,H213&lt;=45000),H213*V!$G$7,0)+IF(AND(I213=1,H213&gt;45000,H213&lt;=50000),V!$G$7/5000*(50000-H213)*H213,0)</f>
        <v>0</v>
      </c>
      <c r="V213" s="50">
        <f t="shared" ca="1" si="122"/>
        <v>27685.98</v>
      </c>
      <c r="W213" s="51">
        <v>12853.5</v>
      </c>
      <c r="X213" s="51">
        <v>0</v>
      </c>
      <c r="Y213" s="52">
        <v>218</v>
      </c>
      <c r="Z213" s="52">
        <v>68690</v>
      </c>
      <c r="AA213" s="52">
        <v>0</v>
      </c>
      <c r="AB213" s="138">
        <f t="shared" ref="AB213:AB276" si="142">MAX(AA213-$AB$3,0)</f>
        <v>0</v>
      </c>
      <c r="AC213" s="52">
        <v>67007.008205057893</v>
      </c>
      <c r="AD213" s="138">
        <f t="shared" si="123"/>
        <v>0</v>
      </c>
      <c r="AE213" s="138">
        <f t="shared" si="124"/>
        <v>3066</v>
      </c>
      <c r="AF213" s="138">
        <f t="shared" si="125"/>
        <v>0</v>
      </c>
      <c r="AG213" s="138">
        <f t="shared" si="126"/>
        <v>0</v>
      </c>
      <c r="AH213" s="29"/>
      <c r="AI213" s="29"/>
      <c r="AJ213" s="15"/>
      <c r="AK213" s="51">
        <f t="shared" ca="1" si="127"/>
        <v>2112252.7932790983</v>
      </c>
      <c r="AL213" s="15">
        <f t="shared" ca="1" si="128"/>
        <v>2274752.2732790983</v>
      </c>
      <c r="AM213" s="49">
        <f t="shared" ca="1" si="129"/>
        <v>13447.268767662634</v>
      </c>
      <c r="AN213" s="49">
        <f t="shared" ca="1" si="130"/>
        <v>101.69331154450025</v>
      </c>
      <c r="AO213" s="15"/>
      <c r="AP213" s="49">
        <f t="shared" ca="1" si="131"/>
        <v>38991.673178868507</v>
      </c>
      <c r="AQ213" s="15">
        <f t="shared" ref="AQ213:AQ276" si="143">IF(AD213=0,AC213,0)</f>
        <v>67007.008205057893</v>
      </c>
      <c r="AR213" s="15">
        <f t="shared" ref="AR213:AR276" si="144">AC213-AQ213</f>
        <v>0</v>
      </c>
      <c r="AS213" s="15"/>
      <c r="AT213" s="15"/>
      <c r="AU213" s="51">
        <f t="shared" si="132"/>
        <v>0</v>
      </c>
      <c r="AV213" s="51">
        <f t="shared" ca="1" si="133"/>
        <v>50135.023453354748</v>
      </c>
      <c r="AW213" s="51">
        <f t="shared" ref="AW213:AW276" ca="1" si="145">IF(AD213=0,MAX(0,AC213*$AW$1-(AP213+AU213+AV213)),0)</f>
        <v>0</v>
      </c>
      <c r="AX213" s="15">
        <f t="shared" ref="AX213:AX276" ca="1" si="146">IF(AD213=0,MAX(0,(AP213+AU213+AV213)-AC213),0)</f>
        <v>22119.688427165369</v>
      </c>
      <c r="AY213" s="51">
        <f t="shared" ref="AY213:AY276" ca="1" si="147">-OFFSET($AW$4,D213,0)/OFFSET($AX$4,D213,0)*AX213</f>
        <v>-95.996175962113753</v>
      </c>
      <c r="AZ213" s="52">
        <f t="shared" ca="1" si="134"/>
        <v>0</v>
      </c>
      <c r="BA213" s="52">
        <f t="shared" ca="1" si="135"/>
        <v>0</v>
      </c>
      <c r="BB213" s="52">
        <f t="shared" ref="BB213:BB276" si="148">IF(AD213=1,MAX(0,AC213*$BB$1-(AP213+AZ213+BA213)),0)</f>
        <v>0</v>
      </c>
      <c r="BC213" s="39">
        <f t="shared" ref="BC213:BC276" si="149">IF(AD213=1,MAX(0,(AP213+AZ213+BA213)-AC213),0)</f>
        <v>0</v>
      </c>
      <c r="BD213" s="51">
        <f t="shared" ref="BD213:BD276" ca="1" si="150">-OFFSET($BB$4,D213,0)/OFFSET($BC$4,D213,0)*BC213</f>
        <v>0</v>
      </c>
      <c r="BE213" s="15">
        <f t="shared" ref="BE213:BE276" ca="1" si="151">AP213+AU213+AV213+AW213+AY213+AZ213+BA213+BB213+BD213</f>
        <v>89030.700456261155</v>
      </c>
      <c r="BF213" s="15">
        <v>-67965.870399248874</v>
      </c>
      <c r="BG213" s="15">
        <f t="shared" ref="BG213:BG276" ca="1" si="152">AL213+AM213+AN213+BE213+BF213</f>
        <v>2309366.0654153181</v>
      </c>
      <c r="BH213" s="15"/>
      <c r="BI213" s="15"/>
    </row>
    <row r="214" spans="1:61" ht="11.25" x14ac:dyDescent="0.2">
      <c r="A214" s="20">
        <v>20428</v>
      </c>
      <c r="B214" s="20"/>
      <c r="C214" s="20">
        <v>1</v>
      </c>
      <c r="D214" s="20">
        <f t="shared" si="136"/>
        <v>2</v>
      </c>
      <c r="E214" s="47">
        <f t="shared" si="137"/>
        <v>3</v>
      </c>
      <c r="F214" s="47">
        <f t="shared" si="138"/>
        <v>23</v>
      </c>
      <c r="G214" s="21" t="s">
        <v>296</v>
      </c>
      <c r="H214" s="29">
        <v>1066</v>
      </c>
      <c r="I214" s="48"/>
      <c r="J214" s="29">
        <f t="shared" si="139"/>
        <v>1718.3283582089553</v>
      </c>
      <c r="K214" s="125">
        <v>57456.65</v>
      </c>
      <c r="L214" s="125">
        <v>46539</v>
      </c>
      <c r="M214" s="125">
        <v>34877</v>
      </c>
      <c r="N214" s="126">
        <f t="shared" si="119"/>
        <v>94395.997999999992</v>
      </c>
      <c r="O214" s="126">
        <f t="shared" ca="1" si="120"/>
        <v>291645.26279002242</v>
      </c>
      <c r="P214" s="126">
        <f t="shared" ca="1" si="121"/>
        <v>59175</v>
      </c>
      <c r="Q214" s="49">
        <f t="shared" si="140"/>
        <v>1</v>
      </c>
      <c r="R214" s="49">
        <f t="shared" si="141"/>
        <v>0</v>
      </c>
      <c r="S214" s="49">
        <f ca="1">OFFSET(V!$B$7,D214,Q214)*H214</f>
        <v>9625.98</v>
      </c>
      <c r="T214" s="49">
        <f ca="1">IF(R214&gt;0,OFFSET(V!$I$7,D214,R214)*IF(R214=1,H214-9300,IF(R214=2,H214-18000,IF(R214=3,H214-45000,0))),0)</f>
        <v>0</v>
      </c>
      <c r="U214" s="49">
        <f>IF(AND(I214=1,H214&gt;20000,H214&lt;=45000),H214*V!$G$7,0)+IF(AND(I214=1,H214&gt;45000,H214&lt;=50000),V!$G$7/5000*(50000-H214)*H214,0)</f>
        <v>0</v>
      </c>
      <c r="V214" s="50">
        <f t="shared" ca="1" si="122"/>
        <v>9625.98</v>
      </c>
      <c r="W214" s="51">
        <v>0</v>
      </c>
      <c r="X214" s="51">
        <v>0</v>
      </c>
      <c r="Y214" s="52">
        <v>775</v>
      </c>
      <c r="Z214" s="52">
        <v>34694</v>
      </c>
      <c r="AA214" s="52">
        <v>45213</v>
      </c>
      <c r="AB214" s="138">
        <f t="shared" si="142"/>
        <v>44213</v>
      </c>
      <c r="AC214" s="52">
        <v>33843.953161541394</v>
      </c>
      <c r="AD214" s="138">
        <f t="shared" si="123"/>
        <v>0</v>
      </c>
      <c r="AE214" s="138">
        <f t="shared" si="124"/>
        <v>1066</v>
      </c>
      <c r="AF214" s="138">
        <f t="shared" si="125"/>
        <v>0</v>
      </c>
      <c r="AG214" s="138">
        <f t="shared" si="126"/>
        <v>0</v>
      </c>
      <c r="AH214" s="29"/>
      <c r="AI214" s="29"/>
      <c r="AJ214" s="15"/>
      <c r="AK214" s="51">
        <f t="shared" ca="1" si="127"/>
        <v>734397.08990069118</v>
      </c>
      <c r="AL214" s="15">
        <f t="shared" ca="1" si="128"/>
        <v>803198.06990069116</v>
      </c>
      <c r="AM214" s="49">
        <f t="shared" ca="1" si="129"/>
        <v>4675.4039485741578</v>
      </c>
      <c r="AN214" s="49">
        <f t="shared" ca="1" si="130"/>
        <v>361.52438737150317</v>
      </c>
      <c r="AO214" s="15"/>
      <c r="AP214" s="49">
        <f t="shared" ca="1" si="131"/>
        <v>19693.945396239102</v>
      </c>
      <c r="AQ214" s="15">
        <f t="shared" si="143"/>
        <v>33843.953161541394</v>
      </c>
      <c r="AR214" s="15">
        <f t="shared" si="144"/>
        <v>0</v>
      </c>
      <c r="AS214" s="15"/>
      <c r="AT214" s="15"/>
      <c r="AU214" s="51">
        <f t="shared" si="132"/>
        <v>22106.5</v>
      </c>
      <c r="AV214" s="51">
        <f t="shared" ca="1" si="133"/>
        <v>17431.159491609968</v>
      </c>
      <c r="AW214" s="51">
        <f t="shared" ca="1" si="145"/>
        <v>0</v>
      </c>
      <c r="AX214" s="15">
        <f t="shared" ca="1" si="146"/>
        <v>25387.651726307675</v>
      </c>
      <c r="AY214" s="51">
        <f t="shared" ca="1" si="147"/>
        <v>-110.17865330283988</v>
      </c>
      <c r="AZ214" s="52">
        <f t="shared" ca="1" si="134"/>
        <v>0</v>
      </c>
      <c r="BA214" s="52">
        <f t="shared" ca="1" si="135"/>
        <v>0</v>
      </c>
      <c r="BB214" s="52">
        <f t="shared" si="148"/>
        <v>0</v>
      </c>
      <c r="BC214" s="39">
        <f t="shared" si="149"/>
        <v>0</v>
      </c>
      <c r="BD214" s="51">
        <f t="shared" ca="1" si="150"/>
        <v>0</v>
      </c>
      <c r="BE214" s="15">
        <f t="shared" ca="1" si="151"/>
        <v>59121.426234546227</v>
      </c>
      <c r="BF214" s="15">
        <v>-23630.664659360504</v>
      </c>
      <c r="BG214" s="15">
        <f t="shared" ca="1" si="152"/>
        <v>843725.75981182256</v>
      </c>
      <c r="BH214" s="15"/>
      <c r="BI214" s="15"/>
    </row>
    <row r="215" spans="1:61" ht="11.25" x14ac:dyDescent="0.2">
      <c r="A215" s="20">
        <v>20432</v>
      </c>
      <c r="B215" s="20"/>
      <c r="C215" s="20">
        <v>1</v>
      </c>
      <c r="D215" s="20">
        <f t="shared" si="136"/>
        <v>2</v>
      </c>
      <c r="E215" s="47">
        <f t="shared" si="137"/>
        <v>4</v>
      </c>
      <c r="F215" s="47">
        <f t="shared" si="138"/>
        <v>24</v>
      </c>
      <c r="G215" s="21" t="s">
        <v>297</v>
      </c>
      <c r="H215" s="29">
        <v>2630</v>
      </c>
      <c r="I215" s="48"/>
      <c r="J215" s="29">
        <f t="shared" si="139"/>
        <v>4239.4029850746265</v>
      </c>
      <c r="K215" s="125">
        <v>252180.44999999998</v>
      </c>
      <c r="L215" s="125">
        <v>141804</v>
      </c>
      <c r="M215" s="125">
        <v>58650</v>
      </c>
      <c r="N215" s="126">
        <f t="shared" si="119"/>
        <v>295523.48399999994</v>
      </c>
      <c r="O215" s="126">
        <f t="shared" ca="1" si="120"/>
        <v>719537.56204292586</v>
      </c>
      <c r="P215" s="126">
        <f t="shared" ca="1" si="121"/>
        <v>127204</v>
      </c>
      <c r="Q215" s="49">
        <f t="shared" si="140"/>
        <v>1</v>
      </c>
      <c r="R215" s="49">
        <f t="shared" si="141"/>
        <v>0</v>
      </c>
      <c r="S215" s="49">
        <f ca="1">OFFSET(V!$B$7,D215,Q215)*H215</f>
        <v>23748.899999999998</v>
      </c>
      <c r="T215" s="49">
        <f ca="1">IF(R215&gt;0,OFFSET(V!$I$7,D215,R215)*IF(R215=1,H215-9300,IF(R215=2,H215-18000,IF(R215=3,H215-45000,0))),0)</f>
        <v>0</v>
      </c>
      <c r="U215" s="49">
        <f>IF(AND(I215=1,H215&gt;20000,H215&lt;=45000),H215*V!$G$7,0)+IF(AND(I215=1,H215&gt;45000,H215&lt;=50000),V!$G$7/5000*(50000-H215)*H215,0)</f>
        <v>0</v>
      </c>
      <c r="V215" s="50">
        <f t="shared" ca="1" si="122"/>
        <v>23748.899999999998</v>
      </c>
      <c r="W215" s="51">
        <v>10224.17</v>
      </c>
      <c r="X215" s="51">
        <v>0</v>
      </c>
      <c r="Y215" s="52">
        <v>1720</v>
      </c>
      <c r="Z215" s="52">
        <v>137642</v>
      </c>
      <c r="AA215" s="52">
        <v>100832</v>
      </c>
      <c r="AB215" s="138">
        <f t="shared" si="142"/>
        <v>99832</v>
      </c>
      <c r="AC215" s="52">
        <v>134269.59707905923</v>
      </c>
      <c r="AD215" s="138">
        <f t="shared" si="123"/>
        <v>0</v>
      </c>
      <c r="AE215" s="138">
        <f t="shared" si="124"/>
        <v>2630</v>
      </c>
      <c r="AF215" s="138">
        <f t="shared" si="125"/>
        <v>0</v>
      </c>
      <c r="AG215" s="138">
        <f t="shared" si="126"/>
        <v>0</v>
      </c>
      <c r="AH215" s="29"/>
      <c r="AI215" s="29"/>
      <c r="AJ215" s="15"/>
      <c r="AK215" s="51">
        <f t="shared" ca="1" si="127"/>
        <v>1811880.2499426056</v>
      </c>
      <c r="AL215" s="15">
        <f t="shared" ca="1" si="128"/>
        <v>1973057.3199426054</v>
      </c>
      <c r="AM215" s="49">
        <f t="shared" ca="1" si="129"/>
        <v>11535.002237101346</v>
      </c>
      <c r="AN215" s="49">
        <f t="shared" ca="1" si="130"/>
        <v>802.35089842449736</v>
      </c>
      <c r="AO215" s="15"/>
      <c r="AP215" s="49">
        <f t="shared" ca="1" si="131"/>
        <v>78132.069874593377</v>
      </c>
      <c r="AQ215" s="15">
        <f t="shared" si="143"/>
        <v>134269.59707905923</v>
      </c>
      <c r="AR215" s="15">
        <f t="shared" si="144"/>
        <v>0</v>
      </c>
      <c r="AS215" s="15"/>
      <c r="AT215" s="15"/>
      <c r="AU215" s="51">
        <f t="shared" si="132"/>
        <v>49916</v>
      </c>
      <c r="AV215" s="51">
        <f t="shared" ca="1" si="133"/>
        <v>43005.581109694387</v>
      </c>
      <c r="AW215" s="51">
        <f t="shared" ca="1" si="145"/>
        <v>0</v>
      </c>
      <c r="AX215" s="15">
        <f t="shared" ca="1" si="146"/>
        <v>36784.053905228531</v>
      </c>
      <c r="AY215" s="51">
        <f t="shared" ca="1" si="147"/>
        <v>-159.63735307182665</v>
      </c>
      <c r="AZ215" s="52">
        <f t="shared" ca="1" si="134"/>
        <v>0</v>
      </c>
      <c r="BA215" s="52">
        <f t="shared" ca="1" si="135"/>
        <v>0</v>
      </c>
      <c r="BB215" s="52">
        <f t="shared" si="148"/>
        <v>0</v>
      </c>
      <c r="BC215" s="39">
        <f t="shared" si="149"/>
        <v>0</v>
      </c>
      <c r="BD215" s="51">
        <f t="shared" ca="1" si="150"/>
        <v>0</v>
      </c>
      <c r="BE215" s="15">
        <f t="shared" ca="1" si="151"/>
        <v>170894.01363121593</v>
      </c>
      <c r="BF215" s="15">
        <v>-58300.79554795321</v>
      </c>
      <c r="BG215" s="15">
        <f t="shared" ca="1" si="152"/>
        <v>2097987.8911613938</v>
      </c>
      <c r="BH215" s="15"/>
      <c r="BI215" s="15"/>
    </row>
    <row r="216" spans="1:61" ht="11.25" x14ac:dyDescent="0.2">
      <c r="A216" s="20">
        <v>20435</v>
      </c>
      <c r="B216" s="20"/>
      <c r="C216" s="20">
        <v>1</v>
      </c>
      <c r="D216" s="20">
        <f t="shared" si="136"/>
        <v>2</v>
      </c>
      <c r="E216" s="47">
        <f t="shared" si="137"/>
        <v>3</v>
      </c>
      <c r="F216" s="47">
        <f t="shared" si="138"/>
        <v>23</v>
      </c>
      <c r="G216" s="21" t="s">
        <v>298</v>
      </c>
      <c r="H216" s="29">
        <v>2171</v>
      </c>
      <c r="I216" s="48"/>
      <c r="J216" s="29">
        <f t="shared" si="139"/>
        <v>3499.5223880597014</v>
      </c>
      <c r="K216" s="125">
        <v>272959.45</v>
      </c>
      <c r="L216" s="125">
        <v>190293</v>
      </c>
      <c r="M216" s="125">
        <v>0</v>
      </c>
      <c r="N216" s="126">
        <f t="shared" si="119"/>
        <v>270745.07400000002</v>
      </c>
      <c r="O216" s="126">
        <f t="shared" ca="1" si="120"/>
        <v>593960.47421870416</v>
      </c>
      <c r="P216" s="126">
        <f t="shared" ca="1" si="121"/>
        <v>96965</v>
      </c>
      <c r="Q216" s="49">
        <f t="shared" si="140"/>
        <v>1</v>
      </c>
      <c r="R216" s="49">
        <f t="shared" si="141"/>
        <v>0</v>
      </c>
      <c r="S216" s="49">
        <f ca="1">OFFSET(V!$B$7,D216,Q216)*H216</f>
        <v>19604.129999999997</v>
      </c>
      <c r="T216" s="49">
        <f ca="1">IF(R216&gt;0,OFFSET(V!$I$7,D216,R216)*IF(R216=1,H216-9300,IF(R216=2,H216-18000,IF(R216=3,H216-45000,0))),0)</f>
        <v>0</v>
      </c>
      <c r="U216" s="49">
        <f>IF(AND(I216=1,H216&gt;20000,H216&lt;=45000),H216*V!$G$7,0)+IF(AND(I216=1,H216&gt;45000,H216&lt;=50000),V!$G$7/5000*(50000-H216)*H216,0)</f>
        <v>0</v>
      </c>
      <c r="V216" s="50">
        <f t="shared" ca="1" si="122"/>
        <v>19604.129999999997</v>
      </c>
      <c r="W216" s="51">
        <v>9286.09</v>
      </c>
      <c r="X216" s="51">
        <v>0</v>
      </c>
      <c r="Y216" s="52">
        <v>24</v>
      </c>
      <c r="Z216" s="52">
        <v>106815</v>
      </c>
      <c r="AA216" s="52">
        <v>69103</v>
      </c>
      <c r="AB216" s="138">
        <f t="shared" si="142"/>
        <v>68103</v>
      </c>
      <c r="AC216" s="52">
        <v>104197.89753127469</v>
      </c>
      <c r="AD216" s="138">
        <f t="shared" si="123"/>
        <v>0</v>
      </c>
      <c r="AE216" s="138">
        <f t="shared" si="124"/>
        <v>2171</v>
      </c>
      <c r="AF216" s="138">
        <f t="shared" si="125"/>
        <v>0</v>
      </c>
      <c r="AG216" s="138">
        <f t="shared" si="126"/>
        <v>0</v>
      </c>
      <c r="AH216" s="29"/>
      <c r="AI216" s="29"/>
      <c r="AJ216" s="15"/>
      <c r="AK216" s="51">
        <f t="shared" ca="1" si="127"/>
        <v>1495662.3660172611</v>
      </c>
      <c r="AL216" s="15">
        <f t="shared" ca="1" si="128"/>
        <v>1621517.586017261</v>
      </c>
      <c r="AM216" s="49">
        <f t="shared" ca="1" si="129"/>
        <v>9521.8592611205404</v>
      </c>
      <c r="AN216" s="49">
        <f t="shared" ca="1" si="130"/>
        <v>11.195593931504614</v>
      </c>
      <c r="AO216" s="15"/>
      <c r="AP216" s="49">
        <f t="shared" ca="1" si="131"/>
        <v>60633.215469512877</v>
      </c>
      <c r="AQ216" s="15">
        <f t="shared" si="143"/>
        <v>104197.89753127469</v>
      </c>
      <c r="AR216" s="15">
        <f t="shared" si="144"/>
        <v>0</v>
      </c>
      <c r="AS216" s="15"/>
      <c r="AT216" s="15"/>
      <c r="AU216" s="51">
        <f t="shared" si="132"/>
        <v>34051.5</v>
      </c>
      <c r="AV216" s="51">
        <f t="shared" ca="1" si="133"/>
        <v>35500.04433047396</v>
      </c>
      <c r="AW216" s="51">
        <f t="shared" ca="1" si="145"/>
        <v>0</v>
      </c>
      <c r="AX216" s="15">
        <f t="shared" ca="1" si="146"/>
        <v>25986.862268712153</v>
      </c>
      <c r="AY216" s="51">
        <f t="shared" ca="1" si="147"/>
        <v>-112.779138425242</v>
      </c>
      <c r="AZ216" s="52">
        <f t="shared" ca="1" si="134"/>
        <v>0</v>
      </c>
      <c r="BA216" s="52">
        <f t="shared" ca="1" si="135"/>
        <v>0</v>
      </c>
      <c r="BB216" s="52">
        <f t="shared" si="148"/>
        <v>0</v>
      </c>
      <c r="BC216" s="39">
        <f t="shared" si="149"/>
        <v>0</v>
      </c>
      <c r="BD216" s="51">
        <f t="shared" ca="1" si="150"/>
        <v>0</v>
      </c>
      <c r="BE216" s="15">
        <f t="shared" ca="1" si="151"/>
        <v>130071.9806615616</v>
      </c>
      <c r="BF216" s="15">
        <v>-48125.865830648829</v>
      </c>
      <c r="BG216" s="15">
        <f t="shared" ca="1" si="152"/>
        <v>1712996.7557032255</v>
      </c>
      <c r="BH216" s="15"/>
      <c r="BI216" s="15"/>
    </row>
    <row r="217" spans="1:61" ht="11.25" x14ac:dyDescent="0.2">
      <c r="A217" s="20">
        <v>20441</v>
      </c>
      <c r="B217" s="20"/>
      <c r="C217" s="20">
        <v>1</v>
      </c>
      <c r="D217" s="20">
        <f t="shared" si="136"/>
        <v>2</v>
      </c>
      <c r="E217" s="47">
        <f t="shared" si="137"/>
        <v>2</v>
      </c>
      <c r="F217" s="47">
        <f t="shared" si="138"/>
        <v>22</v>
      </c>
      <c r="G217" s="21" t="s">
        <v>299</v>
      </c>
      <c r="H217" s="29">
        <v>612</v>
      </c>
      <c r="I217" s="48"/>
      <c r="J217" s="29">
        <f t="shared" si="139"/>
        <v>986.50746268656712</v>
      </c>
      <c r="K217" s="125">
        <v>24507.799999999996</v>
      </c>
      <c r="L217" s="125">
        <v>7860</v>
      </c>
      <c r="M217" s="125">
        <v>34288</v>
      </c>
      <c r="N217" s="126">
        <f t="shared" si="119"/>
        <v>54999.015999999996</v>
      </c>
      <c r="O217" s="126">
        <f t="shared" ca="1" si="120"/>
        <v>167436.11709896222</v>
      </c>
      <c r="P217" s="126">
        <f t="shared" ca="1" si="121"/>
        <v>33731</v>
      </c>
      <c r="Q217" s="49">
        <f t="shared" si="140"/>
        <v>1</v>
      </c>
      <c r="R217" s="49">
        <f t="shared" si="141"/>
        <v>0</v>
      </c>
      <c r="S217" s="49">
        <f ca="1">OFFSET(V!$B$7,D217,Q217)*H217</f>
        <v>5526.36</v>
      </c>
      <c r="T217" s="49">
        <f ca="1">IF(R217&gt;0,OFFSET(V!$I$7,D217,R217)*IF(R217=1,H217-9300,IF(R217=2,H217-18000,IF(R217=3,H217-45000,0))),0)</f>
        <v>0</v>
      </c>
      <c r="U217" s="49">
        <f>IF(AND(I217=1,H217&gt;20000,H217&lt;=45000),H217*V!$G$7,0)+IF(AND(I217=1,H217&gt;45000,H217&lt;=50000),V!$G$7/5000*(50000-H217)*H217,0)</f>
        <v>0</v>
      </c>
      <c r="V217" s="50">
        <f t="shared" ca="1" si="122"/>
        <v>5526.36</v>
      </c>
      <c r="W217" s="51">
        <v>0</v>
      </c>
      <c r="X217" s="51">
        <v>0</v>
      </c>
      <c r="Y217" s="52">
        <v>73</v>
      </c>
      <c r="Z217" s="52">
        <v>24781</v>
      </c>
      <c r="AA217" s="52">
        <v>1107</v>
      </c>
      <c r="AB217" s="138">
        <f t="shared" si="142"/>
        <v>107</v>
      </c>
      <c r="AC217" s="52">
        <v>24173.834187356813</v>
      </c>
      <c r="AD217" s="138">
        <f t="shared" si="123"/>
        <v>0</v>
      </c>
      <c r="AE217" s="138">
        <f t="shared" si="124"/>
        <v>612</v>
      </c>
      <c r="AF217" s="138">
        <f t="shared" si="125"/>
        <v>0</v>
      </c>
      <c r="AG217" s="138">
        <f t="shared" si="126"/>
        <v>0</v>
      </c>
      <c r="AH217" s="29"/>
      <c r="AI217" s="29"/>
      <c r="AJ217" s="15"/>
      <c r="AK217" s="51">
        <f t="shared" ca="1" si="127"/>
        <v>421623.84523379261</v>
      </c>
      <c r="AL217" s="15">
        <f t="shared" ca="1" si="128"/>
        <v>460881.2052337926</v>
      </c>
      <c r="AM217" s="49">
        <f t="shared" ca="1" si="129"/>
        <v>2684.1906346410738</v>
      </c>
      <c r="AN217" s="49">
        <f t="shared" ca="1" si="130"/>
        <v>34.053264874993204</v>
      </c>
      <c r="AO217" s="15"/>
      <c r="AP217" s="49">
        <f t="shared" ca="1" si="131"/>
        <v>14066.860577166115</v>
      </c>
      <c r="AQ217" s="15">
        <f t="shared" si="143"/>
        <v>24173.834187356813</v>
      </c>
      <c r="AR217" s="15">
        <f t="shared" si="144"/>
        <v>0</v>
      </c>
      <c r="AS217" s="15"/>
      <c r="AT217" s="15"/>
      <c r="AU217" s="51">
        <f t="shared" si="132"/>
        <v>53.5</v>
      </c>
      <c r="AV217" s="51">
        <f t="shared" ca="1" si="133"/>
        <v>10007.382372293903</v>
      </c>
      <c r="AW217" s="51">
        <f t="shared" ca="1" si="145"/>
        <v>0</v>
      </c>
      <c r="AX217" s="15">
        <f t="shared" ca="1" si="146"/>
        <v>0</v>
      </c>
      <c r="AY217" s="51">
        <f t="shared" ca="1" si="147"/>
        <v>0</v>
      </c>
      <c r="AZ217" s="52">
        <f t="shared" ca="1" si="134"/>
        <v>0</v>
      </c>
      <c r="BA217" s="52">
        <f t="shared" ca="1" si="135"/>
        <v>0</v>
      </c>
      <c r="BB217" s="52">
        <f t="shared" si="148"/>
        <v>0</v>
      </c>
      <c r="BC217" s="39">
        <f t="shared" si="149"/>
        <v>0</v>
      </c>
      <c r="BD217" s="51">
        <f t="shared" ca="1" si="150"/>
        <v>0</v>
      </c>
      <c r="BE217" s="15">
        <f t="shared" ca="1" si="151"/>
        <v>24127.742949460018</v>
      </c>
      <c r="BF217" s="15">
        <v>-13566.572956405842</v>
      </c>
      <c r="BG217" s="15">
        <f t="shared" ca="1" si="152"/>
        <v>474160.61912636284</v>
      </c>
      <c r="BH217" s="15"/>
      <c r="BI217" s="15"/>
    </row>
    <row r="218" spans="1:61" ht="11.25" x14ac:dyDescent="0.2">
      <c r="A218" s="20">
        <v>20442</v>
      </c>
      <c r="B218" s="20"/>
      <c r="C218" s="20">
        <v>1</v>
      </c>
      <c r="D218" s="20">
        <f t="shared" si="136"/>
        <v>2</v>
      </c>
      <c r="E218" s="47">
        <f t="shared" si="137"/>
        <v>4</v>
      </c>
      <c r="F218" s="47">
        <f t="shared" si="138"/>
        <v>24</v>
      </c>
      <c r="G218" s="21" t="s">
        <v>300</v>
      </c>
      <c r="H218" s="29">
        <v>3294</v>
      </c>
      <c r="I218" s="48"/>
      <c r="J218" s="29">
        <f t="shared" si="139"/>
        <v>5309.7313432835817</v>
      </c>
      <c r="K218" s="125">
        <v>193287.90000000002</v>
      </c>
      <c r="L218" s="125">
        <v>271844</v>
      </c>
      <c r="M218" s="125">
        <v>78206</v>
      </c>
      <c r="N218" s="126">
        <f t="shared" si="119"/>
        <v>323392.44799999997</v>
      </c>
      <c r="O218" s="126">
        <f t="shared" ca="1" si="120"/>
        <v>901200.27732676722</v>
      </c>
      <c r="P218" s="126">
        <f t="shared" ca="1" si="121"/>
        <v>173342</v>
      </c>
      <c r="Q218" s="49">
        <f t="shared" si="140"/>
        <v>1</v>
      </c>
      <c r="R218" s="49">
        <f t="shared" si="141"/>
        <v>0</v>
      </c>
      <c r="S218" s="49">
        <f ca="1">OFFSET(V!$B$7,D218,Q218)*H218</f>
        <v>29744.82</v>
      </c>
      <c r="T218" s="49">
        <f ca="1">IF(R218&gt;0,OFFSET(V!$I$7,D218,R218)*IF(R218=1,H218-9300,IF(R218=2,H218-18000,IF(R218=3,H218-45000,0))),0)</f>
        <v>0</v>
      </c>
      <c r="U218" s="49">
        <f>IF(AND(I218=1,H218&gt;20000,H218&lt;=45000),H218*V!$G$7,0)+IF(AND(I218=1,H218&gt;45000,H218&lt;=50000),V!$G$7/5000*(50000-H218)*H218,0)</f>
        <v>0</v>
      </c>
      <c r="V218" s="50">
        <f t="shared" ca="1" si="122"/>
        <v>29744.82</v>
      </c>
      <c r="W218" s="51">
        <v>13439.8</v>
      </c>
      <c r="X218" s="51">
        <v>0</v>
      </c>
      <c r="Y218" s="52">
        <v>1284</v>
      </c>
      <c r="Z218" s="52">
        <v>90667</v>
      </c>
      <c r="AA218" s="52">
        <v>4439</v>
      </c>
      <c r="AB218" s="138">
        <f t="shared" si="142"/>
        <v>3439</v>
      </c>
      <c r="AC218" s="52">
        <v>88445.543935477996</v>
      </c>
      <c r="AD218" s="138">
        <f t="shared" si="123"/>
        <v>0</v>
      </c>
      <c r="AE218" s="138">
        <f t="shared" si="124"/>
        <v>3294</v>
      </c>
      <c r="AF218" s="138">
        <f t="shared" si="125"/>
        <v>0</v>
      </c>
      <c r="AG218" s="138">
        <f t="shared" si="126"/>
        <v>0</v>
      </c>
      <c r="AH218" s="29"/>
      <c r="AI218" s="29"/>
      <c r="AJ218" s="15"/>
      <c r="AK218" s="51">
        <f t="shared" ca="1" si="127"/>
        <v>2269328.3434642367</v>
      </c>
      <c r="AL218" s="15">
        <f t="shared" ca="1" si="128"/>
        <v>2485854.9634642364</v>
      </c>
      <c r="AM218" s="49">
        <f t="shared" ca="1" si="129"/>
        <v>14447.26135703872</v>
      </c>
      <c r="AN218" s="49">
        <f t="shared" ca="1" si="130"/>
        <v>598.96427533549684</v>
      </c>
      <c r="AO218" s="15"/>
      <c r="AP218" s="49">
        <f t="shared" ca="1" si="131"/>
        <v>51466.851537465001</v>
      </c>
      <c r="AQ218" s="15">
        <f t="shared" si="143"/>
        <v>88445.543935477996</v>
      </c>
      <c r="AR218" s="15">
        <f t="shared" si="144"/>
        <v>0</v>
      </c>
      <c r="AS218" s="15"/>
      <c r="AT218" s="15"/>
      <c r="AU218" s="51">
        <f t="shared" si="132"/>
        <v>1719.5</v>
      </c>
      <c r="AV218" s="51">
        <f t="shared" ca="1" si="133"/>
        <v>53863.263944993654</v>
      </c>
      <c r="AW218" s="51">
        <f t="shared" ca="1" si="145"/>
        <v>0</v>
      </c>
      <c r="AX218" s="15">
        <f t="shared" ca="1" si="146"/>
        <v>18604.07154698066</v>
      </c>
      <c r="AY218" s="51">
        <f t="shared" ca="1" si="147"/>
        <v>-80.738918711097526</v>
      </c>
      <c r="AZ218" s="52">
        <f t="shared" ca="1" si="134"/>
        <v>0</v>
      </c>
      <c r="BA218" s="52">
        <f t="shared" ca="1" si="135"/>
        <v>0</v>
      </c>
      <c r="BB218" s="52">
        <f t="shared" si="148"/>
        <v>0</v>
      </c>
      <c r="BC218" s="39">
        <f t="shared" si="149"/>
        <v>0</v>
      </c>
      <c r="BD218" s="51">
        <f t="shared" ca="1" si="150"/>
        <v>0</v>
      </c>
      <c r="BE218" s="15">
        <f t="shared" ca="1" si="151"/>
        <v>106968.87656374756</v>
      </c>
      <c r="BF218" s="15">
        <v>-73020.083853596152</v>
      </c>
      <c r="BG218" s="15">
        <f t="shared" ca="1" si="152"/>
        <v>2534849.9818067616</v>
      </c>
      <c r="BH218" s="15"/>
      <c r="BI218" s="15"/>
    </row>
    <row r="219" spans="1:61" ht="11.25" x14ac:dyDescent="0.2">
      <c r="A219" s="20">
        <v>20501</v>
      </c>
      <c r="B219" s="20"/>
      <c r="C219" s="20">
        <v>1</v>
      </c>
      <c r="D219" s="20">
        <f t="shared" si="136"/>
        <v>2</v>
      </c>
      <c r="E219" s="47">
        <f t="shared" si="137"/>
        <v>4</v>
      </c>
      <c r="F219" s="47">
        <f t="shared" si="138"/>
        <v>24</v>
      </c>
      <c r="G219" s="21" t="s">
        <v>301</v>
      </c>
      <c r="H219" s="29">
        <v>4603</v>
      </c>
      <c r="I219" s="48"/>
      <c r="J219" s="29">
        <f t="shared" si="139"/>
        <v>7419.7611940298511</v>
      </c>
      <c r="K219" s="125">
        <v>473579.94999999995</v>
      </c>
      <c r="L219" s="125">
        <v>3121583</v>
      </c>
      <c r="M219" s="125">
        <v>0</v>
      </c>
      <c r="N219" s="126">
        <f t="shared" si="119"/>
        <v>1558394.9340000001</v>
      </c>
      <c r="O219" s="126">
        <f t="shared" ca="1" si="120"/>
        <v>1259327.5277884365</v>
      </c>
      <c r="P219" s="126">
        <f t="shared" ca="1" si="121"/>
        <v>0</v>
      </c>
      <c r="Q219" s="49">
        <f t="shared" si="140"/>
        <v>1</v>
      </c>
      <c r="R219" s="49">
        <f t="shared" si="141"/>
        <v>0</v>
      </c>
      <c r="S219" s="49">
        <f ca="1">OFFSET(V!$B$7,D219,Q219)*H219</f>
        <v>41565.089999999997</v>
      </c>
      <c r="T219" s="49">
        <f ca="1">IF(R219&gt;0,OFFSET(V!$I$7,D219,R219)*IF(R219=1,H219-9300,IF(R219=2,H219-18000,IF(R219=3,H219-45000,0))),0)</f>
        <v>0</v>
      </c>
      <c r="U219" s="49">
        <f>IF(AND(I219=1,H219&gt;20000,H219&lt;=45000),H219*V!$G$7,0)+IF(AND(I219=1,H219&gt;45000,H219&lt;=50000),V!$G$7/5000*(50000-H219)*H219,0)</f>
        <v>0</v>
      </c>
      <c r="V219" s="50">
        <f t="shared" ca="1" si="122"/>
        <v>41565.089999999997</v>
      </c>
      <c r="W219" s="51">
        <v>21336.809999999998</v>
      </c>
      <c r="X219" s="51">
        <v>0</v>
      </c>
      <c r="Y219" s="52">
        <v>2640</v>
      </c>
      <c r="Z219" s="52">
        <v>329862</v>
      </c>
      <c r="AA219" s="52">
        <v>98564</v>
      </c>
      <c r="AB219" s="138">
        <f t="shared" si="142"/>
        <v>97564</v>
      </c>
      <c r="AC219" s="52">
        <v>321779.96419474168</v>
      </c>
      <c r="AD219" s="138">
        <f t="shared" si="123"/>
        <v>0</v>
      </c>
      <c r="AE219" s="138">
        <f t="shared" si="124"/>
        <v>4603</v>
      </c>
      <c r="AF219" s="138">
        <f t="shared" si="125"/>
        <v>0</v>
      </c>
      <c r="AG219" s="138">
        <f t="shared" si="126"/>
        <v>0</v>
      </c>
      <c r="AH219" s="29"/>
      <c r="AI219" s="29"/>
      <c r="AJ219" s="15"/>
      <c r="AK219" s="51">
        <f t="shared" ca="1" si="127"/>
        <v>3171134.9013254046</v>
      </c>
      <c r="AL219" s="15">
        <f t="shared" ca="1" si="128"/>
        <v>3234036.8013254046</v>
      </c>
      <c r="AM219" s="49">
        <f t="shared" ca="1" si="129"/>
        <v>20188.446881132128</v>
      </c>
      <c r="AN219" s="49">
        <f t="shared" ca="1" si="130"/>
        <v>1231.5153324655075</v>
      </c>
      <c r="AO219" s="15"/>
      <c r="AP219" s="49">
        <f t="shared" ca="1" si="131"/>
        <v>187245.17831020415</v>
      </c>
      <c r="AQ219" s="15">
        <f t="shared" si="143"/>
        <v>321779.96419474168</v>
      </c>
      <c r="AR219" s="15">
        <f t="shared" si="144"/>
        <v>0</v>
      </c>
      <c r="AS219" s="15"/>
      <c r="AT219" s="15"/>
      <c r="AU219" s="51">
        <f t="shared" si="132"/>
        <v>48782</v>
      </c>
      <c r="AV219" s="51">
        <f t="shared" ca="1" si="133"/>
        <v>75267.942907955614</v>
      </c>
      <c r="AW219" s="51">
        <f t="shared" ca="1" si="145"/>
        <v>0</v>
      </c>
      <c r="AX219" s="15">
        <f t="shared" ca="1" si="146"/>
        <v>0</v>
      </c>
      <c r="AY219" s="51">
        <f t="shared" ca="1" si="147"/>
        <v>0</v>
      </c>
      <c r="AZ219" s="52">
        <f t="shared" ca="1" si="134"/>
        <v>0</v>
      </c>
      <c r="BA219" s="52">
        <f t="shared" ca="1" si="135"/>
        <v>0</v>
      </c>
      <c r="BB219" s="52">
        <f t="shared" si="148"/>
        <v>0</v>
      </c>
      <c r="BC219" s="39">
        <f t="shared" si="149"/>
        <v>0</v>
      </c>
      <c r="BD219" s="51">
        <f t="shared" ca="1" si="150"/>
        <v>0</v>
      </c>
      <c r="BE219" s="15">
        <f t="shared" ca="1" si="151"/>
        <v>311295.12121815979</v>
      </c>
      <c r="BF219" s="15">
        <v>-102037.47601035309</v>
      </c>
      <c r="BG219" s="15">
        <f t="shared" ca="1" si="152"/>
        <v>3464714.4087468088</v>
      </c>
      <c r="BH219" s="15"/>
      <c r="BI219" s="15"/>
    </row>
    <row r="220" spans="1:61" ht="11.25" x14ac:dyDescent="0.2">
      <c r="A220" s="20">
        <v>20502</v>
      </c>
      <c r="B220" s="20"/>
      <c r="C220" s="20">
        <v>1</v>
      </c>
      <c r="D220" s="20">
        <f t="shared" si="136"/>
        <v>2</v>
      </c>
      <c r="E220" s="47">
        <f t="shared" si="137"/>
        <v>4</v>
      </c>
      <c r="F220" s="47">
        <f t="shared" si="138"/>
        <v>24</v>
      </c>
      <c r="G220" s="21" t="s">
        <v>302</v>
      </c>
      <c r="H220" s="29">
        <v>2822</v>
      </c>
      <c r="I220" s="48"/>
      <c r="J220" s="29">
        <f t="shared" si="139"/>
        <v>4548.8955223880594</v>
      </c>
      <c r="K220" s="125">
        <v>169395.40000000002</v>
      </c>
      <c r="L220" s="125">
        <v>490206</v>
      </c>
      <c r="M220" s="125">
        <v>45914</v>
      </c>
      <c r="N220" s="126">
        <f t="shared" si="119"/>
        <v>359059.02799999999</v>
      </c>
      <c r="O220" s="126">
        <f t="shared" ca="1" si="120"/>
        <v>772066.53995632578</v>
      </c>
      <c r="P220" s="126">
        <f t="shared" ca="1" si="121"/>
        <v>123902</v>
      </c>
      <c r="Q220" s="49">
        <f t="shared" si="140"/>
        <v>1</v>
      </c>
      <c r="R220" s="49">
        <f t="shared" si="141"/>
        <v>0</v>
      </c>
      <c r="S220" s="49">
        <f ca="1">OFFSET(V!$B$7,D220,Q220)*H220</f>
        <v>25482.66</v>
      </c>
      <c r="T220" s="49">
        <f ca="1">IF(R220&gt;0,OFFSET(V!$I$7,D220,R220)*IF(R220=1,H220-9300,IF(R220=2,H220-18000,IF(R220=3,H220-45000,0))),0)</f>
        <v>0</v>
      </c>
      <c r="U220" s="49">
        <f>IF(AND(I220=1,H220&gt;20000,H220&lt;=45000),H220*V!$G$7,0)+IF(AND(I220=1,H220&gt;45000,H220&lt;=50000),V!$G$7/5000*(50000-H220)*H220,0)</f>
        <v>0</v>
      </c>
      <c r="V220" s="50">
        <f t="shared" ca="1" si="122"/>
        <v>25482.66</v>
      </c>
      <c r="W220" s="51">
        <v>14021.59</v>
      </c>
      <c r="X220" s="51">
        <v>0</v>
      </c>
      <c r="Y220" s="52">
        <v>1986</v>
      </c>
      <c r="Z220" s="52">
        <v>118413</v>
      </c>
      <c r="AA220" s="52">
        <v>2584</v>
      </c>
      <c r="AB220" s="138">
        <f t="shared" si="142"/>
        <v>1584</v>
      </c>
      <c r="AC220" s="52">
        <v>115511.73187633599</v>
      </c>
      <c r="AD220" s="138">
        <f t="shared" si="123"/>
        <v>0</v>
      </c>
      <c r="AE220" s="138">
        <f t="shared" si="124"/>
        <v>2822</v>
      </c>
      <c r="AF220" s="138">
        <f t="shared" si="125"/>
        <v>0</v>
      </c>
      <c r="AG220" s="138">
        <f t="shared" si="126"/>
        <v>0</v>
      </c>
      <c r="AH220" s="29"/>
      <c r="AI220" s="29"/>
      <c r="AJ220" s="15"/>
      <c r="AK220" s="51">
        <f t="shared" ca="1" si="127"/>
        <v>1944154.3974669327</v>
      </c>
      <c r="AL220" s="15">
        <f t="shared" ca="1" si="128"/>
        <v>2107560.6474669324</v>
      </c>
      <c r="AM220" s="49">
        <f t="shared" ca="1" si="129"/>
        <v>12377.101259733839</v>
      </c>
      <c r="AN220" s="49">
        <f t="shared" ca="1" si="130"/>
        <v>926.43539783200686</v>
      </c>
      <c r="AO220" s="15"/>
      <c r="AP220" s="49">
        <f t="shared" ca="1" si="131"/>
        <v>67216.785501955979</v>
      </c>
      <c r="AQ220" s="15">
        <f t="shared" si="143"/>
        <v>115511.73187633599</v>
      </c>
      <c r="AR220" s="15">
        <f t="shared" si="144"/>
        <v>0</v>
      </c>
      <c r="AS220" s="15"/>
      <c r="AT220" s="15"/>
      <c r="AU220" s="51">
        <f t="shared" si="132"/>
        <v>792</v>
      </c>
      <c r="AV220" s="51">
        <f t="shared" ca="1" si="133"/>
        <v>46145.152050021883</v>
      </c>
      <c r="AW220" s="51">
        <f t="shared" ca="1" si="145"/>
        <v>0</v>
      </c>
      <c r="AX220" s="15">
        <f t="shared" ca="1" si="146"/>
        <v>0</v>
      </c>
      <c r="AY220" s="51">
        <f t="shared" ca="1" si="147"/>
        <v>0</v>
      </c>
      <c r="AZ220" s="52">
        <f t="shared" ca="1" si="134"/>
        <v>0</v>
      </c>
      <c r="BA220" s="52">
        <f t="shared" ca="1" si="135"/>
        <v>0</v>
      </c>
      <c r="BB220" s="52">
        <f t="shared" si="148"/>
        <v>0</v>
      </c>
      <c r="BC220" s="39">
        <f t="shared" si="149"/>
        <v>0</v>
      </c>
      <c r="BD220" s="51">
        <f t="shared" ca="1" si="150"/>
        <v>0</v>
      </c>
      <c r="BE220" s="15">
        <f t="shared" ca="1" si="151"/>
        <v>114153.93755197787</v>
      </c>
      <c r="BF220" s="15">
        <v>-62556.975298982492</v>
      </c>
      <c r="BG220" s="15">
        <f t="shared" ca="1" si="152"/>
        <v>2172461.1463774941</v>
      </c>
      <c r="BH220" s="15"/>
      <c r="BI220" s="15"/>
    </row>
    <row r="221" spans="1:61" ht="11.25" x14ac:dyDescent="0.2">
      <c r="A221" s="20">
        <v>20503</v>
      </c>
      <c r="B221" s="20"/>
      <c r="C221" s="20">
        <v>1</v>
      </c>
      <c r="D221" s="20">
        <f t="shared" si="136"/>
        <v>2</v>
      </c>
      <c r="E221" s="47">
        <f t="shared" si="137"/>
        <v>2</v>
      </c>
      <c r="F221" s="47">
        <f t="shared" si="138"/>
        <v>22</v>
      </c>
      <c r="G221" s="21" t="s">
        <v>303</v>
      </c>
      <c r="H221" s="29">
        <v>950</v>
      </c>
      <c r="I221" s="48"/>
      <c r="J221" s="29">
        <f t="shared" si="139"/>
        <v>1531.3432835820895</v>
      </c>
      <c r="K221" s="125">
        <v>46047.700000000004</v>
      </c>
      <c r="L221" s="125">
        <v>34315</v>
      </c>
      <c r="M221" s="125">
        <v>32132</v>
      </c>
      <c r="N221" s="126">
        <f t="shared" si="119"/>
        <v>78669.194000000003</v>
      </c>
      <c r="O221" s="126">
        <f t="shared" ca="1" si="120"/>
        <v>259909.00530067662</v>
      </c>
      <c r="P221" s="126">
        <f t="shared" ca="1" si="121"/>
        <v>54372</v>
      </c>
      <c r="Q221" s="49">
        <f t="shared" si="140"/>
        <v>1</v>
      </c>
      <c r="R221" s="49">
        <f t="shared" si="141"/>
        <v>0</v>
      </c>
      <c r="S221" s="49">
        <f ca="1">OFFSET(V!$B$7,D221,Q221)*H221</f>
        <v>8578.5</v>
      </c>
      <c r="T221" s="49">
        <f ca="1">IF(R221&gt;0,OFFSET(V!$I$7,D221,R221)*IF(R221=1,H221-9300,IF(R221=2,H221-18000,IF(R221=3,H221-45000,0))),0)</f>
        <v>0</v>
      </c>
      <c r="U221" s="49">
        <f>IF(AND(I221=1,H221&gt;20000,H221&lt;=45000),H221*V!$G$7,0)+IF(AND(I221=1,H221&gt;45000,H221&lt;=50000),V!$G$7/5000*(50000-H221)*H221,0)</f>
        <v>0</v>
      </c>
      <c r="V221" s="50">
        <f t="shared" ca="1" si="122"/>
        <v>8578.5</v>
      </c>
      <c r="W221" s="51">
        <v>0</v>
      </c>
      <c r="X221" s="51">
        <v>0</v>
      </c>
      <c r="Y221" s="52">
        <v>242</v>
      </c>
      <c r="Z221" s="52">
        <v>39301</v>
      </c>
      <c r="AA221" s="52">
        <v>8359</v>
      </c>
      <c r="AB221" s="138">
        <f t="shared" si="142"/>
        <v>7359</v>
      </c>
      <c r="AC221" s="52">
        <v>38338.075840253019</v>
      </c>
      <c r="AD221" s="138">
        <f t="shared" si="123"/>
        <v>0</v>
      </c>
      <c r="AE221" s="138">
        <f t="shared" si="124"/>
        <v>950</v>
      </c>
      <c r="AF221" s="138">
        <f t="shared" si="125"/>
        <v>0</v>
      </c>
      <c r="AG221" s="138">
        <f t="shared" si="126"/>
        <v>0</v>
      </c>
      <c r="AH221" s="29"/>
      <c r="AI221" s="29"/>
      <c r="AJ221" s="15"/>
      <c r="AK221" s="51">
        <f t="shared" ca="1" si="127"/>
        <v>654481.45910474344</v>
      </c>
      <c r="AL221" s="15">
        <f t="shared" ca="1" si="128"/>
        <v>717431.95910474344</v>
      </c>
      <c r="AM221" s="49">
        <f t="shared" ca="1" si="129"/>
        <v>4166.6357890670261</v>
      </c>
      <c r="AN221" s="49">
        <f t="shared" ca="1" si="130"/>
        <v>112.88890547600487</v>
      </c>
      <c r="AO221" s="15"/>
      <c r="AP221" s="49">
        <f t="shared" ca="1" si="131"/>
        <v>22309.095175465296</v>
      </c>
      <c r="AQ221" s="15">
        <f t="shared" si="143"/>
        <v>38338.075840253019</v>
      </c>
      <c r="AR221" s="15">
        <f t="shared" si="144"/>
        <v>0</v>
      </c>
      <c r="AS221" s="15"/>
      <c r="AT221" s="15"/>
      <c r="AU221" s="51">
        <f t="shared" si="132"/>
        <v>3679.5</v>
      </c>
      <c r="AV221" s="51">
        <f t="shared" ca="1" si="133"/>
        <v>15534.335381828771</v>
      </c>
      <c r="AW221" s="51">
        <f t="shared" ca="1" si="145"/>
        <v>0</v>
      </c>
      <c r="AX221" s="15">
        <f t="shared" ca="1" si="146"/>
        <v>3184.8547170410457</v>
      </c>
      <c r="AY221" s="51">
        <f t="shared" ca="1" si="147"/>
        <v>-13.821798387330174</v>
      </c>
      <c r="AZ221" s="52">
        <f t="shared" ca="1" si="134"/>
        <v>0</v>
      </c>
      <c r="BA221" s="52">
        <f t="shared" ca="1" si="135"/>
        <v>0</v>
      </c>
      <c r="BB221" s="52">
        <f t="shared" si="148"/>
        <v>0</v>
      </c>
      <c r="BC221" s="39">
        <f t="shared" si="149"/>
        <v>0</v>
      </c>
      <c r="BD221" s="51">
        <f t="shared" ca="1" si="150"/>
        <v>0</v>
      </c>
      <c r="BE221" s="15">
        <f t="shared" ca="1" si="151"/>
        <v>41509.108758906732</v>
      </c>
      <c r="BF221" s="15">
        <v>-21059.222726446977</v>
      </c>
      <c r="BG221" s="15">
        <f t="shared" ca="1" si="152"/>
        <v>742161.36983174621</v>
      </c>
      <c r="BH221" s="15"/>
      <c r="BI221" s="15"/>
    </row>
    <row r="222" spans="1:61" ht="11.25" x14ac:dyDescent="0.2">
      <c r="A222" s="20">
        <v>20504</v>
      </c>
      <c r="B222" s="20"/>
      <c r="C222" s="20">
        <v>1</v>
      </c>
      <c r="D222" s="20">
        <f t="shared" si="136"/>
        <v>2</v>
      </c>
      <c r="E222" s="47">
        <f t="shared" si="137"/>
        <v>3</v>
      </c>
      <c r="F222" s="47">
        <f t="shared" si="138"/>
        <v>23</v>
      </c>
      <c r="G222" s="21" t="s">
        <v>304</v>
      </c>
      <c r="H222" s="29">
        <v>1379</v>
      </c>
      <c r="I222" s="48"/>
      <c r="J222" s="29">
        <f t="shared" si="139"/>
        <v>2222.8656716417909</v>
      </c>
      <c r="K222" s="125">
        <v>87466.55</v>
      </c>
      <c r="L222" s="125">
        <v>130308</v>
      </c>
      <c r="M222" s="125">
        <v>9930</v>
      </c>
      <c r="N222" s="126">
        <f t="shared" si="119"/>
        <v>123726.03599999999</v>
      </c>
      <c r="O222" s="126">
        <f t="shared" ca="1" si="120"/>
        <v>377278.44032592955</v>
      </c>
      <c r="P222" s="126">
        <f t="shared" ca="1" si="121"/>
        <v>76066</v>
      </c>
      <c r="Q222" s="49">
        <f t="shared" si="140"/>
        <v>1</v>
      </c>
      <c r="R222" s="49">
        <f t="shared" si="141"/>
        <v>0</v>
      </c>
      <c r="S222" s="49">
        <f ca="1">OFFSET(V!$B$7,D222,Q222)*H222</f>
        <v>12452.369999999999</v>
      </c>
      <c r="T222" s="49">
        <f ca="1">IF(R222&gt;0,OFFSET(V!$I$7,D222,R222)*IF(R222=1,H222-9300,IF(R222=2,H222-18000,IF(R222=3,H222-45000,0))),0)</f>
        <v>0</v>
      </c>
      <c r="U222" s="49">
        <f>IF(AND(I222=1,H222&gt;20000,H222&lt;=45000),H222*V!$G$7,0)+IF(AND(I222=1,H222&gt;45000,H222&lt;=50000),V!$G$7/5000*(50000-H222)*H222,0)</f>
        <v>0</v>
      </c>
      <c r="V222" s="50">
        <f t="shared" ca="1" si="122"/>
        <v>12452.369999999999</v>
      </c>
      <c r="W222" s="51">
        <v>0</v>
      </c>
      <c r="X222" s="51">
        <v>0</v>
      </c>
      <c r="Y222" s="52">
        <v>436</v>
      </c>
      <c r="Z222" s="52">
        <v>56394</v>
      </c>
      <c r="AA222" s="52">
        <v>14165</v>
      </c>
      <c r="AB222" s="138">
        <f t="shared" si="142"/>
        <v>13165</v>
      </c>
      <c r="AC222" s="52">
        <v>55012.27574197168</v>
      </c>
      <c r="AD222" s="138">
        <f t="shared" si="123"/>
        <v>0</v>
      </c>
      <c r="AE222" s="138">
        <f t="shared" si="124"/>
        <v>1379</v>
      </c>
      <c r="AF222" s="138">
        <f t="shared" si="125"/>
        <v>0</v>
      </c>
      <c r="AG222" s="138">
        <f t="shared" si="126"/>
        <v>0</v>
      </c>
      <c r="AH222" s="29"/>
      <c r="AI222" s="29"/>
      <c r="AJ222" s="15"/>
      <c r="AK222" s="51">
        <f t="shared" ca="1" si="127"/>
        <v>950031.50747941178</v>
      </c>
      <c r="AL222" s="15">
        <f t="shared" ca="1" si="128"/>
        <v>1038549.8774794118</v>
      </c>
      <c r="AM222" s="49">
        <f t="shared" ca="1" si="129"/>
        <v>6048.2007927615041</v>
      </c>
      <c r="AN222" s="49">
        <f t="shared" ca="1" si="130"/>
        <v>203.38662308900049</v>
      </c>
      <c r="AO222" s="15"/>
      <c r="AP222" s="49">
        <f t="shared" ca="1" si="131"/>
        <v>32011.885532815701</v>
      </c>
      <c r="AQ222" s="15">
        <f t="shared" si="143"/>
        <v>55012.27574197168</v>
      </c>
      <c r="AR222" s="15">
        <f t="shared" si="144"/>
        <v>0</v>
      </c>
      <c r="AS222" s="15"/>
      <c r="AT222" s="15"/>
      <c r="AU222" s="51">
        <f t="shared" si="132"/>
        <v>6582.5</v>
      </c>
      <c r="AV222" s="51">
        <f t="shared" ca="1" si="133"/>
        <v>22549.314201623027</v>
      </c>
      <c r="AW222" s="51">
        <f t="shared" ca="1" si="145"/>
        <v>0</v>
      </c>
      <c r="AX222" s="15">
        <f t="shared" ca="1" si="146"/>
        <v>6131.4239924670474</v>
      </c>
      <c r="AY222" s="51">
        <f t="shared" ca="1" si="147"/>
        <v>-26.609473203805916</v>
      </c>
      <c r="AZ222" s="52">
        <f t="shared" ca="1" si="134"/>
        <v>0</v>
      </c>
      <c r="BA222" s="52">
        <f t="shared" ca="1" si="135"/>
        <v>0</v>
      </c>
      <c r="BB222" s="52">
        <f t="shared" si="148"/>
        <v>0</v>
      </c>
      <c r="BC222" s="39">
        <f t="shared" si="149"/>
        <v>0</v>
      </c>
      <c r="BD222" s="51">
        <f t="shared" ca="1" si="150"/>
        <v>0</v>
      </c>
      <c r="BE222" s="15">
        <f t="shared" ca="1" si="151"/>
        <v>61117.090261234924</v>
      </c>
      <c r="BF222" s="15">
        <v>-30569.124357653032</v>
      </c>
      <c r="BG222" s="15">
        <f t="shared" ca="1" si="152"/>
        <v>1075349.4307988442</v>
      </c>
      <c r="BH222" s="15"/>
      <c r="BI222" s="15"/>
    </row>
    <row r="223" spans="1:61" ht="11.25" x14ac:dyDescent="0.2">
      <c r="A223" s="20">
        <v>20505</v>
      </c>
      <c r="B223" s="20"/>
      <c r="C223" s="20">
        <v>1</v>
      </c>
      <c r="D223" s="20">
        <f t="shared" si="136"/>
        <v>2</v>
      </c>
      <c r="E223" s="47">
        <f t="shared" si="137"/>
        <v>5</v>
      </c>
      <c r="F223" s="47">
        <f t="shared" si="138"/>
        <v>25</v>
      </c>
      <c r="G223" s="21" t="s">
        <v>305</v>
      </c>
      <c r="H223" s="29">
        <v>5059</v>
      </c>
      <c r="I223" s="48"/>
      <c r="J223" s="29">
        <f t="shared" si="139"/>
        <v>8154.8059701492539</v>
      </c>
      <c r="K223" s="125">
        <v>347119.05</v>
      </c>
      <c r="L223" s="125">
        <v>849148</v>
      </c>
      <c r="M223" s="125">
        <v>58090</v>
      </c>
      <c r="N223" s="126">
        <f t="shared" si="119"/>
        <v>639183.43599999999</v>
      </c>
      <c r="O223" s="126">
        <f t="shared" ca="1" si="120"/>
        <v>1384083.8503327612</v>
      </c>
      <c r="P223" s="126">
        <f t="shared" ca="1" si="121"/>
        <v>223470</v>
      </c>
      <c r="Q223" s="49">
        <f t="shared" si="140"/>
        <v>1</v>
      </c>
      <c r="R223" s="49">
        <f t="shared" si="141"/>
        <v>0</v>
      </c>
      <c r="S223" s="49">
        <f ca="1">OFFSET(V!$B$7,D223,Q223)*H223</f>
        <v>45682.77</v>
      </c>
      <c r="T223" s="49">
        <f ca="1">IF(R223&gt;0,OFFSET(V!$I$7,D223,R223)*IF(R223=1,H223-9300,IF(R223=2,H223-18000,IF(R223=3,H223-45000,0))),0)</f>
        <v>0</v>
      </c>
      <c r="U223" s="49">
        <f>IF(AND(I223=1,H223&gt;20000,H223&lt;=45000),H223*V!$G$7,0)+IF(AND(I223=1,H223&gt;45000,H223&lt;=50000),V!$G$7/5000*(50000-H223)*H223,0)</f>
        <v>0</v>
      </c>
      <c r="V223" s="50">
        <f t="shared" ca="1" si="122"/>
        <v>45682.77</v>
      </c>
      <c r="W223" s="51">
        <v>24629.11</v>
      </c>
      <c r="X223" s="51">
        <v>0</v>
      </c>
      <c r="Y223" s="52">
        <v>10077</v>
      </c>
      <c r="Z223" s="52">
        <v>297944</v>
      </c>
      <c r="AA223" s="52">
        <v>16069</v>
      </c>
      <c r="AB223" s="138">
        <f t="shared" si="142"/>
        <v>15069</v>
      </c>
      <c r="AC223" s="52">
        <v>290643.99552551704</v>
      </c>
      <c r="AD223" s="138">
        <f t="shared" si="123"/>
        <v>0</v>
      </c>
      <c r="AE223" s="138">
        <f t="shared" si="124"/>
        <v>5059</v>
      </c>
      <c r="AF223" s="138">
        <f t="shared" si="125"/>
        <v>0</v>
      </c>
      <c r="AG223" s="138">
        <f t="shared" si="126"/>
        <v>0</v>
      </c>
      <c r="AH223" s="29"/>
      <c r="AI223" s="29"/>
      <c r="AJ223" s="15"/>
      <c r="AK223" s="51">
        <f t="shared" ca="1" si="127"/>
        <v>3485286.0016956814</v>
      </c>
      <c r="AL223" s="15">
        <f t="shared" ca="1" si="128"/>
        <v>3779067.8816956813</v>
      </c>
      <c r="AM223" s="49">
        <f t="shared" ca="1" si="129"/>
        <v>22188.432059884301</v>
      </c>
      <c r="AN223" s="49">
        <f t="shared" ca="1" si="130"/>
        <v>4700.7500019905001</v>
      </c>
      <c r="AO223" s="15"/>
      <c r="AP223" s="49">
        <f t="shared" ca="1" si="131"/>
        <v>169127.02101622941</v>
      </c>
      <c r="AQ223" s="15">
        <f t="shared" si="143"/>
        <v>290643.99552551704</v>
      </c>
      <c r="AR223" s="15">
        <f t="shared" si="144"/>
        <v>0</v>
      </c>
      <c r="AS223" s="15"/>
      <c r="AT223" s="15"/>
      <c r="AU223" s="51">
        <f t="shared" si="132"/>
        <v>7534.5</v>
      </c>
      <c r="AV223" s="51">
        <f t="shared" ca="1" si="133"/>
        <v>82724.423891233426</v>
      </c>
      <c r="AW223" s="51">
        <f t="shared" ca="1" si="145"/>
        <v>2193.6510655024613</v>
      </c>
      <c r="AX223" s="15">
        <f t="shared" ca="1" si="146"/>
        <v>0</v>
      </c>
      <c r="AY223" s="51">
        <f t="shared" ca="1" si="147"/>
        <v>0</v>
      </c>
      <c r="AZ223" s="52">
        <f t="shared" ca="1" si="134"/>
        <v>0</v>
      </c>
      <c r="BA223" s="52">
        <f t="shared" ca="1" si="135"/>
        <v>0</v>
      </c>
      <c r="BB223" s="52">
        <f t="shared" si="148"/>
        <v>0</v>
      </c>
      <c r="BC223" s="39">
        <f t="shared" si="149"/>
        <v>0</v>
      </c>
      <c r="BD223" s="51">
        <f t="shared" ca="1" si="150"/>
        <v>0</v>
      </c>
      <c r="BE223" s="15">
        <f t="shared" ca="1" si="151"/>
        <v>261579.5959729653</v>
      </c>
      <c r="BF223" s="15">
        <v>-112145.90291904764</v>
      </c>
      <c r="BG223" s="15">
        <f t="shared" ca="1" si="152"/>
        <v>3955390.756811474</v>
      </c>
      <c r="BH223" s="15"/>
      <c r="BI223" s="15"/>
    </row>
    <row r="224" spans="1:61" ht="11.25" x14ac:dyDescent="0.2">
      <c r="A224" s="20">
        <v>20506</v>
      </c>
      <c r="B224" s="20"/>
      <c r="C224" s="20">
        <v>1</v>
      </c>
      <c r="D224" s="20">
        <f t="shared" si="136"/>
        <v>2</v>
      </c>
      <c r="E224" s="47">
        <f t="shared" si="137"/>
        <v>2</v>
      </c>
      <c r="F224" s="47">
        <f t="shared" si="138"/>
        <v>22</v>
      </c>
      <c r="G224" s="21" t="s">
        <v>306</v>
      </c>
      <c r="H224" s="29">
        <v>843</v>
      </c>
      <c r="I224" s="48"/>
      <c r="J224" s="29">
        <f t="shared" si="139"/>
        <v>1358.8656716417911</v>
      </c>
      <c r="K224" s="125">
        <v>83454.3</v>
      </c>
      <c r="L224" s="125">
        <v>61289</v>
      </c>
      <c r="M224" s="125">
        <v>0</v>
      </c>
      <c r="N224" s="126">
        <f t="shared" si="119"/>
        <v>83989.805999999997</v>
      </c>
      <c r="O224" s="126">
        <f t="shared" ca="1" si="120"/>
        <v>230635.04365102149</v>
      </c>
      <c r="P224" s="126">
        <f t="shared" ca="1" si="121"/>
        <v>43994</v>
      </c>
      <c r="Q224" s="49">
        <f t="shared" si="140"/>
        <v>1</v>
      </c>
      <c r="R224" s="49">
        <f t="shared" si="141"/>
        <v>0</v>
      </c>
      <c r="S224" s="49">
        <f ca="1">OFFSET(V!$B$7,D224,Q224)*H224</f>
        <v>7612.2899999999991</v>
      </c>
      <c r="T224" s="49">
        <f ca="1">IF(R224&gt;0,OFFSET(V!$I$7,D224,R224)*IF(R224=1,H224-9300,IF(R224=2,H224-18000,IF(R224=3,H224-45000,0))),0)</f>
        <v>0</v>
      </c>
      <c r="U224" s="49">
        <f>IF(AND(I224=1,H224&gt;20000,H224&lt;=45000),H224*V!$G$7,0)+IF(AND(I224=1,H224&gt;45000,H224&lt;=50000),V!$G$7/5000*(50000-H224)*H224,0)</f>
        <v>0</v>
      </c>
      <c r="V224" s="50">
        <f t="shared" ca="1" si="122"/>
        <v>7612.2899999999991</v>
      </c>
      <c r="W224" s="51">
        <v>0</v>
      </c>
      <c r="X224" s="51">
        <v>0</v>
      </c>
      <c r="Y224" s="52">
        <v>460</v>
      </c>
      <c r="Z224" s="52">
        <v>71946</v>
      </c>
      <c r="AA224" s="52">
        <v>14659</v>
      </c>
      <c r="AB224" s="138">
        <f t="shared" si="142"/>
        <v>13659</v>
      </c>
      <c r="AC224" s="52">
        <v>70183.232090858859</v>
      </c>
      <c r="AD224" s="138">
        <f t="shared" si="123"/>
        <v>0</v>
      </c>
      <c r="AE224" s="138">
        <f t="shared" si="124"/>
        <v>843</v>
      </c>
      <c r="AF224" s="138">
        <f t="shared" si="125"/>
        <v>0</v>
      </c>
      <c r="AG224" s="138">
        <f t="shared" si="126"/>
        <v>0</v>
      </c>
      <c r="AH224" s="29"/>
      <c r="AI224" s="29"/>
      <c r="AJ224" s="15"/>
      <c r="AK224" s="51">
        <f t="shared" ca="1" si="127"/>
        <v>580766.17897399876</v>
      </c>
      <c r="AL224" s="15">
        <f t="shared" ca="1" si="128"/>
        <v>632372.4689739988</v>
      </c>
      <c r="AM224" s="49">
        <f t="shared" ca="1" si="129"/>
        <v>3697.3410212457925</v>
      </c>
      <c r="AN224" s="49">
        <f t="shared" ca="1" si="130"/>
        <v>214.58221702050511</v>
      </c>
      <c r="AO224" s="15"/>
      <c r="AP224" s="49">
        <f t="shared" ca="1" si="131"/>
        <v>40839.9318463659</v>
      </c>
      <c r="AQ224" s="15">
        <f t="shared" si="143"/>
        <v>70183.232090858859</v>
      </c>
      <c r="AR224" s="15">
        <f t="shared" si="144"/>
        <v>0</v>
      </c>
      <c r="AS224" s="15"/>
      <c r="AT224" s="15"/>
      <c r="AU224" s="51">
        <f t="shared" si="132"/>
        <v>6829.5</v>
      </c>
      <c r="AV224" s="51">
        <f t="shared" ca="1" si="133"/>
        <v>13784.678659875424</v>
      </c>
      <c r="AW224" s="51">
        <f t="shared" ca="1" si="145"/>
        <v>1710.7983755316382</v>
      </c>
      <c r="AX224" s="15">
        <f t="shared" ca="1" si="146"/>
        <v>0</v>
      </c>
      <c r="AY224" s="51">
        <f t="shared" ca="1" si="147"/>
        <v>0</v>
      </c>
      <c r="AZ224" s="52">
        <f t="shared" ca="1" si="134"/>
        <v>0</v>
      </c>
      <c r="BA224" s="52">
        <f t="shared" ca="1" si="135"/>
        <v>0</v>
      </c>
      <c r="BB224" s="52">
        <f t="shared" si="148"/>
        <v>0</v>
      </c>
      <c r="BC224" s="39">
        <f t="shared" si="149"/>
        <v>0</v>
      </c>
      <c r="BD224" s="51">
        <f t="shared" ca="1" si="150"/>
        <v>0</v>
      </c>
      <c r="BE224" s="15">
        <f t="shared" ca="1" si="151"/>
        <v>63164.908881772964</v>
      </c>
      <c r="BF224" s="15">
        <v>-18687.289219362949</v>
      </c>
      <c r="BG224" s="15">
        <f t="shared" ca="1" si="152"/>
        <v>680762.01187467517</v>
      </c>
      <c r="BH224" s="15"/>
      <c r="BI224" s="15"/>
    </row>
    <row r="225" spans="1:61" ht="11.25" x14ac:dyDescent="0.2">
      <c r="A225" s="20">
        <v>20508</v>
      </c>
      <c r="B225" s="20"/>
      <c r="C225" s="20">
        <v>1</v>
      </c>
      <c r="D225" s="20">
        <f t="shared" si="136"/>
        <v>2</v>
      </c>
      <c r="E225" s="47">
        <f t="shared" si="137"/>
        <v>3</v>
      </c>
      <c r="F225" s="47">
        <f t="shared" si="138"/>
        <v>23</v>
      </c>
      <c r="G225" s="21" t="s">
        <v>307</v>
      </c>
      <c r="H225" s="29">
        <v>1268</v>
      </c>
      <c r="I225" s="48"/>
      <c r="J225" s="29">
        <f t="shared" si="139"/>
        <v>2043.9402985074628</v>
      </c>
      <c r="K225" s="125">
        <v>59109.15</v>
      </c>
      <c r="L225" s="125">
        <v>84610</v>
      </c>
      <c r="M225" s="125">
        <v>31388</v>
      </c>
      <c r="N225" s="126">
        <f t="shared" si="119"/>
        <v>106944.488</v>
      </c>
      <c r="O225" s="126">
        <f t="shared" ca="1" si="120"/>
        <v>346910.12496974529</v>
      </c>
      <c r="P225" s="126">
        <f t="shared" ca="1" si="121"/>
        <v>71990</v>
      </c>
      <c r="Q225" s="49">
        <f t="shared" si="140"/>
        <v>1</v>
      </c>
      <c r="R225" s="49">
        <f t="shared" si="141"/>
        <v>0</v>
      </c>
      <c r="S225" s="49">
        <f ca="1">OFFSET(V!$B$7,D225,Q225)*H225</f>
        <v>11450.039999999999</v>
      </c>
      <c r="T225" s="49">
        <f ca="1">IF(R225&gt;0,OFFSET(V!$I$7,D225,R225)*IF(R225=1,H225-9300,IF(R225=2,H225-18000,IF(R225=3,H225-45000,0))),0)</f>
        <v>0</v>
      </c>
      <c r="U225" s="49">
        <f>IF(AND(I225=1,H225&gt;20000,H225&lt;=45000),H225*V!$G$7,0)+IF(AND(I225=1,H225&gt;45000,H225&lt;=50000),V!$G$7/5000*(50000-H225)*H225,0)</f>
        <v>0</v>
      </c>
      <c r="V225" s="50">
        <f t="shared" ca="1" si="122"/>
        <v>11450.039999999999</v>
      </c>
      <c r="W225" s="51">
        <v>0</v>
      </c>
      <c r="X225" s="51">
        <v>0</v>
      </c>
      <c r="Y225" s="52">
        <v>1017</v>
      </c>
      <c r="Z225" s="52">
        <v>57600</v>
      </c>
      <c r="AA225" s="52">
        <v>9771</v>
      </c>
      <c r="AB225" s="138">
        <f t="shared" si="142"/>
        <v>8771</v>
      </c>
      <c r="AC225" s="52">
        <v>56188.727218100663</v>
      </c>
      <c r="AD225" s="138">
        <f t="shared" si="123"/>
        <v>0</v>
      </c>
      <c r="AE225" s="138">
        <f t="shared" si="124"/>
        <v>1268</v>
      </c>
      <c r="AF225" s="138">
        <f t="shared" si="125"/>
        <v>0</v>
      </c>
      <c r="AG225" s="138">
        <f t="shared" si="126"/>
        <v>0</v>
      </c>
      <c r="AH225" s="29"/>
      <c r="AI225" s="29"/>
      <c r="AJ225" s="15"/>
      <c r="AK225" s="51">
        <f t="shared" ca="1" si="127"/>
        <v>873560.51594191033</v>
      </c>
      <c r="AL225" s="15">
        <f t="shared" ca="1" si="128"/>
        <v>957000.55594191037</v>
      </c>
      <c r="AM225" s="49">
        <f t="shared" ca="1" si="129"/>
        <v>5561.362295302094</v>
      </c>
      <c r="AN225" s="49">
        <f t="shared" ca="1" si="130"/>
        <v>474.41329284750805</v>
      </c>
      <c r="AO225" s="15"/>
      <c r="AP225" s="49">
        <f t="shared" ca="1" si="131"/>
        <v>32696.46782796369</v>
      </c>
      <c r="AQ225" s="15">
        <f t="shared" si="143"/>
        <v>56188.727218100663</v>
      </c>
      <c r="AR225" s="15">
        <f t="shared" si="144"/>
        <v>0</v>
      </c>
      <c r="AS225" s="15"/>
      <c r="AT225" s="15"/>
      <c r="AU225" s="51">
        <f t="shared" si="132"/>
        <v>4385.5</v>
      </c>
      <c r="AV225" s="51">
        <f t="shared" ca="1" si="133"/>
        <v>20734.249751746189</v>
      </c>
      <c r="AW225" s="51">
        <f t="shared" ca="1" si="145"/>
        <v>0</v>
      </c>
      <c r="AX225" s="15">
        <f t="shared" ca="1" si="146"/>
        <v>1627.4903616092124</v>
      </c>
      <c r="AY225" s="51">
        <f t="shared" ca="1" si="147"/>
        <v>-7.0630674407606602</v>
      </c>
      <c r="AZ225" s="52">
        <f t="shared" ca="1" si="134"/>
        <v>0</v>
      </c>
      <c r="BA225" s="52">
        <f t="shared" ca="1" si="135"/>
        <v>0</v>
      </c>
      <c r="BB225" s="52">
        <f t="shared" si="148"/>
        <v>0</v>
      </c>
      <c r="BC225" s="39">
        <f t="shared" si="149"/>
        <v>0</v>
      </c>
      <c r="BD225" s="51">
        <f t="shared" ca="1" si="150"/>
        <v>0</v>
      </c>
      <c r="BE225" s="15">
        <f t="shared" ca="1" si="151"/>
        <v>57809.154512269117</v>
      </c>
      <c r="BF225" s="15">
        <v>-28108.520439089229</v>
      </c>
      <c r="BG225" s="15">
        <f t="shared" ca="1" si="152"/>
        <v>992736.96560323972</v>
      </c>
      <c r="BH225" s="15"/>
      <c r="BI225" s="15"/>
    </row>
    <row r="226" spans="1:61" ht="11.25" x14ac:dyDescent="0.2">
      <c r="A226" s="20">
        <v>20509</v>
      </c>
      <c r="B226" s="20"/>
      <c r="C226" s="20">
        <v>1</v>
      </c>
      <c r="D226" s="20">
        <f t="shared" si="136"/>
        <v>2</v>
      </c>
      <c r="E226" s="47">
        <f t="shared" si="137"/>
        <v>3</v>
      </c>
      <c r="F226" s="47">
        <f t="shared" si="138"/>
        <v>23</v>
      </c>
      <c r="G226" s="21" t="s">
        <v>308</v>
      </c>
      <c r="H226" s="29">
        <v>1493</v>
      </c>
      <c r="I226" s="48"/>
      <c r="J226" s="29">
        <f t="shared" si="139"/>
        <v>2406.6268656716416</v>
      </c>
      <c r="K226" s="125">
        <v>89482.200000000012</v>
      </c>
      <c r="L226" s="125">
        <v>171143</v>
      </c>
      <c r="M226" s="125">
        <v>0</v>
      </c>
      <c r="N226" s="126">
        <f t="shared" si="119"/>
        <v>131172.95400000003</v>
      </c>
      <c r="O226" s="126">
        <f t="shared" ca="1" si="120"/>
        <v>408467.52096201072</v>
      </c>
      <c r="P226" s="126">
        <f t="shared" ca="1" si="121"/>
        <v>83188</v>
      </c>
      <c r="Q226" s="49">
        <f t="shared" si="140"/>
        <v>1</v>
      </c>
      <c r="R226" s="49">
        <f t="shared" si="141"/>
        <v>0</v>
      </c>
      <c r="S226" s="49">
        <f ca="1">OFFSET(V!$B$7,D226,Q226)*H226</f>
        <v>13481.789999999999</v>
      </c>
      <c r="T226" s="49">
        <f ca="1">IF(R226&gt;0,OFFSET(V!$I$7,D226,R226)*IF(R226=1,H226-9300,IF(R226=2,H226-18000,IF(R226=3,H226-45000,0))),0)</f>
        <v>0</v>
      </c>
      <c r="U226" s="49">
        <f>IF(AND(I226=1,H226&gt;20000,H226&lt;=45000),H226*V!$G$7,0)+IF(AND(I226=1,H226&gt;45000,H226&lt;=50000),V!$G$7/5000*(50000-H226)*H226,0)</f>
        <v>0</v>
      </c>
      <c r="V226" s="50">
        <f t="shared" ca="1" si="122"/>
        <v>13481.789999999999</v>
      </c>
      <c r="W226" s="51">
        <v>0</v>
      </c>
      <c r="X226" s="51">
        <v>0</v>
      </c>
      <c r="Y226" s="52">
        <v>121</v>
      </c>
      <c r="Z226" s="52">
        <v>62978</v>
      </c>
      <c r="AA226" s="52">
        <v>6540</v>
      </c>
      <c r="AB226" s="138">
        <f t="shared" si="142"/>
        <v>5540</v>
      </c>
      <c r="AC226" s="52">
        <v>61434.959422596236</v>
      </c>
      <c r="AD226" s="138">
        <f t="shared" si="123"/>
        <v>0</v>
      </c>
      <c r="AE226" s="138">
        <f t="shared" si="124"/>
        <v>1493</v>
      </c>
      <c r="AF226" s="138">
        <f t="shared" si="125"/>
        <v>0</v>
      </c>
      <c r="AG226" s="138">
        <f t="shared" si="126"/>
        <v>0</v>
      </c>
      <c r="AH226" s="29"/>
      <c r="AI226" s="29"/>
      <c r="AJ226" s="15"/>
      <c r="AK226" s="51">
        <f t="shared" ca="1" si="127"/>
        <v>1028569.282571981</v>
      </c>
      <c r="AL226" s="15">
        <f t="shared" ca="1" si="128"/>
        <v>1125239.072571981</v>
      </c>
      <c r="AM226" s="49">
        <f t="shared" ca="1" si="129"/>
        <v>6548.1970874495473</v>
      </c>
      <c r="AN226" s="49">
        <f t="shared" ca="1" si="130"/>
        <v>56.444452738002433</v>
      </c>
      <c r="AO226" s="15"/>
      <c r="AP226" s="49">
        <f t="shared" ca="1" si="131"/>
        <v>35749.273452595444</v>
      </c>
      <c r="AQ226" s="15">
        <f t="shared" si="143"/>
        <v>61434.959422596236</v>
      </c>
      <c r="AR226" s="15">
        <f t="shared" si="144"/>
        <v>0</v>
      </c>
      <c r="AS226" s="15"/>
      <c r="AT226" s="15"/>
      <c r="AU226" s="51">
        <f t="shared" si="132"/>
        <v>2770</v>
      </c>
      <c r="AV226" s="51">
        <f t="shared" ca="1" si="133"/>
        <v>24413.43444744248</v>
      </c>
      <c r="AW226" s="51">
        <f t="shared" ca="1" si="145"/>
        <v>0</v>
      </c>
      <c r="AX226" s="15">
        <f t="shared" ca="1" si="146"/>
        <v>1497.748477441688</v>
      </c>
      <c r="AY226" s="51">
        <f t="shared" ca="1" si="147"/>
        <v>-6.5000068541157736</v>
      </c>
      <c r="AZ226" s="52">
        <f t="shared" ca="1" si="134"/>
        <v>0</v>
      </c>
      <c r="BA226" s="52">
        <f t="shared" ca="1" si="135"/>
        <v>0</v>
      </c>
      <c r="BB226" s="52">
        <f t="shared" si="148"/>
        <v>0</v>
      </c>
      <c r="BC226" s="39">
        <f t="shared" si="149"/>
        <v>0</v>
      </c>
      <c r="BD226" s="51">
        <f t="shared" ca="1" si="150"/>
        <v>0</v>
      </c>
      <c r="BE226" s="15">
        <f t="shared" ca="1" si="151"/>
        <v>62926.207893183811</v>
      </c>
      <c r="BF226" s="15">
        <v>-33096.231084826672</v>
      </c>
      <c r="BG226" s="15">
        <f t="shared" ca="1" si="152"/>
        <v>1161673.6909205257</v>
      </c>
      <c r="BH226" s="15"/>
      <c r="BI226" s="15"/>
    </row>
    <row r="227" spans="1:61" ht="11.25" x14ac:dyDescent="0.2">
      <c r="A227" s="20">
        <v>20511</v>
      </c>
      <c r="B227" s="20"/>
      <c r="C227" s="20">
        <v>1</v>
      </c>
      <c r="D227" s="20">
        <f t="shared" si="136"/>
        <v>2</v>
      </c>
      <c r="E227" s="47">
        <f t="shared" si="137"/>
        <v>3</v>
      </c>
      <c r="F227" s="47">
        <f t="shared" si="138"/>
        <v>23</v>
      </c>
      <c r="G227" s="21" t="s">
        <v>309</v>
      </c>
      <c r="H227" s="29">
        <v>1479</v>
      </c>
      <c r="I227" s="48"/>
      <c r="J227" s="29">
        <f t="shared" si="139"/>
        <v>2384.0597014925374</v>
      </c>
      <c r="K227" s="125">
        <v>82301.5</v>
      </c>
      <c r="L227" s="125">
        <v>62921</v>
      </c>
      <c r="M227" s="125">
        <v>36552</v>
      </c>
      <c r="N227" s="126">
        <f t="shared" si="119"/>
        <v>120348.26999999999</v>
      </c>
      <c r="O227" s="126">
        <f t="shared" ca="1" si="120"/>
        <v>404637.2829891587</v>
      </c>
      <c r="P227" s="126">
        <f t="shared" ca="1" si="121"/>
        <v>85287</v>
      </c>
      <c r="Q227" s="49">
        <f t="shared" si="140"/>
        <v>1</v>
      </c>
      <c r="R227" s="49">
        <f t="shared" si="141"/>
        <v>0</v>
      </c>
      <c r="S227" s="49">
        <f ca="1">OFFSET(V!$B$7,D227,Q227)*H227</f>
        <v>13355.369999999999</v>
      </c>
      <c r="T227" s="49">
        <f ca="1">IF(R227&gt;0,OFFSET(V!$I$7,D227,R227)*IF(R227=1,H227-9300,IF(R227=2,H227-18000,IF(R227=3,H227-45000,0))),0)</f>
        <v>0</v>
      </c>
      <c r="U227" s="49">
        <f>IF(AND(I227=1,H227&gt;20000,H227&lt;=45000),H227*V!$G$7,0)+IF(AND(I227=1,H227&gt;45000,H227&lt;=50000),V!$G$7/5000*(50000-H227)*H227,0)</f>
        <v>0</v>
      </c>
      <c r="V227" s="50">
        <f t="shared" ca="1" si="122"/>
        <v>13355.369999999999</v>
      </c>
      <c r="W227" s="51">
        <v>0</v>
      </c>
      <c r="X227" s="51">
        <v>0</v>
      </c>
      <c r="Y227" s="52">
        <v>945</v>
      </c>
      <c r="Z227" s="52">
        <v>75522</v>
      </c>
      <c r="AA227" s="52">
        <v>5494</v>
      </c>
      <c r="AB227" s="138">
        <f t="shared" si="142"/>
        <v>4494</v>
      </c>
      <c r="AC227" s="52">
        <v>73671.615572315932</v>
      </c>
      <c r="AD227" s="138">
        <f t="shared" si="123"/>
        <v>0</v>
      </c>
      <c r="AE227" s="138">
        <f t="shared" si="124"/>
        <v>1479</v>
      </c>
      <c r="AF227" s="138">
        <f t="shared" si="125"/>
        <v>0</v>
      </c>
      <c r="AG227" s="138">
        <f t="shared" si="126"/>
        <v>0</v>
      </c>
      <c r="AH227" s="29"/>
      <c r="AI227" s="29"/>
      <c r="AJ227" s="15"/>
      <c r="AK227" s="51">
        <f t="shared" ca="1" si="127"/>
        <v>1018924.2926483323</v>
      </c>
      <c r="AL227" s="15">
        <f t="shared" ca="1" si="128"/>
        <v>1117566.6626483323</v>
      </c>
      <c r="AM227" s="49">
        <f t="shared" ca="1" si="129"/>
        <v>6486.794033715928</v>
      </c>
      <c r="AN227" s="49">
        <f t="shared" ca="1" si="130"/>
        <v>440.82651105299419</v>
      </c>
      <c r="AO227" s="15"/>
      <c r="AP227" s="49">
        <f t="shared" ca="1" si="131"/>
        <v>42869.837557351981</v>
      </c>
      <c r="AQ227" s="15">
        <f t="shared" si="143"/>
        <v>73671.615572315932</v>
      </c>
      <c r="AR227" s="15">
        <f t="shared" si="144"/>
        <v>0</v>
      </c>
      <c r="AS227" s="15"/>
      <c r="AT227" s="15"/>
      <c r="AU227" s="51">
        <f t="shared" si="132"/>
        <v>2247</v>
      </c>
      <c r="AV227" s="51">
        <f t="shared" ca="1" si="133"/>
        <v>24184.507399710266</v>
      </c>
      <c r="AW227" s="51">
        <f t="shared" ca="1" si="145"/>
        <v>0</v>
      </c>
      <c r="AX227" s="15">
        <f t="shared" ca="1" si="146"/>
        <v>0</v>
      </c>
      <c r="AY227" s="51">
        <f t="shared" ca="1" si="147"/>
        <v>0</v>
      </c>
      <c r="AZ227" s="52">
        <f t="shared" ca="1" si="134"/>
        <v>0</v>
      </c>
      <c r="BA227" s="52">
        <f t="shared" ca="1" si="135"/>
        <v>0</v>
      </c>
      <c r="BB227" s="52">
        <f t="shared" si="148"/>
        <v>0</v>
      </c>
      <c r="BC227" s="39">
        <f t="shared" si="149"/>
        <v>0</v>
      </c>
      <c r="BD227" s="51">
        <f t="shared" ca="1" si="150"/>
        <v>0</v>
      </c>
      <c r="BE227" s="15">
        <f t="shared" ca="1" si="151"/>
        <v>69301.344957062247</v>
      </c>
      <c r="BF227" s="15">
        <v>-32785.884644647449</v>
      </c>
      <c r="BG227" s="15">
        <f t="shared" ca="1" si="152"/>
        <v>1161009.7435055161</v>
      </c>
      <c r="BH227" s="15"/>
      <c r="BI227" s="15"/>
    </row>
    <row r="228" spans="1:61" ht="11.25" x14ac:dyDescent="0.2">
      <c r="A228" s="20">
        <v>20512</v>
      </c>
      <c r="B228" s="20"/>
      <c r="C228" s="20">
        <v>1</v>
      </c>
      <c r="D228" s="20">
        <f t="shared" si="136"/>
        <v>2</v>
      </c>
      <c r="E228" s="47">
        <f t="shared" si="137"/>
        <v>3</v>
      </c>
      <c r="F228" s="47">
        <f t="shared" si="138"/>
        <v>23</v>
      </c>
      <c r="G228" s="21" t="s">
        <v>310</v>
      </c>
      <c r="H228" s="29">
        <v>1966</v>
      </c>
      <c r="I228" s="48"/>
      <c r="J228" s="29">
        <f t="shared" si="139"/>
        <v>3169.0746268656717</v>
      </c>
      <c r="K228" s="125">
        <v>138182.5</v>
      </c>
      <c r="L228" s="125">
        <v>82937</v>
      </c>
      <c r="M228" s="125">
        <v>10006</v>
      </c>
      <c r="N228" s="126">
        <f t="shared" si="119"/>
        <v>141842.82999999999</v>
      </c>
      <c r="O228" s="126">
        <f t="shared" ca="1" si="120"/>
        <v>537874.8467590845</v>
      </c>
      <c r="P228" s="126">
        <f t="shared" ca="1" si="121"/>
        <v>118810</v>
      </c>
      <c r="Q228" s="49">
        <f t="shared" si="140"/>
        <v>1</v>
      </c>
      <c r="R228" s="49">
        <f t="shared" si="141"/>
        <v>0</v>
      </c>
      <c r="S228" s="49">
        <f ca="1">OFFSET(V!$B$7,D228,Q228)*H228</f>
        <v>17752.98</v>
      </c>
      <c r="T228" s="49">
        <f ca="1">IF(R228&gt;0,OFFSET(V!$I$7,D228,R228)*IF(R228=1,H228-9300,IF(R228=2,H228-18000,IF(R228=3,H228-45000,0))),0)</f>
        <v>0</v>
      </c>
      <c r="U228" s="49">
        <f>IF(AND(I228=1,H228&gt;20000,H228&lt;=45000),H228*V!$G$7,0)+IF(AND(I228=1,H228&gt;45000,H228&lt;=50000),V!$G$7/5000*(50000-H228)*H228,0)</f>
        <v>0</v>
      </c>
      <c r="V228" s="50">
        <f t="shared" ca="1" si="122"/>
        <v>17752.98</v>
      </c>
      <c r="W228" s="51">
        <v>9502.57</v>
      </c>
      <c r="X228" s="51">
        <v>0</v>
      </c>
      <c r="Y228" s="52">
        <v>242</v>
      </c>
      <c r="Z228" s="52">
        <v>63676</v>
      </c>
      <c r="AA228" s="52">
        <v>0</v>
      </c>
      <c r="AB228" s="138">
        <f t="shared" si="142"/>
        <v>0</v>
      </c>
      <c r="AC228" s="52">
        <v>62115.857540621138</v>
      </c>
      <c r="AD228" s="138">
        <f t="shared" si="123"/>
        <v>0</v>
      </c>
      <c r="AE228" s="138">
        <f t="shared" si="124"/>
        <v>1966</v>
      </c>
      <c r="AF228" s="138">
        <f t="shared" si="125"/>
        <v>0</v>
      </c>
      <c r="AG228" s="138">
        <f t="shared" si="126"/>
        <v>0</v>
      </c>
      <c r="AH228" s="29"/>
      <c r="AI228" s="29"/>
      <c r="AJ228" s="15"/>
      <c r="AK228" s="51">
        <f t="shared" ca="1" si="127"/>
        <v>1354432.1564209745</v>
      </c>
      <c r="AL228" s="15">
        <f t="shared" ca="1" si="128"/>
        <v>1500497.7064209746</v>
      </c>
      <c r="AM228" s="49">
        <f t="shared" ca="1" si="129"/>
        <v>8622.7431171639728</v>
      </c>
      <c r="AN228" s="49">
        <f t="shared" ca="1" si="130"/>
        <v>112.88890547600487</v>
      </c>
      <c r="AO228" s="15"/>
      <c r="AP228" s="49">
        <f t="shared" ca="1" si="131"/>
        <v>36145.491066205141</v>
      </c>
      <c r="AQ228" s="15">
        <f t="shared" si="143"/>
        <v>62115.857540621138</v>
      </c>
      <c r="AR228" s="15">
        <f t="shared" si="144"/>
        <v>0</v>
      </c>
      <c r="AS228" s="15"/>
      <c r="AT228" s="15"/>
      <c r="AU228" s="51">
        <f t="shared" si="132"/>
        <v>0</v>
      </c>
      <c r="AV228" s="51">
        <f t="shared" ca="1" si="133"/>
        <v>32147.89827439512</v>
      </c>
      <c r="AW228" s="51">
        <f t="shared" ca="1" si="145"/>
        <v>0</v>
      </c>
      <c r="AX228" s="15">
        <f t="shared" ca="1" si="146"/>
        <v>6177.5317999791223</v>
      </c>
      <c r="AY228" s="51">
        <f t="shared" ca="1" si="147"/>
        <v>-26.809574268417684</v>
      </c>
      <c r="AZ228" s="52">
        <f t="shared" ca="1" si="134"/>
        <v>0</v>
      </c>
      <c r="BA228" s="52">
        <f t="shared" ca="1" si="135"/>
        <v>0</v>
      </c>
      <c r="BB228" s="52">
        <f t="shared" si="148"/>
        <v>0</v>
      </c>
      <c r="BC228" s="39">
        <f t="shared" si="149"/>
        <v>0</v>
      </c>
      <c r="BD228" s="51">
        <f t="shared" ca="1" si="150"/>
        <v>0</v>
      </c>
      <c r="BE228" s="15">
        <f t="shared" ca="1" si="151"/>
        <v>68266.579766331837</v>
      </c>
      <c r="BF228" s="15">
        <v>-43581.507242310268</v>
      </c>
      <c r="BG228" s="15">
        <f t="shared" ca="1" si="152"/>
        <v>1533918.4109676362</v>
      </c>
      <c r="BH228" s="15"/>
      <c r="BI228" s="15"/>
    </row>
    <row r="229" spans="1:61" ht="11.25" x14ac:dyDescent="0.2">
      <c r="A229" s="20">
        <v>20513</v>
      </c>
      <c r="B229" s="20"/>
      <c r="C229" s="20">
        <v>1</v>
      </c>
      <c r="D229" s="20">
        <f t="shared" si="136"/>
        <v>2</v>
      </c>
      <c r="E229" s="47">
        <f t="shared" si="137"/>
        <v>3</v>
      </c>
      <c r="F229" s="47">
        <f t="shared" si="138"/>
        <v>23</v>
      </c>
      <c r="G229" s="21" t="s">
        <v>311</v>
      </c>
      <c r="H229" s="29">
        <v>1882</v>
      </c>
      <c r="I229" s="48"/>
      <c r="J229" s="29">
        <f t="shared" si="139"/>
        <v>3033.6716417910447</v>
      </c>
      <c r="K229" s="125">
        <v>148083.95000000001</v>
      </c>
      <c r="L229" s="125">
        <v>544403</v>
      </c>
      <c r="M229" s="125">
        <v>0</v>
      </c>
      <c r="N229" s="126">
        <f t="shared" si="119"/>
        <v>318937.614</v>
      </c>
      <c r="O229" s="126">
        <f t="shared" ca="1" si="120"/>
        <v>514893.41892197204</v>
      </c>
      <c r="P229" s="126">
        <f t="shared" ca="1" si="121"/>
        <v>58787</v>
      </c>
      <c r="Q229" s="49">
        <f t="shared" si="140"/>
        <v>1</v>
      </c>
      <c r="R229" s="49">
        <f t="shared" si="141"/>
        <v>0</v>
      </c>
      <c r="S229" s="49">
        <f ca="1">OFFSET(V!$B$7,D229,Q229)*H229</f>
        <v>16994.46</v>
      </c>
      <c r="T229" s="49">
        <f ca="1">IF(R229&gt;0,OFFSET(V!$I$7,D229,R229)*IF(R229=1,H229-9300,IF(R229=2,H229-18000,IF(R229=3,H229-45000,0))),0)</f>
        <v>0</v>
      </c>
      <c r="U229" s="49">
        <f>IF(AND(I229=1,H229&gt;20000,H229&lt;=45000),H229*V!$G$7,0)+IF(AND(I229=1,H229&gt;45000,H229&lt;=50000),V!$G$7/5000*(50000-H229)*H229,0)</f>
        <v>0</v>
      </c>
      <c r="V229" s="50">
        <f t="shared" ca="1" si="122"/>
        <v>16994.46</v>
      </c>
      <c r="W229" s="51">
        <v>9894.9399999999987</v>
      </c>
      <c r="X229" s="51">
        <v>0</v>
      </c>
      <c r="Y229" s="52">
        <v>654</v>
      </c>
      <c r="Z229" s="52">
        <v>84562</v>
      </c>
      <c r="AA229" s="52">
        <v>4340</v>
      </c>
      <c r="AB229" s="138">
        <f t="shared" si="142"/>
        <v>3340</v>
      </c>
      <c r="AC229" s="52">
        <v>82490.124149601179</v>
      </c>
      <c r="AD229" s="138">
        <f t="shared" si="123"/>
        <v>0</v>
      </c>
      <c r="AE229" s="138">
        <f t="shared" si="124"/>
        <v>1882</v>
      </c>
      <c r="AF229" s="138">
        <f t="shared" si="125"/>
        <v>0</v>
      </c>
      <c r="AG229" s="138">
        <f t="shared" si="126"/>
        <v>0</v>
      </c>
      <c r="AH229" s="29"/>
      <c r="AI229" s="29"/>
      <c r="AJ229" s="15"/>
      <c r="AK229" s="51">
        <f t="shared" ca="1" si="127"/>
        <v>1296562.2168790814</v>
      </c>
      <c r="AL229" s="15">
        <f t="shared" ca="1" si="128"/>
        <v>1382238.6168790814</v>
      </c>
      <c r="AM229" s="49">
        <f t="shared" ca="1" si="129"/>
        <v>8254.3247947622567</v>
      </c>
      <c r="AN229" s="49">
        <f t="shared" ca="1" si="130"/>
        <v>305.07993463350073</v>
      </c>
      <c r="AO229" s="15"/>
      <c r="AP229" s="49">
        <f t="shared" ca="1" si="131"/>
        <v>48001.366535907393</v>
      </c>
      <c r="AQ229" s="15">
        <f t="shared" si="143"/>
        <v>82490.124149601179</v>
      </c>
      <c r="AR229" s="15">
        <f t="shared" si="144"/>
        <v>0</v>
      </c>
      <c r="AS229" s="15"/>
      <c r="AT229" s="15"/>
      <c r="AU229" s="51">
        <f t="shared" si="132"/>
        <v>1670</v>
      </c>
      <c r="AV229" s="51">
        <f t="shared" ca="1" si="133"/>
        <v>30774.33598800184</v>
      </c>
      <c r="AW229" s="51">
        <f t="shared" ca="1" si="145"/>
        <v>0</v>
      </c>
      <c r="AX229" s="15">
        <f t="shared" ca="1" si="146"/>
        <v>0</v>
      </c>
      <c r="AY229" s="51">
        <f t="shared" ca="1" si="147"/>
        <v>0</v>
      </c>
      <c r="AZ229" s="52">
        <f t="shared" ca="1" si="134"/>
        <v>0</v>
      </c>
      <c r="BA229" s="52">
        <f t="shared" ca="1" si="135"/>
        <v>0</v>
      </c>
      <c r="BB229" s="52">
        <f t="shared" si="148"/>
        <v>0</v>
      </c>
      <c r="BC229" s="39">
        <f t="shared" si="149"/>
        <v>0</v>
      </c>
      <c r="BD229" s="51">
        <f t="shared" ca="1" si="150"/>
        <v>0</v>
      </c>
      <c r="BE229" s="15">
        <f t="shared" ca="1" si="151"/>
        <v>80445.702523909233</v>
      </c>
      <c r="BF229" s="15">
        <v>-41719.428601234962</v>
      </c>
      <c r="BG229" s="15">
        <f t="shared" ca="1" si="152"/>
        <v>1429524.2955311516</v>
      </c>
      <c r="BH229" s="15"/>
      <c r="BI229" s="15"/>
    </row>
    <row r="230" spans="1:61" ht="11.25" x14ac:dyDescent="0.2">
      <c r="A230" s="20">
        <v>20515</v>
      </c>
      <c r="B230" s="20"/>
      <c r="C230" s="20">
        <v>1</v>
      </c>
      <c r="D230" s="20">
        <f t="shared" si="136"/>
        <v>2</v>
      </c>
      <c r="E230" s="47">
        <f t="shared" si="137"/>
        <v>4</v>
      </c>
      <c r="F230" s="47">
        <f t="shared" si="138"/>
        <v>24</v>
      </c>
      <c r="G230" s="21" t="s">
        <v>312</v>
      </c>
      <c r="H230" s="29">
        <v>3291</v>
      </c>
      <c r="I230" s="48"/>
      <c r="J230" s="29">
        <f t="shared" si="139"/>
        <v>5304.8955223880594</v>
      </c>
      <c r="K230" s="125">
        <v>215366.35000000003</v>
      </c>
      <c r="L230" s="125">
        <v>381713</v>
      </c>
      <c r="M230" s="125">
        <v>66782</v>
      </c>
      <c r="N230" s="126">
        <f t="shared" si="119"/>
        <v>370713.84200000006</v>
      </c>
      <c r="O230" s="126">
        <f t="shared" ca="1" si="120"/>
        <v>900379.51204687031</v>
      </c>
      <c r="P230" s="126">
        <f t="shared" ca="1" si="121"/>
        <v>158900</v>
      </c>
      <c r="Q230" s="49">
        <f t="shared" si="140"/>
        <v>1</v>
      </c>
      <c r="R230" s="49">
        <f t="shared" si="141"/>
        <v>0</v>
      </c>
      <c r="S230" s="49">
        <f ca="1">OFFSET(V!$B$7,D230,Q230)*H230</f>
        <v>29717.73</v>
      </c>
      <c r="T230" s="49">
        <f ca="1">IF(R230&gt;0,OFFSET(V!$I$7,D230,R230)*IF(R230=1,H230-9300,IF(R230=2,H230-18000,IF(R230=3,H230-45000,0))),0)</f>
        <v>0</v>
      </c>
      <c r="U230" s="49">
        <f>IF(AND(I230=1,H230&gt;20000,H230&lt;=45000),H230*V!$G$7,0)+IF(AND(I230=1,H230&gt;45000,H230&lt;=50000),V!$G$7/5000*(50000-H230)*H230,0)</f>
        <v>0</v>
      </c>
      <c r="V230" s="50">
        <f t="shared" ca="1" si="122"/>
        <v>29717.73</v>
      </c>
      <c r="W230" s="51">
        <v>14765.74</v>
      </c>
      <c r="X230" s="51">
        <v>0</v>
      </c>
      <c r="Y230" s="52">
        <v>1211</v>
      </c>
      <c r="Z230" s="52">
        <v>93108</v>
      </c>
      <c r="AA230" s="52">
        <v>12190</v>
      </c>
      <c r="AB230" s="138">
        <f t="shared" si="142"/>
        <v>11190</v>
      </c>
      <c r="AC230" s="52">
        <v>90826.736351092288</v>
      </c>
      <c r="AD230" s="138">
        <f t="shared" si="123"/>
        <v>0</v>
      </c>
      <c r="AE230" s="138">
        <f t="shared" si="124"/>
        <v>3291</v>
      </c>
      <c r="AF230" s="138">
        <f t="shared" si="125"/>
        <v>0</v>
      </c>
      <c r="AG230" s="138">
        <f t="shared" si="126"/>
        <v>0</v>
      </c>
      <c r="AH230" s="29"/>
      <c r="AI230" s="29"/>
      <c r="AJ230" s="15"/>
      <c r="AK230" s="51">
        <f t="shared" ca="1" si="127"/>
        <v>2267261.5599091691</v>
      </c>
      <c r="AL230" s="15">
        <f t="shared" ca="1" si="128"/>
        <v>2470645.0299091693</v>
      </c>
      <c r="AM230" s="49">
        <f t="shared" ca="1" si="129"/>
        <v>14434.103559810088</v>
      </c>
      <c r="AN230" s="49">
        <f t="shared" ca="1" si="130"/>
        <v>564.91101046050369</v>
      </c>
      <c r="AO230" s="15"/>
      <c r="AP230" s="49">
        <f t="shared" ca="1" si="131"/>
        <v>52852.477891077142</v>
      </c>
      <c r="AQ230" s="15">
        <f t="shared" si="143"/>
        <v>90826.736351092288</v>
      </c>
      <c r="AR230" s="15">
        <f t="shared" si="144"/>
        <v>0</v>
      </c>
      <c r="AS230" s="15"/>
      <c r="AT230" s="15"/>
      <c r="AU230" s="51">
        <f t="shared" si="132"/>
        <v>5595</v>
      </c>
      <c r="AV230" s="51">
        <f t="shared" ca="1" si="133"/>
        <v>53814.208149051032</v>
      </c>
      <c r="AW230" s="51">
        <f t="shared" ca="1" si="145"/>
        <v>0</v>
      </c>
      <c r="AX230" s="15">
        <f t="shared" ca="1" si="146"/>
        <v>21434.949689035886</v>
      </c>
      <c r="AY230" s="51">
        <f t="shared" ca="1" si="147"/>
        <v>-93.024511121083393</v>
      </c>
      <c r="AZ230" s="52">
        <f t="shared" ca="1" si="134"/>
        <v>0</v>
      </c>
      <c r="BA230" s="52">
        <f t="shared" ca="1" si="135"/>
        <v>0</v>
      </c>
      <c r="BB230" s="52">
        <f t="shared" si="148"/>
        <v>0</v>
      </c>
      <c r="BC230" s="39">
        <f t="shared" si="149"/>
        <v>0</v>
      </c>
      <c r="BD230" s="51">
        <f t="shared" ca="1" si="150"/>
        <v>0</v>
      </c>
      <c r="BE230" s="15">
        <f t="shared" ca="1" si="151"/>
        <v>112168.66152900709</v>
      </c>
      <c r="BF230" s="15">
        <v>-72953.58104498632</v>
      </c>
      <c r="BG230" s="15">
        <f t="shared" ca="1" si="152"/>
        <v>2524859.1249634605</v>
      </c>
      <c r="BH230" s="15"/>
      <c r="BI230" s="15"/>
    </row>
    <row r="231" spans="1:61" ht="11.25" x14ac:dyDescent="0.2">
      <c r="A231" s="20">
        <v>20518</v>
      </c>
      <c r="B231" s="20"/>
      <c r="C231" s="20">
        <v>1</v>
      </c>
      <c r="D231" s="20">
        <f t="shared" si="136"/>
        <v>2</v>
      </c>
      <c r="E231" s="47">
        <f t="shared" si="137"/>
        <v>3</v>
      </c>
      <c r="F231" s="47">
        <f t="shared" si="138"/>
        <v>23</v>
      </c>
      <c r="G231" s="21" t="s">
        <v>313</v>
      </c>
      <c r="H231" s="29">
        <v>2075</v>
      </c>
      <c r="I231" s="48"/>
      <c r="J231" s="29">
        <f t="shared" si="139"/>
        <v>3344.7761194029849</v>
      </c>
      <c r="K231" s="125">
        <v>114103.65</v>
      </c>
      <c r="L231" s="125">
        <v>58931</v>
      </c>
      <c r="M231" s="125">
        <v>40505</v>
      </c>
      <c r="N231" s="126">
        <f t="shared" si="119"/>
        <v>145642.71799999999</v>
      </c>
      <c r="O231" s="126">
        <f t="shared" ca="1" si="120"/>
        <v>567695.98526200419</v>
      </c>
      <c r="P231" s="126">
        <f t="shared" ca="1" si="121"/>
        <v>126616</v>
      </c>
      <c r="Q231" s="49">
        <f t="shared" si="140"/>
        <v>1</v>
      </c>
      <c r="R231" s="49">
        <f t="shared" si="141"/>
        <v>0</v>
      </c>
      <c r="S231" s="49">
        <f ca="1">OFFSET(V!$B$7,D231,Q231)*H231</f>
        <v>18737.25</v>
      </c>
      <c r="T231" s="49">
        <f ca="1">IF(R231&gt;0,OFFSET(V!$I$7,D231,R231)*IF(R231=1,H231-9300,IF(R231=2,H231-18000,IF(R231=3,H231-45000,0))),0)</f>
        <v>0</v>
      </c>
      <c r="U231" s="49">
        <f>IF(AND(I231=1,H231&gt;20000,H231&lt;=45000),H231*V!$G$7,0)+IF(AND(I231=1,H231&gt;45000,H231&lt;=50000),V!$G$7/5000*(50000-H231)*H231,0)</f>
        <v>0</v>
      </c>
      <c r="V231" s="50">
        <f t="shared" ca="1" si="122"/>
        <v>18737.25</v>
      </c>
      <c r="W231" s="51">
        <v>11049.5</v>
      </c>
      <c r="X231" s="51">
        <v>0</v>
      </c>
      <c r="Y231" s="52">
        <v>509</v>
      </c>
      <c r="Z231" s="52">
        <v>92818</v>
      </c>
      <c r="AA231" s="52">
        <v>7675</v>
      </c>
      <c r="AB231" s="138">
        <f t="shared" si="142"/>
        <v>6675</v>
      </c>
      <c r="AC231" s="52">
        <v>90543.841717528936</v>
      </c>
      <c r="AD231" s="138">
        <f t="shared" si="123"/>
        <v>0</v>
      </c>
      <c r="AE231" s="138">
        <f t="shared" si="124"/>
        <v>2075</v>
      </c>
      <c r="AF231" s="138">
        <f t="shared" si="125"/>
        <v>0</v>
      </c>
      <c r="AG231" s="138">
        <f t="shared" si="126"/>
        <v>0</v>
      </c>
      <c r="AH231" s="29"/>
      <c r="AI231" s="29"/>
      <c r="AJ231" s="15"/>
      <c r="AK231" s="51">
        <f t="shared" ca="1" si="127"/>
        <v>1429525.2922550975</v>
      </c>
      <c r="AL231" s="15">
        <f t="shared" ca="1" si="128"/>
        <v>1585928.0422550975</v>
      </c>
      <c r="AM231" s="49">
        <f t="shared" ca="1" si="129"/>
        <v>9100.8097498042935</v>
      </c>
      <c r="AN231" s="49">
        <f t="shared" ca="1" si="130"/>
        <v>237.4398879639937</v>
      </c>
      <c r="AO231" s="15"/>
      <c r="AP231" s="49">
        <f t="shared" ca="1" si="131"/>
        <v>52687.860257915519</v>
      </c>
      <c r="AQ231" s="15">
        <f t="shared" si="143"/>
        <v>90543.841717528936</v>
      </c>
      <c r="AR231" s="15">
        <f t="shared" si="144"/>
        <v>0</v>
      </c>
      <c r="AS231" s="15"/>
      <c r="AT231" s="15"/>
      <c r="AU231" s="51">
        <f t="shared" si="132"/>
        <v>3337.5</v>
      </c>
      <c r="AV231" s="51">
        <f t="shared" ca="1" si="133"/>
        <v>33930.258860310212</v>
      </c>
      <c r="AW231" s="51">
        <f t="shared" ca="1" si="145"/>
        <v>0</v>
      </c>
      <c r="AX231" s="15">
        <f t="shared" ca="1" si="146"/>
        <v>0</v>
      </c>
      <c r="AY231" s="51">
        <f t="shared" ca="1" si="147"/>
        <v>0</v>
      </c>
      <c r="AZ231" s="52">
        <f t="shared" ca="1" si="134"/>
        <v>0</v>
      </c>
      <c r="BA231" s="52">
        <f t="shared" ca="1" si="135"/>
        <v>0</v>
      </c>
      <c r="BB231" s="52">
        <f t="shared" si="148"/>
        <v>0</v>
      </c>
      <c r="BC231" s="39">
        <f t="shared" si="149"/>
        <v>0</v>
      </c>
      <c r="BD231" s="51">
        <f t="shared" ca="1" si="150"/>
        <v>0</v>
      </c>
      <c r="BE231" s="15">
        <f t="shared" ca="1" si="151"/>
        <v>89955.619118225732</v>
      </c>
      <c r="BF231" s="15">
        <v>-45997.775955134188</v>
      </c>
      <c r="BG231" s="15">
        <f t="shared" ca="1" si="152"/>
        <v>1639224.1350559574</v>
      </c>
      <c r="BH231" s="15"/>
      <c r="BI231" s="15"/>
    </row>
    <row r="232" spans="1:61" ht="11.25" x14ac:dyDescent="0.2">
      <c r="A232" s="20">
        <v>20519</v>
      </c>
      <c r="B232" s="20"/>
      <c r="C232" s="20">
        <v>1</v>
      </c>
      <c r="D232" s="20">
        <f t="shared" si="136"/>
        <v>2</v>
      </c>
      <c r="E232" s="47">
        <f t="shared" si="137"/>
        <v>3</v>
      </c>
      <c r="F232" s="47">
        <f t="shared" si="138"/>
        <v>23</v>
      </c>
      <c r="G232" s="21" t="s">
        <v>314</v>
      </c>
      <c r="H232" s="29">
        <v>1029</v>
      </c>
      <c r="I232" s="48"/>
      <c r="J232" s="29">
        <f t="shared" si="139"/>
        <v>1658.686567164179</v>
      </c>
      <c r="K232" s="125">
        <v>72858.25</v>
      </c>
      <c r="L232" s="125">
        <v>240836</v>
      </c>
      <c r="M232" s="125">
        <v>0</v>
      </c>
      <c r="N232" s="126">
        <f t="shared" si="119"/>
        <v>146383.98000000001</v>
      </c>
      <c r="O232" s="126">
        <f t="shared" ca="1" si="120"/>
        <v>281522.49100462761</v>
      </c>
      <c r="P232" s="126">
        <f t="shared" ca="1" si="121"/>
        <v>40542</v>
      </c>
      <c r="Q232" s="49">
        <f t="shared" si="140"/>
        <v>1</v>
      </c>
      <c r="R232" s="49">
        <f t="shared" si="141"/>
        <v>0</v>
      </c>
      <c r="S232" s="49">
        <f ca="1">OFFSET(V!$B$7,D232,Q232)*H232</f>
        <v>9291.869999999999</v>
      </c>
      <c r="T232" s="49">
        <f ca="1">IF(R232&gt;0,OFFSET(V!$I$7,D232,R232)*IF(R232=1,H232-9300,IF(R232=2,H232-18000,IF(R232=3,H232-45000,0))),0)</f>
        <v>0</v>
      </c>
      <c r="U232" s="49">
        <f>IF(AND(I232=1,H232&gt;20000,H232&lt;=45000),H232*V!$G$7,0)+IF(AND(I232=1,H232&gt;45000,H232&lt;=50000),V!$G$7/5000*(50000-H232)*H232,0)</f>
        <v>0</v>
      </c>
      <c r="V232" s="50">
        <f t="shared" ca="1" si="122"/>
        <v>9291.869999999999</v>
      </c>
      <c r="W232" s="51">
        <v>0</v>
      </c>
      <c r="X232" s="51">
        <v>0</v>
      </c>
      <c r="Y232" s="52">
        <v>73</v>
      </c>
      <c r="Z232" s="52">
        <v>65958</v>
      </c>
      <c r="AA232" s="52">
        <v>22221</v>
      </c>
      <c r="AB232" s="138">
        <f t="shared" si="142"/>
        <v>21221</v>
      </c>
      <c r="AC232" s="52">
        <v>64341.945657143806</v>
      </c>
      <c r="AD232" s="138">
        <f t="shared" si="123"/>
        <v>0</v>
      </c>
      <c r="AE232" s="138">
        <f t="shared" si="124"/>
        <v>1029</v>
      </c>
      <c r="AF232" s="138">
        <f t="shared" si="125"/>
        <v>0</v>
      </c>
      <c r="AG232" s="138">
        <f t="shared" si="126"/>
        <v>0</v>
      </c>
      <c r="AH232" s="29"/>
      <c r="AI232" s="29"/>
      <c r="AJ232" s="15"/>
      <c r="AK232" s="51">
        <f t="shared" ca="1" si="127"/>
        <v>708906.75938819058</v>
      </c>
      <c r="AL232" s="15">
        <f t="shared" ca="1" si="128"/>
        <v>758740.62938819057</v>
      </c>
      <c r="AM232" s="49">
        <f t="shared" ca="1" si="129"/>
        <v>4513.1244494210205</v>
      </c>
      <c r="AN232" s="49">
        <f t="shared" ca="1" si="130"/>
        <v>34.053264874993204</v>
      </c>
      <c r="AO232" s="15"/>
      <c r="AP232" s="49">
        <f t="shared" ca="1" si="131"/>
        <v>37440.861545083841</v>
      </c>
      <c r="AQ232" s="15">
        <f t="shared" si="143"/>
        <v>64341.945657143806</v>
      </c>
      <c r="AR232" s="15">
        <f t="shared" si="144"/>
        <v>0</v>
      </c>
      <c r="AS232" s="15"/>
      <c r="AT232" s="15"/>
      <c r="AU232" s="51">
        <f t="shared" si="132"/>
        <v>10610.5</v>
      </c>
      <c r="AV232" s="51">
        <f t="shared" ca="1" si="133"/>
        <v>16826.138008317688</v>
      </c>
      <c r="AW232" s="51">
        <f t="shared" ca="1" si="145"/>
        <v>0</v>
      </c>
      <c r="AX232" s="15">
        <f t="shared" ca="1" si="146"/>
        <v>535.55389625772659</v>
      </c>
      <c r="AY232" s="51">
        <f t="shared" ca="1" si="147"/>
        <v>-2.3242246938349238</v>
      </c>
      <c r="AZ232" s="52">
        <f t="shared" ca="1" si="134"/>
        <v>0</v>
      </c>
      <c r="BA232" s="52">
        <f t="shared" ca="1" si="135"/>
        <v>0</v>
      </c>
      <c r="BB232" s="52">
        <f t="shared" si="148"/>
        <v>0</v>
      </c>
      <c r="BC232" s="39">
        <f t="shared" si="149"/>
        <v>0</v>
      </c>
      <c r="BD232" s="51">
        <f t="shared" ca="1" si="150"/>
        <v>0</v>
      </c>
      <c r="BE232" s="15">
        <f t="shared" ca="1" si="151"/>
        <v>64875.175328707701</v>
      </c>
      <c r="BF232" s="15">
        <v>-22810.463353172567</v>
      </c>
      <c r="BG232" s="15">
        <f t="shared" ca="1" si="152"/>
        <v>805352.51907802175</v>
      </c>
      <c r="BH232" s="15"/>
      <c r="BI232" s="15"/>
    </row>
    <row r="233" spans="1:61" ht="11.25" x14ac:dyDescent="0.2">
      <c r="A233" s="20">
        <v>20520</v>
      </c>
      <c r="B233" s="20"/>
      <c r="C233" s="20">
        <v>1</v>
      </c>
      <c r="D233" s="20">
        <f t="shared" si="136"/>
        <v>2</v>
      </c>
      <c r="E233" s="47">
        <f t="shared" si="137"/>
        <v>3</v>
      </c>
      <c r="F233" s="47">
        <f t="shared" si="138"/>
        <v>23</v>
      </c>
      <c r="G233" s="21" t="s">
        <v>315</v>
      </c>
      <c r="H233" s="29">
        <v>1344</v>
      </c>
      <c r="I233" s="48"/>
      <c r="J233" s="29">
        <f t="shared" si="139"/>
        <v>2166.4477611940297</v>
      </c>
      <c r="K233" s="125">
        <v>84564.2</v>
      </c>
      <c r="L233" s="125">
        <v>244047</v>
      </c>
      <c r="M233" s="125">
        <v>0</v>
      </c>
      <c r="N233" s="126">
        <f t="shared" si="119"/>
        <v>156064.554</v>
      </c>
      <c r="O233" s="126">
        <f t="shared" ca="1" si="120"/>
        <v>367702.84539379936</v>
      </c>
      <c r="P233" s="126">
        <f t="shared" ca="1" si="121"/>
        <v>63491</v>
      </c>
      <c r="Q233" s="49">
        <f t="shared" si="140"/>
        <v>1</v>
      </c>
      <c r="R233" s="49">
        <f t="shared" si="141"/>
        <v>0</v>
      </c>
      <c r="S233" s="49">
        <f ca="1">OFFSET(V!$B$7,D233,Q233)*H233</f>
        <v>12136.32</v>
      </c>
      <c r="T233" s="49">
        <f ca="1">IF(R233&gt;0,OFFSET(V!$I$7,D233,R233)*IF(R233=1,H233-9300,IF(R233=2,H233-18000,IF(R233=3,H233-45000,0))),0)</f>
        <v>0</v>
      </c>
      <c r="U233" s="49">
        <f>IF(AND(I233=1,H233&gt;20000,H233&lt;=45000),H233*V!$G$7,0)+IF(AND(I233=1,H233&gt;45000,H233&lt;=50000),V!$G$7/5000*(50000-H233)*H233,0)</f>
        <v>0</v>
      </c>
      <c r="V233" s="50">
        <f t="shared" ca="1" si="122"/>
        <v>12136.32</v>
      </c>
      <c r="W233" s="51">
        <v>0</v>
      </c>
      <c r="X233" s="51">
        <v>0</v>
      </c>
      <c r="Y233" s="52">
        <v>73</v>
      </c>
      <c r="Z233" s="52">
        <v>46205</v>
      </c>
      <c r="AA233" s="52">
        <v>2104</v>
      </c>
      <c r="AB233" s="138">
        <f t="shared" si="142"/>
        <v>1104</v>
      </c>
      <c r="AC233" s="52">
        <v>45072.919116533696</v>
      </c>
      <c r="AD233" s="138">
        <f t="shared" si="123"/>
        <v>0</v>
      </c>
      <c r="AE233" s="138">
        <f t="shared" si="124"/>
        <v>1344</v>
      </c>
      <c r="AF233" s="138">
        <f t="shared" si="125"/>
        <v>0</v>
      </c>
      <c r="AG233" s="138">
        <f t="shared" si="126"/>
        <v>0</v>
      </c>
      <c r="AH233" s="29"/>
      <c r="AI233" s="29"/>
      <c r="AJ233" s="15"/>
      <c r="AK233" s="51">
        <f t="shared" ca="1" si="127"/>
        <v>925919.03267028974</v>
      </c>
      <c r="AL233" s="15">
        <f t="shared" ca="1" si="128"/>
        <v>1001546.3526702897</v>
      </c>
      <c r="AM233" s="49">
        <f t="shared" ca="1" si="129"/>
        <v>5894.6931584274562</v>
      </c>
      <c r="AN233" s="49">
        <f t="shared" ca="1" si="130"/>
        <v>34.053264874993204</v>
      </c>
      <c r="AO233" s="15"/>
      <c r="AP233" s="49">
        <f t="shared" ca="1" si="131"/>
        <v>26228.130138733723</v>
      </c>
      <c r="AQ233" s="15">
        <f t="shared" si="143"/>
        <v>45072.919116533696</v>
      </c>
      <c r="AR233" s="15">
        <f t="shared" si="144"/>
        <v>0</v>
      </c>
      <c r="AS233" s="15"/>
      <c r="AT233" s="15"/>
      <c r="AU233" s="51">
        <f t="shared" si="132"/>
        <v>552</v>
      </c>
      <c r="AV233" s="51">
        <f t="shared" ca="1" si="133"/>
        <v>21976.996582292493</v>
      </c>
      <c r="AW233" s="51">
        <f t="shared" ca="1" si="145"/>
        <v>0</v>
      </c>
      <c r="AX233" s="15">
        <f t="shared" ca="1" si="146"/>
        <v>3684.2076044925197</v>
      </c>
      <c r="AY233" s="51">
        <f t="shared" ca="1" si="147"/>
        <v>-15.988916057582291</v>
      </c>
      <c r="AZ233" s="52">
        <f t="shared" ca="1" si="134"/>
        <v>0</v>
      </c>
      <c r="BA233" s="52">
        <f t="shared" ca="1" si="135"/>
        <v>0</v>
      </c>
      <c r="BB233" s="52">
        <f t="shared" si="148"/>
        <v>0</v>
      </c>
      <c r="BC233" s="39">
        <f t="shared" si="149"/>
        <v>0</v>
      </c>
      <c r="BD233" s="51">
        <f t="shared" ca="1" si="150"/>
        <v>0</v>
      </c>
      <c r="BE233" s="15">
        <f t="shared" ca="1" si="151"/>
        <v>48741.137804968632</v>
      </c>
      <c r="BF233" s="15">
        <v>-29793.258257204987</v>
      </c>
      <c r="BG233" s="15">
        <f t="shared" ca="1" si="152"/>
        <v>1026422.9786413558</v>
      </c>
      <c r="BH233" s="15"/>
      <c r="BI233" s="15"/>
    </row>
    <row r="234" spans="1:61" ht="11.25" x14ac:dyDescent="0.2">
      <c r="A234" s="20">
        <v>20523</v>
      </c>
      <c r="B234" s="20"/>
      <c r="C234" s="20">
        <v>1</v>
      </c>
      <c r="D234" s="20">
        <f t="shared" si="136"/>
        <v>2</v>
      </c>
      <c r="E234" s="47">
        <f t="shared" si="137"/>
        <v>4</v>
      </c>
      <c r="F234" s="47">
        <f t="shared" si="138"/>
        <v>24</v>
      </c>
      <c r="G234" s="21" t="s">
        <v>316</v>
      </c>
      <c r="H234" s="29">
        <v>3601</v>
      </c>
      <c r="I234" s="48"/>
      <c r="J234" s="29">
        <f t="shared" si="139"/>
        <v>5804.5970149253735</v>
      </c>
      <c r="K234" s="125">
        <v>271971.15000000002</v>
      </c>
      <c r="L234" s="125">
        <v>303296</v>
      </c>
      <c r="M234" s="125">
        <v>77316</v>
      </c>
      <c r="N234" s="126">
        <f t="shared" si="119"/>
        <v>391420.66800000001</v>
      </c>
      <c r="O234" s="126">
        <f t="shared" ca="1" si="120"/>
        <v>985191.92430288065</v>
      </c>
      <c r="P234" s="126">
        <f t="shared" ca="1" si="121"/>
        <v>178131</v>
      </c>
      <c r="Q234" s="49">
        <f t="shared" si="140"/>
        <v>1</v>
      </c>
      <c r="R234" s="49">
        <f t="shared" si="141"/>
        <v>0</v>
      </c>
      <c r="S234" s="49">
        <f ca="1">OFFSET(V!$B$7,D234,Q234)*H234</f>
        <v>32517.03</v>
      </c>
      <c r="T234" s="49">
        <f ca="1">IF(R234&gt;0,OFFSET(V!$I$7,D234,R234)*IF(R234=1,H234-9300,IF(R234=2,H234-18000,IF(R234=3,H234-45000,0))),0)</f>
        <v>0</v>
      </c>
      <c r="U234" s="49">
        <f>IF(AND(I234=1,H234&gt;20000,H234&lt;=45000),H234*V!$G$7,0)+IF(AND(I234=1,H234&gt;45000,H234&lt;=50000),V!$G$7/5000*(50000-H234)*H234,0)</f>
        <v>0</v>
      </c>
      <c r="V234" s="50">
        <f t="shared" ca="1" si="122"/>
        <v>32517.03</v>
      </c>
      <c r="W234" s="51">
        <v>16005.99</v>
      </c>
      <c r="X234" s="51">
        <v>0</v>
      </c>
      <c r="Y234" s="52">
        <v>1914</v>
      </c>
      <c r="Z234" s="52">
        <v>131480</v>
      </c>
      <c r="AA234" s="52">
        <v>52400</v>
      </c>
      <c r="AB234" s="138">
        <f t="shared" si="142"/>
        <v>51400</v>
      </c>
      <c r="AC234" s="52">
        <v>128258.57386520616</v>
      </c>
      <c r="AD234" s="138">
        <f t="shared" si="123"/>
        <v>0</v>
      </c>
      <c r="AE234" s="138">
        <f t="shared" si="124"/>
        <v>3601</v>
      </c>
      <c r="AF234" s="138">
        <f t="shared" si="125"/>
        <v>0</v>
      </c>
      <c r="AG234" s="138">
        <f t="shared" si="126"/>
        <v>0</v>
      </c>
      <c r="AH234" s="29"/>
      <c r="AI234" s="29"/>
      <c r="AJ234" s="15"/>
      <c r="AK234" s="51">
        <f t="shared" ca="1" si="127"/>
        <v>2480829.1939328224</v>
      </c>
      <c r="AL234" s="15">
        <f t="shared" ca="1" si="128"/>
        <v>2707483.2139328225</v>
      </c>
      <c r="AM234" s="49">
        <f t="shared" ca="1" si="129"/>
        <v>15793.742606768801</v>
      </c>
      <c r="AN234" s="49">
        <f t="shared" ca="1" si="130"/>
        <v>892.848616037493</v>
      </c>
      <c r="AO234" s="15"/>
      <c r="AP234" s="49">
        <f t="shared" ca="1" si="131"/>
        <v>74634.228993414348</v>
      </c>
      <c r="AQ234" s="15">
        <f t="shared" si="143"/>
        <v>128258.57386520616</v>
      </c>
      <c r="AR234" s="15">
        <f t="shared" si="144"/>
        <v>0</v>
      </c>
      <c r="AS234" s="15"/>
      <c r="AT234" s="15"/>
      <c r="AU234" s="51">
        <f t="shared" si="132"/>
        <v>25700</v>
      </c>
      <c r="AV234" s="51">
        <f t="shared" ca="1" si="133"/>
        <v>58883.30706312148</v>
      </c>
      <c r="AW234" s="51">
        <f t="shared" ca="1" si="145"/>
        <v>0</v>
      </c>
      <c r="AX234" s="15">
        <f t="shared" ca="1" si="146"/>
        <v>30958.962191329687</v>
      </c>
      <c r="AY234" s="51">
        <f t="shared" ca="1" si="147"/>
        <v>-134.35731664617145</v>
      </c>
      <c r="AZ234" s="52">
        <f t="shared" ca="1" si="134"/>
        <v>0</v>
      </c>
      <c r="BA234" s="52">
        <f t="shared" ca="1" si="135"/>
        <v>0</v>
      </c>
      <c r="BB234" s="52">
        <f t="shared" si="148"/>
        <v>0</v>
      </c>
      <c r="BC234" s="39">
        <f t="shared" si="149"/>
        <v>0</v>
      </c>
      <c r="BD234" s="51">
        <f t="shared" ca="1" si="150"/>
        <v>0</v>
      </c>
      <c r="BE234" s="15">
        <f t="shared" ca="1" si="151"/>
        <v>159083.17873988967</v>
      </c>
      <c r="BF234" s="15">
        <v>-79825.537934669017</v>
      </c>
      <c r="BG234" s="15">
        <f t="shared" ca="1" si="152"/>
        <v>2803427.4459608495</v>
      </c>
      <c r="BH234" s="15"/>
      <c r="BI234" s="15"/>
    </row>
    <row r="235" spans="1:61" ht="11.25" x14ac:dyDescent="0.2">
      <c r="A235" s="20">
        <v>20527</v>
      </c>
      <c r="B235" s="20"/>
      <c r="C235" s="20">
        <v>1</v>
      </c>
      <c r="D235" s="20">
        <f t="shared" si="136"/>
        <v>2</v>
      </c>
      <c r="E235" s="47">
        <f t="shared" si="137"/>
        <v>6</v>
      </c>
      <c r="F235" s="47">
        <f t="shared" si="138"/>
        <v>26</v>
      </c>
      <c r="G235" s="21" t="s">
        <v>317</v>
      </c>
      <c r="H235" s="29">
        <v>12495</v>
      </c>
      <c r="I235" s="48"/>
      <c r="J235" s="29">
        <f t="shared" si="139"/>
        <v>20824.999999999996</v>
      </c>
      <c r="K235" s="125">
        <v>1182889.2</v>
      </c>
      <c r="L235" s="125">
        <v>5087571</v>
      </c>
      <c r="M235" s="125">
        <v>0</v>
      </c>
      <c r="N235" s="126">
        <f t="shared" si="119"/>
        <v>2835832.9139999999</v>
      </c>
      <c r="O235" s="126">
        <f t="shared" ca="1" si="120"/>
        <v>3534547.1478645373</v>
      </c>
      <c r="P235" s="126">
        <f t="shared" ca="1" si="121"/>
        <v>209614</v>
      </c>
      <c r="Q235" s="49">
        <f t="shared" si="140"/>
        <v>2</v>
      </c>
      <c r="R235" s="49">
        <f t="shared" si="141"/>
        <v>0</v>
      </c>
      <c r="S235" s="49">
        <f ca="1">OFFSET(V!$B$7,D235,Q235)*H235</f>
        <v>977358.9</v>
      </c>
      <c r="T235" s="49">
        <f ca="1">IF(R235&gt;0,OFFSET(V!$I$7,D235,R235)*IF(R235=1,H235-9300,IF(R235=2,H235-18000,IF(R235=3,H235-45000,0))),0)</f>
        <v>0</v>
      </c>
      <c r="U235" s="49">
        <f>IF(AND(I235=1,H235&gt;20000,H235&lt;=45000),H235*V!$G$7,0)+IF(AND(I235=1,H235&gt;45000,H235&lt;=50000),V!$G$7/5000*(50000-H235)*H235,0)</f>
        <v>0</v>
      </c>
      <c r="V235" s="50">
        <f t="shared" ca="1" si="122"/>
        <v>977358.9</v>
      </c>
      <c r="W235" s="51">
        <v>60728.470000000008</v>
      </c>
      <c r="X235" s="51">
        <v>0</v>
      </c>
      <c r="Y235" s="52">
        <v>46511</v>
      </c>
      <c r="Z235" s="52">
        <v>889763</v>
      </c>
      <c r="AA235" s="52">
        <v>35951</v>
      </c>
      <c r="AB235" s="138">
        <f t="shared" si="142"/>
        <v>34951</v>
      </c>
      <c r="AC235" s="52">
        <v>867962.68221803638</v>
      </c>
      <c r="AD235" s="138">
        <f t="shared" si="123"/>
        <v>1</v>
      </c>
      <c r="AE235" s="138">
        <f t="shared" si="124"/>
        <v>0</v>
      </c>
      <c r="AF235" s="138">
        <f t="shared" si="125"/>
        <v>12495</v>
      </c>
      <c r="AG235" s="138">
        <f t="shared" si="126"/>
        <v>20824.999999999996</v>
      </c>
      <c r="AH235" s="29"/>
      <c r="AI235" s="29"/>
      <c r="AJ235" s="15"/>
      <c r="AK235" s="51">
        <f t="shared" ca="1" si="127"/>
        <v>8900405.6320893839</v>
      </c>
      <c r="AL235" s="15">
        <f t="shared" ca="1" si="128"/>
        <v>10148107.002089385</v>
      </c>
      <c r="AM235" s="49">
        <f t="shared" ca="1" si="129"/>
        <v>54802.225457255256</v>
      </c>
      <c r="AN235" s="49">
        <f t="shared" ca="1" si="130"/>
        <v>21696.594556175463</v>
      </c>
      <c r="AO235" s="15"/>
      <c r="AP235" s="49">
        <f t="shared" ca="1" si="131"/>
        <v>505071.3073613274</v>
      </c>
      <c r="AQ235" s="15">
        <f t="shared" si="143"/>
        <v>0</v>
      </c>
      <c r="AR235" s="15">
        <f t="shared" si="144"/>
        <v>867962.68221803638</v>
      </c>
      <c r="AS235" s="15"/>
      <c r="AT235" s="15"/>
      <c r="AU235" s="51">
        <f t="shared" si="132"/>
        <v>0</v>
      </c>
      <c r="AV235" s="51">
        <f t="shared" ca="1" si="133"/>
        <v>0</v>
      </c>
      <c r="AW235" s="51">
        <f t="shared" si="145"/>
        <v>0</v>
      </c>
      <c r="AX235" s="15">
        <f t="shared" si="146"/>
        <v>0</v>
      </c>
      <c r="AY235" s="51">
        <f t="shared" ca="1" si="147"/>
        <v>0</v>
      </c>
      <c r="AZ235" s="52">
        <f t="shared" ca="1" si="134"/>
        <v>223481.26613132367</v>
      </c>
      <c r="BA235" s="52">
        <f t="shared" ca="1" si="135"/>
        <v>175157.82690697498</v>
      </c>
      <c r="BB235" s="52">
        <f t="shared" ca="1" si="148"/>
        <v>0</v>
      </c>
      <c r="BC235" s="39">
        <f t="shared" ca="1" si="149"/>
        <v>35747.718181589735</v>
      </c>
      <c r="BD235" s="51">
        <f t="shared" ca="1" si="150"/>
        <v>0</v>
      </c>
      <c r="BE235" s="15">
        <f t="shared" ca="1" si="151"/>
        <v>903710.40039962612</v>
      </c>
      <c r="BF235" s="15">
        <v>-276939.86265421275</v>
      </c>
      <c r="BG235" s="15">
        <f t="shared" ca="1" si="152"/>
        <v>10851376.359848227</v>
      </c>
      <c r="BH235" s="15"/>
      <c r="BI235" s="15"/>
    </row>
    <row r="236" spans="1:61" ht="11.25" x14ac:dyDescent="0.2">
      <c r="A236" s="20">
        <v>20530</v>
      </c>
      <c r="B236" s="20"/>
      <c r="C236" s="20">
        <v>1</v>
      </c>
      <c r="D236" s="20">
        <f t="shared" si="136"/>
        <v>2</v>
      </c>
      <c r="E236" s="47">
        <f t="shared" si="137"/>
        <v>3</v>
      </c>
      <c r="F236" s="47">
        <f t="shared" si="138"/>
        <v>23</v>
      </c>
      <c r="G236" s="21" t="s">
        <v>318</v>
      </c>
      <c r="H236" s="29">
        <v>2122</v>
      </c>
      <c r="I236" s="48"/>
      <c r="J236" s="29">
        <f t="shared" si="139"/>
        <v>3420.5373134328356</v>
      </c>
      <c r="K236" s="125">
        <v>128159.65</v>
      </c>
      <c r="L236" s="125">
        <v>235416</v>
      </c>
      <c r="M236" s="125">
        <v>0</v>
      </c>
      <c r="N236" s="126">
        <f t="shared" si="119"/>
        <v>184087.18799999999</v>
      </c>
      <c r="O236" s="126">
        <f t="shared" ca="1" si="120"/>
        <v>580554.64131372189</v>
      </c>
      <c r="P236" s="126">
        <f t="shared" ca="1" si="121"/>
        <v>118940</v>
      </c>
      <c r="Q236" s="49">
        <f t="shared" si="140"/>
        <v>1</v>
      </c>
      <c r="R236" s="49">
        <f t="shared" si="141"/>
        <v>0</v>
      </c>
      <c r="S236" s="49">
        <f ca="1">OFFSET(V!$B$7,D236,Q236)*H236</f>
        <v>19161.66</v>
      </c>
      <c r="T236" s="49">
        <f ca="1">IF(R236&gt;0,OFFSET(V!$I$7,D236,R236)*IF(R236=1,H236-9300,IF(R236=2,H236-18000,IF(R236=3,H236-45000,0))),0)</f>
        <v>0</v>
      </c>
      <c r="U236" s="49">
        <f>IF(AND(I236=1,H236&gt;20000,H236&lt;=45000),H236*V!$G$7,0)+IF(AND(I236=1,H236&gt;45000,H236&lt;=50000),V!$G$7/5000*(50000-H236)*H236,0)</f>
        <v>0</v>
      </c>
      <c r="V236" s="50">
        <f t="shared" ca="1" si="122"/>
        <v>19161.66</v>
      </c>
      <c r="W236" s="51">
        <v>10530.85</v>
      </c>
      <c r="X236" s="51">
        <v>0</v>
      </c>
      <c r="Y236" s="52">
        <v>1575</v>
      </c>
      <c r="Z236" s="52">
        <v>111030</v>
      </c>
      <c r="AA236" s="52">
        <v>5797</v>
      </c>
      <c r="AB236" s="138">
        <f t="shared" si="142"/>
        <v>4797</v>
      </c>
      <c r="AC236" s="52">
        <v>108309.62470530758</v>
      </c>
      <c r="AD236" s="138">
        <f t="shared" si="123"/>
        <v>0</v>
      </c>
      <c r="AE236" s="138">
        <f t="shared" si="124"/>
        <v>2122</v>
      </c>
      <c r="AF236" s="138">
        <f t="shared" si="125"/>
        <v>0</v>
      </c>
      <c r="AG236" s="138">
        <f t="shared" si="126"/>
        <v>0</v>
      </c>
      <c r="AH236" s="29"/>
      <c r="AI236" s="29"/>
      <c r="AJ236" s="15"/>
      <c r="AK236" s="51">
        <f t="shared" ca="1" si="127"/>
        <v>1461904.9012844902</v>
      </c>
      <c r="AL236" s="15">
        <f t="shared" ca="1" si="128"/>
        <v>1610537.4112844903</v>
      </c>
      <c r="AM236" s="49">
        <f t="shared" ca="1" si="129"/>
        <v>9306.9485730528722</v>
      </c>
      <c r="AN236" s="49">
        <f t="shared" ca="1" si="130"/>
        <v>734.71085175499036</v>
      </c>
      <c r="AO236" s="15"/>
      <c r="AP236" s="49">
        <f t="shared" ca="1" si="131"/>
        <v>63025.847620465429</v>
      </c>
      <c r="AQ236" s="15">
        <f t="shared" si="143"/>
        <v>108309.62470530758</v>
      </c>
      <c r="AR236" s="15">
        <f t="shared" si="144"/>
        <v>0</v>
      </c>
      <c r="AS236" s="15"/>
      <c r="AT236" s="15"/>
      <c r="AU236" s="51">
        <f t="shared" si="132"/>
        <v>2398.5</v>
      </c>
      <c r="AV236" s="51">
        <f t="shared" ca="1" si="133"/>
        <v>34698.799663411213</v>
      </c>
      <c r="AW236" s="51">
        <f t="shared" ca="1" si="145"/>
        <v>0</v>
      </c>
      <c r="AX236" s="15">
        <f t="shared" ca="1" si="146"/>
        <v>0</v>
      </c>
      <c r="AY236" s="51">
        <f t="shared" ca="1" si="147"/>
        <v>0</v>
      </c>
      <c r="AZ236" s="52">
        <f t="shared" ca="1" si="134"/>
        <v>0</v>
      </c>
      <c r="BA236" s="52">
        <f t="shared" ca="1" si="135"/>
        <v>0</v>
      </c>
      <c r="BB236" s="52">
        <f t="shared" si="148"/>
        <v>0</v>
      </c>
      <c r="BC236" s="39">
        <f t="shared" si="149"/>
        <v>0</v>
      </c>
      <c r="BD236" s="51">
        <f t="shared" ca="1" si="150"/>
        <v>0</v>
      </c>
      <c r="BE236" s="15">
        <f t="shared" ca="1" si="151"/>
        <v>100123.14728387663</v>
      </c>
      <c r="BF236" s="15">
        <v>-47039.653290021561</v>
      </c>
      <c r="BG236" s="15">
        <f t="shared" ca="1" si="152"/>
        <v>1673662.5647031532</v>
      </c>
      <c r="BH236" s="15"/>
      <c r="BI236" s="15"/>
    </row>
    <row r="237" spans="1:61" ht="11.25" x14ac:dyDescent="0.2">
      <c r="A237" s="20">
        <v>20531</v>
      </c>
      <c r="B237" s="20"/>
      <c r="C237" s="20">
        <v>1</v>
      </c>
      <c r="D237" s="20">
        <f t="shared" si="136"/>
        <v>2</v>
      </c>
      <c r="E237" s="47">
        <f t="shared" si="137"/>
        <v>3</v>
      </c>
      <c r="F237" s="47">
        <f t="shared" si="138"/>
        <v>23</v>
      </c>
      <c r="G237" s="21" t="s">
        <v>319</v>
      </c>
      <c r="H237" s="29">
        <v>2127</v>
      </c>
      <c r="I237" s="48"/>
      <c r="J237" s="29">
        <f t="shared" si="139"/>
        <v>3428.5970149253731</v>
      </c>
      <c r="K237" s="125">
        <v>130225</v>
      </c>
      <c r="L237" s="125">
        <v>208388</v>
      </c>
      <c r="M237" s="125">
        <v>0</v>
      </c>
      <c r="N237" s="126">
        <f t="shared" si="119"/>
        <v>175033.32</v>
      </c>
      <c r="O237" s="126">
        <f t="shared" ca="1" si="120"/>
        <v>581922.58344688336</v>
      </c>
      <c r="P237" s="126">
        <f t="shared" ca="1" si="121"/>
        <v>122067</v>
      </c>
      <c r="Q237" s="49">
        <f t="shared" si="140"/>
        <v>1</v>
      </c>
      <c r="R237" s="49">
        <f t="shared" si="141"/>
        <v>0</v>
      </c>
      <c r="S237" s="49">
        <f ca="1">OFFSET(V!$B$7,D237,Q237)*H237</f>
        <v>19206.809999999998</v>
      </c>
      <c r="T237" s="49">
        <f ca="1">IF(R237&gt;0,OFFSET(V!$I$7,D237,R237)*IF(R237=1,H237-9300,IF(R237=2,H237-18000,IF(R237=3,H237-45000,0))),0)</f>
        <v>0</v>
      </c>
      <c r="U237" s="49">
        <f>IF(AND(I237=1,H237&gt;20000,H237&lt;=45000),H237*V!$G$7,0)+IF(AND(I237=1,H237&gt;45000,H237&lt;=50000),V!$G$7/5000*(50000-H237)*H237,0)</f>
        <v>0</v>
      </c>
      <c r="V237" s="50">
        <f t="shared" ca="1" si="122"/>
        <v>19206.809999999998</v>
      </c>
      <c r="W237" s="51">
        <v>11153.23</v>
      </c>
      <c r="X237" s="51">
        <v>0</v>
      </c>
      <c r="Y237" s="52">
        <v>1357</v>
      </c>
      <c r="Z237" s="52">
        <v>97585</v>
      </c>
      <c r="AA237" s="52">
        <v>1270</v>
      </c>
      <c r="AB237" s="138">
        <f t="shared" si="142"/>
        <v>270</v>
      </c>
      <c r="AC237" s="52">
        <v>95194.044194068629</v>
      </c>
      <c r="AD237" s="138">
        <f t="shared" si="123"/>
        <v>0</v>
      </c>
      <c r="AE237" s="138">
        <f t="shared" si="124"/>
        <v>2127</v>
      </c>
      <c r="AF237" s="138">
        <f t="shared" si="125"/>
        <v>0</v>
      </c>
      <c r="AG237" s="138">
        <f t="shared" si="126"/>
        <v>0</v>
      </c>
      <c r="AH237" s="29"/>
      <c r="AI237" s="29"/>
      <c r="AJ237" s="15"/>
      <c r="AK237" s="51">
        <f t="shared" ca="1" si="127"/>
        <v>1465349.5405429362</v>
      </c>
      <c r="AL237" s="15">
        <f t="shared" ca="1" si="128"/>
        <v>1617776.5805429362</v>
      </c>
      <c r="AM237" s="49">
        <f t="shared" ca="1" si="129"/>
        <v>9328.8782351005939</v>
      </c>
      <c r="AN237" s="49">
        <f t="shared" ca="1" si="130"/>
        <v>633.0175402104901</v>
      </c>
      <c r="AO237" s="15"/>
      <c r="AP237" s="49">
        <f t="shared" ca="1" si="131"/>
        <v>55393.833558886057</v>
      </c>
      <c r="AQ237" s="15">
        <f t="shared" si="143"/>
        <v>95194.044194068629</v>
      </c>
      <c r="AR237" s="15">
        <f t="shared" si="144"/>
        <v>0</v>
      </c>
      <c r="AS237" s="15"/>
      <c r="AT237" s="15"/>
      <c r="AU237" s="51">
        <f t="shared" si="132"/>
        <v>135</v>
      </c>
      <c r="AV237" s="51">
        <f t="shared" ca="1" si="133"/>
        <v>34780.559323315574</v>
      </c>
      <c r="AW237" s="51">
        <f t="shared" ca="1" si="145"/>
        <v>0</v>
      </c>
      <c r="AX237" s="15">
        <f t="shared" ca="1" si="146"/>
        <v>0</v>
      </c>
      <c r="AY237" s="51">
        <f t="shared" ca="1" si="147"/>
        <v>0</v>
      </c>
      <c r="AZ237" s="52">
        <f t="shared" ca="1" si="134"/>
        <v>0</v>
      </c>
      <c r="BA237" s="52">
        <f t="shared" ca="1" si="135"/>
        <v>0</v>
      </c>
      <c r="BB237" s="52">
        <f t="shared" si="148"/>
        <v>0</v>
      </c>
      <c r="BC237" s="39">
        <f t="shared" si="149"/>
        <v>0</v>
      </c>
      <c r="BD237" s="51">
        <f t="shared" ca="1" si="150"/>
        <v>0</v>
      </c>
      <c r="BE237" s="15">
        <f t="shared" ca="1" si="151"/>
        <v>90309.392882201631</v>
      </c>
      <c r="BF237" s="15">
        <v>-47150.491304371288</v>
      </c>
      <c r="BG237" s="15">
        <f t="shared" ca="1" si="152"/>
        <v>1670897.3778960775</v>
      </c>
      <c r="BH237" s="15"/>
      <c r="BI237" s="15"/>
    </row>
    <row r="238" spans="1:61" ht="11.25" x14ac:dyDescent="0.2">
      <c r="A238" s="20">
        <v>20534</v>
      </c>
      <c r="B238" s="20"/>
      <c r="C238" s="20">
        <v>1</v>
      </c>
      <c r="D238" s="20">
        <f t="shared" si="136"/>
        <v>2</v>
      </c>
      <c r="E238" s="47">
        <f t="shared" si="137"/>
        <v>4</v>
      </c>
      <c r="F238" s="47">
        <f t="shared" si="138"/>
        <v>24</v>
      </c>
      <c r="G238" s="21" t="s">
        <v>320</v>
      </c>
      <c r="H238" s="29">
        <v>3632</v>
      </c>
      <c r="I238" s="48"/>
      <c r="J238" s="29">
        <f t="shared" si="139"/>
        <v>5854.5671641791041</v>
      </c>
      <c r="K238" s="125">
        <v>228107.5</v>
      </c>
      <c r="L238" s="125">
        <v>218150</v>
      </c>
      <c r="M238" s="125">
        <v>92125</v>
      </c>
      <c r="N238" s="126">
        <f t="shared" si="119"/>
        <v>341440.9</v>
      </c>
      <c r="O238" s="126">
        <f t="shared" ca="1" si="120"/>
        <v>993673.16552848159</v>
      </c>
      <c r="P238" s="126">
        <f t="shared" ca="1" si="121"/>
        <v>195670</v>
      </c>
      <c r="Q238" s="49">
        <f t="shared" si="140"/>
        <v>1</v>
      </c>
      <c r="R238" s="49">
        <f t="shared" si="141"/>
        <v>0</v>
      </c>
      <c r="S238" s="49">
        <f ca="1">OFFSET(V!$B$7,D238,Q238)*H238</f>
        <v>32796.959999999999</v>
      </c>
      <c r="T238" s="49">
        <f ca="1">IF(R238&gt;0,OFFSET(V!$I$7,D238,R238)*IF(R238=1,H238-9300,IF(R238=2,H238-18000,IF(R238=3,H238-45000,0))),0)</f>
        <v>0</v>
      </c>
      <c r="U238" s="49">
        <f>IF(AND(I238=1,H238&gt;20000,H238&lt;=45000),H238*V!$G$7,0)+IF(AND(I238=1,H238&gt;45000,H238&lt;=50000),V!$G$7/5000*(50000-H238)*H238,0)</f>
        <v>0</v>
      </c>
      <c r="V238" s="50">
        <f t="shared" ca="1" si="122"/>
        <v>32796.959999999999</v>
      </c>
      <c r="W238" s="51">
        <v>15911.279999999999</v>
      </c>
      <c r="X238" s="51">
        <v>0</v>
      </c>
      <c r="Y238" s="52">
        <v>121</v>
      </c>
      <c r="Z238" s="52">
        <v>66539</v>
      </c>
      <c r="AA238" s="52">
        <v>5194</v>
      </c>
      <c r="AB238" s="138">
        <f t="shared" si="142"/>
        <v>4194</v>
      </c>
      <c r="AC238" s="52">
        <v>64908.710423006938</v>
      </c>
      <c r="AD238" s="138">
        <f t="shared" si="123"/>
        <v>0</v>
      </c>
      <c r="AE238" s="138">
        <f t="shared" si="124"/>
        <v>3632</v>
      </c>
      <c r="AF238" s="138">
        <f t="shared" si="125"/>
        <v>0</v>
      </c>
      <c r="AG238" s="138">
        <f t="shared" si="126"/>
        <v>0</v>
      </c>
      <c r="AH238" s="29"/>
      <c r="AI238" s="29"/>
      <c r="AJ238" s="15"/>
      <c r="AK238" s="51">
        <f t="shared" ca="1" si="127"/>
        <v>2502185.9573351876</v>
      </c>
      <c r="AL238" s="15">
        <f t="shared" ca="1" si="128"/>
        <v>2746564.1973351873</v>
      </c>
      <c r="AM238" s="49">
        <f t="shared" ca="1" si="129"/>
        <v>15929.706511464672</v>
      </c>
      <c r="AN238" s="49">
        <f t="shared" ca="1" si="130"/>
        <v>56.444452738002433</v>
      </c>
      <c r="AO238" s="15"/>
      <c r="AP238" s="49">
        <f t="shared" ca="1" si="131"/>
        <v>37770.664458417988</v>
      </c>
      <c r="AQ238" s="15">
        <f t="shared" si="143"/>
        <v>64908.710423006938</v>
      </c>
      <c r="AR238" s="15">
        <f t="shared" si="144"/>
        <v>0</v>
      </c>
      <c r="AS238" s="15"/>
      <c r="AT238" s="15"/>
      <c r="AU238" s="51">
        <f t="shared" si="132"/>
        <v>2097</v>
      </c>
      <c r="AV238" s="51">
        <f t="shared" ca="1" si="133"/>
        <v>59390.216954528521</v>
      </c>
      <c r="AW238" s="51">
        <f t="shared" ca="1" si="145"/>
        <v>0</v>
      </c>
      <c r="AX238" s="15">
        <f t="shared" ca="1" si="146"/>
        <v>34349.170989939565</v>
      </c>
      <c r="AY238" s="51">
        <f t="shared" ca="1" si="147"/>
        <v>-149.07032137276497</v>
      </c>
      <c r="AZ238" s="52">
        <f t="shared" ca="1" si="134"/>
        <v>0</v>
      </c>
      <c r="BA238" s="52">
        <f t="shared" ca="1" si="135"/>
        <v>0</v>
      </c>
      <c r="BB238" s="52">
        <f t="shared" si="148"/>
        <v>0</v>
      </c>
      <c r="BC238" s="39">
        <f t="shared" si="149"/>
        <v>0</v>
      </c>
      <c r="BD238" s="51">
        <f t="shared" ca="1" si="150"/>
        <v>0</v>
      </c>
      <c r="BE238" s="15">
        <f t="shared" ca="1" si="151"/>
        <v>99108.811091573734</v>
      </c>
      <c r="BF238" s="15">
        <v>-80557.068829377167</v>
      </c>
      <c r="BG238" s="15">
        <f t="shared" ca="1" si="152"/>
        <v>2781102.0905615869</v>
      </c>
      <c r="BH238" s="15"/>
      <c r="BI238" s="15"/>
    </row>
    <row r="239" spans="1:61" ht="11.25" x14ac:dyDescent="0.2">
      <c r="A239" s="20">
        <v>20601</v>
      </c>
      <c r="B239" s="20"/>
      <c r="C239" s="20">
        <v>1</v>
      </c>
      <c r="D239" s="20">
        <f t="shared" si="136"/>
        <v>2</v>
      </c>
      <c r="E239" s="47">
        <f t="shared" si="137"/>
        <v>3</v>
      </c>
      <c r="F239" s="47">
        <f t="shared" si="138"/>
        <v>23</v>
      </c>
      <c r="G239" s="21" t="s">
        <v>321</v>
      </c>
      <c r="H239" s="29">
        <v>1693</v>
      </c>
      <c r="I239" s="48"/>
      <c r="J239" s="29">
        <f t="shared" si="139"/>
        <v>2729.0149253731342</v>
      </c>
      <c r="K239" s="125">
        <v>521027.1</v>
      </c>
      <c r="L239" s="125">
        <v>714469</v>
      </c>
      <c r="M239" s="125">
        <v>0</v>
      </c>
      <c r="N239" s="126">
        <f t="shared" si="119"/>
        <v>653782.42200000002</v>
      </c>
      <c r="O239" s="126">
        <f t="shared" ca="1" si="120"/>
        <v>463185.20628846902</v>
      </c>
      <c r="P239" s="126">
        <f t="shared" ca="1" si="121"/>
        <v>0</v>
      </c>
      <c r="Q239" s="49">
        <f t="shared" si="140"/>
        <v>1</v>
      </c>
      <c r="R239" s="49">
        <f t="shared" si="141"/>
        <v>0</v>
      </c>
      <c r="S239" s="49">
        <f ca="1">OFFSET(V!$B$7,D239,Q239)*H239</f>
        <v>15287.789999999999</v>
      </c>
      <c r="T239" s="49">
        <f ca="1">IF(R239&gt;0,OFFSET(V!$I$7,D239,R239)*IF(R239=1,H239-9300,IF(R239=2,H239-18000,IF(R239=3,H239-45000,0))),0)</f>
        <v>0</v>
      </c>
      <c r="U239" s="49">
        <f>IF(AND(I239=1,H239&gt;20000,H239&lt;=45000),H239*V!$G$7,0)+IF(AND(I239=1,H239&gt;45000,H239&lt;=50000),V!$G$7/5000*(50000-H239)*H239,0)</f>
        <v>0</v>
      </c>
      <c r="V239" s="50">
        <f t="shared" ca="1" si="122"/>
        <v>15287.789999999999</v>
      </c>
      <c r="W239" s="51">
        <v>0</v>
      </c>
      <c r="X239" s="51">
        <v>0</v>
      </c>
      <c r="Y239" s="52">
        <v>727</v>
      </c>
      <c r="Z239" s="52">
        <v>655247</v>
      </c>
      <c r="AA239" s="52">
        <v>716730</v>
      </c>
      <c r="AB239" s="138">
        <f t="shared" si="142"/>
        <v>715730</v>
      </c>
      <c r="AC239" s="52">
        <v>639192.62054650695</v>
      </c>
      <c r="AD239" s="138">
        <f t="shared" si="123"/>
        <v>0</v>
      </c>
      <c r="AE239" s="138">
        <f t="shared" si="124"/>
        <v>1693</v>
      </c>
      <c r="AF239" s="138">
        <f t="shared" si="125"/>
        <v>0</v>
      </c>
      <c r="AG239" s="138">
        <f t="shared" si="126"/>
        <v>0</v>
      </c>
      <c r="AH239" s="29"/>
      <c r="AI239" s="29"/>
      <c r="AJ239" s="15"/>
      <c r="AK239" s="51">
        <f t="shared" ca="1" si="127"/>
        <v>1166354.8529098218</v>
      </c>
      <c r="AL239" s="15">
        <f t="shared" ca="1" si="128"/>
        <v>1181642.6429098218</v>
      </c>
      <c r="AM239" s="49">
        <f t="shared" ca="1" si="129"/>
        <v>7425.3835693583951</v>
      </c>
      <c r="AN239" s="49">
        <f t="shared" ca="1" si="130"/>
        <v>339.13319950849393</v>
      </c>
      <c r="AO239" s="15"/>
      <c r="AP239" s="49">
        <f t="shared" ca="1" si="131"/>
        <v>371949.0009525994</v>
      </c>
      <c r="AQ239" s="15">
        <f t="shared" si="143"/>
        <v>639192.62054650695</v>
      </c>
      <c r="AR239" s="15">
        <f t="shared" si="144"/>
        <v>0</v>
      </c>
      <c r="AS239" s="15"/>
      <c r="AT239" s="15"/>
      <c r="AU239" s="51">
        <f t="shared" si="132"/>
        <v>357865</v>
      </c>
      <c r="AV239" s="51">
        <f t="shared" ca="1" si="133"/>
        <v>27683.820843616955</v>
      </c>
      <c r="AW239" s="51">
        <f t="shared" ca="1" si="145"/>
        <v>0</v>
      </c>
      <c r="AX239" s="15">
        <f t="shared" ca="1" si="146"/>
        <v>118305.20124970935</v>
      </c>
      <c r="AY239" s="51">
        <f t="shared" ca="1" si="147"/>
        <v>-513.42707442718518</v>
      </c>
      <c r="AZ239" s="52">
        <f t="shared" ca="1" si="134"/>
        <v>0</v>
      </c>
      <c r="BA239" s="52">
        <f t="shared" ca="1" si="135"/>
        <v>0</v>
      </c>
      <c r="BB239" s="52">
        <f t="shared" si="148"/>
        <v>0</v>
      </c>
      <c r="BC239" s="39">
        <f t="shared" si="149"/>
        <v>0</v>
      </c>
      <c r="BD239" s="51">
        <f t="shared" ca="1" si="150"/>
        <v>0</v>
      </c>
      <c r="BE239" s="15">
        <f t="shared" ca="1" si="151"/>
        <v>756984.39472178917</v>
      </c>
      <c r="BF239" s="15">
        <v>-37529.751658815505</v>
      </c>
      <c r="BG239" s="15">
        <f t="shared" ca="1" si="152"/>
        <v>1908861.8027416626</v>
      </c>
      <c r="BH239" s="15"/>
      <c r="BI239" s="15"/>
    </row>
    <row r="240" spans="1:61" ht="11.25" x14ac:dyDescent="0.2">
      <c r="A240" s="20">
        <v>20602</v>
      </c>
      <c r="B240" s="20"/>
      <c r="C240" s="20">
        <v>1</v>
      </c>
      <c r="D240" s="20">
        <f t="shared" si="136"/>
        <v>2</v>
      </c>
      <c r="E240" s="47">
        <f t="shared" si="137"/>
        <v>3</v>
      </c>
      <c r="F240" s="47">
        <f t="shared" si="138"/>
        <v>23</v>
      </c>
      <c r="G240" s="21" t="s">
        <v>322</v>
      </c>
      <c r="H240" s="29">
        <v>1880</v>
      </c>
      <c r="I240" s="48"/>
      <c r="J240" s="29">
        <f t="shared" si="139"/>
        <v>3030.4477611940297</v>
      </c>
      <c r="K240" s="125">
        <v>83242.05</v>
      </c>
      <c r="L240" s="125">
        <v>36303</v>
      </c>
      <c r="M240" s="125">
        <v>44952</v>
      </c>
      <c r="N240" s="126">
        <f t="shared" si="119"/>
        <v>119044.446</v>
      </c>
      <c r="O240" s="126">
        <f t="shared" ca="1" si="120"/>
        <v>514346.24206870742</v>
      </c>
      <c r="P240" s="126">
        <f t="shared" ca="1" si="121"/>
        <v>118591</v>
      </c>
      <c r="Q240" s="49">
        <f t="shared" si="140"/>
        <v>1</v>
      </c>
      <c r="R240" s="49">
        <f t="shared" si="141"/>
        <v>0</v>
      </c>
      <c r="S240" s="49">
        <f ca="1">OFFSET(V!$B$7,D240,Q240)*H240</f>
        <v>16976.399999999998</v>
      </c>
      <c r="T240" s="49">
        <f ca="1">IF(R240&gt;0,OFFSET(V!$I$7,D240,R240)*IF(R240=1,H240-9300,IF(R240=2,H240-18000,IF(R240=3,H240-45000,0))),0)</f>
        <v>0</v>
      </c>
      <c r="U240" s="49">
        <f>IF(AND(I240=1,H240&gt;20000,H240&lt;=45000),H240*V!$G$7,0)+IF(AND(I240=1,H240&gt;45000,H240&lt;=50000),V!$G$7/5000*(50000-H240)*H240,0)</f>
        <v>0</v>
      </c>
      <c r="V240" s="50">
        <f t="shared" ca="1" si="122"/>
        <v>16976.399999999998</v>
      </c>
      <c r="W240" s="51">
        <v>0</v>
      </c>
      <c r="X240" s="51">
        <v>0</v>
      </c>
      <c r="Y240" s="52">
        <v>315</v>
      </c>
      <c r="Z240" s="52">
        <v>45900</v>
      </c>
      <c r="AA240" s="52">
        <v>9826</v>
      </c>
      <c r="AB240" s="138">
        <f t="shared" si="142"/>
        <v>8826</v>
      </c>
      <c r="AC240" s="52">
        <v>44775.392001923959</v>
      </c>
      <c r="AD240" s="138">
        <f t="shared" si="123"/>
        <v>0</v>
      </c>
      <c r="AE240" s="138">
        <f t="shared" si="124"/>
        <v>1880</v>
      </c>
      <c r="AF240" s="138">
        <f t="shared" si="125"/>
        <v>0</v>
      </c>
      <c r="AG240" s="138">
        <f t="shared" si="126"/>
        <v>0</v>
      </c>
      <c r="AH240" s="29"/>
      <c r="AI240" s="29"/>
      <c r="AJ240" s="15"/>
      <c r="AK240" s="51">
        <f t="shared" ca="1" si="127"/>
        <v>1295184.3611757029</v>
      </c>
      <c r="AL240" s="15">
        <f t="shared" ca="1" si="128"/>
        <v>1430751.7611757028</v>
      </c>
      <c r="AM240" s="49">
        <f t="shared" ca="1" si="129"/>
        <v>8245.5529299431673</v>
      </c>
      <c r="AN240" s="49">
        <f t="shared" ca="1" si="130"/>
        <v>146.94217035099805</v>
      </c>
      <c r="AO240" s="15"/>
      <c r="AP240" s="49">
        <f t="shared" ca="1" si="131"/>
        <v>26054.997800408568</v>
      </c>
      <c r="AQ240" s="15">
        <f t="shared" si="143"/>
        <v>44775.392001923959</v>
      </c>
      <c r="AR240" s="15">
        <f t="shared" si="144"/>
        <v>0</v>
      </c>
      <c r="AS240" s="15"/>
      <c r="AT240" s="15"/>
      <c r="AU240" s="51">
        <f t="shared" si="132"/>
        <v>4413</v>
      </c>
      <c r="AV240" s="51">
        <f t="shared" ca="1" si="133"/>
        <v>30741.632124040094</v>
      </c>
      <c r="AW240" s="51">
        <f t="shared" ca="1" si="145"/>
        <v>0</v>
      </c>
      <c r="AX240" s="15">
        <f t="shared" ca="1" si="146"/>
        <v>16434.237922524699</v>
      </c>
      <c r="AY240" s="51">
        <f t="shared" ca="1" si="147"/>
        <v>-71.322161729748004</v>
      </c>
      <c r="AZ240" s="52">
        <f t="shared" ca="1" si="134"/>
        <v>0</v>
      </c>
      <c r="BA240" s="52">
        <f t="shared" ca="1" si="135"/>
        <v>0</v>
      </c>
      <c r="BB240" s="52">
        <f t="shared" si="148"/>
        <v>0</v>
      </c>
      <c r="BC240" s="39">
        <f t="shared" si="149"/>
        <v>0</v>
      </c>
      <c r="BD240" s="51">
        <f t="shared" ca="1" si="150"/>
        <v>0</v>
      </c>
      <c r="BE240" s="15">
        <f t="shared" ca="1" si="151"/>
        <v>61138.307762718912</v>
      </c>
      <c r="BF240" s="15">
        <v>-41675.093395495074</v>
      </c>
      <c r="BG240" s="15">
        <f t="shared" ca="1" si="152"/>
        <v>1458607.4706432209</v>
      </c>
      <c r="BH240" s="15"/>
      <c r="BI240" s="15"/>
    </row>
    <row r="241" spans="1:61" ht="11.25" x14ac:dyDescent="0.2">
      <c r="A241" s="20">
        <v>20603</v>
      </c>
      <c r="B241" s="20"/>
      <c r="C241" s="20">
        <v>1</v>
      </c>
      <c r="D241" s="20">
        <f t="shared" si="136"/>
        <v>2</v>
      </c>
      <c r="E241" s="47">
        <f t="shared" si="137"/>
        <v>3</v>
      </c>
      <c r="F241" s="47">
        <f t="shared" si="138"/>
        <v>23</v>
      </c>
      <c r="G241" s="21" t="s">
        <v>323</v>
      </c>
      <c r="H241" s="29">
        <v>1316</v>
      </c>
      <c r="I241" s="48"/>
      <c r="J241" s="29">
        <f t="shared" si="139"/>
        <v>2121.313432835821</v>
      </c>
      <c r="K241" s="125">
        <v>90231</v>
      </c>
      <c r="L241" s="125">
        <v>99473</v>
      </c>
      <c r="M241" s="125">
        <v>0</v>
      </c>
      <c r="N241" s="126">
        <f t="shared" si="119"/>
        <v>103760.79000000001</v>
      </c>
      <c r="O241" s="126">
        <f t="shared" ca="1" si="120"/>
        <v>360042.36944809527</v>
      </c>
      <c r="P241" s="126">
        <f t="shared" ca="1" si="121"/>
        <v>76884</v>
      </c>
      <c r="Q241" s="49">
        <f t="shared" si="140"/>
        <v>1</v>
      </c>
      <c r="R241" s="49">
        <f t="shared" si="141"/>
        <v>0</v>
      </c>
      <c r="S241" s="49">
        <f ca="1">OFFSET(V!$B$7,D241,Q241)*H241</f>
        <v>11883.48</v>
      </c>
      <c r="T241" s="49">
        <f ca="1">IF(R241&gt;0,OFFSET(V!$I$7,D241,R241)*IF(R241=1,H241-9300,IF(R241=2,H241-18000,IF(R241=3,H241-45000,0))),0)</f>
        <v>0</v>
      </c>
      <c r="U241" s="49">
        <f>IF(AND(I241=1,H241&gt;20000,H241&lt;=45000),H241*V!$G$7,0)+IF(AND(I241=1,H241&gt;45000,H241&lt;=50000),V!$G$7/5000*(50000-H241)*H241,0)</f>
        <v>0</v>
      </c>
      <c r="V241" s="50">
        <f t="shared" ca="1" si="122"/>
        <v>11883.48</v>
      </c>
      <c r="W241" s="51">
        <v>0</v>
      </c>
      <c r="X241" s="51">
        <v>0</v>
      </c>
      <c r="Y241" s="52">
        <v>266</v>
      </c>
      <c r="Z241" s="52">
        <v>97585</v>
      </c>
      <c r="AA241" s="52">
        <v>74757</v>
      </c>
      <c r="AB241" s="138">
        <f t="shared" si="142"/>
        <v>73757</v>
      </c>
      <c r="AC241" s="52">
        <v>95194.044194068629</v>
      </c>
      <c r="AD241" s="138">
        <f t="shared" si="123"/>
        <v>0</v>
      </c>
      <c r="AE241" s="138">
        <f t="shared" si="124"/>
        <v>1316</v>
      </c>
      <c r="AF241" s="138">
        <f t="shared" si="125"/>
        <v>0</v>
      </c>
      <c r="AG241" s="138">
        <f t="shared" si="126"/>
        <v>0</v>
      </c>
      <c r="AH241" s="29"/>
      <c r="AI241" s="29"/>
      <c r="AJ241" s="15"/>
      <c r="AK241" s="51">
        <f t="shared" ca="1" si="127"/>
        <v>906629.05282299209</v>
      </c>
      <c r="AL241" s="15">
        <f t="shared" ca="1" si="128"/>
        <v>995396.53282299207</v>
      </c>
      <c r="AM241" s="49">
        <f t="shared" ca="1" si="129"/>
        <v>5771.8870509602175</v>
      </c>
      <c r="AN241" s="49">
        <f t="shared" ca="1" si="130"/>
        <v>124.08449940750948</v>
      </c>
      <c r="AO241" s="15"/>
      <c r="AP241" s="49">
        <f t="shared" ca="1" si="131"/>
        <v>55393.833558886057</v>
      </c>
      <c r="AQ241" s="15">
        <f t="shared" si="143"/>
        <v>95194.044194068629</v>
      </c>
      <c r="AR241" s="15">
        <f t="shared" si="144"/>
        <v>0</v>
      </c>
      <c r="AS241" s="15"/>
      <c r="AT241" s="15"/>
      <c r="AU241" s="51">
        <f t="shared" si="132"/>
        <v>36878.5</v>
      </c>
      <c r="AV241" s="51">
        <f t="shared" ca="1" si="133"/>
        <v>21519.142486828066</v>
      </c>
      <c r="AW241" s="51">
        <f t="shared" ca="1" si="145"/>
        <v>0</v>
      </c>
      <c r="AX241" s="15">
        <f t="shared" ca="1" si="146"/>
        <v>18597.43185164548</v>
      </c>
      <c r="AY241" s="51">
        <f t="shared" ca="1" si="147"/>
        <v>-80.710103415446795</v>
      </c>
      <c r="AZ241" s="52">
        <f t="shared" ca="1" si="134"/>
        <v>0</v>
      </c>
      <c r="BA241" s="52">
        <f t="shared" ca="1" si="135"/>
        <v>0</v>
      </c>
      <c r="BB241" s="52">
        <f t="shared" si="148"/>
        <v>0</v>
      </c>
      <c r="BC241" s="39">
        <f t="shared" si="149"/>
        <v>0</v>
      </c>
      <c r="BD241" s="51">
        <f t="shared" ca="1" si="150"/>
        <v>0</v>
      </c>
      <c r="BE241" s="15">
        <f t="shared" ca="1" si="151"/>
        <v>113710.76594229866</v>
      </c>
      <c r="BF241" s="15">
        <v>-29172.565376846549</v>
      </c>
      <c r="BG241" s="15">
        <f t="shared" ca="1" si="152"/>
        <v>1085830.7049388119</v>
      </c>
      <c r="BH241" s="15"/>
      <c r="BI241" s="15"/>
    </row>
    <row r="242" spans="1:61" ht="11.25" x14ac:dyDescent="0.2">
      <c r="A242" s="20">
        <v>20604</v>
      </c>
      <c r="B242" s="20"/>
      <c r="C242" s="20">
        <v>1</v>
      </c>
      <c r="D242" s="20">
        <f t="shared" si="136"/>
        <v>2</v>
      </c>
      <c r="E242" s="47">
        <f t="shared" si="137"/>
        <v>3</v>
      </c>
      <c r="F242" s="47">
        <f t="shared" si="138"/>
        <v>23</v>
      </c>
      <c r="G242" s="21" t="s">
        <v>324</v>
      </c>
      <c r="H242" s="29">
        <v>1655</v>
      </c>
      <c r="I242" s="48"/>
      <c r="J242" s="29">
        <f t="shared" si="139"/>
        <v>2667.7611940298507</v>
      </c>
      <c r="K242" s="125">
        <v>94374.400000000009</v>
      </c>
      <c r="L242" s="125">
        <v>228740</v>
      </c>
      <c r="M242" s="125">
        <v>0</v>
      </c>
      <c r="N242" s="126">
        <f t="shared" si="119"/>
        <v>157158.16800000001</v>
      </c>
      <c r="O242" s="126">
        <f t="shared" ca="1" si="120"/>
        <v>452788.84607644193</v>
      </c>
      <c r="P242" s="126">
        <f t="shared" ca="1" si="121"/>
        <v>88689</v>
      </c>
      <c r="Q242" s="49">
        <f t="shared" si="140"/>
        <v>1</v>
      </c>
      <c r="R242" s="49">
        <f t="shared" si="141"/>
        <v>0</v>
      </c>
      <c r="S242" s="49">
        <f ca="1">OFFSET(V!$B$7,D242,Q242)*H242</f>
        <v>14944.65</v>
      </c>
      <c r="T242" s="49">
        <f ca="1">IF(R242&gt;0,OFFSET(V!$I$7,D242,R242)*IF(R242=1,H242-9300,IF(R242=2,H242-18000,IF(R242=3,H242-45000,0))),0)</f>
        <v>0</v>
      </c>
      <c r="U242" s="49">
        <f>IF(AND(I242=1,H242&gt;20000,H242&lt;=45000),H242*V!$G$7,0)+IF(AND(I242=1,H242&gt;45000,H242&lt;=50000),V!$G$7/5000*(50000-H242)*H242,0)</f>
        <v>0</v>
      </c>
      <c r="V242" s="50">
        <f t="shared" ca="1" si="122"/>
        <v>14944.65</v>
      </c>
      <c r="W242" s="51">
        <v>0</v>
      </c>
      <c r="X242" s="51">
        <v>0</v>
      </c>
      <c r="Y242" s="52">
        <v>436</v>
      </c>
      <c r="Z242" s="52">
        <v>99925</v>
      </c>
      <c r="AA242" s="52">
        <v>58593</v>
      </c>
      <c r="AB242" s="138">
        <f t="shared" si="142"/>
        <v>57593</v>
      </c>
      <c r="AC242" s="52">
        <v>97476.711237303971</v>
      </c>
      <c r="AD242" s="138">
        <f t="shared" si="123"/>
        <v>0</v>
      </c>
      <c r="AE242" s="138">
        <f t="shared" si="124"/>
        <v>1655</v>
      </c>
      <c r="AF242" s="138">
        <f t="shared" si="125"/>
        <v>0</v>
      </c>
      <c r="AG242" s="138">
        <f t="shared" si="126"/>
        <v>0</v>
      </c>
      <c r="AH242" s="29"/>
      <c r="AI242" s="29"/>
      <c r="AJ242" s="15"/>
      <c r="AK242" s="51">
        <f t="shared" ca="1" si="127"/>
        <v>1140175.5945456321</v>
      </c>
      <c r="AL242" s="15">
        <f t="shared" ca="1" si="128"/>
        <v>1243809.244545632</v>
      </c>
      <c r="AM242" s="49">
        <f t="shared" ca="1" si="129"/>
        <v>7258.718137795714</v>
      </c>
      <c r="AN242" s="49">
        <f t="shared" ca="1" si="130"/>
        <v>203.38662308900049</v>
      </c>
      <c r="AO242" s="15"/>
      <c r="AP242" s="49">
        <f t="shared" ca="1" si="131"/>
        <v>56722.12756439708</v>
      </c>
      <c r="AQ242" s="15">
        <f t="shared" si="143"/>
        <v>97476.711237303971</v>
      </c>
      <c r="AR242" s="15">
        <f t="shared" si="144"/>
        <v>0</v>
      </c>
      <c r="AS242" s="15"/>
      <c r="AT242" s="15"/>
      <c r="AU242" s="51">
        <f t="shared" si="132"/>
        <v>28796.5</v>
      </c>
      <c r="AV242" s="51">
        <f t="shared" ca="1" si="133"/>
        <v>27062.447428343807</v>
      </c>
      <c r="AW242" s="51">
        <f t="shared" ca="1" si="145"/>
        <v>0</v>
      </c>
      <c r="AX242" s="15">
        <f t="shared" ca="1" si="146"/>
        <v>15104.36375543692</v>
      </c>
      <c r="AY242" s="51">
        <f t="shared" ca="1" si="147"/>
        <v>-65.550704551606017</v>
      </c>
      <c r="AZ242" s="52">
        <f t="shared" ca="1" si="134"/>
        <v>0</v>
      </c>
      <c r="BA242" s="52">
        <f t="shared" ca="1" si="135"/>
        <v>0</v>
      </c>
      <c r="BB242" s="52">
        <f t="shared" si="148"/>
        <v>0</v>
      </c>
      <c r="BC242" s="39">
        <f t="shared" si="149"/>
        <v>0</v>
      </c>
      <c r="BD242" s="51">
        <f t="shared" ca="1" si="150"/>
        <v>0</v>
      </c>
      <c r="BE242" s="15">
        <f t="shared" ca="1" si="151"/>
        <v>112515.52428818929</v>
      </c>
      <c r="BF242" s="15">
        <v>-36687.382749757628</v>
      </c>
      <c r="BG242" s="15">
        <f t="shared" ca="1" si="152"/>
        <v>1327099.4908449485</v>
      </c>
      <c r="BH242" s="15"/>
      <c r="BI242" s="15"/>
    </row>
    <row r="243" spans="1:61" ht="11.25" x14ac:dyDescent="0.2">
      <c r="A243" s="20">
        <v>20605</v>
      </c>
      <c r="B243" s="20"/>
      <c r="C243" s="20">
        <v>1</v>
      </c>
      <c r="D243" s="20">
        <f t="shared" si="136"/>
        <v>2</v>
      </c>
      <c r="E243" s="47">
        <f t="shared" si="137"/>
        <v>3</v>
      </c>
      <c r="F243" s="47">
        <f t="shared" si="138"/>
        <v>23</v>
      </c>
      <c r="G243" s="21" t="s">
        <v>325</v>
      </c>
      <c r="H243" s="29">
        <v>1383</v>
      </c>
      <c r="I243" s="48"/>
      <c r="J243" s="29">
        <f t="shared" si="139"/>
        <v>2229.313432835821</v>
      </c>
      <c r="K243" s="125">
        <v>70522.3</v>
      </c>
      <c r="L243" s="125">
        <v>71930</v>
      </c>
      <c r="M243" s="125">
        <v>33251</v>
      </c>
      <c r="N243" s="126">
        <f t="shared" si="119"/>
        <v>112079.75599999999</v>
      </c>
      <c r="O243" s="126">
        <f t="shared" ca="1" si="120"/>
        <v>378372.79403245874</v>
      </c>
      <c r="P243" s="126">
        <f t="shared" ca="1" si="121"/>
        <v>79888</v>
      </c>
      <c r="Q243" s="49">
        <f t="shared" si="140"/>
        <v>1</v>
      </c>
      <c r="R243" s="49">
        <f t="shared" si="141"/>
        <v>0</v>
      </c>
      <c r="S243" s="49">
        <f ca="1">OFFSET(V!$B$7,D243,Q243)*H243</f>
        <v>12488.49</v>
      </c>
      <c r="T243" s="49">
        <f ca="1">IF(R243&gt;0,OFFSET(V!$I$7,D243,R243)*IF(R243=1,H243-9300,IF(R243=2,H243-18000,IF(R243=3,H243-45000,0))),0)</f>
        <v>0</v>
      </c>
      <c r="U243" s="49">
        <f>IF(AND(I243=1,H243&gt;20000,H243&lt;=45000),H243*V!$G$7,0)+IF(AND(I243=1,H243&gt;45000,H243&lt;=50000),V!$G$7/5000*(50000-H243)*H243,0)</f>
        <v>0</v>
      </c>
      <c r="V243" s="50">
        <f t="shared" ca="1" si="122"/>
        <v>12488.49</v>
      </c>
      <c r="W243" s="51">
        <v>0</v>
      </c>
      <c r="X243" s="51">
        <v>0</v>
      </c>
      <c r="Y243" s="52">
        <v>242</v>
      </c>
      <c r="Z243" s="52">
        <v>71365</v>
      </c>
      <c r="AA243" s="52">
        <v>42782</v>
      </c>
      <c r="AB243" s="138">
        <f t="shared" si="142"/>
        <v>41782</v>
      </c>
      <c r="AC243" s="52">
        <v>69616.467324995727</v>
      </c>
      <c r="AD243" s="138">
        <f t="shared" si="123"/>
        <v>0</v>
      </c>
      <c r="AE243" s="138">
        <f t="shared" si="124"/>
        <v>1383</v>
      </c>
      <c r="AF243" s="138">
        <f t="shared" si="125"/>
        <v>0</v>
      </c>
      <c r="AG243" s="138">
        <f t="shared" si="126"/>
        <v>0</v>
      </c>
      <c r="AH243" s="29"/>
      <c r="AI243" s="29"/>
      <c r="AJ243" s="15"/>
      <c r="AK243" s="51">
        <f t="shared" ca="1" si="127"/>
        <v>952787.21888616879</v>
      </c>
      <c r="AL243" s="15">
        <f t="shared" ca="1" si="128"/>
        <v>1045163.7088861688</v>
      </c>
      <c r="AM243" s="49">
        <f t="shared" ca="1" si="129"/>
        <v>6065.744522399681</v>
      </c>
      <c r="AN243" s="49">
        <f t="shared" ca="1" si="130"/>
        <v>112.88890547600487</v>
      </c>
      <c r="AO243" s="15"/>
      <c r="AP243" s="49">
        <f t="shared" ca="1" si="131"/>
        <v>40510.128933031752</v>
      </c>
      <c r="AQ243" s="15">
        <f t="shared" si="143"/>
        <v>69616.467324995727</v>
      </c>
      <c r="AR243" s="15">
        <f t="shared" si="144"/>
        <v>0</v>
      </c>
      <c r="AS243" s="15"/>
      <c r="AT243" s="15"/>
      <c r="AU243" s="51">
        <f t="shared" si="132"/>
        <v>20891</v>
      </c>
      <c r="AV243" s="51">
        <f t="shared" ca="1" si="133"/>
        <v>22614.721929546515</v>
      </c>
      <c r="AW243" s="51">
        <f t="shared" ca="1" si="145"/>
        <v>0</v>
      </c>
      <c r="AX243" s="15">
        <f t="shared" ca="1" si="146"/>
        <v>14399.383537582544</v>
      </c>
      <c r="AY243" s="51">
        <f t="shared" ca="1" si="147"/>
        <v>-62.491194682568022</v>
      </c>
      <c r="AZ243" s="52">
        <f t="shared" ca="1" si="134"/>
        <v>0</v>
      </c>
      <c r="BA243" s="52">
        <f t="shared" ca="1" si="135"/>
        <v>0</v>
      </c>
      <c r="BB243" s="52">
        <f t="shared" si="148"/>
        <v>0</v>
      </c>
      <c r="BC243" s="39">
        <f t="shared" si="149"/>
        <v>0</v>
      </c>
      <c r="BD243" s="51">
        <f t="shared" ca="1" si="150"/>
        <v>0</v>
      </c>
      <c r="BE243" s="15">
        <f t="shared" ca="1" si="151"/>
        <v>83953.359667895696</v>
      </c>
      <c r="BF243" s="15">
        <v>-30657.794769132808</v>
      </c>
      <c r="BG243" s="15">
        <f t="shared" ca="1" si="152"/>
        <v>1104637.9072128073</v>
      </c>
      <c r="BH243" s="15"/>
      <c r="BI243" s="15"/>
    </row>
    <row r="244" spans="1:61" ht="11.25" x14ac:dyDescent="0.2">
      <c r="A244" s="20">
        <v>20607</v>
      </c>
      <c r="B244" s="20"/>
      <c r="C244" s="20">
        <v>1</v>
      </c>
      <c r="D244" s="20">
        <f t="shared" si="136"/>
        <v>2</v>
      </c>
      <c r="E244" s="47">
        <f t="shared" si="137"/>
        <v>3</v>
      </c>
      <c r="F244" s="47">
        <f t="shared" si="138"/>
        <v>23</v>
      </c>
      <c r="G244" s="21" t="s">
        <v>326</v>
      </c>
      <c r="H244" s="29">
        <v>1199</v>
      </c>
      <c r="I244" s="48"/>
      <c r="J244" s="29">
        <f t="shared" si="139"/>
        <v>1932.7164179104477</v>
      </c>
      <c r="K244" s="125">
        <v>103256.35</v>
      </c>
      <c r="L244" s="125">
        <v>286876</v>
      </c>
      <c r="M244" s="125">
        <v>0</v>
      </c>
      <c r="N244" s="126">
        <f t="shared" si="119"/>
        <v>186226.212</v>
      </c>
      <c r="O244" s="126">
        <f t="shared" ca="1" si="120"/>
        <v>328032.52353211713</v>
      </c>
      <c r="P244" s="126">
        <f t="shared" ca="1" si="121"/>
        <v>42542</v>
      </c>
      <c r="Q244" s="49">
        <f t="shared" si="140"/>
        <v>1</v>
      </c>
      <c r="R244" s="49">
        <f t="shared" si="141"/>
        <v>0</v>
      </c>
      <c r="S244" s="49">
        <f ca="1">OFFSET(V!$B$7,D244,Q244)*H244</f>
        <v>10826.97</v>
      </c>
      <c r="T244" s="49">
        <f ca="1">IF(R244&gt;0,OFFSET(V!$I$7,D244,R244)*IF(R244=1,H244-9300,IF(R244=2,H244-18000,IF(R244=3,H244-45000,0))),0)</f>
        <v>0</v>
      </c>
      <c r="U244" s="49">
        <f>IF(AND(I244=1,H244&gt;20000,H244&lt;=45000),H244*V!$G$7,0)+IF(AND(I244=1,H244&gt;45000,H244&lt;=50000),V!$G$7/5000*(50000-H244)*H244,0)</f>
        <v>0</v>
      </c>
      <c r="V244" s="50">
        <f t="shared" ca="1" si="122"/>
        <v>10826.97</v>
      </c>
      <c r="W244" s="51">
        <v>0</v>
      </c>
      <c r="X244" s="51">
        <v>0</v>
      </c>
      <c r="Y244" s="52">
        <v>291</v>
      </c>
      <c r="Z244" s="52">
        <v>96626</v>
      </c>
      <c r="AA244" s="52">
        <v>160333</v>
      </c>
      <c r="AB244" s="138">
        <f t="shared" si="142"/>
        <v>159333</v>
      </c>
      <c r="AC244" s="52">
        <v>94258.540905836708</v>
      </c>
      <c r="AD244" s="138">
        <f t="shared" si="123"/>
        <v>0</v>
      </c>
      <c r="AE244" s="138">
        <f t="shared" si="124"/>
        <v>1199</v>
      </c>
      <c r="AF244" s="138">
        <f t="shared" si="125"/>
        <v>0</v>
      </c>
      <c r="AG244" s="138">
        <f t="shared" si="126"/>
        <v>0</v>
      </c>
      <c r="AH244" s="29"/>
      <c r="AI244" s="29"/>
      <c r="AJ244" s="15"/>
      <c r="AK244" s="51">
        <f t="shared" ca="1" si="127"/>
        <v>826024.49417535518</v>
      </c>
      <c r="AL244" s="15">
        <f t="shared" ca="1" si="128"/>
        <v>879393.46417535516</v>
      </c>
      <c r="AM244" s="49">
        <f t="shared" ca="1" si="129"/>
        <v>5258.7329590435411</v>
      </c>
      <c r="AN244" s="49">
        <f t="shared" ca="1" si="130"/>
        <v>135.74657641949344</v>
      </c>
      <c r="AO244" s="15"/>
      <c r="AP244" s="49">
        <f t="shared" ca="1" si="131"/>
        <v>54849.460075430899</v>
      </c>
      <c r="AQ244" s="15">
        <f t="shared" si="143"/>
        <v>94258.540905836708</v>
      </c>
      <c r="AR244" s="15">
        <f t="shared" si="144"/>
        <v>0</v>
      </c>
      <c r="AS244" s="15"/>
      <c r="AT244" s="15"/>
      <c r="AU244" s="51">
        <f t="shared" si="132"/>
        <v>79666.5</v>
      </c>
      <c r="AV244" s="51">
        <f t="shared" ca="1" si="133"/>
        <v>19605.966445065995</v>
      </c>
      <c r="AW244" s="51">
        <f t="shared" ca="1" si="145"/>
        <v>0</v>
      </c>
      <c r="AX244" s="15">
        <f t="shared" ca="1" si="146"/>
        <v>59863.38561466019</v>
      </c>
      <c r="AY244" s="51">
        <f t="shared" ca="1" si="147"/>
        <v>-259.79823893429142</v>
      </c>
      <c r="AZ244" s="52">
        <f t="shared" ca="1" si="134"/>
        <v>0</v>
      </c>
      <c r="BA244" s="52">
        <f t="shared" ca="1" si="135"/>
        <v>0</v>
      </c>
      <c r="BB244" s="52">
        <f t="shared" si="148"/>
        <v>0</v>
      </c>
      <c r="BC244" s="39">
        <f t="shared" si="149"/>
        <v>0</v>
      </c>
      <c r="BD244" s="51">
        <f t="shared" ca="1" si="150"/>
        <v>0</v>
      </c>
      <c r="BE244" s="15">
        <f t="shared" ca="1" si="151"/>
        <v>153862.12828156262</v>
      </c>
      <c r="BF244" s="15">
        <v>-26578.955841063078</v>
      </c>
      <c r="BG244" s="15">
        <f t="shared" ca="1" si="152"/>
        <v>1012071.1161513177</v>
      </c>
      <c r="BH244" s="15"/>
      <c r="BI244" s="15"/>
    </row>
    <row r="245" spans="1:61" ht="11.25" x14ac:dyDescent="0.2">
      <c r="A245" s="20">
        <v>20608</v>
      </c>
      <c r="B245" s="20"/>
      <c r="C245" s="20">
        <v>1</v>
      </c>
      <c r="D245" s="20">
        <f t="shared" si="136"/>
        <v>2</v>
      </c>
      <c r="E245" s="47">
        <f t="shared" si="137"/>
        <v>4</v>
      </c>
      <c r="F245" s="47">
        <f t="shared" si="138"/>
        <v>24</v>
      </c>
      <c r="G245" s="21" t="s">
        <v>327</v>
      </c>
      <c r="H245" s="29">
        <v>2581</v>
      </c>
      <c r="I245" s="48"/>
      <c r="J245" s="29">
        <f t="shared" si="139"/>
        <v>4160.4179104477607</v>
      </c>
      <c r="K245" s="125">
        <v>117464.75</v>
      </c>
      <c r="L245" s="125">
        <v>464070</v>
      </c>
      <c r="M245" s="125">
        <v>41440</v>
      </c>
      <c r="N245" s="126">
        <f t="shared" si="119"/>
        <v>307001.92000000004</v>
      </c>
      <c r="O245" s="126">
        <f t="shared" ca="1" si="120"/>
        <v>706131.72913794348</v>
      </c>
      <c r="P245" s="126">
        <f t="shared" ca="1" si="121"/>
        <v>119739</v>
      </c>
      <c r="Q245" s="49">
        <f t="shared" si="140"/>
        <v>1</v>
      </c>
      <c r="R245" s="49">
        <f t="shared" si="141"/>
        <v>0</v>
      </c>
      <c r="S245" s="49">
        <f ca="1">OFFSET(V!$B$7,D245,Q245)*H245</f>
        <v>23306.429999999997</v>
      </c>
      <c r="T245" s="49">
        <f ca="1">IF(R245&gt;0,OFFSET(V!$I$7,D245,R245)*IF(R245=1,H245-9300,IF(R245=2,H245-18000,IF(R245=3,H245-45000,0))),0)</f>
        <v>0</v>
      </c>
      <c r="U245" s="49">
        <f>IF(AND(I245=1,H245&gt;20000,H245&lt;=45000),H245*V!$G$7,0)+IF(AND(I245=1,H245&gt;45000,H245&lt;=50000),V!$G$7/5000*(50000-H245)*H245,0)</f>
        <v>0</v>
      </c>
      <c r="V245" s="50">
        <f t="shared" ca="1" si="122"/>
        <v>23306.429999999997</v>
      </c>
      <c r="W245" s="51">
        <v>11748.55</v>
      </c>
      <c r="X245" s="51">
        <v>0</v>
      </c>
      <c r="Y245" s="52">
        <v>654</v>
      </c>
      <c r="Z245" s="52">
        <v>205911</v>
      </c>
      <c r="AA245" s="52">
        <v>47720</v>
      </c>
      <c r="AB245" s="138">
        <f t="shared" si="142"/>
        <v>46720</v>
      </c>
      <c r="AC245" s="52">
        <v>200865.92031608202</v>
      </c>
      <c r="AD245" s="138">
        <f t="shared" si="123"/>
        <v>0</v>
      </c>
      <c r="AE245" s="138">
        <f t="shared" si="124"/>
        <v>2581</v>
      </c>
      <c r="AF245" s="138">
        <f t="shared" si="125"/>
        <v>0</v>
      </c>
      <c r="AG245" s="138">
        <f t="shared" si="126"/>
        <v>0</v>
      </c>
      <c r="AH245" s="29"/>
      <c r="AI245" s="29"/>
      <c r="AJ245" s="15"/>
      <c r="AK245" s="51">
        <f t="shared" ca="1" si="127"/>
        <v>1778122.7852098346</v>
      </c>
      <c r="AL245" s="15">
        <f t="shared" ca="1" si="128"/>
        <v>1932916.7652098346</v>
      </c>
      <c r="AM245" s="49">
        <f t="shared" ca="1" si="129"/>
        <v>11320.091549033677</v>
      </c>
      <c r="AN245" s="49">
        <f t="shared" ca="1" si="130"/>
        <v>305.07993463350073</v>
      </c>
      <c r="AO245" s="15"/>
      <c r="AP245" s="49">
        <f t="shared" ca="1" si="131"/>
        <v>116884.76366187207</v>
      </c>
      <c r="AQ245" s="15">
        <f t="shared" si="143"/>
        <v>200865.92031608202</v>
      </c>
      <c r="AR245" s="15">
        <f t="shared" si="144"/>
        <v>0</v>
      </c>
      <c r="AS245" s="15"/>
      <c r="AT245" s="15"/>
      <c r="AU245" s="51">
        <f t="shared" si="132"/>
        <v>23360</v>
      </c>
      <c r="AV245" s="51">
        <f t="shared" ca="1" si="133"/>
        <v>42204.33644263164</v>
      </c>
      <c r="AW245" s="51">
        <f t="shared" ca="1" si="145"/>
        <v>0</v>
      </c>
      <c r="AX245" s="15">
        <f t="shared" ca="1" si="146"/>
        <v>0</v>
      </c>
      <c r="AY245" s="51">
        <f t="shared" ca="1" si="147"/>
        <v>0</v>
      </c>
      <c r="AZ245" s="52">
        <f t="shared" ca="1" si="134"/>
        <v>0</v>
      </c>
      <c r="BA245" s="52">
        <f t="shared" ca="1" si="135"/>
        <v>0</v>
      </c>
      <c r="BB245" s="52">
        <f t="shared" si="148"/>
        <v>0</v>
      </c>
      <c r="BC245" s="39">
        <f t="shared" si="149"/>
        <v>0</v>
      </c>
      <c r="BD245" s="51">
        <f t="shared" ca="1" si="150"/>
        <v>0</v>
      </c>
      <c r="BE245" s="15">
        <f t="shared" ca="1" si="151"/>
        <v>182449.10010450371</v>
      </c>
      <c r="BF245" s="15">
        <v>-57214.583007325942</v>
      </c>
      <c r="BG245" s="15">
        <f t="shared" ca="1" si="152"/>
        <v>2069776.4537906796</v>
      </c>
      <c r="BH245" s="15"/>
      <c r="BI245" s="15"/>
    </row>
    <row r="246" spans="1:61" ht="11.25" x14ac:dyDescent="0.2">
      <c r="A246" s="20">
        <v>20609</v>
      </c>
      <c r="B246" s="20"/>
      <c r="C246" s="20">
        <v>1</v>
      </c>
      <c r="D246" s="20">
        <f t="shared" si="136"/>
        <v>2</v>
      </c>
      <c r="E246" s="47">
        <f t="shared" si="137"/>
        <v>3</v>
      </c>
      <c r="F246" s="47">
        <f t="shared" si="138"/>
        <v>23</v>
      </c>
      <c r="G246" s="21" t="s">
        <v>328</v>
      </c>
      <c r="H246" s="29">
        <v>1781</v>
      </c>
      <c r="I246" s="48"/>
      <c r="J246" s="29">
        <f t="shared" si="139"/>
        <v>2870.8656716417909</v>
      </c>
      <c r="K246" s="125">
        <v>134509.79999999999</v>
      </c>
      <c r="L246" s="125">
        <v>310903</v>
      </c>
      <c r="M246" s="125">
        <v>0</v>
      </c>
      <c r="N246" s="126">
        <f t="shared" si="119"/>
        <v>218099.22599999997</v>
      </c>
      <c r="O246" s="126">
        <f t="shared" ca="1" si="120"/>
        <v>487260.98783211061</v>
      </c>
      <c r="P246" s="126">
        <f t="shared" ca="1" si="121"/>
        <v>80749</v>
      </c>
      <c r="Q246" s="49">
        <f t="shared" si="140"/>
        <v>1</v>
      </c>
      <c r="R246" s="49">
        <f t="shared" si="141"/>
        <v>0</v>
      </c>
      <c r="S246" s="49">
        <f ca="1">OFFSET(V!$B$7,D246,Q246)*H246</f>
        <v>16082.429999999998</v>
      </c>
      <c r="T246" s="49">
        <f ca="1">IF(R246&gt;0,OFFSET(V!$I$7,D246,R246)*IF(R246=1,H246-9300,IF(R246=2,H246-18000,IF(R246=3,H246-45000,0))),0)</f>
        <v>0</v>
      </c>
      <c r="U246" s="49">
        <f>IF(AND(I246=1,H246&gt;20000,H246&lt;=45000),H246*V!$G$7,0)+IF(AND(I246=1,H246&gt;45000,H246&lt;=50000),V!$G$7/5000*(50000-H246)*H246,0)</f>
        <v>0</v>
      </c>
      <c r="V246" s="50">
        <f t="shared" ca="1" si="122"/>
        <v>16082.429999999998</v>
      </c>
      <c r="W246" s="51">
        <v>0</v>
      </c>
      <c r="X246" s="51">
        <v>0</v>
      </c>
      <c r="Y246" s="52">
        <v>1211</v>
      </c>
      <c r="Z246" s="52">
        <v>133718</v>
      </c>
      <c r="AA246" s="52">
        <v>42432</v>
      </c>
      <c r="AB246" s="138">
        <f t="shared" si="142"/>
        <v>41432</v>
      </c>
      <c r="AC246" s="52">
        <v>130441.7400373261</v>
      </c>
      <c r="AD246" s="138">
        <f t="shared" si="123"/>
        <v>0</v>
      </c>
      <c r="AE246" s="138">
        <f t="shared" si="124"/>
        <v>1781</v>
      </c>
      <c r="AF246" s="138">
        <f t="shared" si="125"/>
        <v>0</v>
      </c>
      <c r="AG246" s="138">
        <f t="shared" si="126"/>
        <v>0</v>
      </c>
      <c r="AH246" s="29"/>
      <c r="AI246" s="29"/>
      <c r="AJ246" s="15"/>
      <c r="AK246" s="51">
        <f t="shared" ca="1" si="127"/>
        <v>1226980.5038584718</v>
      </c>
      <c r="AL246" s="15">
        <f t="shared" ca="1" si="128"/>
        <v>1323811.9338584717</v>
      </c>
      <c r="AM246" s="49">
        <f t="shared" ca="1" si="129"/>
        <v>7811.3456213982881</v>
      </c>
      <c r="AN246" s="49">
        <f t="shared" ca="1" si="130"/>
        <v>564.91101046050369</v>
      </c>
      <c r="AO246" s="15"/>
      <c r="AP246" s="49">
        <f t="shared" ca="1" si="131"/>
        <v>75904.623003813351</v>
      </c>
      <c r="AQ246" s="15">
        <f t="shared" si="143"/>
        <v>130441.7400373261</v>
      </c>
      <c r="AR246" s="15">
        <f t="shared" si="144"/>
        <v>0</v>
      </c>
      <c r="AS246" s="15"/>
      <c r="AT246" s="15"/>
      <c r="AU246" s="51">
        <f t="shared" si="132"/>
        <v>20716</v>
      </c>
      <c r="AV246" s="51">
        <f t="shared" ca="1" si="133"/>
        <v>29122.790857933727</v>
      </c>
      <c r="AW246" s="51">
        <f t="shared" ca="1" si="145"/>
        <v>0</v>
      </c>
      <c r="AX246" s="15">
        <f t="shared" ca="1" si="146"/>
        <v>0</v>
      </c>
      <c r="AY246" s="51">
        <f t="shared" ca="1" si="147"/>
        <v>0</v>
      </c>
      <c r="AZ246" s="52">
        <f t="shared" ca="1" si="134"/>
        <v>0</v>
      </c>
      <c r="BA246" s="52">
        <f t="shared" ca="1" si="135"/>
        <v>0</v>
      </c>
      <c r="BB246" s="52">
        <f t="shared" si="148"/>
        <v>0</v>
      </c>
      <c r="BC246" s="39">
        <f t="shared" si="149"/>
        <v>0</v>
      </c>
      <c r="BD246" s="51">
        <f t="shared" ca="1" si="150"/>
        <v>0</v>
      </c>
      <c r="BE246" s="15">
        <f t="shared" ca="1" si="151"/>
        <v>125743.41386174707</v>
      </c>
      <c r="BF246" s="15">
        <v>-39480.500711370594</v>
      </c>
      <c r="BG246" s="15">
        <f t="shared" ca="1" si="152"/>
        <v>1418451.103640707</v>
      </c>
      <c r="BH246" s="15"/>
      <c r="BI246" s="15"/>
    </row>
    <row r="247" spans="1:61" ht="11.25" x14ac:dyDescent="0.2">
      <c r="A247" s="20">
        <v>20610</v>
      </c>
      <c r="B247" s="20"/>
      <c r="C247" s="20">
        <v>1</v>
      </c>
      <c r="D247" s="20">
        <f t="shared" si="136"/>
        <v>2</v>
      </c>
      <c r="E247" s="47">
        <f t="shared" si="137"/>
        <v>3</v>
      </c>
      <c r="F247" s="47">
        <f t="shared" si="138"/>
        <v>23</v>
      </c>
      <c r="G247" s="21" t="s">
        <v>329</v>
      </c>
      <c r="H247" s="29">
        <v>1061</v>
      </c>
      <c r="I247" s="48"/>
      <c r="J247" s="29">
        <f t="shared" si="139"/>
        <v>1710.2686567164178</v>
      </c>
      <c r="K247" s="125">
        <v>121240.99999999999</v>
      </c>
      <c r="L247" s="125">
        <v>252783</v>
      </c>
      <c r="M247" s="125">
        <v>0</v>
      </c>
      <c r="N247" s="126">
        <f t="shared" si="119"/>
        <v>185878.89</v>
      </c>
      <c r="O247" s="126">
        <f t="shared" ca="1" si="120"/>
        <v>290277.32065686095</v>
      </c>
      <c r="P247" s="126">
        <f t="shared" ca="1" si="121"/>
        <v>31320</v>
      </c>
      <c r="Q247" s="49">
        <f t="shared" si="140"/>
        <v>1</v>
      </c>
      <c r="R247" s="49">
        <f t="shared" si="141"/>
        <v>0</v>
      </c>
      <c r="S247" s="49">
        <f ca="1">OFFSET(V!$B$7,D247,Q247)*H247</f>
        <v>9580.83</v>
      </c>
      <c r="T247" s="49">
        <f ca="1">IF(R247&gt;0,OFFSET(V!$I$7,D247,R247)*IF(R247=1,H247-9300,IF(R247=2,H247-18000,IF(R247=3,H247-45000,0))),0)</f>
        <v>0</v>
      </c>
      <c r="U247" s="49">
        <f>IF(AND(I247=1,H247&gt;20000,H247&lt;=45000),H247*V!$G$7,0)+IF(AND(I247=1,H247&gt;45000,H247&lt;=50000),V!$G$7/5000*(50000-H247)*H247,0)</f>
        <v>0</v>
      </c>
      <c r="V247" s="50">
        <f t="shared" ca="1" si="122"/>
        <v>9580.83</v>
      </c>
      <c r="W247" s="51">
        <v>0</v>
      </c>
      <c r="X247" s="51">
        <v>0</v>
      </c>
      <c r="Y247" s="52">
        <v>97</v>
      </c>
      <c r="Z247" s="52">
        <v>301563</v>
      </c>
      <c r="AA247" s="52">
        <v>249558</v>
      </c>
      <c r="AB247" s="138">
        <f t="shared" si="142"/>
        <v>248558</v>
      </c>
      <c r="AC247" s="52">
        <v>294174.32545264042</v>
      </c>
      <c r="AD247" s="138">
        <f t="shared" si="123"/>
        <v>0</v>
      </c>
      <c r="AE247" s="138">
        <f t="shared" si="124"/>
        <v>1061</v>
      </c>
      <c r="AF247" s="138">
        <f t="shared" si="125"/>
        <v>0</v>
      </c>
      <c r="AG247" s="138">
        <f t="shared" si="126"/>
        <v>0</v>
      </c>
      <c r="AH247" s="29"/>
      <c r="AI247" s="29"/>
      <c r="AJ247" s="15"/>
      <c r="AK247" s="51">
        <f t="shared" ca="1" si="127"/>
        <v>730952.45064224512</v>
      </c>
      <c r="AL247" s="15">
        <f t="shared" ca="1" si="128"/>
        <v>771853.28064224508</v>
      </c>
      <c r="AM247" s="49">
        <f t="shared" ca="1" si="129"/>
        <v>4653.4742865264361</v>
      </c>
      <c r="AN247" s="49">
        <f t="shared" ca="1" si="130"/>
        <v>45.248858806497815</v>
      </c>
      <c r="AO247" s="15"/>
      <c r="AP247" s="49">
        <f t="shared" ca="1" si="131"/>
        <v>171181.33554868429</v>
      </c>
      <c r="AQ247" s="15">
        <f t="shared" si="143"/>
        <v>294174.32545264042</v>
      </c>
      <c r="AR247" s="15">
        <f t="shared" si="144"/>
        <v>0</v>
      </c>
      <c r="AS247" s="15"/>
      <c r="AT247" s="15"/>
      <c r="AU247" s="51">
        <f t="shared" si="132"/>
        <v>124279</v>
      </c>
      <c r="AV247" s="51">
        <f t="shared" ca="1" si="133"/>
        <v>17349.399831705607</v>
      </c>
      <c r="AW247" s="51">
        <f t="shared" ca="1" si="145"/>
        <v>0</v>
      </c>
      <c r="AX247" s="15">
        <f t="shared" ca="1" si="146"/>
        <v>18635.409927749482</v>
      </c>
      <c r="AY247" s="51">
        <f t="shared" ca="1" si="147"/>
        <v>-80.874922648248685</v>
      </c>
      <c r="AZ247" s="52">
        <f t="shared" ca="1" si="134"/>
        <v>0</v>
      </c>
      <c r="BA247" s="52">
        <f t="shared" ca="1" si="135"/>
        <v>0</v>
      </c>
      <c r="BB247" s="52">
        <f t="shared" si="148"/>
        <v>0</v>
      </c>
      <c r="BC247" s="39">
        <f t="shared" si="149"/>
        <v>0</v>
      </c>
      <c r="BD247" s="51">
        <f t="shared" ca="1" si="150"/>
        <v>0</v>
      </c>
      <c r="BE247" s="15">
        <f t="shared" ca="1" si="151"/>
        <v>312728.86045774166</v>
      </c>
      <c r="BF247" s="15">
        <v>-23519.82664501078</v>
      </c>
      <c r="BG247" s="15">
        <f t="shared" ca="1" si="152"/>
        <v>1065761.0376003089</v>
      </c>
      <c r="BH247" s="15"/>
      <c r="BI247" s="15"/>
    </row>
    <row r="248" spans="1:61" ht="11.25" x14ac:dyDescent="0.2">
      <c r="A248" s="20">
        <v>20611</v>
      </c>
      <c r="B248" s="20"/>
      <c r="C248" s="20">
        <v>1</v>
      </c>
      <c r="D248" s="20">
        <f t="shared" si="136"/>
        <v>2</v>
      </c>
      <c r="E248" s="47">
        <f t="shared" si="137"/>
        <v>3</v>
      </c>
      <c r="F248" s="47">
        <f t="shared" si="138"/>
        <v>23</v>
      </c>
      <c r="G248" s="21" t="s">
        <v>330</v>
      </c>
      <c r="H248" s="29">
        <v>1992</v>
      </c>
      <c r="I248" s="48"/>
      <c r="J248" s="29">
        <f t="shared" si="139"/>
        <v>3210.9850746268658</v>
      </c>
      <c r="K248" s="125">
        <v>101385.5</v>
      </c>
      <c r="L248" s="125">
        <v>91952</v>
      </c>
      <c r="M248" s="125">
        <v>36417</v>
      </c>
      <c r="N248" s="126">
        <f t="shared" si="119"/>
        <v>145275.84</v>
      </c>
      <c r="O248" s="126">
        <f t="shared" ca="1" si="120"/>
        <v>544988.14585152408</v>
      </c>
      <c r="P248" s="126">
        <f t="shared" ca="1" si="121"/>
        <v>119914</v>
      </c>
      <c r="Q248" s="49">
        <f t="shared" si="140"/>
        <v>1</v>
      </c>
      <c r="R248" s="49">
        <f t="shared" si="141"/>
        <v>0</v>
      </c>
      <c r="S248" s="49">
        <f ca="1">OFFSET(V!$B$7,D248,Q248)*H248</f>
        <v>17987.759999999998</v>
      </c>
      <c r="T248" s="49">
        <f ca="1">IF(R248&gt;0,OFFSET(V!$I$7,D248,R248)*IF(R248=1,H248-9300,IF(R248=2,H248-18000,IF(R248=3,H248-45000,0))),0)</f>
        <v>0</v>
      </c>
      <c r="U248" s="49">
        <f>IF(AND(I248=1,H248&gt;20000,H248&lt;=45000),H248*V!$G$7,0)+IF(AND(I248=1,H248&gt;45000,H248&lt;=50000),V!$G$7/5000*(50000-H248)*H248,0)</f>
        <v>0</v>
      </c>
      <c r="V248" s="50">
        <f t="shared" ca="1" si="122"/>
        <v>17987.759999999998</v>
      </c>
      <c r="W248" s="51">
        <v>9380.7999999999993</v>
      </c>
      <c r="X248" s="51">
        <v>0</v>
      </c>
      <c r="Y248" s="52">
        <v>315</v>
      </c>
      <c r="Z248" s="52">
        <v>82353</v>
      </c>
      <c r="AA248" s="52">
        <v>17844</v>
      </c>
      <c r="AB248" s="138">
        <f t="shared" si="142"/>
        <v>16844</v>
      </c>
      <c r="AC248" s="52">
        <v>80335.247440837556</v>
      </c>
      <c r="AD248" s="138">
        <f t="shared" si="123"/>
        <v>0</v>
      </c>
      <c r="AE248" s="138">
        <f t="shared" si="124"/>
        <v>1992</v>
      </c>
      <c r="AF248" s="138">
        <f t="shared" si="125"/>
        <v>0</v>
      </c>
      <c r="AG248" s="138">
        <f t="shared" si="126"/>
        <v>0</v>
      </c>
      <c r="AH248" s="29"/>
      <c r="AI248" s="29"/>
      <c r="AJ248" s="15"/>
      <c r="AK248" s="51">
        <f t="shared" ca="1" si="127"/>
        <v>1372344.2805648937</v>
      </c>
      <c r="AL248" s="15">
        <f t="shared" ca="1" si="128"/>
        <v>1519626.8405648938</v>
      </c>
      <c r="AM248" s="49">
        <f t="shared" ca="1" si="129"/>
        <v>8736.7773598121221</v>
      </c>
      <c r="AN248" s="49">
        <f t="shared" ca="1" si="130"/>
        <v>146.94217035099805</v>
      </c>
      <c r="AO248" s="15"/>
      <c r="AP248" s="49">
        <f t="shared" ca="1" si="131"/>
        <v>46747.434288824545</v>
      </c>
      <c r="AQ248" s="15">
        <f t="shared" si="143"/>
        <v>80335.247440837556</v>
      </c>
      <c r="AR248" s="15">
        <f t="shared" si="144"/>
        <v>0</v>
      </c>
      <c r="AS248" s="15"/>
      <c r="AT248" s="15"/>
      <c r="AU248" s="51">
        <f t="shared" si="132"/>
        <v>8422</v>
      </c>
      <c r="AV248" s="51">
        <f t="shared" ca="1" si="133"/>
        <v>32573.048505897801</v>
      </c>
      <c r="AW248" s="51">
        <f t="shared" ca="1" si="145"/>
        <v>0</v>
      </c>
      <c r="AX248" s="15">
        <f t="shared" ca="1" si="146"/>
        <v>7407.2353538847819</v>
      </c>
      <c r="AY248" s="51">
        <f t="shared" ca="1" si="147"/>
        <v>-32.146305801986216</v>
      </c>
      <c r="AZ248" s="52">
        <f t="shared" ca="1" si="134"/>
        <v>0</v>
      </c>
      <c r="BA248" s="52">
        <f t="shared" ca="1" si="135"/>
        <v>0</v>
      </c>
      <c r="BB248" s="52">
        <f t="shared" si="148"/>
        <v>0</v>
      </c>
      <c r="BC248" s="39">
        <f t="shared" si="149"/>
        <v>0</v>
      </c>
      <c r="BD248" s="51">
        <f t="shared" ca="1" si="150"/>
        <v>0</v>
      </c>
      <c r="BE248" s="15">
        <f t="shared" ca="1" si="151"/>
        <v>87710.336488920351</v>
      </c>
      <c r="BF248" s="15">
        <v>-44157.864916928818</v>
      </c>
      <c r="BG248" s="15">
        <f t="shared" ca="1" si="152"/>
        <v>1572063.0316670483</v>
      </c>
      <c r="BH248" s="15"/>
      <c r="BI248" s="15"/>
    </row>
    <row r="249" spans="1:61" ht="11.25" x14ac:dyDescent="0.2">
      <c r="A249" s="20">
        <v>20613</v>
      </c>
      <c r="B249" s="20"/>
      <c r="C249" s="20">
        <v>1</v>
      </c>
      <c r="D249" s="20">
        <f t="shared" si="136"/>
        <v>2</v>
      </c>
      <c r="E249" s="47">
        <f t="shared" si="137"/>
        <v>3</v>
      </c>
      <c r="F249" s="47">
        <f t="shared" si="138"/>
        <v>23</v>
      </c>
      <c r="G249" s="21" t="s">
        <v>331</v>
      </c>
      <c r="H249" s="29">
        <v>1192</v>
      </c>
      <c r="I249" s="48"/>
      <c r="J249" s="29">
        <f t="shared" si="139"/>
        <v>1921.4328358208954</v>
      </c>
      <c r="K249" s="125">
        <v>47043.950000000004</v>
      </c>
      <c r="L249" s="125">
        <v>42436</v>
      </c>
      <c r="M249" s="125">
        <v>37278</v>
      </c>
      <c r="N249" s="126">
        <f t="shared" si="119"/>
        <v>87699.684000000008</v>
      </c>
      <c r="O249" s="126">
        <f t="shared" ca="1" si="120"/>
        <v>326117.4045456911</v>
      </c>
      <c r="P249" s="126">
        <f t="shared" ca="1" si="121"/>
        <v>71525</v>
      </c>
      <c r="Q249" s="49">
        <f t="shared" si="140"/>
        <v>1</v>
      </c>
      <c r="R249" s="49">
        <f t="shared" si="141"/>
        <v>0</v>
      </c>
      <c r="S249" s="49">
        <f ca="1">OFFSET(V!$B$7,D249,Q249)*H249</f>
        <v>10763.759999999998</v>
      </c>
      <c r="T249" s="49">
        <f ca="1">IF(R249&gt;0,OFFSET(V!$I$7,D249,R249)*IF(R249=1,H249-9300,IF(R249=2,H249-18000,IF(R249=3,H249-45000,0))),0)</f>
        <v>0</v>
      </c>
      <c r="U249" s="49">
        <f>IF(AND(I249=1,H249&gt;20000,H249&lt;=45000),H249*V!$G$7,0)+IF(AND(I249=1,H249&gt;45000,H249&lt;=50000),V!$G$7/5000*(50000-H249)*H249,0)</f>
        <v>0</v>
      </c>
      <c r="V249" s="50">
        <f t="shared" ca="1" si="122"/>
        <v>10763.759999999998</v>
      </c>
      <c r="W249" s="51">
        <v>0</v>
      </c>
      <c r="X249" s="51">
        <v>0</v>
      </c>
      <c r="Y249" s="52">
        <v>218</v>
      </c>
      <c r="Z249" s="52">
        <v>36903</v>
      </c>
      <c r="AA249" s="52">
        <v>1509</v>
      </c>
      <c r="AB249" s="138">
        <f t="shared" si="142"/>
        <v>509</v>
      </c>
      <c r="AC249" s="52">
        <v>35998.82987030501</v>
      </c>
      <c r="AD249" s="138">
        <f t="shared" si="123"/>
        <v>0</v>
      </c>
      <c r="AE249" s="138">
        <f t="shared" si="124"/>
        <v>1192</v>
      </c>
      <c r="AF249" s="138">
        <f t="shared" si="125"/>
        <v>0</v>
      </c>
      <c r="AG249" s="138">
        <f t="shared" si="126"/>
        <v>0</v>
      </c>
      <c r="AH249" s="29"/>
      <c r="AI249" s="29"/>
      <c r="AJ249" s="15"/>
      <c r="AK249" s="51">
        <f t="shared" ca="1" si="127"/>
        <v>821201.9992135308</v>
      </c>
      <c r="AL249" s="15">
        <f t="shared" ca="1" si="128"/>
        <v>903490.75921353081</v>
      </c>
      <c r="AM249" s="49">
        <f t="shared" ca="1" si="129"/>
        <v>5228.0314321767319</v>
      </c>
      <c r="AN249" s="49">
        <f t="shared" ca="1" si="130"/>
        <v>101.69331154450025</v>
      </c>
      <c r="AO249" s="15"/>
      <c r="AP249" s="49">
        <f t="shared" ca="1" si="131"/>
        <v>20947.877643321946</v>
      </c>
      <c r="AQ249" s="15">
        <f t="shared" si="143"/>
        <v>35998.82987030501</v>
      </c>
      <c r="AR249" s="15">
        <f t="shared" si="144"/>
        <v>0</v>
      </c>
      <c r="AS249" s="15"/>
      <c r="AT249" s="15"/>
      <c r="AU249" s="51">
        <f t="shared" si="132"/>
        <v>254.5</v>
      </c>
      <c r="AV249" s="51">
        <f t="shared" ca="1" si="133"/>
        <v>19491.502921199888</v>
      </c>
      <c r="AW249" s="51">
        <f t="shared" ca="1" si="145"/>
        <v>0</v>
      </c>
      <c r="AX249" s="15">
        <f t="shared" ca="1" si="146"/>
        <v>4695.0506942168286</v>
      </c>
      <c r="AY249" s="51">
        <f t="shared" ca="1" si="147"/>
        <v>-20.375825549132337</v>
      </c>
      <c r="AZ249" s="52">
        <f t="shared" ca="1" si="134"/>
        <v>0</v>
      </c>
      <c r="BA249" s="52">
        <f t="shared" ca="1" si="135"/>
        <v>0</v>
      </c>
      <c r="BB249" s="52">
        <f t="shared" si="148"/>
        <v>0</v>
      </c>
      <c r="BC249" s="39">
        <f t="shared" si="149"/>
        <v>0</v>
      </c>
      <c r="BD249" s="51">
        <f t="shared" ca="1" si="150"/>
        <v>0</v>
      </c>
      <c r="BE249" s="15">
        <f t="shared" ca="1" si="151"/>
        <v>40673.504738972704</v>
      </c>
      <c r="BF249" s="15">
        <v>-26423.78262097347</v>
      </c>
      <c r="BG249" s="15">
        <f t="shared" ca="1" si="152"/>
        <v>923070.20607525134</v>
      </c>
      <c r="BH249" s="15"/>
      <c r="BI249" s="15"/>
    </row>
    <row r="250" spans="1:61" ht="11.25" x14ac:dyDescent="0.2">
      <c r="A250" s="20">
        <v>20616</v>
      </c>
      <c r="B250" s="20"/>
      <c r="C250" s="20">
        <v>1</v>
      </c>
      <c r="D250" s="20">
        <f t="shared" si="136"/>
        <v>2</v>
      </c>
      <c r="E250" s="47">
        <f t="shared" si="137"/>
        <v>3</v>
      </c>
      <c r="F250" s="47">
        <f t="shared" si="138"/>
        <v>23</v>
      </c>
      <c r="G250" s="21" t="s">
        <v>332</v>
      </c>
      <c r="H250" s="29">
        <v>1747</v>
      </c>
      <c r="I250" s="48"/>
      <c r="J250" s="29">
        <f t="shared" si="139"/>
        <v>2816.0597014925374</v>
      </c>
      <c r="K250" s="125">
        <v>104249.5</v>
      </c>
      <c r="L250" s="125">
        <v>229435</v>
      </c>
      <c r="M250" s="125">
        <v>0</v>
      </c>
      <c r="N250" s="126">
        <f t="shared" si="119"/>
        <v>164539.29</v>
      </c>
      <c r="O250" s="126">
        <f t="shared" ca="1" si="120"/>
        <v>477958.98132661276</v>
      </c>
      <c r="P250" s="126">
        <f t="shared" ca="1" si="121"/>
        <v>94026</v>
      </c>
      <c r="Q250" s="49">
        <f t="shared" si="140"/>
        <v>1</v>
      </c>
      <c r="R250" s="49">
        <f t="shared" si="141"/>
        <v>0</v>
      </c>
      <c r="S250" s="49">
        <f ca="1">OFFSET(V!$B$7,D250,Q250)*H250</f>
        <v>15775.409999999998</v>
      </c>
      <c r="T250" s="49">
        <f ca="1">IF(R250&gt;0,OFFSET(V!$I$7,D250,R250)*IF(R250=1,H250-9300,IF(R250=2,H250-18000,IF(R250=3,H250-45000,0))),0)</f>
        <v>0</v>
      </c>
      <c r="U250" s="49">
        <f>IF(AND(I250=1,H250&gt;20000,H250&lt;=45000),H250*V!$G$7,0)+IF(AND(I250=1,H250&gt;45000,H250&lt;=50000),V!$G$7/5000*(50000-H250)*H250,0)</f>
        <v>0</v>
      </c>
      <c r="V250" s="50">
        <f t="shared" ca="1" si="122"/>
        <v>15775.409999999998</v>
      </c>
      <c r="W250" s="51">
        <v>0</v>
      </c>
      <c r="X250" s="51">
        <v>0</v>
      </c>
      <c r="Y250" s="52">
        <v>1623</v>
      </c>
      <c r="Z250" s="52">
        <v>56438</v>
      </c>
      <c r="AA250" s="52">
        <v>32365</v>
      </c>
      <c r="AB250" s="138">
        <f t="shared" si="142"/>
        <v>31365</v>
      </c>
      <c r="AC250" s="52">
        <v>55055.197686374391</v>
      </c>
      <c r="AD250" s="138">
        <f t="shared" si="123"/>
        <v>0</v>
      </c>
      <c r="AE250" s="138">
        <f t="shared" si="124"/>
        <v>1747</v>
      </c>
      <c r="AF250" s="138">
        <f t="shared" si="125"/>
        <v>0</v>
      </c>
      <c r="AG250" s="138">
        <f t="shared" si="126"/>
        <v>0</v>
      </c>
      <c r="AH250" s="29"/>
      <c r="AI250" s="29"/>
      <c r="AJ250" s="15"/>
      <c r="AK250" s="51">
        <f t="shared" ca="1" si="127"/>
        <v>1203556.956901039</v>
      </c>
      <c r="AL250" s="15">
        <f t="shared" ca="1" si="128"/>
        <v>1313358.3669010389</v>
      </c>
      <c r="AM250" s="49">
        <f t="shared" ca="1" si="129"/>
        <v>7662.223919473784</v>
      </c>
      <c r="AN250" s="49">
        <f t="shared" ca="1" si="130"/>
        <v>757.10203961799959</v>
      </c>
      <c r="AO250" s="15"/>
      <c r="AP250" s="49">
        <f t="shared" ca="1" si="131"/>
        <v>32036.862001295394</v>
      </c>
      <c r="AQ250" s="15">
        <f t="shared" si="143"/>
        <v>55055.197686374391</v>
      </c>
      <c r="AR250" s="15">
        <f t="shared" si="144"/>
        <v>0</v>
      </c>
      <c r="AS250" s="15"/>
      <c r="AT250" s="15"/>
      <c r="AU250" s="51">
        <f t="shared" si="132"/>
        <v>15682.5</v>
      </c>
      <c r="AV250" s="51">
        <f t="shared" ca="1" si="133"/>
        <v>28566.825170584067</v>
      </c>
      <c r="AW250" s="51">
        <f t="shared" ca="1" si="145"/>
        <v>0</v>
      </c>
      <c r="AX250" s="15">
        <f t="shared" ca="1" si="146"/>
        <v>21230.989485505066</v>
      </c>
      <c r="AY250" s="51">
        <f t="shared" ca="1" si="147"/>
        <v>-92.139354006330933</v>
      </c>
      <c r="AZ250" s="52">
        <f t="shared" ca="1" si="134"/>
        <v>0</v>
      </c>
      <c r="BA250" s="52">
        <f t="shared" ca="1" si="135"/>
        <v>0</v>
      </c>
      <c r="BB250" s="52">
        <f t="shared" si="148"/>
        <v>0</v>
      </c>
      <c r="BC250" s="39">
        <f t="shared" si="149"/>
        <v>0</v>
      </c>
      <c r="BD250" s="51">
        <f t="shared" ca="1" si="150"/>
        <v>0</v>
      </c>
      <c r="BE250" s="15">
        <f t="shared" ca="1" si="151"/>
        <v>76194.047817873128</v>
      </c>
      <c r="BF250" s="15">
        <v>-38726.802213792493</v>
      </c>
      <c r="BG250" s="15">
        <f t="shared" ca="1" si="152"/>
        <v>1359244.9384642113</v>
      </c>
      <c r="BH250" s="15"/>
      <c r="BI250" s="15"/>
    </row>
    <row r="251" spans="1:61" ht="11.25" x14ac:dyDescent="0.2">
      <c r="A251" s="20">
        <v>20618</v>
      </c>
      <c r="B251" s="20"/>
      <c r="C251" s="20">
        <v>1</v>
      </c>
      <c r="D251" s="20">
        <f t="shared" si="136"/>
        <v>2</v>
      </c>
      <c r="E251" s="47">
        <f t="shared" si="137"/>
        <v>2</v>
      </c>
      <c r="F251" s="47">
        <f t="shared" si="138"/>
        <v>22</v>
      </c>
      <c r="G251" s="21" t="s">
        <v>333</v>
      </c>
      <c r="H251" s="29">
        <v>808</v>
      </c>
      <c r="I251" s="48"/>
      <c r="J251" s="29">
        <f t="shared" si="139"/>
        <v>1302.4477611940299</v>
      </c>
      <c r="K251" s="125">
        <v>109571.95</v>
      </c>
      <c r="L251" s="125">
        <v>102837</v>
      </c>
      <c r="M251" s="125">
        <v>0</v>
      </c>
      <c r="N251" s="126">
        <f t="shared" si="119"/>
        <v>118998.234</v>
      </c>
      <c r="O251" s="126">
        <f t="shared" ca="1" si="120"/>
        <v>221059.4487188913</v>
      </c>
      <c r="P251" s="126">
        <f t="shared" ca="1" si="121"/>
        <v>30618</v>
      </c>
      <c r="Q251" s="49">
        <f t="shared" si="140"/>
        <v>1</v>
      </c>
      <c r="R251" s="49">
        <f t="shared" si="141"/>
        <v>0</v>
      </c>
      <c r="S251" s="49">
        <f ca="1">OFFSET(V!$B$7,D251,Q251)*H251</f>
        <v>7296.24</v>
      </c>
      <c r="T251" s="49">
        <f ca="1">IF(R251&gt;0,OFFSET(V!$I$7,D251,R251)*IF(R251=1,H251-9300,IF(R251=2,H251-18000,IF(R251=3,H251-45000,0))),0)</f>
        <v>0</v>
      </c>
      <c r="U251" s="49">
        <f>IF(AND(I251=1,H251&gt;20000,H251&lt;=45000),H251*V!$G$7,0)+IF(AND(I251=1,H251&gt;45000,H251&lt;=50000),V!$G$7/5000*(50000-H251)*H251,0)</f>
        <v>0</v>
      </c>
      <c r="V251" s="50">
        <f t="shared" ca="1" si="122"/>
        <v>7296.24</v>
      </c>
      <c r="W251" s="51">
        <v>0</v>
      </c>
      <c r="X251" s="51">
        <v>0</v>
      </c>
      <c r="Y251" s="52">
        <v>824</v>
      </c>
      <c r="Z251" s="52">
        <v>175476</v>
      </c>
      <c r="AA251" s="52">
        <v>150111</v>
      </c>
      <c r="AB251" s="138">
        <f t="shared" si="142"/>
        <v>149111</v>
      </c>
      <c r="AC251" s="52">
        <v>171176.61627297624</v>
      </c>
      <c r="AD251" s="138">
        <f t="shared" si="123"/>
        <v>0</v>
      </c>
      <c r="AE251" s="138">
        <f t="shared" si="124"/>
        <v>808</v>
      </c>
      <c r="AF251" s="138">
        <f t="shared" si="125"/>
        <v>0</v>
      </c>
      <c r="AG251" s="138">
        <f t="shared" si="126"/>
        <v>0</v>
      </c>
      <c r="AH251" s="29"/>
      <c r="AI251" s="29"/>
      <c r="AJ251" s="15"/>
      <c r="AK251" s="51">
        <f t="shared" ca="1" si="127"/>
        <v>556653.7041648766</v>
      </c>
      <c r="AL251" s="15">
        <f t="shared" ca="1" si="128"/>
        <v>594567.94416487659</v>
      </c>
      <c r="AM251" s="49">
        <f t="shared" ca="1" si="129"/>
        <v>3543.8333869117441</v>
      </c>
      <c r="AN251" s="49">
        <f t="shared" ca="1" si="130"/>
        <v>384.38205831499175</v>
      </c>
      <c r="AO251" s="15"/>
      <c r="AP251" s="49">
        <f t="shared" ca="1" si="131"/>
        <v>99608.426885065215</v>
      </c>
      <c r="AQ251" s="15">
        <f t="shared" si="143"/>
        <v>171176.61627297624</v>
      </c>
      <c r="AR251" s="15">
        <f t="shared" si="144"/>
        <v>0</v>
      </c>
      <c r="AS251" s="15"/>
      <c r="AT251" s="15"/>
      <c r="AU251" s="51">
        <f t="shared" si="132"/>
        <v>74555.5</v>
      </c>
      <c r="AV251" s="51">
        <f t="shared" ca="1" si="133"/>
        <v>13212.361040544891</v>
      </c>
      <c r="AW251" s="51">
        <f t="shared" ca="1" si="145"/>
        <v>0</v>
      </c>
      <c r="AX251" s="15">
        <f t="shared" ca="1" si="146"/>
        <v>16199.671652633871</v>
      </c>
      <c r="AY251" s="51">
        <f t="shared" ca="1" si="147"/>
        <v>-70.304178814059071</v>
      </c>
      <c r="AZ251" s="52">
        <f t="shared" ca="1" si="134"/>
        <v>0</v>
      </c>
      <c r="BA251" s="52">
        <f t="shared" ca="1" si="135"/>
        <v>0</v>
      </c>
      <c r="BB251" s="52">
        <f t="shared" si="148"/>
        <v>0</v>
      </c>
      <c r="BC251" s="39">
        <f t="shared" si="149"/>
        <v>0</v>
      </c>
      <c r="BD251" s="51">
        <f t="shared" ca="1" si="150"/>
        <v>0</v>
      </c>
      <c r="BE251" s="15">
        <f t="shared" ca="1" si="151"/>
        <v>187305.98374679606</v>
      </c>
      <c r="BF251" s="15">
        <v>-17911.423118914903</v>
      </c>
      <c r="BG251" s="15">
        <f t="shared" ca="1" si="152"/>
        <v>767890.72023798444</v>
      </c>
      <c r="BH251" s="15"/>
      <c r="BI251" s="15"/>
    </row>
    <row r="252" spans="1:61" ht="11.25" x14ac:dyDescent="0.2">
      <c r="A252" s="20">
        <v>20619</v>
      </c>
      <c r="B252" s="20"/>
      <c r="C252" s="20">
        <v>1</v>
      </c>
      <c r="D252" s="20">
        <f t="shared" si="136"/>
        <v>2</v>
      </c>
      <c r="E252" s="47">
        <f t="shared" si="137"/>
        <v>3</v>
      </c>
      <c r="F252" s="47">
        <f t="shared" si="138"/>
        <v>23</v>
      </c>
      <c r="G252" s="21" t="s">
        <v>334</v>
      </c>
      <c r="H252" s="29">
        <v>2046</v>
      </c>
      <c r="I252" s="48"/>
      <c r="J252" s="29">
        <f t="shared" si="139"/>
        <v>3298.0298507462685</v>
      </c>
      <c r="K252" s="125">
        <v>93601.600000000006</v>
      </c>
      <c r="L252" s="125">
        <v>205753</v>
      </c>
      <c r="M252" s="125">
        <v>0</v>
      </c>
      <c r="N252" s="126">
        <f t="shared" si="119"/>
        <v>147636.82199999999</v>
      </c>
      <c r="O252" s="126">
        <f t="shared" ca="1" si="120"/>
        <v>559761.92088966782</v>
      </c>
      <c r="P252" s="126">
        <f t="shared" ca="1" si="121"/>
        <v>123638</v>
      </c>
      <c r="Q252" s="49">
        <f t="shared" si="140"/>
        <v>1</v>
      </c>
      <c r="R252" s="49">
        <f t="shared" si="141"/>
        <v>0</v>
      </c>
      <c r="S252" s="49">
        <f ca="1">OFFSET(V!$B$7,D252,Q252)*H252</f>
        <v>18475.379999999997</v>
      </c>
      <c r="T252" s="49">
        <f ca="1">IF(R252&gt;0,OFFSET(V!$I$7,D252,R252)*IF(R252=1,H252-9300,IF(R252=2,H252-18000,IF(R252=3,H252-45000,0))),0)</f>
        <v>0</v>
      </c>
      <c r="U252" s="49">
        <f>IF(AND(I252=1,H252&gt;20000,H252&lt;=45000),H252*V!$G$7,0)+IF(AND(I252=1,H252&gt;45000,H252&lt;=50000),V!$G$7/5000*(50000-H252)*H252,0)</f>
        <v>0</v>
      </c>
      <c r="V252" s="50">
        <f t="shared" ca="1" si="122"/>
        <v>18475.379999999997</v>
      </c>
      <c r="W252" s="51">
        <v>9854.35</v>
      </c>
      <c r="X252" s="51">
        <v>0</v>
      </c>
      <c r="Y252" s="52">
        <v>388</v>
      </c>
      <c r="Z252" s="52">
        <v>98225</v>
      </c>
      <c r="AA252" s="52">
        <v>87672</v>
      </c>
      <c r="AB252" s="138">
        <f t="shared" si="142"/>
        <v>86672</v>
      </c>
      <c r="AC252" s="52">
        <v>95818.363385380857</v>
      </c>
      <c r="AD252" s="138">
        <f t="shared" si="123"/>
        <v>0</v>
      </c>
      <c r="AE252" s="138">
        <f t="shared" si="124"/>
        <v>2046</v>
      </c>
      <c r="AF252" s="138">
        <f t="shared" si="125"/>
        <v>0</v>
      </c>
      <c r="AG252" s="138">
        <f t="shared" si="126"/>
        <v>0</v>
      </c>
      <c r="AH252" s="29"/>
      <c r="AI252" s="29"/>
      <c r="AJ252" s="15"/>
      <c r="AK252" s="51">
        <f t="shared" ca="1" si="127"/>
        <v>1409546.3845561107</v>
      </c>
      <c r="AL252" s="15">
        <f t="shared" ca="1" si="128"/>
        <v>1561514.1145561107</v>
      </c>
      <c r="AM252" s="49">
        <f t="shared" ca="1" si="129"/>
        <v>8973.6177099275119</v>
      </c>
      <c r="AN252" s="49">
        <f t="shared" ca="1" si="130"/>
        <v>180.99543522599126</v>
      </c>
      <c r="AO252" s="15"/>
      <c r="AP252" s="49">
        <f t="shared" ca="1" si="131"/>
        <v>55757.127645863431</v>
      </c>
      <c r="AQ252" s="15">
        <f t="shared" si="143"/>
        <v>95818.363385380857</v>
      </c>
      <c r="AR252" s="15">
        <f t="shared" si="144"/>
        <v>0</v>
      </c>
      <c r="AS252" s="15"/>
      <c r="AT252" s="15"/>
      <c r="AU252" s="51">
        <f t="shared" si="132"/>
        <v>43336</v>
      </c>
      <c r="AV252" s="51">
        <f t="shared" ca="1" si="133"/>
        <v>33456.052832864909</v>
      </c>
      <c r="AW252" s="51">
        <f t="shared" ca="1" si="145"/>
        <v>0</v>
      </c>
      <c r="AX252" s="15">
        <f t="shared" ca="1" si="146"/>
        <v>36730.817093347461</v>
      </c>
      <c r="AY252" s="51">
        <f t="shared" ca="1" si="147"/>
        <v>-159.40631318273304</v>
      </c>
      <c r="AZ252" s="52">
        <f t="shared" ca="1" si="134"/>
        <v>0</v>
      </c>
      <c r="BA252" s="52">
        <f t="shared" ca="1" si="135"/>
        <v>0</v>
      </c>
      <c r="BB252" s="52">
        <f t="shared" si="148"/>
        <v>0</v>
      </c>
      <c r="BC252" s="39">
        <f t="shared" si="149"/>
        <v>0</v>
      </c>
      <c r="BD252" s="51">
        <f t="shared" ca="1" si="150"/>
        <v>0</v>
      </c>
      <c r="BE252" s="15">
        <f t="shared" ca="1" si="151"/>
        <v>132389.77416554559</v>
      </c>
      <c r="BF252" s="15">
        <v>-45354.915471905806</v>
      </c>
      <c r="BG252" s="15">
        <f t="shared" ca="1" si="152"/>
        <v>1657703.5863949039</v>
      </c>
      <c r="BH252" s="15"/>
      <c r="BI252" s="15"/>
    </row>
    <row r="253" spans="1:61" ht="11.25" x14ac:dyDescent="0.2">
      <c r="A253" s="20">
        <v>20620</v>
      </c>
      <c r="B253" s="20"/>
      <c r="C253" s="20">
        <v>1</v>
      </c>
      <c r="D253" s="20">
        <f t="shared" si="136"/>
        <v>2</v>
      </c>
      <c r="E253" s="47">
        <f t="shared" si="137"/>
        <v>4</v>
      </c>
      <c r="F253" s="47">
        <f t="shared" si="138"/>
        <v>24</v>
      </c>
      <c r="G253" s="21" t="s">
        <v>335</v>
      </c>
      <c r="H253" s="29">
        <v>3383</v>
      </c>
      <c r="I253" s="48"/>
      <c r="J253" s="29">
        <f t="shared" si="139"/>
        <v>5453.1940298507461</v>
      </c>
      <c r="K253" s="125">
        <v>430610.3</v>
      </c>
      <c r="L253" s="125">
        <v>321305</v>
      </c>
      <c r="M253" s="125">
        <v>40813</v>
      </c>
      <c r="N253" s="126">
        <f t="shared" si="119"/>
        <v>476161.36599999998</v>
      </c>
      <c r="O253" s="126">
        <f t="shared" ca="1" si="120"/>
        <v>925549.64729704114</v>
      </c>
      <c r="P253" s="126">
        <f t="shared" ca="1" si="121"/>
        <v>134816</v>
      </c>
      <c r="Q253" s="49">
        <f t="shared" si="140"/>
        <v>1</v>
      </c>
      <c r="R253" s="49">
        <f t="shared" si="141"/>
        <v>0</v>
      </c>
      <c r="S253" s="49">
        <f ca="1">OFFSET(V!$B$7,D253,Q253)*H253</f>
        <v>30548.489999999998</v>
      </c>
      <c r="T253" s="49">
        <f ca="1">IF(R253&gt;0,OFFSET(V!$I$7,D253,R253)*IF(R253=1,H253-9300,IF(R253=2,H253-18000,IF(R253=3,H253-45000,0))),0)</f>
        <v>0</v>
      </c>
      <c r="U253" s="49">
        <f>IF(AND(I253=1,H253&gt;20000,H253&lt;=45000),H253*V!$G$7,0)+IF(AND(I253=1,H253&gt;45000,H253&lt;=50000),V!$G$7/5000*(50000-H253)*H253,0)</f>
        <v>0</v>
      </c>
      <c r="V253" s="50">
        <f t="shared" ca="1" si="122"/>
        <v>30548.489999999998</v>
      </c>
      <c r="W253" s="51">
        <v>15103.99</v>
      </c>
      <c r="X253" s="51">
        <v>0</v>
      </c>
      <c r="Y253" s="52">
        <v>5257</v>
      </c>
      <c r="Z253" s="52">
        <v>333539</v>
      </c>
      <c r="AA253" s="52">
        <v>309088</v>
      </c>
      <c r="AB253" s="138">
        <f t="shared" si="142"/>
        <v>308088</v>
      </c>
      <c r="AC253" s="52">
        <v>325366.87304857769</v>
      </c>
      <c r="AD253" s="138">
        <f t="shared" si="123"/>
        <v>0</v>
      </c>
      <c r="AE253" s="138">
        <f t="shared" si="124"/>
        <v>3383</v>
      </c>
      <c r="AF253" s="138">
        <f t="shared" si="125"/>
        <v>0</v>
      </c>
      <c r="AG253" s="138">
        <f t="shared" si="126"/>
        <v>0</v>
      </c>
      <c r="AH253" s="29"/>
      <c r="AI253" s="29"/>
      <c r="AJ253" s="15"/>
      <c r="AK253" s="51">
        <f t="shared" ca="1" si="127"/>
        <v>2330642.922264576</v>
      </c>
      <c r="AL253" s="15">
        <f t="shared" ca="1" si="128"/>
        <v>2511111.4022645764</v>
      </c>
      <c r="AM253" s="49">
        <f t="shared" ca="1" si="129"/>
        <v>14837.609341488158</v>
      </c>
      <c r="AN253" s="49">
        <f t="shared" ca="1" si="130"/>
        <v>2452.3015540799897</v>
      </c>
      <c r="AO253" s="15"/>
      <c r="AP253" s="49">
        <f t="shared" ca="1" si="131"/>
        <v>189332.41636929134</v>
      </c>
      <c r="AQ253" s="15">
        <f t="shared" si="143"/>
        <v>325366.87304857769</v>
      </c>
      <c r="AR253" s="15">
        <f t="shared" si="144"/>
        <v>0</v>
      </c>
      <c r="AS253" s="15"/>
      <c r="AT253" s="15"/>
      <c r="AU253" s="51">
        <f t="shared" si="132"/>
        <v>154044</v>
      </c>
      <c r="AV253" s="51">
        <f t="shared" ca="1" si="133"/>
        <v>55318.585891291295</v>
      </c>
      <c r="AW253" s="51">
        <f t="shared" ca="1" si="145"/>
        <v>0</v>
      </c>
      <c r="AX253" s="15">
        <f t="shared" ca="1" si="146"/>
        <v>73328.129212004947</v>
      </c>
      <c r="AY253" s="51">
        <f t="shared" ca="1" si="147"/>
        <v>-318.23323452256756</v>
      </c>
      <c r="AZ253" s="52">
        <f t="shared" ca="1" si="134"/>
        <v>0</v>
      </c>
      <c r="BA253" s="52">
        <f t="shared" ca="1" si="135"/>
        <v>0</v>
      </c>
      <c r="BB253" s="52">
        <f t="shared" si="148"/>
        <v>0</v>
      </c>
      <c r="BC253" s="39">
        <f t="shared" si="149"/>
        <v>0</v>
      </c>
      <c r="BD253" s="51">
        <f t="shared" ca="1" si="150"/>
        <v>0</v>
      </c>
      <c r="BE253" s="15">
        <f t="shared" ca="1" si="151"/>
        <v>398376.76902606006</v>
      </c>
      <c r="BF253" s="15">
        <v>-74993.000509021178</v>
      </c>
      <c r="BG253" s="15">
        <f t="shared" ca="1" si="152"/>
        <v>2851785.0816771835</v>
      </c>
      <c r="BH253" s="15"/>
      <c r="BI253" s="15"/>
    </row>
    <row r="254" spans="1:61" ht="11.25" x14ac:dyDescent="0.2">
      <c r="A254" s="20">
        <v>20622</v>
      </c>
      <c r="B254" s="20"/>
      <c r="C254" s="20">
        <v>1</v>
      </c>
      <c r="D254" s="20">
        <f t="shared" si="136"/>
        <v>2</v>
      </c>
      <c r="E254" s="47">
        <f t="shared" si="137"/>
        <v>2</v>
      </c>
      <c r="F254" s="47">
        <f t="shared" si="138"/>
        <v>22</v>
      </c>
      <c r="G254" s="21" t="s">
        <v>336</v>
      </c>
      <c r="H254" s="29">
        <v>801</v>
      </c>
      <c r="I254" s="48"/>
      <c r="J254" s="29">
        <f t="shared" si="139"/>
        <v>1291.1641791044776</v>
      </c>
      <c r="K254" s="125">
        <v>29222.649999999998</v>
      </c>
      <c r="L254" s="125">
        <v>24027</v>
      </c>
      <c r="M254" s="125">
        <v>33230</v>
      </c>
      <c r="N254" s="126">
        <f t="shared" si="119"/>
        <v>63640.837999999996</v>
      </c>
      <c r="O254" s="126">
        <f t="shared" ca="1" si="120"/>
        <v>219144.32973246527</v>
      </c>
      <c r="P254" s="126">
        <f t="shared" ca="1" si="121"/>
        <v>46651</v>
      </c>
      <c r="Q254" s="49">
        <f t="shared" si="140"/>
        <v>1</v>
      </c>
      <c r="R254" s="49">
        <f t="shared" si="141"/>
        <v>0</v>
      </c>
      <c r="S254" s="49">
        <f ca="1">OFFSET(V!$B$7,D254,Q254)*H254</f>
        <v>7233.03</v>
      </c>
      <c r="T254" s="49">
        <f ca="1">IF(R254&gt;0,OFFSET(V!$I$7,D254,R254)*IF(R254=1,H254-9300,IF(R254=2,H254-18000,IF(R254=3,H254-45000,0))),0)</f>
        <v>0</v>
      </c>
      <c r="U254" s="49">
        <f>IF(AND(I254=1,H254&gt;20000,H254&lt;=45000),H254*V!$G$7,0)+IF(AND(I254=1,H254&gt;45000,H254&lt;=50000),V!$G$7/5000*(50000-H254)*H254,0)</f>
        <v>0</v>
      </c>
      <c r="V254" s="50">
        <f t="shared" ca="1" si="122"/>
        <v>7233.03</v>
      </c>
      <c r="W254" s="51">
        <v>0</v>
      </c>
      <c r="X254" s="51">
        <v>0</v>
      </c>
      <c r="Y254" s="52">
        <v>218</v>
      </c>
      <c r="Z254" s="52">
        <v>43066</v>
      </c>
      <c r="AA254" s="52">
        <v>30092</v>
      </c>
      <c r="AB254" s="138">
        <f t="shared" si="142"/>
        <v>29092</v>
      </c>
      <c r="AC254" s="52">
        <v>42010.828582894494</v>
      </c>
      <c r="AD254" s="138">
        <f t="shared" si="123"/>
        <v>0</v>
      </c>
      <c r="AE254" s="138">
        <f t="shared" si="124"/>
        <v>801</v>
      </c>
      <c r="AF254" s="138">
        <f t="shared" si="125"/>
        <v>0</v>
      </c>
      <c r="AG254" s="138">
        <f t="shared" si="126"/>
        <v>0</v>
      </c>
      <c r="AH254" s="29"/>
      <c r="AI254" s="29"/>
      <c r="AJ254" s="15"/>
      <c r="AK254" s="51">
        <f t="shared" ca="1" si="127"/>
        <v>551831.20920305222</v>
      </c>
      <c r="AL254" s="15">
        <f t="shared" ca="1" si="128"/>
        <v>605715.23920305225</v>
      </c>
      <c r="AM254" s="49">
        <f t="shared" ca="1" si="129"/>
        <v>3513.1318600449345</v>
      </c>
      <c r="AN254" s="49">
        <f t="shared" ca="1" si="130"/>
        <v>101.69331154450025</v>
      </c>
      <c r="AO254" s="15"/>
      <c r="AP254" s="49">
        <f t="shared" ca="1" si="131"/>
        <v>24446.286171511882</v>
      </c>
      <c r="AQ254" s="15">
        <f t="shared" si="143"/>
        <v>42010.828582894494</v>
      </c>
      <c r="AR254" s="15">
        <f t="shared" si="144"/>
        <v>0</v>
      </c>
      <c r="AS254" s="15"/>
      <c r="AT254" s="15"/>
      <c r="AU254" s="51">
        <f t="shared" si="132"/>
        <v>14546</v>
      </c>
      <c r="AV254" s="51">
        <f t="shared" ca="1" si="133"/>
        <v>13097.897516678784</v>
      </c>
      <c r="AW254" s="51">
        <f t="shared" ca="1" si="145"/>
        <v>0</v>
      </c>
      <c r="AX254" s="15">
        <f t="shared" ca="1" si="146"/>
        <v>10079.35510529617</v>
      </c>
      <c r="AY254" s="51">
        <f t="shared" ca="1" si="147"/>
        <v>-43.742910279167788</v>
      </c>
      <c r="AZ254" s="52">
        <f t="shared" ca="1" si="134"/>
        <v>0</v>
      </c>
      <c r="BA254" s="52">
        <f t="shared" ca="1" si="135"/>
        <v>0</v>
      </c>
      <c r="BB254" s="52">
        <f t="shared" si="148"/>
        <v>0</v>
      </c>
      <c r="BC254" s="39">
        <f t="shared" si="149"/>
        <v>0</v>
      </c>
      <c r="BD254" s="51">
        <f t="shared" ca="1" si="150"/>
        <v>0</v>
      </c>
      <c r="BE254" s="15">
        <f t="shared" ca="1" si="151"/>
        <v>52046.440777911499</v>
      </c>
      <c r="BF254" s="15">
        <v>-17756.249898825292</v>
      </c>
      <c r="BG254" s="15">
        <f t="shared" ca="1" si="152"/>
        <v>643620.25525372778</v>
      </c>
      <c r="BH254" s="15"/>
      <c r="BI254" s="15"/>
    </row>
    <row r="255" spans="1:61" ht="11.25" x14ac:dyDescent="0.2">
      <c r="A255" s="20">
        <v>20624</v>
      </c>
      <c r="B255" s="20"/>
      <c r="C255" s="20">
        <v>1</v>
      </c>
      <c r="D255" s="20">
        <f t="shared" si="136"/>
        <v>2</v>
      </c>
      <c r="E255" s="47">
        <f t="shared" si="137"/>
        <v>2</v>
      </c>
      <c r="F255" s="47">
        <f t="shared" si="138"/>
        <v>22</v>
      </c>
      <c r="G255" s="21" t="s">
        <v>337</v>
      </c>
      <c r="H255" s="29">
        <v>994</v>
      </c>
      <c r="I255" s="48"/>
      <c r="J255" s="29">
        <f t="shared" si="139"/>
        <v>1602.2686567164178</v>
      </c>
      <c r="K255" s="125">
        <v>66053.099999999991</v>
      </c>
      <c r="L255" s="125">
        <v>383376</v>
      </c>
      <c r="M255" s="125">
        <v>0</v>
      </c>
      <c r="N255" s="126">
        <f t="shared" si="119"/>
        <v>197074.872</v>
      </c>
      <c r="O255" s="126">
        <f t="shared" ca="1" si="120"/>
        <v>271946.89607249742</v>
      </c>
      <c r="P255" s="126">
        <f t="shared" ca="1" si="121"/>
        <v>22462</v>
      </c>
      <c r="Q255" s="49">
        <f t="shared" si="140"/>
        <v>1</v>
      </c>
      <c r="R255" s="49">
        <f t="shared" si="141"/>
        <v>0</v>
      </c>
      <c r="S255" s="49">
        <f ca="1">OFFSET(V!$B$7,D255,Q255)*H255</f>
        <v>8975.82</v>
      </c>
      <c r="T255" s="49">
        <f ca="1">IF(R255&gt;0,OFFSET(V!$I$7,D255,R255)*IF(R255=1,H255-9300,IF(R255=2,H255-18000,IF(R255=3,H255-45000,0))),0)</f>
        <v>0</v>
      </c>
      <c r="U255" s="49">
        <f>IF(AND(I255=1,H255&gt;20000,H255&lt;=45000),H255*V!$G$7,0)+IF(AND(I255=1,H255&gt;45000,H255&lt;=50000),V!$G$7/5000*(50000-H255)*H255,0)</f>
        <v>0</v>
      </c>
      <c r="V255" s="50">
        <f t="shared" ca="1" si="122"/>
        <v>8975.82</v>
      </c>
      <c r="W255" s="51">
        <v>0</v>
      </c>
      <c r="X255" s="51">
        <v>0</v>
      </c>
      <c r="Y255" s="52">
        <v>194</v>
      </c>
      <c r="Z255" s="52">
        <v>65551</v>
      </c>
      <c r="AA255" s="52">
        <v>8850</v>
      </c>
      <c r="AB255" s="138">
        <f t="shared" si="142"/>
        <v>7850</v>
      </c>
      <c r="AC255" s="52">
        <v>63944.917671418683</v>
      </c>
      <c r="AD255" s="138">
        <f t="shared" si="123"/>
        <v>0</v>
      </c>
      <c r="AE255" s="138">
        <f t="shared" si="124"/>
        <v>994</v>
      </c>
      <c r="AF255" s="138">
        <f t="shared" si="125"/>
        <v>0</v>
      </c>
      <c r="AG255" s="138">
        <f t="shared" si="126"/>
        <v>0</v>
      </c>
      <c r="AH255" s="29"/>
      <c r="AI255" s="29"/>
      <c r="AJ255" s="15"/>
      <c r="AK255" s="51">
        <f t="shared" ca="1" si="127"/>
        <v>684794.28457906842</v>
      </c>
      <c r="AL255" s="15">
        <f t="shared" ca="1" si="128"/>
        <v>716232.10457906837</v>
      </c>
      <c r="AM255" s="49">
        <f t="shared" ca="1" si="129"/>
        <v>4359.6168150869726</v>
      </c>
      <c r="AN255" s="49">
        <f t="shared" ca="1" si="130"/>
        <v>90.497717612995629</v>
      </c>
      <c r="AO255" s="15"/>
      <c r="AP255" s="49">
        <f t="shared" ca="1" si="131"/>
        <v>37209.829211646669</v>
      </c>
      <c r="AQ255" s="15">
        <f t="shared" si="143"/>
        <v>63944.917671418683</v>
      </c>
      <c r="AR255" s="15">
        <f t="shared" si="144"/>
        <v>0</v>
      </c>
      <c r="AS255" s="15"/>
      <c r="AT255" s="15"/>
      <c r="AU255" s="51">
        <f t="shared" si="132"/>
        <v>3925</v>
      </c>
      <c r="AV255" s="51">
        <f t="shared" ca="1" si="133"/>
        <v>16253.820388987155</v>
      </c>
      <c r="AW255" s="51">
        <f t="shared" ca="1" si="145"/>
        <v>161.77630364298238</v>
      </c>
      <c r="AX255" s="15">
        <f t="shared" ca="1" si="146"/>
        <v>0</v>
      </c>
      <c r="AY255" s="51">
        <f t="shared" ca="1" si="147"/>
        <v>0</v>
      </c>
      <c r="AZ255" s="52">
        <f t="shared" ca="1" si="134"/>
        <v>0</v>
      </c>
      <c r="BA255" s="52">
        <f t="shared" ca="1" si="135"/>
        <v>0</v>
      </c>
      <c r="BB255" s="52">
        <f t="shared" si="148"/>
        <v>0</v>
      </c>
      <c r="BC255" s="39">
        <f t="shared" si="149"/>
        <v>0</v>
      </c>
      <c r="BD255" s="51">
        <f t="shared" ca="1" si="150"/>
        <v>0</v>
      </c>
      <c r="BE255" s="15">
        <f t="shared" ca="1" si="151"/>
        <v>57550.42590427681</v>
      </c>
      <c r="BF255" s="15">
        <v>-22034.597252724521</v>
      </c>
      <c r="BG255" s="15">
        <f t="shared" ca="1" si="152"/>
        <v>756198.0477633205</v>
      </c>
      <c r="BH255" s="15"/>
      <c r="BI255" s="15"/>
    </row>
    <row r="256" spans="1:61" ht="11.25" x14ac:dyDescent="0.2">
      <c r="A256" s="20">
        <v>20625</v>
      </c>
      <c r="B256" s="20"/>
      <c r="C256" s="20">
        <v>1</v>
      </c>
      <c r="D256" s="20">
        <f t="shared" si="136"/>
        <v>2</v>
      </c>
      <c r="E256" s="47">
        <f t="shared" si="137"/>
        <v>3</v>
      </c>
      <c r="F256" s="47">
        <f t="shared" si="138"/>
        <v>23</v>
      </c>
      <c r="G256" s="21" t="s">
        <v>338</v>
      </c>
      <c r="H256" s="29">
        <v>1217</v>
      </c>
      <c r="I256" s="48"/>
      <c r="J256" s="29">
        <f t="shared" si="139"/>
        <v>1961.731343283582</v>
      </c>
      <c r="K256" s="125">
        <v>66941.299999999988</v>
      </c>
      <c r="L256" s="125">
        <v>80978</v>
      </c>
      <c r="M256" s="125">
        <v>9411</v>
      </c>
      <c r="N256" s="126">
        <f t="shared" si="119"/>
        <v>89190.155999999988</v>
      </c>
      <c r="O256" s="126">
        <f t="shared" ca="1" si="120"/>
        <v>332957.1152114984</v>
      </c>
      <c r="P256" s="126">
        <f t="shared" ca="1" si="121"/>
        <v>73130</v>
      </c>
      <c r="Q256" s="49">
        <f t="shared" si="140"/>
        <v>1</v>
      </c>
      <c r="R256" s="49">
        <f t="shared" si="141"/>
        <v>0</v>
      </c>
      <c r="S256" s="49">
        <f ca="1">OFFSET(V!$B$7,D256,Q256)*H256</f>
        <v>10989.509999999998</v>
      </c>
      <c r="T256" s="49">
        <f ca="1">IF(R256&gt;0,OFFSET(V!$I$7,D256,R256)*IF(R256=1,H256-9300,IF(R256=2,H256-18000,IF(R256=3,H256-45000,0))),0)</f>
        <v>0</v>
      </c>
      <c r="U256" s="49">
        <f>IF(AND(I256=1,H256&gt;20000,H256&lt;=45000),H256*V!$G$7,0)+IF(AND(I256=1,H256&gt;45000,H256&lt;=50000),V!$G$7/5000*(50000-H256)*H256,0)</f>
        <v>0</v>
      </c>
      <c r="V256" s="50">
        <f t="shared" ca="1" si="122"/>
        <v>10989.509999999998</v>
      </c>
      <c r="W256" s="51">
        <v>0</v>
      </c>
      <c r="X256" s="51">
        <v>0</v>
      </c>
      <c r="Y256" s="52">
        <v>1042</v>
      </c>
      <c r="Z256" s="52">
        <v>81234</v>
      </c>
      <c r="AA256" s="52">
        <v>43256</v>
      </c>
      <c r="AB256" s="138">
        <f t="shared" si="142"/>
        <v>42256</v>
      </c>
      <c r="AC256" s="52">
        <v>79243.664354777589</v>
      </c>
      <c r="AD256" s="138">
        <f t="shared" si="123"/>
        <v>0</v>
      </c>
      <c r="AE256" s="138">
        <f t="shared" si="124"/>
        <v>1217</v>
      </c>
      <c r="AF256" s="138">
        <f t="shared" si="125"/>
        <v>0</v>
      </c>
      <c r="AG256" s="138">
        <f t="shared" si="126"/>
        <v>0</v>
      </c>
      <c r="AH256" s="29"/>
      <c r="AI256" s="29"/>
      <c r="AJ256" s="15"/>
      <c r="AK256" s="51">
        <f t="shared" ca="1" si="127"/>
        <v>838425.19550576084</v>
      </c>
      <c r="AL256" s="15">
        <f t="shared" ca="1" si="128"/>
        <v>922544.70550576085</v>
      </c>
      <c r="AM256" s="49">
        <f t="shared" ca="1" si="129"/>
        <v>5337.6797424153374</v>
      </c>
      <c r="AN256" s="49">
        <f t="shared" ca="1" si="130"/>
        <v>486.07536985949201</v>
      </c>
      <c r="AO256" s="15"/>
      <c r="AP256" s="49">
        <f t="shared" ca="1" si="131"/>
        <v>46112.237283625043</v>
      </c>
      <c r="AQ256" s="15">
        <f t="shared" si="143"/>
        <v>79243.664354777589</v>
      </c>
      <c r="AR256" s="15">
        <f t="shared" si="144"/>
        <v>0</v>
      </c>
      <c r="AS256" s="15"/>
      <c r="AT256" s="15"/>
      <c r="AU256" s="51">
        <f t="shared" si="132"/>
        <v>21128</v>
      </c>
      <c r="AV256" s="51">
        <f t="shared" ca="1" si="133"/>
        <v>19900.3012207217</v>
      </c>
      <c r="AW256" s="51">
        <f t="shared" ca="1" si="145"/>
        <v>0</v>
      </c>
      <c r="AX256" s="15">
        <f t="shared" ca="1" si="146"/>
        <v>7896.8741495691502</v>
      </c>
      <c r="AY256" s="51">
        <f t="shared" ca="1" si="147"/>
        <v>-34.271265750819346</v>
      </c>
      <c r="AZ256" s="52">
        <f t="shared" ca="1" si="134"/>
        <v>0</v>
      </c>
      <c r="BA256" s="52">
        <f t="shared" ca="1" si="135"/>
        <v>0</v>
      </c>
      <c r="BB256" s="52">
        <f t="shared" si="148"/>
        <v>0</v>
      </c>
      <c r="BC256" s="39">
        <f t="shared" si="149"/>
        <v>0</v>
      </c>
      <c r="BD256" s="51">
        <f t="shared" ca="1" si="150"/>
        <v>0</v>
      </c>
      <c r="BE256" s="15">
        <f t="shared" ca="1" si="151"/>
        <v>87106.267238595916</v>
      </c>
      <c r="BF256" s="15">
        <v>-26977.972692722076</v>
      </c>
      <c r="BG256" s="15">
        <f t="shared" ca="1" si="152"/>
        <v>988496.7551639094</v>
      </c>
      <c r="BH256" s="15"/>
      <c r="BI256" s="15"/>
    </row>
    <row r="257" spans="1:61" ht="11.25" x14ac:dyDescent="0.2">
      <c r="A257" s="20">
        <v>20627</v>
      </c>
      <c r="B257" s="20"/>
      <c r="C257" s="20">
        <v>1</v>
      </c>
      <c r="D257" s="20">
        <f t="shared" si="136"/>
        <v>2</v>
      </c>
      <c r="E257" s="47">
        <f t="shared" si="137"/>
        <v>3</v>
      </c>
      <c r="F257" s="47">
        <f t="shared" si="138"/>
        <v>23</v>
      </c>
      <c r="G257" s="21" t="s">
        <v>339</v>
      </c>
      <c r="H257" s="29">
        <v>2279</v>
      </c>
      <c r="I257" s="48"/>
      <c r="J257" s="29">
        <f t="shared" si="139"/>
        <v>3673.6119402985073</v>
      </c>
      <c r="K257" s="125">
        <v>136429.45000000001</v>
      </c>
      <c r="L257" s="125">
        <v>353818</v>
      </c>
      <c r="M257" s="125">
        <v>0</v>
      </c>
      <c r="N257" s="126">
        <f t="shared" si="119"/>
        <v>236218.22400000002</v>
      </c>
      <c r="O257" s="126">
        <f t="shared" ca="1" si="120"/>
        <v>623508.02429499163</v>
      </c>
      <c r="P257" s="126">
        <f t="shared" ca="1" si="121"/>
        <v>116187</v>
      </c>
      <c r="Q257" s="49">
        <f t="shared" si="140"/>
        <v>1</v>
      </c>
      <c r="R257" s="49">
        <f t="shared" si="141"/>
        <v>0</v>
      </c>
      <c r="S257" s="49">
        <f ca="1">OFFSET(V!$B$7,D257,Q257)*H257</f>
        <v>20579.37</v>
      </c>
      <c r="T257" s="49">
        <f ca="1">IF(R257&gt;0,OFFSET(V!$I$7,D257,R257)*IF(R257=1,H257-9300,IF(R257=2,H257-18000,IF(R257=3,H257-45000,0))),0)</f>
        <v>0</v>
      </c>
      <c r="U257" s="49">
        <f>IF(AND(I257=1,H257&gt;20000,H257&lt;=45000),H257*V!$G$7,0)+IF(AND(I257=1,H257&gt;45000,H257&lt;=50000),V!$G$7/5000*(50000-H257)*H257,0)</f>
        <v>0</v>
      </c>
      <c r="V257" s="50">
        <f t="shared" ca="1" si="122"/>
        <v>20579.37</v>
      </c>
      <c r="W257" s="51">
        <v>11446.38</v>
      </c>
      <c r="X257" s="51">
        <v>0</v>
      </c>
      <c r="Y257" s="52">
        <v>581</v>
      </c>
      <c r="Z257" s="52">
        <v>154459</v>
      </c>
      <c r="AA257" s="52">
        <v>77774</v>
      </c>
      <c r="AB257" s="138">
        <f t="shared" si="142"/>
        <v>76774</v>
      </c>
      <c r="AC257" s="52">
        <v>150674.55932952446</v>
      </c>
      <c r="AD257" s="138">
        <f t="shared" si="123"/>
        <v>0</v>
      </c>
      <c r="AE257" s="138">
        <f t="shared" si="124"/>
        <v>2279</v>
      </c>
      <c r="AF257" s="138">
        <f t="shared" si="125"/>
        <v>0</v>
      </c>
      <c r="AG257" s="138">
        <f t="shared" si="126"/>
        <v>0</v>
      </c>
      <c r="AH257" s="29"/>
      <c r="AI257" s="29"/>
      <c r="AJ257" s="15"/>
      <c r="AK257" s="51">
        <f t="shared" ca="1" si="127"/>
        <v>1570066.5739996952</v>
      </c>
      <c r="AL257" s="15">
        <f t="shared" ca="1" si="128"/>
        <v>1718279.3239996952</v>
      </c>
      <c r="AM257" s="49">
        <f t="shared" ca="1" si="129"/>
        <v>9995.5399613513182</v>
      </c>
      <c r="AN257" s="49">
        <f t="shared" ca="1" si="130"/>
        <v>271.02666975850752</v>
      </c>
      <c r="AO257" s="15"/>
      <c r="AP257" s="49">
        <f t="shared" ca="1" si="131"/>
        <v>87678.189656934788</v>
      </c>
      <c r="AQ257" s="15">
        <f t="shared" si="143"/>
        <v>150674.55932952446</v>
      </c>
      <c r="AR257" s="15">
        <f t="shared" si="144"/>
        <v>0</v>
      </c>
      <c r="AS257" s="15"/>
      <c r="AT257" s="15"/>
      <c r="AU257" s="51">
        <f t="shared" si="132"/>
        <v>38387</v>
      </c>
      <c r="AV257" s="51">
        <f t="shared" ca="1" si="133"/>
        <v>37266.052984408176</v>
      </c>
      <c r="AW257" s="51">
        <f t="shared" ca="1" si="145"/>
        <v>0</v>
      </c>
      <c r="AX257" s="15">
        <f t="shared" ca="1" si="146"/>
        <v>12656.683311818517</v>
      </c>
      <c r="AY257" s="51">
        <f t="shared" ca="1" si="147"/>
        <v>-54.928133472528302</v>
      </c>
      <c r="AZ257" s="52">
        <f t="shared" ca="1" si="134"/>
        <v>0</v>
      </c>
      <c r="BA257" s="52">
        <f t="shared" ca="1" si="135"/>
        <v>0</v>
      </c>
      <c r="BB257" s="52">
        <f t="shared" si="148"/>
        <v>0</v>
      </c>
      <c r="BC257" s="39">
        <f t="shared" si="149"/>
        <v>0</v>
      </c>
      <c r="BD257" s="51">
        <f t="shared" ca="1" si="150"/>
        <v>0</v>
      </c>
      <c r="BE257" s="15">
        <f t="shared" ca="1" si="151"/>
        <v>163276.31450787044</v>
      </c>
      <c r="BF257" s="15">
        <v>-50519.966940602804</v>
      </c>
      <c r="BG257" s="15">
        <f t="shared" ca="1" si="152"/>
        <v>1841302.2381980729</v>
      </c>
      <c r="BH257" s="15"/>
      <c r="BI257" s="15"/>
    </row>
    <row r="258" spans="1:61" ht="11.25" x14ac:dyDescent="0.2">
      <c r="A258" s="20">
        <v>20630</v>
      </c>
      <c r="B258" s="20"/>
      <c r="C258" s="20">
        <v>1</v>
      </c>
      <c r="D258" s="20">
        <f t="shared" si="136"/>
        <v>2</v>
      </c>
      <c r="E258" s="47">
        <f t="shared" si="137"/>
        <v>5</v>
      </c>
      <c r="F258" s="47">
        <f t="shared" si="138"/>
        <v>25</v>
      </c>
      <c r="G258" s="21" t="s">
        <v>340</v>
      </c>
      <c r="H258" s="29">
        <v>6001</v>
      </c>
      <c r="I258" s="48"/>
      <c r="J258" s="29">
        <f t="shared" si="139"/>
        <v>9673.253731343284</v>
      </c>
      <c r="K258" s="125">
        <v>428158.8</v>
      </c>
      <c r="L258" s="125">
        <v>1325099</v>
      </c>
      <c r="M258" s="125">
        <v>0</v>
      </c>
      <c r="N258" s="126">
        <f t="shared" si="119"/>
        <v>825062.946</v>
      </c>
      <c r="O258" s="126">
        <f t="shared" ca="1" si="120"/>
        <v>1641804.1482203796</v>
      </c>
      <c r="P258" s="126">
        <f t="shared" ca="1" si="121"/>
        <v>245022</v>
      </c>
      <c r="Q258" s="49">
        <f t="shared" si="140"/>
        <v>1</v>
      </c>
      <c r="R258" s="49">
        <f t="shared" si="141"/>
        <v>0</v>
      </c>
      <c r="S258" s="49">
        <f ca="1">OFFSET(V!$B$7,D258,Q258)*H258</f>
        <v>54189.03</v>
      </c>
      <c r="T258" s="49">
        <f ca="1">IF(R258&gt;0,OFFSET(V!$I$7,D258,R258)*IF(R258=1,H258-9300,IF(R258=2,H258-18000,IF(R258=3,H258-45000,0))),0)</f>
        <v>0</v>
      </c>
      <c r="U258" s="49">
        <f>IF(AND(I258=1,H258&gt;20000,H258&lt;=45000),H258*V!$G$7,0)+IF(AND(I258=1,H258&gt;45000,H258&lt;=50000),V!$G$7/5000*(50000-H258)*H258,0)</f>
        <v>0</v>
      </c>
      <c r="V258" s="50">
        <f t="shared" ca="1" si="122"/>
        <v>54189.03</v>
      </c>
      <c r="W258" s="51">
        <v>29856.199999999997</v>
      </c>
      <c r="X258" s="51">
        <v>0</v>
      </c>
      <c r="Y258" s="52">
        <v>9326</v>
      </c>
      <c r="Z258" s="52">
        <v>484277</v>
      </c>
      <c r="AA258" s="52">
        <v>388717</v>
      </c>
      <c r="AB258" s="138">
        <f t="shared" si="142"/>
        <v>387717</v>
      </c>
      <c r="AC258" s="52">
        <v>472411.6015798634</v>
      </c>
      <c r="AD258" s="138">
        <f t="shared" si="123"/>
        <v>0</v>
      </c>
      <c r="AE258" s="138">
        <f t="shared" si="124"/>
        <v>6001</v>
      </c>
      <c r="AF258" s="138">
        <f t="shared" si="125"/>
        <v>0</v>
      </c>
      <c r="AG258" s="138">
        <f t="shared" si="126"/>
        <v>0</v>
      </c>
      <c r="AH258" s="29"/>
      <c r="AI258" s="29"/>
      <c r="AJ258" s="15"/>
      <c r="AK258" s="51">
        <f t="shared" ca="1" si="127"/>
        <v>4134256.0379869114</v>
      </c>
      <c r="AL258" s="15">
        <f t="shared" ca="1" si="128"/>
        <v>4463323.2679869123</v>
      </c>
      <c r="AM258" s="49">
        <f t="shared" ca="1" si="129"/>
        <v>26319.980389674973</v>
      </c>
      <c r="AN258" s="49">
        <f t="shared" ca="1" si="130"/>
        <v>4350.4212085505014</v>
      </c>
      <c r="AO258" s="15"/>
      <c r="AP258" s="49">
        <f t="shared" ca="1" si="131"/>
        <v>274898.39149865927</v>
      </c>
      <c r="AQ258" s="15">
        <f t="shared" si="143"/>
        <v>472411.6015798634</v>
      </c>
      <c r="AR258" s="15">
        <f t="shared" si="144"/>
        <v>0</v>
      </c>
      <c r="AS258" s="15"/>
      <c r="AT258" s="15"/>
      <c r="AU258" s="51">
        <f t="shared" si="132"/>
        <v>193858.5</v>
      </c>
      <c r="AV258" s="51">
        <f t="shared" ca="1" si="133"/>
        <v>98127.943817215215</v>
      </c>
      <c r="AW258" s="51">
        <f t="shared" ca="1" si="145"/>
        <v>0</v>
      </c>
      <c r="AX258" s="15">
        <f t="shared" ca="1" si="146"/>
        <v>94473.233736011141</v>
      </c>
      <c r="AY258" s="51">
        <f t="shared" ca="1" si="147"/>
        <v>-409.99986049958233</v>
      </c>
      <c r="AZ258" s="52">
        <f t="shared" ca="1" si="134"/>
        <v>0</v>
      </c>
      <c r="BA258" s="52">
        <f t="shared" ca="1" si="135"/>
        <v>0</v>
      </c>
      <c r="BB258" s="52">
        <f t="shared" si="148"/>
        <v>0</v>
      </c>
      <c r="BC258" s="39">
        <f t="shared" si="149"/>
        <v>0</v>
      </c>
      <c r="BD258" s="51">
        <f t="shared" ca="1" si="150"/>
        <v>0</v>
      </c>
      <c r="BE258" s="15">
        <f t="shared" ca="1" si="151"/>
        <v>566474.83545537491</v>
      </c>
      <c r="BF258" s="15">
        <v>-133027.78482253506</v>
      </c>
      <c r="BG258" s="15">
        <f t="shared" ca="1" si="152"/>
        <v>4927440.7202179777</v>
      </c>
      <c r="BH258" s="15"/>
      <c r="BI258" s="15"/>
    </row>
    <row r="259" spans="1:61" ht="11.25" x14ac:dyDescent="0.2">
      <c r="A259" s="20">
        <v>20631</v>
      </c>
      <c r="B259" s="20"/>
      <c r="C259" s="20">
        <v>1</v>
      </c>
      <c r="D259" s="20">
        <f t="shared" si="136"/>
        <v>2</v>
      </c>
      <c r="E259" s="47">
        <f t="shared" si="137"/>
        <v>3</v>
      </c>
      <c r="F259" s="47">
        <f t="shared" si="138"/>
        <v>23</v>
      </c>
      <c r="G259" s="21" t="s">
        <v>341</v>
      </c>
      <c r="H259" s="29">
        <v>1743</v>
      </c>
      <c r="I259" s="48"/>
      <c r="J259" s="29">
        <f t="shared" si="139"/>
        <v>2809.6119402985073</v>
      </c>
      <c r="K259" s="125">
        <v>88770</v>
      </c>
      <c r="L259" s="125">
        <v>270255</v>
      </c>
      <c r="M259" s="125">
        <v>0</v>
      </c>
      <c r="N259" s="126">
        <f t="shared" si="119"/>
        <v>169313.84999999998</v>
      </c>
      <c r="O259" s="126">
        <f t="shared" ca="1" si="120"/>
        <v>476864.62762008357</v>
      </c>
      <c r="P259" s="126">
        <f t="shared" ca="1" si="121"/>
        <v>92265</v>
      </c>
      <c r="Q259" s="49">
        <f t="shared" si="140"/>
        <v>1</v>
      </c>
      <c r="R259" s="49">
        <f t="shared" si="141"/>
        <v>0</v>
      </c>
      <c r="S259" s="49">
        <f ca="1">OFFSET(V!$B$7,D259,Q259)*H259</f>
        <v>15739.289999999999</v>
      </c>
      <c r="T259" s="49">
        <f ca="1">IF(R259&gt;0,OFFSET(V!$I$7,D259,R259)*IF(R259=1,H259-9300,IF(R259=2,H259-18000,IF(R259=3,H259-45000,0))),0)</f>
        <v>0</v>
      </c>
      <c r="U259" s="49">
        <f>IF(AND(I259=1,H259&gt;20000,H259&lt;=45000),H259*V!$G$7,0)+IF(AND(I259=1,H259&gt;45000,H259&lt;=50000),V!$G$7/5000*(50000-H259)*H259,0)</f>
        <v>0</v>
      </c>
      <c r="V259" s="50">
        <f t="shared" ca="1" si="122"/>
        <v>15739.289999999999</v>
      </c>
      <c r="W259" s="51">
        <v>0</v>
      </c>
      <c r="X259" s="51">
        <v>0</v>
      </c>
      <c r="Y259" s="52">
        <v>121</v>
      </c>
      <c r="Z259" s="52">
        <v>94562</v>
      </c>
      <c r="AA259" s="52">
        <v>26783</v>
      </c>
      <c r="AB259" s="138">
        <f t="shared" si="142"/>
        <v>25783</v>
      </c>
      <c r="AC259" s="52">
        <v>92245.111513854761</v>
      </c>
      <c r="AD259" s="138">
        <f t="shared" si="123"/>
        <v>0</v>
      </c>
      <c r="AE259" s="138">
        <f t="shared" si="124"/>
        <v>1743</v>
      </c>
      <c r="AF259" s="138">
        <f t="shared" si="125"/>
        <v>0</v>
      </c>
      <c r="AG259" s="138">
        <f t="shared" si="126"/>
        <v>0</v>
      </c>
      <c r="AH259" s="29"/>
      <c r="AI259" s="29"/>
      <c r="AJ259" s="15"/>
      <c r="AK259" s="51">
        <f t="shared" ca="1" si="127"/>
        <v>1200801.2454942819</v>
      </c>
      <c r="AL259" s="15">
        <f t="shared" ca="1" si="128"/>
        <v>1308805.5354942819</v>
      </c>
      <c r="AM259" s="49">
        <f t="shared" ca="1" si="129"/>
        <v>7644.6801898356071</v>
      </c>
      <c r="AN259" s="49">
        <f t="shared" ca="1" si="130"/>
        <v>56.444452738002433</v>
      </c>
      <c r="AO259" s="15"/>
      <c r="AP259" s="49">
        <f t="shared" ca="1" si="131"/>
        <v>53677.836644928866</v>
      </c>
      <c r="AQ259" s="15">
        <f t="shared" si="143"/>
        <v>92245.111513854761</v>
      </c>
      <c r="AR259" s="15">
        <f t="shared" si="144"/>
        <v>0</v>
      </c>
      <c r="AS259" s="15"/>
      <c r="AT259" s="15"/>
      <c r="AU259" s="51">
        <f t="shared" si="132"/>
        <v>12891.5</v>
      </c>
      <c r="AV259" s="51">
        <f t="shared" ca="1" si="133"/>
        <v>28501.417442660575</v>
      </c>
      <c r="AW259" s="51">
        <f t="shared" ca="1" si="145"/>
        <v>0</v>
      </c>
      <c r="AX259" s="15">
        <f t="shared" ca="1" si="146"/>
        <v>2825.6425737346872</v>
      </c>
      <c r="AY259" s="51">
        <f t="shared" ca="1" si="147"/>
        <v>-12.262870817888629</v>
      </c>
      <c r="AZ259" s="52">
        <f t="shared" ca="1" si="134"/>
        <v>0</v>
      </c>
      <c r="BA259" s="52">
        <f t="shared" ca="1" si="135"/>
        <v>0</v>
      </c>
      <c r="BB259" s="52">
        <f t="shared" si="148"/>
        <v>0</v>
      </c>
      <c r="BC259" s="39">
        <f t="shared" si="149"/>
        <v>0</v>
      </c>
      <c r="BD259" s="51">
        <f t="shared" ca="1" si="150"/>
        <v>0</v>
      </c>
      <c r="BE259" s="15">
        <f t="shared" ca="1" si="151"/>
        <v>95058.491216771567</v>
      </c>
      <c r="BF259" s="15">
        <v>-38638.131802312717</v>
      </c>
      <c r="BG259" s="15">
        <f t="shared" ca="1" si="152"/>
        <v>1372927.0195513142</v>
      </c>
      <c r="BH259" s="15"/>
      <c r="BI259" s="15"/>
    </row>
    <row r="260" spans="1:61" ht="11.25" x14ac:dyDescent="0.2">
      <c r="A260" s="20">
        <v>20632</v>
      </c>
      <c r="B260" s="20"/>
      <c r="C260" s="20">
        <v>1</v>
      </c>
      <c r="D260" s="20">
        <f t="shared" si="136"/>
        <v>2</v>
      </c>
      <c r="E260" s="47">
        <f t="shared" si="137"/>
        <v>3</v>
      </c>
      <c r="F260" s="47">
        <f t="shared" si="138"/>
        <v>23</v>
      </c>
      <c r="G260" s="21" t="s">
        <v>342</v>
      </c>
      <c r="H260" s="29">
        <v>1789</v>
      </c>
      <c r="I260" s="48"/>
      <c r="J260" s="29">
        <f t="shared" si="139"/>
        <v>2883.7611940298507</v>
      </c>
      <c r="K260" s="125">
        <v>139852.95000000001</v>
      </c>
      <c r="L260" s="125">
        <v>324688</v>
      </c>
      <c r="M260" s="125">
        <v>0</v>
      </c>
      <c r="N260" s="126">
        <f t="shared" si="119"/>
        <v>227322.44400000002</v>
      </c>
      <c r="O260" s="126">
        <f t="shared" ca="1" si="120"/>
        <v>489449.69524516893</v>
      </c>
      <c r="P260" s="126">
        <f t="shared" ca="1" si="121"/>
        <v>78638</v>
      </c>
      <c r="Q260" s="49">
        <f t="shared" si="140"/>
        <v>1</v>
      </c>
      <c r="R260" s="49">
        <f t="shared" si="141"/>
        <v>0</v>
      </c>
      <c r="S260" s="49">
        <f ca="1">OFFSET(V!$B$7,D260,Q260)*H260</f>
        <v>16154.669999999998</v>
      </c>
      <c r="T260" s="49">
        <f ca="1">IF(R260&gt;0,OFFSET(V!$I$7,D260,R260)*IF(R260=1,H260-9300,IF(R260=2,H260-18000,IF(R260=3,H260-45000,0))),0)</f>
        <v>0</v>
      </c>
      <c r="U260" s="49">
        <f>IF(AND(I260=1,H260&gt;20000,H260&lt;=45000),H260*V!$G$7,0)+IF(AND(I260=1,H260&gt;45000,H260&lt;=50000),V!$G$7/5000*(50000-H260)*H260,0)</f>
        <v>0</v>
      </c>
      <c r="V260" s="50">
        <f t="shared" ca="1" si="122"/>
        <v>16154.669999999998</v>
      </c>
      <c r="W260" s="51">
        <v>9132.75</v>
      </c>
      <c r="X260" s="51">
        <v>0</v>
      </c>
      <c r="Y260" s="52">
        <v>0</v>
      </c>
      <c r="Z260" s="52">
        <v>230111</v>
      </c>
      <c r="AA260" s="52">
        <v>422762</v>
      </c>
      <c r="AB260" s="138">
        <f t="shared" si="142"/>
        <v>421762</v>
      </c>
      <c r="AC260" s="52">
        <v>224472.9897375757</v>
      </c>
      <c r="AD260" s="138">
        <f t="shared" si="123"/>
        <v>0</v>
      </c>
      <c r="AE260" s="138">
        <f t="shared" si="124"/>
        <v>1789</v>
      </c>
      <c r="AF260" s="138">
        <f t="shared" si="125"/>
        <v>0</v>
      </c>
      <c r="AG260" s="138">
        <f t="shared" si="126"/>
        <v>0</v>
      </c>
      <c r="AH260" s="29"/>
      <c r="AI260" s="29"/>
      <c r="AJ260" s="15"/>
      <c r="AK260" s="51">
        <f t="shared" ca="1" si="127"/>
        <v>1232491.9266719853</v>
      </c>
      <c r="AL260" s="15">
        <f t="shared" ca="1" si="128"/>
        <v>1336417.3466719852</v>
      </c>
      <c r="AM260" s="49">
        <f t="shared" ca="1" si="129"/>
        <v>7846.433080674642</v>
      </c>
      <c r="AN260" s="49">
        <f t="shared" ca="1" si="130"/>
        <v>0</v>
      </c>
      <c r="AO260" s="15"/>
      <c r="AP260" s="49">
        <f t="shared" ca="1" si="131"/>
        <v>130621.82132570405</v>
      </c>
      <c r="AQ260" s="15">
        <f t="shared" si="143"/>
        <v>224472.9897375757</v>
      </c>
      <c r="AR260" s="15">
        <f t="shared" si="144"/>
        <v>0</v>
      </c>
      <c r="AS260" s="15"/>
      <c r="AT260" s="15"/>
      <c r="AU260" s="51">
        <f t="shared" si="132"/>
        <v>210881</v>
      </c>
      <c r="AV260" s="51">
        <f t="shared" ca="1" si="133"/>
        <v>29253.606313780707</v>
      </c>
      <c r="AW260" s="51">
        <f t="shared" ca="1" si="145"/>
        <v>0</v>
      </c>
      <c r="AX260" s="15">
        <f t="shared" ca="1" si="146"/>
        <v>146283.43790190906</v>
      </c>
      <c r="AY260" s="51">
        <f t="shared" ca="1" si="147"/>
        <v>-634.84848312459542</v>
      </c>
      <c r="AZ260" s="52">
        <f t="shared" ca="1" si="134"/>
        <v>0</v>
      </c>
      <c r="BA260" s="52">
        <f t="shared" ca="1" si="135"/>
        <v>0</v>
      </c>
      <c r="BB260" s="52">
        <f t="shared" si="148"/>
        <v>0</v>
      </c>
      <c r="BC260" s="39">
        <f t="shared" si="149"/>
        <v>0</v>
      </c>
      <c r="BD260" s="51">
        <f t="shared" ca="1" si="150"/>
        <v>0</v>
      </c>
      <c r="BE260" s="15">
        <f t="shared" ca="1" si="151"/>
        <v>370121.57915636018</v>
      </c>
      <c r="BF260" s="15">
        <v>-39657.841534330153</v>
      </c>
      <c r="BG260" s="15">
        <f t="shared" ca="1" si="152"/>
        <v>1674727.5173746899</v>
      </c>
      <c r="BH260" s="15"/>
      <c r="BI260" s="15"/>
    </row>
    <row r="261" spans="1:61" ht="11.25" x14ac:dyDescent="0.2">
      <c r="A261" s="20">
        <v>20633</v>
      </c>
      <c r="B261" s="20"/>
      <c r="C261" s="20">
        <v>1</v>
      </c>
      <c r="D261" s="20">
        <f t="shared" si="136"/>
        <v>2</v>
      </c>
      <c r="E261" s="47">
        <f t="shared" si="137"/>
        <v>3</v>
      </c>
      <c r="F261" s="47">
        <f t="shared" si="138"/>
        <v>23</v>
      </c>
      <c r="G261" s="21" t="s">
        <v>343</v>
      </c>
      <c r="H261" s="29">
        <v>1315</v>
      </c>
      <c r="I261" s="48"/>
      <c r="J261" s="29">
        <f t="shared" si="139"/>
        <v>2119.7014925373132</v>
      </c>
      <c r="K261" s="125">
        <v>90170.800000000017</v>
      </c>
      <c r="L261" s="125">
        <v>481149</v>
      </c>
      <c r="M261" s="125">
        <v>0</v>
      </c>
      <c r="N261" s="126">
        <f t="shared" si="119"/>
        <v>252571.08600000001</v>
      </c>
      <c r="O261" s="126">
        <f t="shared" ca="1" si="120"/>
        <v>359768.78102146293</v>
      </c>
      <c r="P261" s="126">
        <f t="shared" ca="1" si="121"/>
        <v>32159</v>
      </c>
      <c r="Q261" s="49">
        <f t="shared" si="140"/>
        <v>1</v>
      </c>
      <c r="R261" s="49">
        <f t="shared" si="141"/>
        <v>0</v>
      </c>
      <c r="S261" s="49">
        <f ca="1">OFFSET(V!$B$7,D261,Q261)*H261</f>
        <v>11874.449999999999</v>
      </c>
      <c r="T261" s="49">
        <f ca="1">IF(R261&gt;0,OFFSET(V!$I$7,D261,R261)*IF(R261=1,H261-9300,IF(R261=2,H261-18000,IF(R261=3,H261-45000,0))),0)</f>
        <v>0</v>
      </c>
      <c r="U261" s="49">
        <f>IF(AND(I261=1,H261&gt;20000,H261&lt;=45000),H261*V!$G$7,0)+IF(AND(I261=1,H261&gt;45000,H261&lt;=50000),V!$G$7/5000*(50000-H261)*H261,0)</f>
        <v>0</v>
      </c>
      <c r="V261" s="50">
        <f t="shared" ca="1" si="122"/>
        <v>11874.449999999999</v>
      </c>
      <c r="W261" s="51">
        <v>0</v>
      </c>
      <c r="X261" s="51">
        <v>0</v>
      </c>
      <c r="Y261" s="52">
        <v>266</v>
      </c>
      <c r="Z261" s="52">
        <v>53763</v>
      </c>
      <c r="AA261" s="52">
        <v>17109</v>
      </c>
      <c r="AB261" s="138">
        <f t="shared" si="142"/>
        <v>16109</v>
      </c>
      <c r="AC261" s="52">
        <v>52445.738566436557</v>
      </c>
      <c r="AD261" s="138">
        <f t="shared" si="123"/>
        <v>0</v>
      </c>
      <c r="AE261" s="138">
        <f t="shared" si="124"/>
        <v>1315</v>
      </c>
      <c r="AF261" s="138">
        <f t="shared" si="125"/>
        <v>0</v>
      </c>
      <c r="AG261" s="138">
        <f t="shared" si="126"/>
        <v>0</v>
      </c>
      <c r="AH261" s="29"/>
      <c r="AI261" s="29"/>
      <c r="AJ261" s="15"/>
      <c r="AK261" s="51">
        <f t="shared" ca="1" si="127"/>
        <v>905940.12497130281</v>
      </c>
      <c r="AL261" s="15">
        <f t="shared" ca="1" si="128"/>
        <v>949973.57497130276</v>
      </c>
      <c r="AM261" s="49">
        <f t="shared" ca="1" si="129"/>
        <v>5767.5011185506728</v>
      </c>
      <c r="AN261" s="49">
        <f t="shared" ca="1" si="130"/>
        <v>124.08449940750948</v>
      </c>
      <c r="AO261" s="15"/>
      <c r="AP261" s="49">
        <f t="shared" ca="1" si="131"/>
        <v>30518.406247132152</v>
      </c>
      <c r="AQ261" s="15">
        <f t="shared" si="143"/>
        <v>52445.738566436557</v>
      </c>
      <c r="AR261" s="15">
        <f t="shared" si="144"/>
        <v>0</v>
      </c>
      <c r="AS261" s="15"/>
      <c r="AT261" s="15"/>
      <c r="AU261" s="51">
        <f t="shared" si="132"/>
        <v>8054.5</v>
      </c>
      <c r="AV261" s="51">
        <f t="shared" ca="1" si="133"/>
        <v>21502.790554847194</v>
      </c>
      <c r="AW261" s="51">
        <f t="shared" ca="1" si="145"/>
        <v>0</v>
      </c>
      <c r="AX261" s="15">
        <f t="shared" ca="1" si="146"/>
        <v>7629.9582355427847</v>
      </c>
      <c r="AY261" s="51">
        <f t="shared" ca="1" si="147"/>
        <v>-33.112890164547721</v>
      </c>
      <c r="AZ261" s="52">
        <f t="shared" ca="1" si="134"/>
        <v>0</v>
      </c>
      <c r="BA261" s="52">
        <f t="shared" ca="1" si="135"/>
        <v>0</v>
      </c>
      <c r="BB261" s="52">
        <f t="shared" si="148"/>
        <v>0</v>
      </c>
      <c r="BC261" s="39">
        <f t="shared" si="149"/>
        <v>0</v>
      </c>
      <c r="BD261" s="51">
        <f t="shared" ca="1" si="150"/>
        <v>0</v>
      </c>
      <c r="BE261" s="15">
        <f t="shared" ca="1" si="151"/>
        <v>60042.583911814792</v>
      </c>
      <c r="BF261" s="15">
        <v>-29150.397773976605</v>
      </c>
      <c r="BG261" s="15">
        <f t="shared" ca="1" si="152"/>
        <v>986757.34672709927</v>
      </c>
      <c r="BH261" s="15"/>
      <c r="BI261" s="15"/>
    </row>
    <row r="262" spans="1:61" ht="11.25" x14ac:dyDescent="0.2">
      <c r="A262" s="20">
        <v>20634</v>
      </c>
      <c r="B262" s="20"/>
      <c r="C262" s="20">
        <v>1</v>
      </c>
      <c r="D262" s="20">
        <f t="shared" si="136"/>
        <v>2</v>
      </c>
      <c r="E262" s="47">
        <f t="shared" si="137"/>
        <v>5</v>
      </c>
      <c r="F262" s="47">
        <f t="shared" si="138"/>
        <v>25</v>
      </c>
      <c r="G262" s="21" t="s">
        <v>344</v>
      </c>
      <c r="H262" s="29">
        <v>6264</v>
      </c>
      <c r="I262" s="48"/>
      <c r="J262" s="29">
        <f t="shared" si="139"/>
        <v>10097.194029850747</v>
      </c>
      <c r="K262" s="125">
        <v>571350.75</v>
      </c>
      <c r="L262" s="125">
        <v>1113246</v>
      </c>
      <c r="M262" s="125">
        <v>32366</v>
      </c>
      <c r="N262" s="126">
        <f t="shared" si="119"/>
        <v>877904.48</v>
      </c>
      <c r="O262" s="126">
        <f t="shared" ca="1" si="120"/>
        <v>1713757.9044246722</v>
      </c>
      <c r="P262" s="126">
        <f t="shared" ca="1" si="121"/>
        <v>250756</v>
      </c>
      <c r="Q262" s="49">
        <f t="shared" si="140"/>
        <v>1</v>
      </c>
      <c r="R262" s="49">
        <f t="shared" si="141"/>
        <v>0</v>
      </c>
      <c r="S262" s="49">
        <f ca="1">OFFSET(V!$B$7,D262,Q262)*H262</f>
        <v>56563.92</v>
      </c>
      <c r="T262" s="49">
        <f ca="1">IF(R262&gt;0,OFFSET(V!$I$7,D262,R262)*IF(R262=1,H262-9300,IF(R262=2,H262-18000,IF(R262=3,H262-45000,0))),0)</f>
        <v>0</v>
      </c>
      <c r="U262" s="49">
        <f>IF(AND(I262=1,H262&gt;20000,H262&lt;=45000),H262*V!$G$7,0)+IF(AND(I262=1,H262&gt;45000,H262&lt;=50000),V!$G$7/5000*(50000-H262)*H262,0)</f>
        <v>0</v>
      </c>
      <c r="V262" s="50">
        <f t="shared" ca="1" si="122"/>
        <v>56563.92</v>
      </c>
      <c r="W262" s="51">
        <v>27244.91</v>
      </c>
      <c r="X262" s="51">
        <v>0</v>
      </c>
      <c r="Y262" s="52">
        <v>3246</v>
      </c>
      <c r="Z262" s="52">
        <v>432302</v>
      </c>
      <c r="AA262" s="52">
        <v>308698</v>
      </c>
      <c r="AB262" s="138">
        <f t="shared" si="142"/>
        <v>307698</v>
      </c>
      <c r="AC262" s="52">
        <v>421710.0547541554</v>
      </c>
      <c r="AD262" s="138">
        <f t="shared" si="123"/>
        <v>0</v>
      </c>
      <c r="AE262" s="138">
        <f t="shared" si="124"/>
        <v>6264</v>
      </c>
      <c r="AF262" s="138">
        <f t="shared" si="125"/>
        <v>0</v>
      </c>
      <c r="AG262" s="138">
        <f t="shared" si="126"/>
        <v>0</v>
      </c>
      <c r="AH262" s="29"/>
      <c r="AI262" s="29"/>
      <c r="AJ262" s="15"/>
      <c r="AK262" s="51">
        <f t="shared" ca="1" si="127"/>
        <v>4315444.0629811725</v>
      </c>
      <c r="AL262" s="15">
        <f t="shared" ca="1" si="128"/>
        <v>4650008.8929811725</v>
      </c>
      <c r="AM262" s="49">
        <f t="shared" ca="1" si="129"/>
        <v>27473.480613385105</v>
      </c>
      <c r="AN262" s="49">
        <f t="shared" ca="1" si="130"/>
        <v>1514.2040792359992</v>
      </c>
      <c r="AO262" s="15"/>
      <c r="AP262" s="49">
        <f t="shared" ca="1" si="131"/>
        <v>245394.93810702013</v>
      </c>
      <c r="AQ262" s="15">
        <f t="shared" si="143"/>
        <v>421710.0547541554</v>
      </c>
      <c r="AR262" s="15">
        <f t="shared" si="144"/>
        <v>0</v>
      </c>
      <c r="AS262" s="15"/>
      <c r="AT262" s="15"/>
      <c r="AU262" s="51">
        <f t="shared" si="132"/>
        <v>153849</v>
      </c>
      <c r="AV262" s="51">
        <f t="shared" ca="1" si="133"/>
        <v>102428.50192818465</v>
      </c>
      <c r="AW262" s="51">
        <f t="shared" ca="1" si="145"/>
        <v>0</v>
      </c>
      <c r="AX262" s="15">
        <f t="shared" ca="1" si="146"/>
        <v>79962.385281049355</v>
      </c>
      <c r="AY262" s="51">
        <f t="shared" ca="1" si="147"/>
        <v>-347.02492456281118</v>
      </c>
      <c r="AZ262" s="52">
        <f t="shared" ca="1" si="134"/>
        <v>0</v>
      </c>
      <c r="BA262" s="52">
        <f t="shared" ca="1" si="135"/>
        <v>0</v>
      </c>
      <c r="BB262" s="52">
        <f t="shared" si="148"/>
        <v>0</v>
      </c>
      <c r="BC262" s="39">
        <f t="shared" si="149"/>
        <v>0</v>
      </c>
      <c r="BD262" s="51">
        <f t="shared" ca="1" si="150"/>
        <v>0</v>
      </c>
      <c r="BE262" s="15">
        <f t="shared" ca="1" si="151"/>
        <v>501325.41511064192</v>
      </c>
      <c r="BF262" s="15">
        <v>-138857.86437733038</v>
      </c>
      <c r="BG262" s="15">
        <f t="shared" ca="1" si="152"/>
        <v>5041464.1284071058</v>
      </c>
      <c r="BH262" s="15"/>
      <c r="BI262" s="15"/>
    </row>
    <row r="263" spans="1:61" ht="11.25" x14ac:dyDescent="0.2">
      <c r="A263" s="20">
        <v>20635</v>
      </c>
      <c r="B263" s="20"/>
      <c r="C263" s="20">
        <v>1</v>
      </c>
      <c r="D263" s="20">
        <f t="shared" si="136"/>
        <v>2</v>
      </c>
      <c r="E263" s="47">
        <f t="shared" si="137"/>
        <v>6</v>
      </c>
      <c r="F263" s="47">
        <f t="shared" si="138"/>
        <v>26</v>
      </c>
      <c r="G263" s="21" t="s">
        <v>345</v>
      </c>
      <c r="H263" s="29">
        <v>15541</v>
      </c>
      <c r="I263" s="48"/>
      <c r="J263" s="29">
        <f t="shared" si="139"/>
        <v>25901.666666666664</v>
      </c>
      <c r="K263" s="125">
        <v>1534856.6</v>
      </c>
      <c r="L263" s="125">
        <v>6049723</v>
      </c>
      <c r="M263" s="125">
        <v>0</v>
      </c>
      <c r="N263" s="126">
        <f t="shared" si="119"/>
        <v>3464488.7220000001</v>
      </c>
      <c r="O263" s="126">
        <f t="shared" ca="1" si="120"/>
        <v>4396190.2540986622</v>
      </c>
      <c r="P263" s="126">
        <f t="shared" ca="1" si="121"/>
        <v>279510</v>
      </c>
      <c r="Q263" s="49">
        <f t="shared" si="140"/>
        <v>2</v>
      </c>
      <c r="R263" s="49">
        <f t="shared" si="141"/>
        <v>0</v>
      </c>
      <c r="S263" s="49">
        <f ca="1">OFFSET(V!$B$7,D263,Q263)*H263</f>
        <v>1215617.02</v>
      </c>
      <c r="T263" s="49">
        <f ca="1">IF(R263&gt;0,OFFSET(V!$I$7,D263,R263)*IF(R263=1,H263-9300,IF(R263=2,H263-18000,IF(R263=3,H263-45000,0))),0)</f>
        <v>0</v>
      </c>
      <c r="U263" s="49">
        <f>IF(AND(I263=1,H263&gt;20000,H263&lt;=45000),H263*V!$G$7,0)+IF(AND(I263=1,H263&gt;45000,H263&lt;=50000),V!$G$7/5000*(50000-H263)*H263,0)</f>
        <v>0</v>
      </c>
      <c r="V263" s="50">
        <f t="shared" ca="1" si="122"/>
        <v>1215617.02</v>
      </c>
      <c r="W263" s="51">
        <v>75888.12000000001</v>
      </c>
      <c r="X263" s="51">
        <v>0</v>
      </c>
      <c r="Y263" s="52">
        <v>47843</v>
      </c>
      <c r="Z263" s="52">
        <v>1236179</v>
      </c>
      <c r="AA263" s="52">
        <v>69186</v>
      </c>
      <c r="AB263" s="138">
        <f t="shared" si="142"/>
        <v>68186</v>
      </c>
      <c r="AC263" s="52">
        <v>1205891.0524955634</v>
      </c>
      <c r="AD263" s="138">
        <f t="shared" si="123"/>
        <v>1</v>
      </c>
      <c r="AE263" s="138">
        <f t="shared" si="124"/>
        <v>0</v>
      </c>
      <c r="AF263" s="138">
        <f t="shared" si="125"/>
        <v>15541</v>
      </c>
      <c r="AG263" s="138">
        <f t="shared" si="126"/>
        <v>25901.666666666664</v>
      </c>
      <c r="AH263" s="29"/>
      <c r="AI263" s="29"/>
      <c r="AJ263" s="15"/>
      <c r="AK263" s="51">
        <f t="shared" ca="1" si="127"/>
        <v>11070124.364009695</v>
      </c>
      <c r="AL263" s="15">
        <f t="shared" ca="1" si="128"/>
        <v>12641139.504009694</v>
      </c>
      <c r="AM263" s="49">
        <f t="shared" ca="1" si="129"/>
        <v>68161.775576726999</v>
      </c>
      <c r="AN263" s="49">
        <f t="shared" ca="1" si="130"/>
        <v>22317.95001937397</v>
      </c>
      <c r="AO263" s="15"/>
      <c r="AP263" s="49">
        <f t="shared" ca="1" si="131"/>
        <v>701713.31429000571</v>
      </c>
      <c r="AQ263" s="15">
        <f t="shared" si="143"/>
        <v>0</v>
      </c>
      <c r="AR263" s="15">
        <f t="shared" si="144"/>
        <v>1205891.0524955634</v>
      </c>
      <c r="AS263" s="15"/>
      <c r="AT263" s="15"/>
      <c r="AU263" s="51">
        <f t="shared" si="132"/>
        <v>0</v>
      </c>
      <c r="AV263" s="51">
        <f t="shared" ca="1" si="133"/>
        <v>0</v>
      </c>
      <c r="AW263" s="51">
        <f t="shared" si="145"/>
        <v>0</v>
      </c>
      <c r="AX263" s="15">
        <f t="shared" si="146"/>
        <v>0</v>
      </c>
      <c r="AY263" s="51">
        <f t="shared" ca="1" si="147"/>
        <v>0</v>
      </c>
      <c r="AZ263" s="52">
        <f t="shared" ca="1" si="134"/>
        <v>277960.97294493008</v>
      </c>
      <c r="BA263" s="52">
        <f t="shared" ca="1" si="135"/>
        <v>217857.36598329718</v>
      </c>
      <c r="BB263" s="52">
        <f t="shared" ca="1" si="148"/>
        <v>0</v>
      </c>
      <c r="BC263" s="39">
        <f t="shared" ca="1" si="149"/>
        <v>0</v>
      </c>
      <c r="BD263" s="51">
        <f t="shared" ca="1" si="150"/>
        <v>0</v>
      </c>
      <c r="BE263" s="15">
        <f t="shared" ca="1" si="151"/>
        <v>1197531.653218233</v>
      </c>
      <c r="BF263" s="15">
        <v>-344506.7162018026</v>
      </c>
      <c r="BG263" s="15">
        <f t="shared" ca="1" si="152"/>
        <v>13584644.166622227</v>
      </c>
      <c r="BH263" s="15"/>
      <c r="BI263" s="15"/>
    </row>
    <row r="264" spans="1:61" ht="11.25" x14ac:dyDescent="0.2">
      <c r="A264" s="20">
        <v>20636</v>
      </c>
      <c r="B264" s="20"/>
      <c r="C264" s="20">
        <v>1</v>
      </c>
      <c r="D264" s="20">
        <f t="shared" si="136"/>
        <v>2</v>
      </c>
      <c r="E264" s="47">
        <f t="shared" si="137"/>
        <v>3</v>
      </c>
      <c r="F264" s="47">
        <f t="shared" si="138"/>
        <v>23</v>
      </c>
      <c r="G264" s="21" t="s">
        <v>346</v>
      </c>
      <c r="H264" s="29">
        <v>1629</v>
      </c>
      <c r="I264" s="48"/>
      <c r="J264" s="29">
        <f t="shared" si="139"/>
        <v>2625.8507462686566</v>
      </c>
      <c r="K264" s="125">
        <v>57065.5</v>
      </c>
      <c r="L264" s="125">
        <v>88829</v>
      </c>
      <c r="M264" s="125">
        <v>40129</v>
      </c>
      <c r="N264" s="126">
        <f t="shared" si="119"/>
        <v>115859.47</v>
      </c>
      <c r="O264" s="126">
        <f t="shared" ca="1" si="120"/>
        <v>445675.54698400234</v>
      </c>
      <c r="P264" s="126">
        <f t="shared" ca="1" si="121"/>
        <v>98945</v>
      </c>
      <c r="Q264" s="49">
        <f t="shared" si="140"/>
        <v>1</v>
      </c>
      <c r="R264" s="49">
        <f t="shared" si="141"/>
        <v>0</v>
      </c>
      <c r="S264" s="49">
        <f ca="1">OFFSET(V!$B$7,D264,Q264)*H264</f>
        <v>14709.869999999999</v>
      </c>
      <c r="T264" s="49">
        <f ca="1">IF(R264&gt;0,OFFSET(V!$I$7,D264,R264)*IF(R264=1,H264-9300,IF(R264=2,H264-18000,IF(R264=3,H264-45000,0))),0)</f>
        <v>0</v>
      </c>
      <c r="U264" s="49">
        <f>IF(AND(I264=1,H264&gt;20000,H264&lt;=45000),H264*V!$G$7,0)+IF(AND(I264=1,H264&gt;45000,H264&lt;=50000),V!$G$7/5000*(50000-H264)*H264,0)</f>
        <v>0</v>
      </c>
      <c r="V264" s="50">
        <f t="shared" ca="1" si="122"/>
        <v>14709.869999999999</v>
      </c>
      <c r="W264" s="51">
        <v>0</v>
      </c>
      <c r="X264" s="51">
        <v>0</v>
      </c>
      <c r="Y264" s="52">
        <v>557</v>
      </c>
      <c r="Z264" s="52">
        <v>50275</v>
      </c>
      <c r="AA264" s="52">
        <v>7966</v>
      </c>
      <c r="AB264" s="138">
        <f t="shared" si="142"/>
        <v>6966</v>
      </c>
      <c r="AC264" s="52">
        <v>49043.198973784907</v>
      </c>
      <c r="AD264" s="138">
        <f t="shared" si="123"/>
        <v>0</v>
      </c>
      <c r="AE264" s="138">
        <f t="shared" si="124"/>
        <v>1629</v>
      </c>
      <c r="AF264" s="138">
        <f t="shared" si="125"/>
        <v>0</v>
      </c>
      <c r="AG264" s="138">
        <f t="shared" si="126"/>
        <v>0</v>
      </c>
      <c r="AH264" s="29"/>
      <c r="AI264" s="29"/>
      <c r="AJ264" s="15"/>
      <c r="AK264" s="51">
        <f t="shared" ca="1" si="127"/>
        <v>1122263.4704017127</v>
      </c>
      <c r="AL264" s="15">
        <f t="shared" ca="1" si="128"/>
        <v>1235918.3404017128</v>
      </c>
      <c r="AM264" s="49">
        <f t="shared" ca="1" si="129"/>
        <v>7144.6838951475638</v>
      </c>
      <c r="AN264" s="49">
        <f t="shared" ca="1" si="130"/>
        <v>259.83107582700291</v>
      </c>
      <c r="AO264" s="15"/>
      <c r="AP264" s="49">
        <f t="shared" ca="1" si="131"/>
        <v>28538.453473105463</v>
      </c>
      <c r="AQ264" s="15">
        <f t="shared" si="143"/>
        <v>49043.198973784907</v>
      </c>
      <c r="AR264" s="15">
        <f t="shared" si="144"/>
        <v>0</v>
      </c>
      <c r="AS264" s="15"/>
      <c r="AT264" s="15"/>
      <c r="AU264" s="51">
        <f t="shared" si="132"/>
        <v>3483</v>
      </c>
      <c r="AV264" s="51">
        <f t="shared" ca="1" si="133"/>
        <v>26637.297196841122</v>
      </c>
      <c r="AW264" s="51">
        <f t="shared" ca="1" si="145"/>
        <v>0</v>
      </c>
      <c r="AX264" s="15">
        <f t="shared" ca="1" si="146"/>
        <v>9615.5516961616813</v>
      </c>
      <c r="AY264" s="51">
        <f t="shared" ca="1" si="147"/>
        <v>-41.730072086545547</v>
      </c>
      <c r="AZ264" s="52">
        <f t="shared" ca="1" si="134"/>
        <v>0</v>
      </c>
      <c r="BA264" s="52">
        <f t="shared" ca="1" si="135"/>
        <v>0</v>
      </c>
      <c r="BB264" s="52">
        <f t="shared" si="148"/>
        <v>0</v>
      </c>
      <c r="BC264" s="39">
        <f t="shared" si="149"/>
        <v>0</v>
      </c>
      <c r="BD264" s="51">
        <f t="shared" ca="1" si="150"/>
        <v>0</v>
      </c>
      <c r="BE264" s="15">
        <f t="shared" ca="1" si="151"/>
        <v>58617.020597860042</v>
      </c>
      <c r="BF264" s="15">
        <v>-36111.025075139078</v>
      </c>
      <c r="BG264" s="15">
        <f t="shared" ca="1" si="152"/>
        <v>1265828.8508954083</v>
      </c>
      <c r="BH264" s="15"/>
      <c r="BI264" s="15"/>
    </row>
    <row r="265" spans="1:61" ht="11.25" x14ac:dyDescent="0.2">
      <c r="A265" s="20">
        <v>20637</v>
      </c>
      <c r="B265" s="20"/>
      <c r="C265" s="20">
        <v>1</v>
      </c>
      <c r="D265" s="20">
        <f t="shared" si="136"/>
        <v>2</v>
      </c>
      <c r="E265" s="47">
        <f t="shared" si="137"/>
        <v>3</v>
      </c>
      <c r="F265" s="47">
        <f t="shared" si="138"/>
        <v>23</v>
      </c>
      <c r="G265" s="21" t="s">
        <v>347</v>
      </c>
      <c r="H265" s="29">
        <v>2043</v>
      </c>
      <c r="I265" s="48"/>
      <c r="J265" s="29">
        <f t="shared" si="139"/>
        <v>3293.1940298507461</v>
      </c>
      <c r="K265" s="125">
        <v>99251.75</v>
      </c>
      <c r="L265" s="125">
        <v>156280</v>
      </c>
      <c r="M265" s="125">
        <v>34191</v>
      </c>
      <c r="N265" s="126">
        <f t="shared" si="119"/>
        <v>166601.46</v>
      </c>
      <c r="O265" s="126">
        <f t="shared" ca="1" si="120"/>
        <v>558941.15560977091</v>
      </c>
      <c r="P265" s="126">
        <f t="shared" ca="1" si="121"/>
        <v>117702</v>
      </c>
      <c r="Q265" s="49">
        <f t="shared" si="140"/>
        <v>1</v>
      </c>
      <c r="R265" s="49">
        <f t="shared" si="141"/>
        <v>0</v>
      </c>
      <c r="S265" s="49">
        <f ca="1">OFFSET(V!$B$7,D265,Q265)*H265</f>
        <v>18448.289999999997</v>
      </c>
      <c r="T265" s="49">
        <f ca="1">IF(R265&gt;0,OFFSET(V!$I$7,D265,R265)*IF(R265=1,H265-9300,IF(R265=2,H265-18000,IF(R265=3,H265-45000,0))),0)</f>
        <v>0</v>
      </c>
      <c r="U265" s="49">
        <f>IF(AND(I265=1,H265&gt;20000,H265&lt;=45000),H265*V!$G$7,0)+IF(AND(I265=1,H265&gt;45000,H265&lt;=50000),V!$G$7/5000*(50000-H265)*H265,0)</f>
        <v>0</v>
      </c>
      <c r="V265" s="50">
        <f t="shared" ca="1" si="122"/>
        <v>18448.289999999997</v>
      </c>
      <c r="W265" s="51">
        <v>10327.9</v>
      </c>
      <c r="X265" s="51">
        <v>0</v>
      </c>
      <c r="Y265" s="52">
        <v>339</v>
      </c>
      <c r="Z265" s="52">
        <v>68618</v>
      </c>
      <c r="AA265" s="52">
        <v>14007</v>
      </c>
      <c r="AB265" s="138">
        <f t="shared" si="142"/>
        <v>13007</v>
      </c>
      <c r="AC265" s="52">
        <v>66936.772296035255</v>
      </c>
      <c r="AD265" s="138">
        <f t="shared" si="123"/>
        <v>0</v>
      </c>
      <c r="AE265" s="138">
        <f t="shared" si="124"/>
        <v>2043</v>
      </c>
      <c r="AF265" s="138">
        <f t="shared" si="125"/>
        <v>0</v>
      </c>
      <c r="AG265" s="138">
        <f t="shared" si="126"/>
        <v>0</v>
      </c>
      <c r="AH265" s="29"/>
      <c r="AI265" s="29"/>
      <c r="AJ265" s="15"/>
      <c r="AK265" s="51">
        <f t="shared" ca="1" si="127"/>
        <v>1407479.6010010431</v>
      </c>
      <c r="AL265" s="15">
        <f t="shared" ca="1" si="128"/>
        <v>1553957.791001043</v>
      </c>
      <c r="AM265" s="49">
        <f t="shared" ca="1" si="129"/>
        <v>8960.4599126988778</v>
      </c>
      <c r="AN265" s="49">
        <f t="shared" ca="1" si="130"/>
        <v>158.13776428250267</v>
      </c>
      <c r="AO265" s="15"/>
      <c r="AP265" s="49">
        <f t="shared" ca="1" si="131"/>
        <v>38950.802594083551</v>
      </c>
      <c r="AQ265" s="15">
        <f t="shared" si="143"/>
        <v>66936.772296035255</v>
      </c>
      <c r="AR265" s="15">
        <f t="shared" si="144"/>
        <v>0</v>
      </c>
      <c r="AS265" s="15"/>
      <c r="AT265" s="15"/>
      <c r="AU265" s="51">
        <f t="shared" si="132"/>
        <v>6503.5</v>
      </c>
      <c r="AV265" s="51">
        <f t="shared" ca="1" si="133"/>
        <v>33406.997036922294</v>
      </c>
      <c r="AW265" s="51">
        <f t="shared" ca="1" si="145"/>
        <v>0</v>
      </c>
      <c r="AX265" s="15">
        <f t="shared" ca="1" si="146"/>
        <v>11924.527334970597</v>
      </c>
      <c r="AY265" s="51">
        <f t="shared" ca="1" si="147"/>
        <v>-51.750684829133775</v>
      </c>
      <c r="AZ265" s="52">
        <f t="shared" ca="1" si="134"/>
        <v>0</v>
      </c>
      <c r="BA265" s="52">
        <f t="shared" ca="1" si="135"/>
        <v>0</v>
      </c>
      <c r="BB265" s="52">
        <f t="shared" si="148"/>
        <v>0</v>
      </c>
      <c r="BC265" s="39">
        <f t="shared" si="149"/>
        <v>0</v>
      </c>
      <c r="BD265" s="51">
        <f t="shared" ca="1" si="150"/>
        <v>0</v>
      </c>
      <c r="BE265" s="15">
        <f t="shared" ca="1" si="151"/>
        <v>78809.548946176714</v>
      </c>
      <c r="BF265" s="15">
        <v>-45288.412663295974</v>
      </c>
      <c r="BG265" s="15">
        <f t="shared" ca="1" si="152"/>
        <v>1596597.5249609053</v>
      </c>
      <c r="BH265" s="15"/>
      <c r="BI265" s="15"/>
    </row>
    <row r="266" spans="1:61" ht="11.25" x14ac:dyDescent="0.2">
      <c r="A266" s="20">
        <v>20638</v>
      </c>
      <c r="B266" s="20"/>
      <c r="C266" s="20">
        <v>1</v>
      </c>
      <c r="D266" s="20">
        <f t="shared" si="136"/>
        <v>2</v>
      </c>
      <c r="E266" s="47">
        <f t="shared" si="137"/>
        <v>3</v>
      </c>
      <c r="F266" s="47">
        <f t="shared" si="138"/>
        <v>23</v>
      </c>
      <c r="G266" s="21" t="s">
        <v>348</v>
      </c>
      <c r="H266" s="29">
        <v>1220</v>
      </c>
      <c r="I266" s="48"/>
      <c r="J266" s="29">
        <f t="shared" si="139"/>
        <v>1966.5671641791046</v>
      </c>
      <c r="K266" s="125">
        <v>49862.7</v>
      </c>
      <c r="L266" s="125">
        <v>68998</v>
      </c>
      <c r="M266" s="125">
        <v>33554</v>
      </c>
      <c r="N266" s="126">
        <f t="shared" si="119"/>
        <v>96364.364000000001</v>
      </c>
      <c r="O266" s="126">
        <f t="shared" ca="1" si="120"/>
        <v>333777.88049139531</v>
      </c>
      <c r="P266" s="126">
        <f t="shared" ca="1" si="121"/>
        <v>71224</v>
      </c>
      <c r="Q266" s="49">
        <f t="shared" si="140"/>
        <v>1</v>
      </c>
      <c r="R266" s="49">
        <f t="shared" si="141"/>
        <v>0</v>
      </c>
      <c r="S266" s="49">
        <f ca="1">OFFSET(V!$B$7,D266,Q266)*H266</f>
        <v>11016.599999999999</v>
      </c>
      <c r="T266" s="49">
        <f ca="1">IF(R266&gt;0,OFFSET(V!$I$7,D266,R266)*IF(R266=1,H266-9300,IF(R266=2,H266-18000,IF(R266=3,H266-45000,0))),0)</f>
        <v>0</v>
      </c>
      <c r="U266" s="49">
        <f>IF(AND(I266=1,H266&gt;20000,H266&lt;=45000),H266*V!$G$7,0)+IF(AND(I266=1,H266&gt;45000,H266&lt;=50000),V!$G$7/5000*(50000-H266)*H266,0)</f>
        <v>0</v>
      </c>
      <c r="V266" s="50">
        <f t="shared" ca="1" si="122"/>
        <v>11016.599999999999</v>
      </c>
      <c r="W266" s="51">
        <v>0</v>
      </c>
      <c r="X266" s="51">
        <v>0</v>
      </c>
      <c r="Y266" s="52">
        <v>363</v>
      </c>
      <c r="Z266" s="52">
        <v>35334</v>
      </c>
      <c r="AA266" s="52">
        <v>56246</v>
      </c>
      <c r="AB266" s="138">
        <f t="shared" si="142"/>
        <v>55246</v>
      </c>
      <c r="AC266" s="52">
        <v>34468.272352853623</v>
      </c>
      <c r="AD266" s="138">
        <f t="shared" si="123"/>
        <v>0</v>
      </c>
      <c r="AE266" s="138">
        <f t="shared" si="124"/>
        <v>1220</v>
      </c>
      <c r="AF266" s="138">
        <f t="shared" si="125"/>
        <v>0</v>
      </c>
      <c r="AG266" s="138">
        <f t="shared" si="126"/>
        <v>0</v>
      </c>
      <c r="AH266" s="29"/>
      <c r="AI266" s="29"/>
      <c r="AJ266" s="15"/>
      <c r="AK266" s="51">
        <f t="shared" ca="1" si="127"/>
        <v>840491.97906082857</v>
      </c>
      <c r="AL266" s="15">
        <f t="shared" ca="1" si="128"/>
        <v>922732.57906082855</v>
      </c>
      <c r="AM266" s="49">
        <f t="shared" ca="1" si="129"/>
        <v>5350.8375396439706</v>
      </c>
      <c r="AN266" s="49">
        <f t="shared" ca="1" si="130"/>
        <v>169.33335821400729</v>
      </c>
      <c r="AO266" s="15"/>
      <c r="AP266" s="49">
        <f t="shared" ca="1" si="131"/>
        <v>20057.239483216475</v>
      </c>
      <c r="AQ266" s="15">
        <f t="shared" si="143"/>
        <v>34468.272352853623</v>
      </c>
      <c r="AR266" s="15">
        <f t="shared" si="144"/>
        <v>0</v>
      </c>
      <c r="AS266" s="15"/>
      <c r="AT266" s="15"/>
      <c r="AU266" s="51">
        <f t="shared" si="132"/>
        <v>27623</v>
      </c>
      <c r="AV266" s="51">
        <f t="shared" ca="1" si="133"/>
        <v>19949.357016664315</v>
      </c>
      <c r="AW266" s="51">
        <f t="shared" ca="1" si="145"/>
        <v>0</v>
      </c>
      <c r="AX266" s="15">
        <f t="shared" ca="1" si="146"/>
        <v>33161.324147027168</v>
      </c>
      <c r="AY266" s="51">
        <f t="shared" ca="1" si="147"/>
        <v>-143.91524177371329</v>
      </c>
      <c r="AZ266" s="52">
        <f t="shared" ca="1" si="134"/>
        <v>0</v>
      </c>
      <c r="BA266" s="52">
        <f t="shared" ca="1" si="135"/>
        <v>0</v>
      </c>
      <c r="BB266" s="52">
        <f t="shared" si="148"/>
        <v>0</v>
      </c>
      <c r="BC266" s="39">
        <f t="shared" si="149"/>
        <v>0</v>
      </c>
      <c r="BD266" s="51">
        <f t="shared" ca="1" si="150"/>
        <v>0</v>
      </c>
      <c r="BE266" s="15">
        <f t="shared" ca="1" si="151"/>
        <v>67485.68125810707</v>
      </c>
      <c r="BF266" s="15">
        <v>-27044.475501331908</v>
      </c>
      <c r="BG266" s="15">
        <f t="shared" ca="1" si="152"/>
        <v>968693.95571546163</v>
      </c>
      <c r="BH266" s="15"/>
      <c r="BI266" s="15"/>
    </row>
    <row r="267" spans="1:61" ht="11.25" x14ac:dyDescent="0.2">
      <c r="A267" s="20">
        <v>20639</v>
      </c>
      <c r="B267" s="20"/>
      <c r="C267" s="20">
        <v>1</v>
      </c>
      <c r="D267" s="20">
        <f t="shared" si="136"/>
        <v>2</v>
      </c>
      <c r="E267" s="47">
        <f t="shared" si="137"/>
        <v>2</v>
      </c>
      <c r="F267" s="47">
        <f t="shared" si="138"/>
        <v>22</v>
      </c>
      <c r="G267" s="21" t="s">
        <v>349</v>
      </c>
      <c r="H267" s="29">
        <v>763</v>
      </c>
      <c r="I267" s="48"/>
      <c r="J267" s="29">
        <f t="shared" si="139"/>
        <v>1229.9104477611941</v>
      </c>
      <c r="K267" s="125">
        <v>242022.60000000003</v>
      </c>
      <c r="L267" s="125">
        <v>272656</v>
      </c>
      <c r="M267" s="125">
        <v>0</v>
      </c>
      <c r="N267" s="126">
        <f t="shared" si="119"/>
        <v>280592.11200000002</v>
      </c>
      <c r="O267" s="126">
        <f t="shared" ca="1" si="120"/>
        <v>208747.9695204382</v>
      </c>
      <c r="P267" s="126">
        <f t="shared" ca="1" si="121"/>
        <v>0</v>
      </c>
      <c r="Q267" s="49">
        <f t="shared" si="140"/>
        <v>1</v>
      </c>
      <c r="R267" s="49">
        <f t="shared" si="141"/>
        <v>0</v>
      </c>
      <c r="S267" s="49">
        <f ca="1">OFFSET(V!$B$7,D267,Q267)*H267</f>
        <v>6889.8899999999994</v>
      </c>
      <c r="T267" s="49">
        <f ca="1">IF(R267&gt;0,OFFSET(V!$I$7,D267,R267)*IF(R267=1,H267-9300,IF(R267=2,H267-18000,IF(R267=3,H267-45000,0))),0)</f>
        <v>0</v>
      </c>
      <c r="U267" s="49">
        <f>IF(AND(I267=1,H267&gt;20000,H267&lt;=45000),H267*V!$G$7,0)+IF(AND(I267=1,H267&gt;45000,H267&lt;=50000),V!$G$7/5000*(50000-H267)*H267,0)</f>
        <v>0</v>
      </c>
      <c r="V267" s="50">
        <f t="shared" ca="1" si="122"/>
        <v>6889.8899999999994</v>
      </c>
      <c r="W267" s="51">
        <v>0</v>
      </c>
      <c r="X267" s="51">
        <v>0</v>
      </c>
      <c r="Y267" s="52">
        <v>581</v>
      </c>
      <c r="Z267" s="52">
        <v>254617</v>
      </c>
      <c r="AA267" s="52">
        <v>434894</v>
      </c>
      <c r="AB267" s="138">
        <f t="shared" si="142"/>
        <v>433894</v>
      </c>
      <c r="AC267" s="52">
        <v>248378.56177241556</v>
      </c>
      <c r="AD267" s="138">
        <f t="shared" si="123"/>
        <v>0</v>
      </c>
      <c r="AE267" s="138">
        <f t="shared" si="124"/>
        <v>763</v>
      </c>
      <c r="AF267" s="138">
        <f t="shared" si="125"/>
        <v>0</v>
      </c>
      <c r="AG267" s="138">
        <f t="shared" si="126"/>
        <v>0</v>
      </c>
      <c r="AH267" s="29"/>
      <c r="AI267" s="29"/>
      <c r="AJ267" s="15"/>
      <c r="AK267" s="51">
        <f t="shared" ca="1" si="127"/>
        <v>525651.95083886245</v>
      </c>
      <c r="AL267" s="15">
        <f t="shared" ca="1" si="128"/>
        <v>532541.84083886247</v>
      </c>
      <c r="AM267" s="49">
        <f t="shared" ca="1" si="129"/>
        <v>3346.4664284822538</v>
      </c>
      <c r="AN267" s="49">
        <f t="shared" ca="1" si="130"/>
        <v>271.02666975850752</v>
      </c>
      <c r="AO267" s="15"/>
      <c r="AP267" s="49">
        <f t="shared" ca="1" si="131"/>
        <v>144532.57897487207</v>
      </c>
      <c r="AQ267" s="15">
        <f t="shared" si="143"/>
        <v>248378.56177241556</v>
      </c>
      <c r="AR267" s="15">
        <f t="shared" si="144"/>
        <v>0</v>
      </c>
      <c r="AS267" s="15"/>
      <c r="AT267" s="15"/>
      <c r="AU267" s="51">
        <f t="shared" si="132"/>
        <v>216947</v>
      </c>
      <c r="AV267" s="51">
        <f t="shared" ca="1" si="133"/>
        <v>12476.524101405634</v>
      </c>
      <c r="AW267" s="51">
        <f t="shared" ca="1" si="145"/>
        <v>0</v>
      </c>
      <c r="AX267" s="15">
        <f t="shared" ca="1" si="146"/>
        <v>125577.54130386215</v>
      </c>
      <c r="AY267" s="51">
        <f t="shared" ca="1" si="147"/>
        <v>-544.98795458123902</v>
      </c>
      <c r="AZ267" s="52">
        <f t="shared" ca="1" si="134"/>
        <v>0</v>
      </c>
      <c r="BA267" s="52">
        <f t="shared" ca="1" si="135"/>
        <v>0</v>
      </c>
      <c r="BB267" s="52">
        <f t="shared" si="148"/>
        <v>0</v>
      </c>
      <c r="BC267" s="39">
        <f t="shared" si="149"/>
        <v>0</v>
      </c>
      <c r="BD267" s="51">
        <f t="shared" ca="1" si="150"/>
        <v>0</v>
      </c>
      <c r="BE267" s="15">
        <f t="shared" ca="1" si="151"/>
        <v>373411.11512169649</v>
      </c>
      <c r="BF267" s="15">
        <v>-16913.880989767415</v>
      </c>
      <c r="BG267" s="15">
        <f t="shared" ca="1" si="152"/>
        <v>892656.56806903228</v>
      </c>
      <c r="BH267" s="15"/>
      <c r="BI267" s="15"/>
    </row>
    <row r="268" spans="1:61" ht="11.25" x14ac:dyDescent="0.2">
      <c r="A268" s="20">
        <v>20640</v>
      </c>
      <c r="B268" s="20"/>
      <c r="C268" s="20">
        <v>1</v>
      </c>
      <c r="D268" s="20">
        <f t="shared" si="136"/>
        <v>2</v>
      </c>
      <c r="E268" s="47">
        <f t="shared" si="137"/>
        <v>3</v>
      </c>
      <c r="F268" s="47">
        <f t="shared" si="138"/>
        <v>23</v>
      </c>
      <c r="G268" s="21" t="s">
        <v>350</v>
      </c>
      <c r="H268" s="29">
        <v>1206</v>
      </c>
      <c r="I268" s="48"/>
      <c r="J268" s="29">
        <f t="shared" si="139"/>
        <v>1944</v>
      </c>
      <c r="K268" s="125">
        <v>77000.3</v>
      </c>
      <c r="L268" s="125">
        <v>217731</v>
      </c>
      <c r="M268" s="125">
        <v>0</v>
      </c>
      <c r="N268" s="126">
        <f t="shared" si="119"/>
        <v>140355.30599999998</v>
      </c>
      <c r="O268" s="126">
        <f t="shared" ca="1" si="120"/>
        <v>329947.64251854317</v>
      </c>
      <c r="P268" s="126">
        <f t="shared" ca="1" si="121"/>
        <v>56878</v>
      </c>
      <c r="Q268" s="49">
        <f t="shared" si="140"/>
        <v>1</v>
      </c>
      <c r="R268" s="49">
        <f t="shared" si="141"/>
        <v>0</v>
      </c>
      <c r="S268" s="49">
        <f ca="1">OFFSET(V!$B$7,D268,Q268)*H268</f>
        <v>10890.179999999998</v>
      </c>
      <c r="T268" s="49">
        <f ca="1">IF(R268&gt;0,OFFSET(V!$I$7,D268,R268)*IF(R268=1,H268-9300,IF(R268=2,H268-18000,IF(R268=3,H268-45000,0))),0)</f>
        <v>0</v>
      </c>
      <c r="U268" s="49">
        <f>IF(AND(I268=1,H268&gt;20000,H268&lt;=45000),H268*V!$G$7,0)+IF(AND(I268=1,H268&gt;45000,H268&lt;=50000),V!$G$7/5000*(50000-H268)*H268,0)</f>
        <v>0</v>
      </c>
      <c r="V268" s="50">
        <f t="shared" ca="1" si="122"/>
        <v>10890.179999999998</v>
      </c>
      <c r="W268" s="51">
        <v>0</v>
      </c>
      <c r="X268" s="51">
        <v>0</v>
      </c>
      <c r="Y268" s="52">
        <v>436</v>
      </c>
      <c r="Z268" s="52">
        <v>81074</v>
      </c>
      <c r="AA268" s="52">
        <v>19095</v>
      </c>
      <c r="AB268" s="138">
        <f t="shared" si="142"/>
        <v>18095</v>
      </c>
      <c r="AC268" s="52">
        <v>79087.584556949529</v>
      </c>
      <c r="AD268" s="138">
        <f t="shared" si="123"/>
        <v>0</v>
      </c>
      <c r="AE268" s="138">
        <f t="shared" si="124"/>
        <v>1206</v>
      </c>
      <c r="AF268" s="138">
        <f t="shared" si="125"/>
        <v>0</v>
      </c>
      <c r="AG268" s="138">
        <f t="shared" si="126"/>
        <v>0</v>
      </c>
      <c r="AH268" s="29"/>
      <c r="AI268" s="29"/>
      <c r="AJ268" s="15"/>
      <c r="AK268" s="51">
        <f t="shared" ca="1" si="127"/>
        <v>830846.98913717968</v>
      </c>
      <c r="AL268" s="15">
        <f t="shared" ca="1" si="128"/>
        <v>898615.16913717974</v>
      </c>
      <c r="AM268" s="49">
        <f t="shared" ca="1" si="129"/>
        <v>5289.4344859103512</v>
      </c>
      <c r="AN268" s="49">
        <f t="shared" ca="1" si="130"/>
        <v>203.38662308900049</v>
      </c>
      <c r="AO268" s="15"/>
      <c r="AP268" s="49">
        <f t="shared" ca="1" si="131"/>
        <v>46021.4137618807</v>
      </c>
      <c r="AQ268" s="15">
        <f t="shared" si="143"/>
        <v>79087.584556949529</v>
      </c>
      <c r="AR268" s="15">
        <f t="shared" si="144"/>
        <v>0</v>
      </c>
      <c r="AS268" s="15"/>
      <c r="AT268" s="15"/>
      <c r="AU268" s="51">
        <f t="shared" si="132"/>
        <v>9047.5</v>
      </c>
      <c r="AV268" s="51">
        <f t="shared" ca="1" si="133"/>
        <v>19720.429968932101</v>
      </c>
      <c r="AW268" s="51">
        <f t="shared" ca="1" si="145"/>
        <v>0</v>
      </c>
      <c r="AX268" s="15">
        <f t="shared" ca="1" si="146"/>
        <v>0</v>
      </c>
      <c r="AY268" s="51">
        <f t="shared" ca="1" si="147"/>
        <v>0</v>
      </c>
      <c r="AZ268" s="52">
        <f t="shared" ca="1" si="134"/>
        <v>0</v>
      </c>
      <c r="BA268" s="52">
        <f t="shared" ca="1" si="135"/>
        <v>0</v>
      </c>
      <c r="BB268" s="52">
        <f t="shared" si="148"/>
        <v>0</v>
      </c>
      <c r="BC268" s="39">
        <f t="shared" si="149"/>
        <v>0</v>
      </c>
      <c r="BD268" s="51">
        <f t="shared" ca="1" si="150"/>
        <v>0</v>
      </c>
      <c r="BE268" s="15">
        <f t="shared" ca="1" si="151"/>
        <v>74789.343730812805</v>
      </c>
      <c r="BF268" s="15">
        <v>-26734.129061152689</v>
      </c>
      <c r="BG268" s="15">
        <f t="shared" ca="1" si="152"/>
        <v>952163.20491583913</v>
      </c>
      <c r="BH268" s="15"/>
      <c r="BI268" s="15"/>
    </row>
    <row r="269" spans="1:61" ht="11.25" x14ac:dyDescent="0.2">
      <c r="A269" s="20">
        <v>20642</v>
      </c>
      <c r="B269" s="20"/>
      <c r="C269" s="20">
        <v>1</v>
      </c>
      <c r="D269" s="20">
        <f t="shared" si="136"/>
        <v>2</v>
      </c>
      <c r="E269" s="47">
        <f t="shared" si="137"/>
        <v>3</v>
      </c>
      <c r="F269" s="47">
        <f t="shared" si="138"/>
        <v>23</v>
      </c>
      <c r="G269" s="21" t="s">
        <v>351</v>
      </c>
      <c r="H269" s="29">
        <v>1800</v>
      </c>
      <c r="I269" s="48"/>
      <c r="J269" s="29">
        <f t="shared" si="139"/>
        <v>2901.4925373134329</v>
      </c>
      <c r="K269" s="125">
        <v>102795.99999999999</v>
      </c>
      <c r="L269" s="125">
        <v>184807</v>
      </c>
      <c r="M269" s="125">
        <v>0</v>
      </c>
      <c r="N269" s="126">
        <f t="shared" si="119"/>
        <v>146087.84999999998</v>
      </c>
      <c r="O269" s="126">
        <f t="shared" ca="1" si="120"/>
        <v>492459.16793812416</v>
      </c>
      <c r="P269" s="126">
        <f t="shared" ca="1" si="121"/>
        <v>103911</v>
      </c>
      <c r="Q269" s="49">
        <f t="shared" si="140"/>
        <v>1</v>
      </c>
      <c r="R269" s="49">
        <f t="shared" si="141"/>
        <v>0</v>
      </c>
      <c r="S269" s="49">
        <f ca="1">OFFSET(V!$B$7,D269,Q269)*H269</f>
        <v>16253.999999999998</v>
      </c>
      <c r="T269" s="49">
        <f ca="1">IF(R269&gt;0,OFFSET(V!$I$7,D269,R269)*IF(R269=1,H269-9300,IF(R269=2,H269-18000,IF(R269=3,H269-45000,0))),0)</f>
        <v>0</v>
      </c>
      <c r="U269" s="49">
        <f>IF(AND(I269=1,H269&gt;20000,H269&lt;=45000),H269*V!$G$7,0)+IF(AND(I269=1,H269&gt;45000,H269&lt;=50000),V!$G$7/5000*(50000-H269)*H269,0)</f>
        <v>0</v>
      </c>
      <c r="V269" s="50">
        <f t="shared" ca="1" si="122"/>
        <v>16253.999999999998</v>
      </c>
      <c r="W269" s="51">
        <v>9728.07</v>
      </c>
      <c r="X269" s="51">
        <v>0</v>
      </c>
      <c r="Y269" s="52">
        <v>388</v>
      </c>
      <c r="Z269" s="52">
        <v>183426</v>
      </c>
      <c r="AA269" s="52">
        <v>108100</v>
      </c>
      <c r="AB269" s="138">
        <f t="shared" si="142"/>
        <v>107100</v>
      </c>
      <c r="AC269" s="52">
        <v>178931.83122755785</v>
      </c>
      <c r="AD269" s="138">
        <f t="shared" si="123"/>
        <v>0</v>
      </c>
      <c r="AE269" s="138">
        <f t="shared" si="124"/>
        <v>1800</v>
      </c>
      <c r="AF269" s="138">
        <f t="shared" si="125"/>
        <v>0</v>
      </c>
      <c r="AG269" s="138">
        <f t="shared" si="126"/>
        <v>0</v>
      </c>
      <c r="AH269" s="29"/>
      <c r="AI269" s="29"/>
      <c r="AJ269" s="15"/>
      <c r="AK269" s="51">
        <f t="shared" ca="1" si="127"/>
        <v>1240070.1330405667</v>
      </c>
      <c r="AL269" s="15">
        <f t="shared" ca="1" si="128"/>
        <v>1369963.2030405668</v>
      </c>
      <c r="AM269" s="49">
        <f t="shared" ca="1" si="129"/>
        <v>7894.6783371796282</v>
      </c>
      <c r="AN269" s="49">
        <f t="shared" ca="1" si="130"/>
        <v>180.99543522599126</v>
      </c>
      <c r="AO269" s="15"/>
      <c r="AP269" s="49">
        <f t="shared" ca="1" si="131"/>
        <v>104121.22062173729</v>
      </c>
      <c r="AQ269" s="15">
        <f t="shared" si="143"/>
        <v>178931.83122755785</v>
      </c>
      <c r="AR269" s="15">
        <f t="shared" si="144"/>
        <v>0</v>
      </c>
      <c r="AS269" s="15"/>
      <c r="AT269" s="15"/>
      <c r="AU269" s="51">
        <f t="shared" si="132"/>
        <v>53550</v>
      </c>
      <c r="AV269" s="51">
        <f t="shared" ca="1" si="133"/>
        <v>29433.477565570302</v>
      </c>
      <c r="AW269" s="51">
        <f t="shared" ca="1" si="145"/>
        <v>0</v>
      </c>
      <c r="AX269" s="15">
        <f t="shared" ca="1" si="146"/>
        <v>8172.8669597497501</v>
      </c>
      <c r="AY269" s="51">
        <f t="shared" ca="1" si="147"/>
        <v>-35.469033723800258</v>
      </c>
      <c r="AZ269" s="52">
        <f t="shared" ca="1" si="134"/>
        <v>0</v>
      </c>
      <c r="BA269" s="52">
        <f t="shared" ca="1" si="135"/>
        <v>0</v>
      </c>
      <c r="BB269" s="52">
        <f t="shared" si="148"/>
        <v>0</v>
      </c>
      <c r="BC269" s="39">
        <f t="shared" si="149"/>
        <v>0</v>
      </c>
      <c r="BD269" s="51">
        <f t="shared" ca="1" si="150"/>
        <v>0</v>
      </c>
      <c r="BE269" s="15">
        <f t="shared" ca="1" si="151"/>
        <v>187069.22915358379</v>
      </c>
      <c r="BF269" s="15">
        <v>-39901.685165899537</v>
      </c>
      <c r="BG269" s="15">
        <f t="shared" ca="1" si="152"/>
        <v>1525206.4208006565</v>
      </c>
      <c r="BH269" s="15"/>
      <c r="BI269" s="15"/>
    </row>
    <row r="270" spans="1:61" ht="11.25" x14ac:dyDescent="0.2">
      <c r="A270" s="20">
        <v>20643</v>
      </c>
      <c r="B270" s="20"/>
      <c r="C270" s="20">
        <v>1</v>
      </c>
      <c r="D270" s="20">
        <f t="shared" si="136"/>
        <v>2</v>
      </c>
      <c r="E270" s="47">
        <f t="shared" si="137"/>
        <v>4</v>
      </c>
      <c r="F270" s="47">
        <f t="shared" si="138"/>
        <v>24</v>
      </c>
      <c r="G270" s="21" t="s">
        <v>352</v>
      </c>
      <c r="H270" s="29">
        <v>2541</v>
      </c>
      <c r="I270" s="48"/>
      <c r="J270" s="29">
        <f t="shared" si="139"/>
        <v>4095.9402985074626</v>
      </c>
      <c r="K270" s="125">
        <v>175412.44999999998</v>
      </c>
      <c r="L270" s="125">
        <v>363902</v>
      </c>
      <c r="M270" s="125">
        <v>43799</v>
      </c>
      <c r="N270" s="126">
        <f t="shared" si="119"/>
        <v>312017.74399999995</v>
      </c>
      <c r="O270" s="126">
        <f t="shared" ca="1" si="120"/>
        <v>695188.19207265193</v>
      </c>
      <c r="P270" s="126">
        <f t="shared" ca="1" si="121"/>
        <v>114951</v>
      </c>
      <c r="Q270" s="49">
        <f t="shared" si="140"/>
        <v>1</v>
      </c>
      <c r="R270" s="49">
        <f t="shared" si="141"/>
        <v>0</v>
      </c>
      <c r="S270" s="49">
        <f ca="1">OFFSET(V!$B$7,D270,Q270)*H270</f>
        <v>22945.23</v>
      </c>
      <c r="T270" s="49">
        <f ca="1">IF(R270&gt;0,OFFSET(V!$I$7,D270,R270)*IF(R270=1,H270-9300,IF(R270=2,H270-18000,IF(R270=3,H270-45000,0))),0)</f>
        <v>0</v>
      </c>
      <c r="U270" s="49">
        <f>IF(AND(I270=1,H270&gt;20000,H270&lt;=45000),H270*V!$G$7,0)+IF(AND(I270=1,H270&gt;45000,H270&lt;=50000),V!$G$7/5000*(50000-H270)*H270,0)</f>
        <v>0</v>
      </c>
      <c r="V270" s="50">
        <f t="shared" ca="1" si="122"/>
        <v>22945.23</v>
      </c>
      <c r="W270" s="51">
        <v>12253.67</v>
      </c>
      <c r="X270" s="51">
        <v>0</v>
      </c>
      <c r="Y270" s="52">
        <v>678</v>
      </c>
      <c r="Z270" s="52">
        <v>168921</v>
      </c>
      <c r="AA270" s="52">
        <v>22406</v>
      </c>
      <c r="AB270" s="138">
        <f t="shared" si="142"/>
        <v>21406</v>
      </c>
      <c r="AC270" s="52">
        <v>164782.222055708</v>
      </c>
      <c r="AD270" s="138">
        <f t="shared" si="123"/>
        <v>0</v>
      </c>
      <c r="AE270" s="138">
        <f t="shared" si="124"/>
        <v>2541</v>
      </c>
      <c r="AF270" s="138">
        <f t="shared" si="125"/>
        <v>0</v>
      </c>
      <c r="AG270" s="138">
        <f t="shared" si="126"/>
        <v>0</v>
      </c>
      <c r="AH270" s="29"/>
      <c r="AI270" s="29"/>
      <c r="AJ270" s="15"/>
      <c r="AK270" s="51">
        <f t="shared" ca="1" si="127"/>
        <v>1750565.6711422666</v>
      </c>
      <c r="AL270" s="15">
        <f t="shared" ca="1" si="128"/>
        <v>1900715.5711422665</v>
      </c>
      <c r="AM270" s="49">
        <f t="shared" ca="1" si="129"/>
        <v>11144.65425265191</v>
      </c>
      <c r="AN270" s="49">
        <f t="shared" ca="1" si="130"/>
        <v>316.27552856500535</v>
      </c>
      <c r="AO270" s="15"/>
      <c r="AP270" s="49">
        <f t="shared" ca="1" si="131"/>
        <v>95887.500728601648</v>
      </c>
      <c r="AQ270" s="15">
        <f t="shared" si="143"/>
        <v>164782.222055708</v>
      </c>
      <c r="AR270" s="15">
        <f t="shared" si="144"/>
        <v>0</v>
      </c>
      <c r="AS270" s="15"/>
      <c r="AT270" s="15"/>
      <c r="AU270" s="51">
        <f t="shared" si="132"/>
        <v>10703</v>
      </c>
      <c r="AV270" s="51">
        <f t="shared" ca="1" si="133"/>
        <v>41550.259163396746</v>
      </c>
      <c r="AW270" s="51">
        <f t="shared" ca="1" si="145"/>
        <v>163.23995813878719</v>
      </c>
      <c r="AX270" s="15">
        <f t="shared" ca="1" si="146"/>
        <v>0</v>
      </c>
      <c r="AY270" s="51">
        <f t="shared" ca="1" si="147"/>
        <v>0</v>
      </c>
      <c r="AZ270" s="52">
        <f t="shared" ca="1" si="134"/>
        <v>0</v>
      </c>
      <c r="BA270" s="52">
        <f t="shared" ca="1" si="135"/>
        <v>0</v>
      </c>
      <c r="BB270" s="52">
        <f t="shared" si="148"/>
        <v>0</v>
      </c>
      <c r="BC270" s="39">
        <f t="shared" si="149"/>
        <v>0</v>
      </c>
      <c r="BD270" s="51">
        <f t="shared" ca="1" si="150"/>
        <v>0</v>
      </c>
      <c r="BE270" s="15">
        <f t="shared" ca="1" si="151"/>
        <v>148303.99985013719</v>
      </c>
      <c r="BF270" s="15">
        <v>-56327.878892528177</v>
      </c>
      <c r="BG270" s="15">
        <f t="shared" ca="1" si="152"/>
        <v>2004152.6218810924</v>
      </c>
      <c r="BH270" s="15"/>
      <c r="BI270" s="15"/>
    </row>
    <row r="271" spans="1:61" ht="11.25" x14ac:dyDescent="0.2">
      <c r="A271" s="20">
        <v>20644</v>
      </c>
      <c r="B271" s="20"/>
      <c r="C271" s="20">
        <v>1</v>
      </c>
      <c r="D271" s="20">
        <f t="shared" si="136"/>
        <v>2</v>
      </c>
      <c r="E271" s="47">
        <f t="shared" si="137"/>
        <v>3</v>
      </c>
      <c r="F271" s="47">
        <f t="shared" si="138"/>
        <v>23</v>
      </c>
      <c r="G271" s="21" t="s">
        <v>353</v>
      </c>
      <c r="H271" s="29">
        <v>2218</v>
      </c>
      <c r="I271" s="48"/>
      <c r="J271" s="29">
        <f t="shared" si="139"/>
        <v>3575.2835820895521</v>
      </c>
      <c r="K271" s="125">
        <v>143573.29999999999</v>
      </c>
      <c r="L271" s="125">
        <v>573655</v>
      </c>
      <c r="M271" s="125">
        <v>0</v>
      </c>
      <c r="N271" s="126">
        <f t="shared" si="119"/>
        <v>327098.22600000002</v>
      </c>
      <c r="O271" s="126">
        <f t="shared" ca="1" si="120"/>
        <v>606819.13027042185</v>
      </c>
      <c r="P271" s="126">
        <f t="shared" ca="1" si="121"/>
        <v>83916</v>
      </c>
      <c r="Q271" s="49">
        <f t="shared" si="140"/>
        <v>1</v>
      </c>
      <c r="R271" s="49">
        <f t="shared" si="141"/>
        <v>0</v>
      </c>
      <c r="S271" s="49">
        <f ca="1">OFFSET(V!$B$7,D271,Q271)*H271</f>
        <v>20028.539999999997</v>
      </c>
      <c r="T271" s="49">
        <f ca="1">IF(R271&gt;0,OFFSET(V!$I$7,D271,R271)*IF(R271=1,H271-9300,IF(R271=2,H271-18000,IF(R271=3,H271-45000,0))),0)</f>
        <v>0</v>
      </c>
      <c r="U271" s="49">
        <f>IF(AND(I271=1,H271&gt;20000,H271&lt;=45000),H271*V!$G$7,0)+IF(AND(I271=1,H271&gt;45000,H271&lt;=50000),V!$G$7/5000*(50000-H271)*H271,0)</f>
        <v>0</v>
      </c>
      <c r="V271" s="50">
        <f t="shared" ca="1" si="122"/>
        <v>20028.539999999997</v>
      </c>
      <c r="W271" s="51">
        <v>11369.71</v>
      </c>
      <c r="X271" s="51">
        <v>0</v>
      </c>
      <c r="Y271" s="52">
        <v>315</v>
      </c>
      <c r="Z271" s="52">
        <v>101684</v>
      </c>
      <c r="AA271" s="52">
        <v>26754</v>
      </c>
      <c r="AB271" s="138">
        <f t="shared" si="142"/>
        <v>25754</v>
      </c>
      <c r="AC271" s="52">
        <v>99192.613514676166</v>
      </c>
      <c r="AD271" s="138">
        <f t="shared" si="123"/>
        <v>0</v>
      </c>
      <c r="AE271" s="138">
        <f t="shared" si="124"/>
        <v>2218</v>
      </c>
      <c r="AF271" s="138">
        <f t="shared" si="125"/>
        <v>0</v>
      </c>
      <c r="AG271" s="138">
        <f t="shared" si="126"/>
        <v>0</v>
      </c>
      <c r="AH271" s="29"/>
      <c r="AI271" s="29"/>
      <c r="AJ271" s="15"/>
      <c r="AK271" s="51">
        <f t="shared" ca="1" si="127"/>
        <v>1528041.9750466538</v>
      </c>
      <c r="AL271" s="15">
        <f t="shared" ca="1" si="128"/>
        <v>1643356.2250466538</v>
      </c>
      <c r="AM271" s="49">
        <f t="shared" ca="1" si="129"/>
        <v>9727.9980843691192</v>
      </c>
      <c r="AN271" s="49">
        <f t="shared" ca="1" si="130"/>
        <v>146.94217035099805</v>
      </c>
      <c r="AO271" s="15"/>
      <c r="AP271" s="49">
        <f t="shared" ca="1" si="131"/>
        <v>57720.618656573955</v>
      </c>
      <c r="AQ271" s="15">
        <f t="shared" si="143"/>
        <v>99192.613514676166</v>
      </c>
      <c r="AR271" s="15">
        <f t="shared" si="144"/>
        <v>0</v>
      </c>
      <c r="AS271" s="15"/>
      <c r="AT271" s="15"/>
      <c r="AU271" s="51">
        <f t="shared" si="132"/>
        <v>12877</v>
      </c>
      <c r="AV271" s="51">
        <f t="shared" ca="1" si="133"/>
        <v>36268.585133574961</v>
      </c>
      <c r="AW271" s="51">
        <f t="shared" ca="1" si="145"/>
        <v>0</v>
      </c>
      <c r="AX271" s="15">
        <f t="shared" ca="1" si="146"/>
        <v>7673.5902754727576</v>
      </c>
      <c r="AY271" s="51">
        <f t="shared" ca="1" si="147"/>
        <v>-33.302246764053876</v>
      </c>
      <c r="AZ271" s="52">
        <f t="shared" ca="1" si="134"/>
        <v>0</v>
      </c>
      <c r="BA271" s="52">
        <f t="shared" ca="1" si="135"/>
        <v>0</v>
      </c>
      <c r="BB271" s="52">
        <f t="shared" si="148"/>
        <v>0</v>
      </c>
      <c r="BC271" s="39">
        <f t="shared" si="149"/>
        <v>0</v>
      </c>
      <c r="BD271" s="51">
        <f t="shared" ca="1" si="150"/>
        <v>0</v>
      </c>
      <c r="BE271" s="15">
        <f t="shared" ca="1" si="151"/>
        <v>106832.90154338487</v>
      </c>
      <c r="BF271" s="15">
        <v>-49167.743165536209</v>
      </c>
      <c r="BG271" s="15">
        <f t="shared" ca="1" si="152"/>
        <v>1710896.3236792225</v>
      </c>
      <c r="BH271" s="15"/>
      <c r="BI271" s="15"/>
    </row>
    <row r="272" spans="1:61" ht="11.25" x14ac:dyDescent="0.2">
      <c r="A272" s="20">
        <v>20701</v>
      </c>
      <c r="B272" s="20"/>
      <c r="C272" s="20">
        <v>1</v>
      </c>
      <c r="D272" s="20">
        <f t="shared" si="136"/>
        <v>2</v>
      </c>
      <c r="E272" s="47">
        <f t="shared" si="137"/>
        <v>3</v>
      </c>
      <c r="F272" s="47">
        <f t="shared" si="138"/>
        <v>23</v>
      </c>
      <c r="G272" s="21" t="s">
        <v>354</v>
      </c>
      <c r="H272" s="29">
        <v>1446</v>
      </c>
      <c r="I272" s="48"/>
      <c r="J272" s="29">
        <f t="shared" si="139"/>
        <v>2330.8656716417909</v>
      </c>
      <c r="K272" s="125">
        <v>97606.299999999988</v>
      </c>
      <c r="L272" s="125">
        <v>85967</v>
      </c>
      <c r="M272" s="125">
        <v>8998</v>
      </c>
      <c r="N272" s="126">
        <f t="shared" si="119"/>
        <v>112801.666</v>
      </c>
      <c r="O272" s="126">
        <f t="shared" ca="1" si="120"/>
        <v>395608.86491029308</v>
      </c>
      <c r="P272" s="126">
        <f t="shared" ca="1" si="121"/>
        <v>84842</v>
      </c>
      <c r="Q272" s="49">
        <f t="shared" si="140"/>
        <v>1</v>
      </c>
      <c r="R272" s="49">
        <f t="shared" si="141"/>
        <v>0</v>
      </c>
      <c r="S272" s="49">
        <f ca="1">OFFSET(V!$B$7,D272,Q272)*H272</f>
        <v>13057.38</v>
      </c>
      <c r="T272" s="49">
        <f ca="1">IF(R272&gt;0,OFFSET(V!$I$7,D272,R272)*IF(R272=1,H272-9300,IF(R272=2,H272-18000,IF(R272=3,H272-45000,0))),0)</f>
        <v>0</v>
      </c>
      <c r="U272" s="49">
        <f>IF(AND(I272=1,H272&gt;20000,H272&lt;=45000),H272*V!$G$7,0)+IF(AND(I272=1,H272&gt;45000,H272&lt;=50000),V!$G$7/5000*(50000-H272)*H272,0)</f>
        <v>0</v>
      </c>
      <c r="V272" s="50">
        <f t="shared" ca="1" si="122"/>
        <v>13057.38</v>
      </c>
      <c r="W272" s="51">
        <v>0</v>
      </c>
      <c r="X272" s="51">
        <v>0</v>
      </c>
      <c r="Y272" s="52">
        <v>921</v>
      </c>
      <c r="Z272" s="52">
        <v>84925</v>
      </c>
      <c r="AA272" s="52">
        <v>47602</v>
      </c>
      <c r="AB272" s="138">
        <f t="shared" si="142"/>
        <v>46602</v>
      </c>
      <c r="AC272" s="52">
        <v>82844.230190923583</v>
      </c>
      <c r="AD272" s="138">
        <f t="shared" si="123"/>
        <v>0</v>
      </c>
      <c r="AE272" s="138">
        <f t="shared" si="124"/>
        <v>1446</v>
      </c>
      <c r="AF272" s="138">
        <f t="shared" si="125"/>
        <v>0</v>
      </c>
      <c r="AG272" s="138">
        <f t="shared" si="126"/>
        <v>0</v>
      </c>
      <c r="AH272" s="29"/>
      <c r="AI272" s="29"/>
      <c r="AJ272" s="15"/>
      <c r="AK272" s="51">
        <f t="shared" ca="1" si="127"/>
        <v>996189.67354258848</v>
      </c>
      <c r="AL272" s="15">
        <f t="shared" ca="1" si="128"/>
        <v>1094089.0535425884</v>
      </c>
      <c r="AM272" s="49">
        <f t="shared" ca="1" si="129"/>
        <v>6342.0582642009686</v>
      </c>
      <c r="AN272" s="49">
        <f t="shared" ca="1" si="130"/>
        <v>429.63091712148957</v>
      </c>
      <c r="AO272" s="15"/>
      <c r="AP272" s="49">
        <f t="shared" ca="1" si="131"/>
        <v>48207.422400864867</v>
      </c>
      <c r="AQ272" s="15">
        <f t="shared" si="143"/>
        <v>82844.230190923583</v>
      </c>
      <c r="AR272" s="15">
        <f t="shared" si="144"/>
        <v>0</v>
      </c>
      <c r="AS272" s="15"/>
      <c r="AT272" s="15"/>
      <c r="AU272" s="51">
        <f t="shared" si="132"/>
        <v>23301</v>
      </c>
      <c r="AV272" s="51">
        <f t="shared" ca="1" si="133"/>
        <v>23644.893644341475</v>
      </c>
      <c r="AW272" s="51">
        <f t="shared" ca="1" si="145"/>
        <v>0</v>
      </c>
      <c r="AX272" s="15">
        <f t="shared" ca="1" si="146"/>
        <v>12309.085854282748</v>
      </c>
      <c r="AY272" s="51">
        <f t="shared" ca="1" si="147"/>
        <v>-53.419611921356385</v>
      </c>
      <c r="AZ272" s="52">
        <f t="shared" ca="1" si="134"/>
        <v>0</v>
      </c>
      <c r="BA272" s="52">
        <f t="shared" ca="1" si="135"/>
        <v>0</v>
      </c>
      <c r="BB272" s="52">
        <f t="shared" si="148"/>
        <v>0</v>
      </c>
      <c r="BC272" s="39">
        <f t="shared" si="149"/>
        <v>0</v>
      </c>
      <c r="BD272" s="51">
        <f t="shared" ca="1" si="150"/>
        <v>0</v>
      </c>
      <c r="BE272" s="15">
        <f t="shared" ca="1" si="151"/>
        <v>95099.896433284972</v>
      </c>
      <c r="BF272" s="15">
        <v>-32054.353749939295</v>
      </c>
      <c r="BG272" s="15">
        <f t="shared" ca="1" si="152"/>
        <v>1163906.2854072566</v>
      </c>
      <c r="BH272" s="15"/>
      <c r="BI272" s="15"/>
    </row>
    <row r="273" spans="1:61" ht="11.25" x14ac:dyDescent="0.2">
      <c r="A273" s="20">
        <v>20702</v>
      </c>
      <c r="B273" s="20"/>
      <c r="C273" s="20">
        <v>1</v>
      </c>
      <c r="D273" s="20">
        <f t="shared" si="136"/>
        <v>2</v>
      </c>
      <c r="E273" s="47">
        <f t="shared" si="137"/>
        <v>5</v>
      </c>
      <c r="F273" s="47">
        <f t="shared" si="138"/>
        <v>25</v>
      </c>
      <c r="G273" s="21" t="s">
        <v>355</v>
      </c>
      <c r="H273" s="29">
        <v>6982</v>
      </c>
      <c r="I273" s="48"/>
      <c r="J273" s="29">
        <f t="shared" si="139"/>
        <v>11254.567164179105</v>
      </c>
      <c r="K273" s="125">
        <v>450976.8</v>
      </c>
      <c r="L273" s="125">
        <v>1460490</v>
      </c>
      <c r="M273" s="125">
        <v>33710</v>
      </c>
      <c r="N273" s="126">
        <f t="shared" si="119"/>
        <v>928004.39599999995</v>
      </c>
      <c r="O273" s="126">
        <f t="shared" ca="1" si="120"/>
        <v>1910194.3947466572</v>
      </c>
      <c r="P273" s="126">
        <f t="shared" ca="1" si="121"/>
        <v>294657</v>
      </c>
      <c r="Q273" s="49">
        <f t="shared" si="140"/>
        <v>1</v>
      </c>
      <c r="R273" s="49">
        <f t="shared" si="141"/>
        <v>0</v>
      </c>
      <c r="S273" s="49">
        <f ca="1">OFFSET(V!$B$7,D273,Q273)*H273</f>
        <v>63047.46</v>
      </c>
      <c r="T273" s="49">
        <f ca="1">IF(R273&gt;0,OFFSET(V!$I$7,D273,R273)*IF(R273=1,H273-9300,IF(R273=2,H273-18000,IF(R273=3,H273-45000,0))),0)</f>
        <v>0</v>
      </c>
      <c r="U273" s="49">
        <f>IF(AND(I273=1,H273&gt;20000,H273&lt;=45000),H273*V!$G$7,0)+IF(AND(I273=1,H273&gt;45000,H273&lt;=50000),V!$G$7/5000*(50000-H273)*H273,0)</f>
        <v>0</v>
      </c>
      <c r="V273" s="50">
        <f t="shared" ca="1" si="122"/>
        <v>63047.46</v>
      </c>
      <c r="W273" s="51">
        <v>30803.3</v>
      </c>
      <c r="X273" s="51">
        <v>0</v>
      </c>
      <c r="Y273" s="52">
        <v>5111</v>
      </c>
      <c r="Z273" s="52">
        <v>326621</v>
      </c>
      <c r="AA273" s="52">
        <v>17869</v>
      </c>
      <c r="AB273" s="138">
        <f t="shared" si="142"/>
        <v>16869</v>
      </c>
      <c r="AC273" s="52">
        <v>318618.37278998707</v>
      </c>
      <c r="AD273" s="138">
        <f t="shared" si="123"/>
        <v>0</v>
      </c>
      <c r="AE273" s="138">
        <f t="shared" si="124"/>
        <v>6982</v>
      </c>
      <c r="AF273" s="138">
        <f t="shared" si="125"/>
        <v>0</v>
      </c>
      <c r="AG273" s="138">
        <f t="shared" si="126"/>
        <v>0</v>
      </c>
      <c r="AH273" s="29"/>
      <c r="AI273" s="29"/>
      <c r="AJ273" s="15"/>
      <c r="AK273" s="51">
        <f t="shared" ca="1" si="127"/>
        <v>4810094.2604940208</v>
      </c>
      <c r="AL273" s="15">
        <f t="shared" ca="1" si="128"/>
        <v>5198602.0204940205</v>
      </c>
      <c r="AM273" s="49">
        <f t="shared" ca="1" si="129"/>
        <v>30622.580083437872</v>
      </c>
      <c r="AN273" s="49">
        <f t="shared" ca="1" si="130"/>
        <v>2384.1950243300034</v>
      </c>
      <c r="AO273" s="15"/>
      <c r="AP273" s="49">
        <f t="shared" ca="1" si="131"/>
        <v>185405.43434787029</v>
      </c>
      <c r="AQ273" s="15">
        <f t="shared" si="143"/>
        <v>318618.37278998707</v>
      </c>
      <c r="AR273" s="15">
        <f t="shared" si="144"/>
        <v>0</v>
      </c>
      <c r="AS273" s="15"/>
      <c r="AT273" s="15"/>
      <c r="AU273" s="51">
        <f t="shared" si="132"/>
        <v>8434.5</v>
      </c>
      <c r="AV273" s="51">
        <f t="shared" ca="1" si="133"/>
        <v>114169.18909045102</v>
      </c>
      <c r="AW273" s="51">
        <f t="shared" ca="1" si="145"/>
        <v>0</v>
      </c>
      <c r="AX273" s="15">
        <f t="shared" ca="1" si="146"/>
        <v>0</v>
      </c>
      <c r="AY273" s="51">
        <f t="shared" ca="1" si="147"/>
        <v>0</v>
      </c>
      <c r="AZ273" s="52">
        <f t="shared" ca="1" si="134"/>
        <v>0</v>
      </c>
      <c r="BA273" s="52">
        <f t="shared" ca="1" si="135"/>
        <v>0</v>
      </c>
      <c r="BB273" s="52">
        <f t="shared" si="148"/>
        <v>0</v>
      </c>
      <c r="BC273" s="39">
        <f t="shared" si="149"/>
        <v>0</v>
      </c>
      <c r="BD273" s="51">
        <f t="shared" ca="1" si="150"/>
        <v>0</v>
      </c>
      <c r="BE273" s="15">
        <f t="shared" ca="1" si="151"/>
        <v>308009.12343832129</v>
      </c>
      <c r="BF273" s="15">
        <v>-154774.20323795031</v>
      </c>
      <c r="BG273" s="15">
        <f t="shared" ca="1" si="152"/>
        <v>5384843.7158021601</v>
      </c>
      <c r="BH273" s="15"/>
      <c r="BI273" s="15"/>
    </row>
    <row r="274" spans="1:61" ht="11.25" x14ac:dyDescent="0.2">
      <c r="A274" s="20">
        <v>20703</v>
      </c>
      <c r="B274" s="20"/>
      <c r="C274" s="20">
        <v>1</v>
      </c>
      <c r="D274" s="20">
        <f t="shared" si="136"/>
        <v>2</v>
      </c>
      <c r="E274" s="47">
        <f t="shared" si="137"/>
        <v>3</v>
      </c>
      <c r="F274" s="47">
        <f t="shared" si="138"/>
        <v>23</v>
      </c>
      <c r="G274" s="21" t="s">
        <v>356</v>
      </c>
      <c r="H274" s="29">
        <v>1376</v>
      </c>
      <c r="I274" s="48"/>
      <c r="J274" s="29">
        <f t="shared" si="139"/>
        <v>2218.0298507462685</v>
      </c>
      <c r="K274" s="125">
        <v>80885.95</v>
      </c>
      <c r="L274" s="125">
        <v>55764</v>
      </c>
      <c r="M274" s="125">
        <v>33137</v>
      </c>
      <c r="N274" s="126">
        <f t="shared" si="119"/>
        <v>113122.844</v>
      </c>
      <c r="O274" s="126">
        <f t="shared" ca="1" si="120"/>
        <v>376457.67504603264</v>
      </c>
      <c r="P274" s="126">
        <f t="shared" ca="1" si="121"/>
        <v>79000</v>
      </c>
      <c r="Q274" s="49">
        <f t="shared" si="140"/>
        <v>1</v>
      </c>
      <c r="R274" s="49">
        <f t="shared" si="141"/>
        <v>0</v>
      </c>
      <c r="S274" s="49">
        <f ca="1">OFFSET(V!$B$7,D274,Q274)*H274</f>
        <v>12425.279999999999</v>
      </c>
      <c r="T274" s="49">
        <f ca="1">IF(R274&gt;0,OFFSET(V!$I$7,D274,R274)*IF(R274=1,H274-9300,IF(R274=2,H274-18000,IF(R274=3,H274-45000,0))),0)</f>
        <v>0</v>
      </c>
      <c r="U274" s="49">
        <f>IF(AND(I274=1,H274&gt;20000,H274&lt;=45000),H274*V!$G$7,0)+IF(AND(I274=1,H274&gt;45000,H274&lt;=50000),V!$G$7/5000*(50000-H274)*H274,0)</f>
        <v>0</v>
      </c>
      <c r="V274" s="50">
        <f t="shared" ca="1" si="122"/>
        <v>12425.279999999999</v>
      </c>
      <c r="W274" s="51">
        <v>0</v>
      </c>
      <c r="X274" s="51">
        <v>0</v>
      </c>
      <c r="Y274" s="52">
        <v>291</v>
      </c>
      <c r="Z274" s="52">
        <v>65769</v>
      </c>
      <c r="AA274" s="52">
        <v>24843</v>
      </c>
      <c r="AB274" s="138">
        <f t="shared" si="142"/>
        <v>23843</v>
      </c>
      <c r="AC274" s="52">
        <v>64157.576395959411</v>
      </c>
      <c r="AD274" s="138">
        <f t="shared" si="123"/>
        <v>0</v>
      </c>
      <c r="AE274" s="138">
        <f t="shared" si="124"/>
        <v>1376</v>
      </c>
      <c r="AF274" s="138">
        <f t="shared" si="125"/>
        <v>0</v>
      </c>
      <c r="AG274" s="138">
        <f t="shared" si="126"/>
        <v>0</v>
      </c>
      <c r="AH274" s="29"/>
      <c r="AI274" s="29"/>
      <c r="AJ274" s="15"/>
      <c r="AK274" s="51">
        <f t="shared" ca="1" si="127"/>
        <v>947964.72392434417</v>
      </c>
      <c r="AL274" s="15">
        <f t="shared" ca="1" si="128"/>
        <v>1039390.0039243442</v>
      </c>
      <c r="AM274" s="49">
        <f t="shared" ca="1" si="129"/>
        <v>6035.0429955328718</v>
      </c>
      <c r="AN274" s="49">
        <f t="shared" ca="1" si="130"/>
        <v>135.74657641949344</v>
      </c>
      <c r="AO274" s="15"/>
      <c r="AP274" s="49">
        <f t="shared" ca="1" si="131"/>
        <v>37333.576260023336</v>
      </c>
      <c r="AQ274" s="15">
        <f t="shared" si="143"/>
        <v>64157.576395959411</v>
      </c>
      <c r="AR274" s="15">
        <f t="shared" si="144"/>
        <v>0</v>
      </c>
      <c r="AS274" s="15"/>
      <c r="AT274" s="15"/>
      <c r="AU274" s="51">
        <f t="shared" si="132"/>
        <v>11921.5</v>
      </c>
      <c r="AV274" s="51">
        <f t="shared" ca="1" si="133"/>
        <v>22500.258405680408</v>
      </c>
      <c r="AW274" s="51">
        <f t="shared" ca="1" si="145"/>
        <v>0</v>
      </c>
      <c r="AX274" s="15">
        <f t="shared" ca="1" si="146"/>
        <v>7597.7582697443358</v>
      </c>
      <c r="AY274" s="51">
        <f t="shared" ca="1" si="147"/>
        <v>-32.97314707580847</v>
      </c>
      <c r="AZ274" s="52">
        <f t="shared" ca="1" si="134"/>
        <v>0</v>
      </c>
      <c r="BA274" s="52">
        <f t="shared" ca="1" si="135"/>
        <v>0</v>
      </c>
      <c r="BB274" s="52">
        <f t="shared" si="148"/>
        <v>0</v>
      </c>
      <c r="BC274" s="39">
        <f t="shared" si="149"/>
        <v>0</v>
      </c>
      <c r="BD274" s="51">
        <f t="shared" ca="1" si="150"/>
        <v>0</v>
      </c>
      <c r="BE274" s="15">
        <f t="shared" ca="1" si="151"/>
        <v>71722.361518627935</v>
      </c>
      <c r="BF274" s="15">
        <v>-30502.621549043201</v>
      </c>
      <c r="BG274" s="15">
        <f t="shared" ca="1" si="152"/>
        <v>1086780.5334658814</v>
      </c>
      <c r="BH274" s="15"/>
      <c r="BI274" s="15"/>
    </row>
    <row r="275" spans="1:61" ht="11.25" x14ac:dyDescent="0.2">
      <c r="A275" s="20">
        <v>20705</v>
      </c>
      <c r="B275" s="20"/>
      <c r="C275" s="20">
        <v>1</v>
      </c>
      <c r="D275" s="20">
        <f t="shared" si="136"/>
        <v>2</v>
      </c>
      <c r="E275" s="47">
        <f t="shared" si="137"/>
        <v>3</v>
      </c>
      <c r="F275" s="47">
        <f t="shared" si="138"/>
        <v>23</v>
      </c>
      <c r="G275" s="21" t="s">
        <v>357</v>
      </c>
      <c r="H275" s="29">
        <v>2338</v>
      </c>
      <c r="I275" s="48"/>
      <c r="J275" s="29">
        <f t="shared" si="139"/>
        <v>3768.7164179104479</v>
      </c>
      <c r="K275" s="125">
        <v>198916.65000000002</v>
      </c>
      <c r="L275" s="125">
        <v>299348</v>
      </c>
      <c r="M275" s="125">
        <v>0</v>
      </c>
      <c r="N275" s="126">
        <f t="shared" si="119"/>
        <v>259965.70800000001</v>
      </c>
      <c r="O275" s="126">
        <f t="shared" ca="1" si="120"/>
        <v>639649.74146629684</v>
      </c>
      <c r="P275" s="126">
        <f t="shared" ca="1" si="121"/>
        <v>113905</v>
      </c>
      <c r="Q275" s="49">
        <f t="shared" si="140"/>
        <v>1</v>
      </c>
      <c r="R275" s="49">
        <f t="shared" si="141"/>
        <v>0</v>
      </c>
      <c r="S275" s="49">
        <f ca="1">OFFSET(V!$B$7,D275,Q275)*H275</f>
        <v>21112.14</v>
      </c>
      <c r="T275" s="49">
        <f ca="1">IF(R275&gt;0,OFFSET(V!$I$7,D275,R275)*IF(R275=1,H275-9300,IF(R275=2,H275-18000,IF(R275=3,H275-45000,0))),0)</f>
        <v>0</v>
      </c>
      <c r="U275" s="49">
        <f>IF(AND(I275=1,H275&gt;20000,H275&lt;=45000),H275*V!$G$7,0)+IF(AND(I275=1,H275&gt;45000,H275&lt;=50000),V!$G$7/5000*(50000-H275)*H275,0)</f>
        <v>0</v>
      </c>
      <c r="V275" s="50">
        <f t="shared" ca="1" si="122"/>
        <v>21112.14</v>
      </c>
      <c r="W275" s="51">
        <v>12411.519999999999</v>
      </c>
      <c r="X275" s="51">
        <v>0</v>
      </c>
      <c r="Y275" s="52">
        <v>3246</v>
      </c>
      <c r="Z275" s="52">
        <v>138384</v>
      </c>
      <c r="AA275" s="52">
        <v>147210</v>
      </c>
      <c r="AB275" s="138">
        <f t="shared" si="142"/>
        <v>146210</v>
      </c>
      <c r="AC275" s="52">
        <v>134993.41714148683</v>
      </c>
      <c r="AD275" s="138">
        <f t="shared" si="123"/>
        <v>0</v>
      </c>
      <c r="AE275" s="138">
        <f t="shared" si="124"/>
        <v>2338</v>
      </c>
      <c r="AF275" s="138">
        <f t="shared" si="125"/>
        <v>0</v>
      </c>
      <c r="AG275" s="138">
        <f t="shared" si="126"/>
        <v>0</v>
      </c>
      <c r="AH275" s="29"/>
      <c r="AI275" s="29"/>
      <c r="AJ275" s="15"/>
      <c r="AK275" s="51">
        <f t="shared" ca="1" si="127"/>
        <v>1610713.3172493584</v>
      </c>
      <c r="AL275" s="15">
        <f t="shared" ca="1" si="128"/>
        <v>1758141.9772493583</v>
      </c>
      <c r="AM275" s="49">
        <f t="shared" ca="1" si="129"/>
        <v>10254.309973514428</v>
      </c>
      <c r="AN275" s="49">
        <f t="shared" ca="1" si="130"/>
        <v>1514.2040792359992</v>
      </c>
      <c r="AO275" s="15"/>
      <c r="AP275" s="49">
        <f t="shared" ca="1" si="131"/>
        <v>78553.263956682771</v>
      </c>
      <c r="AQ275" s="15">
        <f t="shared" si="143"/>
        <v>134993.41714148683</v>
      </c>
      <c r="AR275" s="15">
        <f t="shared" si="144"/>
        <v>0</v>
      </c>
      <c r="AS275" s="15"/>
      <c r="AT275" s="15"/>
      <c r="AU275" s="51">
        <f t="shared" si="132"/>
        <v>73105</v>
      </c>
      <c r="AV275" s="51">
        <f t="shared" ca="1" si="133"/>
        <v>38230.816971279644</v>
      </c>
      <c r="AW275" s="51">
        <f t="shared" ca="1" si="145"/>
        <v>0</v>
      </c>
      <c r="AX275" s="15">
        <f t="shared" ca="1" si="146"/>
        <v>54895.663786475576</v>
      </c>
      <c r="AY275" s="51">
        <f t="shared" ca="1" si="147"/>
        <v>-238.23906099561933</v>
      </c>
      <c r="AZ275" s="52">
        <f t="shared" ca="1" si="134"/>
        <v>0</v>
      </c>
      <c r="BA275" s="52">
        <f t="shared" ca="1" si="135"/>
        <v>0</v>
      </c>
      <c r="BB275" s="52">
        <f t="shared" si="148"/>
        <v>0</v>
      </c>
      <c r="BC275" s="39">
        <f t="shared" si="149"/>
        <v>0</v>
      </c>
      <c r="BD275" s="51">
        <f t="shared" ca="1" si="150"/>
        <v>0</v>
      </c>
      <c r="BE275" s="15">
        <f t="shared" ca="1" si="151"/>
        <v>189650.8418669668</v>
      </c>
      <c r="BF275" s="15">
        <v>-51827.855509929504</v>
      </c>
      <c r="BG275" s="15">
        <f t="shared" ca="1" si="152"/>
        <v>1907733.4776591458</v>
      </c>
      <c r="BH275" s="15"/>
      <c r="BI275" s="15"/>
    </row>
    <row r="276" spans="1:61" ht="11.25" x14ac:dyDescent="0.2">
      <c r="A276" s="20">
        <v>20707</v>
      </c>
      <c r="B276" s="20"/>
      <c r="C276" s="20">
        <v>1</v>
      </c>
      <c r="D276" s="20">
        <f t="shared" si="136"/>
        <v>2</v>
      </c>
      <c r="E276" s="47">
        <f t="shared" si="137"/>
        <v>2</v>
      </c>
      <c r="F276" s="47">
        <f t="shared" si="138"/>
        <v>22</v>
      </c>
      <c r="G276" s="21" t="s">
        <v>358</v>
      </c>
      <c r="H276" s="29">
        <v>640</v>
      </c>
      <c r="I276" s="48"/>
      <c r="J276" s="29">
        <f t="shared" si="139"/>
        <v>1031.641791044776</v>
      </c>
      <c r="K276" s="125">
        <v>29969.199999999997</v>
      </c>
      <c r="L276" s="125">
        <v>58921</v>
      </c>
      <c r="M276" s="125">
        <v>28863</v>
      </c>
      <c r="N276" s="126">
        <f t="shared" ref="N276:N339" si="153">K276*K$2+L276*L$2+M276*M$2</f>
        <v>73420.013999999996</v>
      </c>
      <c r="O276" s="126">
        <f t="shared" ref="O276:O339" ca="1" si="154">OFFSET($O$4,D276,0)*J276</f>
        <v>175096.59304466637</v>
      </c>
      <c r="P276" s="126">
        <f t="shared" ref="P276:P339" ca="1" si="155">ROUND(IF(O276&gt;N276,(O276-N276)*$P$2,0),0)</f>
        <v>30503</v>
      </c>
      <c r="Q276" s="49">
        <f t="shared" si="140"/>
        <v>1</v>
      </c>
      <c r="R276" s="49">
        <f t="shared" si="141"/>
        <v>0</v>
      </c>
      <c r="S276" s="49">
        <f ca="1">OFFSET(V!$B$7,D276,Q276)*H276</f>
        <v>5779.2</v>
      </c>
      <c r="T276" s="49">
        <f ca="1">IF(R276&gt;0,OFFSET(V!$I$7,D276,R276)*IF(R276=1,H276-9300,IF(R276=2,H276-18000,IF(R276=3,H276-45000,0))),0)</f>
        <v>0</v>
      </c>
      <c r="U276" s="49">
        <f>IF(AND(I276=1,H276&gt;20000,H276&lt;=45000),H276*V!$G$7,0)+IF(AND(I276=1,H276&gt;45000,H276&lt;=50000),V!$G$7/5000*(50000-H276)*H276,0)</f>
        <v>0</v>
      </c>
      <c r="V276" s="50">
        <f t="shared" ref="V276:V339" ca="1" si="156">SUM(S276:U276)</f>
        <v>5779.2</v>
      </c>
      <c r="W276" s="51">
        <v>0</v>
      </c>
      <c r="X276" s="51">
        <v>0</v>
      </c>
      <c r="Y276" s="52">
        <v>24</v>
      </c>
      <c r="Z276" s="52">
        <v>21337</v>
      </c>
      <c r="AA276" s="52">
        <v>6558</v>
      </c>
      <c r="AB276" s="138">
        <f t="shared" si="142"/>
        <v>5558</v>
      </c>
      <c r="AC276" s="52">
        <v>20814.216539107878</v>
      </c>
      <c r="AD276" s="138">
        <f t="shared" ref="AD276:AD339" si="157">IF(AND(H276&lt;=$AD$1,I276=0),0,1)</f>
        <v>0</v>
      </c>
      <c r="AE276" s="138">
        <f t="shared" ref="AE276:AE339" si="158">IF(AD276=0,H276,0)</f>
        <v>640</v>
      </c>
      <c r="AF276" s="138">
        <f t="shared" ref="AF276:AF339" si="159">H276-AE276</f>
        <v>0</v>
      </c>
      <c r="AG276" s="138">
        <f t="shared" ref="AG276:AG339" si="160">J276*AD276</f>
        <v>0</v>
      </c>
      <c r="AH276" s="29"/>
      <c r="AI276" s="29"/>
      <c r="AJ276" s="15"/>
      <c r="AK276" s="51">
        <f t="shared" ref="AK276:AK339" ca="1" si="161">OFFSET($AK$4,D276,0)/OFFSET($J$4,D276,0)*J276</f>
        <v>440913.82508109033</v>
      </c>
      <c r="AL276" s="15">
        <f t="shared" ref="AL276:AL339" ca="1" si="162">AK276+P276+V276+W276+X276</f>
        <v>477196.02508109034</v>
      </c>
      <c r="AM276" s="49">
        <f t="shared" ref="AM276:AM339" ca="1" si="163">OFFSET($AM$4,D276,0)/OFFSET($H$4,D276,0)*H276</f>
        <v>2806.9967421083124</v>
      </c>
      <c r="AN276" s="49">
        <f t="shared" ref="AN276:AN339" ca="1" si="164">OFFSET($AN$4,D276,0)/OFFSET($Y$4,D276,0)*Y276</f>
        <v>11.195593931504614</v>
      </c>
      <c r="AO276" s="15"/>
      <c r="AP276" s="49">
        <f t="shared" ref="AP276:AP339" ca="1" si="165">OFFSET($AP$4,D276,0)/OFFSET($Z$4,D276,0)*Z276</f>
        <v>12111.884271619119</v>
      </c>
      <c r="AQ276" s="15">
        <f t="shared" si="143"/>
        <v>20814.216539107878</v>
      </c>
      <c r="AR276" s="15">
        <f t="shared" si="144"/>
        <v>0</v>
      </c>
      <c r="AS276" s="15"/>
      <c r="AT276" s="15"/>
      <c r="AU276" s="51">
        <f t="shared" ref="AU276:AU339" si="166">IF(AD276=0,AB276*$AU$4,0)</f>
        <v>2779</v>
      </c>
      <c r="AV276" s="51">
        <f t="shared" ref="AV276:AV339" ca="1" si="167">OFFSET($AV$4,D276,0)/OFFSET($AE$4,D276,0)*AE276</f>
        <v>10465.23646775833</v>
      </c>
      <c r="AW276" s="51">
        <f t="shared" ca="1" si="145"/>
        <v>0</v>
      </c>
      <c r="AX276" s="15">
        <f t="shared" ca="1" si="146"/>
        <v>4541.9042002695714</v>
      </c>
      <c r="AY276" s="51">
        <f t="shared" ca="1" si="147"/>
        <v>-19.711192417913061</v>
      </c>
      <c r="AZ276" s="52">
        <f t="shared" ref="AZ276:AZ339" ca="1" si="168">OFFSET($AT$4,D276,0)*$AZ$2/OFFSET($AF$4,D276,0)*AF276</f>
        <v>0</v>
      </c>
      <c r="BA276" s="52">
        <f t="shared" ref="BA276:BA339" ca="1" si="169">OFFSET($AT$4,D276,0)*$BA$2/OFFSET($AG$4,D276,0)*AG276</f>
        <v>0</v>
      </c>
      <c r="BB276" s="52">
        <f t="shared" si="148"/>
        <v>0</v>
      </c>
      <c r="BC276" s="39">
        <f t="shared" si="149"/>
        <v>0</v>
      </c>
      <c r="BD276" s="51">
        <f t="shared" ca="1" si="150"/>
        <v>0</v>
      </c>
      <c r="BE276" s="15">
        <f t="shared" ca="1" si="151"/>
        <v>25336.409546959538</v>
      </c>
      <c r="BF276" s="15">
        <v>-14187.26583676428</v>
      </c>
      <c r="BG276" s="15">
        <f t="shared" ca="1" si="152"/>
        <v>491163.36112732539</v>
      </c>
      <c r="BH276" s="15"/>
      <c r="BI276" s="15"/>
    </row>
    <row r="277" spans="1:61" ht="11.25" x14ac:dyDescent="0.2">
      <c r="A277" s="20">
        <v>20708</v>
      </c>
      <c r="B277" s="20"/>
      <c r="C277" s="20">
        <v>1</v>
      </c>
      <c r="D277" s="20">
        <f t="shared" ref="D277:D340" si="170">INT(A277/10000)</f>
        <v>2</v>
      </c>
      <c r="E277" s="47">
        <f t="shared" ref="E277:E340" si="171">IF(H277&lt;=500,1,IF(H277&lt;=1000,2,IF(H277&lt;=2500,3,IF(H277&lt;=5000,4,IF(H277&lt;=10000,5,IF(H277&lt;=20000,6,IF(H277&lt;=50000,7,8)))))))</f>
        <v>3</v>
      </c>
      <c r="F277" s="47">
        <f t="shared" ref="F277:F340" si="172">D277*10+E277</f>
        <v>23</v>
      </c>
      <c r="G277" s="21" t="s">
        <v>359</v>
      </c>
      <c r="H277" s="29">
        <v>1141</v>
      </c>
      <c r="I277" s="48"/>
      <c r="J277" s="29">
        <f t="shared" ref="J277:J340" si="173">IF(AND(I277=1,H277&lt;=20000),H277*2,IF(H277&lt;=10000,H277*(1+41/67),IF(H277&lt;=20000,H277*(1+2/3),IF(H277&lt;=50000,H277*(2),H277*(2+1/3))))+IF(AND(H277&gt;9000,H277&lt;=10000),(H277-9000)*(110/201),0)+IF(AND(H277&gt;18000,H277&lt;=20000),(H277-18000)*(3+1/3),0)+IF(AND(H277&gt;45000,H277&lt;=50000),(H277-45000)*(3+1/3),0))</f>
        <v>1839.2238805970148</v>
      </c>
      <c r="K277" s="125">
        <v>111794.6</v>
      </c>
      <c r="L277" s="125">
        <v>135384</v>
      </c>
      <c r="M277" s="125">
        <v>0</v>
      </c>
      <c r="N277" s="126">
        <f t="shared" si="153"/>
        <v>133291.872</v>
      </c>
      <c r="O277" s="126">
        <f t="shared" ca="1" si="154"/>
        <v>312164.39478744427</v>
      </c>
      <c r="P277" s="126">
        <f t="shared" ca="1" si="155"/>
        <v>53662</v>
      </c>
      <c r="Q277" s="49">
        <f t="shared" ref="Q277:Q340" si="174">IF(AND(I277=1,H277&lt;=20000),3,IF(H277&lt;=10000,1,IF(H277&lt;=20000,2,IF(H277&lt;=50000,3,4))))</f>
        <v>1</v>
      </c>
      <c r="R277" s="49">
        <f t="shared" ref="R277:R340" si="175">IF(AND(I277=1,H277&lt;=45000),0,IF(AND(H277&gt;9300,H277&lt;=10000),1,IF(AND(H277&gt;18000,H277&lt;=20000),2,IF(AND(H277&gt;45000,H277&lt;=50000),3,0))))</f>
        <v>0</v>
      </c>
      <c r="S277" s="49">
        <f ca="1">OFFSET(V!$B$7,D277,Q277)*H277</f>
        <v>10303.23</v>
      </c>
      <c r="T277" s="49">
        <f ca="1">IF(R277&gt;0,OFFSET(V!$I$7,D277,R277)*IF(R277=1,H277-9300,IF(R277=2,H277-18000,IF(R277=3,H277-45000,0))),0)</f>
        <v>0</v>
      </c>
      <c r="U277" s="49">
        <f>IF(AND(I277=1,H277&gt;20000,H277&lt;=45000),H277*V!$G$7,0)+IF(AND(I277=1,H277&gt;45000,H277&lt;=50000),V!$G$7/5000*(50000-H277)*H277,0)</f>
        <v>0</v>
      </c>
      <c r="V277" s="50">
        <f t="shared" ca="1" si="156"/>
        <v>10303.23</v>
      </c>
      <c r="W277" s="51">
        <v>0</v>
      </c>
      <c r="X277" s="51">
        <v>0</v>
      </c>
      <c r="Y277" s="52">
        <v>388</v>
      </c>
      <c r="Z277" s="52">
        <v>77179</v>
      </c>
      <c r="AA277" s="52">
        <v>106289</v>
      </c>
      <c r="AB277" s="138">
        <f t="shared" ref="AB277:AB340" si="176">MAX(AA277-$AB$3,0)</f>
        <v>105289</v>
      </c>
      <c r="AC277" s="52">
        <v>75288.016978572763</v>
      </c>
      <c r="AD277" s="138">
        <f t="shared" si="157"/>
        <v>0</v>
      </c>
      <c r="AE277" s="138">
        <f t="shared" si="158"/>
        <v>1141</v>
      </c>
      <c r="AF277" s="138">
        <f t="shared" si="159"/>
        <v>0</v>
      </c>
      <c r="AG277" s="138">
        <f t="shared" si="160"/>
        <v>0</v>
      </c>
      <c r="AH277" s="29"/>
      <c r="AI277" s="29"/>
      <c r="AJ277" s="15"/>
      <c r="AK277" s="51">
        <f t="shared" ca="1" si="161"/>
        <v>786066.67877738143</v>
      </c>
      <c r="AL277" s="15">
        <f t="shared" ca="1" si="162"/>
        <v>850031.90877738141</v>
      </c>
      <c r="AM277" s="49">
        <f t="shared" ca="1" si="163"/>
        <v>5004.3488792899752</v>
      </c>
      <c r="AN277" s="49">
        <f t="shared" ca="1" si="164"/>
        <v>180.99543522599126</v>
      </c>
      <c r="AO277" s="15"/>
      <c r="AP277" s="49">
        <f t="shared" ca="1" si="165"/>
        <v>43810.428654416835</v>
      </c>
      <c r="AQ277" s="15">
        <f t="shared" ref="AQ277:AQ340" si="177">IF(AD277=0,AC277,0)</f>
        <v>75288.016978572763</v>
      </c>
      <c r="AR277" s="15">
        <f t="shared" ref="AR277:AR340" si="178">AC277-AQ277</f>
        <v>0</v>
      </c>
      <c r="AS277" s="15"/>
      <c r="AT277" s="15"/>
      <c r="AU277" s="51">
        <f t="shared" si="166"/>
        <v>52644.5</v>
      </c>
      <c r="AV277" s="51">
        <f t="shared" ca="1" si="167"/>
        <v>18657.554390175395</v>
      </c>
      <c r="AW277" s="51">
        <f t="shared" ref="AW277:AW340" ca="1" si="179">IF(AD277=0,MAX(0,AC277*$AW$1-(AP277+AU277+AV277)),0)</f>
        <v>0</v>
      </c>
      <c r="AX277" s="15">
        <f t="shared" ref="AX277:AX340" ca="1" si="180">IF(AD277=0,MAX(0,(AP277+AU277+AV277)-AC277),0)</f>
        <v>39824.466066019479</v>
      </c>
      <c r="AY277" s="51">
        <f t="shared" ref="AY277:AY340" ca="1" si="181">-OFFSET($AW$4,D277,0)/OFFSET($AX$4,D277,0)*AX277</f>
        <v>-172.8322921301089</v>
      </c>
      <c r="AZ277" s="52">
        <f t="shared" ca="1" si="168"/>
        <v>0</v>
      </c>
      <c r="BA277" s="52">
        <f t="shared" ca="1" si="169"/>
        <v>0</v>
      </c>
      <c r="BB277" s="52">
        <f t="shared" ref="BB277:BB340" si="182">IF(AD277=1,MAX(0,AC277*$BB$1-(AP277+AZ277+BA277)),0)</f>
        <v>0</v>
      </c>
      <c r="BC277" s="39">
        <f t="shared" ref="BC277:BC340" si="183">IF(AD277=1,MAX(0,(AP277+AZ277+BA277)-AC277),0)</f>
        <v>0</v>
      </c>
      <c r="BD277" s="51">
        <f t="shared" ref="BD277:BD340" ca="1" si="184">-OFFSET($BB$4,D277,0)/OFFSET($BC$4,D277,0)*BC277</f>
        <v>0</v>
      </c>
      <c r="BE277" s="15">
        <f t="shared" ref="BE277:BE340" ca="1" si="185">AP277+AU277+AV277+AW277+AY277+AZ277+BA277+BB277+BD277</f>
        <v>114939.65075246213</v>
      </c>
      <c r="BF277" s="15">
        <v>-25293.234874606318</v>
      </c>
      <c r="BG277" s="15">
        <f t="shared" ref="BG277:BG340" ca="1" si="186">AL277+AM277+AN277+BE277+BF277</f>
        <v>944863.66896975308</v>
      </c>
      <c r="BH277" s="15"/>
      <c r="BI277" s="15"/>
    </row>
    <row r="278" spans="1:61" ht="11.25" x14ac:dyDescent="0.2">
      <c r="A278" s="20">
        <v>20710</v>
      </c>
      <c r="B278" s="20"/>
      <c r="C278" s="20">
        <v>1</v>
      </c>
      <c r="D278" s="20">
        <f t="shared" si="170"/>
        <v>2</v>
      </c>
      <c r="E278" s="47">
        <f t="shared" si="171"/>
        <v>3</v>
      </c>
      <c r="F278" s="47">
        <f t="shared" si="172"/>
        <v>23</v>
      </c>
      <c r="G278" s="21" t="s">
        <v>360</v>
      </c>
      <c r="H278" s="29">
        <v>2229</v>
      </c>
      <c r="I278" s="48"/>
      <c r="J278" s="29">
        <f t="shared" si="173"/>
        <v>3593.0149253731342</v>
      </c>
      <c r="K278" s="125">
        <v>134685.20000000001</v>
      </c>
      <c r="L278" s="125">
        <v>220914</v>
      </c>
      <c r="M278" s="125">
        <v>0</v>
      </c>
      <c r="N278" s="126">
        <f t="shared" si="153"/>
        <v>183129.804</v>
      </c>
      <c r="O278" s="126">
        <f t="shared" ca="1" si="154"/>
        <v>609828.60296337714</v>
      </c>
      <c r="P278" s="126">
        <f t="shared" ca="1" si="155"/>
        <v>128010</v>
      </c>
      <c r="Q278" s="49">
        <f t="shared" si="174"/>
        <v>1</v>
      </c>
      <c r="R278" s="49">
        <f t="shared" si="175"/>
        <v>0</v>
      </c>
      <c r="S278" s="49">
        <f ca="1">OFFSET(V!$B$7,D278,Q278)*H278</f>
        <v>20127.87</v>
      </c>
      <c r="T278" s="49">
        <f ca="1">IF(R278&gt;0,OFFSET(V!$I$7,D278,R278)*IF(R278=1,H278-9300,IF(R278=2,H278-18000,IF(R278=3,H278-45000,0))),0)</f>
        <v>0</v>
      </c>
      <c r="U278" s="49">
        <f>IF(AND(I278=1,H278&gt;20000,H278&lt;=45000),H278*V!$G$7,0)+IF(AND(I278=1,H278&gt;45000,H278&lt;=50000),V!$G$7/5000*(50000-H278)*H278,0)</f>
        <v>0</v>
      </c>
      <c r="V278" s="50">
        <f t="shared" ca="1" si="156"/>
        <v>20127.87</v>
      </c>
      <c r="W278" s="51">
        <v>11238.92</v>
      </c>
      <c r="X278" s="51">
        <v>0</v>
      </c>
      <c r="Y278" s="52">
        <v>1526</v>
      </c>
      <c r="Z278" s="52">
        <v>64824</v>
      </c>
      <c r="AA278" s="52">
        <v>36486</v>
      </c>
      <c r="AB278" s="138">
        <f t="shared" si="176"/>
        <v>35486</v>
      </c>
      <c r="AC278" s="52">
        <v>63235.730090037454</v>
      </c>
      <c r="AD278" s="138">
        <f t="shared" si="157"/>
        <v>0</v>
      </c>
      <c r="AE278" s="138">
        <f t="shared" si="158"/>
        <v>2229</v>
      </c>
      <c r="AF278" s="138">
        <f t="shared" si="159"/>
        <v>0</v>
      </c>
      <c r="AG278" s="138">
        <f t="shared" si="160"/>
        <v>0</v>
      </c>
      <c r="AH278" s="29"/>
      <c r="AI278" s="29"/>
      <c r="AJ278" s="15"/>
      <c r="AK278" s="51">
        <f t="shared" ca="1" si="161"/>
        <v>1535620.1814152349</v>
      </c>
      <c r="AL278" s="15">
        <f t="shared" ca="1" si="162"/>
        <v>1694996.971415235</v>
      </c>
      <c r="AM278" s="49">
        <f t="shared" ca="1" si="163"/>
        <v>9776.2433408741072</v>
      </c>
      <c r="AN278" s="49">
        <f t="shared" ca="1" si="164"/>
        <v>711.85318081150172</v>
      </c>
      <c r="AO278" s="15"/>
      <c r="AP278" s="49">
        <f t="shared" ca="1" si="165"/>
        <v>36797.149834720803</v>
      </c>
      <c r="AQ278" s="15">
        <f t="shared" si="177"/>
        <v>63235.730090037454</v>
      </c>
      <c r="AR278" s="15">
        <f t="shared" si="178"/>
        <v>0</v>
      </c>
      <c r="AS278" s="15"/>
      <c r="AT278" s="15"/>
      <c r="AU278" s="51">
        <f t="shared" si="166"/>
        <v>17743</v>
      </c>
      <c r="AV278" s="51">
        <f t="shared" ca="1" si="167"/>
        <v>36448.45638536456</v>
      </c>
      <c r="AW278" s="51">
        <f t="shared" ca="1" si="179"/>
        <v>0</v>
      </c>
      <c r="AX278" s="15">
        <f t="shared" ca="1" si="180"/>
        <v>27752.876130047909</v>
      </c>
      <c r="AY278" s="51">
        <f t="shared" ca="1" si="181"/>
        <v>-120.44337736524973</v>
      </c>
      <c r="AZ278" s="52">
        <f t="shared" ca="1" si="168"/>
        <v>0</v>
      </c>
      <c r="BA278" s="52">
        <f t="shared" ca="1" si="169"/>
        <v>0</v>
      </c>
      <c r="BB278" s="52">
        <f t="shared" si="182"/>
        <v>0</v>
      </c>
      <c r="BC278" s="39">
        <f t="shared" si="183"/>
        <v>0</v>
      </c>
      <c r="BD278" s="51">
        <f t="shared" ca="1" si="184"/>
        <v>0</v>
      </c>
      <c r="BE278" s="15">
        <f t="shared" ca="1" si="185"/>
        <v>90868.162842720107</v>
      </c>
      <c r="BF278" s="15">
        <v>-49411.586797105592</v>
      </c>
      <c r="BG278" s="15">
        <f t="shared" ca="1" si="186"/>
        <v>1746941.643982535</v>
      </c>
      <c r="BH278" s="15"/>
      <c r="BI278" s="15"/>
    </row>
    <row r="279" spans="1:61" ht="11.25" x14ac:dyDescent="0.2">
      <c r="A279" s="20">
        <v>20711</v>
      </c>
      <c r="B279" s="20"/>
      <c r="C279" s="20">
        <v>1</v>
      </c>
      <c r="D279" s="20">
        <f t="shared" si="170"/>
        <v>2</v>
      </c>
      <c r="E279" s="47">
        <f t="shared" si="171"/>
        <v>5</v>
      </c>
      <c r="F279" s="47">
        <f t="shared" si="172"/>
        <v>25</v>
      </c>
      <c r="G279" s="21" t="s">
        <v>361</v>
      </c>
      <c r="H279" s="29">
        <v>8546</v>
      </c>
      <c r="I279" s="48"/>
      <c r="J279" s="29">
        <f t="shared" si="173"/>
        <v>13775.641791044776</v>
      </c>
      <c r="K279" s="125">
        <v>784727.5</v>
      </c>
      <c r="L279" s="125">
        <v>1761091</v>
      </c>
      <c r="M279" s="125">
        <v>0</v>
      </c>
      <c r="N279" s="126">
        <f t="shared" si="153"/>
        <v>1251829.29</v>
      </c>
      <c r="O279" s="126">
        <f t="shared" ca="1" si="154"/>
        <v>2338086.6939995605</v>
      </c>
      <c r="P279" s="126">
        <f t="shared" ca="1" si="155"/>
        <v>325877</v>
      </c>
      <c r="Q279" s="49">
        <f t="shared" si="174"/>
        <v>1</v>
      </c>
      <c r="R279" s="49">
        <f t="shared" si="175"/>
        <v>0</v>
      </c>
      <c r="S279" s="49">
        <f ca="1">OFFSET(V!$B$7,D279,Q279)*H279</f>
        <v>77170.37999999999</v>
      </c>
      <c r="T279" s="49">
        <f ca="1">IF(R279&gt;0,OFFSET(V!$I$7,D279,R279)*IF(R279=1,H279-9300,IF(R279=2,H279-18000,IF(R279=3,H279-45000,0))),0)</f>
        <v>0</v>
      </c>
      <c r="U279" s="49">
        <f>IF(AND(I279=1,H279&gt;20000,H279&lt;=45000),H279*V!$G$7,0)+IF(AND(I279=1,H279&gt;45000,H279&lt;=50000),V!$G$7/5000*(50000-H279)*H279,0)</f>
        <v>0</v>
      </c>
      <c r="V279" s="50">
        <f t="shared" ca="1" si="156"/>
        <v>77170.37999999999</v>
      </c>
      <c r="W279" s="51">
        <v>36968.47</v>
      </c>
      <c r="X279" s="51">
        <v>0</v>
      </c>
      <c r="Y279" s="52">
        <v>4627</v>
      </c>
      <c r="Z279" s="52">
        <v>523375</v>
      </c>
      <c r="AA279" s="52">
        <v>569436</v>
      </c>
      <c r="AB279" s="138">
        <f t="shared" si="176"/>
        <v>568436</v>
      </c>
      <c r="AC279" s="52">
        <v>510551.65117662208</v>
      </c>
      <c r="AD279" s="138">
        <f t="shared" si="157"/>
        <v>0</v>
      </c>
      <c r="AE279" s="138">
        <f t="shared" si="158"/>
        <v>8546</v>
      </c>
      <c r="AF279" s="138">
        <f t="shared" si="159"/>
        <v>0</v>
      </c>
      <c r="AG279" s="138">
        <f t="shared" si="160"/>
        <v>0</v>
      </c>
      <c r="AH279" s="29"/>
      <c r="AI279" s="29"/>
      <c r="AJ279" s="15"/>
      <c r="AK279" s="51">
        <f t="shared" ca="1" si="161"/>
        <v>5887577.4205359351</v>
      </c>
      <c r="AL279" s="15">
        <f t="shared" ca="1" si="162"/>
        <v>6327593.2705359347</v>
      </c>
      <c r="AM279" s="49">
        <f t="shared" ca="1" si="163"/>
        <v>37482.178371965056</v>
      </c>
      <c r="AN279" s="49">
        <f t="shared" ca="1" si="164"/>
        <v>2158.4172133779939</v>
      </c>
      <c r="AO279" s="15"/>
      <c r="AP279" s="49">
        <f t="shared" ca="1" si="165"/>
        <v>297092.25433091138</v>
      </c>
      <c r="AQ279" s="15">
        <f t="shared" si="177"/>
        <v>510551.65117662208</v>
      </c>
      <c r="AR279" s="15">
        <f t="shared" si="178"/>
        <v>0</v>
      </c>
      <c r="AS279" s="15"/>
      <c r="AT279" s="15"/>
      <c r="AU279" s="51">
        <f t="shared" si="166"/>
        <v>284218</v>
      </c>
      <c r="AV279" s="51">
        <f t="shared" ca="1" si="167"/>
        <v>139743.61070853545</v>
      </c>
      <c r="AW279" s="51">
        <f t="shared" ca="1" si="179"/>
        <v>0</v>
      </c>
      <c r="AX279" s="15">
        <f t="shared" ca="1" si="180"/>
        <v>210502.21386282478</v>
      </c>
      <c r="AY279" s="51">
        <f t="shared" ca="1" si="181"/>
        <v>-913.54847193839078</v>
      </c>
      <c r="AZ279" s="52">
        <f t="shared" ca="1" si="168"/>
        <v>0</v>
      </c>
      <c r="BA279" s="52">
        <f t="shared" ca="1" si="169"/>
        <v>0</v>
      </c>
      <c r="BB279" s="52">
        <f t="shared" si="182"/>
        <v>0</v>
      </c>
      <c r="BC279" s="39">
        <f t="shared" si="183"/>
        <v>0</v>
      </c>
      <c r="BD279" s="51">
        <f t="shared" ca="1" si="184"/>
        <v>0</v>
      </c>
      <c r="BE279" s="15">
        <f t="shared" ca="1" si="185"/>
        <v>720140.3165675085</v>
      </c>
      <c r="BF279" s="15">
        <v>-189444.33412654302</v>
      </c>
      <c r="BG279" s="15">
        <f t="shared" ca="1" si="186"/>
        <v>6897929.8485622425</v>
      </c>
      <c r="BH279" s="15"/>
      <c r="BI279" s="15"/>
    </row>
    <row r="280" spans="1:61" ht="11.25" x14ac:dyDescent="0.2">
      <c r="A280" s="20">
        <v>20712</v>
      </c>
      <c r="B280" s="20"/>
      <c r="C280" s="20">
        <v>1</v>
      </c>
      <c r="D280" s="20">
        <f t="shared" si="170"/>
        <v>2</v>
      </c>
      <c r="E280" s="47">
        <f t="shared" si="171"/>
        <v>3</v>
      </c>
      <c r="F280" s="47">
        <f t="shared" si="172"/>
        <v>23</v>
      </c>
      <c r="G280" s="21" t="s">
        <v>362</v>
      </c>
      <c r="H280" s="29">
        <v>1254</v>
      </c>
      <c r="I280" s="48"/>
      <c r="J280" s="29">
        <f t="shared" si="173"/>
        <v>2021.3731343283582</v>
      </c>
      <c r="K280" s="125">
        <v>61262.25</v>
      </c>
      <c r="L280" s="125">
        <v>17789</v>
      </c>
      <c r="M280" s="125">
        <v>39781</v>
      </c>
      <c r="N280" s="126">
        <f t="shared" si="153"/>
        <v>90827.53</v>
      </c>
      <c r="O280" s="126">
        <f t="shared" ca="1" si="154"/>
        <v>343079.88699689315</v>
      </c>
      <c r="P280" s="126">
        <f t="shared" ca="1" si="155"/>
        <v>75676</v>
      </c>
      <c r="Q280" s="49">
        <f t="shared" si="174"/>
        <v>1</v>
      </c>
      <c r="R280" s="49">
        <f t="shared" si="175"/>
        <v>0</v>
      </c>
      <c r="S280" s="49">
        <f ca="1">OFFSET(V!$B$7,D280,Q280)*H280</f>
        <v>11323.619999999999</v>
      </c>
      <c r="T280" s="49">
        <f ca="1">IF(R280&gt;0,OFFSET(V!$I$7,D280,R280)*IF(R280=1,H280-9300,IF(R280=2,H280-18000,IF(R280=3,H280-45000,0))),0)</f>
        <v>0</v>
      </c>
      <c r="U280" s="49">
        <f>IF(AND(I280=1,H280&gt;20000,H280&lt;=45000),H280*V!$G$7,0)+IF(AND(I280=1,H280&gt;45000,H280&lt;=50000),V!$G$7/5000*(50000-H280)*H280,0)</f>
        <v>0</v>
      </c>
      <c r="V280" s="50">
        <f t="shared" ca="1" si="156"/>
        <v>11323.619999999999</v>
      </c>
      <c r="W280" s="51">
        <v>0</v>
      </c>
      <c r="X280" s="51">
        <v>0</v>
      </c>
      <c r="Y280" s="52">
        <v>606</v>
      </c>
      <c r="Z280" s="52">
        <v>29316</v>
      </c>
      <c r="AA280" s="52">
        <v>8850</v>
      </c>
      <c r="AB280" s="138">
        <f t="shared" si="176"/>
        <v>7850</v>
      </c>
      <c r="AC280" s="52">
        <v>28597.720957045814</v>
      </c>
      <c r="AD280" s="138">
        <f t="shared" si="157"/>
        <v>0</v>
      </c>
      <c r="AE280" s="138">
        <f t="shared" si="158"/>
        <v>1254</v>
      </c>
      <c r="AF280" s="138">
        <f t="shared" si="159"/>
        <v>0</v>
      </c>
      <c r="AG280" s="138">
        <f t="shared" si="160"/>
        <v>0</v>
      </c>
      <c r="AH280" s="29"/>
      <c r="AI280" s="29"/>
      <c r="AJ280" s="15"/>
      <c r="AK280" s="51">
        <f t="shared" ca="1" si="161"/>
        <v>863915.52601826144</v>
      </c>
      <c r="AL280" s="15">
        <f t="shared" ca="1" si="162"/>
        <v>950915.14601826144</v>
      </c>
      <c r="AM280" s="49">
        <f t="shared" ca="1" si="163"/>
        <v>5499.9592415684747</v>
      </c>
      <c r="AN280" s="49">
        <f t="shared" ca="1" si="164"/>
        <v>282.68874677049149</v>
      </c>
      <c r="AO280" s="15"/>
      <c r="AP280" s="49">
        <f t="shared" ca="1" si="165"/>
        <v>16641.139771607355</v>
      </c>
      <c r="AQ280" s="15">
        <f t="shared" si="177"/>
        <v>28597.720957045814</v>
      </c>
      <c r="AR280" s="15">
        <f t="shared" si="178"/>
        <v>0</v>
      </c>
      <c r="AS280" s="15"/>
      <c r="AT280" s="15"/>
      <c r="AU280" s="51">
        <f t="shared" si="166"/>
        <v>3925</v>
      </c>
      <c r="AV280" s="51">
        <f t="shared" ca="1" si="167"/>
        <v>20505.322704013975</v>
      </c>
      <c r="AW280" s="51">
        <f t="shared" ca="1" si="179"/>
        <v>0</v>
      </c>
      <c r="AX280" s="15">
        <f t="shared" ca="1" si="180"/>
        <v>12473.741518575516</v>
      </c>
      <c r="AY280" s="51">
        <f t="shared" ca="1" si="181"/>
        <v>-54.134193149507659</v>
      </c>
      <c r="AZ280" s="52">
        <f t="shared" ca="1" si="168"/>
        <v>0</v>
      </c>
      <c r="BA280" s="52">
        <f t="shared" ca="1" si="169"/>
        <v>0</v>
      </c>
      <c r="BB280" s="52">
        <f t="shared" si="182"/>
        <v>0</v>
      </c>
      <c r="BC280" s="39">
        <f t="shared" si="183"/>
        <v>0</v>
      </c>
      <c r="BD280" s="51">
        <f t="shared" ca="1" si="184"/>
        <v>0</v>
      </c>
      <c r="BE280" s="15">
        <f t="shared" ca="1" si="185"/>
        <v>41017.328282471826</v>
      </c>
      <c r="BF280" s="15">
        <v>-27798.17399891001</v>
      </c>
      <c r="BG280" s="15">
        <f t="shared" ca="1" si="186"/>
        <v>969916.94829016225</v>
      </c>
      <c r="BH280" s="15"/>
      <c r="BI280" s="15"/>
    </row>
    <row r="281" spans="1:61" ht="11.25" x14ac:dyDescent="0.2">
      <c r="A281" s="20">
        <v>20713</v>
      </c>
      <c r="B281" s="20"/>
      <c r="C281" s="20">
        <v>1</v>
      </c>
      <c r="D281" s="20">
        <f t="shared" si="170"/>
        <v>2</v>
      </c>
      <c r="E281" s="47">
        <f t="shared" si="171"/>
        <v>2</v>
      </c>
      <c r="F281" s="47">
        <f t="shared" si="172"/>
        <v>22</v>
      </c>
      <c r="G281" s="21" t="s">
        <v>363</v>
      </c>
      <c r="H281" s="29">
        <v>807</v>
      </c>
      <c r="I281" s="48"/>
      <c r="J281" s="29">
        <f t="shared" si="173"/>
        <v>1300.8358208955224</v>
      </c>
      <c r="K281" s="125">
        <v>48746.450000000004</v>
      </c>
      <c r="L281" s="125">
        <v>62960</v>
      </c>
      <c r="M281" s="125">
        <v>28202</v>
      </c>
      <c r="N281" s="126">
        <f t="shared" si="153"/>
        <v>87853.844000000012</v>
      </c>
      <c r="O281" s="126">
        <f t="shared" ca="1" si="154"/>
        <v>220785.86029225899</v>
      </c>
      <c r="P281" s="126">
        <f t="shared" ca="1" si="155"/>
        <v>39880</v>
      </c>
      <c r="Q281" s="49">
        <f t="shared" si="174"/>
        <v>1</v>
      </c>
      <c r="R281" s="49">
        <f t="shared" si="175"/>
        <v>0</v>
      </c>
      <c r="S281" s="49">
        <f ca="1">OFFSET(V!$B$7,D281,Q281)*H281</f>
        <v>7287.2099999999991</v>
      </c>
      <c r="T281" s="49">
        <f ca="1">IF(R281&gt;0,OFFSET(V!$I$7,D281,R281)*IF(R281=1,H281-9300,IF(R281=2,H281-18000,IF(R281=3,H281-45000,0))),0)</f>
        <v>0</v>
      </c>
      <c r="U281" s="49">
        <f>IF(AND(I281=1,H281&gt;20000,H281&lt;=45000),H281*V!$G$7,0)+IF(AND(I281=1,H281&gt;45000,H281&lt;=50000),V!$G$7/5000*(50000-H281)*H281,0)</f>
        <v>0</v>
      </c>
      <c r="V281" s="50">
        <f t="shared" ca="1" si="156"/>
        <v>7287.2099999999991</v>
      </c>
      <c r="W281" s="51">
        <v>0</v>
      </c>
      <c r="X281" s="51">
        <v>0</v>
      </c>
      <c r="Y281" s="52">
        <v>1865</v>
      </c>
      <c r="Z281" s="52">
        <v>17703</v>
      </c>
      <c r="AA281" s="52">
        <v>3139</v>
      </c>
      <c r="AB281" s="138">
        <f t="shared" si="176"/>
        <v>2139</v>
      </c>
      <c r="AC281" s="52">
        <v>17269.254130938123</v>
      </c>
      <c r="AD281" s="138">
        <f t="shared" si="157"/>
        <v>0</v>
      </c>
      <c r="AE281" s="138">
        <f t="shared" si="158"/>
        <v>807</v>
      </c>
      <c r="AF281" s="138">
        <f t="shared" si="159"/>
        <v>0</v>
      </c>
      <c r="AG281" s="138">
        <f t="shared" si="160"/>
        <v>0</v>
      </c>
      <c r="AH281" s="29"/>
      <c r="AI281" s="29"/>
      <c r="AJ281" s="15"/>
      <c r="AK281" s="51">
        <f t="shared" ca="1" si="161"/>
        <v>555964.77631318732</v>
      </c>
      <c r="AL281" s="15">
        <f t="shared" ca="1" si="162"/>
        <v>603131.98631318728</v>
      </c>
      <c r="AM281" s="49">
        <f t="shared" ca="1" si="163"/>
        <v>3539.4474545021999</v>
      </c>
      <c r="AN281" s="49">
        <f t="shared" ca="1" si="164"/>
        <v>869.99094509400436</v>
      </c>
      <c r="AO281" s="15"/>
      <c r="AP281" s="49">
        <f t="shared" ca="1" si="165"/>
        <v>10049.055034000716</v>
      </c>
      <c r="AQ281" s="15">
        <f t="shared" si="177"/>
        <v>17269.254130938123</v>
      </c>
      <c r="AR281" s="15">
        <f t="shared" si="178"/>
        <v>0</v>
      </c>
      <c r="AS281" s="15"/>
      <c r="AT281" s="15"/>
      <c r="AU281" s="51">
        <f t="shared" si="166"/>
        <v>1069.5</v>
      </c>
      <c r="AV281" s="51">
        <f t="shared" ca="1" si="167"/>
        <v>13196.009108564018</v>
      </c>
      <c r="AW281" s="51">
        <f t="shared" ca="1" si="179"/>
        <v>0</v>
      </c>
      <c r="AX281" s="15">
        <f t="shared" ca="1" si="180"/>
        <v>7045.3100116266105</v>
      </c>
      <c r="AY281" s="51">
        <f t="shared" ca="1" si="181"/>
        <v>-30.575603350413935</v>
      </c>
      <c r="AZ281" s="52">
        <f t="shared" ca="1" si="168"/>
        <v>0</v>
      </c>
      <c r="BA281" s="52">
        <f t="shared" ca="1" si="169"/>
        <v>0</v>
      </c>
      <c r="BB281" s="52">
        <f t="shared" si="182"/>
        <v>0</v>
      </c>
      <c r="BC281" s="39">
        <f t="shared" si="183"/>
        <v>0</v>
      </c>
      <c r="BD281" s="51">
        <f t="shared" ca="1" si="184"/>
        <v>0</v>
      </c>
      <c r="BE281" s="15">
        <f t="shared" ca="1" si="185"/>
        <v>24283.988539214319</v>
      </c>
      <c r="BF281" s="15">
        <v>-17889.255516044959</v>
      </c>
      <c r="BG281" s="15">
        <f t="shared" ca="1" si="186"/>
        <v>613936.15773595299</v>
      </c>
      <c r="BH281" s="15"/>
      <c r="BI281" s="15"/>
    </row>
    <row r="282" spans="1:61" ht="11.25" x14ac:dyDescent="0.2">
      <c r="A282" s="20">
        <v>20719</v>
      </c>
      <c r="B282" s="20"/>
      <c r="C282" s="20">
        <v>1</v>
      </c>
      <c r="D282" s="20">
        <f t="shared" si="170"/>
        <v>2</v>
      </c>
      <c r="E282" s="47">
        <f t="shared" si="171"/>
        <v>3</v>
      </c>
      <c r="F282" s="47">
        <f t="shared" si="172"/>
        <v>23</v>
      </c>
      <c r="G282" s="21" t="s">
        <v>364</v>
      </c>
      <c r="H282" s="29">
        <v>2239</v>
      </c>
      <c r="I282" s="48"/>
      <c r="J282" s="29">
        <f t="shared" si="173"/>
        <v>3609.1343283582091</v>
      </c>
      <c r="K282" s="125">
        <v>148441.95000000001</v>
      </c>
      <c r="L282" s="125">
        <v>141465</v>
      </c>
      <c r="M282" s="125">
        <v>0</v>
      </c>
      <c r="N282" s="126">
        <f t="shared" si="153"/>
        <v>162049.554</v>
      </c>
      <c r="O282" s="126">
        <f t="shared" ca="1" si="154"/>
        <v>612564.48722970008</v>
      </c>
      <c r="P282" s="126">
        <f t="shared" ca="1" si="155"/>
        <v>135154</v>
      </c>
      <c r="Q282" s="49">
        <f t="shared" si="174"/>
        <v>1</v>
      </c>
      <c r="R282" s="49">
        <f t="shared" si="175"/>
        <v>0</v>
      </c>
      <c r="S282" s="49">
        <f ca="1">OFFSET(V!$B$7,D282,Q282)*H282</f>
        <v>20218.169999999998</v>
      </c>
      <c r="T282" s="49">
        <f ca="1">IF(R282&gt;0,OFFSET(V!$I$7,D282,R282)*IF(R282=1,H282-9300,IF(R282=2,H282-18000,IF(R282=3,H282-45000,0))),0)</f>
        <v>0</v>
      </c>
      <c r="U282" s="49">
        <f>IF(AND(I282=1,H282&gt;20000,H282&lt;=45000),H282*V!$G$7,0)+IF(AND(I282=1,H282&gt;45000,H282&lt;=50000),V!$G$7/5000*(50000-H282)*H282,0)</f>
        <v>0</v>
      </c>
      <c r="V282" s="50">
        <f t="shared" ca="1" si="156"/>
        <v>20218.169999999998</v>
      </c>
      <c r="W282" s="51">
        <v>10607.519999999999</v>
      </c>
      <c r="X282" s="51">
        <v>0</v>
      </c>
      <c r="Y282" s="52">
        <v>291</v>
      </c>
      <c r="Z282" s="52">
        <v>117890</v>
      </c>
      <c r="AA282" s="52">
        <v>28516</v>
      </c>
      <c r="AB282" s="138">
        <f t="shared" si="176"/>
        <v>27516</v>
      </c>
      <c r="AC282" s="52">
        <v>115001.54603718553</v>
      </c>
      <c r="AD282" s="138">
        <f t="shared" si="157"/>
        <v>0</v>
      </c>
      <c r="AE282" s="138">
        <f t="shared" si="158"/>
        <v>2239</v>
      </c>
      <c r="AF282" s="138">
        <f t="shared" si="159"/>
        <v>0</v>
      </c>
      <c r="AG282" s="138">
        <f t="shared" si="160"/>
        <v>0</v>
      </c>
      <c r="AH282" s="29"/>
      <c r="AI282" s="29"/>
      <c r="AJ282" s="15"/>
      <c r="AK282" s="51">
        <f t="shared" ca="1" si="161"/>
        <v>1542509.459932127</v>
      </c>
      <c r="AL282" s="15">
        <f t="shared" ca="1" si="162"/>
        <v>1708489.149932127</v>
      </c>
      <c r="AM282" s="49">
        <f t="shared" ca="1" si="163"/>
        <v>9820.1026649695486</v>
      </c>
      <c r="AN282" s="49">
        <f t="shared" ca="1" si="164"/>
        <v>135.74657641949344</v>
      </c>
      <c r="AO282" s="15"/>
      <c r="AP282" s="49">
        <f t="shared" ca="1" si="165"/>
        <v>66919.906115254154</v>
      </c>
      <c r="AQ282" s="15">
        <f t="shared" si="177"/>
        <v>115001.54603718553</v>
      </c>
      <c r="AR282" s="15">
        <f t="shared" si="178"/>
        <v>0</v>
      </c>
      <c r="AS282" s="15"/>
      <c r="AT282" s="15"/>
      <c r="AU282" s="51">
        <f t="shared" si="166"/>
        <v>13758</v>
      </c>
      <c r="AV282" s="51">
        <f t="shared" ca="1" si="167"/>
        <v>36611.975705173281</v>
      </c>
      <c r="AW282" s="51">
        <f t="shared" ca="1" si="179"/>
        <v>0</v>
      </c>
      <c r="AX282" s="15">
        <f t="shared" ca="1" si="180"/>
        <v>2288.3357832418988</v>
      </c>
      <c r="AY282" s="51">
        <f t="shared" ca="1" si="181"/>
        <v>-9.9310388223511499</v>
      </c>
      <c r="AZ282" s="52">
        <f t="shared" ca="1" si="168"/>
        <v>0</v>
      </c>
      <c r="BA282" s="52">
        <f t="shared" ca="1" si="169"/>
        <v>0</v>
      </c>
      <c r="BB282" s="52">
        <f t="shared" si="182"/>
        <v>0</v>
      </c>
      <c r="BC282" s="39">
        <f t="shared" si="183"/>
        <v>0</v>
      </c>
      <c r="BD282" s="51">
        <f t="shared" ca="1" si="184"/>
        <v>0</v>
      </c>
      <c r="BE282" s="15">
        <f t="shared" ca="1" si="185"/>
        <v>117279.95078160508</v>
      </c>
      <c r="BF282" s="15">
        <v>-49633.262825805032</v>
      </c>
      <c r="BG282" s="15">
        <f t="shared" ca="1" si="186"/>
        <v>1786091.6871293162</v>
      </c>
      <c r="BH282" s="15"/>
      <c r="BI282" s="15"/>
    </row>
    <row r="283" spans="1:61" ht="11.25" x14ac:dyDescent="0.2">
      <c r="A283" s="20">
        <v>20720</v>
      </c>
      <c r="B283" s="20"/>
      <c r="C283" s="20">
        <v>1</v>
      </c>
      <c r="D283" s="20">
        <f t="shared" si="170"/>
        <v>2</v>
      </c>
      <c r="E283" s="47">
        <f t="shared" si="171"/>
        <v>5</v>
      </c>
      <c r="F283" s="47">
        <f t="shared" si="172"/>
        <v>25</v>
      </c>
      <c r="G283" s="21" t="s">
        <v>365</v>
      </c>
      <c r="H283" s="29">
        <v>5932</v>
      </c>
      <c r="I283" s="48"/>
      <c r="J283" s="29">
        <f t="shared" si="173"/>
        <v>9562.0298507462685</v>
      </c>
      <c r="K283" s="125">
        <v>336249</v>
      </c>
      <c r="L283" s="125">
        <v>1188286</v>
      </c>
      <c r="M283" s="125">
        <v>50292</v>
      </c>
      <c r="N283" s="126">
        <f t="shared" si="153"/>
        <v>755822.82000000007</v>
      </c>
      <c r="O283" s="126">
        <f t="shared" ca="1" si="154"/>
        <v>1622926.5467827513</v>
      </c>
      <c r="P283" s="126">
        <f t="shared" ca="1" si="155"/>
        <v>260131</v>
      </c>
      <c r="Q283" s="49">
        <f t="shared" si="174"/>
        <v>1</v>
      </c>
      <c r="R283" s="49">
        <f t="shared" si="175"/>
        <v>0</v>
      </c>
      <c r="S283" s="49">
        <f ca="1">OFFSET(V!$B$7,D283,Q283)*H283</f>
        <v>53565.96</v>
      </c>
      <c r="T283" s="49">
        <f ca="1">IF(R283&gt;0,OFFSET(V!$I$7,D283,R283)*IF(R283=1,H283-9300,IF(R283=2,H283-18000,IF(R283=3,H283-45000,0))),0)</f>
        <v>0</v>
      </c>
      <c r="U283" s="49">
        <f>IF(AND(I283=1,H283&gt;20000,H283&lt;=45000),H283*V!$G$7,0)+IF(AND(I283=1,H283&gt;45000,H283&lt;=50000),V!$G$7/5000*(50000-H283)*H283,0)</f>
        <v>0</v>
      </c>
      <c r="V283" s="50">
        <f t="shared" ca="1" si="156"/>
        <v>53565.96</v>
      </c>
      <c r="W283" s="51">
        <v>27934.94</v>
      </c>
      <c r="X283" s="51">
        <v>0</v>
      </c>
      <c r="Y283" s="52">
        <v>3076</v>
      </c>
      <c r="Z283" s="52">
        <v>306694</v>
      </c>
      <c r="AA283" s="52">
        <v>11574</v>
      </c>
      <c r="AB283" s="138">
        <f t="shared" si="176"/>
        <v>10574</v>
      </c>
      <c r="AC283" s="52">
        <v>299179.60946923896</v>
      </c>
      <c r="AD283" s="138">
        <f t="shared" si="157"/>
        <v>0</v>
      </c>
      <c r="AE283" s="138">
        <f t="shared" si="158"/>
        <v>5932</v>
      </c>
      <c r="AF283" s="138">
        <f t="shared" si="159"/>
        <v>0</v>
      </c>
      <c r="AG283" s="138">
        <f t="shared" si="160"/>
        <v>0</v>
      </c>
      <c r="AH283" s="29"/>
      <c r="AI283" s="29"/>
      <c r="AJ283" s="15"/>
      <c r="AK283" s="51">
        <f t="shared" ca="1" si="161"/>
        <v>4086720.0162203563</v>
      </c>
      <c r="AL283" s="15">
        <f t="shared" ca="1" si="162"/>
        <v>4428351.9162203567</v>
      </c>
      <c r="AM283" s="49">
        <f t="shared" ca="1" si="163"/>
        <v>26017.35105341642</v>
      </c>
      <c r="AN283" s="49">
        <f t="shared" ca="1" si="164"/>
        <v>1434.901955554508</v>
      </c>
      <c r="AO283" s="15"/>
      <c r="AP283" s="49">
        <f t="shared" ca="1" si="165"/>
        <v>174093.93236162321</v>
      </c>
      <c r="AQ283" s="15">
        <f t="shared" si="177"/>
        <v>299179.60946923896</v>
      </c>
      <c r="AR283" s="15">
        <f t="shared" si="178"/>
        <v>0</v>
      </c>
      <c r="AS283" s="15"/>
      <c r="AT283" s="15"/>
      <c r="AU283" s="51">
        <f t="shared" si="166"/>
        <v>5287</v>
      </c>
      <c r="AV283" s="51">
        <f t="shared" ca="1" si="167"/>
        <v>96999.660510535017</v>
      </c>
      <c r="AW283" s="51">
        <f t="shared" ca="1" si="179"/>
        <v>0</v>
      </c>
      <c r="AX283" s="15">
        <f t="shared" ca="1" si="180"/>
        <v>0</v>
      </c>
      <c r="AY283" s="51">
        <f t="shared" ca="1" si="181"/>
        <v>0</v>
      </c>
      <c r="AZ283" s="52">
        <f t="shared" ca="1" si="168"/>
        <v>0</v>
      </c>
      <c r="BA283" s="52">
        <f t="shared" ca="1" si="169"/>
        <v>0</v>
      </c>
      <c r="BB283" s="52">
        <f t="shared" si="182"/>
        <v>0</v>
      </c>
      <c r="BC283" s="39">
        <f t="shared" si="183"/>
        <v>0</v>
      </c>
      <c r="BD283" s="51">
        <f t="shared" ca="1" si="184"/>
        <v>0</v>
      </c>
      <c r="BE283" s="15">
        <f t="shared" ca="1" si="185"/>
        <v>276380.59287215822</v>
      </c>
      <c r="BF283" s="15">
        <v>-131498.22022450893</v>
      </c>
      <c r="BG283" s="15">
        <f t="shared" ca="1" si="186"/>
        <v>4600686.5418769773</v>
      </c>
      <c r="BH283" s="15"/>
      <c r="BI283" s="15"/>
    </row>
    <row r="284" spans="1:61" ht="11.25" x14ac:dyDescent="0.2">
      <c r="A284" s="20">
        <v>20721</v>
      </c>
      <c r="B284" s="20"/>
      <c r="C284" s="20">
        <v>1</v>
      </c>
      <c r="D284" s="20">
        <f t="shared" si="170"/>
        <v>2</v>
      </c>
      <c r="E284" s="47">
        <f t="shared" si="171"/>
        <v>3</v>
      </c>
      <c r="F284" s="47">
        <f t="shared" si="172"/>
        <v>23</v>
      </c>
      <c r="G284" s="21" t="s">
        <v>366</v>
      </c>
      <c r="H284" s="29">
        <v>1823</v>
      </c>
      <c r="I284" s="48"/>
      <c r="J284" s="29">
        <f t="shared" si="173"/>
        <v>2938.5671641791046</v>
      </c>
      <c r="K284" s="125">
        <v>110109.75</v>
      </c>
      <c r="L284" s="125">
        <v>111937</v>
      </c>
      <c r="M284" s="125">
        <v>35034</v>
      </c>
      <c r="N284" s="126">
        <f t="shared" si="153"/>
        <v>157968.45000000001</v>
      </c>
      <c r="O284" s="126">
        <f t="shared" ca="1" si="154"/>
        <v>498751.70175066689</v>
      </c>
      <c r="P284" s="126">
        <f t="shared" ca="1" si="155"/>
        <v>102235</v>
      </c>
      <c r="Q284" s="49">
        <f t="shared" si="174"/>
        <v>1</v>
      </c>
      <c r="R284" s="49">
        <f t="shared" si="175"/>
        <v>0</v>
      </c>
      <c r="S284" s="49">
        <f ca="1">OFFSET(V!$B$7,D284,Q284)*H284</f>
        <v>16461.689999999999</v>
      </c>
      <c r="T284" s="49">
        <f ca="1">IF(R284&gt;0,OFFSET(V!$I$7,D284,R284)*IF(R284=1,H284-9300,IF(R284=2,H284-18000,IF(R284=3,H284-45000,0))),0)</f>
        <v>0</v>
      </c>
      <c r="U284" s="49">
        <f>IF(AND(I284=1,H284&gt;20000,H284&lt;=45000),H284*V!$G$7,0)+IF(AND(I284=1,H284&gt;45000,H284&lt;=50000),V!$G$7/5000*(50000-H284)*H284,0)</f>
        <v>0</v>
      </c>
      <c r="V284" s="50">
        <f t="shared" ca="1" si="156"/>
        <v>16461.689999999999</v>
      </c>
      <c r="W284" s="51">
        <v>0</v>
      </c>
      <c r="X284" s="51">
        <v>0</v>
      </c>
      <c r="Y284" s="52">
        <v>388</v>
      </c>
      <c r="Z284" s="52">
        <v>77135</v>
      </c>
      <c r="AA284" s="52">
        <v>35410</v>
      </c>
      <c r="AB284" s="138">
        <f t="shared" si="176"/>
        <v>34410</v>
      </c>
      <c r="AC284" s="52">
        <v>75245.095034170037</v>
      </c>
      <c r="AD284" s="138">
        <f t="shared" si="157"/>
        <v>0</v>
      </c>
      <c r="AE284" s="138">
        <f t="shared" si="158"/>
        <v>1823</v>
      </c>
      <c r="AF284" s="138">
        <f t="shared" si="159"/>
        <v>0</v>
      </c>
      <c r="AG284" s="138">
        <f t="shared" si="160"/>
        <v>0</v>
      </c>
      <c r="AH284" s="29"/>
      <c r="AI284" s="29"/>
      <c r="AJ284" s="15"/>
      <c r="AK284" s="51">
        <f t="shared" ca="1" si="161"/>
        <v>1255915.4736294183</v>
      </c>
      <c r="AL284" s="15">
        <f t="shared" ca="1" si="162"/>
        <v>1374612.1636294182</v>
      </c>
      <c r="AM284" s="49">
        <f t="shared" ca="1" si="163"/>
        <v>7995.5547825991462</v>
      </c>
      <c r="AN284" s="49">
        <f t="shared" ca="1" si="164"/>
        <v>180.99543522599126</v>
      </c>
      <c r="AO284" s="15"/>
      <c r="AP284" s="49">
        <f t="shared" ca="1" si="165"/>
        <v>43785.452185937138</v>
      </c>
      <c r="AQ284" s="15">
        <f t="shared" si="177"/>
        <v>75245.095034170037</v>
      </c>
      <c r="AR284" s="15">
        <f t="shared" si="178"/>
        <v>0</v>
      </c>
      <c r="AS284" s="15"/>
      <c r="AT284" s="15"/>
      <c r="AU284" s="51">
        <f t="shared" si="166"/>
        <v>17205</v>
      </c>
      <c r="AV284" s="51">
        <f t="shared" ca="1" si="167"/>
        <v>29809.572001130367</v>
      </c>
      <c r="AW284" s="51">
        <f t="shared" ca="1" si="179"/>
        <v>0</v>
      </c>
      <c r="AX284" s="15">
        <f t="shared" ca="1" si="180"/>
        <v>15554.929152897472</v>
      </c>
      <c r="AY284" s="51">
        <f t="shared" ca="1" si="181"/>
        <v>-67.506091731650741</v>
      </c>
      <c r="AZ284" s="52">
        <f t="shared" ca="1" si="168"/>
        <v>0</v>
      </c>
      <c r="BA284" s="52">
        <f t="shared" ca="1" si="169"/>
        <v>0</v>
      </c>
      <c r="BB284" s="52">
        <f t="shared" si="182"/>
        <v>0</v>
      </c>
      <c r="BC284" s="39">
        <f t="shared" si="183"/>
        <v>0</v>
      </c>
      <c r="BD284" s="51">
        <f t="shared" ca="1" si="184"/>
        <v>0</v>
      </c>
      <c r="BE284" s="15">
        <f t="shared" ca="1" si="185"/>
        <v>90732.518095335865</v>
      </c>
      <c r="BF284" s="15">
        <v>-40411.540031908255</v>
      </c>
      <c r="BG284" s="15">
        <f t="shared" ca="1" si="186"/>
        <v>1433109.6919106711</v>
      </c>
      <c r="BH284" s="15"/>
      <c r="BI284" s="15"/>
    </row>
    <row r="285" spans="1:61" ht="11.25" x14ac:dyDescent="0.2">
      <c r="A285" s="20">
        <v>20722</v>
      </c>
      <c r="B285" s="20"/>
      <c r="C285" s="20">
        <v>1</v>
      </c>
      <c r="D285" s="20">
        <f t="shared" si="170"/>
        <v>2</v>
      </c>
      <c r="E285" s="47">
        <f t="shared" si="171"/>
        <v>4</v>
      </c>
      <c r="F285" s="47">
        <f t="shared" si="172"/>
        <v>24</v>
      </c>
      <c r="G285" s="21" t="s">
        <v>367</v>
      </c>
      <c r="H285" s="29">
        <v>4259</v>
      </c>
      <c r="I285" s="48"/>
      <c r="J285" s="29">
        <f t="shared" si="173"/>
        <v>6865.2537313432831</v>
      </c>
      <c r="K285" s="125">
        <v>296287.3</v>
      </c>
      <c r="L285" s="125">
        <v>369428</v>
      </c>
      <c r="M285" s="125">
        <v>87356</v>
      </c>
      <c r="N285" s="126">
        <f t="shared" si="153"/>
        <v>444759.77599999995</v>
      </c>
      <c r="O285" s="126">
        <f t="shared" ca="1" si="154"/>
        <v>1165213.1090269282</v>
      </c>
      <c r="P285" s="126">
        <f t="shared" ca="1" si="155"/>
        <v>216136</v>
      </c>
      <c r="Q285" s="49">
        <f t="shared" si="174"/>
        <v>1</v>
      </c>
      <c r="R285" s="49">
        <f t="shared" si="175"/>
        <v>0</v>
      </c>
      <c r="S285" s="49">
        <f ca="1">OFFSET(V!$B$7,D285,Q285)*H285</f>
        <v>38458.769999999997</v>
      </c>
      <c r="T285" s="49">
        <f ca="1">IF(R285&gt;0,OFFSET(V!$I$7,D285,R285)*IF(R285=1,H285-9300,IF(R285=2,H285-18000,IF(R285=3,H285-45000,0))),0)</f>
        <v>0</v>
      </c>
      <c r="U285" s="49">
        <f>IF(AND(I285=1,H285&gt;20000,H285&lt;=45000),H285*V!$G$7,0)+IF(AND(I285=1,H285&gt;45000,H285&lt;=50000),V!$G$7/5000*(50000-H285)*H285,0)</f>
        <v>0</v>
      </c>
      <c r="V285" s="50">
        <f t="shared" ca="1" si="156"/>
        <v>38458.769999999997</v>
      </c>
      <c r="W285" s="51">
        <v>20137.149999999998</v>
      </c>
      <c r="X285" s="51">
        <v>0</v>
      </c>
      <c r="Y285" s="52">
        <v>2665</v>
      </c>
      <c r="Z285" s="52">
        <v>153311</v>
      </c>
      <c r="AA285" s="52">
        <v>30437</v>
      </c>
      <c r="AB285" s="138">
        <f t="shared" si="176"/>
        <v>29437</v>
      </c>
      <c r="AC285" s="52">
        <v>149554.68678010817</v>
      </c>
      <c r="AD285" s="138">
        <f t="shared" si="157"/>
        <v>0</v>
      </c>
      <c r="AE285" s="138">
        <f t="shared" si="158"/>
        <v>4259</v>
      </c>
      <c r="AF285" s="138">
        <f t="shared" si="159"/>
        <v>0</v>
      </c>
      <c r="AG285" s="138">
        <f t="shared" si="160"/>
        <v>0</v>
      </c>
      <c r="AH285" s="29"/>
      <c r="AI285" s="29"/>
      <c r="AJ285" s="15"/>
      <c r="AK285" s="51">
        <f t="shared" ca="1" si="161"/>
        <v>2934143.7203443185</v>
      </c>
      <c r="AL285" s="15">
        <f t="shared" ca="1" si="162"/>
        <v>3208875.6403443185</v>
      </c>
      <c r="AM285" s="49">
        <f t="shared" ca="1" si="163"/>
        <v>18679.686132248909</v>
      </c>
      <c r="AN285" s="49">
        <f t="shared" ca="1" si="164"/>
        <v>1243.1774094774917</v>
      </c>
      <c r="AO285" s="15"/>
      <c r="AP285" s="49">
        <f t="shared" ca="1" si="165"/>
        <v>87026.530888419118</v>
      </c>
      <c r="AQ285" s="15">
        <f t="shared" si="177"/>
        <v>149554.68678010817</v>
      </c>
      <c r="AR285" s="15">
        <f t="shared" si="178"/>
        <v>0</v>
      </c>
      <c r="AS285" s="15"/>
      <c r="AT285" s="15"/>
      <c r="AU285" s="51">
        <f t="shared" si="166"/>
        <v>14718.5</v>
      </c>
      <c r="AV285" s="51">
        <f t="shared" ca="1" si="167"/>
        <v>69642.878306535509</v>
      </c>
      <c r="AW285" s="51">
        <f t="shared" ca="1" si="179"/>
        <v>0</v>
      </c>
      <c r="AX285" s="15">
        <f t="shared" ca="1" si="180"/>
        <v>21833.222414846445</v>
      </c>
      <c r="AY285" s="51">
        <f t="shared" ca="1" si="181"/>
        <v>-94.752955840985834</v>
      </c>
      <c r="AZ285" s="52">
        <f t="shared" ca="1" si="168"/>
        <v>0</v>
      </c>
      <c r="BA285" s="52">
        <f t="shared" ca="1" si="169"/>
        <v>0</v>
      </c>
      <c r="BB285" s="52">
        <f t="shared" si="182"/>
        <v>0</v>
      </c>
      <c r="BC285" s="39">
        <f t="shared" si="183"/>
        <v>0</v>
      </c>
      <c r="BD285" s="51">
        <f t="shared" ca="1" si="184"/>
        <v>0</v>
      </c>
      <c r="BE285" s="15">
        <f t="shared" ca="1" si="185"/>
        <v>171293.15623911362</v>
      </c>
      <c r="BF285" s="15">
        <v>-94411.820623092295</v>
      </c>
      <c r="BG285" s="15">
        <f t="shared" ca="1" si="186"/>
        <v>3305679.8395020664</v>
      </c>
      <c r="BH285" s="15"/>
      <c r="BI285" s="15"/>
    </row>
    <row r="286" spans="1:61" ht="11.25" x14ac:dyDescent="0.2">
      <c r="A286" s="20">
        <v>20723</v>
      </c>
      <c r="B286" s="20"/>
      <c r="C286" s="20">
        <v>1</v>
      </c>
      <c r="D286" s="20">
        <f t="shared" si="170"/>
        <v>2</v>
      </c>
      <c r="E286" s="47">
        <f t="shared" si="171"/>
        <v>3</v>
      </c>
      <c r="F286" s="47">
        <f t="shared" si="172"/>
        <v>23</v>
      </c>
      <c r="G286" s="21" t="s">
        <v>368</v>
      </c>
      <c r="H286" s="29">
        <v>1655</v>
      </c>
      <c r="I286" s="48"/>
      <c r="J286" s="29">
        <f t="shared" si="173"/>
        <v>2667.7611940298507</v>
      </c>
      <c r="K286" s="125">
        <v>83059.45</v>
      </c>
      <c r="L286" s="125">
        <v>80960</v>
      </c>
      <c r="M286" s="125">
        <v>34986</v>
      </c>
      <c r="N286" s="126">
        <f t="shared" si="153"/>
        <v>126363.204</v>
      </c>
      <c r="O286" s="126">
        <f t="shared" ca="1" si="154"/>
        <v>452788.84607644193</v>
      </c>
      <c r="P286" s="126">
        <f t="shared" ca="1" si="155"/>
        <v>97928</v>
      </c>
      <c r="Q286" s="49">
        <f t="shared" si="174"/>
        <v>1</v>
      </c>
      <c r="R286" s="49">
        <f t="shared" si="175"/>
        <v>0</v>
      </c>
      <c r="S286" s="49">
        <f ca="1">OFFSET(V!$B$7,D286,Q286)*H286</f>
        <v>14944.65</v>
      </c>
      <c r="T286" s="49">
        <f ca="1">IF(R286&gt;0,OFFSET(V!$I$7,D286,R286)*IF(R286=1,H286-9300,IF(R286=2,H286-18000,IF(R286=3,H286-45000,0))),0)</f>
        <v>0</v>
      </c>
      <c r="U286" s="49">
        <f>IF(AND(I286=1,H286&gt;20000,H286&lt;=45000),H286*V!$G$7,0)+IF(AND(I286=1,H286&gt;45000,H286&lt;=50000),V!$G$7/5000*(50000-H286)*H286,0)</f>
        <v>0</v>
      </c>
      <c r="V286" s="50">
        <f t="shared" ca="1" si="156"/>
        <v>14944.65</v>
      </c>
      <c r="W286" s="51">
        <v>0</v>
      </c>
      <c r="X286" s="51">
        <v>0</v>
      </c>
      <c r="Y286" s="52">
        <v>557</v>
      </c>
      <c r="Z286" s="52">
        <v>68937</v>
      </c>
      <c r="AA286" s="52">
        <v>40632</v>
      </c>
      <c r="AB286" s="138">
        <f t="shared" si="176"/>
        <v>39632</v>
      </c>
      <c r="AC286" s="52">
        <v>67247.956392954948</v>
      </c>
      <c r="AD286" s="138">
        <f t="shared" si="157"/>
        <v>0</v>
      </c>
      <c r="AE286" s="138">
        <f t="shared" si="158"/>
        <v>1655</v>
      </c>
      <c r="AF286" s="138">
        <f t="shared" si="159"/>
        <v>0</v>
      </c>
      <c r="AG286" s="138">
        <f t="shared" si="160"/>
        <v>0</v>
      </c>
      <c r="AH286" s="29"/>
      <c r="AI286" s="29"/>
      <c r="AJ286" s="15"/>
      <c r="AK286" s="51">
        <f t="shared" ca="1" si="161"/>
        <v>1140175.5945456321</v>
      </c>
      <c r="AL286" s="15">
        <f t="shared" ca="1" si="162"/>
        <v>1253048.244545632</v>
      </c>
      <c r="AM286" s="49">
        <f t="shared" ca="1" si="163"/>
        <v>7258.718137795714</v>
      </c>
      <c r="AN286" s="49">
        <f t="shared" ca="1" si="164"/>
        <v>259.83107582700291</v>
      </c>
      <c r="AO286" s="15"/>
      <c r="AP286" s="49">
        <f t="shared" ca="1" si="165"/>
        <v>39131.881990561335</v>
      </c>
      <c r="AQ286" s="15">
        <f t="shared" si="177"/>
        <v>67247.956392954948</v>
      </c>
      <c r="AR286" s="15">
        <f t="shared" si="178"/>
        <v>0</v>
      </c>
      <c r="AS286" s="15"/>
      <c r="AT286" s="15"/>
      <c r="AU286" s="51">
        <f t="shared" si="166"/>
        <v>19816</v>
      </c>
      <c r="AV286" s="51">
        <f t="shared" ca="1" si="167"/>
        <v>27062.447428343807</v>
      </c>
      <c r="AW286" s="51">
        <f t="shared" ca="1" si="179"/>
        <v>0</v>
      </c>
      <c r="AX286" s="15">
        <f t="shared" ca="1" si="180"/>
        <v>18762.37302595019</v>
      </c>
      <c r="AY286" s="51">
        <f t="shared" ca="1" si="181"/>
        <v>-81.425923714818964</v>
      </c>
      <c r="AZ286" s="52">
        <f t="shared" ca="1" si="168"/>
        <v>0</v>
      </c>
      <c r="BA286" s="52">
        <f t="shared" ca="1" si="169"/>
        <v>0</v>
      </c>
      <c r="BB286" s="52">
        <f t="shared" si="182"/>
        <v>0</v>
      </c>
      <c r="BC286" s="39">
        <f t="shared" si="183"/>
        <v>0</v>
      </c>
      <c r="BD286" s="51">
        <f t="shared" ca="1" si="184"/>
        <v>0</v>
      </c>
      <c r="BE286" s="15">
        <f t="shared" ca="1" si="185"/>
        <v>85928.903495190316</v>
      </c>
      <c r="BF286" s="15">
        <v>-36687.382749757628</v>
      </c>
      <c r="BG286" s="15">
        <f t="shared" ca="1" si="186"/>
        <v>1309808.3145046872</v>
      </c>
      <c r="BH286" s="15"/>
      <c r="BI286" s="15"/>
    </row>
    <row r="287" spans="1:61" ht="11.25" x14ac:dyDescent="0.2">
      <c r="A287" s="20">
        <v>20724</v>
      </c>
      <c r="B287" s="20"/>
      <c r="C287" s="20">
        <v>1</v>
      </c>
      <c r="D287" s="20">
        <f t="shared" si="170"/>
        <v>2</v>
      </c>
      <c r="E287" s="47">
        <f t="shared" si="171"/>
        <v>4</v>
      </c>
      <c r="F287" s="47">
        <f t="shared" si="172"/>
        <v>24</v>
      </c>
      <c r="G287" s="21" t="s">
        <v>369</v>
      </c>
      <c r="H287" s="29">
        <v>4348</v>
      </c>
      <c r="I287" s="48"/>
      <c r="J287" s="29">
        <f t="shared" si="173"/>
        <v>7008.7164179104475</v>
      </c>
      <c r="K287" s="125">
        <v>533139.60000000009</v>
      </c>
      <c r="L287" s="125">
        <v>896912</v>
      </c>
      <c r="M287" s="125">
        <v>0</v>
      </c>
      <c r="N287" s="126">
        <f t="shared" si="153"/>
        <v>733656.19200000004</v>
      </c>
      <c r="O287" s="126">
        <f t="shared" ca="1" si="154"/>
        <v>1189562.4789972021</v>
      </c>
      <c r="P287" s="126">
        <f t="shared" ca="1" si="155"/>
        <v>136772</v>
      </c>
      <c r="Q287" s="49">
        <f t="shared" si="174"/>
        <v>1</v>
      </c>
      <c r="R287" s="49">
        <f t="shared" si="175"/>
        <v>0</v>
      </c>
      <c r="S287" s="49">
        <f ca="1">OFFSET(V!$B$7,D287,Q287)*H287</f>
        <v>39262.439999999995</v>
      </c>
      <c r="T287" s="49">
        <f ca="1">IF(R287&gt;0,OFFSET(V!$I$7,D287,R287)*IF(R287=1,H287-9300,IF(R287=2,H287-18000,IF(R287=3,H287-45000,0))),0)</f>
        <v>0</v>
      </c>
      <c r="U287" s="49">
        <f>IF(AND(I287=1,H287&gt;20000,H287&lt;=45000),H287*V!$G$7,0)+IF(AND(I287=1,H287&gt;45000,H287&lt;=50000),V!$G$7/5000*(50000-H287)*H287,0)</f>
        <v>0</v>
      </c>
      <c r="V287" s="50">
        <f t="shared" ca="1" si="156"/>
        <v>39262.439999999995</v>
      </c>
      <c r="W287" s="51">
        <v>19293.78</v>
      </c>
      <c r="X287" s="51">
        <v>0</v>
      </c>
      <c r="Y287" s="52">
        <v>1357</v>
      </c>
      <c r="Z287" s="52">
        <v>259427</v>
      </c>
      <c r="AA287" s="52">
        <v>261189</v>
      </c>
      <c r="AB287" s="138">
        <f t="shared" si="176"/>
        <v>260189</v>
      </c>
      <c r="AC287" s="52">
        <v>253070.71069462152</v>
      </c>
      <c r="AD287" s="138">
        <f t="shared" si="157"/>
        <v>0</v>
      </c>
      <c r="AE287" s="138">
        <f t="shared" si="158"/>
        <v>4348</v>
      </c>
      <c r="AF287" s="138">
        <f t="shared" si="159"/>
        <v>0</v>
      </c>
      <c r="AG287" s="138">
        <f t="shared" si="160"/>
        <v>0</v>
      </c>
      <c r="AH287" s="29"/>
      <c r="AI287" s="29"/>
      <c r="AJ287" s="15"/>
      <c r="AK287" s="51">
        <f t="shared" ca="1" si="161"/>
        <v>2995458.2991446573</v>
      </c>
      <c r="AL287" s="15">
        <f t="shared" ca="1" si="162"/>
        <v>3190786.5191446571</v>
      </c>
      <c r="AM287" s="49">
        <f t="shared" ca="1" si="163"/>
        <v>19070.034116698345</v>
      </c>
      <c r="AN287" s="49">
        <f t="shared" ca="1" si="164"/>
        <v>633.0175402104901</v>
      </c>
      <c r="AO287" s="15"/>
      <c r="AP287" s="49">
        <f t="shared" ca="1" si="165"/>
        <v>147262.9610973114</v>
      </c>
      <c r="AQ287" s="15">
        <f t="shared" si="177"/>
        <v>253070.71069462152</v>
      </c>
      <c r="AR287" s="15">
        <f t="shared" si="178"/>
        <v>0</v>
      </c>
      <c r="AS287" s="15"/>
      <c r="AT287" s="15"/>
      <c r="AU287" s="51">
        <f t="shared" si="166"/>
        <v>130094.5</v>
      </c>
      <c r="AV287" s="51">
        <f t="shared" ca="1" si="167"/>
        <v>71098.20025283315</v>
      </c>
      <c r="AW287" s="51">
        <f t="shared" ca="1" si="179"/>
        <v>0</v>
      </c>
      <c r="AX287" s="15">
        <f t="shared" ca="1" si="180"/>
        <v>95384.950655523018</v>
      </c>
      <c r="AY287" s="51">
        <f t="shared" ca="1" si="181"/>
        <v>-413.95657707455962</v>
      </c>
      <c r="AZ287" s="52">
        <f t="shared" ca="1" si="168"/>
        <v>0</v>
      </c>
      <c r="BA287" s="52">
        <f t="shared" ca="1" si="169"/>
        <v>0</v>
      </c>
      <c r="BB287" s="52">
        <f t="shared" si="182"/>
        <v>0</v>
      </c>
      <c r="BC287" s="39">
        <f t="shared" si="183"/>
        <v>0</v>
      </c>
      <c r="BD287" s="51">
        <f t="shared" ca="1" si="184"/>
        <v>0</v>
      </c>
      <c r="BE287" s="15">
        <f t="shared" ca="1" si="185"/>
        <v>348041.70477307</v>
      </c>
      <c r="BF287" s="15">
        <v>-96384.737278517321</v>
      </c>
      <c r="BG287" s="15">
        <f t="shared" ca="1" si="186"/>
        <v>3462146.5382961184</v>
      </c>
      <c r="BH287" s="15"/>
      <c r="BI287" s="15"/>
    </row>
    <row r="288" spans="1:61" ht="11.25" x14ac:dyDescent="0.2">
      <c r="A288" s="20">
        <v>20725</v>
      </c>
      <c r="B288" s="20"/>
      <c r="C288" s="20">
        <v>1</v>
      </c>
      <c r="D288" s="20">
        <f t="shared" si="170"/>
        <v>2</v>
      </c>
      <c r="E288" s="47">
        <f t="shared" si="171"/>
        <v>5</v>
      </c>
      <c r="F288" s="47">
        <f t="shared" si="172"/>
        <v>25</v>
      </c>
      <c r="G288" s="21" t="s">
        <v>370</v>
      </c>
      <c r="H288" s="29">
        <v>8728</v>
      </c>
      <c r="I288" s="48"/>
      <c r="J288" s="29">
        <f t="shared" si="173"/>
        <v>14069.014925373134</v>
      </c>
      <c r="K288" s="125">
        <v>1341601.1500000001</v>
      </c>
      <c r="L288" s="125">
        <v>1655844</v>
      </c>
      <c r="M288" s="125">
        <v>0</v>
      </c>
      <c r="N288" s="126">
        <f t="shared" si="153"/>
        <v>1611731.9880000001</v>
      </c>
      <c r="O288" s="126">
        <f t="shared" ca="1" si="154"/>
        <v>2387879.7876466378</v>
      </c>
      <c r="P288" s="126">
        <f t="shared" ca="1" si="155"/>
        <v>232844</v>
      </c>
      <c r="Q288" s="49">
        <f t="shared" si="174"/>
        <v>1</v>
      </c>
      <c r="R288" s="49">
        <f t="shared" si="175"/>
        <v>0</v>
      </c>
      <c r="S288" s="49">
        <f ca="1">OFFSET(V!$B$7,D288,Q288)*H288</f>
        <v>78813.84</v>
      </c>
      <c r="T288" s="49">
        <f ca="1">IF(R288&gt;0,OFFSET(V!$I$7,D288,R288)*IF(R288=1,H288-9300,IF(R288=2,H288-18000,IF(R288=3,H288-45000,0))),0)</f>
        <v>0</v>
      </c>
      <c r="U288" s="49">
        <f>IF(AND(I288=1,H288&gt;20000,H288&lt;=45000),H288*V!$G$7,0)+IF(AND(I288=1,H288&gt;45000,H288&lt;=50000),V!$G$7/5000*(50000-H288)*H288,0)</f>
        <v>0</v>
      </c>
      <c r="V288" s="50">
        <f t="shared" ca="1" si="156"/>
        <v>78813.84</v>
      </c>
      <c r="W288" s="51">
        <v>38528.93</v>
      </c>
      <c r="X288" s="51">
        <v>0</v>
      </c>
      <c r="Y288" s="52">
        <v>7098</v>
      </c>
      <c r="Z288" s="52">
        <v>926651</v>
      </c>
      <c r="AA288" s="52">
        <v>477750</v>
      </c>
      <c r="AB288" s="138">
        <f t="shared" si="176"/>
        <v>476750</v>
      </c>
      <c r="AC288" s="52">
        <v>903946.87960729504</v>
      </c>
      <c r="AD288" s="138">
        <f t="shared" si="157"/>
        <v>0</v>
      </c>
      <c r="AE288" s="138">
        <f t="shared" si="158"/>
        <v>8728</v>
      </c>
      <c r="AF288" s="138">
        <f t="shared" si="159"/>
        <v>0</v>
      </c>
      <c r="AG288" s="138">
        <f t="shared" si="160"/>
        <v>0</v>
      </c>
      <c r="AH288" s="29"/>
      <c r="AI288" s="29"/>
      <c r="AJ288" s="15"/>
      <c r="AK288" s="51">
        <f t="shared" ca="1" si="161"/>
        <v>6012962.2895433698</v>
      </c>
      <c r="AL288" s="15">
        <f t="shared" ca="1" si="162"/>
        <v>6363149.0595433693</v>
      </c>
      <c r="AM288" s="49">
        <f t="shared" ca="1" si="163"/>
        <v>38280.418070502106</v>
      </c>
      <c r="AN288" s="49">
        <f t="shared" ca="1" si="164"/>
        <v>3311.0969052424898</v>
      </c>
      <c r="AO288" s="15"/>
      <c r="AP288" s="49">
        <f t="shared" ca="1" si="165"/>
        <v>526010.67029948579</v>
      </c>
      <c r="AQ288" s="15">
        <f t="shared" si="177"/>
        <v>903946.87960729504</v>
      </c>
      <c r="AR288" s="15">
        <f t="shared" si="178"/>
        <v>0</v>
      </c>
      <c r="AS288" s="15"/>
      <c r="AT288" s="15"/>
      <c r="AU288" s="51">
        <f t="shared" si="166"/>
        <v>238375</v>
      </c>
      <c r="AV288" s="51">
        <f t="shared" ca="1" si="167"/>
        <v>142719.66232905423</v>
      </c>
      <c r="AW288" s="51">
        <f t="shared" ca="1" si="179"/>
        <v>0</v>
      </c>
      <c r="AX288" s="15">
        <f t="shared" ca="1" si="180"/>
        <v>3158.4530212449608</v>
      </c>
      <c r="AY288" s="51">
        <f t="shared" ca="1" si="181"/>
        <v>-13.707218932755826</v>
      </c>
      <c r="AZ288" s="52">
        <f t="shared" ca="1" si="168"/>
        <v>0</v>
      </c>
      <c r="BA288" s="52">
        <f t="shared" ca="1" si="169"/>
        <v>0</v>
      </c>
      <c r="BB288" s="52">
        <f t="shared" si="182"/>
        <v>0</v>
      </c>
      <c r="BC288" s="39">
        <f t="shared" si="183"/>
        <v>0</v>
      </c>
      <c r="BD288" s="51">
        <f t="shared" ca="1" si="184"/>
        <v>0</v>
      </c>
      <c r="BE288" s="15">
        <f t="shared" ca="1" si="185"/>
        <v>907091.62540960719</v>
      </c>
      <c r="BF288" s="15">
        <v>-193478.83784887285</v>
      </c>
      <c r="BG288" s="15">
        <f t="shared" ca="1" si="186"/>
        <v>7118353.3620798476</v>
      </c>
      <c r="BH288" s="15"/>
      <c r="BI288" s="15"/>
    </row>
    <row r="289" spans="1:61" ht="11.25" x14ac:dyDescent="0.2">
      <c r="A289" s="20">
        <v>20726</v>
      </c>
      <c r="B289" s="20"/>
      <c r="C289" s="20">
        <v>1</v>
      </c>
      <c r="D289" s="20">
        <f t="shared" si="170"/>
        <v>2</v>
      </c>
      <c r="E289" s="47">
        <f t="shared" si="171"/>
        <v>4</v>
      </c>
      <c r="F289" s="47">
        <f t="shared" si="172"/>
        <v>24</v>
      </c>
      <c r="G289" s="21" t="s">
        <v>371</v>
      </c>
      <c r="H289" s="29">
        <v>2966</v>
      </c>
      <c r="I289" s="48"/>
      <c r="J289" s="29">
        <f t="shared" si="173"/>
        <v>4781.0149253731342</v>
      </c>
      <c r="K289" s="125">
        <v>279703.34999999998</v>
      </c>
      <c r="L289" s="125">
        <v>1004131</v>
      </c>
      <c r="M289" s="125">
        <v>0</v>
      </c>
      <c r="N289" s="126">
        <f t="shared" si="153"/>
        <v>592997.50199999998</v>
      </c>
      <c r="O289" s="126">
        <f t="shared" ca="1" si="154"/>
        <v>811463.27339137567</v>
      </c>
      <c r="P289" s="126">
        <f t="shared" ca="1" si="155"/>
        <v>65540</v>
      </c>
      <c r="Q289" s="49">
        <f t="shared" si="174"/>
        <v>1</v>
      </c>
      <c r="R289" s="49">
        <f t="shared" si="175"/>
        <v>0</v>
      </c>
      <c r="S289" s="49">
        <f ca="1">OFFSET(V!$B$7,D289,Q289)*H289</f>
        <v>26782.98</v>
      </c>
      <c r="T289" s="49">
        <f ca="1">IF(R289&gt;0,OFFSET(V!$I$7,D289,R289)*IF(R289=1,H289-9300,IF(R289=2,H289-18000,IF(R289=3,H289-45000,0))),0)</f>
        <v>0</v>
      </c>
      <c r="U289" s="49">
        <f>IF(AND(I289=1,H289&gt;20000,H289&lt;=45000),H289*V!$G$7,0)+IF(AND(I289=1,H289&gt;45000,H289&lt;=50000),V!$G$7/5000*(50000-H289)*H289,0)</f>
        <v>0</v>
      </c>
      <c r="V289" s="50">
        <f t="shared" ca="1" si="156"/>
        <v>26782.98</v>
      </c>
      <c r="W289" s="51">
        <v>14008.06</v>
      </c>
      <c r="X289" s="51">
        <v>0</v>
      </c>
      <c r="Y289" s="52">
        <v>921</v>
      </c>
      <c r="Z289" s="52">
        <v>100768</v>
      </c>
      <c r="AA289" s="52">
        <v>4296</v>
      </c>
      <c r="AB289" s="138">
        <f t="shared" si="176"/>
        <v>3296</v>
      </c>
      <c r="AC289" s="52">
        <v>98299.056672110542</v>
      </c>
      <c r="AD289" s="138">
        <f t="shared" si="157"/>
        <v>0</v>
      </c>
      <c r="AE289" s="138">
        <f t="shared" si="158"/>
        <v>2966</v>
      </c>
      <c r="AF289" s="138">
        <f t="shared" si="159"/>
        <v>0</v>
      </c>
      <c r="AG289" s="138">
        <f t="shared" si="160"/>
        <v>0</v>
      </c>
      <c r="AH289" s="29"/>
      <c r="AI289" s="29"/>
      <c r="AJ289" s="15"/>
      <c r="AK289" s="51">
        <f t="shared" ca="1" si="161"/>
        <v>2043360.0081101782</v>
      </c>
      <c r="AL289" s="15">
        <f t="shared" ca="1" si="162"/>
        <v>2149691.0481101782</v>
      </c>
      <c r="AM289" s="49">
        <f t="shared" ca="1" si="163"/>
        <v>13008.67552670821</v>
      </c>
      <c r="AN289" s="49">
        <f t="shared" ca="1" si="164"/>
        <v>429.63091712148957</v>
      </c>
      <c r="AO289" s="15"/>
      <c r="AP289" s="49">
        <f t="shared" ca="1" si="165"/>
        <v>57200.653994587592</v>
      </c>
      <c r="AQ289" s="15">
        <f t="shared" si="177"/>
        <v>98299.056672110542</v>
      </c>
      <c r="AR289" s="15">
        <f t="shared" si="178"/>
        <v>0</v>
      </c>
      <c r="AS289" s="15"/>
      <c r="AT289" s="15"/>
      <c r="AU289" s="51">
        <f t="shared" si="166"/>
        <v>1648</v>
      </c>
      <c r="AV289" s="51">
        <f t="shared" ca="1" si="167"/>
        <v>48499.830255267509</v>
      </c>
      <c r="AW289" s="51">
        <f t="shared" ca="1" si="179"/>
        <v>0</v>
      </c>
      <c r="AX289" s="15">
        <f t="shared" ca="1" si="180"/>
        <v>9049.4275777445582</v>
      </c>
      <c r="AY289" s="51">
        <f t="shared" ca="1" si="181"/>
        <v>-39.273177150302949</v>
      </c>
      <c r="AZ289" s="52">
        <f t="shared" ca="1" si="168"/>
        <v>0</v>
      </c>
      <c r="BA289" s="52">
        <f t="shared" ca="1" si="169"/>
        <v>0</v>
      </c>
      <c r="BB289" s="52">
        <f t="shared" si="182"/>
        <v>0</v>
      </c>
      <c r="BC289" s="39">
        <f t="shared" si="183"/>
        <v>0</v>
      </c>
      <c r="BD289" s="51">
        <f t="shared" ca="1" si="184"/>
        <v>0</v>
      </c>
      <c r="BE289" s="15">
        <f t="shared" ca="1" si="185"/>
        <v>107309.2110727048</v>
      </c>
      <c r="BF289" s="15">
        <v>-65749.110112254464</v>
      </c>
      <c r="BG289" s="15">
        <f t="shared" ca="1" si="186"/>
        <v>2204689.4555144585</v>
      </c>
      <c r="BH289" s="15"/>
      <c r="BI289" s="15"/>
    </row>
    <row r="290" spans="1:61" ht="11.25" x14ac:dyDescent="0.2">
      <c r="A290" s="20">
        <v>20727</v>
      </c>
      <c r="B290" s="20"/>
      <c r="C290" s="20">
        <v>1</v>
      </c>
      <c r="D290" s="20">
        <f t="shared" si="170"/>
        <v>2</v>
      </c>
      <c r="E290" s="47">
        <f t="shared" si="171"/>
        <v>5</v>
      </c>
      <c r="F290" s="47">
        <f t="shared" si="172"/>
        <v>25</v>
      </c>
      <c r="G290" s="21" t="s">
        <v>372</v>
      </c>
      <c r="H290" s="29">
        <v>5501</v>
      </c>
      <c r="I290" s="48"/>
      <c r="J290" s="29">
        <f t="shared" si="173"/>
        <v>8867.2835820895525</v>
      </c>
      <c r="K290" s="125">
        <v>359784.89999999997</v>
      </c>
      <c r="L290" s="125">
        <v>844585</v>
      </c>
      <c r="M290" s="125">
        <v>65948</v>
      </c>
      <c r="N290" s="126">
        <f t="shared" si="153"/>
        <v>654381.27799999993</v>
      </c>
      <c r="O290" s="126">
        <f t="shared" ca="1" si="154"/>
        <v>1505009.934904234</v>
      </c>
      <c r="P290" s="126">
        <f t="shared" ca="1" si="155"/>
        <v>255189</v>
      </c>
      <c r="Q290" s="49">
        <f t="shared" si="174"/>
        <v>1</v>
      </c>
      <c r="R290" s="49">
        <f t="shared" si="175"/>
        <v>0</v>
      </c>
      <c r="S290" s="49">
        <f ca="1">OFFSET(V!$B$7,D290,Q290)*H290</f>
        <v>49674.03</v>
      </c>
      <c r="T290" s="49">
        <f ca="1">IF(R290&gt;0,OFFSET(V!$I$7,D290,R290)*IF(R290=1,H290-9300,IF(R290=2,H290-18000,IF(R290=3,H290-45000,0))),0)</f>
        <v>0</v>
      </c>
      <c r="U290" s="49">
        <f>IF(AND(I290=1,H290&gt;20000,H290&lt;=45000),H290*V!$G$7,0)+IF(AND(I290=1,H290&gt;45000,H290&lt;=50000),V!$G$7/5000*(50000-H290)*H290,0)</f>
        <v>0</v>
      </c>
      <c r="V290" s="50">
        <f t="shared" ca="1" si="156"/>
        <v>49674.03</v>
      </c>
      <c r="W290" s="51">
        <v>21819.379999999997</v>
      </c>
      <c r="X290" s="51">
        <v>0</v>
      </c>
      <c r="Y290" s="52">
        <v>1575</v>
      </c>
      <c r="Z290" s="52">
        <v>139038</v>
      </c>
      <c r="AA290" s="52">
        <v>23362</v>
      </c>
      <c r="AB290" s="138">
        <f t="shared" si="176"/>
        <v>22362</v>
      </c>
      <c r="AC290" s="52">
        <v>135631.39331510902</v>
      </c>
      <c r="AD290" s="138">
        <f t="shared" si="157"/>
        <v>0</v>
      </c>
      <c r="AE290" s="138">
        <f t="shared" si="158"/>
        <v>5501</v>
      </c>
      <c r="AF290" s="138">
        <f t="shared" si="159"/>
        <v>0</v>
      </c>
      <c r="AG290" s="138">
        <f t="shared" si="160"/>
        <v>0</v>
      </c>
      <c r="AH290" s="29"/>
      <c r="AI290" s="29"/>
      <c r="AJ290" s="15"/>
      <c r="AK290" s="51">
        <f t="shared" ca="1" si="161"/>
        <v>3789792.1121423095</v>
      </c>
      <c r="AL290" s="15">
        <f t="shared" ca="1" si="162"/>
        <v>4116474.5221423092</v>
      </c>
      <c r="AM290" s="49">
        <f t="shared" ca="1" si="163"/>
        <v>24127.014184902855</v>
      </c>
      <c r="AN290" s="49">
        <f t="shared" ca="1" si="164"/>
        <v>734.71085175499036</v>
      </c>
      <c r="AO290" s="15"/>
      <c r="AP290" s="49">
        <f t="shared" ca="1" si="165"/>
        <v>78924.505101812771</v>
      </c>
      <c r="AQ290" s="15">
        <f t="shared" si="177"/>
        <v>135631.39331510902</v>
      </c>
      <c r="AR290" s="15">
        <f t="shared" si="178"/>
        <v>0</v>
      </c>
      <c r="AS290" s="15"/>
      <c r="AT290" s="15"/>
      <c r="AU290" s="51">
        <f t="shared" si="166"/>
        <v>11181</v>
      </c>
      <c r="AV290" s="51">
        <f t="shared" ca="1" si="167"/>
        <v>89951.977826779024</v>
      </c>
      <c r="AW290" s="51">
        <f t="shared" ca="1" si="179"/>
        <v>0</v>
      </c>
      <c r="AX290" s="15">
        <f t="shared" ca="1" si="180"/>
        <v>44426.089613482764</v>
      </c>
      <c r="AY290" s="51">
        <f t="shared" ca="1" si="181"/>
        <v>-192.80265768151463</v>
      </c>
      <c r="AZ290" s="52">
        <f t="shared" ca="1" si="168"/>
        <v>0</v>
      </c>
      <c r="BA290" s="52">
        <f t="shared" ca="1" si="169"/>
        <v>0</v>
      </c>
      <c r="BB290" s="52">
        <f t="shared" si="182"/>
        <v>0</v>
      </c>
      <c r="BC290" s="39">
        <f t="shared" si="183"/>
        <v>0</v>
      </c>
      <c r="BD290" s="51">
        <f t="shared" ca="1" si="184"/>
        <v>0</v>
      </c>
      <c r="BE290" s="15">
        <f t="shared" ca="1" si="185"/>
        <v>179864.68027091026</v>
      </c>
      <c r="BF290" s="15">
        <v>-121943.98338756297</v>
      </c>
      <c r="BG290" s="15">
        <f t="shared" ca="1" si="186"/>
        <v>4199256.944062314</v>
      </c>
      <c r="BH290" s="15"/>
      <c r="BI290" s="15"/>
    </row>
    <row r="291" spans="1:61" ht="11.25" x14ac:dyDescent="0.2">
      <c r="A291" s="20">
        <v>20801</v>
      </c>
      <c r="B291" s="20"/>
      <c r="C291" s="20">
        <v>1</v>
      </c>
      <c r="D291" s="20">
        <f t="shared" si="170"/>
        <v>2</v>
      </c>
      <c r="E291" s="47">
        <f t="shared" si="171"/>
        <v>4</v>
      </c>
      <c r="F291" s="47">
        <f t="shared" si="172"/>
        <v>24</v>
      </c>
      <c r="G291" s="21" t="s">
        <v>373</v>
      </c>
      <c r="H291" s="29">
        <v>3968</v>
      </c>
      <c r="I291" s="48"/>
      <c r="J291" s="29">
        <f t="shared" si="173"/>
        <v>6396.1791044776119</v>
      </c>
      <c r="K291" s="125">
        <v>256562.55</v>
      </c>
      <c r="L291" s="125">
        <v>618527</v>
      </c>
      <c r="M291" s="125">
        <v>50574</v>
      </c>
      <c r="N291" s="126">
        <f t="shared" si="153"/>
        <v>476524.56599999999</v>
      </c>
      <c r="O291" s="126">
        <f t="shared" ca="1" si="154"/>
        <v>1085598.8768769314</v>
      </c>
      <c r="P291" s="126">
        <f t="shared" ca="1" si="155"/>
        <v>182722</v>
      </c>
      <c r="Q291" s="49">
        <f t="shared" si="174"/>
        <v>1</v>
      </c>
      <c r="R291" s="49">
        <f t="shared" si="175"/>
        <v>0</v>
      </c>
      <c r="S291" s="49">
        <f ca="1">OFFSET(V!$B$7,D291,Q291)*H291</f>
        <v>35831.040000000001</v>
      </c>
      <c r="T291" s="49">
        <f ca="1">IF(R291&gt;0,OFFSET(V!$I$7,D291,R291)*IF(R291=1,H291-9300,IF(R291=2,H291-18000,IF(R291=3,H291-45000,0))),0)</f>
        <v>0</v>
      </c>
      <c r="U291" s="49">
        <f>IF(AND(I291=1,H291&gt;20000,H291&lt;=45000),H291*V!$G$7,0)+IF(AND(I291=1,H291&gt;45000,H291&lt;=50000),V!$G$7/5000*(50000-H291)*H291,0)</f>
        <v>0</v>
      </c>
      <c r="V291" s="50">
        <f t="shared" ca="1" si="156"/>
        <v>35831.040000000001</v>
      </c>
      <c r="W291" s="51">
        <v>18405.309999999998</v>
      </c>
      <c r="X291" s="51">
        <v>0</v>
      </c>
      <c r="Y291" s="52">
        <v>3876</v>
      </c>
      <c r="Z291" s="52">
        <v>252015</v>
      </c>
      <c r="AA291" s="52">
        <v>22775</v>
      </c>
      <c r="AB291" s="138">
        <f t="shared" si="176"/>
        <v>21775</v>
      </c>
      <c r="AC291" s="52">
        <v>245840.31406023676</v>
      </c>
      <c r="AD291" s="138">
        <f t="shared" si="157"/>
        <v>0</v>
      </c>
      <c r="AE291" s="138">
        <f t="shared" si="158"/>
        <v>3968</v>
      </c>
      <c r="AF291" s="138">
        <f t="shared" si="159"/>
        <v>0</v>
      </c>
      <c r="AG291" s="138">
        <f t="shared" si="160"/>
        <v>0</v>
      </c>
      <c r="AH291" s="29"/>
      <c r="AI291" s="29"/>
      <c r="AJ291" s="15"/>
      <c r="AK291" s="51">
        <f t="shared" ca="1" si="161"/>
        <v>2733665.7155027604</v>
      </c>
      <c r="AL291" s="15">
        <f t="shared" ca="1" si="162"/>
        <v>2970624.0655027605</v>
      </c>
      <c r="AM291" s="49">
        <f t="shared" ca="1" si="163"/>
        <v>17403.379801071536</v>
      </c>
      <c r="AN291" s="49">
        <f t="shared" ca="1" si="164"/>
        <v>1808.0884199379952</v>
      </c>
      <c r="AO291" s="15"/>
      <c r="AP291" s="49">
        <f t="shared" ca="1" si="165"/>
        <v>143055.56145250468</v>
      </c>
      <c r="AQ291" s="15">
        <f t="shared" si="177"/>
        <v>245840.31406023676</v>
      </c>
      <c r="AR291" s="15">
        <f t="shared" si="178"/>
        <v>0</v>
      </c>
      <c r="AS291" s="15"/>
      <c r="AT291" s="15"/>
      <c r="AU291" s="51">
        <f t="shared" si="166"/>
        <v>10887.5</v>
      </c>
      <c r="AV291" s="51">
        <f t="shared" ca="1" si="167"/>
        <v>64884.466100101643</v>
      </c>
      <c r="AW291" s="51">
        <f t="shared" ca="1" si="179"/>
        <v>2428.7551016067446</v>
      </c>
      <c r="AX291" s="15">
        <f t="shared" ca="1" si="180"/>
        <v>0</v>
      </c>
      <c r="AY291" s="51">
        <f t="shared" ca="1" si="181"/>
        <v>0</v>
      </c>
      <c r="AZ291" s="52">
        <f t="shared" ca="1" si="168"/>
        <v>0</v>
      </c>
      <c r="BA291" s="52">
        <f t="shared" ca="1" si="169"/>
        <v>0</v>
      </c>
      <c r="BB291" s="52">
        <f t="shared" si="182"/>
        <v>0</v>
      </c>
      <c r="BC291" s="39">
        <f t="shared" si="183"/>
        <v>0</v>
      </c>
      <c r="BD291" s="51">
        <f t="shared" ca="1" si="184"/>
        <v>0</v>
      </c>
      <c r="BE291" s="15">
        <f t="shared" ca="1" si="185"/>
        <v>221256.28265421308</v>
      </c>
      <c r="BF291" s="15">
        <v>-87961.048187938533</v>
      </c>
      <c r="BG291" s="15">
        <f t="shared" ca="1" si="186"/>
        <v>3123130.7681900449</v>
      </c>
      <c r="BH291" s="15"/>
      <c r="BI291" s="15"/>
    </row>
    <row r="292" spans="1:61" ht="11.25" x14ac:dyDescent="0.2">
      <c r="A292" s="20">
        <v>20802</v>
      </c>
      <c r="B292" s="20"/>
      <c r="C292" s="20">
        <v>1</v>
      </c>
      <c r="D292" s="20">
        <f t="shared" si="170"/>
        <v>2</v>
      </c>
      <c r="E292" s="47">
        <f t="shared" si="171"/>
        <v>2</v>
      </c>
      <c r="F292" s="47">
        <f t="shared" si="172"/>
        <v>22</v>
      </c>
      <c r="G292" s="21" t="s">
        <v>374</v>
      </c>
      <c r="H292" s="29">
        <v>799</v>
      </c>
      <c r="I292" s="48"/>
      <c r="J292" s="29">
        <f t="shared" si="173"/>
        <v>1287.9402985074628</v>
      </c>
      <c r="K292" s="125">
        <v>41649.449999999997</v>
      </c>
      <c r="L292" s="125">
        <v>43036</v>
      </c>
      <c r="M292" s="125">
        <v>32400</v>
      </c>
      <c r="N292" s="126">
        <f t="shared" si="153"/>
        <v>79171.644</v>
      </c>
      <c r="O292" s="126">
        <f t="shared" ca="1" si="154"/>
        <v>218597.1528792007</v>
      </c>
      <c r="P292" s="126">
        <f t="shared" ca="1" si="155"/>
        <v>41828</v>
      </c>
      <c r="Q292" s="49">
        <f t="shared" si="174"/>
        <v>1</v>
      </c>
      <c r="R292" s="49">
        <f t="shared" si="175"/>
        <v>0</v>
      </c>
      <c r="S292" s="49">
        <f ca="1">OFFSET(V!$B$7,D292,Q292)*H292</f>
        <v>7214.9699999999993</v>
      </c>
      <c r="T292" s="49">
        <f ca="1">IF(R292&gt;0,OFFSET(V!$I$7,D292,R292)*IF(R292=1,H292-9300,IF(R292=2,H292-18000,IF(R292=3,H292-45000,0))),0)</f>
        <v>0</v>
      </c>
      <c r="U292" s="49">
        <f>IF(AND(I292=1,H292&gt;20000,H292&lt;=45000),H292*V!$G$7,0)+IF(AND(I292=1,H292&gt;45000,H292&lt;=50000),V!$G$7/5000*(50000-H292)*H292,0)</f>
        <v>0</v>
      </c>
      <c r="V292" s="50">
        <f t="shared" ca="1" si="156"/>
        <v>7214.9699999999993</v>
      </c>
      <c r="W292" s="51">
        <v>0</v>
      </c>
      <c r="X292" s="51">
        <v>0</v>
      </c>
      <c r="Y292" s="52">
        <v>97</v>
      </c>
      <c r="Z292" s="52">
        <v>25944</v>
      </c>
      <c r="AA292" s="52">
        <v>14681</v>
      </c>
      <c r="AB292" s="138">
        <f t="shared" si="176"/>
        <v>13681</v>
      </c>
      <c r="AC292" s="52">
        <v>25308.339217819506</v>
      </c>
      <c r="AD292" s="138">
        <f t="shared" si="157"/>
        <v>0</v>
      </c>
      <c r="AE292" s="138">
        <f t="shared" si="158"/>
        <v>799</v>
      </c>
      <c r="AF292" s="138">
        <f t="shared" si="159"/>
        <v>0</v>
      </c>
      <c r="AG292" s="138">
        <f t="shared" si="160"/>
        <v>0</v>
      </c>
      <c r="AH292" s="29"/>
      <c r="AI292" s="29"/>
      <c r="AJ292" s="15"/>
      <c r="AK292" s="51">
        <f t="shared" ca="1" si="161"/>
        <v>550453.35349967377</v>
      </c>
      <c r="AL292" s="15">
        <f t="shared" ca="1" si="162"/>
        <v>599496.32349967374</v>
      </c>
      <c r="AM292" s="49">
        <f t="shared" ca="1" si="163"/>
        <v>3504.359995225846</v>
      </c>
      <c r="AN292" s="49">
        <f t="shared" ca="1" si="164"/>
        <v>45.248858806497815</v>
      </c>
      <c r="AO292" s="15"/>
      <c r="AP292" s="49">
        <f t="shared" ca="1" si="165"/>
        <v>14727.034050845312</v>
      </c>
      <c r="AQ292" s="15">
        <f t="shared" si="177"/>
        <v>25308.339217819506</v>
      </c>
      <c r="AR292" s="15">
        <f t="shared" si="178"/>
        <v>0</v>
      </c>
      <c r="AS292" s="15"/>
      <c r="AT292" s="15"/>
      <c r="AU292" s="51">
        <f t="shared" si="166"/>
        <v>6840.5</v>
      </c>
      <c r="AV292" s="51">
        <f t="shared" ca="1" si="167"/>
        <v>13065.19365271704</v>
      </c>
      <c r="AW292" s="51">
        <f t="shared" ca="1" si="179"/>
        <v>0</v>
      </c>
      <c r="AX292" s="15">
        <f t="shared" ca="1" si="180"/>
        <v>9324.3884857428493</v>
      </c>
      <c r="AY292" s="51">
        <f t="shared" ca="1" si="181"/>
        <v>-40.466466820445426</v>
      </c>
      <c r="AZ292" s="52">
        <f t="shared" ca="1" si="168"/>
        <v>0</v>
      </c>
      <c r="BA292" s="52">
        <f t="shared" ca="1" si="169"/>
        <v>0</v>
      </c>
      <c r="BB292" s="52">
        <f t="shared" si="182"/>
        <v>0</v>
      </c>
      <c r="BC292" s="39">
        <f t="shared" si="183"/>
        <v>0</v>
      </c>
      <c r="BD292" s="51">
        <f t="shared" ca="1" si="184"/>
        <v>0</v>
      </c>
      <c r="BE292" s="15">
        <f t="shared" ca="1" si="185"/>
        <v>34592.261236741913</v>
      </c>
      <c r="BF292" s="15">
        <v>-17711.914693085404</v>
      </c>
      <c r="BG292" s="15">
        <f t="shared" ca="1" si="186"/>
        <v>619926.27889736253</v>
      </c>
      <c r="BH292" s="15"/>
      <c r="BI292" s="15"/>
    </row>
    <row r="293" spans="1:61" ht="11.25" x14ac:dyDescent="0.2">
      <c r="A293" s="20">
        <v>20803</v>
      </c>
      <c r="B293" s="20"/>
      <c r="C293" s="20">
        <v>1</v>
      </c>
      <c r="D293" s="20">
        <f t="shared" si="170"/>
        <v>2</v>
      </c>
      <c r="E293" s="47">
        <f t="shared" si="171"/>
        <v>5</v>
      </c>
      <c r="F293" s="47">
        <f t="shared" si="172"/>
        <v>25</v>
      </c>
      <c r="G293" s="21" t="s">
        <v>375</v>
      </c>
      <c r="H293" s="29">
        <v>5890</v>
      </c>
      <c r="I293" s="48"/>
      <c r="J293" s="29">
        <f t="shared" si="173"/>
        <v>9494.3283582089553</v>
      </c>
      <c r="K293" s="125">
        <v>450382.39999999997</v>
      </c>
      <c r="L293" s="125">
        <v>989163</v>
      </c>
      <c r="M293" s="125">
        <v>49968</v>
      </c>
      <c r="N293" s="126">
        <f t="shared" si="153"/>
        <v>760016.89800000004</v>
      </c>
      <c r="O293" s="126">
        <f t="shared" ca="1" si="154"/>
        <v>1611435.8328641951</v>
      </c>
      <c r="P293" s="126">
        <f t="shared" ca="1" si="155"/>
        <v>255426</v>
      </c>
      <c r="Q293" s="49">
        <f t="shared" si="174"/>
        <v>1</v>
      </c>
      <c r="R293" s="49">
        <f t="shared" si="175"/>
        <v>0</v>
      </c>
      <c r="S293" s="49">
        <f ca="1">OFFSET(V!$B$7,D293,Q293)*H293</f>
        <v>53186.7</v>
      </c>
      <c r="T293" s="49">
        <f ca="1">IF(R293&gt;0,OFFSET(V!$I$7,D293,R293)*IF(R293=1,H293-9300,IF(R293=2,H293-18000,IF(R293=3,H293-45000,0))),0)</f>
        <v>0</v>
      </c>
      <c r="U293" s="49">
        <f>IF(AND(I293=1,H293&gt;20000,H293&lt;=45000),H293*V!$G$7,0)+IF(AND(I293=1,H293&gt;45000,H293&lt;=50000),V!$G$7/5000*(50000-H293)*H293,0)</f>
        <v>0</v>
      </c>
      <c r="V293" s="50">
        <f t="shared" ca="1" si="156"/>
        <v>53186.7</v>
      </c>
      <c r="W293" s="51">
        <v>27123.14</v>
      </c>
      <c r="X293" s="51">
        <v>0</v>
      </c>
      <c r="Y293" s="52">
        <v>9157</v>
      </c>
      <c r="Z293" s="52">
        <v>353393</v>
      </c>
      <c r="AA293" s="52">
        <v>65580</v>
      </c>
      <c r="AB293" s="138">
        <f t="shared" si="176"/>
        <v>64580</v>
      </c>
      <c r="AC293" s="52">
        <v>344734.42496156675</v>
      </c>
      <c r="AD293" s="138">
        <f t="shared" si="157"/>
        <v>0</v>
      </c>
      <c r="AE293" s="138">
        <f t="shared" si="158"/>
        <v>5890</v>
      </c>
      <c r="AF293" s="138">
        <f t="shared" si="159"/>
        <v>0</v>
      </c>
      <c r="AG293" s="138">
        <f t="shared" si="160"/>
        <v>0</v>
      </c>
      <c r="AH293" s="29"/>
      <c r="AI293" s="29"/>
      <c r="AJ293" s="15"/>
      <c r="AK293" s="51">
        <f t="shared" ca="1" si="161"/>
        <v>4057785.0464494098</v>
      </c>
      <c r="AL293" s="15">
        <f t="shared" ca="1" si="162"/>
        <v>4393520.8864494096</v>
      </c>
      <c r="AM293" s="49">
        <f t="shared" ca="1" si="163"/>
        <v>25833.141892215561</v>
      </c>
      <c r="AN293" s="49">
        <f t="shared" ca="1" si="164"/>
        <v>4271.5855679494898</v>
      </c>
      <c r="AO293" s="15"/>
      <c r="AP293" s="49">
        <f t="shared" ca="1" si="165"/>
        <v>200602.48012374257</v>
      </c>
      <c r="AQ293" s="15">
        <f t="shared" si="177"/>
        <v>344734.42496156675</v>
      </c>
      <c r="AR293" s="15">
        <f t="shared" si="178"/>
        <v>0</v>
      </c>
      <c r="AS293" s="15"/>
      <c r="AT293" s="15"/>
      <c r="AU293" s="51">
        <f t="shared" si="166"/>
        <v>32290</v>
      </c>
      <c r="AV293" s="51">
        <f t="shared" ca="1" si="167"/>
        <v>96312.879367338377</v>
      </c>
      <c r="AW293" s="51">
        <f t="shared" ca="1" si="179"/>
        <v>0</v>
      </c>
      <c r="AX293" s="15">
        <f t="shared" ca="1" si="180"/>
        <v>0</v>
      </c>
      <c r="AY293" s="51">
        <f t="shared" ca="1" si="181"/>
        <v>0</v>
      </c>
      <c r="AZ293" s="52">
        <f t="shared" ca="1" si="168"/>
        <v>0</v>
      </c>
      <c r="BA293" s="52">
        <f t="shared" ca="1" si="169"/>
        <v>0</v>
      </c>
      <c r="BB293" s="52">
        <f t="shared" si="182"/>
        <v>0</v>
      </c>
      <c r="BC293" s="39">
        <f t="shared" si="183"/>
        <v>0</v>
      </c>
      <c r="BD293" s="51">
        <f t="shared" ca="1" si="184"/>
        <v>0</v>
      </c>
      <c r="BE293" s="15">
        <f t="shared" ca="1" si="185"/>
        <v>329205.35949108098</v>
      </c>
      <c r="BF293" s="15">
        <v>-130567.18090397125</v>
      </c>
      <c r="BG293" s="15">
        <f t="shared" ca="1" si="186"/>
        <v>4622263.792496684</v>
      </c>
      <c r="BH293" s="15"/>
      <c r="BI293" s="15"/>
    </row>
    <row r="294" spans="1:61" ht="11.25" x14ac:dyDescent="0.2">
      <c r="A294" s="20">
        <v>20804</v>
      </c>
      <c r="B294" s="20"/>
      <c r="C294" s="20">
        <v>1</v>
      </c>
      <c r="D294" s="20">
        <f t="shared" si="170"/>
        <v>2</v>
      </c>
      <c r="E294" s="47">
        <f t="shared" si="171"/>
        <v>3</v>
      </c>
      <c r="F294" s="47">
        <f t="shared" si="172"/>
        <v>23</v>
      </c>
      <c r="G294" s="21" t="s">
        <v>376</v>
      </c>
      <c r="H294" s="29">
        <v>2382</v>
      </c>
      <c r="I294" s="48"/>
      <c r="J294" s="29">
        <f t="shared" si="173"/>
        <v>3839.6417910447763</v>
      </c>
      <c r="K294" s="125">
        <v>171757.55000000002</v>
      </c>
      <c r="L294" s="125">
        <v>192902</v>
      </c>
      <c r="M294" s="125">
        <v>0</v>
      </c>
      <c r="N294" s="126">
        <f t="shared" si="153"/>
        <v>198897.21600000001</v>
      </c>
      <c r="O294" s="126">
        <f t="shared" ca="1" si="154"/>
        <v>651687.63223811763</v>
      </c>
      <c r="P294" s="126">
        <f t="shared" ca="1" si="155"/>
        <v>135837</v>
      </c>
      <c r="Q294" s="49">
        <f t="shared" si="174"/>
        <v>1</v>
      </c>
      <c r="R294" s="49">
        <f t="shared" si="175"/>
        <v>0</v>
      </c>
      <c r="S294" s="49">
        <f ca="1">OFFSET(V!$B$7,D294,Q294)*H294</f>
        <v>21509.46</v>
      </c>
      <c r="T294" s="49">
        <f ca="1">IF(R294&gt;0,OFFSET(V!$I$7,D294,R294)*IF(R294=1,H294-9300,IF(R294=2,H294-18000,IF(R294=3,H294-45000,0))),0)</f>
        <v>0</v>
      </c>
      <c r="U294" s="49">
        <f>IF(AND(I294=1,H294&gt;20000,H294&lt;=45000),H294*V!$G$7,0)+IF(AND(I294=1,H294&gt;45000,H294&lt;=50000),V!$G$7/5000*(50000-H294)*H294,0)</f>
        <v>0</v>
      </c>
      <c r="V294" s="50">
        <f t="shared" ca="1" si="156"/>
        <v>21509.46</v>
      </c>
      <c r="W294" s="51">
        <v>12222.099999999999</v>
      </c>
      <c r="X294" s="51">
        <v>0</v>
      </c>
      <c r="Y294" s="52">
        <v>1938</v>
      </c>
      <c r="Z294" s="52">
        <v>159590</v>
      </c>
      <c r="AA294" s="52">
        <v>91637</v>
      </c>
      <c r="AB294" s="138">
        <f t="shared" si="176"/>
        <v>90637</v>
      </c>
      <c r="AC294" s="52">
        <v>155679.843346123</v>
      </c>
      <c r="AD294" s="138">
        <f t="shared" si="157"/>
        <v>0</v>
      </c>
      <c r="AE294" s="138">
        <f t="shared" si="158"/>
        <v>2382</v>
      </c>
      <c r="AF294" s="138">
        <f t="shared" si="159"/>
        <v>0</v>
      </c>
      <c r="AG294" s="138">
        <f t="shared" si="160"/>
        <v>0</v>
      </c>
      <c r="AH294" s="29"/>
      <c r="AI294" s="29"/>
      <c r="AJ294" s="15"/>
      <c r="AK294" s="51">
        <f t="shared" ca="1" si="161"/>
        <v>1641026.1427236833</v>
      </c>
      <c r="AL294" s="15">
        <f t="shared" ca="1" si="162"/>
        <v>1810594.7027236833</v>
      </c>
      <c r="AM294" s="49">
        <f t="shared" ca="1" si="163"/>
        <v>10447.290999534374</v>
      </c>
      <c r="AN294" s="49">
        <f t="shared" ca="1" si="164"/>
        <v>904.04420996899762</v>
      </c>
      <c r="AO294" s="15"/>
      <c r="AP294" s="49">
        <f t="shared" ca="1" si="165"/>
        <v>90590.78646987371</v>
      </c>
      <c r="AQ294" s="15">
        <f t="shared" si="177"/>
        <v>155679.843346123</v>
      </c>
      <c r="AR294" s="15">
        <f t="shared" si="178"/>
        <v>0</v>
      </c>
      <c r="AS294" s="15"/>
      <c r="AT294" s="15"/>
      <c r="AU294" s="51">
        <f t="shared" si="166"/>
        <v>45318.5</v>
      </c>
      <c r="AV294" s="51">
        <f t="shared" ca="1" si="167"/>
        <v>38950.30197843803</v>
      </c>
      <c r="AW294" s="51">
        <f t="shared" ca="1" si="179"/>
        <v>0</v>
      </c>
      <c r="AX294" s="15">
        <f t="shared" ca="1" si="180"/>
        <v>19179.745102188725</v>
      </c>
      <c r="AY294" s="51">
        <f t="shared" ca="1" si="181"/>
        <v>-83.237256790517336</v>
      </c>
      <c r="AZ294" s="52">
        <f t="shared" ca="1" si="168"/>
        <v>0</v>
      </c>
      <c r="BA294" s="52">
        <f t="shared" ca="1" si="169"/>
        <v>0</v>
      </c>
      <c r="BB294" s="52">
        <f t="shared" si="182"/>
        <v>0</v>
      </c>
      <c r="BC294" s="39">
        <f t="shared" si="183"/>
        <v>0</v>
      </c>
      <c r="BD294" s="51">
        <f t="shared" ca="1" si="184"/>
        <v>0</v>
      </c>
      <c r="BE294" s="15">
        <f t="shared" ca="1" si="185"/>
        <v>174776.35119152121</v>
      </c>
      <c r="BF294" s="15">
        <v>-52803.230036207053</v>
      </c>
      <c r="BG294" s="15">
        <f t="shared" ca="1" si="186"/>
        <v>1943919.1590885008</v>
      </c>
      <c r="BH294" s="15"/>
      <c r="BI294" s="15"/>
    </row>
    <row r="295" spans="1:61" ht="11.25" x14ac:dyDescent="0.2">
      <c r="A295" s="20">
        <v>20805</v>
      </c>
      <c r="B295" s="20"/>
      <c r="C295" s="20">
        <v>1</v>
      </c>
      <c r="D295" s="20">
        <f t="shared" si="170"/>
        <v>2</v>
      </c>
      <c r="E295" s="47">
        <f t="shared" si="171"/>
        <v>3</v>
      </c>
      <c r="F295" s="47">
        <f t="shared" si="172"/>
        <v>23</v>
      </c>
      <c r="G295" s="21" t="s">
        <v>377</v>
      </c>
      <c r="H295" s="29">
        <v>2125</v>
      </c>
      <c r="I295" s="48"/>
      <c r="J295" s="29">
        <f t="shared" si="173"/>
        <v>3425.373134328358</v>
      </c>
      <c r="K295" s="125">
        <v>192875.84999999998</v>
      </c>
      <c r="L295" s="125">
        <v>2531522</v>
      </c>
      <c r="M295" s="125">
        <v>0</v>
      </c>
      <c r="N295" s="126">
        <f t="shared" si="153"/>
        <v>1126164.192</v>
      </c>
      <c r="O295" s="126">
        <f t="shared" ca="1" si="154"/>
        <v>581375.4065936188</v>
      </c>
      <c r="P295" s="126">
        <f t="shared" ca="1" si="155"/>
        <v>0</v>
      </c>
      <c r="Q295" s="49">
        <f t="shared" si="174"/>
        <v>1</v>
      </c>
      <c r="R295" s="49">
        <f t="shared" si="175"/>
        <v>0</v>
      </c>
      <c r="S295" s="49">
        <f ca="1">OFFSET(V!$B$7,D295,Q295)*H295</f>
        <v>19188.75</v>
      </c>
      <c r="T295" s="49">
        <f ca="1">IF(R295&gt;0,OFFSET(V!$I$7,D295,R295)*IF(R295=1,H295-9300,IF(R295=2,H295-18000,IF(R295=3,H295-45000,0))),0)</f>
        <v>0</v>
      </c>
      <c r="U295" s="49">
        <f>IF(AND(I295=1,H295&gt;20000,H295&lt;=45000),H295*V!$G$7,0)+IF(AND(I295=1,H295&gt;45000,H295&lt;=50000),V!$G$7/5000*(50000-H295)*H295,0)</f>
        <v>0</v>
      </c>
      <c r="V295" s="50">
        <f t="shared" ca="1" si="156"/>
        <v>19188.75</v>
      </c>
      <c r="W295" s="51">
        <v>9597.2799999999988</v>
      </c>
      <c r="X295" s="51">
        <v>0</v>
      </c>
      <c r="Y295" s="52">
        <v>824</v>
      </c>
      <c r="Z295" s="52">
        <v>87731</v>
      </c>
      <c r="AA295" s="52">
        <v>30428</v>
      </c>
      <c r="AB295" s="138">
        <f t="shared" si="176"/>
        <v>29428</v>
      </c>
      <c r="AC295" s="52">
        <v>85581.479645333136</v>
      </c>
      <c r="AD295" s="138">
        <f t="shared" si="157"/>
        <v>0</v>
      </c>
      <c r="AE295" s="138">
        <f t="shared" si="158"/>
        <v>2125</v>
      </c>
      <c r="AF295" s="138">
        <f t="shared" si="159"/>
        <v>0</v>
      </c>
      <c r="AG295" s="138">
        <f t="shared" si="160"/>
        <v>0</v>
      </c>
      <c r="AH295" s="29"/>
      <c r="AI295" s="29"/>
      <c r="AJ295" s="15"/>
      <c r="AK295" s="51">
        <f t="shared" ca="1" si="161"/>
        <v>1463971.6848395579</v>
      </c>
      <c r="AL295" s="15">
        <f t="shared" ca="1" si="162"/>
        <v>1492757.7148395579</v>
      </c>
      <c r="AM295" s="49">
        <f t="shared" ca="1" si="163"/>
        <v>9320.1063702815063</v>
      </c>
      <c r="AN295" s="49">
        <f t="shared" ca="1" si="164"/>
        <v>384.38205831499175</v>
      </c>
      <c r="AO295" s="15"/>
      <c r="AP295" s="49">
        <f t="shared" ca="1" si="165"/>
        <v>49800.239913456295</v>
      </c>
      <c r="AQ295" s="15">
        <f t="shared" si="177"/>
        <v>85581.479645333136</v>
      </c>
      <c r="AR295" s="15">
        <f t="shared" si="178"/>
        <v>0</v>
      </c>
      <c r="AS295" s="15"/>
      <c r="AT295" s="15"/>
      <c r="AU295" s="51">
        <f t="shared" si="166"/>
        <v>14714</v>
      </c>
      <c r="AV295" s="51">
        <f t="shared" ca="1" si="167"/>
        <v>34747.855459353828</v>
      </c>
      <c r="AW295" s="51">
        <f t="shared" ca="1" si="179"/>
        <v>0</v>
      </c>
      <c r="AX295" s="15">
        <f t="shared" ca="1" si="180"/>
        <v>13680.615727476979</v>
      </c>
      <c r="AY295" s="51">
        <f t="shared" ca="1" si="181"/>
        <v>-59.37184870253791</v>
      </c>
      <c r="AZ295" s="52">
        <f t="shared" ca="1" si="168"/>
        <v>0</v>
      </c>
      <c r="BA295" s="52">
        <f t="shared" ca="1" si="169"/>
        <v>0</v>
      </c>
      <c r="BB295" s="52">
        <f t="shared" si="182"/>
        <v>0</v>
      </c>
      <c r="BC295" s="39">
        <f t="shared" si="183"/>
        <v>0</v>
      </c>
      <c r="BD295" s="51">
        <f t="shared" ca="1" si="184"/>
        <v>0</v>
      </c>
      <c r="BE295" s="15">
        <f t="shared" ca="1" si="185"/>
        <v>99202.723524107583</v>
      </c>
      <c r="BF295" s="15">
        <v>-47106.1560986314</v>
      </c>
      <c r="BG295" s="15">
        <f t="shared" ca="1" si="186"/>
        <v>1554558.7706936304</v>
      </c>
      <c r="BH295" s="15"/>
      <c r="BI295" s="15"/>
    </row>
    <row r="296" spans="1:61" ht="11.25" x14ac:dyDescent="0.2">
      <c r="A296" s="20">
        <v>20806</v>
      </c>
      <c r="B296" s="20"/>
      <c r="C296" s="20">
        <v>1</v>
      </c>
      <c r="D296" s="20">
        <f t="shared" si="170"/>
        <v>2</v>
      </c>
      <c r="E296" s="47">
        <f t="shared" si="171"/>
        <v>3</v>
      </c>
      <c r="F296" s="47">
        <f t="shared" si="172"/>
        <v>23</v>
      </c>
      <c r="G296" s="21" t="s">
        <v>378</v>
      </c>
      <c r="H296" s="29">
        <v>1796</v>
      </c>
      <c r="I296" s="48"/>
      <c r="J296" s="29">
        <f t="shared" si="173"/>
        <v>2895.0447761194027</v>
      </c>
      <c r="K296" s="125">
        <v>98284.3</v>
      </c>
      <c r="L296" s="125">
        <v>108773</v>
      </c>
      <c r="M296" s="125">
        <v>35862</v>
      </c>
      <c r="N296" s="126">
        <f t="shared" si="153"/>
        <v>149048.166</v>
      </c>
      <c r="O296" s="126">
        <f t="shared" ca="1" si="154"/>
        <v>491364.81423159497</v>
      </c>
      <c r="P296" s="126">
        <f t="shared" ca="1" si="155"/>
        <v>102695</v>
      </c>
      <c r="Q296" s="49">
        <f t="shared" si="174"/>
        <v>1</v>
      </c>
      <c r="R296" s="49">
        <f t="shared" si="175"/>
        <v>0</v>
      </c>
      <c r="S296" s="49">
        <f ca="1">OFFSET(V!$B$7,D296,Q296)*H296</f>
        <v>16217.88</v>
      </c>
      <c r="T296" s="49">
        <f ca="1">IF(R296&gt;0,OFFSET(V!$I$7,D296,R296)*IF(R296=1,H296-9300,IF(R296=2,H296-18000,IF(R296=3,H296-45000,0))),0)</f>
        <v>0</v>
      </c>
      <c r="U296" s="49">
        <f>IF(AND(I296=1,H296&gt;20000,H296&lt;=45000),H296*V!$G$7,0)+IF(AND(I296=1,H296&gt;45000,H296&lt;=50000),V!$G$7/5000*(50000-H296)*H296,0)</f>
        <v>0</v>
      </c>
      <c r="V296" s="50">
        <f t="shared" ca="1" si="156"/>
        <v>16217.88</v>
      </c>
      <c r="W296" s="51">
        <v>0</v>
      </c>
      <c r="X296" s="51">
        <v>0</v>
      </c>
      <c r="Y296" s="52">
        <v>0</v>
      </c>
      <c r="Z296" s="52">
        <v>57717</v>
      </c>
      <c r="AA296" s="52">
        <v>4250</v>
      </c>
      <c r="AB296" s="138">
        <f t="shared" si="176"/>
        <v>3250</v>
      </c>
      <c r="AC296" s="52">
        <v>56302.860570262426</v>
      </c>
      <c r="AD296" s="138">
        <f t="shared" si="157"/>
        <v>0</v>
      </c>
      <c r="AE296" s="138">
        <f t="shared" si="158"/>
        <v>1796</v>
      </c>
      <c r="AF296" s="138">
        <f t="shared" si="159"/>
        <v>0</v>
      </c>
      <c r="AG296" s="138">
        <f t="shared" si="160"/>
        <v>0</v>
      </c>
      <c r="AH296" s="29"/>
      <c r="AI296" s="29"/>
      <c r="AJ296" s="15"/>
      <c r="AK296" s="51">
        <f t="shared" ca="1" si="161"/>
        <v>1237314.4216338098</v>
      </c>
      <c r="AL296" s="15">
        <f t="shared" ca="1" si="162"/>
        <v>1356227.3016338097</v>
      </c>
      <c r="AM296" s="49">
        <f t="shared" ca="1" si="163"/>
        <v>7877.1346075414513</v>
      </c>
      <c r="AN296" s="49">
        <f t="shared" ca="1" si="164"/>
        <v>0</v>
      </c>
      <c r="AO296" s="15"/>
      <c r="AP296" s="49">
        <f t="shared" ca="1" si="165"/>
        <v>32762.882528239243</v>
      </c>
      <c r="AQ296" s="15">
        <f t="shared" si="177"/>
        <v>56302.860570262426</v>
      </c>
      <c r="AR296" s="15">
        <f t="shared" si="178"/>
        <v>0</v>
      </c>
      <c r="AS296" s="15"/>
      <c r="AT296" s="15"/>
      <c r="AU296" s="51">
        <f t="shared" si="166"/>
        <v>1625</v>
      </c>
      <c r="AV296" s="51">
        <f t="shared" ca="1" si="167"/>
        <v>29368.069837646814</v>
      </c>
      <c r="AW296" s="51">
        <f t="shared" ca="1" si="179"/>
        <v>0</v>
      </c>
      <c r="AX296" s="15">
        <f t="shared" ca="1" si="180"/>
        <v>7453.0917956236299</v>
      </c>
      <c r="AY296" s="51">
        <f t="shared" ca="1" si="181"/>
        <v>-32.345315976322702</v>
      </c>
      <c r="AZ296" s="52">
        <f t="shared" ca="1" si="168"/>
        <v>0</v>
      </c>
      <c r="BA296" s="52">
        <f t="shared" ca="1" si="169"/>
        <v>0</v>
      </c>
      <c r="BB296" s="52">
        <f t="shared" si="182"/>
        <v>0</v>
      </c>
      <c r="BC296" s="39">
        <f t="shared" si="183"/>
        <v>0</v>
      </c>
      <c r="BD296" s="51">
        <f t="shared" ca="1" si="184"/>
        <v>0</v>
      </c>
      <c r="BE296" s="15">
        <f t="shared" ca="1" si="185"/>
        <v>63723.607049909733</v>
      </c>
      <c r="BF296" s="15">
        <v>-39813.014754419761</v>
      </c>
      <c r="BG296" s="15">
        <f t="shared" ca="1" si="186"/>
        <v>1388015.028536841</v>
      </c>
      <c r="BH296" s="15"/>
      <c r="BI296" s="15"/>
    </row>
    <row r="297" spans="1:61" ht="11.25" x14ac:dyDescent="0.2">
      <c r="A297" s="20">
        <v>20807</v>
      </c>
      <c r="B297" s="20"/>
      <c r="C297" s="20">
        <v>1</v>
      </c>
      <c r="D297" s="20">
        <f t="shared" si="170"/>
        <v>2</v>
      </c>
      <c r="E297" s="47">
        <f t="shared" si="171"/>
        <v>3</v>
      </c>
      <c r="F297" s="47">
        <f t="shared" si="172"/>
        <v>23</v>
      </c>
      <c r="G297" s="21" t="s">
        <v>379</v>
      </c>
      <c r="H297" s="29">
        <v>1615</v>
      </c>
      <c r="I297" s="48"/>
      <c r="J297" s="29">
        <f t="shared" si="173"/>
        <v>2603.2835820895521</v>
      </c>
      <c r="K297" s="125">
        <v>85283.150000000009</v>
      </c>
      <c r="L297" s="125">
        <v>60155</v>
      </c>
      <c r="M297" s="125">
        <v>37891</v>
      </c>
      <c r="N297" s="126">
        <f t="shared" si="153"/>
        <v>122755.318</v>
      </c>
      <c r="O297" s="126">
        <f t="shared" ca="1" si="154"/>
        <v>441845.30901115027</v>
      </c>
      <c r="P297" s="126">
        <f t="shared" ca="1" si="155"/>
        <v>95727</v>
      </c>
      <c r="Q297" s="49">
        <f t="shared" si="174"/>
        <v>1</v>
      </c>
      <c r="R297" s="49">
        <f t="shared" si="175"/>
        <v>0</v>
      </c>
      <c r="S297" s="49">
        <f ca="1">OFFSET(V!$B$7,D297,Q297)*H297</f>
        <v>14583.449999999999</v>
      </c>
      <c r="T297" s="49">
        <f ca="1">IF(R297&gt;0,OFFSET(V!$I$7,D297,R297)*IF(R297=1,H297-9300,IF(R297=2,H297-18000,IF(R297=3,H297-45000,0))),0)</f>
        <v>0</v>
      </c>
      <c r="U297" s="49">
        <f>IF(AND(I297=1,H297&gt;20000,H297&lt;=45000),H297*V!$G$7,0)+IF(AND(I297=1,H297&gt;45000,H297&lt;=50000),V!$G$7/5000*(50000-H297)*H297,0)</f>
        <v>0</v>
      </c>
      <c r="V297" s="50">
        <f t="shared" ca="1" si="156"/>
        <v>14583.449999999999</v>
      </c>
      <c r="W297" s="51">
        <v>0</v>
      </c>
      <c r="X297" s="51">
        <v>0</v>
      </c>
      <c r="Y297" s="52">
        <v>145</v>
      </c>
      <c r="Z297" s="52">
        <v>45028</v>
      </c>
      <c r="AA297" s="52">
        <v>0</v>
      </c>
      <c r="AB297" s="138">
        <f t="shared" si="176"/>
        <v>0</v>
      </c>
      <c r="AC297" s="52">
        <v>43924.757103761047</v>
      </c>
      <c r="AD297" s="138">
        <f t="shared" si="157"/>
        <v>0</v>
      </c>
      <c r="AE297" s="138">
        <f t="shared" si="158"/>
        <v>1615</v>
      </c>
      <c r="AF297" s="138">
        <f t="shared" si="159"/>
        <v>0</v>
      </c>
      <c r="AG297" s="138">
        <f t="shared" si="160"/>
        <v>0</v>
      </c>
      <c r="AH297" s="29"/>
      <c r="AI297" s="29"/>
      <c r="AJ297" s="15"/>
      <c r="AK297" s="51">
        <f t="shared" ca="1" si="161"/>
        <v>1112618.4804780639</v>
      </c>
      <c r="AL297" s="15">
        <f t="shared" ca="1" si="162"/>
        <v>1222928.9304780639</v>
      </c>
      <c r="AM297" s="49">
        <f t="shared" ca="1" si="163"/>
        <v>7083.2808414139445</v>
      </c>
      <c r="AN297" s="49">
        <f t="shared" ca="1" si="164"/>
        <v>67.640046669507043</v>
      </c>
      <c r="AO297" s="15"/>
      <c r="AP297" s="49">
        <f t="shared" ca="1" si="165"/>
        <v>25560.009606901895</v>
      </c>
      <c r="AQ297" s="15">
        <f t="shared" si="177"/>
        <v>43924.757103761047</v>
      </c>
      <c r="AR297" s="15">
        <f t="shared" si="178"/>
        <v>0</v>
      </c>
      <c r="AS297" s="15"/>
      <c r="AT297" s="15"/>
      <c r="AU297" s="51">
        <f t="shared" si="166"/>
        <v>0</v>
      </c>
      <c r="AV297" s="51">
        <f t="shared" ca="1" si="167"/>
        <v>26408.370149108909</v>
      </c>
      <c r="AW297" s="51">
        <f t="shared" ca="1" si="179"/>
        <v>0</v>
      </c>
      <c r="AX297" s="15">
        <f t="shared" ca="1" si="180"/>
        <v>8043.62265224976</v>
      </c>
      <c r="AY297" s="51">
        <f t="shared" ca="1" si="181"/>
        <v>-34.908132546293906</v>
      </c>
      <c r="AZ297" s="52">
        <f t="shared" ca="1" si="168"/>
        <v>0</v>
      </c>
      <c r="BA297" s="52">
        <f t="shared" ca="1" si="169"/>
        <v>0</v>
      </c>
      <c r="BB297" s="52">
        <f t="shared" si="182"/>
        <v>0</v>
      </c>
      <c r="BC297" s="39">
        <f t="shared" si="183"/>
        <v>0</v>
      </c>
      <c r="BD297" s="51">
        <f t="shared" ca="1" si="184"/>
        <v>0</v>
      </c>
      <c r="BE297" s="15">
        <f t="shared" ca="1" si="185"/>
        <v>51933.471623464517</v>
      </c>
      <c r="BF297" s="15">
        <v>-35800.678634959862</v>
      </c>
      <c r="BG297" s="15">
        <f t="shared" ca="1" si="186"/>
        <v>1246212.6443546517</v>
      </c>
      <c r="BH297" s="15"/>
      <c r="BI297" s="15"/>
    </row>
    <row r="298" spans="1:61" ht="11.25" x14ac:dyDescent="0.2">
      <c r="A298" s="20">
        <v>20808</v>
      </c>
      <c r="B298" s="20"/>
      <c r="C298" s="20">
        <v>1</v>
      </c>
      <c r="D298" s="20">
        <f t="shared" si="170"/>
        <v>2</v>
      </c>
      <c r="E298" s="47">
        <f t="shared" si="171"/>
        <v>4</v>
      </c>
      <c r="F298" s="47">
        <f t="shared" si="172"/>
        <v>24</v>
      </c>
      <c r="G298" s="21" t="s">
        <v>380</v>
      </c>
      <c r="H298" s="29">
        <v>3522</v>
      </c>
      <c r="I298" s="48"/>
      <c r="J298" s="29">
        <f t="shared" si="173"/>
        <v>5677.2537313432831</v>
      </c>
      <c r="K298" s="125">
        <v>215213.05</v>
      </c>
      <c r="L298" s="125">
        <v>779623</v>
      </c>
      <c r="M298" s="125">
        <v>37718</v>
      </c>
      <c r="N298" s="126">
        <f t="shared" si="153"/>
        <v>496724.36600000004</v>
      </c>
      <c r="O298" s="126">
        <f t="shared" ca="1" si="154"/>
        <v>963578.43859892956</v>
      </c>
      <c r="P298" s="126">
        <f t="shared" ca="1" si="155"/>
        <v>140056</v>
      </c>
      <c r="Q298" s="49">
        <f t="shared" si="174"/>
        <v>1</v>
      </c>
      <c r="R298" s="49">
        <f t="shared" si="175"/>
        <v>0</v>
      </c>
      <c r="S298" s="49">
        <f ca="1">OFFSET(V!$B$7,D298,Q298)*H298</f>
        <v>31803.659999999996</v>
      </c>
      <c r="T298" s="49">
        <f ca="1">IF(R298&gt;0,OFFSET(V!$I$7,D298,R298)*IF(R298=1,H298-9300,IF(R298=2,H298-18000,IF(R298=3,H298-45000,0))),0)</f>
        <v>0</v>
      </c>
      <c r="U298" s="49">
        <f>IF(AND(I298=1,H298&gt;20000,H298&lt;=45000),H298*V!$G$7,0)+IF(AND(I298=1,H298&gt;45000,H298&lt;=50000),V!$G$7/5000*(50000-H298)*H298,0)</f>
        <v>0</v>
      </c>
      <c r="V298" s="50">
        <f t="shared" ca="1" si="156"/>
        <v>31803.659999999996</v>
      </c>
      <c r="W298" s="51">
        <v>16583.27</v>
      </c>
      <c r="X298" s="51">
        <v>0</v>
      </c>
      <c r="Y298" s="52">
        <v>4845</v>
      </c>
      <c r="Z298" s="52">
        <v>143107</v>
      </c>
      <c r="AA298" s="52">
        <v>3150</v>
      </c>
      <c r="AB298" s="138">
        <f t="shared" si="176"/>
        <v>2150</v>
      </c>
      <c r="AC298" s="52">
        <v>139600.6976736238</v>
      </c>
      <c r="AD298" s="138">
        <f t="shared" si="157"/>
        <v>0</v>
      </c>
      <c r="AE298" s="138">
        <f t="shared" si="158"/>
        <v>3522</v>
      </c>
      <c r="AF298" s="138">
        <f t="shared" si="159"/>
        <v>0</v>
      </c>
      <c r="AG298" s="138">
        <f t="shared" si="160"/>
        <v>0</v>
      </c>
      <c r="AH298" s="29"/>
      <c r="AI298" s="29"/>
      <c r="AJ298" s="15"/>
      <c r="AK298" s="51">
        <f t="shared" ca="1" si="161"/>
        <v>2426403.8936493751</v>
      </c>
      <c r="AL298" s="15">
        <f t="shared" ca="1" si="162"/>
        <v>2614846.8236493752</v>
      </c>
      <c r="AM298" s="49">
        <f t="shared" ca="1" si="163"/>
        <v>15447.253946414807</v>
      </c>
      <c r="AN298" s="49">
        <f t="shared" ca="1" si="164"/>
        <v>2260.1105249224938</v>
      </c>
      <c r="AO298" s="15"/>
      <c r="AP298" s="49">
        <f t="shared" ca="1" si="165"/>
        <v>81234.260789173612</v>
      </c>
      <c r="AQ298" s="15">
        <f t="shared" si="177"/>
        <v>139600.6976736238</v>
      </c>
      <c r="AR298" s="15">
        <f t="shared" si="178"/>
        <v>0</v>
      </c>
      <c r="AS298" s="15"/>
      <c r="AT298" s="15"/>
      <c r="AU298" s="51">
        <f t="shared" si="166"/>
        <v>1075</v>
      </c>
      <c r="AV298" s="51">
        <f t="shared" ca="1" si="167"/>
        <v>57591.50443663256</v>
      </c>
      <c r="AW298" s="51">
        <f t="shared" ca="1" si="179"/>
        <v>0</v>
      </c>
      <c r="AX298" s="15">
        <f t="shared" ca="1" si="180"/>
        <v>300.06755218235776</v>
      </c>
      <c r="AY298" s="51">
        <f t="shared" ca="1" si="181"/>
        <v>-1.3022487922769426</v>
      </c>
      <c r="AZ298" s="52">
        <f t="shared" ca="1" si="168"/>
        <v>0</v>
      </c>
      <c r="BA298" s="52">
        <f t="shared" ca="1" si="169"/>
        <v>0</v>
      </c>
      <c r="BB298" s="52">
        <f t="shared" si="182"/>
        <v>0</v>
      </c>
      <c r="BC298" s="39">
        <f t="shared" si="183"/>
        <v>0</v>
      </c>
      <c r="BD298" s="51">
        <f t="shared" ca="1" si="184"/>
        <v>0</v>
      </c>
      <c r="BE298" s="15">
        <f t="shared" ca="1" si="185"/>
        <v>139899.46297701387</v>
      </c>
      <c r="BF298" s="15">
        <v>-78074.29730794343</v>
      </c>
      <c r="BG298" s="15">
        <f t="shared" ca="1" si="186"/>
        <v>2694379.3537897831</v>
      </c>
      <c r="BH298" s="15"/>
      <c r="BI298" s="15"/>
    </row>
    <row r="299" spans="1:61" ht="11.25" x14ac:dyDescent="0.2">
      <c r="A299" s="20">
        <v>20810</v>
      </c>
      <c r="B299" s="20"/>
      <c r="C299" s="20">
        <v>1</v>
      </c>
      <c r="D299" s="20">
        <f t="shared" si="170"/>
        <v>2</v>
      </c>
      <c r="E299" s="47">
        <f t="shared" si="171"/>
        <v>3</v>
      </c>
      <c r="F299" s="47">
        <f t="shared" si="172"/>
        <v>23</v>
      </c>
      <c r="G299" s="21" t="s">
        <v>381</v>
      </c>
      <c r="H299" s="29">
        <v>1051</v>
      </c>
      <c r="I299" s="48"/>
      <c r="J299" s="29">
        <f t="shared" si="173"/>
        <v>1694.1492537313434</v>
      </c>
      <c r="K299" s="125">
        <v>52924.749999999993</v>
      </c>
      <c r="L299" s="125">
        <v>34816</v>
      </c>
      <c r="M299" s="125">
        <v>35555</v>
      </c>
      <c r="N299" s="126">
        <f t="shared" si="153"/>
        <v>87239.06</v>
      </c>
      <c r="O299" s="126">
        <f t="shared" ca="1" si="154"/>
        <v>287541.43639053806</v>
      </c>
      <c r="P299" s="126">
        <f t="shared" ca="1" si="155"/>
        <v>60091</v>
      </c>
      <c r="Q299" s="49">
        <f t="shared" si="174"/>
        <v>1</v>
      </c>
      <c r="R299" s="49">
        <f t="shared" si="175"/>
        <v>0</v>
      </c>
      <c r="S299" s="49">
        <f ca="1">OFFSET(V!$B$7,D299,Q299)*H299</f>
        <v>9490.5299999999988</v>
      </c>
      <c r="T299" s="49">
        <f ca="1">IF(R299&gt;0,OFFSET(V!$I$7,D299,R299)*IF(R299=1,H299-9300,IF(R299=2,H299-18000,IF(R299=3,H299-45000,0))),0)</f>
        <v>0</v>
      </c>
      <c r="U299" s="49">
        <f>IF(AND(I299=1,H299&gt;20000,H299&lt;=45000),H299*V!$G$7,0)+IF(AND(I299=1,H299&gt;45000,H299&lt;=50000),V!$G$7/5000*(50000-H299)*H299,0)</f>
        <v>0</v>
      </c>
      <c r="V299" s="50">
        <f t="shared" ca="1" si="156"/>
        <v>9490.5299999999988</v>
      </c>
      <c r="W299" s="51">
        <v>0</v>
      </c>
      <c r="X299" s="51">
        <v>0</v>
      </c>
      <c r="Y299" s="52">
        <v>678</v>
      </c>
      <c r="Z299" s="52">
        <v>37034</v>
      </c>
      <c r="AA299" s="52">
        <v>0</v>
      </c>
      <c r="AB299" s="138">
        <f t="shared" si="176"/>
        <v>0</v>
      </c>
      <c r="AC299" s="52">
        <v>36126.620204776737</v>
      </c>
      <c r="AD299" s="138">
        <f t="shared" si="157"/>
        <v>0</v>
      </c>
      <c r="AE299" s="138">
        <f t="shared" si="158"/>
        <v>1051</v>
      </c>
      <c r="AF299" s="138">
        <f t="shared" si="159"/>
        <v>0</v>
      </c>
      <c r="AG299" s="138">
        <f t="shared" si="160"/>
        <v>0</v>
      </c>
      <c r="AH299" s="29"/>
      <c r="AI299" s="29"/>
      <c r="AJ299" s="15"/>
      <c r="AK299" s="51">
        <f t="shared" ca="1" si="161"/>
        <v>724063.17212535313</v>
      </c>
      <c r="AL299" s="15">
        <f t="shared" ca="1" si="162"/>
        <v>793644.70212535316</v>
      </c>
      <c r="AM299" s="49">
        <f t="shared" ca="1" si="163"/>
        <v>4609.6149624309937</v>
      </c>
      <c r="AN299" s="49">
        <f t="shared" ca="1" si="164"/>
        <v>316.27552856500535</v>
      </c>
      <c r="AO299" s="15"/>
      <c r="AP299" s="49">
        <f t="shared" ca="1" si="165"/>
        <v>21022.239401750128</v>
      </c>
      <c r="AQ299" s="15">
        <f t="shared" si="177"/>
        <v>36126.620204776737</v>
      </c>
      <c r="AR299" s="15">
        <f t="shared" si="178"/>
        <v>0</v>
      </c>
      <c r="AS299" s="15"/>
      <c r="AT299" s="15"/>
      <c r="AU299" s="51">
        <f t="shared" si="166"/>
        <v>0</v>
      </c>
      <c r="AV299" s="51">
        <f t="shared" ca="1" si="167"/>
        <v>17185.880511896881</v>
      </c>
      <c r="AW299" s="51">
        <f t="shared" ca="1" si="179"/>
        <v>0</v>
      </c>
      <c r="AX299" s="15">
        <f t="shared" ca="1" si="180"/>
        <v>2081.499708870273</v>
      </c>
      <c r="AY299" s="51">
        <f t="shared" ca="1" si="181"/>
        <v>-9.0334008535311749</v>
      </c>
      <c r="AZ299" s="52">
        <f t="shared" ca="1" si="168"/>
        <v>0</v>
      </c>
      <c r="BA299" s="52">
        <f t="shared" ca="1" si="169"/>
        <v>0</v>
      </c>
      <c r="BB299" s="52">
        <f t="shared" si="182"/>
        <v>0</v>
      </c>
      <c r="BC299" s="39">
        <f t="shared" si="183"/>
        <v>0</v>
      </c>
      <c r="BD299" s="51">
        <f t="shared" ca="1" si="184"/>
        <v>0</v>
      </c>
      <c r="BE299" s="15">
        <f t="shared" ca="1" si="185"/>
        <v>38199.086512793481</v>
      </c>
      <c r="BF299" s="15">
        <v>-23298.150616311341</v>
      </c>
      <c r="BG299" s="15">
        <f t="shared" ca="1" si="186"/>
        <v>813471.52851283131</v>
      </c>
      <c r="BH299" s="15"/>
      <c r="BI299" s="15"/>
    </row>
    <row r="300" spans="1:61" ht="11.25" x14ac:dyDescent="0.2">
      <c r="A300" s="20">
        <v>20812</v>
      </c>
      <c r="B300" s="20"/>
      <c r="C300" s="20">
        <v>1</v>
      </c>
      <c r="D300" s="20">
        <f t="shared" si="170"/>
        <v>2</v>
      </c>
      <c r="E300" s="47">
        <f t="shared" si="171"/>
        <v>3</v>
      </c>
      <c r="F300" s="47">
        <f t="shared" si="172"/>
        <v>23</v>
      </c>
      <c r="G300" s="21" t="s">
        <v>382</v>
      </c>
      <c r="H300" s="29">
        <v>1558</v>
      </c>
      <c r="I300" s="48"/>
      <c r="J300" s="29">
        <f t="shared" si="173"/>
        <v>2511.4029850746269</v>
      </c>
      <c r="K300" s="125">
        <v>95373.4</v>
      </c>
      <c r="L300" s="125">
        <v>384341</v>
      </c>
      <c r="M300" s="125">
        <v>0</v>
      </c>
      <c r="N300" s="126">
        <f t="shared" si="153"/>
        <v>218561.83799999999</v>
      </c>
      <c r="O300" s="126">
        <f t="shared" ca="1" si="154"/>
        <v>426250.76869310968</v>
      </c>
      <c r="P300" s="126">
        <f t="shared" ca="1" si="155"/>
        <v>62307</v>
      </c>
      <c r="Q300" s="49">
        <f t="shared" si="174"/>
        <v>1</v>
      </c>
      <c r="R300" s="49">
        <f t="shared" si="175"/>
        <v>0</v>
      </c>
      <c r="S300" s="49">
        <f ca="1">OFFSET(V!$B$7,D300,Q300)*H300</f>
        <v>14068.74</v>
      </c>
      <c r="T300" s="49">
        <f ca="1">IF(R300&gt;0,OFFSET(V!$I$7,D300,R300)*IF(R300=1,H300-9300,IF(R300=2,H300-18000,IF(R300=3,H300-45000,0))),0)</f>
        <v>0</v>
      </c>
      <c r="U300" s="49">
        <f>IF(AND(I300=1,H300&gt;20000,H300&lt;=45000),H300*V!$G$7,0)+IF(AND(I300=1,H300&gt;45000,H300&lt;=50000),V!$G$7/5000*(50000-H300)*H300,0)</f>
        <v>0</v>
      </c>
      <c r="V300" s="50">
        <f t="shared" ca="1" si="156"/>
        <v>14068.74</v>
      </c>
      <c r="W300" s="51">
        <v>0</v>
      </c>
      <c r="X300" s="51">
        <v>0</v>
      </c>
      <c r="Y300" s="52">
        <v>0</v>
      </c>
      <c r="Z300" s="52">
        <v>41743</v>
      </c>
      <c r="AA300" s="52">
        <v>0</v>
      </c>
      <c r="AB300" s="138">
        <f t="shared" si="176"/>
        <v>0</v>
      </c>
      <c r="AC300" s="52">
        <v>40720.243754603747</v>
      </c>
      <c r="AD300" s="138">
        <f t="shared" si="157"/>
        <v>0</v>
      </c>
      <c r="AE300" s="138">
        <f t="shared" si="158"/>
        <v>1558</v>
      </c>
      <c r="AF300" s="138">
        <f t="shared" si="159"/>
        <v>0</v>
      </c>
      <c r="AG300" s="138">
        <f t="shared" si="160"/>
        <v>0</v>
      </c>
      <c r="AH300" s="29"/>
      <c r="AI300" s="29"/>
      <c r="AJ300" s="15"/>
      <c r="AK300" s="51">
        <f t="shared" ca="1" si="161"/>
        <v>1073349.5929317793</v>
      </c>
      <c r="AL300" s="15">
        <f t="shared" ca="1" si="162"/>
        <v>1149725.3329317793</v>
      </c>
      <c r="AM300" s="49">
        <f t="shared" ca="1" si="163"/>
        <v>6833.2826940699224</v>
      </c>
      <c r="AN300" s="49">
        <f t="shared" ca="1" si="164"/>
        <v>0</v>
      </c>
      <c r="AO300" s="15"/>
      <c r="AP300" s="49">
        <f t="shared" ca="1" si="165"/>
        <v>23695.289176088339</v>
      </c>
      <c r="AQ300" s="15">
        <f t="shared" si="177"/>
        <v>40720.243754603747</v>
      </c>
      <c r="AR300" s="15">
        <f t="shared" si="178"/>
        <v>0</v>
      </c>
      <c r="AS300" s="15"/>
      <c r="AT300" s="15"/>
      <c r="AU300" s="51">
        <f t="shared" si="166"/>
        <v>0</v>
      </c>
      <c r="AV300" s="51">
        <f t="shared" ca="1" si="167"/>
        <v>25476.310026199182</v>
      </c>
      <c r="AW300" s="51">
        <f t="shared" ca="1" si="179"/>
        <v>0</v>
      </c>
      <c r="AX300" s="15">
        <f t="shared" ca="1" si="180"/>
        <v>8451.3554476837744</v>
      </c>
      <c r="AY300" s="51">
        <f t="shared" ca="1" si="181"/>
        <v>-36.677632569085326</v>
      </c>
      <c r="AZ300" s="52">
        <f t="shared" ca="1" si="168"/>
        <v>0</v>
      </c>
      <c r="BA300" s="52">
        <f t="shared" ca="1" si="169"/>
        <v>0</v>
      </c>
      <c r="BB300" s="52">
        <f t="shared" si="182"/>
        <v>0</v>
      </c>
      <c r="BC300" s="39">
        <f t="shared" si="183"/>
        <v>0</v>
      </c>
      <c r="BD300" s="51">
        <f t="shared" ca="1" si="184"/>
        <v>0</v>
      </c>
      <c r="BE300" s="15">
        <f t="shared" ca="1" si="185"/>
        <v>49134.921569718434</v>
      </c>
      <c r="BF300" s="15">
        <v>-34537.125271373043</v>
      </c>
      <c r="BG300" s="15">
        <f t="shared" ca="1" si="186"/>
        <v>1171156.4119241948</v>
      </c>
      <c r="BH300" s="15"/>
      <c r="BI300" s="15"/>
    </row>
    <row r="301" spans="1:61" ht="11.25" x14ac:dyDescent="0.2">
      <c r="A301" s="20">
        <v>20813</v>
      </c>
      <c r="B301" s="20"/>
      <c r="C301" s="20">
        <v>1</v>
      </c>
      <c r="D301" s="20">
        <f t="shared" si="170"/>
        <v>2</v>
      </c>
      <c r="E301" s="47">
        <f t="shared" si="171"/>
        <v>4</v>
      </c>
      <c r="F301" s="47">
        <f t="shared" si="172"/>
        <v>24</v>
      </c>
      <c r="G301" s="21" t="s">
        <v>383</v>
      </c>
      <c r="H301" s="29">
        <v>4352</v>
      </c>
      <c r="I301" s="48"/>
      <c r="J301" s="29">
        <f t="shared" si="173"/>
        <v>7015.1641791044776</v>
      </c>
      <c r="K301" s="125">
        <v>641579.6</v>
      </c>
      <c r="L301" s="125">
        <v>466728</v>
      </c>
      <c r="M301" s="125">
        <v>0</v>
      </c>
      <c r="N301" s="126">
        <f t="shared" si="153"/>
        <v>643961.23199999996</v>
      </c>
      <c r="O301" s="126">
        <f t="shared" ca="1" si="154"/>
        <v>1190656.8327037313</v>
      </c>
      <c r="P301" s="126">
        <f t="shared" ca="1" si="155"/>
        <v>164009</v>
      </c>
      <c r="Q301" s="49">
        <f t="shared" si="174"/>
        <v>1</v>
      </c>
      <c r="R301" s="49">
        <f t="shared" si="175"/>
        <v>0</v>
      </c>
      <c r="S301" s="49">
        <f ca="1">OFFSET(V!$B$7,D301,Q301)*H301</f>
        <v>39298.559999999998</v>
      </c>
      <c r="T301" s="49">
        <f ca="1">IF(R301&gt;0,OFFSET(V!$I$7,D301,R301)*IF(R301=1,H301-9300,IF(R301=2,H301-18000,IF(R301=3,H301-45000,0))),0)</f>
        <v>0</v>
      </c>
      <c r="U301" s="49">
        <f>IF(AND(I301=1,H301&gt;20000,H301&lt;=45000),H301*V!$G$7,0)+IF(AND(I301=1,H301&gt;45000,H301&lt;=50000),V!$G$7/5000*(50000-H301)*H301,0)</f>
        <v>0</v>
      </c>
      <c r="V301" s="50">
        <f t="shared" ca="1" si="156"/>
        <v>39298.559999999998</v>
      </c>
      <c r="W301" s="51">
        <v>19379.469999999998</v>
      </c>
      <c r="X301" s="51">
        <v>0</v>
      </c>
      <c r="Y301" s="52">
        <v>4385</v>
      </c>
      <c r="Z301" s="52">
        <v>596804</v>
      </c>
      <c r="AA301" s="52">
        <v>618799</v>
      </c>
      <c r="AB301" s="138">
        <f t="shared" si="176"/>
        <v>617799</v>
      </c>
      <c r="AC301" s="52">
        <v>582181.54789359972</v>
      </c>
      <c r="AD301" s="138">
        <f t="shared" si="157"/>
        <v>0</v>
      </c>
      <c r="AE301" s="138">
        <f t="shared" si="158"/>
        <v>4352</v>
      </c>
      <c r="AF301" s="138">
        <f t="shared" si="159"/>
        <v>0</v>
      </c>
      <c r="AG301" s="138">
        <f t="shared" si="160"/>
        <v>0</v>
      </c>
      <c r="AH301" s="29"/>
      <c r="AI301" s="29"/>
      <c r="AJ301" s="15"/>
      <c r="AK301" s="51">
        <f t="shared" ca="1" si="161"/>
        <v>2998214.0105514145</v>
      </c>
      <c r="AL301" s="15">
        <f t="shared" ca="1" si="162"/>
        <v>3220901.0405514147</v>
      </c>
      <c r="AM301" s="49">
        <f t="shared" ca="1" si="163"/>
        <v>19087.577846336524</v>
      </c>
      <c r="AN301" s="49">
        <f t="shared" ca="1" si="164"/>
        <v>2045.5283079019889</v>
      </c>
      <c r="AO301" s="15"/>
      <c r="AP301" s="49">
        <f t="shared" ca="1" si="165"/>
        <v>338774.00669444521</v>
      </c>
      <c r="AQ301" s="15">
        <f t="shared" si="177"/>
        <v>582181.54789359972</v>
      </c>
      <c r="AR301" s="15">
        <f t="shared" si="178"/>
        <v>0</v>
      </c>
      <c r="AS301" s="15"/>
      <c r="AT301" s="15"/>
      <c r="AU301" s="51">
        <f t="shared" si="166"/>
        <v>308899.5</v>
      </c>
      <c r="AV301" s="51">
        <f t="shared" ca="1" si="167"/>
        <v>71163.607980756642</v>
      </c>
      <c r="AW301" s="51">
        <f t="shared" ca="1" si="179"/>
        <v>0</v>
      </c>
      <c r="AX301" s="15">
        <f t="shared" ca="1" si="180"/>
        <v>136655.5667816021</v>
      </c>
      <c r="AY301" s="51">
        <f t="shared" ca="1" si="181"/>
        <v>-593.06494655947483</v>
      </c>
      <c r="AZ301" s="52">
        <f t="shared" ca="1" si="168"/>
        <v>0</v>
      </c>
      <c r="BA301" s="52">
        <f t="shared" ca="1" si="169"/>
        <v>0</v>
      </c>
      <c r="BB301" s="52">
        <f t="shared" si="182"/>
        <v>0</v>
      </c>
      <c r="BC301" s="39">
        <f t="shared" si="183"/>
        <v>0</v>
      </c>
      <c r="BD301" s="51">
        <f t="shared" ca="1" si="184"/>
        <v>0</v>
      </c>
      <c r="BE301" s="15">
        <f t="shared" ca="1" si="185"/>
        <v>718244.04972864233</v>
      </c>
      <c r="BF301" s="15">
        <v>-96473.407689997097</v>
      </c>
      <c r="BG301" s="15">
        <f t="shared" ca="1" si="186"/>
        <v>3863804.7887442987</v>
      </c>
      <c r="BH301" s="15"/>
      <c r="BI301" s="15"/>
    </row>
    <row r="302" spans="1:61" ht="11.25" x14ac:dyDescent="0.2">
      <c r="A302" s="20">
        <v>20815</v>
      </c>
      <c r="B302" s="20"/>
      <c r="C302" s="20">
        <v>1</v>
      </c>
      <c r="D302" s="20">
        <f t="shared" si="170"/>
        <v>2</v>
      </c>
      <c r="E302" s="47">
        <f t="shared" si="171"/>
        <v>3</v>
      </c>
      <c r="F302" s="47">
        <f t="shared" si="172"/>
        <v>23</v>
      </c>
      <c r="G302" s="21" t="s">
        <v>384</v>
      </c>
      <c r="H302" s="29">
        <v>2009</v>
      </c>
      <c r="I302" s="48"/>
      <c r="J302" s="29">
        <f t="shared" si="173"/>
        <v>3238.3880597014927</v>
      </c>
      <c r="K302" s="125">
        <v>127040.29999999999</v>
      </c>
      <c r="L302" s="125">
        <v>174149</v>
      </c>
      <c r="M302" s="125">
        <v>16023</v>
      </c>
      <c r="N302" s="126">
        <f t="shared" si="153"/>
        <v>175410.12599999999</v>
      </c>
      <c r="O302" s="126">
        <f t="shared" ca="1" si="154"/>
        <v>549639.14910427306</v>
      </c>
      <c r="P302" s="126">
        <f t="shared" ca="1" si="155"/>
        <v>112269</v>
      </c>
      <c r="Q302" s="49">
        <f t="shared" si="174"/>
        <v>1</v>
      </c>
      <c r="R302" s="49">
        <f t="shared" si="175"/>
        <v>0</v>
      </c>
      <c r="S302" s="49">
        <f ca="1">OFFSET(V!$B$7,D302,Q302)*H302</f>
        <v>18141.27</v>
      </c>
      <c r="T302" s="49">
        <f ca="1">IF(R302&gt;0,OFFSET(V!$I$7,D302,R302)*IF(R302=1,H302-9300,IF(R302=2,H302-18000,IF(R302=3,H302-45000,0))),0)</f>
        <v>0</v>
      </c>
      <c r="U302" s="49">
        <f>IF(AND(I302=1,H302&gt;20000,H302&lt;=45000),H302*V!$G$7,0)+IF(AND(I302=1,H302&gt;45000,H302&lt;=50000),V!$G$7/5000*(50000-H302)*H302,0)</f>
        <v>0</v>
      </c>
      <c r="V302" s="50">
        <f t="shared" ca="1" si="156"/>
        <v>18141.27</v>
      </c>
      <c r="W302" s="51">
        <v>9570.2199999999993</v>
      </c>
      <c r="X302" s="51">
        <v>0</v>
      </c>
      <c r="Y302" s="52">
        <v>581</v>
      </c>
      <c r="Z302" s="52">
        <v>89024</v>
      </c>
      <c r="AA302" s="52">
        <v>8531</v>
      </c>
      <c r="AB302" s="138">
        <f t="shared" si="176"/>
        <v>7531</v>
      </c>
      <c r="AC302" s="52">
        <v>86842.799511531135</v>
      </c>
      <c r="AD302" s="138">
        <f t="shared" si="157"/>
        <v>0</v>
      </c>
      <c r="AE302" s="138">
        <f t="shared" si="158"/>
        <v>2009</v>
      </c>
      <c r="AF302" s="138">
        <f t="shared" si="159"/>
        <v>0</v>
      </c>
      <c r="AG302" s="138">
        <f t="shared" si="160"/>
        <v>0</v>
      </c>
      <c r="AH302" s="29"/>
      <c r="AI302" s="29"/>
      <c r="AJ302" s="15"/>
      <c r="AK302" s="51">
        <f t="shared" ca="1" si="161"/>
        <v>1384056.0540436103</v>
      </c>
      <c r="AL302" s="15">
        <f t="shared" ca="1" si="162"/>
        <v>1524036.5440436103</v>
      </c>
      <c r="AM302" s="49">
        <f t="shared" ca="1" si="163"/>
        <v>8811.3382107743746</v>
      </c>
      <c r="AN302" s="49">
        <f t="shared" ca="1" si="164"/>
        <v>271.02666975850752</v>
      </c>
      <c r="AO302" s="15"/>
      <c r="AP302" s="49">
        <f t="shared" ca="1" si="165"/>
        <v>50534.207498552772</v>
      </c>
      <c r="AQ302" s="15">
        <f t="shared" si="177"/>
        <v>86842.799511531135</v>
      </c>
      <c r="AR302" s="15">
        <f t="shared" si="178"/>
        <v>0</v>
      </c>
      <c r="AS302" s="15"/>
      <c r="AT302" s="15"/>
      <c r="AU302" s="51">
        <f t="shared" si="166"/>
        <v>3765.5</v>
      </c>
      <c r="AV302" s="51">
        <f t="shared" ca="1" si="167"/>
        <v>32851.03134957263</v>
      </c>
      <c r="AW302" s="51">
        <f t="shared" ca="1" si="179"/>
        <v>0</v>
      </c>
      <c r="AX302" s="15">
        <f t="shared" ca="1" si="180"/>
        <v>307.93933659426693</v>
      </c>
      <c r="AY302" s="51">
        <f t="shared" ca="1" si="181"/>
        <v>-1.3364111722774414</v>
      </c>
      <c r="AZ302" s="52">
        <f t="shared" ca="1" si="168"/>
        <v>0</v>
      </c>
      <c r="BA302" s="52">
        <f t="shared" ca="1" si="169"/>
        <v>0</v>
      </c>
      <c r="BB302" s="52">
        <f t="shared" si="182"/>
        <v>0</v>
      </c>
      <c r="BC302" s="39">
        <f t="shared" si="183"/>
        <v>0</v>
      </c>
      <c r="BD302" s="51">
        <f t="shared" ca="1" si="184"/>
        <v>0</v>
      </c>
      <c r="BE302" s="15">
        <f t="shared" ca="1" si="185"/>
        <v>87149.402436953125</v>
      </c>
      <c r="BF302" s="15">
        <v>-44534.714165717873</v>
      </c>
      <c r="BG302" s="15">
        <f t="shared" ca="1" si="186"/>
        <v>1575733.5971953785</v>
      </c>
      <c r="BH302" s="15"/>
      <c r="BI302" s="15"/>
    </row>
    <row r="303" spans="1:61" ht="11.25" x14ac:dyDescent="0.2">
      <c r="A303" s="20">
        <v>20817</v>
      </c>
      <c r="B303" s="20"/>
      <c r="C303" s="20">
        <v>1</v>
      </c>
      <c r="D303" s="20">
        <f t="shared" si="170"/>
        <v>2</v>
      </c>
      <c r="E303" s="47">
        <f t="shared" si="171"/>
        <v>6</v>
      </c>
      <c r="F303" s="47">
        <f t="shared" si="172"/>
        <v>26</v>
      </c>
      <c r="G303" s="21" t="s">
        <v>385</v>
      </c>
      <c r="H303" s="29">
        <v>11047</v>
      </c>
      <c r="I303" s="48"/>
      <c r="J303" s="29">
        <f t="shared" si="173"/>
        <v>18411.666666666664</v>
      </c>
      <c r="K303" s="125">
        <v>782822.00000000012</v>
      </c>
      <c r="L303" s="125">
        <v>3016303</v>
      </c>
      <c r="M303" s="125">
        <v>111679</v>
      </c>
      <c r="N303" s="126">
        <f t="shared" si="153"/>
        <v>1851669.01</v>
      </c>
      <c r="O303" s="126">
        <f t="shared" ca="1" si="154"/>
        <v>3124941.3639423405</v>
      </c>
      <c r="P303" s="126">
        <f t="shared" ca="1" si="155"/>
        <v>381982</v>
      </c>
      <c r="Q303" s="49">
        <f t="shared" si="174"/>
        <v>2</v>
      </c>
      <c r="R303" s="49">
        <f t="shared" si="175"/>
        <v>0</v>
      </c>
      <c r="S303" s="49">
        <f ca="1">OFFSET(V!$B$7,D303,Q303)*H303</f>
        <v>864096.34</v>
      </c>
      <c r="T303" s="49">
        <f ca="1">IF(R303&gt;0,OFFSET(V!$I$7,D303,R303)*IF(R303=1,H303-9300,IF(R303=2,H303-18000,IF(R303=3,H303-45000,0))),0)</f>
        <v>0</v>
      </c>
      <c r="U303" s="49">
        <f>IF(AND(I303=1,H303&gt;20000,H303&lt;=45000),H303*V!$G$7,0)+IF(AND(I303=1,H303&gt;45000,H303&lt;=50000),V!$G$7/5000*(50000-H303)*H303,0)</f>
        <v>0</v>
      </c>
      <c r="V303" s="50">
        <f t="shared" ca="1" si="156"/>
        <v>864096.34</v>
      </c>
      <c r="W303" s="51">
        <v>53789.560000000005</v>
      </c>
      <c r="X303" s="51">
        <v>0</v>
      </c>
      <c r="Y303" s="52">
        <v>27277</v>
      </c>
      <c r="Z303" s="52">
        <v>622414</v>
      </c>
      <c r="AA303" s="52">
        <v>38218</v>
      </c>
      <c r="AB303" s="138">
        <f t="shared" si="176"/>
        <v>37218</v>
      </c>
      <c r="AC303" s="52">
        <v>607164.07053345314</v>
      </c>
      <c r="AD303" s="138">
        <f t="shared" si="157"/>
        <v>1</v>
      </c>
      <c r="AE303" s="138">
        <f t="shared" si="158"/>
        <v>0</v>
      </c>
      <c r="AF303" s="138">
        <f t="shared" si="159"/>
        <v>11047</v>
      </c>
      <c r="AG303" s="138">
        <f t="shared" si="160"/>
        <v>18411.666666666664</v>
      </c>
      <c r="AH303" s="29"/>
      <c r="AI303" s="29"/>
      <c r="AJ303" s="15"/>
      <c r="AK303" s="51">
        <f t="shared" ca="1" si="161"/>
        <v>7868970.0694430918</v>
      </c>
      <c r="AL303" s="15">
        <f t="shared" ca="1" si="162"/>
        <v>9168837.9694430921</v>
      </c>
      <c r="AM303" s="49">
        <f t="shared" ca="1" si="163"/>
        <v>48451.395328235194</v>
      </c>
      <c r="AN303" s="49">
        <f t="shared" ca="1" si="164"/>
        <v>12724.258986235474</v>
      </c>
      <c r="AO303" s="15"/>
      <c r="AP303" s="49">
        <f t="shared" ca="1" si="165"/>
        <v>353311.44664364919</v>
      </c>
      <c r="AQ303" s="15">
        <f t="shared" si="177"/>
        <v>0</v>
      </c>
      <c r="AR303" s="15">
        <f t="shared" si="178"/>
        <v>607164.07053345314</v>
      </c>
      <c r="AS303" s="15"/>
      <c r="AT303" s="15"/>
      <c r="AU303" s="51">
        <f t="shared" si="166"/>
        <v>0</v>
      </c>
      <c r="AV303" s="51">
        <f t="shared" ca="1" si="167"/>
        <v>0</v>
      </c>
      <c r="AW303" s="51">
        <f t="shared" si="179"/>
        <v>0</v>
      </c>
      <c r="AX303" s="15">
        <f t="shared" si="180"/>
        <v>0</v>
      </c>
      <c r="AY303" s="51">
        <f t="shared" ca="1" si="181"/>
        <v>0</v>
      </c>
      <c r="AZ303" s="52">
        <f t="shared" ca="1" si="168"/>
        <v>197582.83689097498</v>
      </c>
      <c r="BA303" s="52">
        <f t="shared" ca="1" si="169"/>
        <v>154859.42487725909</v>
      </c>
      <c r="BB303" s="52">
        <f t="shared" ca="1" si="182"/>
        <v>0</v>
      </c>
      <c r="BC303" s="39">
        <f t="shared" ca="1" si="183"/>
        <v>98589.637878430076</v>
      </c>
      <c r="BD303" s="51">
        <f t="shared" ca="1" si="184"/>
        <v>0</v>
      </c>
      <c r="BE303" s="15">
        <f t="shared" ca="1" si="185"/>
        <v>705753.70841188321</v>
      </c>
      <c r="BF303" s="15">
        <v>-244885.50890427342</v>
      </c>
      <c r="BG303" s="15">
        <f t="shared" ca="1" si="186"/>
        <v>9690881.8232651725</v>
      </c>
      <c r="BH303" s="15"/>
      <c r="BI303" s="15"/>
    </row>
    <row r="304" spans="1:61" ht="11.25" x14ac:dyDescent="0.2">
      <c r="A304" s="20">
        <v>20901</v>
      </c>
      <c r="B304" s="20"/>
      <c r="C304" s="20">
        <v>1</v>
      </c>
      <c r="D304" s="20">
        <f t="shared" si="170"/>
        <v>2</v>
      </c>
      <c r="E304" s="47">
        <f t="shared" si="171"/>
        <v>4</v>
      </c>
      <c r="F304" s="47">
        <f t="shared" si="172"/>
        <v>24</v>
      </c>
      <c r="G304" s="21" t="s">
        <v>386</v>
      </c>
      <c r="H304" s="29">
        <v>4431</v>
      </c>
      <c r="I304" s="48"/>
      <c r="J304" s="29">
        <f t="shared" si="173"/>
        <v>7142.5074626865671</v>
      </c>
      <c r="K304" s="125">
        <v>332351.35000000003</v>
      </c>
      <c r="L304" s="125">
        <v>1861072</v>
      </c>
      <c r="M304" s="125">
        <v>0</v>
      </c>
      <c r="N304" s="126">
        <f t="shared" si="153"/>
        <v>965111.05200000014</v>
      </c>
      <c r="O304" s="126">
        <f t="shared" ca="1" si="154"/>
        <v>1212270.3184076822</v>
      </c>
      <c r="P304" s="126">
        <f t="shared" ca="1" si="155"/>
        <v>74148</v>
      </c>
      <c r="Q304" s="49">
        <f t="shared" si="174"/>
        <v>1</v>
      </c>
      <c r="R304" s="49">
        <f t="shared" si="175"/>
        <v>0</v>
      </c>
      <c r="S304" s="49">
        <f ca="1">OFFSET(V!$B$7,D304,Q304)*H304</f>
        <v>40011.93</v>
      </c>
      <c r="T304" s="49">
        <f ca="1">IF(R304&gt;0,OFFSET(V!$I$7,D304,R304)*IF(R304=1,H304-9300,IF(R304=2,H304-18000,IF(R304=3,H304-45000,0))),0)</f>
        <v>0</v>
      </c>
      <c r="U304" s="49">
        <f>IF(AND(I304=1,H304&gt;20000,H304&lt;=45000),H304*V!$G$7,0)+IF(AND(I304=1,H304&gt;45000,H304&lt;=50000),V!$G$7/5000*(50000-H304)*H304,0)</f>
        <v>0</v>
      </c>
      <c r="V304" s="50">
        <f t="shared" ca="1" si="156"/>
        <v>40011.93</v>
      </c>
      <c r="W304" s="51">
        <v>21720.16</v>
      </c>
      <c r="X304" s="51">
        <v>0</v>
      </c>
      <c r="Y304" s="52">
        <v>2640</v>
      </c>
      <c r="Z304" s="52">
        <v>200156</v>
      </c>
      <c r="AA304" s="52">
        <v>85407</v>
      </c>
      <c r="AB304" s="138">
        <f t="shared" si="176"/>
        <v>84407</v>
      </c>
      <c r="AC304" s="52">
        <v>195251.92508795409</v>
      </c>
      <c r="AD304" s="138">
        <f t="shared" si="157"/>
        <v>0</v>
      </c>
      <c r="AE304" s="138">
        <f t="shared" si="158"/>
        <v>4431</v>
      </c>
      <c r="AF304" s="138">
        <f t="shared" si="159"/>
        <v>0</v>
      </c>
      <c r="AG304" s="138">
        <f t="shared" si="160"/>
        <v>0</v>
      </c>
      <c r="AH304" s="29"/>
      <c r="AI304" s="29"/>
      <c r="AJ304" s="15"/>
      <c r="AK304" s="51">
        <f t="shared" ca="1" si="161"/>
        <v>3052639.3108348614</v>
      </c>
      <c r="AL304" s="15">
        <f t="shared" ca="1" si="162"/>
        <v>3188519.4008348617</v>
      </c>
      <c r="AM304" s="49">
        <f t="shared" ca="1" si="163"/>
        <v>19434.06650669052</v>
      </c>
      <c r="AN304" s="49">
        <f t="shared" ca="1" si="164"/>
        <v>1231.5153324655075</v>
      </c>
      <c r="AO304" s="15"/>
      <c r="AP304" s="49">
        <f t="shared" ca="1" si="165"/>
        <v>113617.95511413022</v>
      </c>
      <c r="AQ304" s="15">
        <f t="shared" si="177"/>
        <v>195251.92508795409</v>
      </c>
      <c r="AR304" s="15">
        <f t="shared" si="178"/>
        <v>0</v>
      </c>
      <c r="AS304" s="15"/>
      <c r="AT304" s="15"/>
      <c r="AU304" s="51">
        <f t="shared" si="166"/>
        <v>42203.5</v>
      </c>
      <c r="AV304" s="51">
        <f t="shared" ca="1" si="167"/>
        <v>72455.410607245562</v>
      </c>
      <c r="AW304" s="51">
        <f t="shared" ca="1" si="179"/>
        <v>0</v>
      </c>
      <c r="AX304" s="15">
        <f t="shared" ca="1" si="180"/>
        <v>33024.940633421706</v>
      </c>
      <c r="AY304" s="51">
        <f t="shared" ca="1" si="181"/>
        <v>-143.32335749769777</v>
      </c>
      <c r="AZ304" s="52">
        <f t="shared" ca="1" si="168"/>
        <v>0</v>
      </c>
      <c r="BA304" s="52">
        <f t="shared" ca="1" si="169"/>
        <v>0</v>
      </c>
      <c r="BB304" s="52">
        <f t="shared" si="182"/>
        <v>0</v>
      </c>
      <c r="BC304" s="39">
        <f t="shared" si="183"/>
        <v>0</v>
      </c>
      <c r="BD304" s="51">
        <f t="shared" ca="1" si="184"/>
        <v>0</v>
      </c>
      <c r="BE304" s="15">
        <f t="shared" ca="1" si="185"/>
        <v>228133.54236387811</v>
      </c>
      <c r="BF304" s="15">
        <v>-98224.648316722683</v>
      </c>
      <c r="BG304" s="15">
        <f t="shared" ca="1" si="186"/>
        <v>3339093.8767211731</v>
      </c>
      <c r="BH304" s="15"/>
      <c r="BI304" s="15"/>
    </row>
    <row r="305" spans="1:61" ht="11.25" x14ac:dyDescent="0.2">
      <c r="A305" s="20">
        <v>20905</v>
      </c>
      <c r="B305" s="20"/>
      <c r="C305" s="20">
        <v>1</v>
      </c>
      <c r="D305" s="20">
        <f t="shared" si="170"/>
        <v>2</v>
      </c>
      <c r="E305" s="47">
        <f t="shared" si="171"/>
        <v>4</v>
      </c>
      <c r="F305" s="47">
        <f t="shared" si="172"/>
        <v>24</v>
      </c>
      <c r="G305" s="58" t="s">
        <v>387</v>
      </c>
      <c r="H305" s="29">
        <v>2691</v>
      </c>
      <c r="I305" s="59"/>
      <c r="J305" s="29">
        <f t="shared" si="173"/>
        <v>4337.7313432835817</v>
      </c>
      <c r="K305" s="125">
        <v>211973.55</v>
      </c>
      <c r="L305" s="125">
        <v>1136795</v>
      </c>
      <c r="M305" s="125">
        <v>0</v>
      </c>
      <c r="N305" s="126">
        <f t="shared" si="153"/>
        <v>595971.00599999994</v>
      </c>
      <c r="O305" s="126">
        <f t="shared" ca="1" si="154"/>
        <v>736226.45606749563</v>
      </c>
      <c r="P305" s="126">
        <f t="shared" ca="1" si="155"/>
        <v>42077</v>
      </c>
      <c r="Q305" s="49">
        <f t="shared" si="174"/>
        <v>1</v>
      </c>
      <c r="R305" s="49">
        <f t="shared" si="175"/>
        <v>0</v>
      </c>
      <c r="S305" s="49">
        <f ca="1">OFFSET(V!$B$7,D305,Q305)*H305</f>
        <v>24299.73</v>
      </c>
      <c r="T305" s="49">
        <f ca="1">IF(R305&gt;0,OFFSET(V!$I$7,D305,R305)*IF(R305=1,H305-9300,IF(R305=2,H305-18000,IF(R305=3,H305-45000,0))),0)</f>
        <v>0</v>
      </c>
      <c r="U305" s="49">
        <f>IF(AND(I305=1,H305&gt;20000,H305&lt;=45000),H305*V!$G$7,0)+IF(AND(I305=1,H305&gt;45000,H305&lt;=50000),V!$G$7/5000*(50000-H305)*H305,0)</f>
        <v>0</v>
      </c>
      <c r="V305" s="50">
        <f t="shared" ca="1" si="156"/>
        <v>24299.73</v>
      </c>
      <c r="W305" s="51">
        <v>14197.48</v>
      </c>
      <c r="X305" s="51">
        <v>0</v>
      </c>
      <c r="Y305" s="52">
        <v>993</v>
      </c>
      <c r="Z305" s="52">
        <v>91728</v>
      </c>
      <c r="AA305" s="52">
        <v>44255</v>
      </c>
      <c r="AB305" s="138">
        <f t="shared" si="176"/>
        <v>43255</v>
      </c>
      <c r="AC305" s="52">
        <v>89480.548094825295</v>
      </c>
      <c r="AD305" s="138">
        <f t="shared" si="157"/>
        <v>0</v>
      </c>
      <c r="AE305" s="138">
        <f t="shared" si="158"/>
        <v>2691</v>
      </c>
      <c r="AF305" s="138">
        <f t="shared" si="159"/>
        <v>0</v>
      </c>
      <c r="AG305" s="138">
        <f t="shared" si="160"/>
        <v>0</v>
      </c>
      <c r="AH305" s="29"/>
      <c r="AI305" s="29"/>
      <c r="AJ305" s="15"/>
      <c r="AK305" s="51">
        <f t="shared" ca="1" si="161"/>
        <v>1853904.8488956471</v>
      </c>
      <c r="AL305" s="15">
        <f t="shared" ca="1" si="162"/>
        <v>1934479.0588956471</v>
      </c>
      <c r="AM305" s="49">
        <f t="shared" ca="1" si="163"/>
        <v>11802.544114083545</v>
      </c>
      <c r="AN305" s="49">
        <f t="shared" ca="1" si="164"/>
        <v>463.21769891600343</v>
      </c>
      <c r="AO305" s="15"/>
      <c r="AP305" s="49">
        <f t="shared" ca="1" si="165"/>
        <v>52069.12501603218</v>
      </c>
      <c r="AQ305" s="15">
        <f t="shared" si="177"/>
        <v>89480.548094825295</v>
      </c>
      <c r="AR305" s="15">
        <f t="shared" si="178"/>
        <v>0</v>
      </c>
      <c r="AS305" s="15"/>
      <c r="AT305" s="15"/>
      <c r="AU305" s="51">
        <f t="shared" si="166"/>
        <v>21627.5</v>
      </c>
      <c r="AV305" s="51">
        <f t="shared" ca="1" si="167"/>
        <v>44003.048960527602</v>
      </c>
      <c r="AW305" s="51">
        <f t="shared" ca="1" si="179"/>
        <v>0</v>
      </c>
      <c r="AX305" s="15">
        <f t="shared" ca="1" si="180"/>
        <v>28219.125881734479</v>
      </c>
      <c r="AY305" s="51">
        <f t="shared" ca="1" si="181"/>
        <v>-122.46683232269966</v>
      </c>
      <c r="AZ305" s="52">
        <f t="shared" ca="1" si="168"/>
        <v>0</v>
      </c>
      <c r="BA305" s="52">
        <f t="shared" ca="1" si="169"/>
        <v>0</v>
      </c>
      <c r="BB305" s="52">
        <f t="shared" si="182"/>
        <v>0</v>
      </c>
      <c r="BC305" s="39">
        <f t="shared" si="183"/>
        <v>0</v>
      </c>
      <c r="BD305" s="51">
        <f t="shared" ca="1" si="184"/>
        <v>0</v>
      </c>
      <c r="BE305" s="15">
        <f t="shared" ca="1" si="185"/>
        <v>117577.20714423708</v>
      </c>
      <c r="BF305" s="15">
        <v>-59653.019323019806</v>
      </c>
      <c r="BG305" s="15">
        <f t="shared" ca="1" si="186"/>
        <v>2004669.008529864</v>
      </c>
      <c r="BH305" s="15"/>
      <c r="BI305" s="15"/>
    </row>
    <row r="306" spans="1:61" ht="11.25" x14ac:dyDescent="0.2">
      <c r="A306" s="20">
        <v>20909</v>
      </c>
      <c r="B306" s="20"/>
      <c r="C306" s="20">
        <v>1</v>
      </c>
      <c r="D306" s="20">
        <f t="shared" si="170"/>
        <v>2</v>
      </c>
      <c r="E306" s="47">
        <f t="shared" si="171"/>
        <v>4</v>
      </c>
      <c r="F306" s="47">
        <f t="shared" si="172"/>
        <v>24</v>
      </c>
      <c r="G306" s="21" t="s">
        <v>388</v>
      </c>
      <c r="H306" s="29">
        <v>3057</v>
      </c>
      <c r="I306" s="48"/>
      <c r="J306" s="29">
        <f t="shared" si="173"/>
        <v>4927.7014925373132</v>
      </c>
      <c r="K306" s="125">
        <v>162475</v>
      </c>
      <c r="L306" s="125">
        <v>311031</v>
      </c>
      <c r="M306" s="125">
        <v>67630</v>
      </c>
      <c r="N306" s="126">
        <f t="shared" si="153"/>
        <v>305914.09000000003</v>
      </c>
      <c r="O306" s="126">
        <f t="shared" ca="1" si="154"/>
        <v>836359.82021491416</v>
      </c>
      <c r="P306" s="126">
        <f t="shared" ca="1" si="155"/>
        <v>159134</v>
      </c>
      <c r="Q306" s="49">
        <f t="shared" si="174"/>
        <v>1</v>
      </c>
      <c r="R306" s="49">
        <f t="shared" si="175"/>
        <v>0</v>
      </c>
      <c r="S306" s="49">
        <f ca="1">OFFSET(V!$B$7,D306,Q306)*H306</f>
        <v>27604.71</v>
      </c>
      <c r="T306" s="49">
        <f ca="1">IF(R306&gt;0,OFFSET(V!$I$7,D306,R306)*IF(R306=1,H306-9300,IF(R306=2,H306-18000,IF(R306=3,H306-45000,0))),0)</f>
        <v>0</v>
      </c>
      <c r="U306" s="49">
        <f>IF(AND(I306=1,H306&gt;20000,H306&lt;=45000),H306*V!$G$7,0)+IF(AND(I306=1,H306&gt;45000,H306&lt;=50000),V!$G$7/5000*(50000-H306)*H306,0)</f>
        <v>0</v>
      </c>
      <c r="V306" s="50">
        <f t="shared" ca="1" si="156"/>
        <v>27604.71</v>
      </c>
      <c r="W306" s="51">
        <v>16001.48</v>
      </c>
      <c r="X306" s="51">
        <v>0</v>
      </c>
      <c r="Y306" s="52">
        <v>581</v>
      </c>
      <c r="Z306" s="52">
        <v>136509</v>
      </c>
      <c r="AA306" s="52">
        <v>5275</v>
      </c>
      <c r="AB306" s="138">
        <f t="shared" si="176"/>
        <v>4275</v>
      </c>
      <c r="AC306" s="52">
        <v>133164.35701068927</v>
      </c>
      <c r="AD306" s="138">
        <f t="shared" si="157"/>
        <v>0</v>
      </c>
      <c r="AE306" s="138">
        <f t="shared" si="158"/>
        <v>3057</v>
      </c>
      <c r="AF306" s="138">
        <f t="shared" si="159"/>
        <v>0</v>
      </c>
      <c r="AG306" s="138">
        <f t="shared" si="160"/>
        <v>0</v>
      </c>
      <c r="AH306" s="29"/>
      <c r="AI306" s="29"/>
      <c r="AJ306" s="15"/>
      <c r="AK306" s="51">
        <f t="shared" ca="1" si="161"/>
        <v>2106052.4426138955</v>
      </c>
      <c r="AL306" s="15">
        <f t="shared" ca="1" si="162"/>
        <v>2308792.6326138955</v>
      </c>
      <c r="AM306" s="49">
        <f t="shared" ca="1" si="163"/>
        <v>13407.795375976735</v>
      </c>
      <c r="AN306" s="49">
        <f t="shared" ca="1" si="164"/>
        <v>271.02666975850752</v>
      </c>
      <c r="AO306" s="15"/>
      <c r="AP306" s="49">
        <f t="shared" ca="1" si="165"/>
        <v>77488.925811241235</v>
      </c>
      <c r="AQ306" s="15">
        <f t="shared" si="177"/>
        <v>133164.35701068927</v>
      </c>
      <c r="AR306" s="15">
        <f t="shared" si="178"/>
        <v>0</v>
      </c>
      <c r="AS306" s="15"/>
      <c r="AT306" s="15"/>
      <c r="AU306" s="51">
        <f t="shared" si="166"/>
        <v>2137.5</v>
      </c>
      <c r="AV306" s="51">
        <f t="shared" ca="1" si="167"/>
        <v>49987.856065526896</v>
      </c>
      <c r="AW306" s="51">
        <f t="shared" ca="1" si="179"/>
        <v>0</v>
      </c>
      <c r="AX306" s="15">
        <f t="shared" ca="1" si="180"/>
        <v>0</v>
      </c>
      <c r="AY306" s="51">
        <f t="shared" ca="1" si="181"/>
        <v>0</v>
      </c>
      <c r="AZ306" s="52">
        <f t="shared" ca="1" si="168"/>
        <v>0</v>
      </c>
      <c r="BA306" s="52">
        <f t="shared" ca="1" si="169"/>
        <v>0</v>
      </c>
      <c r="BB306" s="52">
        <f t="shared" si="182"/>
        <v>0</v>
      </c>
      <c r="BC306" s="39">
        <f t="shared" si="183"/>
        <v>0</v>
      </c>
      <c r="BD306" s="51">
        <f t="shared" ca="1" si="184"/>
        <v>0</v>
      </c>
      <c r="BE306" s="15">
        <f t="shared" ca="1" si="185"/>
        <v>129614.28187676813</v>
      </c>
      <c r="BF306" s="15">
        <v>-67766.361973419378</v>
      </c>
      <c r="BG306" s="15">
        <f t="shared" ca="1" si="186"/>
        <v>2384319.3745629792</v>
      </c>
      <c r="BH306" s="15"/>
      <c r="BI306" s="15"/>
    </row>
    <row r="307" spans="1:61" ht="11.25" x14ac:dyDescent="0.2">
      <c r="A307" s="20">
        <v>20911</v>
      </c>
      <c r="B307" s="20"/>
      <c r="C307" s="20">
        <v>1</v>
      </c>
      <c r="D307" s="20">
        <f t="shared" si="170"/>
        <v>2</v>
      </c>
      <c r="E307" s="47">
        <f t="shared" si="171"/>
        <v>2</v>
      </c>
      <c r="F307" s="47">
        <f t="shared" si="172"/>
        <v>22</v>
      </c>
      <c r="G307" s="21" t="s">
        <v>389</v>
      </c>
      <c r="H307" s="29">
        <v>968</v>
      </c>
      <c r="I307" s="48"/>
      <c r="J307" s="29">
        <f t="shared" si="173"/>
        <v>1560.358208955224</v>
      </c>
      <c r="K307" s="125">
        <v>56705.35</v>
      </c>
      <c r="L307" s="125">
        <v>152839</v>
      </c>
      <c r="M307" s="125">
        <v>0</v>
      </c>
      <c r="N307" s="126">
        <f t="shared" si="153"/>
        <v>100435.06200000001</v>
      </c>
      <c r="O307" s="126">
        <f t="shared" ca="1" si="154"/>
        <v>264833.59698005789</v>
      </c>
      <c r="P307" s="126">
        <f t="shared" ca="1" si="155"/>
        <v>49320</v>
      </c>
      <c r="Q307" s="49">
        <f t="shared" si="174"/>
        <v>1</v>
      </c>
      <c r="R307" s="49">
        <f t="shared" si="175"/>
        <v>0</v>
      </c>
      <c r="S307" s="49">
        <f ca="1">OFFSET(V!$B$7,D307,Q307)*H307</f>
        <v>8741.0399999999991</v>
      </c>
      <c r="T307" s="49">
        <f ca="1">IF(R307&gt;0,OFFSET(V!$I$7,D307,R307)*IF(R307=1,H307-9300,IF(R307=2,H307-18000,IF(R307=3,H307-45000,0))),0)</f>
        <v>0</v>
      </c>
      <c r="U307" s="49">
        <f>IF(AND(I307=1,H307&gt;20000,H307&lt;=45000),H307*V!$G$7,0)+IF(AND(I307=1,H307&gt;45000,H307&lt;=50000),V!$G$7/5000*(50000-H307)*H307,0)</f>
        <v>0</v>
      </c>
      <c r="V307" s="50">
        <f t="shared" ca="1" si="156"/>
        <v>8741.0399999999991</v>
      </c>
      <c r="W307" s="51">
        <v>0</v>
      </c>
      <c r="X307" s="51">
        <v>0</v>
      </c>
      <c r="Y307" s="52">
        <v>0</v>
      </c>
      <c r="Z307" s="52">
        <v>83080</v>
      </c>
      <c r="AA307" s="52">
        <v>6582</v>
      </c>
      <c r="AB307" s="138">
        <f t="shared" si="176"/>
        <v>5582</v>
      </c>
      <c r="AC307" s="52">
        <v>81044.435022218793</v>
      </c>
      <c r="AD307" s="138">
        <f t="shared" si="157"/>
        <v>0</v>
      </c>
      <c r="AE307" s="138">
        <f t="shared" si="158"/>
        <v>968</v>
      </c>
      <c r="AF307" s="138">
        <f t="shared" si="159"/>
        <v>0</v>
      </c>
      <c r="AG307" s="138">
        <f t="shared" si="160"/>
        <v>0</v>
      </c>
      <c r="AH307" s="29"/>
      <c r="AI307" s="29"/>
      <c r="AJ307" s="15"/>
      <c r="AK307" s="51">
        <f t="shared" ca="1" si="161"/>
        <v>666882.16043514921</v>
      </c>
      <c r="AL307" s="15">
        <f t="shared" ca="1" si="162"/>
        <v>724943.20043514925</v>
      </c>
      <c r="AM307" s="49">
        <f t="shared" ca="1" si="163"/>
        <v>4245.5825724388224</v>
      </c>
      <c r="AN307" s="49">
        <f t="shared" ca="1" si="164"/>
        <v>0</v>
      </c>
      <c r="AO307" s="15"/>
      <c r="AP307" s="49">
        <f t="shared" ca="1" si="165"/>
        <v>47160.11366575041</v>
      </c>
      <c r="AQ307" s="15">
        <f t="shared" si="177"/>
        <v>81044.435022218793</v>
      </c>
      <c r="AR307" s="15">
        <f t="shared" si="178"/>
        <v>0</v>
      </c>
      <c r="AS307" s="15"/>
      <c r="AT307" s="15"/>
      <c r="AU307" s="51">
        <f t="shared" si="166"/>
        <v>2791</v>
      </c>
      <c r="AV307" s="51">
        <f t="shared" ca="1" si="167"/>
        <v>15828.670157484474</v>
      </c>
      <c r="AW307" s="51">
        <f t="shared" ca="1" si="179"/>
        <v>7160.2076967620233</v>
      </c>
      <c r="AX307" s="15">
        <f t="shared" ca="1" si="180"/>
        <v>0</v>
      </c>
      <c r="AY307" s="51">
        <f t="shared" ca="1" si="181"/>
        <v>0</v>
      </c>
      <c r="AZ307" s="52">
        <f t="shared" ca="1" si="168"/>
        <v>0</v>
      </c>
      <c r="BA307" s="52">
        <f t="shared" ca="1" si="169"/>
        <v>0</v>
      </c>
      <c r="BB307" s="52">
        <f t="shared" si="182"/>
        <v>0</v>
      </c>
      <c r="BC307" s="39">
        <f t="shared" si="183"/>
        <v>0</v>
      </c>
      <c r="BD307" s="51">
        <f t="shared" ca="1" si="184"/>
        <v>0</v>
      </c>
      <c r="BE307" s="15">
        <f t="shared" ca="1" si="185"/>
        <v>72939.991519996911</v>
      </c>
      <c r="BF307" s="15">
        <v>-21458.239578105971</v>
      </c>
      <c r="BG307" s="15">
        <f t="shared" ca="1" si="186"/>
        <v>780670.53494947904</v>
      </c>
      <c r="BH307" s="15"/>
      <c r="BI307" s="15"/>
    </row>
    <row r="308" spans="1:61" ht="11.25" x14ac:dyDescent="0.2">
      <c r="A308" s="20">
        <v>20912</v>
      </c>
      <c r="B308" s="20"/>
      <c r="C308" s="20">
        <v>1</v>
      </c>
      <c r="D308" s="20">
        <f t="shared" si="170"/>
        <v>2</v>
      </c>
      <c r="E308" s="47">
        <f t="shared" si="171"/>
        <v>3</v>
      </c>
      <c r="F308" s="47">
        <f t="shared" si="172"/>
        <v>23</v>
      </c>
      <c r="G308" s="21" t="s">
        <v>390</v>
      </c>
      <c r="H308" s="29">
        <v>1847</v>
      </c>
      <c r="I308" s="48"/>
      <c r="J308" s="29">
        <f t="shared" si="173"/>
        <v>2977.2537313432836</v>
      </c>
      <c r="K308" s="125">
        <v>112766.95</v>
      </c>
      <c r="L308" s="125">
        <v>186235</v>
      </c>
      <c r="M308" s="125">
        <v>0</v>
      </c>
      <c r="N308" s="126">
        <f t="shared" si="153"/>
        <v>153823.85399999999</v>
      </c>
      <c r="O308" s="126">
        <f t="shared" ca="1" si="154"/>
        <v>505317.82398984185</v>
      </c>
      <c r="P308" s="126">
        <f t="shared" ca="1" si="155"/>
        <v>105448</v>
      </c>
      <c r="Q308" s="49">
        <f t="shared" si="174"/>
        <v>1</v>
      </c>
      <c r="R308" s="49">
        <f t="shared" si="175"/>
        <v>0</v>
      </c>
      <c r="S308" s="49">
        <f ca="1">OFFSET(V!$B$7,D308,Q308)*H308</f>
        <v>16678.41</v>
      </c>
      <c r="T308" s="49">
        <f ca="1">IF(R308&gt;0,OFFSET(V!$I$7,D308,R308)*IF(R308=1,H308-9300,IF(R308=2,H308-18000,IF(R308=3,H308-45000,0))),0)</f>
        <v>0</v>
      </c>
      <c r="U308" s="49">
        <f>IF(AND(I308=1,H308&gt;20000,H308&lt;=45000),H308*V!$G$7,0)+IF(AND(I308=1,H308&gt;45000,H308&lt;=50000),V!$G$7/5000*(50000-H308)*H308,0)</f>
        <v>0</v>
      </c>
      <c r="V308" s="50">
        <f t="shared" ca="1" si="156"/>
        <v>16678.41</v>
      </c>
      <c r="W308" s="51">
        <v>9394.33</v>
      </c>
      <c r="X308" s="51">
        <v>0</v>
      </c>
      <c r="Y308" s="52">
        <v>388</v>
      </c>
      <c r="Z308" s="52">
        <v>71888</v>
      </c>
      <c r="AA308" s="52">
        <v>8891</v>
      </c>
      <c r="AB308" s="138">
        <f t="shared" si="176"/>
        <v>7891</v>
      </c>
      <c r="AC308" s="52">
        <v>70126.653164146177</v>
      </c>
      <c r="AD308" s="138">
        <f t="shared" si="157"/>
        <v>0</v>
      </c>
      <c r="AE308" s="138">
        <f t="shared" si="158"/>
        <v>1847</v>
      </c>
      <c r="AF308" s="138">
        <f t="shared" si="159"/>
        <v>0</v>
      </c>
      <c r="AG308" s="138">
        <f t="shared" si="160"/>
        <v>0</v>
      </c>
      <c r="AH308" s="29"/>
      <c r="AI308" s="29"/>
      <c r="AJ308" s="15"/>
      <c r="AK308" s="51">
        <f t="shared" ca="1" si="161"/>
        <v>1272449.7420699592</v>
      </c>
      <c r="AL308" s="15">
        <f t="shared" ca="1" si="162"/>
        <v>1403970.4820699592</v>
      </c>
      <c r="AM308" s="49">
        <f t="shared" ca="1" si="163"/>
        <v>8100.8171604282079</v>
      </c>
      <c r="AN308" s="49">
        <f t="shared" ca="1" si="164"/>
        <v>180.99543522599126</v>
      </c>
      <c r="AO308" s="15"/>
      <c r="AP308" s="49">
        <f t="shared" ca="1" si="165"/>
        <v>40807.008319733577</v>
      </c>
      <c r="AQ308" s="15">
        <f t="shared" si="177"/>
        <v>70126.653164146177</v>
      </c>
      <c r="AR308" s="15">
        <f t="shared" si="178"/>
        <v>0</v>
      </c>
      <c r="AS308" s="15"/>
      <c r="AT308" s="15"/>
      <c r="AU308" s="51">
        <f t="shared" si="166"/>
        <v>3945.5</v>
      </c>
      <c r="AV308" s="51">
        <f t="shared" ca="1" si="167"/>
        <v>30202.018368671303</v>
      </c>
      <c r="AW308" s="51">
        <f t="shared" ca="1" si="179"/>
        <v>0</v>
      </c>
      <c r="AX308" s="15">
        <f t="shared" ca="1" si="180"/>
        <v>4827.873524258699</v>
      </c>
      <c r="AY308" s="51">
        <f t="shared" ca="1" si="181"/>
        <v>-20.952256985156833</v>
      </c>
      <c r="AZ308" s="52">
        <f t="shared" ca="1" si="168"/>
        <v>0</v>
      </c>
      <c r="BA308" s="52">
        <f t="shared" ca="1" si="169"/>
        <v>0</v>
      </c>
      <c r="BB308" s="52">
        <f t="shared" si="182"/>
        <v>0</v>
      </c>
      <c r="BC308" s="39">
        <f t="shared" si="183"/>
        <v>0</v>
      </c>
      <c r="BD308" s="51">
        <f t="shared" ca="1" si="184"/>
        <v>0</v>
      </c>
      <c r="BE308" s="15">
        <f t="shared" ca="1" si="185"/>
        <v>74933.574431419722</v>
      </c>
      <c r="BF308" s="15">
        <v>-40943.562500786909</v>
      </c>
      <c r="BG308" s="15">
        <f t="shared" ca="1" si="186"/>
        <v>1446242.3065962461</v>
      </c>
      <c r="BH308" s="15"/>
      <c r="BI308" s="15"/>
    </row>
    <row r="309" spans="1:61" ht="11.25" x14ac:dyDescent="0.2">
      <c r="A309" s="20">
        <v>20913</v>
      </c>
      <c r="B309" s="20"/>
      <c r="C309" s="20">
        <v>1</v>
      </c>
      <c r="D309" s="20">
        <f t="shared" si="170"/>
        <v>2</v>
      </c>
      <c r="E309" s="47">
        <f t="shared" si="171"/>
        <v>6</v>
      </c>
      <c r="F309" s="47">
        <f t="shared" si="172"/>
        <v>26</v>
      </c>
      <c r="G309" s="21" t="s">
        <v>391</v>
      </c>
      <c r="H309" s="29">
        <v>10151</v>
      </c>
      <c r="I309" s="48"/>
      <c r="J309" s="29">
        <f t="shared" si="173"/>
        <v>16918.333333333332</v>
      </c>
      <c r="K309" s="125">
        <v>632257.70000000007</v>
      </c>
      <c r="L309" s="125">
        <v>2735889</v>
      </c>
      <c r="M309" s="125">
        <v>119216</v>
      </c>
      <c r="N309" s="126">
        <f t="shared" si="153"/>
        <v>1641438.254</v>
      </c>
      <c r="O309" s="126">
        <f t="shared" ca="1" si="154"/>
        <v>2871483.6412943518</v>
      </c>
      <c r="P309" s="126">
        <f t="shared" ca="1" si="155"/>
        <v>369014</v>
      </c>
      <c r="Q309" s="49">
        <f t="shared" si="174"/>
        <v>2</v>
      </c>
      <c r="R309" s="49">
        <f t="shared" si="175"/>
        <v>0</v>
      </c>
      <c r="S309" s="49">
        <f ca="1">OFFSET(V!$B$7,D309,Q309)*H309</f>
        <v>794011.22</v>
      </c>
      <c r="T309" s="49">
        <f ca="1">IF(R309&gt;0,OFFSET(V!$I$7,D309,R309)*IF(R309=1,H309-9300,IF(R309=2,H309-18000,IF(R309=3,H309-45000,0))),0)</f>
        <v>0</v>
      </c>
      <c r="U309" s="49">
        <f>IF(AND(I309=1,H309&gt;20000,H309&lt;=45000),H309*V!$G$7,0)+IF(AND(I309=1,H309&gt;45000,H309&lt;=50000),V!$G$7/5000*(50000-H309)*H309,0)</f>
        <v>0</v>
      </c>
      <c r="V309" s="50">
        <f t="shared" ca="1" si="156"/>
        <v>794011.22</v>
      </c>
      <c r="W309" s="51">
        <v>50700.87</v>
      </c>
      <c r="X309" s="51">
        <v>0</v>
      </c>
      <c r="Y309" s="52">
        <v>6952</v>
      </c>
      <c r="Z309" s="52">
        <v>316156</v>
      </c>
      <c r="AA309" s="52">
        <v>18900</v>
      </c>
      <c r="AB309" s="138">
        <f t="shared" si="176"/>
        <v>17900</v>
      </c>
      <c r="AC309" s="52">
        <v>308409.77851329569</v>
      </c>
      <c r="AD309" s="138">
        <f t="shared" si="157"/>
        <v>1</v>
      </c>
      <c r="AE309" s="138">
        <f t="shared" si="158"/>
        <v>0</v>
      </c>
      <c r="AF309" s="138">
        <f t="shared" si="159"/>
        <v>10151</v>
      </c>
      <c r="AG309" s="138">
        <f t="shared" si="160"/>
        <v>16918.333333333332</v>
      </c>
      <c r="AH309" s="29"/>
      <c r="AI309" s="29"/>
      <c r="AJ309" s="15"/>
      <c r="AK309" s="51">
        <f t="shared" ca="1" si="161"/>
        <v>7230733.6991868224</v>
      </c>
      <c r="AL309" s="15">
        <f t="shared" ca="1" si="162"/>
        <v>8444459.7891868223</v>
      </c>
      <c r="AM309" s="49">
        <f t="shared" ca="1" si="163"/>
        <v>44521.599889283563</v>
      </c>
      <c r="AN309" s="49">
        <f t="shared" ca="1" si="164"/>
        <v>3242.9903754925035</v>
      </c>
      <c r="AO309" s="15"/>
      <c r="AP309" s="49">
        <f t="shared" ca="1" si="165"/>
        <v>179465.00837877931</v>
      </c>
      <c r="AQ309" s="15">
        <f t="shared" si="177"/>
        <v>0</v>
      </c>
      <c r="AR309" s="15">
        <f t="shared" si="178"/>
        <v>308409.77851329569</v>
      </c>
      <c r="AS309" s="15"/>
      <c r="AT309" s="15"/>
      <c r="AU309" s="51">
        <f t="shared" si="166"/>
        <v>0</v>
      </c>
      <c r="AV309" s="51">
        <f t="shared" ca="1" si="167"/>
        <v>0</v>
      </c>
      <c r="AW309" s="51">
        <f t="shared" si="179"/>
        <v>0</v>
      </c>
      <c r="AX309" s="15">
        <f t="shared" si="180"/>
        <v>0</v>
      </c>
      <c r="AY309" s="51">
        <f t="shared" ca="1" si="181"/>
        <v>0</v>
      </c>
      <c r="AZ309" s="52">
        <f t="shared" ca="1" si="168"/>
        <v>181557.28951573162</v>
      </c>
      <c r="BA309" s="52">
        <f t="shared" ca="1" si="169"/>
        <v>142299.08770970014</v>
      </c>
      <c r="BB309" s="52">
        <f t="shared" ca="1" si="182"/>
        <v>0</v>
      </c>
      <c r="BC309" s="39">
        <f t="shared" ca="1" si="183"/>
        <v>194911.60709091532</v>
      </c>
      <c r="BD309" s="51">
        <f t="shared" ca="1" si="184"/>
        <v>0</v>
      </c>
      <c r="BE309" s="15">
        <f t="shared" ca="1" si="185"/>
        <v>503321.38560421101</v>
      </c>
      <c r="BF309" s="15">
        <v>-225023.33673280344</v>
      </c>
      <c r="BG309" s="15">
        <f t="shared" ca="1" si="186"/>
        <v>8770522.4283230063</v>
      </c>
      <c r="BH309" s="15"/>
      <c r="BI309" s="15"/>
    </row>
    <row r="310" spans="1:61" ht="11.25" x14ac:dyDescent="0.2">
      <c r="A310" s="20">
        <v>20914</v>
      </c>
      <c r="B310" s="20"/>
      <c r="C310" s="20">
        <v>1</v>
      </c>
      <c r="D310" s="20">
        <f t="shared" si="170"/>
        <v>2</v>
      </c>
      <c r="E310" s="47">
        <f t="shared" si="171"/>
        <v>3</v>
      </c>
      <c r="F310" s="47">
        <f t="shared" si="172"/>
        <v>23</v>
      </c>
      <c r="G310" s="21" t="s">
        <v>392</v>
      </c>
      <c r="H310" s="29">
        <v>1994</v>
      </c>
      <c r="I310" s="48"/>
      <c r="J310" s="29">
        <f t="shared" si="173"/>
        <v>3214.2089552238804</v>
      </c>
      <c r="K310" s="125">
        <v>85794.9</v>
      </c>
      <c r="L310" s="125">
        <v>141998</v>
      </c>
      <c r="M310" s="125">
        <v>41384</v>
      </c>
      <c r="N310" s="126">
        <f t="shared" si="153"/>
        <v>158535.54800000001</v>
      </c>
      <c r="O310" s="126">
        <f t="shared" ca="1" si="154"/>
        <v>545535.32270478865</v>
      </c>
      <c r="P310" s="126">
        <f t="shared" ca="1" si="155"/>
        <v>116100</v>
      </c>
      <c r="Q310" s="49">
        <f t="shared" si="174"/>
        <v>1</v>
      </c>
      <c r="R310" s="49">
        <f t="shared" si="175"/>
        <v>0</v>
      </c>
      <c r="S310" s="49">
        <f ca="1">OFFSET(V!$B$7,D310,Q310)*H310</f>
        <v>18005.82</v>
      </c>
      <c r="T310" s="49">
        <f ca="1">IF(R310&gt;0,OFFSET(V!$I$7,D310,R310)*IF(R310=1,H310-9300,IF(R310=2,H310-18000,IF(R310=3,H310-45000,0))),0)</f>
        <v>0</v>
      </c>
      <c r="U310" s="49">
        <f>IF(AND(I310=1,H310&gt;20000,H310&lt;=45000),H310*V!$G$7,0)+IF(AND(I310=1,H310&gt;45000,H310&lt;=50000),V!$G$7/5000*(50000-H310)*H310,0)</f>
        <v>0</v>
      </c>
      <c r="V310" s="50">
        <f t="shared" ca="1" si="156"/>
        <v>18005.82</v>
      </c>
      <c r="W310" s="51">
        <v>9858.8599999999988</v>
      </c>
      <c r="X310" s="51">
        <v>0</v>
      </c>
      <c r="Y310" s="52">
        <v>485</v>
      </c>
      <c r="Z310" s="52">
        <v>47659</v>
      </c>
      <c r="AA310" s="52">
        <v>3700</v>
      </c>
      <c r="AB310" s="138">
        <f t="shared" si="176"/>
        <v>2700</v>
      </c>
      <c r="AC310" s="52">
        <v>46491.294279296169</v>
      </c>
      <c r="AD310" s="138">
        <f t="shared" si="157"/>
        <v>0</v>
      </c>
      <c r="AE310" s="138">
        <f t="shared" si="158"/>
        <v>1994</v>
      </c>
      <c r="AF310" s="138">
        <f t="shared" si="159"/>
        <v>0</v>
      </c>
      <c r="AG310" s="138">
        <f t="shared" si="160"/>
        <v>0</v>
      </c>
      <c r="AH310" s="29"/>
      <c r="AI310" s="29"/>
      <c r="AJ310" s="15"/>
      <c r="AK310" s="51">
        <f t="shared" ca="1" si="161"/>
        <v>1373722.1362682721</v>
      </c>
      <c r="AL310" s="15">
        <f t="shared" ca="1" si="162"/>
        <v>1517686.8162682722</v>
      </c>
      <c r="AM310" s="49">
        <f t="shared" ca="1" si="163"/>
        <v>8745.5492246312115</v>
      </c>
      <c r="AN310" s="49">
        <f t="shared" ca="1" si="164"/>
        <v>226.24429403248908</v>
      </c>
      <c r="AO310" s="15"/>
      <c r="AP310" s="49">
        <f t="shared" ca="1" si="165"/>
        <v>27053.488892585443</v>
      </c>
      <c r="AQ310" s="15">
        <f t="shared" si="177"/>
        <v>46491.294279296169</v>
      </c>
      <c r="AR310" s="15">
        <f t="shared" si="178"/>
        <v>0</v>
      </c>
      <c r="AS310" s="15"/>
      <c r="AT310" s="15"/>
      <c r="AU310" s="51">
        <f t="shared" si="166"/>
        <v>1350</v>
      </c>
      <c r="AV310" s="51">
        <f t="shared" ca="1" si="167"/>
        <v>32605.752369859547</v>
      </c>
      <c r="AW310" s="51">
        <f t="shared" ca="1" si="179"/>
        <v>0</v>
      </c>
      <c r="AX310" s="15">
        <f t="shared" ca="1" si="180"/>
        <v>14517.946983148824</v>
      </c>
      <c r="AY310" s="51">
        <f t="shared" ca="1" si="181"/>
        <v>-63.005742499131173</v>
      </c>
      <c r="AZ310" s="52">
        <f t="shared" ca="1" si="168"/>
        <v>0</v>
      </c>
      <c r="BA310" s="52">
        <f t="shared" ca="1" si="169"/>
        <v>0</v>
      </c>
      <c r="BB310" s="52">
        <f t="shared" si="182"/>
        <v>0</v>
      </c>
      <c r="BC310" s="39">
        <f t="shared" si="183"/>
        <v>0</v>
      </c>
      <c r="BD310" s="51">
        <f t="shared" ca="1" si="184"/>
        <v>0</v>
      </c>
      <c r="BE310" s="15">
        <f t="shared" ca="1" si="185"/>
        <v>60946.235519945862</v>
      </c>
      <c r="BF310" s="15">
        <v>-44202.200122668706</v>
      </c>
      <c r="BG310" s="15">
        <f t="shared" ca="1" si="186"/>
        <v>1543402.6451842131</v>
      </c>
      <c r="BH310" s="15"/>
      <c r="BI310" s="15"/>
    </row>
    <row r="311" spans="1:61" ht="11.25" x14ac:dyDescent="0.2">
      <c r="A311" s="20">
        <v>20918</v>
      </c>
      <c r="B311" s="20"/>
      <c r="C311" s="20">
        <v>1</v>
      </c>
      <c r="D311" s="20">
        <f t="shared" si="170"/>
        <v>2</v>
      </c>
      <c r="E311" s="47">
        <f t="shared" si="171"/>
        <v>4</v>
      </c>
      <c r="F311" s="47">
        <f t="shared" si="172"/>
        <v>24</v>
      </c>
      <c r="G311" s="21" t="s">
        <v>393</v>
      </c>
      <c r="H311" s="29">
        <v>3405</v>
      </c>
      <c r="I311" s="48"/>
      <c r="J311" s="29">
        <f t="shared" si="173"/>
        <v>5488.6567164179105</v>
      </c>
      <c r="K311" s="125">
        <v>202088.30000000002</v>
      </c>
      <c r="L311" s="125">
        <v>1012273</v>
      </c>
      <c r="M311" s="125">
        <v>32788</v>
      </c>
      <c r="N311" s="126">
        <f t="shared" si="153"/>
        <v>573078.04600000009</v>
      </c>
      <c r="O311" s="126">
        <f t="shared" ca="1" si="154"/>
        <v>931568.5926829516</v>
      </c>
      <c r="P311" s="126">
        <f t="shared" ca="1" si="155"/>
        <v>107547</v>
      </c>
      <c r="Q311" s="49">
        <f t="shared" si="174"/>
        <v>1</v>
      </c>
      <c r="R311" s="49">
        <f t="shared" si="175"/>
        <v>0</v>
      </c>
      <c r="S311" s="49">
        <f ca="1">OFFSET(V!$B$7,D311,Q311)*H311</f>
        <v>30747.149999999998</v>
      </c>
      <c r="T311" s="49">
        <f ca="1">IF(R311&gt;0,OFFSET(V!$I$7,D311,R311)*IF(R311=1,H311-9300,IF(R311=2,H311-18000,IF(R311=3,H311-45000,0))),0)</f>
        <v>0</v>
      </c>
      <c r="U311" s="49">
        <f>IF(AND(I311=1,H311&gt;20000,H311&lt;=45000),H311*V!$G$7,0)+IF(AND(I311=1,H311&gt;45000,H311&lt;=50000),V!$G$7/5000*(50000-H311)*H311,0)</f>
        <v>0</v>
      </c>
      <c r="V311" s="50">
        <f t="shared" ca="1" si="156"/>
        <v>30747.149999999998</v>
      </c>
      <c r="W311" s="51">
        <v>16596.8</v>
      </c>
      <c r="X311" s="51">
        <v>0</v>
      </c>
      <c r="Y311" s="52">
        <v>3004</v>
      </c>
      <c r="Z311" s="52">
        <v>144692</v>
      </c>
      <c r="AA311" s="52">
        <v>3450</v>
      </c>
      <c r="AB311" s="138">
        <f t="shared" si="176"/>
        <v>2450</v>
      </c>
      <c r="AC311" s="52">
        <v>141146.86317085801</v>
      </c>
      <c r="AD311" s="138">
        <f t="shared" si="157"/>
        <v>0</v>
      </c>
      <c r="AE311" s="138">
        <f t="shared" si="158"/>
        <v>3405</v>
      </c>
      <c r="AF311" s="138">
        <f t="shared" si="159"/>
        <v>0</v>
      </c>
      <c r="AG311" s="138">
        <f t="shared" si="160"/>
        <v>0</v>
      </c>
      <c r="AH311" s="29"/>
      <c r="AI311" s="29"/>
      <c r="AJ311" s="15"/>
      <c r="AK311" s="51">
        <f t="shared" ca="1" si="161"/>
        <v>2345799.3350017387</v>
      </c>
      <c r="AL311" s="15">
        <f t="shared" ca="1" si="162"/>
        <v>2500690.2850017385</v>
      </c>
      <c r="AM311" s="49">
        <f t="shared" ca="1" si="163"/>
        <v>14934.09985449813</v>
      </c>
      <c r="AN311" s="49">
        <f t="shared" ca="1" si="164"/>
        <v>1401.3151737599942</v>
      </c>
      <c r="AO311" s="15"/>
      <c r="AP311" s="49">
        <f t="shared" ca="1" si="165"/>
        <v>82133.981301453518</v>
      </c>
      <c r="AQ311" s="15">
        <f t="shared" si="177"/>
        <v>141146.86317085801</v>
      </c>
      <c r="AR311" s="15">
        <f t="shared" si="178"/>
        <v>0</v>
      </c>
      <c r="AS311" s="15"/>
      <c r="AT311" s="15"/>
      <c r="AU311" s="51">
        <f t="shared" si="166"/>
        <v>1225</v>
      </c>
      <c r="AV311" s="51">
        <f t="shared" ca="1" si="167"/>
        <v>55678.328394870485</v>
      </c>
      <c r="AW311" s="51">
        <f t="shared" ca="1" si="179"/>
        <v>0</v>
      </c>
      <c r="AX311" s="15">
        <f t="shared" ca="1" si="180"/>
        <v>0</v>
      </c>
      <c r="AY311" s="51">
        <f t="shared" ca="1" si="181"/>
        <v>0</v>
      </c>
      <c r="AZ311" s="52">
        <f t="shared" ca="1" si="168"/>
        <v>0</v>
      </c>
      <c r="BA311" s="52">
        <f t="shared" ca="1" si="169"/>
        <v>0</v>
      </c>
      <c r="BB311" s="52">
        <f t="shared" si="182"/>
        <v>0</v>
      </c>
      <c r="BC311" s="39">
        <f t="shared" si="183"/>
        <v>0</v>
      </c>
      <c r="BD311" s="51">
        <f t="shared" ca="1" si="184"/>
        <v>0</v>
      </c>
      <c r="BE311" s="15">
        <f t="shared" ca="1" si="185"/>
        <v>139037.309696324</v>
      </c>
      <c r="BF311" s="15">
        <v>-75480.687772159959</v>
      </c>
      <c r="BG311" s="15">
        <f t="shared" ca="1" si="186"/>
        <v>2580582.3219541609</v>
      </c>
      <c r="BH311" s="15"/>
      <c r="BI311" s="15"/>
    </row>
    <row r="312" spans="1:61" ht="11.25" x14ac:dyDescent="0.2">
      <c r="A312" s="20">
        <v>20923</v>
      </c>
      <c r="B312" s="20"/>
      <c r="C312" s="20">
        <v>1</v>
      </c>
      <c r="D312" s="20">
        <f t="shared" si="170"/>
        <v>2</v>
      </c>
      <c r="E312" s="47">
        <f t="shared" si="171"/>
        <v>7</v>
      </c>
      <c r="F312" s="47">
        <f t="shared" si="172"/>
        <v>27</v>
      </c>
      <c r="G312" s="58" t="s">
        <v>394</v>
      </c>
      <c r="H312" s="29">
        <v>24965</v>
      </c>
      <c r="I312" s="59"/>
      <c r="J312" s="29">
        <f t="shared" si="173"/>
        <v>49930</v>
      </c>
      <c r="K312" s="125">
        <v>1937320</v>
      </c>
      <c r="L312" s="125">
        <v>7576381</v>
      </c>
      <c r="M312" s="125">
        <v>79350</v>
      </c>
      <c r="N312" s="126">
        <f t="shared" si="153"/>
        <v>4429008.99</v>
      </c>
      <c r="O312" s="126">
        <f t="shared" ca="1" si="154"/>
        <v>8474426.8471969459</v>
      </c>
      <c r="P312" s="126">
        <f t="shared" ca="1" si="155"/>
        <v>1213625</v>
      </c>
      <c r="Q312" s="49">
        <f t="shared" si="174"/>
        <v>3</v>
      </c>
      <c r="R312" s="49">
        <f t="shared" si="175"/>
        <v>0</v>
      </c>
      <c r="S312" s="49">
        <f ca="1">OFFSET(V!$B$7,D312,Q312)*H312</f>
        <v>2071845.3499999999</v>
      </c>
      <c r="T312" s="49">
        <f ca="1">IF(R312&gt;0,OFFSET(V!$I$7,D312,R312)*IF(R312=1,H312-9300,IF(R312=2,H312-18000,IF(R312=3,H312-45000,0))),0)</f>
        <v>0</v>
      </c>
      <c r="U312" s="49">
        <f>IF(AND(I312=1,H312&gt;20000,H312&lt;=45000),H312*V!$G$7,0)+IF(AND(I312=1,H312&gt;45000,H312&lt;=50000),V!$G$7/5000*(50000-H312)*H312,0)</f>
        <v>0</v>
      </c>
      <c r="V312" s="50">
        <f t="shared" ca="1" si="156"/>
        <v>2071845.3499999999</v>
      </c>
      <c r="W312" s="51">
        <v>177086</v>
      </c>
      <c r="X312" s="51">
        <v>0</v>
      </c>
      <c r="Y312" s="52">
        <v>45929</v>
      </c>
      <c r="Z312" s="52">
        <v>1286106</v>
      </c>
      <c r="AA312" s="52">
        <v>119245</v>
      </c>
      <c r="AB312" s="138">
        <f t="shared" si="176"/>
        <v>118245</v>
      </c>
      <c r="AC312" s="52">
        <v>1254594.7779090723</v>
      </c>
      <c r="AD312" s="138">
        <f t="shared" si="157"/>
        <v>1</v>
      </c>
      <c r="AE312" s="138">
        <f t="shared" si="158"/>
        <v>0</v>
      </c>
      <c r="AF312" s="138">
        <f t="shared" si="159"/>
        <v>24965</v>
      </c>
      <c r="AG312" s="138">
        <f t="shared" si="160"/>
        <v>49930</v>
      </c>
      <c r="AH312" s="29"/>
      <c r="AI312" s="29"/>
      <c r="AJ312" s="15"/>
      <c r="AK312" s="51">
        <f t="shared" ca="1" si="161"/>
        <v>21339603.995688982</v>
      </c>
      <c r="AL312" s="15">
        <f t="shared" ca="1" si="162"/>
        <v>24802160.345688984</v>
      </c>
      <c r="AM312" s="49">
        <f t="shared" ca="1" si="163"/>
        <v>109494.8026042719</v>
      </c>
      <c r="AN312" s="49">
        <f t="shared" ca="1" si="164"/>
        <v>21425.101403336477</v>
      </c>
      <c r="AO312" s="15"/>
      <c r="AP312" s="49">
        <f t="shared" ca="1" si="165"/>
        <v>730054.22660331719</v>
      </c>
      <c r="AQ312" s="15">
        <f t="shared" si="177"/>
        <v>0</v>
      </c>
      <c r="AR312" s="15">
        <f t="shared" si="178"/>
        <v>1254594.7779090723</v>
      </c>
      <c r="AS312" s="15"/>
      <c r="AT312" s="15"/>
      <c r="AU312" s="51">
        <f t="shared" si="166"/>
        <v>0</v>
      </c>
      <c r="AV312" s="51">
        <f t="shared" ca="1" si="167"/>
        <v>0</v>
      </c>
      <c r="AW312" s="51">
        <f t="shared" si="179"/>
        <v>0</v>
      </c>
      <c r="AX312" s="15">
        <f t="shared" si="180"/>
        <v>0</v>
      </c>
      <c r="AY312" s="51">
        <f t="shared" ca="1" si="181"/>
        <v>0</v>
      </c>
      <c r="AZ312" s="52">
        <f t="shared" ca="1" si="168"/>
        <v>446515.39087382914</v>
      </c>
      <c r="BA312" s="52">
        <f t="shared" ca="1" si="169"/>
        <v>419958.2375733619</v>
      </c>
      <c r="BB312" s="52">
        <f t="shared" ca="1" si="182"/>
        <v>0</v>
      </c>
      <c r="BC312" s="39">
        <f t="shared" ca="1" si="183"/>
        <v>341933.07714143605</v>
      </c>
      <c r="BD312" s="51">
        <f t="shared" ca="1" si="184"/>
        <v>0</v>
      </c>
      <c r="BE312" s="15">
        <f t="shared" ca="1" si="185"/>
        <v>1596527.8550505084</v>
      </c>
      <c r="BF312" s="15">
        <v>-553414.20564815658</v>
      </c>
      <c r="BG312" s="15">
        <f t="shared" ca="1" si="186"/>
        <v>25976193.899098944</v>
      </c>
      <c r="BH312" s="15"/>
      <c r="BI312" s="15"/>
    </row>
    <row r="313" spans="1:61" ht="11.25" x14ac:dyDescent="0.2">
      <c r="A313" s="20">
        <v>21001</v>
      </c>
      <c r="B313" s="20"/>
      <c r="C313" s="20">
        <v>1</v>
      </c>
      <c r="D313" s="20">
        <f t="shared" si="170"/>
        <v>2</v>
      </c>
      <c r="E313" s="47">
        <f t="shared" si="171"/>
        <v>3</v>
      </c>
      <c r="F313" s="47">
        <f t="shared" si="172"/>
        <v>23</v>
      </c>
      <c r="G313" s="21" t="s">
        <v>395</v>
      </c>
      <c r="H313" s="29">
        <v>1051</v>
      </c>
      <c r="I313" s="48"/>
      <c r="J313" s="29">
        <f t="shared" si="173"/>
        <v>1694.1492537313434</v>
      </c>
      <c r="K313" s="125">
        <v>75307.349999999991</v>
      </c>
      <c r="L313" s="125">
        <v>81060</v>
      </c>
      <c r="M313" s="125">
        <v>4900</v>
      </c>
      <c r="N313" s="126">
        <f t="shared" si="153"/>
        <v>90734.691999999995</v>
      </c>
      <c r="O313" s="126">
        <f t="shared" ca="1" si="154"/>
        <v>287541.43639053806</v>
      </c>
      <c r="P313" s="126">
        <f t="shared" ca="1" si="155"/>
        <v>59042</v>
      </c>
      <c r="Q313" s="49">
        <f t="shared" si="174"/>
        <v>1</v>
      </c>
      <c r="R313" s="49">
        <f t="shared" si="175"/>
        <v>0</v>
      </c>
      <c r="S313" s="49">
        <f ca="1">OFFSET(V!$B$7,D313,Q313)*H313</f>
        <v>9490.5299999999988</v>
      </c>
      <c r="T313" s="49">
        <f ca="1">IF(R313&gt;0,OFFSET(V!$I$7,D313,R313)*IF(R313=1,H313-9300,IF(R313=2,H313-18000,IF(R313=3,H313-45000,0))),0)</f>
        <v>0</v>
      </c>
      <c r="U313" s="49">
        <f>IF(AND(I313=1,H313&gt;20000,H313&lt;=45000),H313*V!$G$7,0)+IF(AND(I313=1,H313&gt;45000,H313&lt;=50000),V!$G$7/5000*(50000-H313)*H313,0)</f>
        <v>0</v>
      </c>
      <c r="V313" s="50">
        <f t="shared" ca="1" si="156"/>
        <v>9490.5299999999988</v>
      </c>
      <c r="W313" s="51">
        <v>0</v>
      </c>
      <c r="X313" s="51">
        <v>0</v>
      </c>
      <c r="Y313" s="52">
        <v>0</v>
      </c>
      <c r="Z313" s="52">
        <v>53894</v>
      </c>
      <c r="AA313" s="52">
        <v>35636</v>
      </c>
      <c r="AB313" s="138">
        <f t="shared" si="176"/>
        <v>34636</v>
      </c>
      <c r="AC313" s="52">
        <v>52573.528900908277</v>
      </c>
      <c r="AD313" s="138">
        <f t="shared" si="157"/>
        <v>0</v>
      </c>
      <c r="AE313" s="138">
        <f t="shared" si="158"/>
        <v>1051</v>
      </c>
      <c r="AF313" s="138">
        <f t="shared" si="159"/>
        <v>0</v>
      </c>
      <c r="AG313" s="138">
        <f t="shared" si="160"/>
        <v>0</v>
      </c>
      <c r="AH313" s="29"/>
      <c r="AI313" s="29"/>
      <c r="AJ313" s="15"/>
      <c r="AK313" s="51">
        <f t="shared" ca="1" si="161"/>
        <v>724063.17212535313</v>
      </c>
      <c r="AL313" s="15">
        <f t="shared" ca="1" si="162"/>
        <v>792595.70212535316</v>
      </c>
      <c r="AM313" s="49">
        <f t="shared" ca="1" si="163"/>
        <v>4609.6149624309937</v>
      </c>
      <c r="AN313" s="49">
        <f t="shared" ca="1" si="164"/>
        <v>0</v>
      </c>
      <c r="AO313" s="15"/>
      <c r="AP313" s="49">
        <f t="shared" ca="1" si="165"/>
        <v>30592.768005560334</v>
      </c>
      <c r="AQ313" s="15">
        <f t="shared" si="177"/>
        <v>52573.528900908277</v>
      </c>
      <c r="AR313" s="15">
        <f t="shared" si="178"/>
        <v>0</v>
      </c>
      <c r="AS313" s="15"/>
      <c r="AT313" s="15"/>
      <c r="AU313" s="51">
        <f t="shared" si="166"/>
        <v>17318</v>
      </c>
      <c r="AV313" s="51">
        <f t="shared" ca="1" si="167"/>
        <v>17185.880511896881</v>
      </c>
      <c r="AW313" s="51">
        <f t="shared" ca="1" si="179"/>
        <v>0</v>
      </c>
      <c r="AX313" s="15">
        <f t="shared" ca="1" si="180"/>
        <v>12523.119616548938</v>
      </c>
      <c r="AY313" s="51">
        <f t="shared" ca="1" si="181"/>
        <v>-54.3484867909999</v>
      </c>
      <c r="AZ313" s="52">
        <f t="shared" ca="1" si="168"/>
        <v>0</v>
      </c>
      <c r="BA313" s="52">
        <f t="shared" ca="1" si="169"/>
        <v>0</v>
      </c>
      <c r="BB313" s="52">
        <f t="shared" si="182"/>
        <v>0</v>
      </c>
      <c r="BC313" s="39">
        <f t="shared" si="183"/>
        <v>0</v>
      </c>
      <c r="BD313" s="51">
        <f t="shared" ca="1" si="184"/>
        <v>0</v>
      </c>
      <c r="BE313" s="15">
        <f t="shared" ca="1" si="185"/>
        <v>65042.300030666214</v>
      </c>
      <c r="BF313" s="15">
        <v>-23298.150616311341</v>
      </c>
      <c r="BG313" s="15">
        <f t="shared" ca="1" si="186"/>
        <v>838949.466502139</v>
      </c>
      <c r="BH313" s="15"/>
      <c r="BI313" s="15"/>
    </row>
    <row r="314" spans="1:61" ht="11.25" x14ac:dyDescent="0.2">
      <c r="A314" s="20">
        <v>21002</v>
      </c>
      <c r="B314" s="20"/>
      <c r="C314" s="20">
        <v>1</v>
      </c>
      <c r="D314" s="20">
        <f t="shared" si="170"/>
        <v>2</v>
      </c>
      <c r="E314" s="47">
        <f t="shared" si="171"/>
        <v>6</v>
      </c>
      <c r="F314" s="47">
        <f t="shared" si="172"/>
        <v>26</v>
      </c>
      <c r="G314" s="21" t="s">
        <v>396</v>
      </c>
      <c r="H314" s="29">
        <v>14293</v>
      </c>
      <c r="I314" s="48"/>
      <c r="J314" s="29">
        <f t="shared" si="173"/>
        <v>23821.666666666664</v>
      </c>
      <c r="K314" s="125">
        <v>949476.04999999993</v>
      </c>
      <c r="L314" s="125">
        <v>3349467</v>
      </c>
      <c r="M314" s="125">
        <v>163641</v>
      </c>
      <c r="N314" s="126">
        <f t="shared" si="153"/>
        <v>2153555.8859999999</v>
      </c>
      <c r="O314" s="126">
        <f t="shared" ca="1" si="154"/>
        <v>4043159.8546961052</v>
      </c>
      <c r="P314" s="126">
        <f t="shared" ca="1" si="155"/>
        <v>566881</v>
      </c>
      <c r="Q314" s="49">
        <f t="shared" si="174"/>
        <v>2</v>
      </c>
      <c r="R314" s="49">
        <f t="shared" si="175"/>
        <v>0</v>
      </c>
      <c r="S314" s="49">
        <f ca="1">OFFSET(V!$B$7,D314,Q314)*H314</f>
        <v>1117998.46</v>
      </c>
      <c r="T314" s="49">
        <f ca="1">IF(R314&gt;0,OFFSET(V!$I$7,D314,R314)*IF(R314=1,H314-9300,IF(R314=2,H314-18000,IF(R314=3,H314-45000,0))),0)</f>
        <v>0</v>
      </c>
      <c r="U314" s="49">
        <f>IF(AND(I314=1,H314&gt;20000,H314&lt;=45000),H314*V!$G$7,0)+IF(AND(I314=1,H314&gt;45000,H314&lt;=50000),V!$G$7/5000*(50000-H314)*H314,0)</f>
        <v>0</v>
      </c>
      <c r="V314" s="50">
        <f t="shared" ca="1" si="156"/>
        <v>1117998.46</v>
      </c>
      <c r="W314" s="51">
        <v>66361.900000000009</v>
      </c>
      <c r="X314" s="51">
        <v>0</v>
      </c>
      <c r="Y314" s="52">
        <v>30353</v>
      </c>
      <c r="Z314" s="52">
        <v>875431</v>
      </c>
      <c r="AA314" s="52">
        <v>148786</v>
      </c>
      <c r="AB314" s="138">
        <f t="shared" si="176"/>
        <v>147786</v>
      </c>
      <c r="AC314" s="52">
        <v>853981.83432758821</v>
      </c>
      <c r="AD314" s="138">
        <f t="shared" si="157"/>
        <v>1</v>
      </c>
      <c r="AE314" s="138">
        <f t="shared" si="158"/>
        <v>0</v>
      </c>
      <c r="AF314" s="138">
        <f t="shared" si="159"/>
        <v>14293</v>
      </c>
      <c r="AG314" s="138">
        <f t="shared" si="160"/>
        <v>23821.666666666664</v>
      </c>
      <c r="AH314" s="29"/>
      <c r="AI314" s="29"/>
      <c r="AJ314" s="15"/>
      <c r="AK314" s="51">
        <f t="shared" ca="1" si="161"/>
        <v>10181152.276867034</v>
      </c>
      <c r="AL314" s="15">
        <f t="shared" ca="1" si="162"/>
        <v>11932393.636867033</v>
      </c>
      <c r="AM314" s="49">
        <f t="shared" ca="1" si="163"/>
        <v>62688.131929615796</v>
      </c>
      <c r="AN314" s="49">
        <f t="shared" ca="1" si="164"/>
        <v>14159.160941789982</v>
      </c>
      <c r="AO314" s="15"/>
      <c r="AP314" s="49">
        <f t="shared" ca="1" si="165"/>
        <v>496935.79040107783</v>
      </c>
      <c r="AQ314" s="15">
        <f t="shared" si="177"/>
        <v>0</v>
      </c>
      <c r="AR314" s="15">
        <f t="shared" si="178"/>
        <v>853981.83432758821</v>
      </c>
      <c r="AS314" s="15"/>
      <c r="AT314" s="15"/>
      <c r="AU314" s="51">
        <f t="shared" si="166"/>
        <v>0</v>
      </c>
      <c r="AV314" s="51">
        <f t="shared" ca="1" si="167"/>
        <v>0</v>
      </c>
      <c r="AW314" s="51">
        <f t="shared" si="179"/>
        <v>0</v>
      </c>
      <c r="AX314" s="15">
        <f t="shared" si="180"/>
        <v>0</v>
      </c>
      <c r="AY314" s="51">
        <f t="shared" ca="1" si="181"/>
        <v>0</v>
      </c>
      <c r="AZ314" s="52">
        <f t="shared" ca="1" si="168"/>
        <v>255639.67481512678</v>
      </c>
      <c r="BA314" s="52">
        <f t="shared" ca="1" si="169"/>
        <v>200362.61064276859</v>
      </c>
      <c r="BB314" s="52">
        <f t="shared" ca="1" si="182"/>
        <v>0</v>
      </c>
      <c r="BC314" s="39">
        <f t="shared" ca="1" si="183"/>
        <v>98956.241531384992</v>
      </c>
      <c r="BD314" s="51">
        <f t="shared" ca="1" si="184"/>
        <v>0</v>
      </c>
      <c r="BE314" s="15">
        <f t="shared" ca="1" si="185"/>
        <v>952938.0758589732</v>
      </c>
      <c r="BF314" s="15">
        <v>-316841.54782011226</v>
      </c>
      <c r="BG314" s="15">
        <f t="shared" ca="1" si="186"/>
        <v>12645337.457777301</v>
      </c>
      <c r="BH314" s="15"/>
      <c r="BI314" s="15"/>
    </row>
    <row r="315" spans="1:61" ht="11.25" x14ac:dyDescent="0.2">
      <c r="A315" s="20">
        <v>21003</v>
      </c>
      <c r="B315" s="20"/>
      <c r="C315" s="20">
        <v>1</v>
      </c>
      <c r="D315" s="20">
        <f t="shared" si="170"/>
        <v>2</v>
      </c>
      <c r="E315" s="47">
        <f t="shared" si="171"/>
        <v>3</v>
      </c>
      <c r="F315" s="47">
        <f t="shared" si="172"/>
        <v>23</v>
      </c>
      <c r="G315" s="21" t="s">
        <v>397</v>
      </c>
      <c r="H315" s="29">
        <v>1911</v>
      </c>
      <c r="I315" s="48"/>
      <c r="J315" s="29">
        <f t="shared" si="173"/>
        <v>3080.4179104477612</v>
      </c>
      <c r="K315" s="125">
        <v>113269.75</v>
      </c>
      <c r="L315" s="125">
        <v>480849</v>
      </c>
      <c r="M315" s="125">
        <v>0</v>
      </c>
      <c r="N315" s="126">
        <f t="shared" si="153"/>
        <v>269085.33</v>
      </c>
      <c r="O315" s="126">
        <f t="shared" ca="1" si="154"/>
        <v>522827.48329430848</v>
      </c>
      <c r="P315" s="126">
        <f t="shared" ca="1" si="155"/>
        <v>76123</v>
      </c>
      <c r="Q315" s="49">
        <f t="shared" si="174"/>
        <v>1</v>
      </c>
      <c r="R315" s="49">
        <f t="shared" si="175"/>
        <v>0</v>
      </c>
      <c r="S315" s="49">
        <f ca="1">OFFSET(V!$B$7,D315,Q315)*H315</f>
        <v>17256.329999999998</v>
      </c>
      <c r="T315" s="49">
        <f ca="1">IF(R315&gt;0,OFFSET(V!$I$7,D315,R315)*IF(R315=1,H315-9300,IF(R315=2,H315-18000,IF(R315=3,H315-45000,0))),0)</f>
        <v>0</v>
      </c>
      <c r="U315" s="49">
        <f>IF(AND(I315=1,H315&gt;20000,H315&lt;=45000),H315*V!$G$7,0)+IF(AND(I315=1,H315&gt;45000,H315&lt;=50000),V!$G$7/5000*(50000-H315)*H315,0)</f>
        <v>0</v>
      </c>
      <c r="V315" s="50">
        <f t="shared" ca="1" si="156"/>
        <v>17256.329999999998</v>
      </c>
      <c r="W315" s="51">
        <v>9141.77</v>
      </c>
      <c r="X315" s="51">
        <v>0</v>
      </c>
      <c r="Y315" s="52">
        <v>1114</v>
      </c>
      <c r="Z315" s="52">
        <v>53153</v>
      </c>
      <c r="AA315" s="52">
        <v>7385</v>
      </c>
      <c r="AB315" s="138">
        <f t="shared" si="176"/>
        <v>6385</v>
      </c>
      <c r="AC315" s="52">
        <v>51850.684337217092</v>
      </c>
      <c r="AD315" s="138">
        <f t="shared" si="157"/>
        <v>0</v>
      </c>
      <c r="AE315" s="138">
        <f t="shared" si="158"/>
        <v>1911</v>
      </c>
      <c r="AF315" s="138">
        <f t="shared" si="159"/>
        <v>0</v>
      </c>
      <c r="AG315" s="138">
        <f t="shared" si="160"/>
        <v>0</v>
      </c>
      <c r="AH315" s="29"/>
      <c r="AI315" s="29"/>
      <c r="AJ315" s="15"/>
      <c r="AK315" s="51">
        <f t="shared" ca="1" si="161"/>
        <v>1316541.1245780683</v>
      </c>
      <c r="AL315" s="15">
        <f t="shared" ca="1" si="162"/>
        <v>1419062.2245780684</v>
      </c>
      <c r="AM315" s="49">
        <f t="shared" ca="1" si="163"/>
        <v>8381.5168346390383</v>
      </c>
      <c r="AN315" s="49">
        <f t="shared" ca="1" si="164"/>
        <v>519.66215165400581</v>
      </c>
      <c r="AO315" s="15"/>
      <c r="AP315" s="49">
        <f t="shared" ca="1" si="165"/>
        <v>30172.141570481843</v>
      </c>
      <c r="AQ315" s="15">
        <f t="shared" si="177"/>
        <v>51850.684337217092</v>
      </c>
      <c r="AR315" s="15">
        <f t="shared" si="178"/>
        <v>0</v>
      </c>
      <c r="AS315" s="15"/>
      <c r="AT315" s="15"/>
      <c r="AU315" s="51">
        <f t="shared" si="166"/>
        <v>3192.5</v>
      </c>
      <c r="AV315" s="51">
        <f t="shared" ca="1" si="167"/>
        <v>31248.542015447136</v>
      </c>
      <c r="AW315" s="51">
        <f t="shared" ca="1" si="179"/>
        <v>0</v>
      </c>
      <c r="AX315" s="15">
        <f t="shared" ca="1" si="180"/>
        <v>12762.499248711887</v>
      </c>
      <c r="AY315" s="51">
        <f t="shared" ca="1" si="181"/>
        <v>-55.387358986986129</v>
      </c>
      <c r="AZ315" s="52">
        <f t="shared" ca="1" si="168"/>
        <v>0</v>
      </c>
      <c r="BA315" s="52">
        <f t="shared" ca="1" si="169"/>
        <v>0</v>
      </c>
      <c r="BB315" s="52">
        <f t="shared" si="182"/>
        <v>0</v>
      </c>
      <c r="BC315" s="39">
        <f t="shared" si="183"/>
        <v>0</v>
      </c>
      <c r="BD315" s="51">
        <f t="shared" ca="1" si="184"/>
        <v>0</v>
      </c>
      <c r="BE315" s="15">
        <f t="shared" ca="1" si="185"/>
        <v>64557.796226941995</v>
      </c>
      <c r="BF315" s="15">
        <v>-42362.289084463344</v>
      </c>
      <c r="BG315" s="15">
        <f t="shared" ca="1" si="186"/>
        <v>1450158.91070684</v>
      </c>
      <c r="BH315" s="15"/>
      <c r="BI315" s="15"/>
    </row>
    <row r="316" spans="1:61" ht="11.25" x14ac:dyDescent="0.2">
      <c r="A316" s="20">
        <v>21004</v>
      </c>
      <c r="B316" s="20"/>
      <c r="C316" s="20">
        <v>1</v>
      </c>
      <c r="D316" s="20">
        <f t="shared" si="170"/>
        <v>2</v>
      </c>
      <c r="E316" s="47">
        <f t="shared" si="171"/>
        <v>3</v>
      </c>
      <c r="F316" s="47">
        <f t="shared" si="172"/>
        <v>23</v>
      </c>
      <c r="G316" s="21" t="s">
        <v>398</v>
      </c>
      <c r="H316" s="29">
        <v>1103</v>
      </c>
      <c r="I316" s="48"/>
      <c r="J316" s="29">
        <f t="shared" si="173"/>
        <v>1777.9701492537313</v>
      </c>
      <c r="K316" s="125">
        <v>57368.549999999996</v>
      </c>
      <c r="L316" s="125">
        <v>244051</v>
      </c>
      <c r="M316" s="125">
        <v>0</v>
      </c>
      <c r="N316" s="126">
        <f t="shared" si="153"/>
        <v>136485.24599999998</v>
      </c>
      <c r="O316" s="126">
        <f t="shared" ca="1" si="154"/>
        <v>301768.03457541717</v>
      </c>
      <c r="P316" s="126">
        <f t="shared" ca="1" si="155"/>
        <v>49585</v>
      </c>
      <c r="Q316" s="49">
        <f t="shared" si="174"/>
        <v>1</v>
      </c>
      <c r="R316" s="49">
        <f t="shared" si="175"/>
        <v>0</v>
      </c>
      <c r="S316" s="49">
        <f ca="1">OFFSET(V!$B$7,D316,Q316)*H316</f>
        <v>9960.09</v>
      </c>
      <c r="T316" s="49">
        <f ca="1">IF(R316&gt;0,OFFSET(V!$I$7,D316,R316)*IF(R316=1,H316-9300,IF(R316=2,H316-18000,IF(R316=3,H316-45000,0))),0)</f>
        <v>0</v>
      </c>
      <c r="U316" s="49">
        <f>IF(AND(I316=1,H316&gt;20000,H316&lt;=45000),H316*V!$G$7,0)+IF(AND(I316=1,H316&gt;45000,H316&lt;=50000),V!$G$7/5000*(50000-H316)*H316,0)</f>
        <v>0</v>
      </c>
      <c r="V316" s="50">
        <f t="shared" ca="1" si="156"/>
        <v>9960.09</v>
      </c>
      <c r="W316" s="51">
        <v>0</v>
      </c>
      <c r="X316" s="51">
        <v>0</v>
      </c>
      <c r="Y316" s="52">
        <v>0</v>
      </c>
      <c r="Z316" s="52">
        <v>47790</v>
      </c>
      <c r="AA316" s="52">
        <v>15602</v>
      </c>
      <c r="AB316" s="138">
        <f t="shared" si="176"/>
        <v>14602</v>
      </c>
      <c r="AC316" s="52">
        <v>46619.084613767889</v>
      </c>
      <c r="AD316" s="138">
        <f t="shared" si="157"/>
        <v>0</v>
      </c>
      <c r="AE316" s="138">
        <f t="shared" si="158"/>
        <v>1103</v>
      </c>
      <c r="AF316" s="138">
        <f t="shared" si="159"/>
        <v>0</v>
      </c>
      <c r="AG316" s="138">
        <f t="shared" si="160"/>
        <v>0</v>
      </c>
      <c r="AH316" s="29"/>
      <c r="AI316" s="29"/>
      <c r="AJ316" s="15"/>
      <c r="AK316" s="51">
        <f t="shared" ca="1" si="161"/>
        <v>759887.42041319166</v>
      </c>
      <c r="AL316" s="15">
        <f t="shared" ca="1" si="162"/>
        <v>819432.51041319163</v>
      </c>
      <c r="AM316" s="49">
        <f t="shared" ca="1" si="163"/>
        <v>4837.6834477272942</v>
      </c>
      <c r="AN316" s="49">
        <f t="shared" ca="1" si="164"/>
        <v>0</v>
      </c>
      <c r="AO316" s="15"/>
      <c r="AP316" s="49">
        <f t="shared" ca="1" si="165"/>
        <v>27127.850651013625</v>
      </c>
      <c r="AQ316" s="15">
        <f t="shared" si="177"/>
        <v>46619.084613767889</v>
      </c>
      <c r="AR316" s="15">
        <f t="shared" si="178"/>
        <v>0</v>
      </c>
      <c r="AS316" s="15"/>
      <c r="AT316" s="15"/>
      <c r="AU316" s="51">
        <f t="shared" si="166"/>
        <v>7301</v>
      </c>
      <c r="AV316" s="51">
        <f t="shared" ca="1" si="167"/>
        <v>18036.180974902247</v>
      </c>
      <c r="AW316" s="51">
        <f t="shared" ca="1" si="179"/>
        <v>0</v>
      </c>
      <c r="AX316" s="15">
        <f t="shared" ca="1" si="180"/>
        <v>5845.9470121479826</v>
      </c>
      <c r="AY316" s="51">
        <f t="shared" ca="1" si="181"/>
        <v>-25.370545335265692</v>
      </c>
      <c r="AZ316" s="52">
        <f t="shared" ca="1" si="168"/>
        <v>0</v>
      </c>
      <c r="BA316" s="52">
        <f t="shared" ca="1" si="169"/>
        <v>0</v>
      </c>
      <c r="BB316" s="52">
        <f t="shared" si="182"/>
        <v>0</v>
      </c>
      <c r="BC316" s="39">
        <f t="shared" si="183"/>
        <v>0</v>
      </c>
      <c r="BD316" s="51">
        <f t="shared" ca="1" si="184"/>
        <v>0</v>
      </c>
      <c r="BE316" s="15">
        <f t="shared" ca="1" si="185"/>
        <v>52439.661080580605</v>
      </c>
      <c r="BF316" s="15">
        <v>-24450.865965548437</v>
      </c>
      <c r="BG316" s="15">
        <f t="shared" ca="1" si="186"/>
        <v>852258.9889759511</v>
      </c>
      <c r="BH316" s="15"/>
      <c r="BI316" s="15"/>
    </row>
    <row r="317" spans="1:61" ht="11.25" x14ac:dyDescent="0.2">
      <c r="A317" s="20">
        <v>21005</v>
      </c>
      <c r="B317" s="20"/>
      <c r="C317" s="20">
        <v>1</v>
      </c>
      <c r="D317" s="20">
        <f t="shared" si="170"/>
        <v>2</v>
      </c>
      <c r="E317" s="47">
        <f t="shared" si="171"/>
        <v>3</v>
      </c>
      <c r="F317" s="47">
        <f t="shared" si="172"/>
        <v>23</v>
      </c>
      <c r="G317" s="21" t="s">
        <v>399</v>
      </c>
      <c r="H317" s="29">
        <v>2306</v>
      </c>
      <c r="I317" s="48"/>
      <c r="J317" s="29">
        <f t="shared" si="173"/>
        <v>3717.1343283582091</v>
      </c>
      <c r="K317" s="125">
        <v>111639.04999999999</v>
      </c>
      <c r="L317" s="125">
        <v>172899</v>
      </c>
      <c r="M317" s="125">
        <v>35766</v>
      </c>
      <c r="N317" s="126">
        <f t="shared" si="153"/>
        <v>183576.726</v>
      </c>
      <c r="O317" s="126">
        <f t="shared" ca="1" si="154"/>
        <v>630894.91181406355</v>
      </c>
      <c r="P317" s="126">
        <f t="shared" ca="1" si="155"/>
        <v>134195</v>
      </c>
      <c r="Q317" s="49">
        <f t="shared" si="174"/>
        <v>1</v>
      </c>
      <c r="R317" s="49">
        <f t="shared" si="175"/>
        <v>0</v>
      </c>
      <c r="S317" s="49">
        <f ca="1">OFFSET(V!$B$7,D317,Q317)*H317</f>
        <v>20823.18</v>
      </c>
      <c r="T317" s="49">
        <f ca="1">IF(R317&gt;0,OFFSET(V!$I$7,D317,R317)*IF(R317=1,H317-9300,IF(R317=2,H317-18000,IF(R317=3,H317-45000,0))),0)</f>
        <v>0</v>
      </c>
      <c r="U317" s="49">
        <f>IF(AND(I317=1,H317&gt;20000,H317&lt;=45000),H317*V!$G$7,0)+IF(AND(I317=1,H317&gt;45000,H317&lt;=50000),V!$G$7/5000*(50000-H317)*H317,0)</f>
        <v>0</v>
      </c>
      <c r="V317" s="50">
        <f t="shared" ca="1" si="156"/>
        <v>20823.18</v>
      </c>
      <c r="W317" s="51">
        <v>10639.09</v>
      </c>
      <c r="X317" s="51">
        <v>0</v>
      </c>
      <c r="Y317" s="52">
        <v>97</v>
      </c>
      <c r="Z317" s="52">
        <v>85870</v>
      </c>
      <c r="AA317" s="52">
        <v>8349</v>
      </c>
      <c r="AB317" s="138">
        <f t="shared" si="176"/>
        <v>7349</v>
      </c>
      <c r="AC317" s="52">
        <v>83766.076496845548</v>
      </c>
      <c r="AD317" s="138">
        <f t="shared" si="157"/>
        <v>0</v>
      </c>
      <c r="AE317" s="138">
        <f t="shared" si="158"/>
        <v>2306</v>
      </c>
      <c r="AF317" s="138">
        <f t="shared" si="159"/>
        <v>0</v>
      </c>
      <c r="AG317" s="138">
        <f t="shared" si="160"/>
        <v>0</v>
      </c>
      <c r="AH317" s="29"/>
      <c r="AI317" s="29"/>
      <c r="AJ317" s="15"/>
      <c r="AK317" s="51">
        <f t="shared" ca="1" si="161"/>
        <v>1588667.6259953037</v>
      </c>
      <c r="AL317" s="15">
        <f t="shared" ca="1" si="162"/>
        <v>1754324.8959953038</v>
      </c>
      <c r="AM317" s="49">
        <f t="shared" ca="1" si="163"/>
        <v>10113.960136409012</v>
      </c>
      <c r="AN317" s="49">
        <f t="shared" ca="1" si="164"/>
        <v>45.248858806497815</v>
      </c>
      <c r="AO317" s="15"/>
      <c r="AP317" s="49">
        <f t="shared" ca="1" si="165"/>
        <v>48743.848826167399</v>
      </c>
      <c r="AQ317" s="15">
        <f t="shared" si="177"/>
        <v>83766.076496845548</v>
      </c>
      <c r="AR317" s="15">
        <f t="shared" si="178"/>
        <v>0</v>
      </c>
      <c r="AS317" s="15"/>
      <c r="AT317" s="15"/>
      <c r="AU317" s="51">
        <f t="shared" si="166"/>
        <v>3674.5</v>
      </c>
      <c r="AV317" s="51">
        <f t="shared" ca="1" si="167"/>
        <v>37707.555147891733</v>
      </c>
      <c r="AW317" s="51">
        <f t="shared" ca="1" si="179"/>
        <v>0</v>
      </c>
      <c r="AX317" s="15">
        <f t="shared" ca="1" si="180"/>
        <v>6359.8274772135774</v>
      </c>
      <c r="AY317" s="51">
        <f t="shared" ca="1" si="181"/>
        <v>-27.600710543530852</v>
      </c>
      <c r="AZ317" s="52">
        <f t="shared" ca="1" si="168"/>
        <v>0</v>
      </c>
      <c r="BA317" s="52">
        <f t="shared" ca="1" si="169"/>
        <v>0</v>
      </c>
      <c r="BB317" s="52">
        <f t="shared" si="182"/>
        <v>0</v>
      </c>
      <c r="BC317" s="39">
        <f t="shared" si="183"/>
        <v>0</v>
      </c>
      <c r="BD317" s="51">
        <f t="shared" ca="1" si="184"/>
        <v>0</v>
      </c>
      <c r="BE317" s="15">
        <f t="shared" ca="1" si="185"/>
        <v>90098.303263515598</v>
      </c>
      <c r="BF317" s="15">
        <v>-51118.492218091291</v>
      </c>
      <c r="BG317" s="15">
        <f t="shared" ca="1" si="186"/>
        <v>1803463.9160359434</v>
      </c>
      <c r="BH317" s="15"/>
      <c r="BI317" s="15"/>
    </row>
    <row r="318" spans="1:61" ht="11.25" x14ac:dyDescent="0.2">
      <c r="A318" s="20">
        <v>21006</v>
      </c>
      <c r="B318" s="20"/>
      <c r="C318" s="20">
        <v>1</v>
      </c>
      <c r="D318" s="20">
        <f t="shared" si="170"/>
        <v>2</v>
      </c>
      <c r="E318" s="47">
        <f t="shared" si="171"/>
        <v>2</v>
      </c>
      <c r="F318" s="47">
        <f t="shared" si="172"/>
        <v>22</v>
      </c>
      <c r="G318" s="21" t="s">
        <v>400</v>
      </c>
      <c r="H318" s="29">
        <v>738</v>
      </c>
      <c r="I318" s="48"/>
      <c r="J318" s="29">
        <f t="shared" si="173"/>
        <v>1189.6119402985075</v>
      </c>
      <c r="K318" s="125">
        <v>199328.2</v>
      </c>
      <c r="L318" s="125">
        <v>149305</v>
      </c>
      <c r="M318" s="125">
        <v>0</v>
      </c>
      <c r="N318" s="126">
        <f t="shared" si="153"/>
        <v>201745.25400000002</v>
      </c>
      <c r="O318" s="126">
        <f t="shared" ca="1" si="154"/>
        <v>201908.25885463093</v>
      </c>
      <c r="P318" s="126">
        <f t="shared" ca="1" si="155"/>
        <v>49</v>
      </c>
      <c r="Q318" s="49">
        <f t="shared" si="174"/>
        <v>1</v>
      </c>
      <c r="R318" s="49">
        <f t="shared" si="175"/>
        <v>0</v>
      </c>
      <c r="S318" s="49">
        <f ca="1">OFFSET(V!$B$7,D318,Q318)*H318</f>
        <v>6664.1399999999994</v>
      </c>
      <c r="T318" s="49">
        <f ca="1">IF(R318&gt;0,OFFSET(V!$I$7,D318,R318)*IF(R318=1,H318-9300,IF(R318=2,H318-18000,IF(R318=3,H318-45000,0))),0)</f>
        <v>0</v>
      </c>
      <c r="U318" s="49">
        <f>IF(AND(I318=1,H318&gt;20000,H318&lt;=45000),H318*V!$G$7,0)+IF(AND(I318=1,H318&gt;45000,H318&lt;=50000),V!$G$7/5000*(50000-H318)*H318,0)</f>
        <v>0</v>
      </c>
      <c r="V318" s="50">
        <f t="shared" ca="1" si="156"/>
        <v>6664.1399999999994</v>
      </c>
      <c r="W318" s="51">
        <v>0</v>
      </c>
      <c r="X318" s="51">
        <v>0</v>
      </c>
      <c r="Y318" s="52">
        <v>727</v>
      </c>
      <c r="Z318" s="52">
        <v>138602</v>
      </c>
      <c r="AA318" s="52">
        <v>334089</v>
      </c>
      <c r="AB318" s="138">
        <f t="shared" si="176"/>
        <v>333089</v>
      </c>
      <c r="AC318" s="52">
        <v>135206.07586602756</v>
      </c>
      <c r="AD318" s="138">
        <f t="shared" si="157"/>
        <v>0</v>
      </c>
      <c r="AE318" s="138">
        <f t="shared" si="158"/>
        <v>738</v>
      </c>
      <c r="AF318" s="138">
        <f t="shared" si="159"/>
        <v>0</v>
      </c>
      <c r="AG318" s="138">
        <f t="shared" si="160"/>
        <v>0</v>
      </c>
      <c r="AH318" s="29"/>
      <c r="AI318" s="29"/>
      <c r="AJ318" s="15"/>
      <c r="AK318" s="51">
        <f t="shared" ca="1" si="161"/>
        <v>508428.75454663235</v>
      </c>
      <c r="AL318" s="15">
        <f t="shared" ca="1" si="162"/>
        <v>515141.89454663236</v>
      </c>
      <c r="AM318" s="49">
        <f t="shared" ca="1" si="163"/>
        <v>3236.8181182436479</v>
      </c>
      <c r="AN318" s="49">
        <f t="shared" ca="1" si="164"/>
        <v>339.13319950849393</v>
      </c>
      <c r="AO318" s="15"/>
      <c r="AP318" s="49">
        <f t="shared" ca="1" si="165"/>
        <v>78677.011005059438</v>
      </c>
      <c r="AQ318" s="15">
        <f t="shared" si="177"/>
        <v>135206.07586602756</v>
      </c>
      <c r="AR318" s="15">
        <f t="shared" si="178"/>
        <v>0</v>
      </c>
      <c r="AS318" s="15"/>
      <c r="AT318" s="15"/>
      <c r="AU318" s="51">
        <f t="shared" si="166"/>
        <v>166544.5</v>
      </c>
      <c r="AV318" s="51">
        <f t="shared" ca="1" si="167"/>
        <v>12067.725801883824</v>
      </c>
      <c r="AW318" s="51">
        <f t="shared" ca="1" si="179"/>
        <v>0</v>
      </c>
      <c r="AX318" s="15">
        <f t="shared" ca="1" si="180"/>
        <v>122083.1609409157</v>
      </c>
      <c r="AY318" s="51">
        <f t="shared" ca="1" si="181"/>
        <v>-529.82286067385849</v>
      </c>
      <c r="AZ318" s="52">
        <f t="shared" ca="1" si="168"/>
        <v>0</v>
      </c>
      <c r="BA318" s="52">
        <f t="shared" ca="1" si="169"/>
        <v>0</v>
      </c>
      <c r="BB318" s="52">
        <f t="shared" si="182"/>
        <v>0</v>
      </c>
      <c r="BC318" s="39">
        <f t="shared" si="183"/>
        <v>0</v>
      </c>
      <c r="BD318" s="51">
        <f t="shared" ca="1" si="184"/>
        <v>0</v>
      </c>
      <c r="BE318" s="15">
        <f t="shared" ca="1" si="185"/>
        <v>256759.4139462694</v>
      </c>
      <c r="BF318" s="15">
        <v>-16359.69091801881</v>
      </c>
      <c r="BG318" s="15">
        <f t="shared" ca="1" si="186"/>
        <v>759117.56889263506</v>
      </c>
      <c r="BH318" s="15"/>
      <c r="BI318" s="15"/>
    </row>
    <row r="319" spans="1:61" ht="11.25" x14ac:dyDescent="0.2">
      <c r="A319" s="20">
        <v>21007</v>
      </c>
      <c r="B319" s="20"/>
      <c r="C319" s="20">
        <v>1</v>
      </c>
      <c r="D319" s="20">
        <f t="shared" si="170"/>
        <v>2</v>
      </c>
      <c r="E319" s="47">
        <f t="shared" si="171"/>
        <v>3</v>
      </c>
      <c r="F319" s="47">
        <f t="shared" si="172"/>
        <v>23</v>
      </c>
      <c r="G319" s="21" t="s">
        <v>401</v>
      </c>
      <c r="H319" s="29">
        <v>1873</v>
      </c>
      <c r="I319" s="48"/>
      <c r="J319" s="29">
        <f t="shared" si="173"/>
        <v>3019.1641791044776</v>
      </c>
      <c r="K319" s="125">
        <v>166417.20000000001</v>
      </c>
      <c r="L319" s="125">
        <v>344740</v>
      </c>
      <c r="M319" s="125">
        <v>0</v>
      </c>
      <c r="N319" s="126">
        <f t="shared" si="153"/>
        <v>254268.984</v>
      </c>
      <c r="O319" s="126">
        <f t="shared" ca="1" si="154"/>
        <v>512431.12308228144</v>
      </c>
      <c r="P319" s="126">
        <f t="shared" ca="1" si="155"/>
        <v>77449</v>
      </c>
      <c r="Q319" s="49">
        <f t="shared" si="174"/>
        <v>1</v>
      </c>
      <c r="R319" s="49">
        <f t="shared" si="175"/>
        <v>0</v>
      </c>
      <c r="S319" s="49">
        <f ca="1">OFFSET(V!$B$7,D319,Q319)*H319</f>
        <v>16913.189999999999</v>
      </c>
      <c r="T319" s="49">
        <f ca="1">IF(R319&gt;0,OFFSET(V!$I$7,D319,R319)*IF(R319=1,H319-9300,IF(R319=2,H319-18000,IF(R319=3,H319-45000,0))),0)</f>
        <v>0</v>
      </c>
      <c r="U319" s="49">
        <f>IF(AND(I319=1,H319&gt;20000,H319&lt;=45000),H319*V!$G$7,0)+IF(AND(I319=1,H319&gt;45000,H319&lt;=50000),V!$G$7/5000*(50000-H319)*H319,0)</f>
        <v>0</v>
      </c>
      <c r="V319" s="50">
        <f t="shared" ca="1" si="156"/>
        <v>16913.189999999999</v>
      </c>
      <c r="W319" s="51">
        <v>9150.7899999999991</v>
      </c>
      <c r="X319" s="51">
        <v>0</v>
      </c>
      <c r="Y319" s="52">
        <v>0</v>
      </c>
      <c r="Z319" s="52">
        <v>184502</v>
      </c>
      <c r="AA319" s="52">
        <v>194117</v>
      </c>
      <c r="AB319" s="138">
        <f t="shared" si="176"/>
        <v>193117</v>
      </c>
      <c r="AC319" s="52">
        <v>179981.46786795152</v>
      </c>
      <c r="AD319" s="138">
        <f t="shared" si="157"/>
        <v>0</v>
      </c>
      <c r="AE319" s="138">
        <f t="shared" si="158"/>
        <v>1873</v>
      </c>
      <c r="AF319" s="138">
        <f t="shared" si="159"/>
        <v>0</v>
      </c>
      <c r="AG319" s="138">
        <f t="shared" si="160"/>
        <v>0</v>
      </c>
      <c r="AH319" s="29"/>
      <c r="AI319" s="29"/>
      <c r="AJ319" s="15"/>
      <c r="AK319" s="51">
        <f t="shared" ca="1" si="161"/>
        <v>1290361.8662138786</v>
      </c>
      <c r="AL319" s="15">
        <f t="shared" ca="1" si="162"/>
        <v>1393874.8462138786</v>
      </c>
      <c r="AM319" s="49">
        <f t="shared" ca="1" si="163"/>
        <v>8214.8514030763581</v>
      </c>
      <c r="AN319" s="49">
        <f t="shared" ca="1" si="164"/>
        <v>0</v>
      </c>
      <c r="AO319" s="15"/>
      <c r="AP319" s="49">
        <f t="shared" ca="1" si="165"/>
        <v>104732.00880546801</v>
      </c>
      <c r="AQ319" s="15">
        <f t="shared" si="177"/>
        <v>179981.46786795152</v>
      </c>
      <c r="AR319" s="15">
        <f t="shared" si="178"/>
        <v>0</v>
      </c>
      <c r="AS319" s="15"/>
      <c r="AT319" s="15"/>
      <c r="AU319" s="51">
        <f t="shared" si="166"/>
        <v>96558.5</v>
      </c>
      <c r="AV319" s="51">
        <f t="shared" ca="1" si="167"/>
        <v>30627.168600173987</v>
      </c>
      <c r="AW319" s="51">
        <f t="shared" ca="1" si="179"/>
        <v>0</v>
      </c>
      <c r="AX319" s="15">
        <f t="shared" ca="1" si="180"/>
        <v>51936.209537690476</v>
      </c>
      <c r="AY319" s="51">
        <f t="shared" ca="1" si="181"/>
        <v>-225.39546730063316</v>
      </c>
      <c r="AZ319" s="52">
        <f t="shared" ca="1" si="168"/>
        <v>0</v>
      </c>
      <c r="BA319" s="52">
        <f t="shared" ca="1" si="169"/>
        <v>0</v>
      </c>
      <c r="BB319" s="52">
        <f t="shared" si="182"/>
        <v>0</v>
      </c>
      <c r="BC319" s="39">
        <f t="shared" si="183"/>
        <v>0</v>
      </c>
      <c r="BD319" s="51">
        <f t="shared" ca="1" si="184"/>
        <v>0</v>
      </c>
      <c r="BE319" s="15">
        <f t="shared" ca="1" si="185"/>
        <v>231692.28193834136</v>
      </c>
      <c r="BF319" s="15">
        <v>-41519.920175405459</v>
      </c>
      <c r="BG319" s="15">
        <f t="shared" ca="1" si="186"/>
        <v>1592262.059379891</v>
      </c>
      <c r="BH319" s="15"/>
      <c r="BI319" s="15"/>
    </row>
    <row r="320" spans="1:61" ht="11.25" x14ac:dyDescent="0.2">
      <c r="A320" s="20">
        <v>21008</v>
      </c>
      <c r="B320" s="20"/>
      <c r="C320" s="20">
        <v>1</v>
      </c>
      <c r="D320" s="20">
        <f t="shared" si="170"/>
        <v>2</v>
      </c>
      <c r="E320" s="47">
        <f t="shared" si="171"/>
        <v>3</v>
      </c>
      <c r="F320" s="47">
        <f t="shared" si="172"/>
        <v>23</v>
      </c>
      <c r="G320" s="21" t="s">
        <v>402</v>
      </c>
      <c r="H320" s="29">
        <v>1509</v>
      </c>
      <c r="I320" s="48"/>
      <c r="J320" s="29">
        <f t="shared" si="173"/>
        <v>2432.4179104477612</v>
      </c>
      <c r="K320" s="125">
        <v>111781.25</v>
      </c>
      <c r="L320" s="125">
        <v>166037</v>
      </c>
      <c r="M320" s="125">
        <v>0</v>
      </c>
      <c r="N320" s="126">
        <f t="shared" si="153"/>
        <v>145236.93</v>
      </c>
      <c r="O320" s="126">
        <f t="shared" ca="1" si="154"/>
        <v>412844.93578812742</v>
      </c>
      <c r="P320" s="126">
        <f t="shared" ca="1" si="155"/>
        <v>80282</v>
      </c>
      <c r="Q320" s="49">
        <f t="shared" si="174"/>
        <v>1</v>
      </c>
      <c r="R320" s="49">
        <f t="shared" si="175"/>
        <v>0</v>
      </c>
      <c r="S320" s="49">
        <f ca="1">OFFSET(V!$B$7,D320,Q320)*H320</f>
        <v>13626.269999999999</v>
      </c>
      <c r="T320" s="49">
        <f ca="1">IF(R320&gt;0,OFFSET(V!$I$7,D320,R320)*IF(R320=1,H320-9300,IF(R320=2,H320-18000,IF(R320=3,H320-45000,0))),0)</f>
        <v>0</v>
      </c>
      <c r="U320" s="49">
        <f>IF(AND(I320=1,H320&gt;20000,H320&lt;=45000),H320*V!$G$7,0)+IF(AND(I320=1,H320&gt;45000,H320&lt;=50000),V!$G$7/5000*(50000-H320)*H320,0)</f>
        <v>0</v>
      </c>
      <c r="V320" s="50">
        <f t="shared" ca="1" si="156"/>
        <v>13626.269999999999</v>
      </c>
      <c r="W320" s="51">
        <v>0</v>
      </c>
      <c r="X320" s="51">
        <v>0</v>
      </c>
      <c r="Y320" s="52">
        <v>0</v>
      </c>
      <c r="Z320" s="52">
        <v>58211</v>
      </c>
      <c r="AA320" s="52">
        <v>37179</v>
      </c>
      <c r="AB320" s="138">
        <f t="shared" si="176"/>
        <v>36179</v>
      </c>
      <c r="AC320" s="52">
        <v>56784.75694605655</v>
      </c>
      <c r="AD320" s="138">
        <f t="shared" si="157"/>
        <v>0</v>
      </c>
      <c r="AE320" s="138">
        <f t="shared" si="158"/>
        <v>1509</v>
      </c>
      <c r="AF320" s="138">
        <f t="shared" si="159"/>
        <v>0</v>
      </c>
      <c r="AG320" s="138">
        <f t="shared" si="160"/>
        <v>0</v>
      </c>
      <c r="AH320" s="29"/>
      <c r="AI320" s="29"/>
      <c r="AJ320" s="15"/>
      <c r="AK320" s="51">
        <f t="shared" ca="1" si="161"/>
        <v>1039592.1281990084</v>
      </c>
      <c r="AL320" s="15">
        <f t="shared" ca="1" si="162"/>
        <v>1133500.3981990083</v>
      </c>
      <c r="AM320" s="49">
        <f t="shared" ca="1" si="163"/>
        <v>6618.3720060022551</v>
      </c>
      <c r="AN320" s="49">
        <f t="shared" ca="1" si="164"/>
        <v>0</v>
      </c>
      <c r="AO320" s="15"/>
      <c r="AP320" s="49">
        <f t="shared" ca="1" si="165"/>
        <v>33043.300151624906</v>
      </c>
      <c r="AQ320" s="15">
        <f t="shared" si="177"/>
        <v>56784.75694605655</v>
      </c>
      <c r="AR320" s="15">
        <f t="shared" si="178"/>
        <v>0</v>
      </c>
      <c r="AS320" s="15"/>
      <c r="AT320" s="15"/>
      <c r="AU320" s="51">
        <f t="shared" si="166"/>
        <v>18089.5</v>
      </c>
      <c r="AV320" s="51">
        <f t="shared" ca="1" si="167"/>
        <v>24675.065359136435</v>
      </c>
      <c r="AW320" s="51">
        <f t="shared" ca="1" si="179"/>
        <v>0</v>
      </c>
      <c r="AX320" s="15">
        <f t="shared" ca="1" si="180"/>
        <v>19023.108564704795</v>
      </c>
      <c r="AY320" s="51">
        <f t="shared" ca="1" si="181"/>
        <v>-82.557477386575229</v>
      </c>
      <c r="AZ320" s="52">
        <f t="shared" ca="1" si="168"/>
        <v>0</v>
      </c>
      <c r="BA320" s="52">
        <f t="shared" ca="1" si="169"/>
        <v>0</v>
      </c>
      <c r="BB320" s="52">
        <f t="shared" si="182"/>
        <v>0</v>
      </c>
      <c r="BC320" s="39">
        <f t="shared" si="183"/>
        <v>0</v>
      </c>
      <c r="BD320" s="51">
        <f t="shared" ca="1" si="184"/>
        <v>0</v>
      </c>
      <c r="BE320" s="15">
        <f t="shared" ca="1" si="185"/>
        <v>75725.308033374764</v>
      </c>
      <c r="BF320" s="15">
        <v>-33450.912730745775</v>
      </c>
      <c r="BG320" s="15">
        <f t="shared" ca="1" si="186"/>
        <v>1182393.1655076398</v>
      </c>
      <c r="BH320" s="15"/>
      <c r="BI320" s="15"/>
    </row>
    <row r="321" spans="1:61" ht="11.25" x14ac:dyDescent="0.2">
      <c r="A321" s="20">
        <v>21009</v>
      </c>
      <c r="B321" s="20"/>
      <c r="C321" s="20">
        <v>1</v>
      </c>
      <c r="D321" s="20">
        <f t="shared" si="170"/>
        <v>2</v>
      </c>
      <c r="E321" s="47">
        <f t="shared" si="171"/>
        <v>4</v>
      </c>
      <c r="F321" s="47">
        <f t="shared" si="172"/>
        <v>24</v>
      </c>
      <c r="G321" s="21" t="s">
        <v>403</v>
      </c>
      <c r="H321" s="29">
        <v>3719</v>
      </c>
      <c r="I321" s="48"/>
      <c r="J321" s="29">
        <f t="shared" si="173"/>
        <v>5994.8059701492539</v>
      </c>
      <c r="K321" s="125">
        <v>451976.75</v>
      </c>
      <c r="L321" s="125">
        <v>338954</v>
      </c>
      <c r="M321" s="125">
        <v>41122</v>
      </c>
      <c r="N321" s="126">
        <f t="shared" si="153"/>
        <v>498737.32</v>
      </c>
      <c r="O321" s="126">
        <f t="shared" ca="1" si="154"/>
        <v>1017475.3586454911</v>
      </c>
      <c r="P321" s="126">
        <f t="shared" ca="1" si="155"/>
        <v>155621</v>
      </c>
      <c r="Q321" s="49">
        <f t="shared" si="174"/>
        <v>1</v>
      </c>
      <c r="R321" s="49">
        <f t="shared" si="175"/>
        <v>0</v>
      </c>
      <c r="S321" s="49">
        <f ca="1">OFFSET(V!$B$7,D321,Q321)*H321</f>
        <v>33582.57</v>
      </c>
      <c r="T321" s="49">
        <f ca="1">IF(R321&gt;0,OFFSET(V!$I$7,D321,R321)*IF(R321=1,H321-9300,IF(R321=2,H321-18000,IF(R321=3,H321-45000,0))),0)</f>
        <v>0</v>
      </c>
      <c r="U321" s="49">
        <f>IF(AND(I321=1,H321&gt;20000,H321&lt;=45000),H321*V!$G$7,0)+IF(AND(I321=1,H321&gt;45000,H321&lt;=50000),V!$G$7/5000*(50000-H321)*H321,0)</f>
        <v>0</v>
      </c>
      <c r="V321" s="50">
        <f t="shared" ca="1" si="156"/>
        <v>33582.57</v>
      </c>
      <c r="W321" s="51">
        <v>16159.33</v>
      </c>
      <c r="X321" s="51">
        <v>0</v>
      </c>
      <c r="Y321" s="52">
        <v>1042</v>
      </c>
      <c r="Z321" s="52">
        <v>303220</v>
      </c>
      <c r="AA321" s="52">
        <v>321768</v>
      </c>
      <c r="AB321" s="138">
        <f t="shared" si="176"/>
        <v>320768</v>
      </c>
      <c r="AC321" s="52">
        <v>295790.72685889725</v>
      </c>
      <c r="AD321" s="138">
        <f t="shared" si="157"/>
        <v>0</v>
      </c>
      <c r="AE321" s="138">
        <f t="shared" si="158"/>
        <v>3719</v>
      </c>
      <c r="AF321" s="138">
        <f t="shared" si="159"/>
        <v>0</v>
      </c>
      <c r="AG321" s="138">
        <f t="shared" si="160"/>
        <v>0</v>
      </c>
      <c r="AH321" s="29"/>
      <c r="AI321" s="29"/>
      <c r="AJ321" s="15"/>
      <c r="AK321" s="51">
        <f t="shared" ca="1" si="161"/>
        <v>2562122.6804321487</v>
      </c>
      <c r="AL321" s="15">
        <f t="shared" ca="1" si="162"/>
        <v>2767485.5804321487</v>
      </c>
      <c r="AM321" s="49">
        <f t="shared" ca="1" si="163"/>
        <v>16311.28263109502</v>
      </c>
      <c r="AN321" s="49">
        <f t="shared" ca="1" si="164"/>
        <v>486.07536985949201</v>
      </c>
      <c r="AO321" s="15"/>
      <c r="AP321" s="49">
        <f t="shared" ca="1" si="165"/>
        <v>172121.92664574913</v>
      </c>
      <c r="AQ321" s="15">
        <f t="shared" si="177"/>
        <v>295790.72685889725</v>
      </c>
      <c r="AR321" s="15">
        <f t="shared" si="178"/>
        <v>0</v>
      </c>
      <c r="AS321" s="15"/>
      <c r="AT321" s="15"/>
      <c r="AU321" s="51">
        <f t="shared" si="166"/>
        <v>160384</v>
      </c>
      <c r="AV321" s="51">
        <f t="shared" ca="1" si="167"/>
        <v>60812.835036864417</v>
      </c>
      <c r="AW321" s="51">
        <f t="shared" ca="1" si="179"/>
        <v>0</v>
      </c>
      <c r="AX321" s="15">
        <f t="shared" ca="1" si="180"/>
        <v>97528.034823716269</v>
      </c>
      <c r="AY321" s="51">
        <f t="shared" ca="1" si="181"/>
        <v>-423.25724537234828</v>
      </c>
      <c r="AZ321" s="52">
        <f t="shared" ca="1" si="168"/>
        <v>0</v>
      </c>
      <c r="BA321" s="52">
        <f t="shared" ca="1" si="169"/>
        <v>0</v>
      </c>
      <c r="BB321" s="52">
        <f t="shared" si="182"/>
        <v>0</v>
      </c>
      <c r="BC321" s="39">
        <f t="shared" si="183"/>
        <v>0</v>
      </c>
      <c r="BD321" s="51">
        <f t="shared" ca="1" si="184"/>
        <v>0</v>
      </c>
      <c r="BE321" s="15">
        <f t="shared" ca="1" si="185"/>
        <v>392895.50443724118</v>
      </c>
      <c r="BF321" s="15">
        <v>-82441.315073322432</v>
      </c>
      <c r="BG321" s="15">
        <f t="shared" ca="1" si="186"/>
        <v>3094737.127797022</v>
      </c>
      <c r="BH321" s="15"/>
      <c r="BI321" s="15"/>
    </row>
    <row r="322" spans="1:61" ht="11.25" x14ac:dyDescent="0.2">
      <c r="A322" s="20">
        <v>21010</v>
      </c>
      <c r="B322" s="20"/>
      <c r="C322" s="20">
        <v>1</v>
      </c>
      <c r="D322" s="20">
        <f t="shared" si="170"/>
        <v>2</v>
      </c>
      <c r="E322" s="47">
        <f t="shared" si="171"/>
        <v>3</v>
      </c>
      <c r="F322" s="47">
        <f t="shared" si="172"/>
        <v>23</v>
      </c>
      <c r="G322" s="21" t="s">
        <v>404</v>
      </c>
      <c r="H322" s="29">
        <v>1621</v>
      </c>
      <c r="I322" s="48"/>
      <c r="J322" s="29">
        <f t="shared" si="173"/>
        <v>2612.9552238805968</v>
      </c>
      <c r="K322" s="125">
        <v>68123.950000000012</v>
      </c>
      <c r="L322" s="125">
        <v>30918</v>
      </c>
      <c r="M322" s="125">
        <v>45966</v>
      </c>
      <c r="N322" s="126">
        <f t="shared" si="153"/>
        <v>107073.26400000001</v>
      </c>
      <c r="O322" s="126">
        <f t="shared" ca="1" si="154"/>
        <v>443486.83957094402</v>
      </c>
      <c r="P322" s="126">
        <f t="shared" ca="1" si="155"/>
        <v>100924</v>
      </c>
      <c r="Q322" s="49">
        <f t="shared" si="174"/>
        <v>1</v>
      </c>
      <c r="R322" s="49">
        <f t="shared" si="175"/>
        <v>0</v>
      </c>
      <c r="S322" s="49">
        <f ca="1">OFFSET(V!$B$7,D322,Q322)*H322</f>
        <v>14637.63</v>
      </c>
      <c r="T322" s="49">
        <f ca="1">IF(R322&gt;0,OFFSET(V!$I$7,D322,R322)*IF(R322=1,H322-9300,IF(R322=2,H322-18000,IF(R322=3,H322-45000,0))),0)</f>
        <v>0</v>
      </c>
      <c r="U322" s="49">
        <f>IF(AND(I322=1,H322&gt;20000,H322&lt;=45000),H322*V!$G$7,0)+IF(AND(I322=1,H322&gt;45000,H322&lt;=50000),V!$G$7/5000*(50000-H322)*H322,0)</f>
        <v>0</v>
      </c>
      <c r="V322" s="50">
        <f t="shared" ca="1" si="156"/>
        <v>14637.63</v>
      </c>
      <c r="W322" s="51">
        <v>0</v>
      </c>
      <c r="X322" s="51">
        <v>0</v>
      </c>
      <c r="Y322" s="52">
        <v>0</v>
      </c>
      <c r="Z322" s="52">
        <v>41380</v>
      </c>
      <c r="AA322" s="52">
        <v>6846</v>
      </c>
      <c r="AB322" s="138">
        <f t="shared" si="176"/>
        <v>5846</v>
      </c>
      <c r="AC322" s="52">
        <v>40366.137713281343</v>
      </c>
      <c r="AD322" s="138">
        <f t="shared" si="157"/>
        <v>0</v>
      </c>
      <c r="AE322" s="138">
        <f t="shared" si="158"/>
        <v>1621</v>
      </c>
      <c r="AF322" s="138">
        <f t="shared" si="159"/>
        <v>0</v>
      </c>
      <c r="AG322" s="138">
        <f t="shared" si="160"/>
        <v>0</v>
      </c>
      <c r="AH322" s="29"/>
      <c r="AI322" s="29"/>
      <c r="AJ322" s="15"/>
      <c r="AK322" s="51">
        <f t="shared" ca="1" si="161"/>
        <v>1116752.0475881991</v>
      </c>
      <c r="AL322" s="15">
        <f t="shared" ca="1" si="162"/>
        <v>1232313.677588199</v>
      </c>
      <c r="AM322" s="49">
        <f t="shared" ca="1" si="163"/>
        <v>7109.5964358712099</v>
      </c>
      <c r="AN322" s="49">
        <f t="shared" ca="1" si="164"/>
        <v>0</v>
      </c>
      <c r="AO322" s="15"/>
      <c r="AP322" s="49">
        <f t="shared" ca="1" si="165"/>
        <v>23489.233311130862</v>
      </c>
      <c r="AQ322" s="15">
        <f t="shared" si="177"/>
        <v>40366.137713281343</v>
      </c>
      <c r="AR322" s="15">
        <f t="shared" si="178"/>
        <v>0</v>
      </c>
      <c r="AS322" s="15"/>
      <c r="AT322" s="15"/>
      <c r="AU322" s="51">
        <f t="shared" si="166"/>
        <v>2923</v>
      </c>
      <c r="AV322" s="51">
        <f t="shared" ca="1" si="167"/>
        <v>26506.481740994142</v>
      </c>
      <c r="AW322" s="51">
        <f t="shared" ca="1" si="179"/>
        <v>0</v>
      </c>
      <c r="AX322" s="15">
        <f t="shared" ca="1" si="180"/>
        <v>12552.577338843657</v>
      </c>
      <c r="AY322" s="51">
        <f t="shared" ca="1" si="181"/>
        <v>-54.476328948549195</v>
      </c>
      <c r="AZ322" s="52">
        <f t="shared" ca="1" si="168"/>
        <v>0</v>
      </c>
      <c r="BA322" s="52">
        <f t="shared" ca="1" si="169"/>
        <v>0</v>
      </c>
      <c r="BB322" s="52">
        <f t="shared" si="182"/>
        <v>0</v>
      </c>
      <c r="BC322" s="39">
        <f t="shared" si="183"/>
        <v>0</v>
      </c>
      <c r="BD322" s="51">
        <f t="shared" ca="1" si="184"/>
        <v>0</v>
      </c>
      <c r="BE322" s="15">
        <f t="shared" ca="1" si="185"/>
        <v>52864.238723176451</v>
      </c>
      <c r="BF322" s="15">
        <v>-35933.684252179526</v>
      </c>
      <c r="BG322" s="15">
        <f t="shared" ca="1" si="186"/>
        <v>1256353.8284950673</v>
      </c>
      <c r="BH322" s="15"/>
      <c r="BI322" s="15"/>
    </row>
    <row r="323" spans="1:61" ht="11.25" x14ac:dyDescent="0.2">
      <c r="A323" s="20">
        <v>30101</v>
      </c>
      <c r="B323" s="20"/>
      <c r="C323" s="20">
        <v>1</v>
      </c>
      <c r="D323" s="20">
        <f t="shared" si="170"/>
        <v>3</v>
      </c>
      <c r="E323" s="47">
        <f t="shared" si="171"/>
        <v>7</v>
      </c>
      <c r="F323" s="47">
        <f t="shared" si="172"/>
        <v>37</v>
      </c>
      <c r="G323" s="21" t="s">
        <v>405</v>
      </c>
      <c r="H323" s="29">
        <v>24098</v>
      </c>
      <c r="I323" s="48">
        <v>1</v>
      </c>
      <c r="J323" s="29">
        <f t="shared" si="173"/>
        <v>48196</v>
      </c>
      <c r="K323" s="125">
        <v>2087439.75</v>
      </c>
      <c r="L323" s="125">
        <v>10556060.5</v>
      </c>
      <c r="M323" s="125">
        <v>0</v>
      </c>
      <c r="N323" s="126">
        <f t="shared" si="153"/>
        <v>5619820.2149999999</v>
      </c>
      <c r="O323" s="126">
        <f t="shared" ca="1" si="154"/>
        <v>8169632.666708963</v>
      </c>
      <c r="P323" s="126">
        <f t="shared" ca="1" si="155"/>
        <v>764944</v>
      </c>
      <c r="Q323" s="49">
        <f t="shared" si="174"/>
        <v>3</v>
      </c>
      <c r="R323" s="49">
        <f t="shared" si="175"/>
        <v>0</v>
      </c>
      <c r="S323" s="49">
        <f ca="1">OFFSET(V!$B$7,D323,Q323)*H323</f>
        <v>2473418.7200000002</v>
      </c>
      <c r="T323" s="49">
        <f ca="1">IF(R323&gt;0,OFFSET(V!$I$7,D323,R323)*IF(R323=1,H323-9300,IF(R323=2,H323-18000,IF(R323=3,H323-45000,0))),0)</f>
        <v>0</v>
      </c>
      <c r="U323" s="49">
        <f>IF(AND(I323=1,H323&gt;20000,H323&lt;=45000),H323*V!$G$7,0)+IF(AND(I323=1,H323&gt;45000,H323&lt;=50000),V!$G$7/5000*(50000-H323)*H323,0)</f>
        <v>1204177.06</v>
      </c>
      <c r="V323" s="50">
        <f t="shared" ca="1" si="156"/>
        <v>3677595.7800000003</v>
      </c>
      <c r="W323" s="51">
        <v>160062.75</v>
      </c>
      <c r="X323" s="51">
        <v>0</v>
      </c>
      <c r="Y323" s="52">
        <v>209207.79343473614</v>
      </c>
      <c r="Z323" s="52">
        <v>2375845.8754532966</v>
      </c>
      <c r="AA323" s="52">
        <v>266397</v>
      </c>
      <c r="AB323" s="138">
        <f t="shared" si="176"/>
        <v>265397</v>
      </c>
      <c r="AC323" s="52">
        <v>2247931.9622312612</v>
      </c>
      <c r="AD323" s="138">
        <f t="shared" si="157"/>
        <v>1</v>
      </c>
      <c r="AE323" s="138">
        <f t="shared" si="158"/>
        <v>0</v>
      </c>
      <c r="AF323" s="138">
        <f t="shared" si="159"/>
        <v>24098</v>
      </c>
      <c r="AG323" s="138">
        <f t="shared" si="160"/>
        <v>48196</v>
      </c>
      <c r="AH323" s="29"/>
      <c r="AI323" s="29"/>
      <c r="AJ323" s="15"/>
      <c r="AK323" s="51">
        <f t="shared" ca="1" si="161"/>
        <v>21431940.558989197</v>
      </c>
      <c r="AL323" s="15">
        <f t="shared" ca="1" si="162"/>
        <v>26034543.088989198</v>
      </c>
      <c r="AM323" s="49">
        <f t="shared" ca="1" si="163"/>
        <v>105692.19920519704</v>
      </c>
      <c r="AN323" s="49">
        <f t="shared" ca="1" si="164"/>
        <v>92256.794918158106</v>
      </c>
      <c r="AO323" s="15"/>
      <c r="AP323" s="49">
        <f t="shared" ca="1" si="165"/>
        <v>1308081.5088986137</v>
      </c>
      <c r="AQ323" s="15">
        <f t="shared" si="177"/>
        <v>0</v>
      </c>
      <c r="AR323" s="15">
        <f t="shared" si="178"/>
        <v>2247931.9622312612</v>
      </c>
      <c r="AS323" s="15"/>
      <c r="AT323" s="15"/>
      <c r="AU323" s="51">
        <f t="shared" si="166"/>
        <v>0</v>
      </c>
      <c r="AV323" s="51">
        <f t="shared" ca="1" si="167"/>
        <v>0</v>
      </c>
      <c r="AW323" s="51">
        <f t="shared" si="179"/>
        <v>0</v>
      </c>
      <c r="AX323" s="15">
        <f t="shared" si="180"/>
        <v>0</v>
      </c>
      <c r="AY323" s="51">
        <f t="shared" ca="1" si="181"/>
        <v>0</v>
      </c>
      <c r="AZ323" s="52">
        <f t="shared" ca="1" si="168"/>
        <v>340196.93253270059</v>
      </c>
      <c r="BA323" s="52">
        <f t="shared" ca="1" si="169"/>
        <v>362951.20328484278</v>
      </c>
      <c r="BB323" s="52">
        <f t="shared" ca="1" si="182"/>
        <v>11909.121291977819</v>
      </c>
      <c r="BC323" s="39">
        <f t="shared" ca="1" si="183"/>
        <v>0</v>
      </c>
      <c r="BD323" s="51">
        <f t="shared" ca="1" si="184"/>
        <v>0</v>
      </c>
      <c r="BE323" s="15">
        <f t="shared" ca="1" si="185"/>
        <v>2023138.7660081349</v>
      </c>
      <c r="BF323" s="15">
        <v>-776264.33</v>
      </c>
      <c r="BG323" s="15">
        <f t="shared" ca="1" si="186"/>
        <v>27479366.519120689</v>
      </c>
      <c r="BH323" s="15"/>
      <c r="BI323" s="15"/>
    </row>
    <row r="324" spans="1:61" ht="11.25" x14ac:dyDescent="0.2">
      <c r="A324" s="20">
        <v>30201</v>
      </c>
      <c r="B324" s="20"/>
      <c r="C324" s="20">
        <v>1</v>
      </c>
      <c r="D324" s="20">
        <f t="shared" si="170"/>
        <v>3</v>
      </c>
      <c r="E324" s="47">
        <f t="shared" si="171"/>
        <v>8</v>
      </c>
      <c r="F324" s="47">
        <f t="shared" si="172"/>
        <v>38</v>
      </c>
      <c r="G324" s="21" t="s">
        <v>406</v>
      </c>
      <c r="H324" s="29">
        <v>52100</v>
      </c>
      <c r="I324" s="48">
        <v>1</v>
      </c>
      <c r="J324" s="29">
        <f t="shared" si="173"/>
        <v>121566.66666666667</v>
      </c>
      <c r="K324" s="125">
        <v>6200401.2000000002</v>
      </c>
      <c r="L324" s="125">
        <v>26359732.239999998</v>
      </c>
      <c r="M324" s="125">
        <v>0</v>
      </c>
      <c r="N324" s="126">
        <f t="shared" si="153"/>
        <v>14744584.4376</v>
      </c>
      <c r="O324" s="126">
        <f t="shared" ca="1" si="154"/>
        <v>20606585.84079425</v>
      </c>
      <c r="P324" s="126">
        <f t="shared" ca="1" si="155"/>
        <v>1758600</v>
      </c>
      <c r="Q324" s="49">
        <f t="shared" si="174"/>
        <v>4</v>
      </c>
      <c r="R324" s="49">
        <f t="shared" si="175"/>
        <v>0</v>
      </c>
      <c r="S324" s="49">
        <f ca="1">OFFSET(V!$B$7,D324,Q324)*H324</f>
        <v>6300453</v>
      </c>
      <c r="T324" s="49">
        <f ca="1">IF(R324&gt;0,OFFSET(V!$I$7,D324,R324)*IF(R324=1,H324-9300,IF(R324=2,H324-18000,IF(R324=3,H324-45000,0))),0)</f>
        <v>0</v>
      </c>
      <c r="U324" s="49">
        <f>IF(AND(I324=1,H324&gt;20000,H324&lt;=45000),H324*V!$G$7,0)+IF(AND(I324=1,H324&gt;45000,H324&lt;=50000),V!$G$7/5000*(50000-H324)*H324,0)</f>
        <v>0</v>
      </c>
      <c r="V324" s="50">
        <f t="shared" ca="1" si="156"/>
        <v>6300453</v>
      </c>
      <c r="W324" s="51">
        <v>331539.75</v>
      </c>
      <c r="X324" s="51">
        <v>0</v>
      </c>
      <c r="Y324" s="52">
        <v>1198008.6189981322</v>
      </c>
      <c r="Z324" s="52">
        <v>2861081.3717724178</v>
      </c>
      <c r="AA324" s="52">
        <v>143836</v>
      </c>
      <c r="AB324" s="138">
        <f t="shared" si="176"/>
        <v>142836</v>
      </c>
      <c r="AC324" s="52">
        <v>2707042.7120717946</v>
      </c>
      <c r="AD324" s="138">
        <f t="shared" si="157"/>
        <v>1</v>
      </c>
      <c r="AE324" s="138">
        <f t="shared" si="158"/>
        <v>0</v>
      </c>
      <c r="AF324" s="138">
        <f t="shared" si="159"/>
        <v>52100</v>
      </c>
      <c r="AG324" s="138">
        <f t="shared" si="160"/>
        <v>121566.66666666667</v>
      </c>
      <c r="AH324" s="29"/>
      <c r="AI324" s="29"/>
      <c r="AJ324" s="15"/>
      <c r="AK324" s="51">
        <f t="shared" ca="1" si="161"/>
        <v>54058626.731563896</v>
      </c>
      <c r="AL324" s="15">
        <f t="shared" ca="1" si="162"/>
        <v>62449219.481563896</v>
      </c>
      <c r="AM324" s="49">
        <f t="shared" ca="1" si="163"/>
        <v>228507.0785372548</v>
      </c>
      <c r="AN324" s="49">
        <f t="shared" ca="1" si="164"/>
        <v>528299.8002059391</v>
      </c>
      <c r="AO324" s="15"/>
      <c r="AP324" s="49">
        <f t="shared" ca="1" si="165"/>
        <v>1575240.076192118</v>
      </c>
      <c r="AQ324" s="15">
        <f t="shared" si="177"/>
        <v>0</v>
      </c>
      <c r="AR324" s="15">
        <f t="shared" si="178"/>
        <v>2707042.7120717946</v>
      </c>
      <c r="AS324" s="15"/>
      <c r="AT324" s="15"/>
      <c r="AU324" s="51">
        <f t="shared" si="166"/>
        <v>0</v>
      </c>
      <c r="AV324" s="51">
        <f t="shared" ca="1" si="167"/>
        <v>0</v>
      </c>
      <c r="AW324" s="51">
        <f t="shared" si="179"/>
        <v>0</v>
      </c>
      <c r="AX324" s="15">
        <f t="shared" si="180"/>
        <v>0</v>
      </c>
      <c r="AY324" s="51">
        <f t="shared" ca="1" si="181"/>
        <v>0</v>
      </c>
      <c r="AZ324" s="52">
        <f t="shared" ca="1" si="168"/>
        <v>735507.51867182751</v>
      </c>
      <c r="BA324" s="52">
        <f t="shared" ca="1" si="169"/>
        <v>915486.09731085692</v>
      </c>
      <c r="BB324" s="52">
        <f t="shared" ca="1" si="182"/>
        <v>0</v>
      </c>
      <c r="BC324" s="39">
        <f t="shared" ca="1" si="183"/>
        <v>519190.98010300798</v>
      </c>
      <c r="BD324" s="51">
        <f t="shared" ca="1" si="184"/>
        <v>-28161.979763504805</v>
      </c>
      <c r="BE324" s="15">
        <f t="shared" ca="1" si="185"/>
        <v>3198071.712411298</v>
      </c>
      <c r="BF324" s="15">
        <v>-1786460.1</v>
      </c>
      <c r="BG324" s="15">
        <f t="shared" ca="1" si="186"/>
        <v>64617637.972718388</v>
      </c>
      <c r="BH324" s="15"/>
      <c r="BI324" s="15"/>
    </row>
    <row r="325" spans="1:61" ht="11.25" x14ac:dyDescent="0.2">
      <c r="A325" s="20">
        <v>30301</v>
      </c>
      <c r="B325" s="20"/>
      <c r="C325" s="20">
        <v>1</v>
      </c>
      <c r="D325" s="20">
        <f t="shared" si="170"/>
        <v>3</v>
      </c>
      <c r="E325" s="47">
        <f t="shared" si="171"/>
        <v>6</v>
      </c>
      <c r="F325" s="47">
        <f t="shared" si="172"/>
        <v>36</v>
      </c>
      <c r="G325" s="21" t="s">
        <v>407</v>
      </c>
      <c r="H325" s="29">
        <v>11328</v>
      </c>
      <c r="I325" s="48">
        <v>1</v>
      </c>
      <c r="J325" s="29">
        <f t="shared" si="173"/>
        <v>22656</v>
      </c>
      <c r="K325" s="125">
        <v>786149.79999999993</v>
      </c>
      <c r="L325" s="125">
        <v>3441494.85</v>
      </c>
      <c r="M325" s="125">
        <v>0</v>
      </c>
      <c r="N325" s="126">
        <f t="shared" si="153"/>
        <v>1908210.8474999999</v>
      </c>
      <c r="O325" s="126">
        <f t="shared" ca="1" si="154"/>
        <v>3840385.0464137741</v>
      </c>
      <c r="P325" s="126">
        <f t="shared" ca="1" si="155"/>
        <v>579652</v>
      </c>
      <c r="Q325" s="49">
        <f t="shared" si="174"/>
        <v>3</v>
      </c>
      <c r="R325" s="49">
        <f t="shared" si="175"/>
        <v>0</v>
      </c>
      <c r="S325" s="49">
        <f ca="1">OFFSET(V!$B$7,D325,Q325)*H325</f>
        <v>1162705.9199999999</v>
      </c>
      <c r="T325" s="49">
        <f ca="1">IF(R325&gt;0,OFFSET(V!$I$7,D325,R325)*IF(R325=1,H325-9300,IF(R325=2,H325-18000,IF(R325=3,H325-45000,0))),0)</f>
        <v>0</v>
      </c>
      <c r="U325" s="49">
        <f>IF(AND(I325=1,H325&gt;20000,H325&lt;=45000),H325*V!$G$7,0)+IF(AND(I325=1,H325&gt;45000,H325&lt;=50000),V!$G$7/5000*(50000-H325)*H325,0)</f>
        <v>0</v>
      </c>
      <c r="V325" s="50">
        <f t="shared" ca="1" si="156"/>
        <v>1162705.9199999999</v>
      </c>
      <c r="W325" s="51">
        <v>78252.02</v>
      </c>
      <c r="X325" s="51">
        <v>0</v>
      </c>
      <c r="Y325" s="52">
        <v>22919.485767025428</v>
      </c>
      <c r="Z325" s="52">
        <v>476592.51615153736</v>
      </c>
      <c r="AA325" s="52">
        <v>73580</v>
      </c>
      <c r="AB325" s="138">
        <f t="shared" si="176"/>
        <v>72580</v>
      </c>
      <c r="AC325" s="52">
        <v>450933.10180015484</v>
      </c>
      <c r="AD325" s="138">
        <f t="shared" si="157"/>
        <v>1</v>
      </c>
      <c r="AE325" s="138">
        <f t="shared" si="158"/>
        <v>0</v>
      </c>
      <c r="AF325" s="138">
        <f t="shared" si="159"/>
        <v>11328</v>
      </c>
      <c r="AG325" s="138">
        <f t="shared" si="160"/>
        <v>22656</v>
      </c>
      <c r="AH325" s="29"/>
      <c r="AI325" s="29"/>
      <c r="AJ325" s="15"/>
      <c r="AK325" s="51">
        <f t="shared" ca="1" si="161"/>
        <v>10074737.43265954</v>
      </c>
      <c r="AL325" s="15">
        <f t="shared" ca="1" si="162"/>
        <v>11895347.37265954</v>
      </c>
      <c r="AM325" s="49">
        <f t="shared" ca="1" si="163"/>
        <v>49683.842335317131</v>
      </c>
      <c r="AN325" s="49">
        <f t="shared" ca="1" si="164"/>
        <v>10107.072319453218</v>
      </c>
      <c r="AO325" s="15"/>
      <c r="AP325" s="49">
        <f t="shared" ca="1" si="165"/>
        <v>262399.95788377686</v>
      </c>
      <c r="AQ325" s="15">
        <f t="shared" si="177"/>
        <v>0</v>
      </c>
      <c r="AR325" s="15">
        <f t="shared" si="178"/>
        <v>450933.10180015484</v>
      </c>
      <c r="AS325" s="15"/>
      <c r="AT325" s="15"/>
      <c r="AU325" s="51">
        <f t="shared" si="166"/>
        <v>0</v>
      </c>
      <c r="AV325" s="51">
        <f t="shared" ca="1" si="167"/>
        <v>0</v>
      </c>
      <c r="AW325" s="51">
        <f t="shared" si="179"/>
        <v>0</v>
      </c>
      <c r="AX325" s="15">
        <f t="shared" si="180"/>
        <v>0</v>
      </c>
      <c r="AY325" s="51">
        <f t="shared" ca="1" si="181"/>
        <v>0</v>
      </c>
      <c r="AZ325" s="52">
        <f t="shared" ca="1" si="168"/>
        <v>159919.94571045032</v>
      </c>
      <c r="BA325" s="52">
        <f t="shared" ca="1" si="169"/>
        <v>170616.28478756326</v>
      </c>
      <c r="BB325" s="52">
        <f t="shared" ca="1" si="182"/>
        <v>0</v>
      </c>
      <c r="BC325" s="39">
        <f t="shared" ca="1" si="183"/>
        <v>142003.08658163558</v>
      </c>
      <c r="BD325" s="51">
        <f t="shared" ca="1" si="184"/>
        <v>-7702.5376093279192</v>
      </c>
      <c r="BE325" s="15">
        <f t="shared" ca="1" si="185"/>
        <v>585233.65077246248</v>
      </c>
      <c r="BF325" s="15">
        <v>-299139.7</v>
      </c>
      <c r="BG325" s="15">
        <f t="shared" ca="1" si="186"/>
        <v>12241232.238086773</v>
      </c>
      <c r="BH325" s="15"/>
      <c r="BI325" s="15"/>
    </row>
    <row r="326" spans="1:61" ht="11.25" x14ac:dyDescent="0.2">
      <c r="A326" s="20">
        <v>30401</v>
      </c>
      <c r="B326" s="20"/>
      <c r="C326" s="20">
        <v>1</v>
      </c>
      <c r="D326" s="20">
        <f t="shared" si="170"/>
        <v>3</v>
      </c>
      <c r="E326" s="47">
        <f t="shared" si="171"/>
        <v>7</v>
      </c>
      <c r="F326" s="47">
        <f t="shared" si="172"/>
        <v>37</v>
      </c>
      <c r="G326" s="21" t="s">
        <v>408</v>
      </c>
      <c r="H326" s="29">
        <v>42212</v>
      </c>
      <c r="I326" s="48">
        <v>1</v>
      </c>
      <c r="J326" s="29">
        <f t="shared" si="173"/>
        <v>84424</v>
      </c>
      <c r="K326" s="125">
        <v>3747046.75</v>
      </c>
      <c r="L326" s="125">
        <v>16323432.800000001</v>
      </c>
      <c r="M326" s="125">
        <v>0</v>
      </c>
      <c r="N326" s="126">
        <f t="shared" si="153"/>
        <v>9064012.4519999996</v>
      </c>
      <c r="O326" s="126">
        <f t="shared" ca="1" si="154"/>
        <v>14310587.356922515</v>
      </c>
      <c r="P326" s="126">
        <f t="shared" ca="1" si="155"/>
        <v>1573972</v>
      </c>
      <c r="Q326" s="49">
        <f t="shared" si="174"/>
        <v>3</v>
      </c>
      <c r="R326" s="49">
        <f t="shared" si="175"/>
        <v>0</v>
      </c>
      <c r="S326" s="49">
        <f ca="1">OFFSET(V!$B$7,D326,Q326)*H326</f>
        <v>4332639.68</v>
      </c>
      <c r="T326" s="49">
        <f ca="1">IF(R326&gt;0,OFFSET(V!$I$7,D326,R326)*IF(R326=1,H326-9300,IF(R326=2,H326-18000,IF(R326=3,H326-45000,0))),0)</f>
        <v>0</v>
      </c>
      <c r="U326" s="49">
        <f>IF(AND(I326=1,H326&gt;20000,H326&lt;=45000),H326*V!$G$7,0)+IF(AND(I326=1,H326&gt;45000,H326&lt;=50000),V!$G$7/5000*(50000-H326)*H326,0)</f>
        <v>2109333.64</v>
      </c>
      <c r="V326" s="50">
        <f t="shared" ca="1" si="156"/>
        <v>6441973.3200000003</v>
      </c>
      <c r="W326" s="51">
        <v>253975.5</v>
      </c>
      <c r="X326" s="51">
        <v>0</v>
      </c>
      <c r="Y326" s="52">
        <v>274491.76253424707</v>
      </c>
      <c r="Z326" s="52">
        <v>2580036.4090899178</v>
      </c>
      <c r="AA326" s="52">
        <v>89574</v>
      </c>
      <c r="AB326" s="138">
        <f t="shared" si="176"/>
        <v>88574</v>
      </c>
      <c r="AC326" s="52">
        <v>2441129.0175155154</v>
      </c>
      <c r="AD326" s="138">
        <f t="shared" si="157"/>
        <v>1</v>
      </c>
      <c r="AE326" s="138">
        <f t="shared" si="158"/>
        <v>0</v>
      </c>
      <c r="AF326" s="138">
        <f t="shared" si="159"/>
        <v>42212</v>
      </c>
      <c r="AG326" s="138">
        <f t="shared" si="160"/>
        <v>84424</v>
      </c>
      <c r="AH326" s="29"/>
      <c r="AI326" s="29"/>
      <c r="AJ326" s="15"/>
      <c r="AK326" s="51">
        <f t="shared" ca="1" si="161"/>
        <v>37541915.299031124</v>
      </c>
      <c r="AL326" s="15">
        <f t="shared" ca="1" si="162"/>
        <v>45811836.119031124</v>
      </c>
      <c r="AM326" s="49">
        <f t="shared" ca="1" si="163"/>
        <v>185138.97887168138</v>
      </c>
      <c r="AN326" s="49">
        <f t="shared" ca="1" si="164"/>
        <v>121045.82638670057</v>
      </c>
      <c r="AO326" s="15"/>
      <c r="AP326" s="49">
        <f t="shared" ca="1" si="165"/>
        <v>1420503.7262241566</v>
      </c>
      <c r="AQ326" s="15">
        <f t="shared" si="177"/>
        <v>0</v>
      </c>
      <c r="AR326" s="15">
        <f t="shared" si="178"/>
        <v>2441129.0175155154</v>
      </c>
      <c r="AS326" s="15"/>
      <c r="AT326" s="15"/>
      <c r="AU326" s="51">
        <f t="shared" si="166"/>
        <v>0</v>
      </c>
      <c r="AV326" s="51">
        <f t="shared" ca="1" si="167"/>
        <v>0</v>
      </c>
      <c r="AW326" s="51">
        <f t="shared" si="179"/>
        <v>0</v>
      </c>
      <c r="AX326" s="15">
        <f t="shared" si="180"/>
        <v>0</v>
      </c>
      <c r="AY326" s="51">
        <f t="shared" ca="1" si="181"/>
        <v>0</v>
      </c>
      <c r="AZ326" s="52">
        <f t="shared" ca="1" si="168"/>
        <v>595916.37961948535</v>
      </c>
      <c r="BA326" s="52">
        <f t="shared" ca="1" si="169"/>
        <v>635774.59511410841</v>
      </c>
      <c r="BB326" s="52">
        <f t="shared" ca="1" si="182"/>
        <v>0</v>
      </c>
      <c r="BC326" s="39">
        <f t="shared" ca="1" si="183"/>
        <v>211065.68344223453</v>
      </c>
      <c r="BD326" s="51">
        <f t="shared" ca="1" si="184"/>
        <v>-11448.633997245521</v>
      </c>
      <c r="BE326" s="15">
        <f t="shared" ca="1" si="185"/>
        <v>2640746.0669605043</v>
      </c>
      <c r="BF326" s="15">
        <v>-1264444.2</v>
      </c>
      <c r="BG326" s="15">
        <f t="shared" ca="1" si="186"/>
        <v>47494322.791250005</v>
      </c>
      <c r="BH326" s="15"/>
      <c r="BI326" s="15"/>
    </row>
    <row r="327" spans="1:61" ht="11.25" x14ac:dyDescent="0.2">
      <c r="A327" s="20">
        <v>30501</v>
      </c>
      <c r="B327" s="20"/>
      <c r="C327" s="20">
        <v>1</v>
      </c>
      <c r="D327" s="20">
        <f t="shared" si="170"/>
        <v>3</v>
      </c>
      <c r="E327" s="47">
        <f t="shared" si="171"/>
        <v>3</v>
      </c>
      <c r="F327" s="47">
        <f t="shared" si="172"/>
        <v>33</v>
      </c>
      <c r="G327" s="21" t="s">
        <v>409</v>
      </c>
      <c r="H327" s="29">
        <v>2049</v>
      </c>
      <c r="I327" s="48"/>
      <c r="J327" s="29">
        <f t="shared" si="173"/>
        <v>3302.8656716417909</v>
      </c>
      <c r="K327" s="125">
        <v>137978.79999999999</v>
      </c>
      <c r="L327" s="125">
        <v>414947.3</v>
      </c>
      <c r="M327" s="125">
        <v>0</v>
      </c>
      <c r="N327" s="126">
        <f t="shared" si="153"/>
        <v>261174.18300000002</v>
      </c>
      <c r="O327" s="126">
        <f t="shared" ca="1" si="154"/>
        <v>559863.87427994888</v>
      </c>
      <c r="P327" s="126">
        <f t="shared" ca="1" si="155"/>
        <v>89607</v>
      </c>
      <c r="Q327" s="49">
        <f t="shared" si="174"/>
        <v>1</v>
      </c>
      <c r="R327" s="49">
        <f t="shared" si="175"/>
        <v>0</v>
      </c>
      <c r="S327" s="49">
        <f ca="1">OFFSET(V!$B$7,D327,Q327)*H327</f>
        <v>11740.77</v>
      </c>
      <c r="T327" s="49">
        <f ca="1">IF(R327&gt;0,OFFSET(V!$I$7,D327,R327)*IF(R327=1,H327-9300,IF(R327=2,H327-18000,IF(R327=3,H327-45000,0))),0)</f>
        <v>0</v>
      </c>
      <c r="U327" s="49">
        <f>IF(AND(I327=1,H327&gt;20000,H327&lt;=45000),H327*V!$G$7,0)+IF(AND(I327=1,H327&gt;45000,H327&lt;=50000),V!$G$7/5000*(50000-H327)*H327,0)</f>
        <v>0</v>
      </c>
      <c r="V327" s="50">
        <f t="shared" ca="1" si="156"/>
        <v>11740.77</v>
      </c>
      <c r="W327" s="51">
        <v>0</v>
      </c>
      <c r="X327" s="51">
        <v>0</v>
      </c>
      <c r="Y327" s="52">
        <v>0</v>
      </c>
      <c r="Z327" s="52">
        <v>58650.974179342018</v>
      </c>
      <c r="AA327" s="52">
        <v>0</v>
      </c>
      <c r="AB327" s="138">
        <f t="shared" si="176"/>
        <v>0</v>
      </c>
      <c r="AC327" s="52">
        <v>55493.245936497646</v>
      </c>
      <c r="AD327" s="138">
        <f t="shared" si="157"/>
        <v>0</v>
      </c>
      <c r="AE327" s="138">
        <f t="shared" si="158"/>
        <v>2049</v>
      </c>
      <c r="AF327" s="138">
        <f t="shared" si="159"/>
        <v>0</v>
      </c>
      <c r="AG327" s="138">
        <f t="shared" si="160"/>
        <v>0</v>
      </c>
      <c r="AH327" s="29"/>
      <c r="AI327" s="29"/>
      <c r="AJ327" s="15"/>
      <c r="AK327" s="51">
        <f t="shared" ca="1" si="161"/>
        <v>1468728.1257563448</v>
      </c>
      <c r="AL327" s="15">
        <f t="shared" ca="1" si="162"/>
        <v>1570075.8957563448</v>
      </c>
      <c r="AM327" s="49">
        <f t="shared" ca="1" si="163"/>
        <v>8986.7755071561442</v>
      </c>
      <c r="AN327" s="49">
        <f t="shared" ca="1" si="164"/>
        <v>0</v>
      </c>
      <c r="AO327" s="15"/>
      <c r="AP327" s="49">
        <f t="shared" ca="1" si="165"/>
        <v>32291.764207242442</v>
      </c>
      <c r="AQ327" s="15">
        <f t="shared" si="177"/>
        <v>55493.245936497646</v>
      </c>
      <c r="AR327" s="15">
        <f t="shared" si="178"/>
        <v>0</v>
      </c>
      <c r="AS327" s="15"/>
      <c r="AT327" s="15"/>
      <c r="AU327" s="51">
        <f t="shared" si="166"/>
        <v>0</v>
      </c>
      <c r="AV327" s="51">
        <f t="shared" ca="1" si="167"/>
        <v>34169.938194496368</v>
      </c>
      <c r="AW327" s="51">
        <f t="shared" ca="1" si="179"/>
        <v>0</v>
      </c>
      <c r="AX327" s="15">
        <f t="shared" ca="1" si="180"/>
        <v>10968.456465241172</v>
      </c>
      <c r="AY327" s="51">
        <f t="shared" ca="1" si="181"/>
        <v>-1206.5882773841649</v>
      </c>
      <c r="AZ327" s="52">
        <f t="shared" ca="1" si="168"/>
        <v>0</v>
      </c>
      <c r="BA327" s="52">
        <f t="shared" ca="1" si="169"/>
        <v>0</v>
      </c>
      <c r="BB327" s="52">
        <f t="shared" si="182"/>
        <v>0</v>
      </c>
      <c r="BC327" s="39">
        <f t="shared" si="183"/>
        <v>0</v>
      </c>
      <c r="BD327" s="51">
        <f t="shared" ca="1" si="184"/>
        <v>0</v>
      </c>
      <c r="BE327" s="15">
        <f t="shared" ca="1" si="185"/>
        <v>65255.114124354652</v>
      </c>
      <c r="BF327" s="15">
        <v>-38370.42</v>
      </c>
      <c r="BG327" s="15">
        <f t="shared" ca="1" si="186"/>
        <v>1605947.3653878556</v>
      </c>
      <c r="BH327" s="15"/>
      <c r="BI327" s="15"/>
    </row>
    <row r="328" spans="1:61" ht="11.25" x14ac:dyDescent="0.2">
      <c r="A328" s="20">
        <v>30502</v>
      </c>
      <c r="B328" s="20"/>
      <c r="C328" s="20">
        <v>1</v>
      </c>
      <c r="D328" s="20">
        <f t="shared" si="170"/>
        <v>3</v>
      </c>
      <c r="E328" s="47">
        <f t="shared" si="171"/>
        <v>7</v>
      </c>
      <c r="F328" s="47">
        <f t="shared" si="172"/>
        <v>37</v>
      </c>
      <c r="G328" s="21" t="s">
        <v>410</v>
      </c>
      <c r="H328" s="29">
        <v>23009</v>
      </c>
      <c r="I328" s="48"/>
      <c r="J328" s="29">
        <f t="shared" si="173"/>
        <v>46018</v>
      </c>
      <c r="K328" s="125">
        <v>2232168.75</v>
      </c>
      <c r="L328" s="125">
        <v>12806943.859999999</v>
      </c>
      <c r="M328" s="125">
        <v>0</v>
      </c>
      <c r="N328" s="126">
        <f t="shared" si="153"/>
        <v>6601869.6053999998</v>
      </c>
      <c r="O328" s="126">
        <f t="shared" ca="1" si="154"/>
        <v>7800443.1084864521</v>
      </c>
      <c r="P328" s="126">
        <f t="shared" ca="1" si="155"/>
        <v>359572</v>
      </c>
      <c r="Q328" s="49">
        <f t="shared" si="174"/>
        <v>3</v>
      </c>
      <c r="R328" s="49">
        <f t="shared" si="175"/>
        <v>0</v>
      </c>
      <c r="S328" s="49">
        <f ca="1">OFFSET(V!$B$7,D328,Q328)*H328</f>
        <v>2361643.7600000002</v>
      </c>
      <c r="T328" s="49">
        <f ca="1">IF(R328&gt;0,OFFSET(V!$I$7,D328,R328)*IF(R328=1,H328-9300,IF(R328=2,H328-18000,IF(R328=3,H328-45000,0))),0)</f>
        <v>0</v>
      </c>
      <c r="U328" s="49">
        <f>IF(AND(I328=1,H328&gt;20000,H328&lt;=45000),H328*V!$G$7,0)+IF(AND(I328=1,H328&gt;45000,H328&lt;=50000),V!$G$7/5000*(50000-H328)*H328,0)</f>
        <v>0</v>
      </c>
      <c r="V328" s="50">
        <f t="shared" ca="1" si="156"/>
        <v>2361643.7600000002</v>
      </c>
      <c r="W328" s="51">
        <v>152496</v>
      </c>
      <c r="X328" s="51">
        <v>0</v>
      </c>
      <c r="Y328" s="52">
        <v>175478.44160374408</v>
      </c>
      <c r="Z328" s="52">
        <v>1282732.8619288823</v>
      </c>
      <c r="AA328" s="52">
        <v>35356</v>
      </c>
      <c r="AB328" s="138">
        <f t="shared" si="176"/>
        <v>34356</v>
      </c>
      <c r="AC328" s="52">
        <v>1213671.4039938136</v>
      </c>
      <c r="AD328" s="138">
        <f t="shared" si="157"/>
        <v>1</v>
      </c>
      <c r="AE328" s="138">
        <f t="shared" si="158"/>
        <v>0</v>
      </c>
      <c r="AF328" s="138">
        <f t="shared" si="159"/>
        <v>23009</v>
      </c>
      <c r="AG328" s="138">
        <f t="shared" si="160"/>
        <v>46018</v>
      </c>
      <c r="AH328" s="29"/>
      <c r="AI328" s="29"/>
      <c r="AJ328" s="15"/>
      <c r="AK328" s="51">
        <f t="shared" ca="1" si="161"/>
        <v>20463421.044144012</v>
      </c>
      <c r="AL328" s="15">
        <f t="shared" ca="1" si="162"/>
        <v>23337132.804144014</v>
      </c>
      <c r="AM328" s="49">
        <f t="shared" ca="1" si="163"/>
        <v>100915.91881120337</v>
      </c>
      <c r="AN328" s="49">
        <f t="shared" ca="1" si="164"/>
        <v>77382.770181766187</v>
      </c>
      <c r="AO328" s="15"/>
      <c r="AP328" s="49">
        <f t="shared" ca="1" si="165"/>
        <v>706240.7350921419</v>
      </c>
      <c r="AQ328" s="15">
        <f t="shared" si="177"/>
        <v>0</v>
      </c>
      <c r="AR328" s="15">
        <f t="shared" si="178"/>
        <v>1213671.4039938136</v>
      </c>
      <c r="AS328" s="15"/>
      <c r="AT328" s="15"/>
      <c r="AU328" s="51">
        <f t="shared" si="166"/>
        <v>0</v>
      </c>
      <c r="AV328" s="51">
        <f t="shared" ca="1" si="167"/>
        <v>0</v>
      </c>
      <c r="AW328" s="51">
        <f t="shared" si="179"/>
        <v>0</v>
      </c>
      <c r="AX328" s="15">
        <f t="shared" si="180"/>
        <v>0</v>
      </c>
      <c r="AY328" s="51">
        <f t="shared" ca="1" si="181"/>
        <v>0</v>
      </c>
      <c r="AZ328" s="52">
        <f t="shared" ca="1" si="168"/>
        <v>324823.27249750635</v>
      </c>
      <c r="BA328" s="52">
        <f t="shared" ca="1" si="169"/>
        <v>346549.26700891973</v>
      </c>
      <c r="BB328" s="52">
        <f t="shared" ca="1" si="182"/>
        <v>0</v>
      </c>
      <c r="BC328" s="39">
        <f t="shared" ca="1" si="183"/>
        <v>163941.87060475443</v>
      </c>
      <c r="BD328" s="51">
        <f t="shared" ca="1" si="184"/>
        <v>-8892.5420881661212</v>
      </c>
      <c r="BE328" s="15">
        <f t="shared" ca="1" si="185"/>
        <v>1368720.7325104019</v>
      </c>
      <c r="BF328" s="15">
        <v>-710955.61</v>
      </c>
      <c r="BG328" s="15">
        <f t="shared" ca="1" si="186"/>
        <v>24173196.615647387</v>
      </c>
      <c r="BH328" s="15"/>
      <c r="BI328" s="15"/>
    </row>
    <row r="329" spans="1:61" ht="11.25" x14ac:dyDescent="0.2">
      <c r="A329" s="20">
        <v>30503</v>
      </c>
      <c r="B329" s="20"/>
      <c r="C329" s="20">
        <v>1</v>
      </c>
      <c r="D329" s="20">
        <f t="shared" si="170"/>
        <v>3</v>
      </c>
      <c r="E329" s="47">
        <f t="shared" si="171"/>
        <v>4</v>
      </c>
      <c r="F329" s="47">
        <f t="shared" si="172"/>
        <v>34</v>
      </c>
      <c r="G329" s="21" t="s">
        <v>411</v>
      </c>
      <c r="H329" s="29">
        <v>3400</v>
      </c>
      <c r="I329" s="48"/>
      <c r="J329" s="29">
        <f t="shared" si="173"/>
        <v>5480.5970149253735</v>
      </c>
      <c r="K329" s="125">
        <v>208106.8</v>
      </c>
      <c r="L329" s="125">
        <v>258134.88</v>
      </c>
      <c r="M329" s="125">
        <v>77899</v>
      </c>
      <c r="N329" s="126">
        <f t="shared" si="153"/>
        <v>328408.49919999996</v>
      </c>
      <c r="O329" s="126">
        <f t="shared" ca="1" si="154"/>
        <v>929007.89289986645</v>
      </c>
      <c r="P329" s="126">
        <f t="shared" ca="1" si="155"/>
        <v>180180</v>
      </c>
      <c r="Q329" s="49">
        <f t="shared" si="174"/>
        <v>1</v>
      </c>
      <c r="R329" s="49">
        <f t="shared" si="175"/>
        <v>0</v>
      </c>
      <c r="S329" s="49">
        <f ca="1">OFFSET(V!$B$7,D329,Q329)*H329</f>
        <v>19482</v>
      </c>
      <c r="T329" s="49">
        <f ca="1">IF(R329&gt;0,OFFSET(V!$I$7,D329,R329)*IF(R329=1,H329-9300,IF(R329=2,H329-18000,IF(R329=3,H329-45000,0))),0)</f>
        <v>0</v>
      </c>
      <c r="U329" s="49">
        <f>IF(AND(I329=1,H329&gt;20000,H329&lt;=45000),H329*V!$G$7,0)+IF(AND(I329=1,H329&gt;45000,H329&lt;=50000),V!$G$7/5000*(50000-H329)*H329,0)</f>
        <v>0</v>
      </c>
      <c r="V329" s="50">
        <f t="shared" ca="1" si="156"/>
        <v>19482</v>
      </c>
      <c r="W329" s="51">
        <v>14622.7</v>
      </c>
      <c r="X329" s="51">
        <v>0</v>
      </c>
      <c r="Y329" s="52">
        <v>380.15159553207411</v>
      </c>
      <c r="Z329" s="52">
        <v>86860.24287261178</v>
      </c>
      <c r="AA329" s="52">
        <v>12717</v>
      </c>
      <c r="AB329" s="138">
        <f t="shared" si="176"/>
        <v>11717</v>
      </c>
      <c r="AC329" s="52">
        <v>82183.746941606849</v>
      </c>
      <c r="AD329" s="138">
        <f t="shared" si="157"/>
        <v>0</v>
      </c>
      <c r="AE329" s="138">
        <f t="shared" si="158"/>
        <v>3400</v>
      </c>
      <c r="AF329" s="138">
        <f t="shared" si="159"/>
        <v>0</v>
      </c>
      <c r="AG329" s="138">
        <f t="shared" si="160"/>
        <v>0</v>
      </c>
      <c r="AH329" s="29"/>
      <c r="AI329" s="29"/>
      <c r="AJ329" s="15"/>
      <c r="AK329" s="51">
        <f t="shared" ca="1" si="161"/>
        <v>2437128.1735341987</v>
      </c>
      <c r="AL329" s="15">
        <f t="shared" ca="1" si="162"/>
        <v>2651412.8735341989</v>
      </c>
      <c r="AM329" s="49">
        <f t="shared" ca="1" si="163"/>
        <v>14912.170192450409</v>
      </c>
      <c r="AN329" s="49">
        <f t="shared" ca="1" si="164"/>
        <v>167.63987235377047</v>
      </c>
      <c r="AO329" s="15"/>
      <c r="AP329" s="49">
        <f t="shared" ca="1" si="165"/>
        <v>47823.084289265207</v>
      </c>
      <c r="AQ329" s="15">
        <f t="shared" si="177"/>
        <v>82183.746941606849</v>
      </c>
      <c r="AR329" s="15">
        <f t="shared" si="178"/>
        <v>0</v>
      </c>
      <c r="AS329" s="15"/>
      <c r="AT329" s="15"/>
      <c r="AU329" s="51">
        <f t="shared" si="166"/>
        <v>5858.5</v>
      </c>
      <c r="AV329" s="51">
        <f t="shared" ca="1" si="167"/>
        <v>56699.751030399049</v>
      </c>
      <c r="AW329" s="51">
        <f t="shared" ca="1" si="179"/>
        <v>0</v>
      </c>
      <c r="AX329" s="15">
        <f t="shared" ca="1" si="180"/>
        <v>28197.588378057408</v>
      </c>
      <c r="AY329" s="51">
        <f t="shared" ca="1" si="181"/>
        <v>-3101.8839975602668</v>
      </c>
      <c r="AZ329" s="52">
        <f t="shared" ca="1" si="168"/>
        <v>0</v>
      </c>
      <c r="BA329" s="52">
        <f t="shared" ca="1" si="169"/>
        <v>0</v>
      </c>
      <c r="BB329" s="52">
        <f t="shared" si="182"/>
        <v>0</v>
      </c>
      <c r="BC329" s="39">
        <f t="shared" si="183"/>
        <v>0</v>
      </c>
      <c r="BD329" s="51">
        <f t="shared" ca="1" si="184"/>
        <v>0</v>
      </c>
      <c r="BE329" s="15">
        <f t="shared" ca="1" si="185"/>
        <v>107279.451322104</v>
      </c>
      <c r="BF329" s="15">
        <v>-57048.61</v>
      </c>
      <c r="BG329" s="15">
        <f t="shared" ca="1" si="186"/>
        <v>2716723.5249211071</v>
      </c>
      <c r="BH329" s="15"/>
      <c r="BI329" s="15"/>
    </row>
    <row r="330" spans="1:61" ht="11.25" x14ac:dyDescent="0.2">
      <c r="A330" s="20">
        <v>30504</v>
      </c>
      <c r="B330" s="20"/>
      <c r="C330" s="20">
        <v>1</v>
      </c>
      <c r="D330" s="20">
        <f t="shared" si="170"/>
        <v>3</v>
      </c>
      <c r="E330" s="47">
        <f t="shared" si="171"/>
        <v>4</v>
      </c>
      <c r="F330" s="47">
        <f t="shared" si="172"/>
        <v>34</v>
      </c>
      <c r="G330" s="21" t="s">
        <v>412</v>
      </c>
      <c r="H330" s="29">
        <v>3688</v>
      </c>
      <c r="I330" s="48"/>
      <c r="J330" s="29">
        <f t="shared" si="173"/>
        <v>5944.8358208955224</v>
      </c>
      <c r="K330" s="125">
        <v>242770.6</v>
      </c>
      <c r="L330" s="125">
        <v>1143698.6100000001</v>
      </c>
      <c r="M330" s="125">
        <v>0</v>
      </c>
      <c r="N330" s="126">
        <f t="shared" si="153"/>
        <v>620837.28989999997</v>
      </c>
      <c r="O330" s="126">
        <f t="shared" ca="1" si="154"/>
        <v>1007700.3261807961</v>
      </c>
      <c r="P330" s="126">
        <f t="shared" ca="1" si="155"/>
        <v>116059</v>
      </c>
      <c r="Q330" s="49">
        <f t="shared" si="174"/>
        <v>1</v>
      </c>
      <c r="R330" s="49">
        <f t="shared" si="175"/>
        <v>0</v>
      </c>
      <c r="S330" s="49">
        <f ca="1">OFFSET(V!$B$7,D330,Q330)*H330</f>
        <v>21132.240000000002</v>
      </c>
      <c r="T330" s="49">
        <f ca="1">IF(R330&gt;0,OFFSET(V!$I$7,D330,R330)*IF(R330=1,H330-9300,IF(R330=2,H330-18000,IF(R330=3,H330-45000,0))),0)</f>
        <v>0</v>
      </c>
      <c r="U330" s="49">
        <f>IF(AND(I330=1,H330&gt;20000,H330&lt;=45000),H330*V!$G$7,0)+IF(AND(I330=1,H330&gt;45000,H330&lt;=50000),V!$G$7/5000*(50000-H330)*H330,0)</f>
        <v>0</v>
      </c>
      <c r="V330" s="50">
        <f t="shared" ca="1" si="156"/>
        <v>21132.240000000002</v>
      </c>
      <c r="W330" s="51">
        <v>15855.35</v>
      </c>
      <c r="X330" s="51">
        <v>0</v>
      </c>
      <c r="Y330" s="52">
        <v>1599.3837343662565</v>
      </c>
      <c r="Z330" s="52">
        <v>89572.320370922142</v>
      </c>
      <c r="AA330" s="52">
        <v>4456</v>
      </c>
      <c r="AB330" s="138">
        <f t="shared" si="176"/>
        <v>3456</v>
      </c>
      <c r="AC330" s="52">
        <v>84749.80804661724</v>
      </c>
      <c r="AD330" s="138">
        <f t="shared" si="157"/>
        <v>0</v>
      </c>
      <c r="AE330" s="138">
        <f t="shared" si="158"/>
        <v>3688</v>
      </c>
      <c r="AF330" s="138">
        <f t="shared" si="159"/>
        <v>0</v>
      </c>
      <c r="AG330" s="138">
        <f t="shared" si="160"/>
        <v>0</v>
      </c>
      <c r="AH330" s="29"/>
      <c r="AI330" s="29"/>
      <c r="AJ330" s="15"/>
      <c r="AK330" s="51">
        <f t="shared" ca="1" si="161"/>
        <v>2643567.2658806243</v>
      </c>
      <c r="AL330" s="15">
        <f t="shared" ca="1" si="162"/>
        <v>2796613.8558806246</v>
      </c>
      <c r="AM330" s="49">
        <f t="shared" ca="1" si="163"/>
        <v>16175.318726399149</v>
      </c>
      <c r="AN330" s="49">
        <f t="shared" ca="1" si="164"/>
        <v>705.29885504908827</v>
      </c>
      <c r="AO330" s="15"/>
      <c r="AP330" s="49">
        <f t="shared" ca="1" si="165"/>
        <v>49316.286547413765</v>
      </c>
      <c r="AQ330" s="15">
        <f t="shared" si="177"/>
        <v>84749.80804661724</v>
      </c>
      <c r="AR330" s="15">
        <f t="shared" si="178"/>
        <v>0</v>
      </c>
      <c r="AS330" s="15"/>
      <c r="AT330" s="15"/>
      <c r="AU330" s="51">
        <f t="shared" si="166"/>
        <v>1728</v>
      </c>
      <c r="AV330" s="51">
        <f t="shared" ca="1" si="167"/>
        <v>61502.553470621089</v>
      </c>
      <c r="AW330" s="51">
        <f t="shared" ca="1" si="179"/>
        <v>0</v>
      </c>
      <c r="AX330" s="15">
        <f t="shared" ca="1" si="180"/>
        <v>27797.031971417615</v>
      </c>
      <c r="AY330" s="51">
        <f t="shared" ca="1" si="181"/>
        <v>-3057.8206723135204</v>
      </c>
      <c r="AZ330" s="52">
        <f t="shared" ca="1" si="168"/>
        <v>0</v>
      </c>
      <c r="BA330" s="52">
        <f t="shared" ca="1" si="169"/>
        <v>0</v>
      </c>
      <c r="BB330" s="52">
        <f t="shared" si="182"/>
        <v>0</v>
      </c>
      <c r="BC330" s="39">
        <f t="shared" si="183"/>
        <v>0</v>
      </c>
      <c r="BD330" s="51">
        <f t="shared" ca="1" si="184"/>
        <v>0</v>
      </c>
      <c r="BE330" s="15">
        <f t="shared" ca="1" si="185"/>
        <v>109489.01934572133</v>
      </c>
      <c r="BF330" s="15">
        <v>-76695.78</v>
      </c>
      <c r="BG330" s="15">
        <f t="shared" ca="1" si="186"/>
        <v>2846287.7128077941</v>
      </c>
      <c r="BH330" s="15"/>
      <c r="BI330" s="15"/>
    </row>
    <row r="331" spans="1:61" ht="11.25" x14ac:dyDescent="0.2">
      <c r="A331" s="20">
        <v>30506</v>
      </c>
      <c r="B331" s="20"/>
      <c r="C331" s="20">
        <v>1</v>
      </c>
      <c r="D331" s="20">
        <f t="shared" si="170"/>
        <v>3</v>
      </c>
      <c r="E331" s="47">
        <f t="shared" si="171"/>
        <v>4</v>
      </c>
      <c r="F331" s="47">
        <f t="shared" si="172"/>
        <v>34</v>
      </c>
      <c r="G331" s="21" t="s">
        <v>413</v>
      </c>
      <c r="H331" s="29">
        <v>3218</v>
      </c>
      <c r="I331" s="48"/>
      <c r="J331" s="29">
        <f t="shared" si="173"/>
        <v>5187.2238805970146</v>
      </c>
      <c r="K331" s="125">
        <v>230420.75</v>
      </c>
      <c r="L331" s="125">
        <v>401346.32</v>
      </c>
      <c r="M331" s="125">
        <v>63380</v>
      </c>
      <c r="N331" s="126">
        <f t="shared" si="153"/>
        <v>385808.0048</v>
      </c>
      <c r="O331" s="126">
        <f t="shared" ca="1" si="154"/>
        <v>879278.64686816756</v>
      </c>
      <c r="P331" s="126">
        <f t="shared" ca="1" si="155"/>
        <v>148041</v>
      </c>
      <c r="Q331" s="49">
        <f t="shared" si="174"/>
        <v>1</v>
      </c>
      <c r="R331" s="49">
        <f t="shared" si="175"/>
        <v>0</v>
      </c>
      <c r="S331" s="49">
        <f ca="1">OFFSET(V!$B$7,D331,Q331)*H331</f>
        <v>18439.140000000003</v>
      </c>
      <c r="T331" s="49">
        <f ca="1">IF(R331&gt;0,OFFSET(V!$I$7,D331,R331)*IF(R331=1,H331-9300,IF(R331=2,H331-18000,IF(R331=3,H331-45000,0))),0)</f>
        <v>0</v>
      </c>
      <c r="U331" s="49">
        <f>IF(AND(I331=1,H331&gt;20000,H331&lt;=45000),H331*V!$G$7,0)+IF(AND(I331=1,H331&gt;45000,H331&lt;=50000),V!$G$7/5000*(50000-H331)*H331,0)</f>
        <v>0</v>
      </c>
      <c r="V331" s="50">
        <f t="shared" ca="1" si="156"/>
        <v>18439.140000000003</v>
      </c>
      <c r="W331" s="51">
        <v>14021.95</v>
      </c>
      <c r="X331" s="51">
        <v>0</v>
      </c>
      <c r="Y331" s="52">
        <v>1168.143136414177</v>
      </c>
      <c r="Z331" s="52">
        <v>115616.30197016052</v>
      </c>
      <c r="AA331" s="52">
        <v>3238</v>
      </c>
      <c r="AB331" s="138">
        <f t="shared" si="176"/>
        <v>2238</v>
      </c>
      <c r="AC331" s="52">
        <v>109391.5995304696</v>
      </c>
      <c r="AD331" s="138">
        <f t="shared" si="157"/>
        <v>0</v>
      </c>
      <c r="AE331" s="138">
        <f t="shared" si="158"/>
        <v>3218</v>
      </c>
      <c r="AF331" s="138">
        <f t="shared" si="159"/>
        <v>0</v>
      </c>
      <c r="AG331" s="138">
        <f t="shared" si="160"/>
        <v>0</v>
      </c>
      <c r="AH331" s="29"/>
      <c r="AI331" s="29"/>
      <c r="AJ331" s="15"/>
      <c r="AK331" s="51">
        <f t="shared" ca="1" si="161"/>
        <v>2306670.1360097206</v>
      </c>
      <c r="AL331" s="15">
        <f t="shared" ca="1" si="162"/>
        <v>2487172.2260097209</v>
      </c>
      <c r="AM331" s="49">
        <f t="shared" ca="1" si="163"/>
        <v>14113.930493913358</v>
      </c>
      <c r="AN331" s="49">
        <f t="shared" ca="1" si="164"/>
        <v>515.12967084964771</v>
      </c>
      <c r="AO331" s="15"/>
      <c r="AP331" s="49">
        <f t="shared" ca="1" si="165"/>
        <v>63655.453536332847</v>
      </c>
      <c r="AQ331" s="15">
        <f t="shared" si="177"/>
        <v>109391.5995304696</v>
      </c>
      <c r="AR331" s="15">
        <f t="shared" si="178"/>
        <v>0</v>
      </c>
      <c r="AS331" s="15"/>
      <c r="AT331" s="15"/>
      <c r="AU331" s="51">
        <f t="shared" si="166"/>
        <v>1119</v>
      </c>
      <c r="AV331" s="51">
        <f t="shared" ca="1" si="167"/>
        <v>53664.646710536515</v>
      </c>
      <c r="AW331" s="51">
        <f t="shared" ca="1" si="179"/>
        <v>0</v>
      </c>
      <c r="AX331" s="15">
        <f t="shared" ca="1" si="180"/>
        <v>9047.5007163997652</v>
      </c>
      <c r="AY331" s="51">
        <f t="shared" ca="1" si="181"/>
        <v>-995.27297561213959</v>
      </c>
      <c r="AZ331" s="52">
        <f t="shared" ca="1" si="168"/>
        <v>0</v>
      </c>
      <c r="BA331" s="52">
        <f t="shared" ca="1" si="169"/>
        <v>0</v>
      </c>
      <c r="BB331" s="52">
        <f t="shared" si="182"/>
        <v>0</v>
      </c>
      <c r="BC331" s="39">
        <f t="shared" si="183"/>
        <v>0</v>
      </c>
      <c r="BD331" s="51">
        <f t="shared" ca="1" si="184"/>
        <v>0</v>
      </c>
      <c r="BE331" s="15">
        <f t="shared" ca="1" si="185"/>
        <v>117443.82727125722</v>
      </c>
      <c r="BF331" s="15">
        <v>-58807.49</v>
      </c>
      <c r="BG331" s="15">
        <f t="shared" ca="1" si="186"/>
        <v>2560437.6234457409</v>
      </c>
      <c r="BH331" s="15"/>
      <c r="BI331" s="15"/>
    </row>
    <row r="332" spans="1:61" ht="11.25" x14ac:dyDescent="0.2">
      <c r="A332" s="20">
        <v>30507</v>
      </c>
      <c r="B332" s="20"/>
      <c r="C332" s="20">
        <v>1</v>
      </c>
      <c r="D332" s="20">
        <f t="shared" si="170"/>
        <v>3</v>
      </c>
      <c r="E332" s="47">
        <f t="shared" si="171"/>
        <v>3</v>
      </c>
      <c r="F332" s="47">
        <f t="shared" si="172"/>
        <v>33</v>
      </c>
      <c r="G332" s="21" t="s">
        <v>414</v>
      </c>
      <c r="H332" s="29">
        <v>2219</v>
      </c>
      <c r="I332" s="48"/>
      <c r="J332" s="29">
        <f t="shared" si="173"/>
        <v>3576.8955223880598</v>
      </c>
      <c r="K332" s="125">
        <v>124200.59999999999</v>
      </c>
      <c r="L332" s="125">
        <v>198574.65</v>
      </c>
      <c r="M332" s="125">
        <v>31796</v>
      </c>
      <c r="N332" s="126">
        <f t="shared" si="153"/>
        <v>198664.54550000001</v>
      </c>
      <c r="O332" s="126">
        <f t="shared" ca="1" si="154"/>
        <v>606314.26892494224</v>
      </c>
      <c r="P332" s="126">
        <f t="shared" ca="1" si="155"/>
        <v>122295</v>
      </c>
      <c r="Q332" s="49">
        <f t="shared" si="174"/>
        <v>1</v>
      </c>
      <c r="R332" s="49">
        <f t="shared" si="175"/>
        <v>0</v>
      </c>
      <c r="S332" s="49">
        <f ca="1">OFFSET(V!$B$7,D332,Q332)*H332</f>
        <v>12714.87</v>
      </c>
      <c r="T332" s="49">
        <f ca="1">IF(R332&gt;0,OFFSET(V!$I$7,D332,R332)*IF(R332=1,H332-9300,IF(R332=2,H332-18000,IF(R332=3,H332-45000,0))),0)</f>
        <v>0</v>
      </c>
      <c r="U332" s="49">
        <f>IF(AND(I332=1,H332&gt;20000,H332&lt;=45000),H332*V!$G$7,0)+IF(AND(I332=1,H332&gt;45000,H332&lt;=50000),V!$G$7/5000*(50000-H332)*H332,0)</f>
        <v>0</v>
      </c>
      <c r="V332" s="50">
        <f t="shared" ca="1" si="156"/>
        <v>12714.87</v>
      </c>
      <c r="W332" s="51">
        <v>9349.4500000000007</v>
      </c>
      <c r="X332" s="51">
        <v>0</v>
      </c>
      <c r="Y332" s="52">
        <v>477.82388465367757</v>
      </c>
      <c r="Z332" s="52">
        <v>34271.99988372346</v>
      </c>
      <c r="AA332" s="52">
        <v>0</v>
      </c>
      <c r="AB332" s="138">
        <f t="shared" si="176"/>
        <v>0</v>
      </c>
      <c r="AC332" s="52">
        <v>32426.818904449796</v>
      </c>
      <c r="AD332" s="138">
        <f t="shared" si="157"/>
        <v>0</v>
      </c>
      <c r="AE332" s="138">
        <f t="shared" si="158"/>
        <v>2219</v>
      </c>
      <c r="AF332" s="138">
        <f t="shared" si="159"/>
        <v>0</v>
      </c>
      <c r="AG332" s="138">
        <f t="shared" si="160"/>
        <v>0</v>
      </c>
      <c r="AH332" s="29"/>
      <c r="AI332" s="29"/>
      <c r="AJ332" s="15"/>
      <c r="AK332" s="51">
        <f t="shared" ca="1" si="161"/>
        <v>1590584.5344330547</v>
      </c>
      <c r="AL332" s="15">
        <f t="shared" ca="1" si="162"/>
        <v>1734943.8544330548</v>
      </c>
      <c r="AM332" s="49">
        <f t="shared" ca="1" si="163"/>
        <v>9732.3840167786639</v>
      </c>
      <c r="AN332" s="49">
        <f t="shared" ca="1" si="164"/>
        <v>210.71155815829496</v>
      </c>
      <c r="AO332" s="15"/>
      <c r="AP332" s="49">
        <f t="shared" ca="1" si="165"/>
        <v>18869.308730862311</v>
      </c>
      <c r="AQ332" s="15">
        <f t="shared" si="177"/>
        <v>32426.818904449796</v>
      </c>
      <c r="AR332" s="15">
        <f t="shared" si="178"/>
        <v>0</v>
      </c>
      <c r="AS332" s="15"/>
      <c r="AT332" s="15"/>
      <c r="AU332" s="51">
        <f t="shared" si="166"/>
        <v>0</v>
      </c>
      <c r="AV332" s="51">
        <f t="shared" ca="1" si="167"/>
        <v>37004.925746016321</v>
      </c>
      <c r="AW332" s="51">
        <f t="shared" ca="1" si="179"/>
        <v>0</v>
      </c>
      <c r="AX332" s="15">
        <f t="shared" ca="1" si="180"/>
        <v>23447.415572428832</v>
      </c>
      <c r="AY332" s="51">
        <f t="shared" ca="1" si="181"/>
        <v>-2579.3398418731367</v>
      </c>
      <c r="AZ332" s="52">
        <f t="shared" ca="1" si="168"/>
        <v>0</v>
      </c>
      <c r="BA332" s="52">
        <f t="shared" ca="1" si="169"/>
        <v>0</v>
      </c>
      <c r="BB332" s="52">
        <f t="shared" si="182"/>
        <v>0</v>
      </c>
      <c r="BC332" s="39">
        <f t="shared" si="183"/>
        <v>0</v>
      </c>
      <c r="BD332" s="51">
        <f t="shared" ca="1" si="184"/>
        <v>0</v>
      </c>
      <c r="BE332" s="15">
        <f t="shared" ca="1" si="185"/>
        <v>53294.89463500549</v>
      </c>
      <c r="BF332" s="15">
        <v>-36980.25</v>
      </c>
      <c r="BG332" s="15">
        <f t="shared" ca="1" si="186"/>
        <v>1761201.594642997</v>
      </c>
      <c r="BH332" s="15"/>
      <c r="BI332" s="15"/>
    </row>
    <row r="333" spans="1:61" ht="11.25" x14ac:dyDescent="0.2">
      <c r="A333" s="20">
        <v>30508</v>
      </c>
      <c r="B333" s="20"/>
      <c r="C333" s="20">
        <v>1</v>
      </c>
      <c r="D333" s="20">
        <f t="shared" si="170"/>
        <v>3</v>
      </c>
      <c r="E333" s="47">
        <f t="shared" si="171"/>
        <v>4</v>
      </c>
      <c r="F333" s="47">
        <f t="shared" si="172"/>
        <v>34</v>
      </c>
      <c r="G333" s="21" t="s">
        <v>415</v>
      </c>
      <c r="H333" s="29">
        <v>2963</v>
      </c>
      <c r="I333" s="48"/>
      <c r="J333" s="29">
        <f t="shared" si="173"/>
        <v>4776.1791044776119</v>
      </c>
      <c r="K333" s="125">
        <v>220846.7</v>
      </c>
      <c r="L333" s="125">
        <v>1242513.42</v>
      </c>
      <c r="M333" s="125">
        <v>0</v>
      </c>
      <c r="N333" s="126">
        <f t="shared" si="153"/>
        <v>643589.8578</v>
      </c>
      <c r="O333" s="126">
        <f t="shared" ca="1" si="154"/>
        <v>809603.05490067764</v>
      </c>
      <c r="P333" s="126">
        <f t="shared" ca="1" si="155"/>
        <v>49804</v>
      </c>
      <c r="Q333" s="49">
        <f t="shared" si="174"/>
        <v>1</v>
      </c>
      <c r="R333" s="49">
        <f t="shared" si="175"/>
        <v>0</v>
      </c>
      <c r="S333" s="49">
        <f ca="1">OFFSET(V!$B$7,D333,Q333)*H333</f>
        <v>16977.990000000002</v>
      </c>
      <c r="T333" s="49">
        <f ca="1">IF(R333&gt;0,OFFSET(V!$I$7,D333,R333)*IF(R333=1,H333-9300,IF(R333=2,H333-18000,IF(R333=3,H333-45000,0))),0)</f>
        <v>0</v>
      </c>
      <c r="U333" s="49">
        <f>IF(AND(I333=1,H333&gt;20000,H333&lt;=45000),H333*V!$G$7,0)+IF(AND(I333=1,H333&gt;45000,H333&lt;=50000),V!$G$7/5000*(50000-H333)*H333,0)</f>
        <v>0</v>
      </c>
      <c r="V333" s="50">
        <f t="shared" ca="1" si="156"/>
        <v>16977.990000000002</v>
      </c>
      <c r="W333" s="51">
        <v>10510.9</v>
      </c>
      <c r="X333" s="51">
        <v>0</v>
      </c>
      <c r="Y333" s="52">
        <v>3299.9280538941734</v>
      </c>
      <c r="Z333" s="52">
        <v>96610.902378581857</v>
      </c>
      <c r="AA333" s="52">
        <v>4498</v>
      </c>
      <c r="AB333" s="138">
        <f t="shared" si="176"/>
        <v>3498</v>
      </c>
      <c r="AC333" s="52">
        <v>91409.437624139973</v>
      </c>
      <c r="AD333" s="138">
        <f t="shared" si="157"/>
        <v>0</v>
      </c>
      <c r="AE333" s="138">
        <f t="shared" si="158"/>
        <v>2963</v>
      </c>
      <c r="AF333" s="138">
        <f t="shared" si="159"/>
        <v>0</v>
      </c>
      <c r="AG333" s="138">
        <f t="shared" si="160"/>
        <v>0</v>
      </c>
      <c r="AH333" s="29"/>
      <c r="AI333" s="29"/>
      <c r="AJ333" s="15"/>
      <c r="AK333" s="51">
        <f t="shared" ca="1" si="161"/>
        <v>2123885.5229946557</v>
      </c>
      <c r="AL333" s="15">
        <f t="shared" ca="1" si="162"/>
        <v>2201178.4129946558</v>
      </c>
      <c r="AM333" s="49">
        <f t="shared" ca="1" si="163"/>
        <v>12995.517729479578</v>
      </c>
      <c r="AN333" s="49">
        <f t="shared" ca="1" si="164"/>
        <v>1455.2076703957198</v>
      </c>
      <c r="AO333" s="15"/>
      <c r="AP333" s="49">
        <f t="shared" ca="1" si="165"/>
        <v>53191.554328127655</v>
      </c>
      <c r="AQ333" s="15">
        <f t="shared" si="177"/>
        <v>91409.437624139973</v>
      </c>
      <c r="AR333" s="15">
        <f t="shared" si="178"/>
        <v>0</v>
      </c>
      <c r="AS333" s="15"/>
      <c r="AT333" s="15"/>
      <c r="AU333" s="51">
        <f t="shared" si="166"/>
        <v>1749</v>
      </c>
      <c r="AV333" s="51">
        <f t="shared" ca="1" si="167"/>
        <v>49412.165383256586</v>
      </c>
      <c r="AW333" s="51">
        <f t="shared" ca="1" si="179"/>
        <v>0</v>
      </c>
      <c r="AX333" s="15">
        <f t="shared" ca="1" si="180"/>
        <v>12943.282087244268</v>
      </c>
      <c r="AY333" s="51">
        <f t="shared" ca="1" si="181"/>
        <v>-1423.8295503871514</v>
      </c>
      <c r="AZ333" s="52">
        <f t="shared" ca="1" si="168"/>
        <v>0</v>
      </c>
      <c r="BA333" s="52">
        <f t="shared" ca="1" si="169"/>
        <v>0</v>
      </c>
      <c r="BB333" s="52">
        <f t="shared" si="182"/>
        <v>0</v>
      </c>
      <c r="BC333" s="39">
        <f t="shared" si="183"/>
        <v>0</v>
      </c>
      <c r="BD333" s="51">
        <f t="shared" ca="1" si="184"/>
        <v>0</v>
      </c>
      <c r="BE333" s="15">
        <f t="shared" ca="1" si="185"/>
        <v>102928.89016099709</v>
      </c>
      <c r="BF333" s="15">
        <v>-70145.06</v>
      </c>
      <c r="BG333" s="15">
        <f t="shared" ca="1" si="186"/>
        <v>2248412.9685555277</v>
      </c>
      <c r="BH333" s="15"/>
      <c r="BI333" s="15"/>
    </row>
    <row r="334" spans="1:61" ht="11.25" x14ac:dyDescent="0.2">
      <c r="A334" s="20">
        <v>30509</v>
      </c>
      <c r="B334" s="20"/>
      <c r="C334" s="20">
        <v>1</v>
      </c>
      <c r="D334" s="20">
        <f t="shared" si="170"/>
        <v>3</v>
      </c>
      <c r="E334" s="47">
        <f t="shared" si="171"/>
        <v>3</v>
      </c>
      <c r="F334" s="47">
        <f t="shared" si="172"/>
        <v>33</v>
      </c>
      <c r="G334" s="21" t="s">
        <v>416</v>
      </c>
      <c r="H334" s="29">
        <v>2172</v>
      </c>
      <c r="I334" s="48"/>
      <c r="J334" s="29">
        <f t="shared" si="173"/>
        <v>3501.1343283582091</v>
      </c>
      <c r="K334" s="125">
        <v>119608.34999999999</v>
      </c>
      <c r="L334" s="125">
        <v>312613.03000000003</v>
      </c>
      <c r="M334" s="125">
        <v>0</v>
      </c>
      <c r="N334" s="126">
        <f t="shared" si="153"/>
        <v>208037.0937</v>
      </c>
      <c r="O334" s="126">
        <f t="shared" ca="1" si="154"/>
        <v>593472.10099367937</v>
      </c>
      <c r="P334" s="126">
        <f t="shared" ca="1" si="155"/>
        <v>115631</v>
      </c>
      <c r="Q334" s="49">
        <f t="shared" si="174"/>
        <v>1</v>
      </c>
      <c r="R334" s="49">
        <f t="shared" si="175"/>
        <v>0</v>
      </c>
      <c r="S334" s="49">
        <f ca="1">OFFSET(V!$B$7,D334,Q334)*H334</f>
        <v>12445.560000000001</v>
      </c>
      <c r="T334" s="49">
        <f ca="1">IF(R334&gt;0,OFFSET(V!$I$7,D334,R334)*IF(R334=1,H334-9300,IF(R334=2,H334-18000,IF(R334=3,H334-45000,0))),0)</f>
        <v>0</v>
      </c>
      <c r="U334" s="49">
        <f>IF(AND(I334=1,H334&gt;20000,H334&lt;=45000),H334*V!$G$7,0)+IF(AND(I334=1,H334&gt;45000,H334&lt;=50000),V!$G$7/5000*(50000-H334)*H334,0)</f>
        <v>0</v>
      </c>
      <c r="V334" s="50">
        <f t="shared" ca="1" si="156"/>
        <v>12445.560000000001</v>
      </c>
      <c r="W334" s="51">
        <v>9367.25</v>
      </c>
      <c r="X334" s="51">
        <v>0</v>
      </c>
      <c r="Y334" s="52">
        <v>510.52666002921444</v>
      </c>
      <c r="Z334" s="52">
        <v>70989.149945858735</v>
      </c>
      <c r="AA334" s="52">
        <v>8738</v>
      </c>
      <c r="AB334" s="138">
        <f t="shared" si="176"/>
        <v>7738</v>
      </c>
      <c r="AC334" s="52">
        <v>67167.142777928224</v>
      </c>
      <c r="AD334" s="138">
        <f t="shared" si="157"/>
        <v>0</v>
      </c>
      <c r="AE334" s="138">
        <f t="shared" si="158"/>
        <v>2172</v>
      </c>
      <c r="AF334" s="138">
        <f t="shared" si="159"/>
        <v>0</v>
      </c>
      <c r="AG334" s="138">
        <f t="shared" si="160"/>
        <v>0</v>
      </c>
      <c r="AH334" s="29"/>
      <c r="AI334" s="29"/>
      <c r="AJ334" s="15"/>
      <c r="AK334" s="51">
        <f t="shared" ca="1" si="161"/>
        <v>1556894.8214459643</v>
      </c>
      <c r="AL334" s="15">
        <f t="shared" ca="1" si="162"/>
        <v>1694338.6314459643</v>
      </c>
      <c r="AM334" s="49">
        <f t="shared" ca="1" si="163"/>
        <v>9526.2451935300851</v>
      </c>
      <c r="AN334" s="49">
        <f t="shared" ca="1" si="164"/>
        <v>225.13288153034557</v>
      </c>
      <c r="AO334" s="15"/>
      <c r="AP334" s="49">
        <f t="shared" ca="1" si="165"/>
        <v>39084.856192067513</v>
      </c>
      <c r="AQ334" s="15">
        <f t="shared" si="177"/>
        <v>67167.142777928224</v>
      </c>
      <c r="AR334" s="15">
        <f t="shared" si="178"/>
        <v>0</v>
      </c>
      <c r="AS334" s="15"/>
      <c r="AT334" s="15"/>
      <c r="AU334" s="51">
        <f t="shared" si="166"/>
        <v>3869</v>
      </c>
      <c r="AV334" s="51">
        <f t="shared" ca="1" si="167"/>
        <v>36221.135070007862</v>
      </c>
      <c r="AW334" s="51">
        <f t="shared" ca="1" si="179"/>
        <v>0</v>
      </c>
      <c r="AX334" s="15">
        <f t="shared" ca="1" si="180"/>
        <v>12007.848484147151</v>
      </c>
      <c r="AY334" s="51">
        <f t="shared" ca="1" si="181"/>
        <v>-1320.9269019292769</v>
      </c>
      <c r="AZ334" s="52">
        <f t="shared" ca="1" si="168"/>
        <v>0</v>
      </c>
      <c r="BA334" s="52">
        <f t="shared" ca="1" si="169"/>
        <v>0</v>
      </c>
      <c r="BB334" s="52">
        <f t="shared" si="182"/>
        <v>0</v>
      </c>
      <c r="BC334" s="39">
        <f t="shared" si="183"/>
        <v>0</v>
      </c>
      <c r="BD334" s="51">
        <f t="shared" ca="1" si="184"/>
        <v>0</v>
      </c>
      <c r="BE334" s="15">
        <f t="shared" ca="1" si="185"/>
        <v>77854.064360146091</v>
      </c>
      <c r="BF334" s="15">
        <v>-39851.81</v>
      </c>
      <c r="BG334" s="15">
        <f t="shared" ca="1" si="186"/>
        <v>1742092.2638811709</v>
      </c>
      <c r="BH334" s="15"/>
      <c r="BI334" s="15"/>
    </row>
    <row r="335" spans="1:61" ht="11.25" x14ac:dyDescent="0.2">
      <c r="A335" s="20">
        <v>30510</v>
      </c>
      <c r="B335" s="20"/>
      <c r="C335" s="20">
        <v>1</v>
      </c>
      <c r="D335" s="20">
        <f t="shared" si="170"/>
        <v>3</v>
      </c>
      <c r="E335" s="47">
        <f t="shared" si="171"/>
        <v>3</v>
      </c>
      <c r="F335" s="47">
        <f t="shared" si="172"/>
        <v>33</v>
      </c>
      <c r="G335" s="21" t="s">
        <v>417</v>
      </c>
      <c r="H335" s="29">
        <v>1292</v>
      </c>
      <c r="I335" s="48"/>
      <c r="J335" s="29">
        <f t="shared" si="173"/>
        <v>2082.6268656716416</v>
      </c>
      <c r="K335" s="125">
        <v>56552.600000000006</v>
      </c>
      <c r="L335" s="125">
        <v>58362.38</v>
      </c>
      <c r="M335" s="125">
        <v>37717</v>
      </c>
      <c r="N335" s="126">
        <f t="shared" si="153"/>
        <v>101196.20020000001</v>
      </c>
      <c r="O335" s="126">
        <f t="shared" ca="1" si="154"/>
        <v>353022.99930194917</v>
      </c>
      <c r="P335" s="126">
        <f t="shared" ca="1" si="155"/>
        <v>75548</v>
      </c>
      <c r="Q335" s="49">
        <f t="shared" si="174"/>
        <v>1</v>
      </c>
      <c r="R335" s="49">
        <f t="shared" si="175"/>
        <v>0</v>
      </c>
      <c r="S335" s="49">
        <f ca="1">OFFSET(V!$B$7,D335,Q335)*H335</f>
        <v>7403.1600000000008</v>
      </c>
      <c r="T335" s="49">
        <f ca="1">IF(R335&gt;0,OFFSET(V!$I$7,D335,R335)*IF(R335=1,H335-9300,IF(R335=2,H335-18000,IF(R335=3,H335-45000,0))),0)</f>
        <v>0</v>
      </c>
      <c r="U335" s="49">
        <f>IF(AND(I335=1,H335&gt;20000,H335&lt;=45000),H335*V!$G$7,0)+IF(AND(I335=1,H335&gt;45000,H335&lt;=50000),V!$G$7/5000*(50000-H335)*H335,0)</f>
        <v>0</v>
      </c>
      <c r="V335" s="50">
        <f t="shared" ca="1" si="156"/>
        <v>7403.1600000000008</v>
      </c>
      <c r="W335" s="51">
        <v>0</v>
      </c>
      <c r="X335" s="51">
        <v>0</v>
      </c>
      <c r="Y335" s="52">
        <v>0</v>
      </c>
      <c r="Z335" s="52">
        <v>29152.271389431913</v>
      </c>
      <c r="AA335" s="52">
        <v>0</v>
      </c>
      <c r="AB335" s="138">
        <f t="shared" si="176"/>
        <v>0</v>
      </c>
      <c r="AC335" s="52">
        <v>27582.73308256613</v>
      </c>
      <c r="AD335" s="138">
        <f t="shared" si="157"/>
        <v>0</v>
      </c>
      <c r="AE335" s="138">
        <f t="shared" si="158"/>
        <v>1292</v>
      </c>
      <c r="AF335" s="138">
        <f t="shared" si="159"/>
        <v>0</v>
      </c>
      <c r="AG335" s="138">
        <f t="shared" si="160"/>
        <v>0</v>
      </c>
      <c r="AH335" s="29"/>
      <c r="AI335" s="29"/>
      <c r="AJ335" s="15"/>
      <c r="AK335" s="51">
        <f t="shared" ca="1" si="161"/>
        <v>926108.70594299526</v>
      </c>
      <c r="AL335" s="15">
        <f t="shared" ca="1" si="162"/>
        <v>1009059.8659429953</v>
      </c>
      <c r="AM335" s="49">
        <f t="shared" ca="1" si="163"/>
        <v>5666.6246731311558</v>
      </c>
      <c r="AN335" s="49">
        <f t="shared" ca="1" si="164"/>
        <v>0</v>
      </c>
      <c r="AO335" s="15"/>
      <c r="AP335" s="49">
        <f t="shared" ca="1" si="165"/>
        <v>16050.513857358001</v>
      </c>
      <c r="AQ335" s="15">
        <f t="shared" si="177"/>
        <v>27582.73308256613</v>
      </c>
      <c r="AR335" s="15">
        <f t="shared" si="178"/>
        <v>0</v>
      </c>
      <c r="AS335" s="15"/>
      <c r="AT335" s="15"/>
      <c r="AU335" s="51">
        <f t="shared" si="166"/>
        <v>0</v>
      </c>
      <c r="AV335" s="51">
        <f t="shared" ca="1" si="167"/>
        <v>21545.905391551642</v>
      </c>
      <c r="AW335" s="51">
        <f t="shared" ca="1" si="179"/>
        <v>0</v>
      </c>
      <c r="AX335" s="15">
        <f t="shared" ca="1" si="180"/>
        <v>10013.686166343516</v>
      </c>
      <c r="AY335" s="51">
        <f t="shared" ca="1" si="181"/>
        <v>-1101.5584900211757</v>
      </c>
      <c r="AZ335" s="52">
        <f t="shared" ca="1" si="168"/>
        <v>0</v>
      </c>
      <c r="BA335" s="52">
        <f t="shared" ca="1" si="169"/>
        <v>0</v>
      </c>
      <c r="BB335" s="52">
        <f t="shared" si="182"/>
        <v>0</v>
      </c>
      <c r="BC335" s="39">
        <f t="shared" si="183"/>
        <v>0</v>
      </c>
      <c r="BD335" s="51">
        <f t="shared" ca="1" si="184"/>
        <v>0</v>
      </c>
      <c r="BE335" s="15">
        <f t="shared" ca="1" si="185"/>
        <v>36494.86075888847</v>
      </c>
      <c r="BF335" s="15">
        <v>-20334.82</v>
      </c>
      <c r="BG335" s="15">
        <f t="shared" ca="1" si="186"/>
        <v>1030886.531375015</v>
      </c>
      <c r="BH335" s="15"/>
      <c r="BI335" s="15"/>
    </row>
    <row r="336" spans="1:61" ht="11.25" x14ac:dyDescent="0.2">
      <c r="A336" s="20">
        <v>30511</v>
      </c>
      <c r="B336" s="20"/>
      <c r="C336" s="20">
        <v>1</v>
      </c>
      <c r="D336" s="20">
        <f t="shared" si="170"/>
        <v>3</v>
      </c>
      <c r="E336" s="47">
        <f t="shared" si="171"/>
        <v>4</v>
      </c>
      <c r="F336" s="47">
        <f t="shared" si="172"/>
        <v>34</v>
      </c>
      <c r="G336" s="21" t="s">
        <v>418</v>
      </c>
      <c r="H336" s="29">
        <v>2547</v>
      </c>
      <c r="I336" s="48"/>
      <c r="J336" s="29">
        <f t="shared" si="173"/>
        <v>4105.6119402985078</v>
      </c>
      <c r="K336" s="125">
        <v>133201.95000000001</v>
      </c>
      <c r="L336" s="125">
        <v>163953.35999999999</v>
      </c>
      <c r="M336" s="125">
        <v>74155</v>
      </c>
      <c r="N336" s="126">
        <f t="shared" si="153"/>
        <v>234002.2144</v>
      </c>
      <c r="O336" s="126">
        <f t="shared" ca="1" si="154"/>
        <v>695936.20682822342</v>
      </c>
      <c r="P336" s="126">
        <f t="shared" ca="1" si="155"/>
        <v>138580</v>
      </c>
      <c r="Q336" s="49">
        <f t="shared" si="174"/>
        <v>1</v>
      </c>
      <c r="R336" s="49">
        <f t="shared" si="175"/>
        <v>0</v>
      </c>
      <c r="S336" s="49">
        <f ca="1">OFFSET(V!$B$7,D336,Q336)*H336</f>
        <v>14594.310000000001</v>
      </c>
      <c r="T336" s="49">
        <f ca="1">IF(R336&gt;0,OFFSET(V!$I$7,D336,R336)*IF(R336=1,H336-9300,IF(R336=2,H336-18000,IF(R336=3,H336-45000,0))),0)</f>
        <v>0</v>
      </c>
      <c r="U336" s="49">
        <f>IF(AND(I336=1,H336&gt;20000,H336&lt;=45000),H336*V!$G$7,0)+IF(AND(I336=1,H336&gt;45000,H336&lt;=50000),V!$G$7/5000*(50000-H336)*H336,0)</f>
        <v>0</v>
      </c>
      <c r="V336" s="50">
        <f t="shared" ca="1" si="156"/>
        <v>14594.310000000001</v>
      </c>
      <c r="W336" s="51">
        <v>10319.550000000001</v>
      </c>
      <c r="X336" s="51">
        <v>0</v>
      </c>
      <c r="Y336" s="52">
        <v>39.53402178731568</v>
      </c>
      <c r="Z336" s="52">
        <v>54587.54532968031</v>
      </c>
      <c r="AA336" s="52">
        <v>2650</v>
      </c>
      <c r="AB336" s="138">
        <f t="shared" si="176"/>
        <v>1650</v>
      </c>
      <c r="AC336" s="52">
        <v>51648.589310501484</v>
      </c>
      <c r="AD336" s="138">
        <f t="shared" si="157"/>
        <v>0</v>
      </c>
      <c r="AE336" s="138">
        <f t="shared" si="158"/>
        <v>2547</v>
      </c>
      <c r="AF336" s="138">
        <f t="shared" si="159"/>
        <v>0</v>
      </c>
      <c r="AG336" s="138">
        <f t="shared" si="160"/>
        <v>0</v>
      </c>
      <c r="AH336" s="29"/>
      <c r="AI336" s="29"/>
      <c r="AJ336" s="15"/>
      <c r="AK336" s="51">
        <f t="shared" ca="1" si="161"/>
        <v>1825695.7229387069</v>
      </c>
      <c r="AL336" s="15">
        <f t="shared" ca="1" si="162"/>
        <v>1989189.582938707</v>
      </c>
      <c r="AM336" s="49">
        <f t="shared" ca="1" si="163"/>
        <v>11170.969847109174</v>
      </c>
      <c r="AN336" s="49">
        <f t="shared" ca="1" si="164"/>
        <v>17.43377758754562</v>
      </c>
      <c r="AO336" s="15"/>
      <c r="AP336" s="49">
        <f t="shared" ca="1" si="165"/>
        <v>30054.541584393002</v>
      </c>
      <c r="AQ336" s="15">
        <f t="shared" si="177"/>
        <v>51648.589310501484</v>
      </c>
      <c r="AR336" s="15">
        <f t="shared" si="178"/>
        <v>0</v>
      </c>
      <c r="AS336" s="15"/>
      <c r="AT336" s="15"/>
      <c r="AU336" s="51">
        <f t="shared" si="166"/>
        <v>825</v>
      </c>
      <c r="AV336" s="51">
        <f t="shared" ca="1" si="167"/>
        <v>42474.784080713645</v>
      </c>
      <c r="AW336" s="51">
        <f t="shared" ca="1" si="179"/>
        <v>0</v>
      </c>
      <c r="AX336" s="15">
        <f t="shared" ca="1" si="180"/>
        <v>21705.736354605164</v>
      </c>
      <c r="AY336" s="51">
        <f t="shared" ca="1" si="181"/>
        <v>-2387.7459075899274</v>
      </c>
      <c r="AZ336" s="52">
        <f t="shared" ca="1" si="168"/>
        <v>0</v>
      </c>
      <c r="BA336" s="52">
        <f t="shared" ca="1" si="169"/>
        <v>0</v>
      </c>
      <c r="BB336" s="52">
        <f t="shared" si="182"/>
        <v>0</v>
      </c>
      <c r="BC336" s="39">
        <f t="shared" si="183"/>
        <v>0</v>
      </c>
      <c r="BD336" s="51">
        <f t="shared" ca="1" si="184"/>
        <v>0</v>
      </c>
      <c r="BE336" s="15">
        <f t="shared" ca="1" si="185"/>
        <v>70966.579757516723</v>
      </c>
      <c r="BF336" s="15">
        <v>-41875.360000000001</v>
      </c>
      <c r="BG336" s="15">
        <f t="shared" ca="1" si="186"/>
        <v>2029469.2063209203</v>
      </c>
      <c r="BH336" s="15"/>
      <c r="BI336" s="15"/>
    </row>
    <row r="337" spans="1:61" ht="11.25" x14ac:dyDescent="0.2">
      <c r="A337" s="20">
        <v>30512</v>
      </c>
      <c r="B337" s="20"/>
      <c r="C337" s="20">
        <v>1</v>
      </c>
      <c r="D337" s="20">
        <f t="shared" si="170"/>
        <v>3</v>
      </c>
      <c r="E337" s="47">
        <f t="shared" si="171"/>
        <v>3</v>
      </c>
      <c r="F337" s="47">
        <f t="shared" si="172"/>
        <v>33</v>
      </c>
      <c r="G337" s="21" t="s">
        <v>419</v>
      </c>
      <c r="H337" s="29">
        <v>1694</v>
      </c>
      <c r="I337" s="48"/>
      <c r="J337" s="29">
        <f t="shared" si="173"/>
        <v>2730.6268656716416</v>
      </c>
      <c r="K337" s="125">
        <v>100100.25000000001</v>
      </c>
      <c r="L337" s="125">
        <v>169609.77</v>
      </c>
      <c r="M337" s="125">
        <v>27769</v>
      </c>
      <c r="N337" s="126">
        <f t="shared" si="153"/>
        <v>165988.9903</v>
      </c>
      <c r="O337" s="126">
        <f t="shared" ca="1" si="154"/>
        <v>462864.5207565804</v>
      </c>
      <c r="P337" s="126">
        <f t="shared" ca="1" si="155"/>
        <v>89063</v>
      </c>
      <c r="Q337" s="49">
        <f t="shared" si="174"/>
        <v>1</v>
      </c>
      <c r="R337" s="49">
        <f t="shared" si="175"/>
        <v>0</v>
      </c>
      <c r="S337" s="49">
        <f ca="1">OFFSET(V!$B$7,D337,Q337)*H337</f>
        <v>9706.6200000000008</v>
      </c>
      <c r="T337" s="49">
        <f ca="1">IF(R337&gt;0,OFFSET(V!$I$7,D337,R337)*IF(R337=1,H337-9300,IF(R337=2,H337-18000,IF(R337=3,H337-45000,0))),0)</f>
        <v>0</v>
      </c>
      <c r="U337" s="49">
        <f>IF(AND(I337=1,H337&gt;20000,H337&lt;=45000),H337*V!$G$7,0)+IF(AND(I337=1,H337&gt;45000,H337&lt;=50000),V!$G$7/5000*(50000-H337)*H337,0)</f>
        <v>0</v>
      </c>
      <c r="V337" s="50">
        <f t="shared" ca="1" si="156"/>
        <v>9706.6200000000008</v>
      </c>
      <c r="W337" s="51">
        <v>0</v>
      </c>
      <c r="X337" s="51">
        <v>0</v>
      </c>
      <c r="Y337" s="52">
        <v>143.60152031569078</v>
      </c>
      <c r="Z337" s="52">
        <v>32149.953126021959</v>
      </c>
      <c r="AA337" s="52">
        <v>0</v>
      </c>
      <c r="AB337" s="138">
        <f t="shared" si="176"/>
        <v>0</v>
      </c>
      <c r="AC337" s="52">
        <v>30419.02168945735</v>
      </c>
      <c r="AD337" s="138">
        <f t="shared" si="157"/>
        <v>0</v>
      </c>
      <c r="AE337" s="138">
        <f t="shared" si="158"/>
        <v>1694</v>
      </c>
      <c r="AF337" s="138">
        <f t="shared" si="159"/>
        <v>0</v>
      </c>
      <c r="AG337" s="138">
        <f t="shared" si="160"/>
        <v>0</v>
      </c>
      <c r="AH337" s="29"/>
      <c r="AI337" s="29"/>
      <c r="AJ337" s="15"/>
      <c r="AK337" s="51">
        <f t="shared" ca="1" si="161"/>
        <v>1214263.2723432151</v>
      </c>
      <c r="AL337" s="15">
        <f t="shared" ca="1" si="162"/>
        <v>1313032.8923432152</v>
      </c>
      <c r="AM337" s="49">
        <f t="shared" ca="1" si="163"/>
        <v>7429.7695017679389</v>
      </c>
      <c r="AN337" s="49">
        <f t="shared" ca="1" si="164"/>
        <v>63.32563329593777</v>
      </c>
      <c r="AO337" s="15"/>
      <c r="AP337" s="49">
        <f t="shared" ca="1" si="165"/>
        <v>17700.962688955035</v>
      </c>
      <c r="AQ337" s="15">
        <f t="shared" si="177"/>
        <v>30419.02168945735</v>
      </c>
      <c r="AR337" s="15">
        <f t="shared" si="178"/>
        <v>0</v>
      </c>
      <c r="AS337" s="15"/>
      <c r="AT337" s="15"/>
      <c r="AU337" s="51">
        <f t="shared" si="166"/>
        <v>0</v>
      </c>
      <c r="AV337" s="51">
        <f t="shared" ca="1" si="167"/>
        <v>28249.817131028234</v>
      </c>
      <c r="AW337" s="51">
        <f t="shared" ca="1" si="179"/>
        <v>0</v>
      </c>
      <c r="AX337" s="15">
        <f t="shared" ca="1" si="180"/>
        <v>15531.758130525919</v>
      </c>
      <c r="AY337" s="51">
        <f t="shared" ca="1" si="181"/>
        <v>-1708.5756183513017</v>
      </c>
      <c r="AZ337" s="52">
        <f t="shared" ca="1" si="168"/>
        <v>0</v>
      </c>
      <c r="BA337" s="52">
        <f t="shared" ca="1" si="169"/>
        <v>0</v>
      </c>
      <c r="BB337" s="52">
        <f t="shared" si="182"/>
        <v>0</v>
      </c>
      <c r="BC337" s="39">
        <f t="shared" si="183"/>
        <v>0</v>
      </c>
      <c r="BD337" s="51">
        <f t="shared" ca="1" si="184"/>
        <v>0</v>
      </c>
      <c r="BE337" s="15">
        <f t="shared" ca="1" si="185"/>
        <v>44242.204201631968</v>
      </c>
      <c r="BF337" s="15">
        <v>-28657.71</v>
      </c>
      <c r="BG337" s="15">
        <f t="shared" ca="1" si="186"/>
        <v>1336110.4816799113</v>
      </c>
      <c r="BH337" s="15"/>
      <c r="BI337" s="15"/>
    </row>
    <row r="338" spans="1:61" ht="11.25" x14ac:dyDescent="0.2">
      <c r="A338" s="20">
        <v>30514</v>
      </c>
      <c r="B338" s="20"/>
      <c r="C338" s="20">
        <v>1</v>
      </c>
      <c r="D338" s="20">
        <f t="shared" si="170"/>
        <v>3</v>
      </c>
      <c r="E338" s="47">
        <f t="shared" si="171"/>
        <v>5</v>
      </c>
      <c r="F338" s="47">
        <f t="shared" si="172"/>
        <v>35</v>
      </c>
      <c r="G338" s="21" t="s">
        <v>420</v>
      </c>
      <c r="H338" s="29">
        <v>5453</v>
      </c>
      <c r="I338" s="48"/>
      <c r="J338" s="29">
        <f t="shared" si="173"/>
        <v>8789.9104477611945</v>
      </c>
      <c r="K338" s="125">
        <v>321773.25</v>
      </c>
      <c r="L338" s="125">
        <v>909577.91</v>
      </c>
      <c r="M338" s="125">
        <v>58948</v>
      </c>
      <c r="N338" s="126">
        <f t="shared" si="153"/>
        <v>645360.12489999994</v>
      </c>
      <c r="O338" s="126">
        <f t="shared" ca="1" si="154"/>
        <v>1489964.7176420505</v>
      </c>
      <c r="P338" s="126">
        <f t="shared" ca="1" si="155"/>
        <v>253381</v>
      </c>
      <c r="Q338" s="49">
        <f t="shared" si="174"/>
        <v>1</v>
      </c>
      <c r="R338" s="49">
        <f t="shared" si="175"/>
        <v>0</v>
      </c>
      <c r="S338" s="49">
        <f ca="1">OFFSET(V!$B$7,D338,Q338)*H338</f>
        <v>31245.690000000002</v>
      </c>
      <c r="T338" s="49">
        <f ca="1">IF(R338&gt;0,OFFSET(V!$I$7,D338,R338)*IF(R338=1,H338-9300,IF(R338=2,H338-18000,IF(R338=3,H338-45000,0))),0)</f>
        <v>0</v>
      </c>
      <c r="U338" s="49">
        <f>IF(AND(I338=1,H338&gt;20000,H338&lt;=45000),H338*V!$G$7,0)+IF(AND(I338=1,H338&gt;45000,H338&lt;=50000),V!$G$7/5000*(50000-H338)*H338,0)</f>
        <v>0</v>
      </c>
      <c r="V338" s="50">
        <f t="shared" ca="1" si="156"/>
        <v>31245.690000000002</v>
      </c>
      <c r="W338" s="51">
        <v>30497.100000000002</v>
      </c>
      <c r="X338" s="51">
        <v>0</v>
      </c>
      <c r="Y338" s="52">
        <v>2699.7231165018202</v>
      </c>
      <c r="Z338" s="52">
        <v>263960.96015348501</v>
      </c>
      <c r="AA338" s="52">
        <v>8140</v>
      </c>
      <c r="AB338" s="138">
        <f t="shared" si="176"/>
        <v>7140</v>
      </c>
      <c r="AC338" s="52">
        <v>249749.48301183918</v>
      </c>
      <c r="AD338" s="138">
        <f t="shared" si="157"/>
        <v>0</v>
      </c>
      <c r="AE338" s="138">
        <f t="shared" si="158"/>
        <v>5453</v>
      </c>
      <c r="AF338" s="138">
        <f t="shared" si="159"/>
        <v>0</v>
      </c>
      <c r="AG338" s="138">
        <f t="shared" si="160"/>
        <v>0</v>
      </c>
      <c r="AH338" s="29"/>
      <c r="AI338" s="29"/>
      <c r="AJ338" s="15"/>
      <c r="AK338" s="51">
        <f t="shared" ca="1" si="161"/>
        <v>3908723.508906466</v>
      </c>
      <c r="AL338" s="15">
        <f t="shared" ca="1" si="162"/>
        <v>4223847.298906466</v>
      </c>
      <c r="AM338" s="49">
        <f t="shared" ca="1" si="163"/>
        <v>23916.489429244732</v>
      </c>
      <c r="AN338" s="49">
        <f t="shared" ca="1" si="164"/>
        <v>1190.5283154406843</v>
      </c>
      <c r="AO338" s="15"/>
      <c r="AP338" s="49">
        <f t="shared" ca="1" si="165"/>
        <v>145330.32408174197</v>
      </c>
      <c r="AQ338" s="15">
        <f t="shared" si="177"/>
        <v>249749.48301183918</v>
      </c>
      <c r="AR338" s="15">
        <f t="shared" si="178"/>
        <v>0</v>
      </c>
      <c r="AS338" s="15"/>
      <c r="AT338" s="15"/>
      <c r="AU338" s="51">
        <f t="shared" si="166"/>
        <v>3570</v>
      </c>
      <c r="AV338" s="51">
        <f t="shared" ca="1" si="167"/>
        <v>90936.394814342944</v>
      </c>
      <c r="AW338" s="51">
        <f t="shared" ca="1" si="179"/>
        <v>0</v>
      </c>
      <c r="AX338" s="15">
        <f t="shared" ca="1" si="180"/>
        <v>0</v>
      </c>
      <c r="AY338" s="51">
        <f t="shared" ca="1" si="181"/>
        <v>0</v>
      </c>
      <c r="AZ338" s="52">
        <f t="shared" ca="1" si="168"/>
        <v>0</v>
      </c>
      <c r="BA338" s="52">
        <f t="shared" ca="1" si="169"/>
        <v>0</v>
      </c>
      <c r="BB338" s="52">
        <f t="shared" si="182"/>
        <v>0</v>
      </c>
      <c r="BC338" s="39">
        <f t="shared" si="183"/>
        <v>0</v>
      </c>
      <c r="BD338" s="51">
        <f t="shared" ca="1" si="184"/>
        <v>0</v>
      </c>
      <c r="BE338" s="15">
        <f t="shared" ca="1" si="185"/>
        <v>239836.71889608493</v>
      </c>
      <c r="BF338" s="15">
        <v>-102740.1</v>
      </c>
      <c r="BG338" s="15">
        <f t="shared" ca="1" si="186"/>
        <v>4386050.9355472364</v>
      </c>
      <c r="BH338" s="15"/>
      <c r="BI338" s="15"/>
    </row>
    <row r="339" spans="1:61" ht="11.25" x14ac:dyDescent="0.2">
      <c r="A339" s="20">
        <v>30515</v>
      </c>
      <c r="B339" s="20"/>
      <c r="C339" s="20">
        <v>1</v>
      </c>
      <c r="D339" s="20">
        <f t="shared" si="170"/>
        <v>3</v>
      </c>
      <c r="E339" s="47">
        <f t="shared" si="171"/>
        <v>4</v>
      </c>
      <c r="F339" s="47">
        <f t="shared" si="172"/>
        <v>34</v>
      </c>
      <c r="G339" s="21" t="s">
        <v>421</v>
      </c>
      <c r="H339" s="29">
        <v>3571</v>
      </c>
      <c r="I339" s="48"/>
      <c r="J339" s="29">
        <f t="shared" si="173"/>
        <v>5756.2388059701489</v>
      </c>
      <c r="K339" s="125">
        <v>219603.99999999997</v>
      </c>
      <c r="L339" s="125">
        <v>319115.01</v>
      </c>
      <c r="M339" s="125">
        <v>85129</v>
      </c>
      <c r="N339" s="126">
        <f t="shared" si="153"/>
        <v>367698.73389999999</v>
      </c>
      <c r="O339" s="126">
        <f t="shared" ca="1" si="154"/>
        <v>975731.52516041836</v>
      </c>
      <c r="P339" s="126">
        <f t="shared" ca="1" si="155"/>
        <v>182410</v>
      </c>
      <c r="Q339" s="49">
        <f t="shared" si="174"/>
        <v>1</v>
      </c>
      <c r="R339" s="49">
        <f t="shared" si="175"/>
        <v>0</v>
      </c>
      <c r="S339" s="49">
        <f ca="1">OFFSET(V!$B$7,D339,Q339)*H339</f>
        <v>20461.830000000002</v>
      </c>
      <c r="T339" s="49">
        <f ca="1">IF(R339&gt;0,OFFSET(V!$I$7,D339,R339)*IF(R339=1,H339-9300,IF(R339=2,H339-18000,IF(R339=3,H339-45000,0))),0)</f>
        <v>0</v>
      </c>
      <c r="U339" s="49">
        <f>IF(AND(I339=1,H339&gt;20000,H339&lt;=45000),H339*V!$G$7,0)+IF(AND(I339=1,H339&gt;45000,H339&lt;=50000),V!$G$7/5000*(50000-H339)*H339,0)</f>
        <v>0</v>
      </c>
      <c r="V339" s="50">
        <f t="shared" ca="1" si="156"/>
        <v>20461.830000000002</v>
      </c>
      <c r="W339" s="51">
        <v>15285.75</v>
      </c>
      <c r="X339" s="51">
        <v>0</v>
      </c>
      <c r="Y339" s="52">
        <v>695.69704148892095</v>
      </c>
      <c r="Z339" s="52">
        <v>61316.977100789947</v>
      </c>
      <c r="AA339" s="52">
        <v>0</v>
      </c>
      <c r="AB339" s="138">
        <f t="shared" si="176"/>
        <v>0</v>
      </c>
      <c r="AC339" s="52">
        <v>58015.713088278389</v>
      </c>
      <c r="AD339" s="138">
        <f t="shared" si="157"/>
        <v>0</v>
      </c>
      <c r="AE339" s="138">
        <f t="shared" si="158"/>
        <v>3571</v>
      </c>
      <c r="AF339" s="138">
        <f t="shared" si="159"/>
        <v>0</v>
      </c>
      <c r="AG339" s="138">
        <f t="shared" si="160"/>
        <v>0</v>
      </c>
      <c r="AH339" s="29"/>
      <c r="AI339" s="29"/>
      <c r="AJ339" s="15"/>
      <c r="AK339" s="51">
        <f t="shared" ca="1" si="161"/>
        <v>2559701.3846148886</v>
      </c>
      <c r="AL339" s="15">
        <f t="shared" ca="1" si="162"/>
        <v>2777858.9646148887</v>
      </c>
      <c r="AM339" s="49">
        <f t="shared" ca="1" si="163"/>
        <v>15662.164634482475</v>
      </c>
      <c r="AN339" s="49">
        <f t="shared" ca="1" si="164"/>
        <v>306.78961920142319</v>
      </c>
      <c r="AO339" s="15"/>
      <c r="AP339" s="49">
        <f t="shared" ca="1" si="165"/>
        <v>33759.598952015338</v>
      </c>
      <c r="AQ339" s="15">
        <f t="shared" si="177"/>
        <v>58015.713088278389</v>
      </c>
      <c r="AR339" s="15">
        <f t="shared" si="178"/>
        <v>0</v>
      </c>
      <c r="AS339" s="15"/>
      <c r="AT339" s="15"/>
      <c r="AU339" s="51">
        <f t="shared" si="166"/>
        <v>0</v>
      </c>
      <c r="AV339" s="51">
        <f t="shared" ca="1" si="167"/>
        <v>59551.414979280889</v>
      </c>
      <c r="AW339" s="51">
        <f t="shared" ca="1" si="179"/>
        <v>0</v>
      </c>
      <c r="AX339" s="15">
        <f t="shared" ca="1" si="180"/>
        <v>35295.300843017838</v>
      </c>
      <c r="AY339" s="51">
        <f t="shared" ca="1" si="181"/>
        <v>-3882.6699434774455</v>
      </c>
      <c r="AZ339" s="52">
        <f t="shared" ca="1" si="168"/>
        <v>0</v>
      </c>
      <c r="BA339" s="52">
        <f t="shared" ca="1" si="169"/>
        <v>0</v>
      </c>
      <c r="BB339" s="52">
        <f t="shared" si="182"/>
        <v>0</v>
      </c>
      <c r="BC339" s="39">
        <f t="shared" si="183"/>
        <v>0</v>
      </c>
      <c r="BD339" s="51">
        <f t="shared" ca="1" si="184"/>
        <v>0</v>
      </c>
      <c r="BE339" s="15">
        <f t="shared" ca="1" si="185"/>
        <v>89428.343987818778</v>
      </c>
      <c r="BF339" s="15">
        <v>-58833.35</v>
      </c>
      <c r="BG339" s="15">
        <f t="shared" ca="1" si="186"/>
        <v>2824422.9128563912</v>
      </c>
      <c r="BH339" s="15"/>
      <c r="BI339" s="15"/>
    </row>
    <row r="340" spans="1:61" ht="11.25" x14ac:dyDescent="0.2">
      <c r="A340" s="20">
        <v>30516</v>
      </c>
      <c r="B340" s="20"/>
      <c r="C340" s="20">
        <v>1</v>
      </c>
      <c r="D340" s="20">
        <f t="shared" si="170"/>
        <v>3</v>
      </c>
      <c r="E340" s="47">
        <f t="shared" si="171"/>
        <v>3</v>
      </c>
      <c r="F340" s="47">
        <f t="shared" si="172"/>
        <v>33</v>
      </c>
      <c r="G340" s="21" t="s">
        <v>422</v>
      </c>
      <c r="H340" s="29">
        <v>1716</v>
      </c>
      <c r="I340" s="48"/>
      <c r="J340" s="29">
        <f t="shared" si="173"/>
        <v>2766.0895522388059</v>
      </c>
      <c r="K340" s="125">
        <v>118815.99999999999</v>
      </c>
      <c r="L340" s="125">
        <v>175583.05</v>
      </c>
      <c r="M340" s="125">
        <v>0</v>
      </c>
      <c r="N340" s="126">
        <f t="shared" ref="N340:N403" si="187">K340*K$2+L340*L$2+M340*M$2</f>
        <v>154024.90950000001</v>
      </c>
      <c r="O340" s="126">
        <f t="shared" ref="O340:O403" ca="1" si="188">OFFSET($O$4,D340,0)*J340</f>
        <v>468875.74829887372</v>
      </c>
      <c r="P340" s="126">
        <f t="shared" ref="P340:P403" ca="1" si="189">ROUND(IF(O340&gt;N340,(O340-N340)*$P$2,0),0)</f>
        <v>94455</v>
      </c>
      <c r="Q340" s="49">
        <f t="shared" si="174"/>
        <v>1</v>
      </c>
      <c r="R340" s="49">
        <f t="shared" si="175"/>
        <v>0</v>
      </c>
      <c r="S340" s="49">
        <f ca="1">OFFSET(V!$B$7,D340,Q340)*H340</f>
        <v>9832.68</v>
      </c>
      <c r="T340" s="49">
        <f ca="1">IF(R340&gt;0,OFFSET(V!$I$7,D340,R340)*IF(R340=1,H340-9300,IF(R340=2,H340-18000,IF(R340=3,H340-45000,0))),0)</f>
        <v>0</v>
      </c>
      <c r="U340" s="49">
        <f>IF(AND(I340=1,H340&gt;20000,H340&lt;=45000),H340*V!$G$7,0)+IF(AND(I340=1,H340&gt;45000,H340&lt;=50000),V!$G$7/5000*(50000-H340)*H340,0)</f>
        <v>0</v>
      </c>
      <c r="V340" s="50">
        <f t="shared" ref="V340:V403" ca="1" si="190">SUM(S340:U340)</f>
        <v>9832.68</v>
      </c>
      <c r="W340" s="51">
        <v>0</v>
      </c>
      <c r="X340" s="51">
        <v>0</v>
      </c>
      <c r="Y340" s="52">
        <v>34.228904893061923</v>
      </c>
      <c r="Z340" s="52">
        <v>61163.05603802242</v>
      </c>
      <c r="AA340" s="52">
        <v>10016</v>
      </c>
      <c r="AB340" s="138">
        <f t="shared" si="176"/>
        <v>9016</v>
      </c>
      <c r="AC340" s="52">
        <v>57870.079030012843</v>
      </c>
      <c r="AD340" s="138">
        <f t="shared" ref="AD340:AD403" si="191">IF(AND(H340&lt;=$AD$1,I340=0),0,1)</f>
        <v>0</v>
      </c>
      <c r="AE340" s="138">
        <f t="shared" ref="AE340:AE403" si="192">IF(AD340=0,H340,0)</f>
        <v>1716</v>
      </c>
      <c r="AF340" s="138">
        <f t="shared" ref="AF340:AF403" si="193">H340-AE340</f>
        <v>0</v>
      </c>
      <c r="AG340" s="138">
        <f t="shared" ref="AG340:AG403" si="194">J340*AD340</f>
        <v>0</v>
      </c>
      <c r="AH340" s="29"/>
      <c r="AI340" s="29"/>
      <c r="AJ340" s="15"/>
      <c r="AK340" s="51">
        <f t="shared" ref="AK340:AK403" ca="1" si="195">OFFSET($AK$4,D340,0)/OFFSET($J$4,D340,0)*J340</f>
        <v>1230032.9252307895</v>
      </c>
      <c r="AL340" s="15">
        <f t="shared" ref="AL340:AL403" ca="1" si="196">AK340+P340+V340+W340+X340</f>
        <v>1334320.6052307894</v>
      </c>
      <c r="AM340" s="49">
        <f t="shared" ref="AM340:AM403" ca="1" si="197">OFFSET($AM$4,D340,0)/OFFSET($H$4,D340,0)*H340</f>
        <v>7526.2600147779121</v>
      </c>
      <c r="AN340" s="49">
        <f t="shared" ref="AN340:AN403" ca="1" si="198">OFFSET($AN$4,D340,0)/OFFSET($Y$4,D340,0)*Y340</f>
        <v>15.094318462746301</v>
      </c>
      <c r="AO340" s="15"/>
      <c r="AP340" s="49">
        <f t="shared" ref="AP340:AP403" ca="1" si="199">OFFSET($AP$4,D340,0)/OFFSET($Z$4,D340,0)*Z340</f>
        <v>33674.853852126304</v>
      </c>
      <c r="AQ340" s="15">
        <f t="shared" si="177"/>
        <v>57870.079030012843</v>
      </c>
      <c r="AR340" s="15">
        <f t="shared" si="178"/>
        <v>0</v>
      </c>
      <c r="AS340" s="15"/>
      <c r="AT340" s="15"/>
      <c r="AU340" s="51">
        <f t="shared" ref="AU340:AU403" si="200">IF(AD340=0,AB340*$AU$4,0)</f>
        <v>4508</v>
      </c>
      <c r="AV340" s="51">
        <f t="shared" ref="AV340:AV403" ca="1" si="201">OFFSET($AV$4,D340,0)/OFFSET($AE$4,D340,0)*AE340</f>
        <v>28616.69787298964</v>
      </c>
      <c r="AW340" s="51">
        <f t="shared" ca="1" si="179"/>
        <v>0</v>
      </c>
      <c r="AX340" s="15">
        <f t="shared" ca="1" si="180"/>
        <v>8929.4726951031043</v>
      </c>
      <c r="AY340" s="51">
        <f t="shared" ca="1" si="181"/>
        <v>-982.28926843778027</v>
      </c>
      <c r="AZ340" s="52">
        <f t="shared" ref="AZ340:AZ403" ca="1" si="202">OFFSET($AT$4,D340,0)*$AZ$2/OFFSET($AF$4,D340,0)*AF340</f>
        <v>0</v>
      </c>
      <c r="BA340" s="52">
        <f t="shared" ref="BA340:BA403" ca="1" si="203">OFFSET($AT$4,D340,0)*$BA$2/OFFSET($AG$4,D340,0)*AG340</f>
        <v>0</v>
      </c>
      <c r="BB340" s="52">
        <f t="shared" si="182"/>
        <v>0</v>
      </c>
      <c r="BC340" s="39">
        <f t="shared" si="183"/>
        <v>0</v>
      </c>
      <c r="BD340" s="51">
        <f t="shared" ca="1" si="184"/>
        <v>0</v>
      </c>
      <c r="BE340" s="15">
        <f t="shared" ca="1" si="185"/>
        <v>65817.262456678174</v>
      </c>
      <c r="BF340" s="15">
        <v>-30535.48</v>
      </c>
      <c r="BG340" s="15">
        <f t="shared" ca="1" si="186"/>
        <v>1377143.7420207083</v>
      </c>
      <c r="BH340" s="15"/>
      <c r="BI340" s="15"/>
    </row>
    <row r="341" spans="1:61" ht="11.25" x14ac:dyDescent="0.2">
      <c r="A341" s="20">
        <v>30517</v>
      </c>
      <c r="B341" s="20"/>
      <c r="C341" s="20">
        <v>1</v>
      </c>
      <c r="D341" s="20">
        <f t="shared" ref="D341:D404" si="204">INT(A341/10000)</f>
        <v>3</v>
      </c>
      <c r="E341" s="47">
        <f t="shared" ref="E341:E404" si="205">IF(H341&lt;=500,1,IF(H341&lt;=1000,2,IF(H341&lt;=2500,3,IF(H341&lt;=5000,4,IF(H341&lt;=10000,5,IF(H341&lt;=20000,6,IF(H341&lt;=50000,7,8)))))))</f>
        <v>4</v>
      </c>
      <c r="F341" s="47">
        <f t="shared" ref="F341:F404" si="206">D341*10+E341</f>
        <v>34</v>
      </c>
      <c r="G341" s="21" t="s">
        <v>423</v>
      </c>
      <c r="H341" s="29">
        <v>2559</v>
      </c>
      <c r="I341" s="48"/>
      <c r="J341" s="29">
        <f t="shared" ref="J341:J404" si="207">IF(AND(I341=1,H341&lt;=20000),H341*2,IF(H341&lt;=10000,H341*(1+41/67),IF(H341&lt;=20000,H341*(1+2/3),IF(H341&lt;=50000,H341*(2),H341*(2+1/3))))+IF(AND(H341&gt;9000,H341&lt;=10000),(H341-9000)*(110/201),0)+IF(AND(H341&gt;18000,H341&lt;=20000),(H341-18000)*(3+1/3),0)+IF(AND(H341&gt;45000,H341&lt;=50000),(H341-45000)*(3+1/3),0))</f>
        <v>4124.9552238805973</v>
      </c>
      <c r="K341" s="125">
        <v>225225.65</v>
      </c>
      <c r="L341" s="125">
        <v>1334333.77</v>
      </c>
      <c r="M341" s="125">
        <v>0</v>
      </c>
      <c r="N341" s="126">
        <f t="shared" si="187"/>
        <v>682552.63829999999</v>
      </c>
      <c r="O341" s="126">
        <f t="shared" ca="1" si="188"/>
        <v>699215.05821492884</v>
      </c>
      <c r="P341" s="126">
        <f t="shared" ca="1" si="189"/>
        <v>4999</v>
      </c>
      <c r="Q341" s="49">
        <f t="shared" ref="Q341:Q404" si="208">IF(AND(I341=1,H341&lt;=20000),3,IF(H341&lt;=10000,1,IF(H341&lt;=20000,2,IF(H341&lt;=50000,3,4))))</f>
        <v>1</v>
      </c>
      <c r="R341" s="49">
        <f t="shared" ref="R341:R404" si="209">IF(AND(I341=1,H341&lt;=45000),0,IF(AND(H341&gt;9300,H341&lt;=10000),1,IF(AND(H341&gt;18000,H341&lt;=20000),2,IF(AND(H341&gt;45000,H341&lt;=50000),3,0))))</f>
        <v>0</v>
      </c>
      <c r="S341" s="49">
        <f ca="1">OFFSET(V!$B$7,D341,Q341)*H341</f>
        <v>14663.070000000002</v>
      </c>
      <c r="T341" s="49">
        <f ca="1">IF(R341&gt;0,OFFSET(V!$I$7,D341,R341)*IF(R341=1,H341-9300,IF(R341=2,H341-18000,IF(R341=3,H341-45000,0))),0)</f>
        <v>0</v>
      </c>
      <c r="U341" s="49">
        <f>IF(AND(I341=1,H341&gt;20000,H341&lt;=45000),H341*V!$G$7,0)+IF(AND(I341=1,H341&gt;45000,H341&lt;=50000),V!$G$7/5000*(50000-H341)*H341,0)</f>
        <v>0</v>
      </c>
      <c r="V341" s="50">
        <f t="shared" ca="1" si="190"/>
        <v>14663.070000000002</v>
      </c>
      <c r="W341" s="51">
        <v>10955.9</v>
      </c>
      <c r="X341" s="51">
        <v>0</v>
      </c>
      <c r="Y341" s="52">
        <v>833.33938940284725</v>
      </c>
      <c r="Z341" s="52">
        <v>134872.27749394998</v>
      </c>
      <c r="AA341" s="52">
        <v>1683</v>
      </c>
      <c r="AB341" s="138">
        <f t="shared" ref="AB341:AB404" si="210">MAX(AA341-$AB$3,0)</f>
        <v>683</v>
      </c>
      <c r="AC341" s="52">
        <v>127610.84653259697</v>
      </c>
      <c r="AD341" s="138">
        <f t="shared" si="191"/>
        <v>0</v>
      </c>
      <c r="AE341" s="138">
        <f t="shared" si="192"/>
        <v>2559</v>
      </c>
      <c r="AF341" s="138">
        <f t="shared" si="193"/>
        <v>0</v>
      </c>
      <c r="AG341" s="138">
        <f t="shared" si="194"/>
        <v>0</v>
      </c>
      <c r="AH341" s="29"/>
      <c r="AI341" s="29"/>
      <c r="AJ341" s="15"/>
      <c r="AK341" s="51">
        <f t="shared" ca="1" si="195"/>
        <v>1834297.3517864747</v>
      </c>
      <c r="AL341" s="15">
        <f t="shared" ca="1" si="196"/>
        <v>1864915.3217864747</v>
      </c>
      <c r="AM341" s="49">
        <f t="shared" ca="1" si="197"/>
        <v>11223.601036023705</v>
      </c>
      <c r="AN341" s="49">
        <f t="shared" ca="1" si="198"/>
        <v>367.48736690512067</v>
      </c>
      <c r="AO341" s="15"/>
      <c r="AP341" s="49">
        <f t="shared" ca="1" si="199"/>
        <v>74257.313605924908</v>
      </c>
      <c r="AQ341" s="15">
        <f t="shared" ref="AQ341:AQ404" si="211">IF(AD341=0,AC341,0)</f>
        <v>127610.84653259697</v>
      </c>
      <c r="AR341" s="15">
        <f t="shared" ref="AR341:AR404" si="212">AC341-AQ341</f>
        <v>0</v>
      </c>
      <c r="AS341" s="15"/>
      <c r="AT341" s="15"/>
      <c r="AU341" s="51">
        <f t="shared" si="200"/>
        <v>341.5</v>
      </c>
      <c r="AV341" s="51">
        <f t="shared" ca="1" si="201"/>
        <v>42674.900849056226</v>
      </c>
      <c r="AW341" s="51">
        <f t="shared" ref="AW341:AW404" ca="1" si="213">IF(AD341=0,MAX(0,AC341*$AW$1-(AP341+AU341+AV341)),0)</f>
        <v>0</v>
      </c>
      <c r="AX341" s="15">
        <f t="shared" ref="AX341:AX404" ca="1" si="214">IF(AD341=0,MAX(0,(AP341+AU341+AV341)-AC341),0)</f>
        <v>0</v>
      </c>
      <c r="AY341" s="51">
        <f t="shared" ref="AY341:AY404" ca="1" si="215">-OFFSET($AW$4,D341,0)/OFFSET($AX$4,D341,0)*AX341</f>
        <v>0</v>
      </c>
      <c r="AZ341" s="52">
        <f t="shared" ca="1" si="202"/>
        <v>0</v>
      </c>
      <c r="BA341" s="52">
        <f t="shared" ca="1" si="203"/>
        <v>0</v>
      </c>
      <c r="BB341" s="52">
        <f t="shared" ref="BB341:BB404" si="216">IF(AD341=1,MAX(0,AC341*$BB$1-(AP341+AZ341+BA341)),0)</f>
        <v>0</v>
      </c>
      <c r="BC341" s="39">
        <f t="shared" ref="BC341:BC404" si="217">IF(AD341=1,MAX(0,(AP341+AZ341+BA341)-AC341),0)</f>
        <v>0</v>
      </c>
      <c r="BD341" s="51">
        <f t="shared" ref="BD341:BD404" ca="1" si="218">-OFFSET($BB$4,D341,0)/OFFSET($BC$4,D341,0)*BC341</f>
        <v>0</v>
      </c>
      <c r="BE341" s="15">
        <f t="shared" ref="BE341:BE404" ca="1" si="219">AP341+AU341+AV341+AW341+AY341+AZ341+BA341+BB341+BD341</f>
        <v>117273.71445498113</v>
      </c>
      <c r="BF341" s="15">
        <v>-63284.94</v>
      </c>
      <c r="BG341" s="15">
        <f t="shared" ref="BG341:BG404" ca="1" si="220">AL341+AM341+AN341+BE341+BF341</f>
        <v>1930495.1846443848</v>
      </c>
      <c r="BH341" s="15"/>
      <c r="BI341" s="15"/>
    </row>
    <row r="342" spans="1:61" ht="11.25" x14ac:dyDescent="0.2">
      <c r="A342" s="20">
        <v>30520</v>
      </c>
      <c r="B342" s="20"/>
      <c r="C342" s="20">
        <v>1</v>
      </c>
      <c r="D342" s="20">
        <f t="shared" si="204"/>
        <v>3</v>
      </c>
      <c r="E342" s="47">
        <f t="shared" si="205"/>
        <v>4</v>
      </c>
      <c r="F342" s="47">
        <f t="shared" si="206"/>
        <v>34</v>
      </c>
      <c r="G342" s="21" t="s">
        <v>424</v>
      </c>
      <c r="H342" s="29">
        <v>2856</v>
      </c>
      <c r="I342" s="48"/>
      <c r="J342" s="29">
        <f t="shared" si="207"/>
        <v>4603.7014925373132</v>
      </c>
      <c r="K342" s="125">
        <v>161446.6</v>
      </c>
      <c r="L342" s="125">
        <v>167291.59</v>
      </c>
      <c r="M342" s="125">
        <v>73837</v>
      </c>
      <c r="N342" s="126">
        <f t="shared" si="187"/>
        <v>255322.2721</v>
      </c>
      <c r="O342" s="126">
        <f t="shared" ca="1" si="188"/>
        <v>780366.63003588771</v>
      </c>
      <c r="P342" s="126">
        <f t="shared" ca="1" si="189"/>
        <v>157513</v>
      </c>
      <c r="Q342" s="49">
        <f t="shared" si="208"/>
        <v>1</v>
      </c>
      <c r="R342" s="49">
        <f t="shared" si="209"/>
        <v>0</v>
      </c>
      <c r="S342" s="49">
        <f ca="1">OFFSET(V!$B$7,D342,Q342)*H342</f>
        <v>16364.880000000001</v>
      </c>
      <c r="T342" s="49">
        <f ca="1">IF(R342&gt;0,OFFSET(V!$I$7,D342,R342)*IF(R342=1,H342-9300,IF(R342=2,H342-18000,IF(R342=3,H342-45000,0))),0)</f>
        <v>0</v>
      </c>
      <c r="U342" s="49">
        <f>IF(AND(I342=1,H342&gt;20000,H342&lt;=45000),H342*V!$G$7,0)+IF(AND(I342=1,H342&gt;45000,H342&lt;=50000),V!$G$7/5000*(50000-H342)*H342,0)</f>
        <v>0</v>
      </c>
      <c r="V342" s="50">
        <f t="shared" ca="1" si="190"/>
        <v>16364.880000000001</v>
      </c>
      <c r="W342" s="51">
        <v>11276.300000000001</v>
      </c>
      <c r="X342" s="51">
        <v>0</v>
      </c>
      <c r="Y342" s="52">
        <v>0</v>
      </c>
      <c r="Z342" s="52">
        <v>118855.69355319288</v>
      </c>
      <c r="AA342" s="52">
        <v>24784</v>
      </c>
      <c r="AB342" s="138">
        <f t="shared" si="210"/>
        <v>23784</v>
      </c>
      <c r="AC342" s="52">
        <v>112456.5844913699</v>
      </c>
      <c r="AD342" s="138">
        <f t="shared" si="191"/>
        <v>0</v>
      </c>
      <c r="AE342" s="138">
        <f t="shared" si="192"/>
        <v>2856</v>
      </c>
      <c r="AF342" s="138">
        <f t="shared" si="193"/>
        <v>0</v>
      </c>
      <c r="AG342" s="138">
        <f t="shared" si="194"/>
        <v>0</v>
      </c>
      <c r="AH342" s="29"/>
      <c r="AI342" s="29"/>
      <c r="AJ342" s="15"/>
      <c r="AK342" s="51">
        <f t="shared" ca="1" si="195"/>
        <v>2047187.6657687265</v>
      </c>
      <c r="AL342" s="15">
        <f t="shared" ca="1" si="196"/>
        <v>2232341.8457687264</v>
      </c>
      <c r="AM342" s="49">
        <f t="shared" ca="1" si="197"/>
        <v>12526.222961658345</v>
      </c>
      <c r="AN342" s="49">
        <f t="shared" ca="1" si="198"/>
        <v>0</v>
      </c>
      <c r="AO342" s="15"/>
      <c r="AP342" s="49">
        <f t="shared" ca="1" si="199"/>
        <v>65438.981783525211</v>
      </c>
      <c r="AQ342" s="15">
        <f t="shared" si="211"/>
        <v>112456.5844913699</v>
      </c>
      <c r="AR342" s="15">
        <f t="shared" si="212"/>
        <v>0</v>
      </c>
      <c r="AS342" s="15"/>
      <c r="AT342" s="15"/>
      <c r="AU342" s="51">
        <f t="shared" si="200"/>
        <v>11892</v>
      </c>
      <c r="AV342" s="51">
        <f t="shared" ca="1" si="201"/>
        <v>47627.790865535208</v>
      </c>
      <c r="AW342" s="51">
        <f t="shared" ca="1" si="213"/>
        <v>0</v>
      </c>
      <c r="AX342" s="15">
        <f t="shared" ca="1" si="214"/>
        <v>12502.188157690514</v>
      </c>
      <c r="AY342" s="51">
        <f t="shared" ca="1" si="215"/>
        <v>-1375.3068830171831</v>
      </c>
      <c r="AZ342" s="52">
        <f t="shared" ca="1" si="202"/>
        <v>0</v>
      </c>
      <c r="BA342" s="52">
        <f t="shared" ca="1" si="203"/>
        <v>0</v>
      </c>
      <c r="BB342" s="52">
        <f t="shared" si="216"/>
        <v>0</v>
      </c>
      <c r="BC342" s="39">
        <f t="shared" si="217"/>
        <v>0</v>
      </c>
      <c r="BD342" s="51">
        <f t="shared" ca="1" si="218"/>
        <v>0</v>
      </c>
      <c r="BE342" s="15">
        <f t="shared" ca="1" si="219"/>
        <v>123583.46576604323</v>
      </c>
      <c r="BF342" s="15">
        <v>-47372.75</v>
      </c>
      <c r="BG342" s="15">
        <f t="shared" ca="1" si="220"/>
        <v>2321078.784496428</v>
      </c>
      <c r="BH342" s="15"/>
      <c r="BI342" s="15"/>
    </row>
    <row r="343" spans="1:61" ht="11.25" x14ac:dyDescent="0.2">
      <c r="A343" s="20">
        <v>30521</v>
      </c>
      <c r="B343" s="20"/>
      <c r="C343" s="20">
        <v>1</v>
      </c>
      <c r="D343" s="20">
        <f t="shared" si="204"/>
        <v>3</v>
      </c>
      <c r="E343" s="47">
        <f t="shared" si="205"/>
        <v>3</v>
      </c>
      <c r="F343" s="47">
        <f t="shared" si="206"/>
        <v>33</v>
      </c>
      <c r="G343" s="21" t="s">
        <v>425</v>
      </c>
      <c r="H343" s="29">
        <v>2099</v>
      </c>
      <c r="I343" s="48"/>
      <c r="J343" s="29">
        <f t="shared" si="207"/>
        <v>3383.4626865671644</v>
      </c>
      <c r="K343" s="125">
        <v>99013.950000000012</v>
      </c>
      <c r="L343" s="125">
        <v>126293.49</v>
      </c>
      <c r="M343" s="125">
        <v>39997</v>
      </c>
      <c r="N343" s="126">
        <f t="shared" si="187"/>
        <v>160541.50510000001</v>
      </c>
      <c r="O343" s="126">
        <f t="shared" ca="1" si="188"/>
        <v>573525.75505788811</v>
      </c>
      <c r="P343" s="126">
        <f t="shared" ca="1" si="189"/>
        <v>123895</v>
      </c>
      <c r="Q343" s="49">
        <f t="shared" si="208"/>
        <v>1</v>
      </c>
      <c r="R343" s="49">
        <f t="shared" si="209"/>
        <v>0</v>
      </c>
      <c r="S343" s="49">
        <f ca="1">OFFSET(V!$B$7,D343,Q343)*H343</f>
        <v>12027.27</v>
      </c>
      <c r="T343" s="49">
        <f ca="1">IF(R343&gt;0,OFFSET(V!$I$7,D343,R343)*IF(R343=1,H343-9300,IF(R343=2,H343-18000,IF(R343=3,H343-45000,0))),0)</f>
        <v>0</v>
      </c>
      <c r="U343" s="49">
        <f>IF(AND(I343=1,H343&gt;20000,H343&lt;=45000),H343*V!$G$7,0)+IF(AND(I343=1,H343&gt;45000,H343&lt;=50000),V!$G$7/5000*(50000-H343)*H343,0)</f>
        <v>0</v>
      </c>
      <c r="V343" s="50">
        <f t="shared" ca="1" si="190"/>
        <v>12027.27</v>
      </c>
      <c r="W343" s="51">
        <v>9576.4</v>
      </c>
      <c r="X343" s="51">
        <v>0</v>
      </c>
      <c r="Y343" s="52">
        <v>13.371801486886186</v>
      </c>
      <c r="Z343" s="52">
        <v>43635.022492242169</v>
      </c>
      <c r="AA343" s="52">
        <v>1151</v>
      </c>
      <c r="AB343" s="138">
        <f t="shared" si="210"/>
        <v>151</v>
      </c>
      <c r="AC343" s="52">
        <v>41285.742794353806</v>
      </c>
      <c r="AD343" s="138">
        <f t="shared" si="191"/>
        <v>0</v>
      </c>
      <c r="AE343" s="138">
        <f t="shared" si="192"/>
        <v>2099</v>
      </c>
      <c r="AF343" s="138">
        <f t="shared" si="193"/>
        <v>0</v>
      </c>
      <c r="AG343" s="138">
        <f t="shared" si="194"/>
        <v>0</v>
      </c>
      <c r="AH343" s="29"/>
      <c r="AI343" s="29"/>
      <c r="AJ343" s="15"/>
      <c r="AK343" s="51">
        <f t="shared" ca="1" si="195"/>
        <v>1504568.2459553771</v>
      </c>
      <c r="AL343" s="15">
        <f t="shared" ca="1" si="196"/>
        <v>1650066.915955377</v>
      </c>
      <c r="AM343" s="49">
        <f t="shared" ca="1" si="197"/>
        <v>9206.0721276333552</v>
      </c>
      <c r="AN343" s="49">
        <f t="shared" ca="1" si="198"/>
        <v>5.896718889905137</v>
      </c>
      <c r="AO343" s="15"/>
      <c r="AP343" s="49">
        <f t="shared" ca="1" si="199"/>
        <v>24024.355557822932</v>
      </c>
      <c r="AQ343" s="15">
        <f t="shared" si="211"/>
        <v>41285.742794353806</v>
      </c>
      <c r="AR343" s="15">
        <f t="shared" si="212"/>
        <v>0</v>
      </c>
      <c r="AS343" s="15"/>
      <c r="AT343" s="15"/>
      <c r="AU343" s="51">
        <f t="shared" si="200"/>
        <v>75.5</v>
      </c>
      <c r="AV343" s="51">
        <f t="shared" ca="1" si="201"/>
        <v>35003.758062590474</v>
      </c>
      <c r="AW343" s="51">
        <f t="shared" ca="1" si="213"/>
        <v>0</v>
      </c>
      <c r="AX343" s="15">
        <f t="shared" ca="1" si="214"/>
        <v>17817.870826059603</v>
      </c>
      <c r="AY343" s="51">
        <f t="shared" ca="1" si="215"/>
        <v>-1960.0601173736904</v>
      </c>
      <c r="AZ343" s="52">
        <f t="shared" ca="1" si="202"/>
        <v>0</v>
      </c>
      <c r="BA343" s="52">
        <f t="shared" ca="1" si="203"/>
        <v>0</v>
      </c>
      <c r="BB343" s="52">
        <f t="shared" si="216"/>
        <v>0</v>
      </c>
      <c r="BC343" s="39">
        <f t="shared" si="217"/>
        <v>0</v>
      </c>
      <c r="BD343" s="51">
        <f t="shared" ca="1" si="218"/>
        <v>0</v>
      </c>
      <c r="BE343" s="15">
        <f t="shared" ca="1" si="219"/>
        <v>57143.553503039715</v>
      </c>
      <c r="BF343" s="15">
        <v>-34531.58</v>
      </c>
      <c r="BG343" s="15">
        <f t="shared" ca="1" si="220"/>
        <v>1681890.8583049399</v>
      </c>
      <c r="BH343" s="15"/>
      <c r="BI343" s="15"/>
    </row>
    <row r="344" spans="1:61" ht="11.25" x14ac:dyDescent="0.2">
      <c r="A344" s="20">
        <v>30522</v>
      </c>
      <c r="B344" s="20"/>
      <c r="C344" s="20">
        <v>1</v>
      </c>
      <c r="D344" s="20">
        <f t="shared" si="204"/>
        <v>3</v>
      </c>
      <c r="E344" s="47">
        <f t="shared" si="205"/>
        <v>3</v>
      </c>
      <c r="F344" s="47">
        <f t="shared" si="206"/>
        <v>33</v>
      </c>
      <c r="G344" s="21" t="s">
        <v>426</v>
      </c>
      <c r="H344" s="29">
        <v>1780</v>
      </c>
      <c r="I344" s="48"/>
      <c r="J344" s="29">
        <f t="shared" si="207"/>
        <v>2869.2537313432836</v>
      </c>
      <c r="K344" s="125">
        <v>103954.55000000002</v>
      </c>
      <c r="L344" s="125">
        <v>160481.72</v>
      </c>
      <c r="M344" s="125">
        <v>32891</v>
      </c>
      <c r="N344" s="126">
        <f t="shared" si="187"/>
        <v>170326.14680000002</v>
      </c>
      <c r="O344" s="126">
        <f t="shared" ca="1" si="188"/>
        <v>486362.95569463592</v>
      </c>
      <c r="P344" s="126">
        <f t="shared" ca="1" si="189"/>
        <v>94811</v>
      </c>
      <c r="Q344" s="49">
        <f t="shared" si="208"/>
        <v>1</v>
      </c>
      <c r="R344" s="49">
        <f t="shared" si="209"/>
        <v>0</v>
      </c>
      <c r="S344" s="49">
        <f ca="1">OFFSET(V!$B$7,D344,Q344)*H344</f>
        <v>10199.400000000001</v>
      </c>
      <c r="T344" s="49">
        <f ca="1">IF(R344&gt;0,OFFSET(V!$I$7,D344,R344)*IF(R344=1,H344-9300,IF(R344=2,H344-18000,IF(R344=3,H344-45000,0))),0)</f>
        <v>0</v>
      </c>
      <c r="U344" s="49">
        <f>IF(AND(I344=1,H344&gt;20000,H344&lt;=45000),H344*V!$G$7,0)+IF(AND(I344=1,H344&gt;45000,H344&lt;=50000),V!$G$7/5000*(50000-H344)*H344,0)</f>
        <v>0</v>
      </c>
      <c r="V344" s="50">
        <f t="shared" ca="1" si="190"/>
        <v>10199.400000000001</v>
      </c>
      <c r="W344" s="51">
        <v>0</v>
      </c>
      <c r="X344" s="51">
        <v>0</v>
      </c>
      <c r="Y344" s="52">
        <v>228.26537212124734</v>
      </c>
      <c r="Z344" s="52">
        <v>34171.129989898473</v>
      </c>
      <c r="AA344" s="52">
        <v>0</v>
      </c>
      <c r="AB344" s="138">
        <f t="shared" si="210"/>
        <v>0</v>
      </c>
      <c r="AC344" s="52">
        <v>32331.379776559061</v>
      </c>
      <c r="AD344" s="138">
        <f t="shared" si="191"/>
        <v>0</v>
      </c>
      <c r="AE344" s="138">
        <f t="shared" si="192"/>
        <v>1780</v>
      </c>
      <c r="AF344" s="138">
        <f t="shared" si="193"/>
        <v>0</v>
      </c>
      <c r="AG344" s="138">
        <f t="shared" si="194"/>
        <v>0</v>
      </c>
      <c r="AH344" s="29"/>
      <c r="AI344" s="29"/>
      <c r="AJ344" s="15"/>
      <c r="AK344" s="51">
        <f t="shared" ca="1" si="195"/>
        <v>1275908.2790855509</v>
      </c>
      <c r="AL344" s="15">
        <f t="shared" ca="1" si="196"/>
        <v>1380918.6790855508</v>
      </c>
      <c r="AM344" s="49">
        <f t="shared" ca="1" si="197"/>
        <v>7806.9596889887434</v>
      </c>
      <c r="AN344" s="49">
        <f t="shared" ca="1" si="198"/>
        <v>100.66083713691323</v>
      </c>
      <c r="AO344" s="15"/>
      <c r="AP344" s="49">
        <f t="shared" ca="1" si="199"/>
        <v>18813.772282020967</v>
      </c>
      <c r="AQ344" s="15">
        <f t="shared" si="211"/>
        <v>32331.379776559061</v>
      </c>
      <c r="AR344" s="15">
        <f t="shared" si="212"/>
        <v>0</v>
      </c>
      <c r="AS344" s="15"/>
      <c r="AT344" s="15"/>
      <c r="AU344" s="51">
        <f t="shared" si="200"/>
        <v>0</v>
      </c>
      <c r="AV344" s="51">
        <f t="shared" ca="1" si="201"/>
        <v>29683.98730415009</v>
      </c>
      <c r="AW344" s="51">
        <f t="shared" ca="1" si="213"/>
        <v>0</v>
      </c>
      <c r="AX344" s="15">
        <f t="shared" ca="1" si="214"/>
        <v>16166.379809611997</v>
      </c>
      <c r="AY344" s="51">
        <f t="shared" ca="1" si="215"/>
        <v>-1778.3873626916009</v>
      </c>
      <c r="AZ344" s="52">
        <f t="shared" ca="1" si="202"/>
        <v>0</v>
      </c>
      <c r="BA344" s="52">
        <f t="shared" ca="1" si="203"/>
        <v>0</v>
      </c>
      <c r="BB344" s="52">
        <f t="shared" si="216"/>
        <v>0</v>
      </c>
      <c r="BC344" s="39">
        <f t="shared" si="217"/>
        <v>0</v>
      </c>
      <c r="BD344" s="51">
        <f t="shared" ca="1" si="218"/>
        <v>0</v>
      </c>
      <c r="BE344" s="15">
        <f t="shared" ca="1" si="219"/>
        <v>46719.372223479455</v>
      </c>
      <c r="BF344" s="15">
        <v>-29820.89</v>
      </c>
      <c r="BG344" s="15">
        <f t="shared" ca="1" si="220"/>
        <v>1405724.781835156</v>
      </c>
      <c r="BH344" s="15"/>
      <c r="BI344" s="15"/>
    </row>
    <row r="345" spans="1:61" ht="11.25" x14ac:dyDescent="0.2">
      <c r="A345" s="20">
        <v>30524</v>
      </c>
      <c r="B345" s="20"/>
      <c r="C345" s="20">
        <v>1</v>
      </c>
      <c r="D345" s="20">
        <f t="shared" si="204"/>
        <v>3</v>
      </c>
      <c r="E345" s="47">
        <f t="shared" si="205"/>
        <v>2</v>
      </c>
      <c r="F345" s="47">
        <f t="shared" si="206"/>
        <v>32</v>
      </c>
      <c r="G345" s="21" t="s">
        <v>427</v>
      </c>
      <c r="H345" s="29">
        <v>957</v>
      </c>
      <c r="I345" s="48"/>
      <c r="J345" s="29">
        <f t="shared" si="207"/>
        <v>1542.6268656716418</v>
      </c>
      <c r="K345" s="125">
        <v>41190.449999999997</v>
      </c>
      <c r="L345" s="125">
        <v>81878.41</v>
      </c>
      <c r="M345" s="125">
        <v>29339</v>
      </c>
      <c r="N345" s="126">
        <f t="shared" si="187"/>
        <v>90928.703899999993</v>
      </c>
      <c r="O345" s="126">
        <f t="shared" ca="1" si="188"/>
        <v>261488.39808975649</v>
      </c>
      <c r="P345" s="126">
        <f t="shared" ca="1" si="189"/>
        <v>51168</v>
      </c>
      <c r="Q345" s="49">
        <f t="shared" si="208"/>
        <v>1</v>
      </c>
      <c r="R345" s="49">
        <f t="shared" si="209"/>
        <v>0</v>
      </c>
      <c r="S345" s="49">
        <f ca="1">OFFSET(V!$B$7,D345,Q345)*H345</f>
        <v>5483.6100000000006</v>
      </c>
      <c r="T345" s="49">
        <f ca="1">IF(R345&gt;0,OFFSET(V!$I$7,D345,R345)*IF(R345=1,H345-9300,IF(R345=2,H345-18000,IF(R345=3,H345-45000,0))),0)</f>
        <v>0</v>
      </c>
      <c r="U345" s="49">
        <f>IF(AND(I345=1,H345&gt;20000,H345&lt;=45000),H345*V!$G$7,0)+IF(AND(I345=1,H345&gt;45000,H345&lt;=50000),V!$G$7/5000*(50000-H345)*H345,0)</f>
        <v>0</v>
      </c>
      <c r="V345" s="50">
        <f t="shared" ca="1" si="190"/>
        <v>5483.6100000000006</v>
      </c>
      <c r="W345" s="51">
        <v>0</v>
      </c>
      <c r="X345" s="51">
        <v>0</v>
      </c>
      <c r="Y345" s="52">
        <v>46.510613867430216</v>
      </c>
      <c r="Z345" s="52">
        <v>30388.654317129713</v>
      </c>
      <c r="AA345" s="52">
        <v>2741</v>
      </c>
      <c r="AB345" s="138">
        <f t="shared" si="210"/>
        <v>1741</v>
      </c>
      <c r="AC345" s="52">
        <v>28752.550001013617</v>
      </c>
      <c r="AD345" s="138">
        <f t="shared" si="191"/>
        <v>0</v>
      </c>
      <c r="AE345" s="138">
        <f t="shared" si="192"/>
        <v>957</v>
      </c>
      <c r="AF345" s="138">
        <f t="shared" si="193"/>
        <v>0</v>
      </c>
      <c r="AG345" s="138">
        <f t="shared" si="194"/>
        <v>0</v>
      </c>
      <c r="AH345" s="29"/>
      <c r="AI345" s="29"/>
      <c r="AJ345" s="15"/>
      <c r="AK345" s="51">
        <f t="shared" ca="1" si="195"/>
        <v>685979.9006094787</v>
      </c>
      <c r="AL345" s="15">
        <f t="shared" ca="1" si="196"/>
        <v>742631.51060947869</v>
      </c>
      <c r="AM345" s="49">
        <f t="shared" ca="1" si="197"/>
        <v>4197.3373159338362</v>
      </c>
      <c r="AN345" s="49">
        <f t="shared" ca="1" si="198"/>
        <v>20.510326573583086</v>
      </c>
      <c r="AO345" s="15"/>
      <c r="AP345" s="49">
        <f t="shared" ca="1" si="199"/>
        <v>16731.235474171994</v>
      </c>
      <c r="AQ345" s="15">
        <f t="shared" si="211"/>
        <v>28752.550001013617</v>
      </c>
      <c r="AR345" s="15">
        <f t="shared" si="212"/>
        <v>0</v>
      </c>
      <c r="AS345" s="15"/>
      <c r="AT345" s="15"/>
      <c r="AU345" s="51">
        <f t="shared" si="200"/>
        <v>870.5</v>
      </c>
      <c r="AV345" s="51">
        <f t="shared" ca="1" si="201"/>
        <v>15959.312275321145</v>
      </c>
      <c r="AW345" s="51">
        <f t="shared" ca="1" si="213"/>
        <v>0</v>
      </c>
      <c r="AX345" s="15">
        <f t="shared" ca="1" si="214"/>
        <v>4808.4977484795236</v>
      </c>
      <c r="AY345" s="51">
        <f t="shared" ca="1" si="215"/>
        <v>-528.96020816872283</v>
      </c>
      <c r="AZ345" s="52">
        <f t="shared" ca="1" si="202"/>
        <v>0</v>
      </c>
      <c r="BA345" s="52">
        <f t="shared" ca="1" si="203"/>
        <v>0</v>
      </c>
      <c r="BB345" s="52">
        <f t="shared" si="216"/>
        <v>0</v>
      </c>
      <c r="BC345" s="39">
        <f t="shared" si="217"/>
        <v>0</v>
      </c>
      <c r="BD345" s="51">
        <f t="shared" ca="1" si="218"/>
        <v>0</v>
      </c>
      <c r="BE345" s="15">
        <f t="shared" ca="1" si="219"/>
        <v>33032.087541324414</v>
      </c>
      <c r="BF345" s="15">
        <v>-15941.57</v>
      </c>
      <c r="BG345" s="15">
        <f t="shared" ca="1" si="220"/>
        <v>763939.87579331058</v>
      </c>
      <c r="BH345" s="15"/>
      <c r="BI345" s="15"/>
    </row>
    <row r="346" spans="1:61" ht="11.25" x14ac:dyDescent="0.2">
      <c r="A346" s="20">
        <v>30526</v>
      </c>
      <c r="B346" s="20"/>
      <c r="C346" s="20">
        <v>1</v>
      </c>
      <c r="D346" s="20">
        <f t="shared" si="204"/>
        <v>3</v>
      </c>
      <c r="E346" s="47">
        <f t="shared" si="205"/>
        <v>2</v>
      </c>
      <c r="F346" s="47">
        <f t="shared" si="206"/>
        <v>32</v>
      </c>
      <c r="G346" s="21" t="s">
        <v>428</v>
      </c>
      <c r="H346" s="29">
        <v>570</v>
      </c>
      <c r="I346" s="48"/>
      <c r="J346" s="29">
        <f t="shared" si="207"/>
        <v>918.80597014925377</v>
      </c>
      <c r="K346" s="125">
        <v>28101.8</v>
      </c>
      <c r="L346" s="125">
        <v>13954.15</v>
      </c>
      <c r="M346" s="125">
        <v>33283</v>
      </c>
      <c r="N346" s="126">
        <f t="shared" si="187"/>
        <v>58958.414499999999</v>
      </c>
      <c r="O346" s="126">
        <f t="shared" ca="1" si="188"/>
        <v>155745.44086850699</v>
      </c>
      <c r="P346" s="126">
        <f t="shared" ca="1" si="189"/>
        <v>29036</v>
      </c>
      <c r="Q346" s="49">
        <f t="shared" si="208"/>
        <v>1</v>
      </c>
      <c r="R346" s="49">
        <f t="shared" si="209"/>
        <v>0</v>
      </c>
      <c r="S346" s="49">
        <f ca="1">OFFSET(V!$B$7,D346,Q346)*H346</f>
        <v>3266.1000000000004</v>
      </c>
      <c r="T346" s="49">
        <f ca="1">IF(R346&gt;0,OFFSET(V!$I$7,D346,R346)*IF(R346=1,H346-9300,IF(R346=2,H346-18000,IF(R346=3,H346-45000,0))),0)</f>
        <v>0</v>
      </c>
      <c r="U346" s="49">
        <f>IF(AND(I346=1,H346&gt;20000,H346&lt;=45000),H346*V!$G$7,0)+IF(AND(I346=1,H346&gt;45000,H346&lt;=50000),V!$G$7/5000*(50000-H346)*H346,0)</f>
        <v>0</v>
      </c>
      <c r="V346" s="50">
        <f t="shared" ca="1" si="190"/>
        <v>3266.1000000000004</v>
      </c>
      <c r="W346" s="51">
        <v>0</v>
      </c>
      <c r="X346" s="51">
        <v>0</v>
      </c>
      <c r="Y346" s="52">
        <v>0</v>
      </c>
      <c r="Z346" s="52">
        <v>10154.79313677754</v>
      </c>
      <c r="AA346" s="52">
        <v>6689</v>
      </c>
      <c r="AB346" s="138">
        <f t="shared" si="210"/>
        <v>5689</v>
      </c>
      <c r="AC346" s="52">
        <v>9608.0660357034212</v>
      </c>
      <c r="AD346" s="138">
        <f t="shared" si="191"/>
        <v>0</v>
      </c>
      <c r="AE346" s="138">
        <f t="shared" si="192"/>
        <v>570</v>
      </c>
      <c r="AF346" s="138">
        <f t="shared" si="193"/>
        <v>0</v>
      </c>
      <c r="AG346" s="138">
        <f t="shared" si="194"/>
        <v>0</v>
      </c>
      <c r="AH346" s="29"/>
      <c r="AI346" s="29"/>
      <c r="AJ346" s="15"/>
      <c r="AK346" s="51">
        <f t="shared" ca="1" si="195"/>
        <v>408577.37026896857</v>
      </c>
      <c r="AL346" s="15">
        <f t="shared" ca="1" si="196"/>
        <v>440879.47026896855</v>
      </c>
      <c r="AM346" s="49">
        <f t="shared" ca="1" si="197"/>
        <v>2499.9814734402157</v>
      </c>
      <c r="AN346" s="49">
        <f t="shared" ca="1" si="198"/>
        <v>0</v>
      </c>
      <c r="AO346" s="15"/>
      <c r="AP346" s="49">
        <f t="shared" ca="1" si="199"/>
        <v>5590.9759408845839</v>
      </c>
      <c r="AQ346" s="15">
        <f t="shared" si="211"/>
        <v>9608.0660357034212</v>
      </c>
      <c r="AR346" s="15">
        <f t="shared" si="212"/>
        <v>0</v>
      </c>
      <c r="AS346" s="15"/>
      <c r="AT346" s="15"/>
      <c r="AU346" s="51">
        <f t="shared" si="200"/>
        <v>2844.5</v>
      </c>
      <c r="AV346" s="51">
        <f t="shared" ca="1" si="201"/>
        <v>9505.546496272782</v>
      </c>
      <c r="AW346" s="51">
        <f t="shared" ca="1" si="213"/>
        <v>0</v>
      </c>
      <c r="AX346" s="15">
        <f t="shared" ca="1" si="214"/>
        <v>8332.9564014539428</v>
      </c>
      <c r="AY346" s="51">
        <f t="shared" ca="1" si="215"/>
        <v>-916.6693182226702</v>
      </c>
      <c r="AZ346" s="52">
        <f t="shared" ca="1" si="202"/>
        <v>0</v>
      </c>
      <c r="BA346" s="52">
        <f t="shared" ca="1" si="203"/>
        <v>0</v>
      </c>
      <c r="BB346" s="52">
        <f t="shared" si="216"/>
        <v>0</v>
      </c>
      <c r="BC346" s="39">
        <f t="shared" si="217"/>
        <v>0</v>
      </c>
      <c r="BD346" s="51">
        <f t="shared" ca="1" si="218"/>
        <v>0</v>
      </c>
      <c r="BE346" s="15">
        <f t="shared" ca="1" si="219"/>
        <v>17024.353118934694</v>
      </c>
      <c r="BF346" s="15">
        <v>-8825.16</v>
      </c>
      <c r="BG346" s="15">
        <f t="shared" ca="1" si="220"/>
        <v>451578.64486134343</v>
      </c>
      <c r="BH346" s="15"/>
      <c r="BI346" s="15"/>
    </row>
    <row r="347" spans="1:61" ht="11.25" x14ac:dyDescent="0.2">
      <c r="A347" s="20">
        <v>30527</v>
      </c>
      <c r="B347" s="20"/>
      <c r="C347" s="20">
        <v>1</v>
      </c>
      <c r="D347" s="20">
        <f t="shared" si="204"/>
        <v>3</v>
      </c>
      <c r="E347" s="47">
        <f t="shared" si="205"/>
        <v>4</v>
      </c>
      <c r="F347" s="47">
        <f t="shared" si="206"/>
        <v>34</v>
      </c>
      <c r="G347" s="21" t="s">
        <v>429</v>
      </c>
      <c r="H347" s="29">
        <v>2766</v>
      </c>
      <c r="I347" s="48"/>
      <c r="J347" s="29">
        <f t="shared" si="207"/>
        <v>4458.626865671642</v>
      </c>
      <c r="K347" s="125">
        <v>172488.25</v>
      </c>
      <c r="L347" s="125">
        <v>547785.24</v>
      </c>
      <c r="M347" s="125">
        <v>46490</v>
      </c>
      <c r="N347" s="126">
        <f t="shared" si="187"/>
        <v>384317.78360000002</v>
      </c>
      <c r="O347" s="126">
        <f t="shared" ca="1" si="188"/>
        <v>755775.24463559722</v>
      </c>
      <c r="P347" s="126">
        <f t="shared" ca="1" si="189"/>
        <v>111437</v>
      </c>
      <c r="Q347" s="49">
        <f t="shared" si="208"/>
        <v>1</v>
      </c>
      <c r="R347" s="49">
        <f t="shared" si="209"/>
        <v>0</v>
      </c>
      <c r="S347" s="49">
        <f ca="1">OFFSET(V!$B$7,D347,Q347)*H347</f>
        <v>15849.18</v>
      </c>
      <c r="T347" s="49">
        <f ca="1">IF(R347&gt;0,OFFSET(V!$I$7,D347,R347)*IF(R347=1,H347-9300,IF(R347=2,H347-18000,IF(R347=3,H347-45000,0))),0)</f>
        <v>0</v>
      </c>
      <c r="U347" s="49">
        <f>IF(AND(I347=1,H347&gt;20000,H347&lt;=45000),H347*V!$G$7,0)+IF(AND(I347=1,H347&gt;45000,H347&lt;=50000),V!$G$7/5000*(50000-H347)*H347,0)</f>
        <v>0</v>
      </c>
      <c r="V347" s="50">
        <f t="shared" ca="1" si="190"/>
        <v>15849.18</v>
      </c>
      <c r="W347" s="51">
        <v>11338.6</v>
      </c>
      <c r="X347" s="51">
        <v>0</v>
      </c>
      <c r="Y347" s="52">
        <v>911.97139597247144</v>
      </c>
      <c r="Z347" s="52">
        <v>47788.929020442862</v>
      </c>
      <c r="AA347" s="52">
        <v>2604</v>
      </c>
      <c r="AB347" s="138">
        <f t="shared" si="210"/>
        <v>1604</v>
      </c>
      <c r="AC347" s="52">
        <v>45216.005842701525</v>
      </c>
      <c r="AD347" s="138">
        <f t="shared" si="191"/>
        <v>0</v>
      </c>
      <c r="AE347" s="138">
        <f t="shared" si="192"/>
        <v>2766</v>
      </c>
      <c r="AF347" s="138">
        <f t="shared" si="193"/>
        <v>0</v>
      </c>
      <c r="AG347" s="138">
        <f t="shared" si="194"/>
        <v>0</v>
      </c>
      <c r="AH347" s="29"/>
      <c r="AI347" s="29"/>
      <c r="AJ347" s="15"/>
      <c r="AK347" s="51">
        <f t="shared" ca="1" si="195"/>
        <v>1982675.4494104686</v>
      </c>
      <c r="AL347" s="15">
        <f t="shared" ca="1" si="196"/>
        <v>2121300.2294104686</v>
      </c>
      <c r="AM347" s="49">
        <f t="shared" ca="1" si="197"/>
        <v>12131.489044799362</v>
      </c>
      <c r="AN347" s="49">
        <f t="shared" ca="1" si="198"/>
        <v>402.16263776858455</v>
      </c>
      <c r="AO347" s="15"/>
      <c r="AP347" s="49">
        <f t="shared" ca="1" si="199"/>
        <v>26311.392934856427</v>
      </c>
      <c r="AQ347" s="15">
        <f t="shared" si="211"/>
        <v>45216.005842701525</v>
      </c>
      <c r="AR347" s="15">
        <f t="shared" si="212"/>
        <v>0</v>
      </c>
      <c r="AS347" s="15"/>
      <c r="AT347" s="15"/>
      <c r="AU347" s="51">
        <f t="shared" si="200"/>
        <v>802</v>
      </c>
      <c r="AV347" s="51">
        <f t="shared" ca="1" si="201"/>
        <v>46126.915102965817</v>
      </c>
      <c r="AW347" s="51">
        <f t="shared" ca="1" si="213"/>
        <v>0</v>
      </c>
      <c r="AX347" s="15">
        <f t="shared" ca="1" si="214"/>
        <v>28024.302195120727</v>
      </c>
      <c r="AY347" s="51">
        <f t="shared" ca="1" si="215"/>
        <v>-3082.8216000728326</v>
      </c>
      <c r="AZ347" s="52">
        <f t="shared" ca="1" si="202"/>
        <v>0</v>
      </c>
      <c r="BA347" s="52">
        <f t="shared" ca="1" si="203"/>
        <v>0</v>
      </c>
      <c r="BB347" s="52">
        <f t="shared" si="216"/>
        <v>0</v>
      </c>
      <c r="BC347" s="39">
        <f t="shared" si="217"/>
        <v>0</v>
      </c>
      <c r="BD347" s="51">
        <f t="shared" ca="1" si="218"/>
        <v>0</v>
      </c>
      <c r="BE347" s="15">
        <f t="shared" ca="1" si="219"/>
        <v>70157.486437749423</v>
      </c>
      <c r="BF347" s="15">
        <v>-51621</v>
      </c>
      <c r="BG347" s="15">
        <f t="shared" ca="1" si="220"/>
        <v>2152370.3675307864</v>
      </c>
      <c r="BH347" s="15"/>
      <c r="BI347" s="15"/>
    </row>
    <row r="348" spans="1:61" ht="11.25" x14ac:dyDescent="0.2">
      <c r="A348" s="20">
        <v>30529</v>
      </c>
      <c r="B348" s="20"/>
      <c r="C348" s="20">
        <v>1</v>
      </c>
      <c r="D348" s="20">
        <f t="shared" si="204"/>
        <v>3</v>
      </c>
      <c r="E348" s="47">
        <f t="shared" si="205"/>
        <v>4</v>
      </c>
      <c r="F348" s="47">
        <f t="shared" si="206"/>
        <v>34</v>
      </c>
      <c r="G348" s="21" t="s">
        <v>430</v>
      </c>
      <c r="H348" s="29">
        <v>2539</v>
      </c>
      <c r="I348" s="48"/>
      <c r="J348" s="29">
        <f t="shared" si="207"/>
        <v>4092.7164179104479</v>
      </c>
      <c r="K348" s="125">
        <v>165515.10000000003</v>
      </c>
      <c r="L348" s="125">
        <v>462962.14</v>
      </c>
      <c r="M348" s="125">
        <v>37448</v>
      </c>
      <c r="N348" s="126">
        <f t="shared" si="187"/>
        <v>337174.10660000006</v>
      </c>
      <c r="O348" s="126">
        <f t="shared" ca="1" si="188"/>
        <v>693750.30590375315</v>
      </c>
      <c r="P348" s="126">
        <f t="shared" ca="1" si="189"/>
        <v>106973</v>
      </c>
      <c r="Q348" s="49">
        <f t="shared" si="208"/>
        <v>1</v>
      </c>
      <c r="R348" s="49">
        <f t="shared" si="209"/>
        <v>0</v>
      </c>
      <c r="S348" s="49">
        <f ca="1">OFFSET(V!$B$7,D348,Q348)*H348</f>
        <v>14548.470000000001</v>
      </c>
      <c r="T348" s="49">
        <f ca="1">IF(R348&gt;0,OFFSET(V!$I$7,D348,R348)*IF(R348=1,H348-9300,IF(R348=2,H348-18000,IF(R348=3,H348-45000,0))),0)</f>
        <v>0</v>
      </c>
      <c r="U348" s="49">
        <f>IF(AND(I348=1,H348&gt;20000,H348&lt;=45000),H348*V!$G$7,0)+IF(AND(I348=1,H348&gt;45000,H348&lt;=50000),V!$G$7/5000*(50000-H348)*H348,0)</f>
        <v>0</v>
      </c>
      <c r="V348" s="50">
        <f t="shared" ca="1" si="190"/>
        <v>14548.470000000001</v>
      </c>
      <c r="W348" s="51">
        <v>10969.25</v>
      </c>
      <c r="X348" s="51">
        <v>0</v>
      </c>
      <c r="Y348" s="52">
        <v>1381.2925590285095</v>
      </c>
      <c r="Z348" s="52">
        <v>54887.68413479357</v>
      </c>
      <c r="AA348" s="52">
        <v>1414</v>
      </c>
      <c r="AB348" s="138">
        <f t="shared" si="210"/>
        <v>414</v>
      </c>
      <c r="AC348" s="52">
        <v>51932.568848101444</v>
      </c>
      <c r="AD348" s="138">
        <f t="shared" si="191"/>
        <v>0</v>
      </c>
      <c r="AE348" s="138">
        <f t="shared" si="192"/>
        <v>2539</v>
      </c>
      <c r="AF348" s="138">
        <f t="shared" si="193"/>
        <v>0</v>
      </c>
      <c r="AG348" s="138">
        <f t="shared" si="194"/>
        <v>0</v>
      </c>
      <c r="AH348" s="29"/>
      <c r="AI348" s="29"/>
      <c r="AJ348" s="15"/>
      <c r="AK348" s="51">
        <f t="shared" ca="1" si="195"/>
        <v>1819961.3037068616</v>
      </c>
      <c r="AL348" s="15">
        <f t="shared" ca="1" si="196"/>
        <v>1952452.0237068615</v>
      </c>
      <c r="AM348" s="49">
        <f t="shared" ca="1" si="197"/>
        <v>11135.88238783282</v>
      </c>
      <c r="AN348" s="49">
        <f t="shared" ca="1" si="198"/>
        <v>609.12465185014639</v>
      </c>
      <c r="AO348" s="15"/>
      <c r="AP348" s="49">
        <f t="shared" ca="1" si="199"/>
        <v>30219.790527991532</v>
      </c>
      <c r="AQ348" s="15">
        <f t="shared" si="211"/>
        <v>51932.568848101444</v>
      </c>
      <c r="AR348" s="15">
        <f t="shared" si="212"/>
        <v>0</v>
      </c>
      <c r="AS348" s="15"/>
      <c r="AT348" s="15"/>
      <c r="AU348" s="51">
        <f t="shared" si="200"/>
        <v>207</v>
      </c>
      <c r="AV348" s="51">
        <f t="shared" ca="1" si="201"/>
        <v>42341.372901818584</v>
      </c>
      <c r="AW348" s="51">
        <f t="shared" ca="1" si="213"/>
        <v>0</v>
      </c>
      <c r="AX348" s="15">
        <f t="shared" ca="1" si="214"/>
        <v>20835.594581708669</v>
      </c>
      <c r="AY348" s="51">
        <f t="shared" ca="1" si="215"/>
        <v>-2292.025706104303</v>
      </c>
      <c r="AZ348" s="52">
        <f t="shared" ca="1" si="202"/>
        <v>0</v>
      </c>
      <c r="BA348" s="52">
        <f t="shared" ca="1" si="203"/>
        <v>0</v>
      </c>
      <c r="BB348" s="52">
        <f t="shared" si="216"/>
        <v>0</v>
      </c>
      <c r="BC348" s="39">
        <f t="shared" si="217"/>
        <v>0</v>
      </c>
      <c r="BD348" s="51">
        <f t="shared" ca="1" si="218"/>
        <v>0</v>
      </c>
      <c r="BE348" s="15">
        <f t="shared" ca="1" si="219"/>
        <v>70476.137723705804</v>
      </c>
      <c r="BF348" s="15">
        <v>-47090.22</v>
      </c>
      <c r="BG348" s="15">
        <f t="shared" ca="1" si="220"/>
        <v>1987582.9484702502</v>
      </c>
      <c r="BH348" s="15"/>
      <c r="BI348" s="15"/>
    </row>
    <row r="349" spans="1:61" ht="11.25" x14ac:dyDescent="0.2">
      <c r="A349" s="20">
        <v>30530</v>
      </c>
      <c r="B349" s="20"/>
      <c r="C349" s="20">
        <v>1</v>
      </c>
      <c r="D349" s="20">
        <f t="shared" si="204"/>
        <v>3</v>
      </c>
      <c r="E349" s="47">
        <f t="shared" si="205"/>
        <v>5</v>
      </c>
      <c r="F349" s="47">
        <f t="shared" si="206"/>
        <v>35</v>
      </c>
      <c r="G349" s="21" t="s">
        <v>431</v>
      </c>
      <c r="H349" s="29">
        <v>5015</v>
      </c>
      <c r="I349" s="48"/>
      <c r="J349" s="29">
        <f t="shared" si="207"/>
        <v>8083.8805970149251</v>
      </c>
      <c r="K349" s="125">
        <v>294596.5</v>
      </c>
      <c r="L349" s="125">
        <v>915432.15</v>
      </c>
      <c r="M349" s="125">
        <v>66199</v>
      </c>
      <c r="N349" s="126">
        <f t="shared" si="187"/>
        <v>635327.01850000001</v>
      </c>
      <c r="O349" s="126">
        <f t="shared" ca="1" si="188"/>
        <v>1370286.6420273029</v>
      </c>
      <c r="P349" s="126">
        <f t="shared" ca="1" si="189"/>
        <v>220488</v>
      </c>
      <c r="Q349" s="49">
        <f t="shared" si="208"/>
        <v>1</v>
      </c>
      <c r="R349" s="49">
        <f t="shared" si="209"/>
        <v>0</v>
      </c>
      <c r="S349" s="49">
        <f ca="1">OFFSET(V!$B$7,D349,Q349)*H349</f>
        <v>28735.95</v>
      </c>
      <c r="T349" s="49">
        <f ca="1">IF(R349&gt;0,OFFSET(V!$I$7,D349,R349)*IF(R349=1,H349-9300,IF(R349=2,H349-18000,IF(R349=3,H349-45000,0))),0)</f>
        <v>0</v>
      </c>
      <c r="U349" s="49">
        <f>IF(AND(I349=1,H349&gt;20000,H349&lt;=45000),H349*V!$G$7,0)+IF(AND(I349=1,H349&gt;45000,H349&lt;=50000),V!$G$7/5000*(50000-H349)*H349,0)</f>
        <v>0</v>
      </c>
      <c r="V349" s="50">
        <f t="shared" ca="1" si="190"/>
        <v>28735.95</v>
      </c>
      <c r="W349" s="51">
        <v>21524.65</v>
      </c>
      <c r="X349" s="51">
        <v>0</v>
      </c>
      <c r="Y349" s="52">
        <v>232.48039650298321</v>
      </c>
      <c r="Z349" s="52">
        <v>140398.97385958154</v>
      </c>
      <c r="AA349" s="52">
        <v>4093</v>
      </c>
      <c r="AB349" s="138">
        <f t="shared" si="210"/>
        <v>3093</v>
      </c>
      <c r="AC349" s="52">
        <v>132839.98935461618</v>
      </c>
      <c r="AD349" s="138">
        <f t="shared" si="191"/>
        <v>0</v>
      </c>
      <c r="AE349" s="138">
        <f t="shared" si="192"/>
        <v>5015</v>
      </c>
      <c r="AF349" s="138">
        <f t="shared" si="193"/>
        <v>0</v>
      </c>
      <c r="AG349" s="138">
        <f t="shared" si="194"/>
        <v>0</v>
      </c>
      <c r="AH349" s="29"/>
      <c r="AI349" s="29"/>
      <c r="AJ349" s="15"/>
      <c r="AK349" s="51">
        <f t="shared" ca="1" si="195"/>
        <v>3594764.0559629425</v>
      </c>
      <c r="AL349" s="15">
        <f t="shared" ca="1" si="196"/>
        <v>3865512.6559629426</v>
      </c>
      <c r="AM349" s="49">
        <f t="shared" ca="1" si="197"/>
        <v>21995.451033864352</v>
      </c>
      <c r="AN349" s="49">
        <f t="shared" ca="1" si="198"/>
        <v>102.5195854826442</v>
      </c>
      <c r="AO349" s="15"/>
      <c r="AP349" s="49">
        <f t="shared" ca="1" si="199"/>
        <v>77300.174843630608</v>
      </c>
      <c r="AQ349" s="15">
        <f t="shared" si="211"/>
        <v>132839.98935461618</v>
      </c>
      <c r="AR349" s="15">
        <f t="shared" si="212"/>
        <v>0</v>
      </c>
      <c r="AS349" s="15"/>
      <c r="AT349" s="15"/>
      <c r="AU349" s="51">
        <f t="shared" si="200"/>
        <v>1546.5</v>
      </c>
      <c r="AV349" s="51">
        <f t="shared" ca="1" si="201"/>
        <v>83632.132769838601</v>
      </c>
      <c r="AW349" s="51">
        <f t="shared" ca="1" si="213"/>
        <v>0</v>
      </c>
      <c r="AX349" s="15">
        <f t="shared" ca="1" si="214"/>
        <v>29638.818258853018</v>
      </c>
      <c r="AY349" s="51">
        <f t="shared" ca="1" si="215"/>
        <v>-3260.4269142135377</v>
      </c>
      <c r="AZ349" s="52">
        <f t="shared" ca="1" si="202"/>
        <v>0</v>
      </c>
      <c r="BA349" s="52">
        <f t="shared" ca="1" si="203"/>
        <v>0</v>
      </c>
      <c r="BB349" s="52">
        <f t="shared" si="216"/>
        <v>0</v>
      </c>
      <c r="BC349" s="39">
        <f t="shared" si="217"/>
        <v>0</v>
      </c>
      <c r="BD349" s="51">
        <f t="shared" ca="1" si="218"/>
        <v>0</v>
      </c>
      <c r="BE349" s="15">
        <f t="shared" ca="1" si="219"/>
        <v>159218.38069925565</v>
      </c>
      <c r="BF349" s="15">
        <v>-91707.36</v>
      </c>
      <c r="BG349" s="15">
        <f t="shared" ca="1" si="220"/>
        <v>3955121.6472815452</v>
      </c>
      <c r="BH349" s="15"/>
      <c r="BI349" s="15"/>
    </row>
    <row r="350" spans="1:61" ht="11.25" x14ac:dyDescent="0.2">
      <c r="A350" s="20">
        <v>30531</v>
      </c>
      <c r="B350" s="20"/>
      <c r="C350" s="20">
        <v>1</v>
      </c>
      <c r="D350" s="20">
        <f t="shared" si="204"/>
        <v>3</v>
      </c>
      <c r="E350" s="47">
        <f t="shared" si="205"/>
        <v>5</v>
      </c>
      <c r="F350" s="47">
        <f t="shared" si="206"/>
        <v>35</v>
      </c>
      <c r="G350" s="21" t="s">
        <v>432</v>
      </c>
      <c r="H350" s="29">
        <v>9199</v>
      </c>
      <c r="I350" s="48"/>
      <c r="J350" s="29">
        <f t="shared" si="207"/>
        <v>14937.144278606966</v>
      </c>
      <c r="K350" s="125">
        <v>693548.34999999986</v>
      </c>
      <c r="L350" s="125">
        <v>5385711.5599999996</v>
      </c>
      <c r="M350" s="125">
        <v>0</v>
      </c>
      <c r="N350" s="126">
        <f t="shared" si="187"/>
        <v>2599782.3203999996</v>
      </c>
      <c r="O350" s="126">
        <f t="shared" ca="1" si="188"/>
        <v>2531973.2310949531</v>
      </c>
      <c r="P350" s="126">
        <f t="shared" ca="1" si="189"/>
        <v>0</v>
      </c>
      <c r="Q350" s="49">
        <f t="shared" si="208"/>
        <v>1</v>
      </c>
      <c r="R350" s="49">
        <f t="shared" si="209"/>
        <v>0</v>
      </c>
      <c r="S350" s="49">
        <f ca="1">OFFSET(V!$B$7,D350,Q350)*H350</f>
        <v>52710.270000000004</v>
      </c>
      <c r="T350" s="49">
        <f ca="1">IF(R350&gt;0,OFFSET(V!$I$7,D350,R350)*IF(R350=1,H350-9300,IF(R350=2,H350-18000,IF(R350=3,H350-45000,0))),0)</f>
        <v>0</v>
      </c>
      <c r="U350" s="49">
        <f>IF(AND(I350=1,H350&gt;20000,H350&lt;=45000),H350*V!$G$7,0)+IF(AND(I350=1,H350&gt;45000,H350&lt;=50000),V!$G$7/5000*(50000-H350)*H350,0)</f>
        <v>0</v>
      </c>
      <c r="V350" s="50">
        <f t="shared" ca="1" si="190"/>
        <v>52710.270000000004</v>
      </c>
      <c r="W350" s="51">
        <v>52999.700000000004</v>
      </c>
      <c r="X350" s="51">
        <v>0</v>
      </c>
      <c r="Y350" s="52">
        <v>7253.7662696307489</v>
      </c>
      <c r="Z350" s="52">
        <v>383521.14416110114</v>
      </c>
      <c r="AA350" s="52">
        <v>26920</v>
      </c>
      <c r="AB350" s="138">
        <f t="shared" si="210"/>
        <v>25920</v>
      </c>
      <c r="AC350" s="52">
        <v>362872.62867451517</v>
      </c>
      <c r="AD350" s="138">
        <f t="shared" si="191"/>
        <v>0</v>
      </c>
      <c r="AE350" s="138">
        <f t="shared" si="192"/>
        <v>9199</v>
      </c>
      <c r="AF350" s="138">
        <f t="shared" si="193"/>
        <v>0</v>
      </c>
      <c r="AG350" s="138">
        <f t="shared" si="194"/>
        <v>0</v>
      </c>
      <c r="AH350" s="29"/>
      <c r="AI350" s="29"/>
      <c r="AJ350" s="15"/>
      <c r="AK350" s="51">
        <f t="shared" ca="1" si="195"/>
        <v>6642293.7235486358</v>
      </c>
      <c r="AL350" s="15">
        <f t="shared" ca="1" si="196"/>
        <v>6748003.6935486356</v>
      </c>
      <c r="AM350" s="49">
        <f t="shared" ca="1" si="197"/>
        <v>40346.192235397444</v>
      </c>
      <c r="AN350" s="49">
        <f t="shared" ca="1" si="198"/>
        <v>3198.7777134619096</v>
      </c>
      <c r="AO350" s="15"/>
      <c r="AP350" s="49">
        <f t="shared" ca="1" si="199"/>
        <v>211157.18074644011</v>
      </c>
      <c r="AQ350" s="15">
        <f t="shared" si="211"/>
        <v>362872.62867451517</v>
      </c>
      <c r="AR350" s="15">
        <f t="shared" si="212"/>
        <v>0</v>
      </c>
      <c r="AS350" s="15"/>
      <c r="AT350" s="15"/>
      <c r="AU350" s="51">
        <f t="shared" si="200"/>
        <v>12960</v>
      </c>
      <c r="AV350" s="51">
        <f t="shared" ca="1" si="201"/>
        <v>153406.1793319532</v>
      </c>
      <c r="AW350" s="51">
        <f t="shared" ca="1" si="213"/>
        <v>0</v>
      </c>
      <c r="AX350" s="15">
        <f t="shared" ca="1" si="214"/>
        <v>14650.731403878133</v>
      </c>
      <c r="AY350" s="51">
        <f t="shared" ca="1" si="215"/>
        <v>-1611.658014328885</v>
      </c>
      <c r="AZ350" s="52">
        <f t="shared" ca="1" si="202"/>
        <v>0</v>
      </c>
      <c r="BA350" s="52">
        <f t="shared" ca="1" si="203"/>
        <v>0</v>
      </c>
      <c r="BB350" s="52">
        <f t="shared" si="216"/>
        <v>0</v>
      </c>
      <c r="BC350" s="39">
        <f t="shared" si="217"/>
        <v>0</v>
      </c>
      <c r="BD350" s="51">
        <f t="shared" ca="1" si="218"/>
        <v>0</v>
      </c>
      <c r="BE350" s="15">
        <f t="shared" ca="1" si="219"/>
        <v>375911.70206406445</v>
      </c>
      <c r="BF350" s="15">
        <v>-236711.73</v>
      </c>
      <c r="BG350" s="15">
        <f t="shared" ca="1" si="220"/>
        <v>6930748.6355615584</v>
      </c>
      <c r="BH350" s="15"/>
      <c r="BI350" s="15"/>
    </row>
    <row r="351" spans="1:61" ht="11.25" x14ac:dyDescent="0.2">
      <c r="A351" s="20">
        <v>30532</v>
      </c>
      <c r="B351" s="20"/>
      <c r="C351" s="20">
        <v>1</v>
      </c>
      <c r="D351" s="20">
        <f t="shared" si="204"/>
        <v>3</v>
      </c>
      <c r="E351" s="47">
        <f t="shared" si="205"/>
        <v>4</v>
      </c>
      <c r="F351" s="47">
        <f t="shared" si="206"/>
        <v>34</v>
      </c>
      <c r="G351" s="21" t="s">
        <v>433</v>
      </c>
      <c r="H351" s="29">
        <v>3302</v>
      </c>
      <c r="I351" s="48"/>
      <c r="J351" s="29">
        <f t="shared" si="207"/>
        <v>5322.626865671642</v>
      </c>
      <c r="K351" s="125">
        <v>194566.05000000005</v>
      </c>
      <c r="L351" s="125">
        <v>1153607.6499999999</v>
      </c>
      <c r="M351" s="125">
        <v>0</v>
      </c>
      <c r="N351" s="126">
        <f t="shared" si="187"/>
        <v>589994.53949999996</v>
      </c>
      <c r="O351" s="126">
        <f t="shared" ca="1" si="188"/>
        <v>902230.60657510546</v>
      </c>
      <c r="P351" s="126">
        <f t="shared" ca="1" si="189"/>
        <v>93671</v>
      </c>
      <c r="Q351" s="49">
        <f t="shared" si="208"/>
        <v>1</v>
      </c>
      <c r="R351" s="49">
        <f t="shared" si="209"/>
        <v>0</v>
      </c>
      <c r="S351" s="49">
        <f ca="1">OFFSET(V!$B$7,D351,Q351)*H351</f>
        <v>18920.460000000003</v>
      </c>
      <c r="T351" s="49">
        <f ca="1">IF(R351&gt;0,OFFSET(V!$I$7,D351,R351)*IF(R351=1,H351-9300,IF(R351=2,H351-18000,IF(R351=3,H351-45000,0))),0)</f>
        <v>0</v>
      </c>
      <c r="U351" s="49">
        <f>IF(AND(I351=1,H351&gt;20000,H351&lt;=45000),H351*V!$G$7,0)+IF(AND(I351=1,H351&gt;45000,H351&lt;=50000),V!$G$7/5000*(50000-H351)*H351,0)</f>
        <v>0</v>
      </c>
      <c r="V351" s="50">
        <f t="shared" ca="1" si="190"/>
        <v>18920.460000000003</v>
      </c>
      <c r="W351" s="51">
        <v>13932.95</v>
      </c>
      <c r="X351" s="51">
        <v>0</v>
      </c>
      <c r="Y351" s="52">
        <v>770.33204217931291</v>
      </c>
      <c r="Z351" s="52">
        <v>126131.77038291315</v>
      </c>
      <c r="AA351" s="52">
        <v>13611</v>
      </c>
      <c r="AB351" s="138">
        <f t="shared" si="210"/>
        <v>12611</v>
      </c>
      <c r="AC351" s="52">
        <v>119340.92233254314</v>
      </c>
      <c r="AD351" s="138">
        <f t="shared" si="191"/>
        <v>0</v>
      </c>
      <c r="AE351" s="138">
        <f t="shared" si="192"/>
        <v>3302</v>
      </c>
      <c r="AF351" s="138">
        <f t="shared" si="193"/>
        <v>0</v>
      </c>
      <c r="AG351" s="138">
        <f t="shared" si="194"/>
        <v>0</v>
      </c>
      <c r="AH351" s="29"/>
      <c r="AI351" s="29"/>
      <c r="AJ351" s="15"/>
      <c r="AK351" s="51">
        <f t="shared" ca="1" si="195"/>
        <v>2366881.5379440952</v>
      </c>
      <c r="AL351" s="15">
        <f t="shared" ca="1" si="196"/>
        <v>2493405.9479440954</v>
      </c>
      <c r="AM351" s="49">
        <f t="shared" ca="1" si="197"/>
        <v>14482.348816315074</v>
      </c>
      <c r="AN351" s="49">
        <f t="shared" ca="1" si="198"/>
        <v>339.70228387496985</v>
      </c>
      <c r="AO351" s="15"/>
      <c r="AP351" s="49">
        <f t="shared" ca="1" si="199"/>
        <v>69445.008292490922</v>
      </c>
      <c r="AQ351" s="15">
        <f t="shared" si="211"/>
        <v>119340.92233254314</v>
      </c>
      <c r="AR351" s="15">
        <f t="shared" si="212"/>
        <v>0</v>
      </c>
      <c r="AS351" s="15"/>
      <c r="AT351" s="15"/>
      <c r="AU351" s="51">
        <f t="shared" si="200"/>
        <v>6305.5</v>
      </c>
      <c r="AV351" s="51">
        <f t="shared" ca="1" si="201"/>
        <v>55065.464088934612</v>
      </c>
      <c r="AW351" s="51">
        <f t="shared" ca="1" si="213"/>
        <v>0</v>
      </c>
      <c r="AX351" s="15">
        <f t="shared" ca="1" si="214"/>
        <v>11475.050048882389</v>
      </c>
      <c r="AY351" s="51">
        <f t="shared" ca="1" si="215"/>
        <v>-1262.3162534541405</v>
      </c>
      <c r="AZ351" s="52">
        <f t="shared" ca="1" si="202"/>
        <v>0</v>
      </c>
      <c r="BA351" s="52">
        <f t="shared" ca="1" si="203"/>
        <v>0</v>
      </c>
      <c r="BB351" s="52">
        <f t="shared" si="216"/>
        <v>0</v>
      </c>
      <c r="BC351" s="39">
        <f t="shared" si="217"/>
        <v>0</v>
      </c>
      <c r="BD351" s="51">
        <f t="shared" ca="1" si="218"/>
        <v>0</v>
      </c>
      <c r="BE351" s="15">
        <f t="shared" ca="1" si="219"/>
        <v>129553.65612797139</v>
      </c>
      <c r="BF351" s="15">
        <v>-71855.05</v>
      </c>
      <c r="BG351" s="15">
        <f t="shared" ca="1" si="220"/>
        <v>2565926.6051722574</v>
      </c>
      <c r="BH351" s="15"/>
      <c r="BI351" s="15"/>
    </row>
    <row r="352" spans="1:61" ht="11.25" x14ac:dyDescent="0.2">
      <c r="A352" s="20">
        <v>30533</v>
      </c>
      <c r="B352" s="20"/>
      <c r="C352" s="20">
        <v>1</v>
      </c>
      <c r="D352" s="20">
        <f t="shared" si="204"/>
        <v>3</v>
      </c>
      <c r="E352" s="47">
        <f t="shared" si="205"/>
        <v>4</v>
      </c>
      <c r="F352" s="47">
        <f t="shared" si="206"/>
        <v>34</v>
      </c>
      <c r="G352" s="21" t="s">
        <v>434</v>
      </c>
      <c r="H352" s="29">
        <v>3791</v>
      </c>
      <c r="I352" s="48"/>
      <c r="J352" s="29">
        <f t="shared" si="207"/>
        <v>6110.8656716417909</v>
      </c>
      <c r="K352" s="125">
        <v>238905.70000000004</v>
      </c>
      <c r="L352" s="125">
        <v>1484345.1</v>
      </c>
      <c r="M352" s="125">
        <v>0</v>
      </c>
      <c r="N352" s="126">
        <f t="shared" si="187"/>
        <v>750906.69300000009</v>
      </c>
      <c r="O352" s="126">
        <f t="shared" ca="1" si="188"/>
        <v>1035843.8005833509</v>
      </c>
      <c r="P352" s="126">
        <f t="shared" ca="1" si="189"/>
        <v>85481</v>
      </c>
      <c r="Q352" s="49">
        <f t="shared" si="208"/>
        <v>1</v>
      </c>
      <c r="R352" s="49">
        <f t="shared" si="209"/>
        <v>0</v>
      </c>
      <c r="S352" s="49">
        <f ca="1">OFFSET(V!$B$7,D352,Q352)*H352</f>
        <v>21722.43</v>
      </c>
      <c r="T352" s="49">
        <f ca="1">IF(R352&gt;0,OFFSET(V!$I$7,D352,R352)*IF(R352=1,H352-9300,IF(R352=2,H352-18000,IF(R352=3,H352-45000,0))),0)</f>
        <v>0</v>
      </c>
      <c r="U352" s="49">
        <f>IF(AND(I352=1,H352&gt;20000,H352&lt;=45000),H352*V!$G$7,0)+IF(AND(I352=1,H352&gt;45000,H352&lt;=50000),V!$G$7/5000*(50000-H352)*H352,0)</f>
        <v>0</v>
      </c>
      <c r="V352" s="50">
        <f t="shared" ca="1" si="190"/>
        <v>21722.43</v>
      </c>
      <c r="W352" s="51">
        <v>19037.100000000002</v>
      </c>
      <c r="X352" s="51">
        <v>0</v>
      </c>
      <c r="Y352" s="52">
        <v>798.31108333393888</v>
      </c>
      <c r="Z352" s="52">
        <v>132020.08677136397</v>
      </c>
      <c r="AA352" s="52">
        <v>2155</v>
      </c>
      <c r="AB352" s="138">
        <f t="shared" si="210"/>
        <v>1155</v>
      </c>
      <c r="AC352" s="52">
        <v>124912.21580325421</v>
      </c>
      <c r="AD352" s="138">
        <f t="shared" si="191"/>
        <v>0</v>
      </c>
      <c r="AE352" s="138">
        <f t="shared" si="192"/>
        <v>3791</v>
      </c>
      <c r="AF352" s="138">
        <f t="shared" si="193"/>
        <v>0</v>
      </c>
      <c r="AG352" s="138">
        <f t="shared" si="194"/>
        <v>0</v>
      </c>
      <c r="AH352" s="29"/>
      <c r="AI352" s="29"/>
      <c r="AJ352" s="15"/>
      <c r="AK352" s="51">
        <f t="shared" ca="1" si="195"/>
        <v>2717397.9134906312</v>
      </c>
      <c r="AL352" s="15">
        <f t="shared" ca="1" si="196"/>
        <v>2843638.4434906314</v>
      </c>
      <c r="AM352" s="49">
        <f t="shared" ca="1" si="197"/>
        <v>16627.069764582207</v>
      </c>
      <c r="AN352" s="49">
        <f t="shared" ca="1" si="198"/>
        <v>352.04052720439091</v>
      </c>
      <c r="AO352" s="15"/>
      <c r="AP352" s="49">
        <f t="shared" ca="1" si="199"/>
        <v>72686.968499529859</v>
      </c>
      <c r="AQ352" s="15">
        <f t="shared" si="211"/>
        <v>124912.21580325421</v>
      </c>
      <c r="AR352" s="15">
        <f t="shared" si="212"/>
        <v>0</v>
      </c>
      <c r="AS352" s="15"/>
      <c r="AT352" s="15"/>
      <c r="AU352" s="51">
        <f t="shared" si="200"/>
        <v>577.5</v>
      </c>
      <c r="AV352" s="51">
        <f t="shared" ca="1" si="201"/>
        <v>63220.222398894941</v>
      </c>
      <c r="AW352" s="51">
        <f t="shared" ca="1" si="213"/>
        <v>0</v>
      </c>
      <c r="AX352" s="15">
        <f t="shared" ca="1" si="214"/>
        <v>11572.475095170594</v>
      </c>
      <c r="AY352" s="51">
        <f t="shared" ca="1" si="215"/>
        <v>-1273.0335243069242</v>
      </c>
      <c r="AZ352" s="52">
        <f t="shared" ca="1" si="202"/>
        <v>0</v>
      </c>
      <c r="BA352" s="52">
        <f t="shared" ca="1" si="203"/>
        <v>0</v>
      </c>
      <c r="BB352" s="52">
        <f t="shared" si="216"/>
        <v>0</v>
      </c>
      <c r="BC352" s="39">
        <f t="shared" si="217"/>
        <v>0</v>
      </c>
      <c r="BD352" s="51">
        <f t="shared" ca="1" si="218"/>
        <v>0</v>
      </c>
      <c r="BE352" s="15">
        <f t="shared" ca="1" si="219"/>
        <v>135211.65737411787</v>
      </c>
      <c r="BF352" s="15">
        <v>-85468.35</v>
      </c>
      <c r="BG352" s="15">
        <f t="shared" ca="1" si="220"/>
        <v>2910360.8611565358</v>
      </c>
      <c r="BH352" s="15"/>
      <c r="BI352" s="15"/>
    </row>
    <row r="353" spans="1:61" ht="11.25" x14ac:dyDescent="0.2">
      <c r="A353" s="20">
        <v>30534</v>
      </c>
      <c r="B353" s="20"/>
      <c r="C353" s="20">
        <v>1</v>
      </c>
      <c r="D353" s="20">
        <f t="shared" si="204"/>
        <v>3</v>
      </c>
      <c r="E353" s="47">
        <f t="shared" si="205"/>
        <v>3</v>
      </c>
      <c r="F353" s="47">
        <f t="shared" si="206"/>
        <v>33</v>
      </c>
      <c r="G353" s="21" t="s">
        <v>435</v>
      </c>
      <c r="H353" s="29">
        <v>2004</v>
      </c>
      <c r="I353" s="48"/>
      <c r="J353" s="29">
        <f t="shared" si="207"/>
        <v>3230.3283582089553</v>
      </c>
      <c r="K353" s="125">
        <v>128462.54999999999</v>
      </c>
      <c r="L353" s="125">
        <v>204740.06</v>
      </c>
      <c r="M353" s="125">
        <v>0</v>
      </c>
      <c r="N353" s="126">
        <f t="shared" si="187"/>
        <v>172341.6594</v>
      </c>
      <c r="O353" s="126">
        <f t="shared" ca="1" si="188"/>
        <v>547568.18157980358</v>
      </c>
      <c r="P353" s="126">
        <f t="shared" ca="1" si="189"/>
        <v>112568</v>
      </c>
      <c r="Q353" s="49">
        <f t="shared" si="208"/>
        <v>1</v>
      </c>
      <c r="R353" s="49">
        <f t="shared" si="209"/>
        <v>0</v>
      </c>
      <c r="S353" s="49">
        <f ca="1">OFFSET(V!$B$7,D353,Q353)*H353</f>
        <v>11482.92</v>
      </c>
      <c r="T353" s="49">
        <f ca="1">IF(R353&gt;0,OFFSET(V!$I$7,D353,R353)*IF(R353=1,H353-9300,IF(R353=2,H353-18000,IF(R353=3,H353-45000,0))),0)</f>
        <v>0</v>
      </c>
      <c r="U353" s="49">
        <f>IF(AND(I353=1,H353&gt;20000,H353&lt;=45000),H353*V!$G$7,0)+IF(AND(I353=1,H353&gt;45000,H353&lt;=50000),V!$G$7/5000*(50000-H353)*H353,0)</f>
        <v>0</v>
      </c>
      <c r="V353" s="50">
        <f t="shared" ca="1" si="190"/>
        <v>11482.92</v>
      </c>
      <c r="W353" s="51">
        <v>9220.4</v>
      </c>
      <c r="X353" s="51">
        <v>0</v>
      </c>
      <c r="Y353" s="52">
        <v>630.00079940117575</v>
      </c>
      <c r="Z353" s="52">
        <v>80468.885126051027</v>
      </c>
      <c r="AA353" s="52">
        <v>0</v>
      </c>
      <c r="AB353" s="138">
        <f t="shared" si="210"/>
        <v>0</v>
      </c>
      <c r="AC353" s="52">
        <v>76136.495514656825</v>
      </c>
      <c r="AD353" s="138">
        <f t="shared" si="191"/>
        <v>0</v>
      </c>
      <c r="AE353" s="138">
        <f t="shared" si="192"/>
        <v>2004</v>
      </c>
      <c r="AF353" s="138">
        <f t="shared" si="193"/>
        <v>0</v>
      </c>
      <c r="AG353" s="138">
        <f t="shared" si="194"/>
        <v>0</v>
      </c>
      <c r="AH353" s="29"/>
      <c r="AI353" s="29"/>
      <c r="AJ353" s="15"/>
      <c r="AK353" s="51">
        <f t="shared" ca="1" si="195"/>
        <v>1436472.0175772158</v>
      </c>
      <c r="AL353" s="15">
        <f t="shared" ca="1" si="196"/>
        <v>1569743.3375772156</v>
      </c>
      <c r="AM353" s="49">
        <f t="shared" ca="1" si="197"/>
        <v>8789.408548726653</v>
      </c>
      <c r="AN353" s="49">
        <f t="shared" ca="1" si="198"/>
        <v>277.81878291623713</v>
      </c>
      <c r="AO353" s="15"/>
      <c r="AP353" s="49">
        <f t="shared" ca="1" si="199"/>
        <v>44304.162051333034</v>
      </c>
      <c r="AQ353" s="15">
        <f t="shared" si="211"/>
        <v>76136.495514656825</v>
      </c>
      <c r="AR353" s="15">
        <f t="shared" si="212"/>
        <v>0</v>
      </c>
      <c r="AS353" s="15"/>
      <c r="AT353" s="15"/>
      <c r="AU353" s="51">
        <f t="shared" si="200"/>
        <v>0</v>
      </c>
      <c r="AV353" s="51">
        <f t="shared" ca="1" si="201"/>
        <v>33419.500313211676</v>
      </c>
      <c r="AW353" s="51">
        <f t="shared" ca="1" si="213"/>
        <v>0</v>
      </c>
      <c r="AX353" s="15">
        <f t="shared" ca="1" si="214"/>
        <v>1587.1668498878862</v>
      </c>
      <c r="AY353" s="51">
        <f t="shared" ca="1" si="215"/>
        <v>-174.59675583307961</v>
      </c>
      <c r="AZ353" s="52">
        <f t="shared" ca="1" si="202"/>
        <v>0</v>
      </c>
      <c r="BA353" s="52">
        <f t="shared" ca="1" si="203"/>
        <v>0</v>
      </c>
      <c r="BB353" s="52">
        <f t="shared" si="216"/>
        <v>0</v>
      </c>
      <c r="BC353" s="39">
        <f t="shared" si="217"/>
        <v>0</v>
      </c>
      <c r="BD353" s="51">
        <f t="shared" ca="1" si="218"/>
        <v>0</v>
      </c>
      <c r="BE353" s="15">
        <f t="shared" ca="1" si="219"/>
        <v>77549.065608711637</v>
      </c>
      <c r="BF353" s="15">
        <v>-34085.120000000003</v>
      </c>
      <c r="BG353" s="15">
        <f t="shared" ca="1" si="220"/>
        <v>1622274.5105175702</v>
      </c>
      <c r="BH353" s="15"/>
      <c r="BI353" s="15"/>
    </row>
    <row r="354" spans="1:61" ht="11.25" x14ac:dyDescent="0.2">
      <c r="A354" s="20">
        <v>30536</v>
      </c>
      <c r="B354" s="20"/>
      <c r="C354" s="20">
        <v>1</v>
      </c>
      <c r="D354" s="20">
        <f t="shared" si="204"/>
        <v>3</v>
      </c>
      <c r="E354" s="47">
        <f t="shared" si="205"/>
        <v>3</v>
      </c>
      <c r="F354" s="47">
        <f t="shared" si="206"/>
        <v>33</v>
      </c>
      <c r="G354" s="21" t="s">
        <v>436</v>
      </c>
      <c r="H354" s="29">
        <v>1368</v>
      </c>
      <c r="I354" s="48"/>
      <c r="J354" s="29">
        <f t="shared" si="207"/>
        <v>2205.1343283582091</v>
      </c>
      <c r="K354" s="125">
        <v>71683.399999999994</v>
      </c>
      <c r="L354" s="125">
        <v>155092.06</v>
      </c>
      <c r="M354" s="125">
        <v>0</v>
      </c>
      <c r="N354" s="126">
        <f t="shared" si="187"/>
        <v>112097.95139999999</v>
      </c>
      <c r="O354" s="126">
        <f t="shared" ca="1" si="188"/>
        <v>373789.05808441684</v>
      </c>
      <c r="P354" s="126">
        <f t="shared" ca="1" si="189"/>
        <v>78507</v>
      </c>
      <c r="Q354" s="49">
        <f t="shared" si="208"/>
        <v>1</v>
      </c>
      <c r="R354" s="49">
        <f t="shared" si="209"/>
        <v>0</v>
      </c>
      <c r="S354" s="49">
        <f ca="1">OFFSET(V!$B$7,D354,Q354)*H354</f>
        <v>7838.64</v>
      </c>
      <c r="T354" s="49">
        <f ca="1">IF(R354&gt;0,OFFSET(V!$I$7,D354,R354)*IF(R354=1,H354-9300,IF(R354=2,H354-18000,IF(R354=3,H354-45000,0))),0)</f>
        <v>0</v>
      </c>
      <c r="U354" s="49">
        <f>IF(AND(I354=1,H354&gt;20000,H354&lt;=45000),H354*V!$G$7,0)+IF(AND(I354=1,H354&gt;45000,H354&lt;=50000),V!$G$7/5000*(50000-H354)*H354,0)</f>
        <v>0</v>
      </c>
      <c r="V354" s="50">
        <f t="shared" ca="1" si="190"/>
        <v>7838.64</v>
      </c>
      <c r="W354" s="51">
        <v>0</v>
      </c>
      <c r="X354" s="51">
        <v>0</v>
      </c>
      <c r="Y354" s="52">
        <v>0</v>
      </c>
      <c r="Z354" s="52">
        <v>29499.13882691511</v>
      </c>
      <c r="AA354" s="52">
        <v>1438</v>
      </c>
      <c r="AB354" s="138">
        <f t="shared" si="210"/>
        <v>438</v>
      </c>
      <c r="AC354" s="52">
        <v>27910.925415003083</v>
      </c>
      <c r="AD354" s="138">
        <f t="shared" si="191"/>
        <v>0</v>
      </c>
      <c r="AE354" s="138">
        <f t="shared" si="192"/>
        <v>1368</v>
      </c>
      <c r="AF354" s="138">
        <f t="shared" si="193"/>
        <v>0</v>
      </c>
      <c r="AG354" s="138">
        <f t="shared" si="194"/>
        <v>0</v>
      </c>
      <c r="AH354" s="29"/>
      <c r="AI354" s="29"/>
      <c r="AJ354" s="15"/>
      <c r="AK354" s="51">
        <f t="shared" ca="1" si="195"/>
        <v>980585.68864552455</v>
      </c>
      <c r="AL354" s="15">
        <f t="shared" ca="1" si="196"/>
        <v>1066931.3286455243</v>
      </c>
      <c r="AM354" s="49">
        <f t="shared" ca="1" si="197"/>
        <v>5999.9555362565179</v>
      </c>
      <c r="AN354" s="49">
        <f t="shared" ca="1" si="198"/>
        <v>0</v>
      </c>
      <c r="AO354" s="15"/>
      <c r="AP354" s="49">
        <f t="shared" ca="1" si="199"/>
        <v>16241.490420988941</v>
      </c>
      <c r="AQ354" s="15">
        <f t="shared" si="211"/>
        <v>27910.925415003083</v>
      </c>
      <c r="AR354" s="15">
        <f t="shared" si="212"/>
        <v>0</v>
      </c>
      <c r="AS354" s="15"/>
      <c r="AT354" s="15"/>
      <c r="AU354" s="51">
        <f t="shared" si="200"/>
        <v>219</v>
      </c>
      <c r="AV354" s="51">
        <f t="shared" ca="1" si="201"/>
        <v>22813.311591054677</v>
      </c>
      <c r="AW354" s="51">
        <f t="shared" ca="1" si="213"/>
        <v>0</v>
      </c>
      <c r="AX354" s="15">
        <f t="shared" ca="1" si="214"/>
        <v>11362.876597040537</v>
      </c>
      <c r="AY354" s="51">
        <f t="shared" ca="1" si="215"/>
        <v>-1249.9765799134732</v>
      </c>
      <c r="AZ354" s="52">
        <f t="shared" ca="1" si="202"/>
        <v>0</v>
      </c>
      <c r="BA354" s="52">
        <f t="shared" ca="1" si="203"/>
        <v>0</v>
      </c>
      <c r="BB354" s="52">
        <f t="shared" si="216"/>
        <v>0</v>
      </c>
      <c r="BC354" s="39">
        <f t="shared" si="217"/>
        <v>0</v>
      </c>
      <c r="BD354" s="51">
        <f t="shared" ca="1" si="218"/>
        <v>0</v>
      </c>
      <c r="BE354" s="15">
        <f t="shared" ca="1" si="219"/>
        <v>38023.825432130143</v>
      </c>
      <c r="BF354" s="15">
        <v>-23543.46</v>
      </c>
      <c r="BG354" s="15">
        <f t="shared" ca="1" si="220"/>
        <v>1087411.6496139111</v>
      </c>
      <c r="BH354" s="15"/>
      <c r="BI354" s="15"/>
    </row>
    <row r="355" spans="1:61" ht="11.25" x14ac:dyDescent="0.2">
      <c r="A355" s="20">
        <v>30538</v>
      </c>
      <c r="B355" s="20"/>
      <c r="C355" s="20">
        <v>1</v>
      </c>
      <c r="D355" s="20">
        <f t="shared" si="204"/>
        <v>3</v>
      </c>
      <c r="E355" s="47">
        <f t="shared" si="205"/>
        <v>3</v>
      </c>
      <c r="F355" s="47">
        <f t="shared" si="206"/>
        <v>33</v>
      </c>
      <c r="G355" s="21" t="s">
        <v>437</v>
      </c>
      <c r="H355" s="29">
        <v>2174</v>
      </c>
      <c r="I355" s="48"/>
      <c r="J355" s="29">
        <f t="shared" si="207"/>
        <v>3504.3582089552237</v>
      </c>
      <c r="K355" s="125">
        <v>146088.20000000001</v>
      </c>
      <c r="L355" s="125">
        <v>219190.01</v>
      </c>
      <c r="M355" s="125">
        <v>0</v>
      </c>
      <c r="N355" s="126">
        <f t="shared" si="187"/>
        <v>190667.6079</v>
      </c>
      <c r="O355" s="126">
        <f t="shared" ca="1" si="188"/>
        <v>594018.57622479682</v>
      </c>
      <c r="P355" s="126">
        <f t="shared" ca="1" si="189"/>
        <v>121005</v>
      </c>
      <c r="Q355" s="49">
        <f t="shared" si="208"/>
        <v>1</v>
      </c>
      <c r="R355" s="49">
        <f t="shared" si="209"/>
        <v>0</v>
      </c>
      <c r="S355" s="49">
        <f ca="1">OFFSET(V!$B$7,D355,Q355)*H355</f>
        <v>12457.02</v>
      </c>
      <c r="T355" s="49">
        <f ca="1">IF(R355&gt;0,OFFSET(V!$I$7,D355,R355)*IF(R355=1,H355-9300,IF(R355=2,H355-18000,IF(R355=3,H355-45000,0))),0)</f>
        <v>0</v>
      </c>
      <c r="U355" s="49">
        <f>IF(AND(I355=1,H355&gt;20000,H355&lt;=45000),H355*V!$G$7,0)+IF(AND(I355=1,H355&gt;45000,H355&lt;=50000),V!$G$7/5000*(50000-H355)*H355,0)</f>
        <v>0</v>
      </c>
      <c r="V355" s="50">
        <f t="shared" ca="1" si="190"/>
        <v>12457.02</v>
      </c>
      <c r="W355" s="51">
        <v>9118.0500000000011</v>
      </c>
      <c r="X355" s="51">
        <v>0</v>
      </c>
      <c r="Y355" s="52">
        <v>122.01768856783644</v>
      </c>
      <c r="Z355" s="52">
        <v>51994.142569566066</v>
      </c>
      <c r="AA355" s="52">
        <v>5819</v>
      </c>
      <c r="AB355" s="138">
        <f t="shared" si="210"/>
        <v>4819</v>
      </c>
      <c r="AC355" s="52">
        <v>49194.813577137764</v>
      </c>
      <c r="AD355" s="138">
        <f t="shared" si="191"/>
        <v>0</v>
      </c>
      <c r="AE355" s="138">
        <f t="shared" si="192"/>
        <v>2174</v>
      </c>
      <c r="AF355" s="138">
        <f t="shared" si="193"/>
        <v>0</v>
      </c>
      <c r="AG355" s="138">
        <f t="shared" si="194"/>
        <v>0</v>
      </c>
      <c r="AH355" s="29"/>
      <c r="AI355" s="29"/>
      <c r="AJ355" s="15"/>
      <c r="AK355" s="51">
        <f t="shared" ca="1" si="195"/>
        <v>1558328.4262539255</v>
      </c>
      <c r="AL355" s="15">
        <f t="shared" ca="1" si="196"/>
        <v>1700908.4962539256</v>
      </c>
      <c r="AM355" s="49">
        <f t="shared" ca="1" si="197"/>
        <v>9535.0170583491727</v>
      </c>
      <c r="AN355" s="49">
        <f t="shared" ca="1" si="198"/>
        <v>53.807559870384374</v>
      </c>
      <c r="AO355" s="15"/>
      <c r="AP355" s="49">
        <f t="shared" ca="1" si="199"/>
        <v>28626.678678519605</v>
      </c>
      <c r="AQ355" s="15">
        <f t="shared" si="211"/>
        <v>49194.813577137764</v>
      </c>
      <c r="AR355" s="15">
        <f t="shared" si="212"/>
        <v>0</v>
      </c>
      <c r="AS355" s="15"/>
      <c r="AT355" s="15"/>
      <c r="AU355" s="51">
        <f t="shared" si="200"/>
        <v>2409.5</v>
      </c>
      <c r="AV355" s="51">
        <f t="shared" ca="1" si="201"/>
        <v>36254.487864731629</v>
      </c>
      <c r="AW355" s="51">
        <f t="shared" ca="1" si="213"/>
        <v>0</v>
      </c>
      <c r="AX355" s="15">
        <f t="shared" ca="1" si="214"/>
        <v>18095.852966113474</v>
      </c>
      <c r="AY355" s="51">
        <f t="shared" ca="1" si="215"/>
        <v>-1990.6396243967683</v>
      </c>
      <c r="AZ355" s="52">
        <f t="shared" ca="1" si="202"/>
        <v>0</v>
      </c>
      <c r="BA355" s="52">
        <f t="shared" ca="1" si="203"/>
        <v>0</v>
      </c>
      <c r="BB355" s="52">
        <f t="shared" si="216"/>
        <v>0</v>
      </c>
      <c r="BC355" s="39">
        <f t="shared" si="217"/>
        <v>0</v>
      </c>
      <c r="BD355" s="51">
        <f t="shared" ca="1" si="218"/>
        <v>0</v>
      </c>
      <c r="BE355" s="15">
        <f t="shared" ca="1" si="219"/>
        <v>65300.02691885447</v>
      </c>
      <c r="BF355" s="15">
        <v>-37567.32</v>
      </c>
      <c r="BG355" s="15">
        <f t="shared" ca="1" si="220"/>
        <v>1738230.0277909997</v>
      </c>
      <c r="BH355" s="15"/>
      <c r="BI355" s="15"/>
    </row>
    <row r="356" spans="1:61" ht="11.25" x14ac:dyDescent="0.2">
      <c r="A356" s="20">
        <v>30539</v>
      </c>
      <c r="B356" s="20"/>
      <c r="C356" s="20">
        <v>1</v>
      </c>
      <c r="D356" s="20">
        <f t="shared" si="204"/>
        <v>3</v>
      </c>
      <c r="E356" s="47">
        <f t="shared" si="205"/>
        <v>3</v>
      </c>
      <c r="F356" s="47">
        <f t="shared" si="206"/>
        <v>33</v>
      </c>
      <c r="G356" s="21" t="s">
        <v>438</v>
      </c>
      <c r="H356" s="29">
        <v>2196</v>
      </c>
      <c r="I356" s="48"/>
      <c r="J356" s="29">
        <f t="shared" si="207"/>
        <v>3539.8208955223881</v>
      </c>
      <c r="K356" s="125">
        <v>130962.15</v>
      </c>
      <c r="L356" s="125">
        <v>231846.2</v>
      </c>
      <c r="M356" s="125">
        <v>0</v>
      </c>
      <c r="N356" s="126">
        <f t="shared" si="187"/>
        <v>184712.766</v>
      </c>
      <c r="O356" s="126">
        <f t="shared" ca="1" si="188"/>
        <v>600029.8037670902</v>
      </c>
      <c r="P356" s="126">
        <f t="shared" ca="1" si="189"/>
        <v>124595</v>
      </c>
      <c r="Q356" s="49">
        <f t="shared" si="208"/>
        <v>1</v>
      </c>
      <c r="R356" s="49">
        <f t="shared" si="209"/>
        <v>0</v>
      </c>
      <c r="S356" s="49">
        <f ca="1">OFFSET(V!$B$7,D356,Q356)*H356</f>
        <v>12583.080000000002</v>
      </c>
      <c r="T356" s="49">
        <f ca="1">IF(R356&gt;0,OFFSET(V!$I$7,D356,R356)*IF(R356=1,H356-9300,IF(R356=2,H356-18000,IF(R356=3,H356-45000,0))),0)</f>
        <v>0</v>
      </c>
      <c r="U356" s="49">
        <f>IF(AND(I356=1,H356&gt;20000,H356&lt;=45000),H356*V!$G$7,0)+IF(AND(I356=1,H356&gt;45000,H356&lt;=50000),V!$G$7/5000*(50000-H356)*H356,0)</f>
        <v>0</v>
      </c>
      <c r="V356" s="50">
        <f t="shared" ca="1" si="190"/>
        <v>12583.080000000002</v>
      </c>
      <c r="W356" s="51">
        <v>9776.65</v>
      </c>
      <c r="X356" s="51">
        <v>0</v>
      </c>
      <c r="Y356" s="52">
        <v>0</v>
      </c>
      <c r="Z356" s="52">
        <v>83565.61993561186</v>
      </c>
      <c r="AA356" s="52">
        <v>3623</v>
      </c>
      <c r="AB356" s="138">
        <f t="shared" si="210"/>
        <v>2623</v>
      </c>
      <c r="AC356" s="52">
        <v>79066.504244973883</v>
      </c>
      <c r="AD356" s="138">
        <f t="shared" si="191"/>
        <v>0</v>
      </c>
      <c r="AE356" s="138">
        <f t="shared" si="192"/>
        <v>2196</v>
      </c>
      <c r="AF356" s="138">
        <f t="shared" si="193"/>
        <v>0</v>
      </c>
      <c r="AG356" s="138">
        <f t="shared" si="194"/>
        <v>0</v>
      </c>
      <c r="AH356" s="29"/>
      <c r="AI356" s="29"/>
      <c r="AJ356" s="15"/>
      <c r="AK356" s="51">
        <f t="shared" ca="1" si="195"/>
        <v>1574098.0791414999</v>
      </c>
      <c r="AL356" s="15">
        <f t="shared" ca="1" si="196"/>
        <v>1721052.8091414999</v>
      </c>
      <c r="AM356" s="49">
        <f t="shared" ca="1" si="197"/>
        <v>9631.5075713591468</v>
      </c>
      <c r="AN356" s="49">
        <f t="shared" ca="1" si="198"/>
        <v>0</v>
      </c>
      <c r="AO356" s="15"/>
      <c r="AP356" s="49">
        <f t="shared" ca="1" si="199"/>
        <v>46009.147035502654</v>
      </c>
      <c r="AQ356" s="15">
        <f t="shared" si="211"/>
        <v>79066.504244973883</v>
      </c>
      <c r="AR356" s="15">
        <f t="shared" si="212"/>
        <v>0</v>
      </c>
      <c r="AS356" s="15"/>
      <c r="AT356" s="15"/>
      <c r="AU356" s="51">
        <f t="shared" si="200"/>
        <v>1311.5</v>
      </c>
      <c r="AV356" s="51">
        <f t="shared" ca="1" si="201"/>
        <v>36621.368606693039</v>
      </c>
      <c r="AW356" s="51">
        <f t="shared" ca="1" si="213"/>
        <v>0</v>
      </c>
      <c r="AX356" s="15">
        <f t="shared" ca="1" si="214"/>
        <v>4875.5113972218096</v>
      </c>
      <c r="AY356" s="51">
        <f t="shared" ca="1" si="215"/>
        <v>-536.33206429573761</v>
      </c>
      <c r="AZ356" s="52">
        <f t="shared" ca="1" si="202"/>
        <v>0</v>
      </c>
      <c r="BA356" s="52">
        <f t="shared" ca="1" si="203"/>
        <v>0</v>
      </c>
      <c r="BB356" s="52">
        <f t="shared" si="216"/>
        <v>0</v>
      </c>
      <c r="BC356" s="39">
        <f t="shared" si="217"/>
        <v>0</v>
      </c>
      <c r="BD356" s="51">
        <f t="shared" ca="1" si="218"/>
        <v>0</v>
      </c>
      <c r="BE356" s="15">
        <f t="shared" ca="1" si="219"/>
        <v>83405.683577899952</v>
      </c>
      <c r="BF356" s="15">
        <v>-37305.660000000003</v>
      </c>
      <c r="BG356" s="15">
        <f t="shared" ca="1" si="220"/>
        <v>1776784.3402907592</v>
      </c>
      <c r="BH356" s="15"/>
      <c r="BI356" s="15"/>
    </row>
    <row r="357" spans="1:61" ht="11.25" x14ac:dyDescent="0.2">
      <c r="A357" s="20">
        <v>30541</v>
      </c>
      <c r="B357" s="20"/>
      <c r="C357" s="20">
        <v>1</v>
      </c>
      <c r="D357" s="20">
        <f t="shared" si="204"/>
        <v>3</v>
      </c>
      <c r="E357" s="47">
        <f t="shared" si="205"/>
        <v>3</v>
      </c>
      <c r="F357" s="47">
        <f t="shared" si="206"/>
        <v>33</v>
      </c>
      <c r="G357" s="21" t="s">
        <v>439</v>
      </c>
      <c r="H357" s="29">
        <v>1503</v>
      </c>
      <c r="I357" s="48"/>
      <c r="J357" s="29">
        <f t="shared" si="207"/>
        <v>2422.7462686567164</v>
      </c>
      <c r="K357" s="125">
        <v>90641.25</v>
      </c>
      <c r="L357" s="125">
        <v>94503.73</v>
      </c>
      <c r="M357" s="125">
        <v>37260</v>
      </c>
      <c r="N357" s="126">
        <f t="shared" si="187"/>
        <v>139378.15470000001</v>
      </c>
      <c r="O357" s="126">
        <f t="shared" ca="1" si="188"/>
        <v>410676.13618485269</v>
      </c>
      <c r="P357" s="126">
        <f t="shared" ca="1" si="189"/>
        <v>81389</v>
      </c>
      <c r="Q357" s="49">
        <f t="shared" si="208"/>
        <v>1</v>
      </c>
      <c r="R357" s="49">
        <f t="shared" si="209"/>
        <v>0</v>
      </c>
      <c r="S357" s="49">
        <f ca="1">OFFSET(V!$B$7,D357,Q357)*H357</f>
        <v>8612.19</v>
      </c>
      <c r="T357" s="49">
        <f ca="1">IF(R357&gt;0,OFFSET(V!$I$7,D357,R357)*IF(R357=1,H357-9300,IF(R357=2,H357-18000,IF(R357=3,H357-45000,0))),0)</f>
        <v>0</v>
      </c>
      <c r="U357" s="49">
        <f>IF(AND(I357=1,H357&gt;20000,H357&lt;=45000),H357*V!$G$7,0)+IF(AND(I357=1,H357&gt;45000,H357&lt;=50000),V!$G$7/5000*(50000-H357)*H357,0)</f>
        <v>0</v>
      </c>
      <c r="V357" s="50">
        <f t="shared" ca="1" si="190"/>
        <v>8612.19</v>
      </c>
      <c r="W357" s="51">
        <v>0</v>
      </c>
      <c r="X357" s="51">
        <v>0</v>
      </c>
      <c r="Y357" s="52">
        <v>217.1464284935648</v>
      </c>
      <c r="Z357" s="52">
        <v>18410.572443914738</v>
      </c>
      <c r="AA357" s="52">
        <v>4827</v>
      </c>
      <c r="AB357" s="138">
        <f t="shared" si="210"/>
        <v>3827</v>
      </c>
      <c r="AC357" s="52">
        <v>17419.359844524388</v>
      </c>
      <c r="AD357" s="138">
        <f t="shared" si="191"/>
        <v>0</v>
      </c>
      <c r="AE357" s="138">
        <f t="shared" si="192"/>
        <v>1503</v>
      </c>
      <c r="AF357" s="138">
        <f t="shared" si="193"/>
        <v>0</v>
      </c>
      <c r="AG357" s="138">
        <f t="shared" si="194"/>
        <v>0</v>
      </c>
      <c r="AH357" s="29"/>
      <c r="AI357" s="29"/>
      <c r="AJ357" s="15"/>
      <c r="AK357" s="51">
        <f t="shared" ca="1" si="195"/>
        <v>1077354.0131829118</v>
      </c>
      <c r="AL357" s="15">
        <f t="shared" ca="1" si="196"/>
        <v>1167355.2031829117</v>
      </c>
      <c r="AM357" s="49">
        <f t="shared" ca="1" si="197"/>
        <v>6592.0564115449897</v>
      </c>
      <c r="AN357" s="49">
        <f t="shared" ca="1" si="198"/>
        <v>95.757587190416018</v>
      </c>
      <c r="AO357" s="15"/>
      <c r="AP357" s="49">
        <f t="shared" ca="1" si="199"/>
        <v>10136.402209814403</v>
      </c>
      <c r="AQ357" s="15">
        <f t="shared" si="211"/>
        <v>17419.359844524388</v>
      </c>
      <c r="AR357" s="15">
        <f t="shared" si="212"/>
        <v>0</v>
      </c>
      <c r="AS357" s="15"/>
      <c r="AT357" s="15"/>
      <c r="AU357" s="51">
        <f t="shared" si="200"/>
        <v>1913.5</v>
      </c>
      <c r="AV357" s="51">
        <f t="shared" ca="1" si="201"/>
        <v>25064.625234908759</v>
      </c>
      <c r="AW357" s="51">
        <f t="shared" ca="1" si="213"/>
        <v>0</v>
      </c>
      <c r="AX357" s="15">
        <f t="shared" ca="1" si="214"/>
        <v>19695.167600198776</v>
      </c>
      <c r="AY357" s="51">
        <f t="shared" ca="1" si="215"/>
        <v>-2166.5727008010463</v>
      </c>
      <c r="AZ357" s="52">
        <f t="shared" ca="1" si="202"/>
        <v>0</v>
      </c>
      <c r="BA357" s="52">
        <f t="shared" ca="1" si="203"/>
        <v>0</v>
      </c>
      <c r="BB357" s="52">
        <f t="shared" si="216"/>
        <v>0</v>
      </c>
      <c r="BC357" s="39">
        <f t="shared" si="217"/>
        <v>0</v>
      </c>
      <c r="BD357" s="51">
        <f t="shared" ca="1" si="218"/>
        <v>0</v>
      </c>
      <c r="BE357" s="15">
        <f t="shared" ca="1" si="219"/>
        <v>34947.954743922121</v>
      </c>
      <c r="BF357" s="15">
        <v>-25872.639999999999</v>
      </c>
      <c r="BG357" s="15">
        <f t="shared" ca="1" si="220"/>
        <v>1183118.3319255696</v>
      </c>
      <c r="BH357" s="15"/>
      <c r="BI357" s="15"/>
    </row>
    <row r="358" spans="1:61" ht="11.25" x14ac:dyDescent="0.2">
      <c r="A358" s="20">
        <v>30542</v>
      </c>
      <c r="B358" s="20"/>
      <c r="C358" s="20">
        <v>1</v>
      </c>
      <c r="D358" s="20">
        <f t="shared" si="204"/>
        <v>3</v>
      </c>
      <c r="E358" s="47">
        <f t="shared" si="205"/>
        <v>3</v>
      </c>
      <c r="F358" s="47">
        <f t="shared" si="206"/>
        <v>33</v>
      </c>
      <c r="G358" s="21" t="s">
        <v>440</v>
      </c>
      <c r="H358" s="29">
        <v>1895</v>
      </c>
      <c r="I358" s="48"/>
      <c r="J358" s="29">
        <f t="shared" si="207"/>
        <v>3054.6268656716416</v>
      </c>
      <c r="K358" s="125">
        <v>107871.95</v>
      </c>
      <c r="L358" s="125">
        <v>103371.3</v>
      </c>
      <c r="M358" s="125">
        <v>35837</v>
      </c>
      <c r="N358" s="126">
        <f t="shared" si="187"/>
        <v>153819.61099999998</v>
      </c>
      <c r="O358" s="126">
        <f t="shared" ca="1" si="188"/>
        <v>517785.28148389602</v>
      </c>
      <c r="P358" s="126">
        <f t="shared" ca="1" si="189"/>
        <v>109190</v>
      </c>
      <c r="Q358" s="49">
        <f t="shared" si="208"/>
        <v>1</v>
      </c>
      <c r="R358" s="49">
        <f t="shared" si="209"/>
        <v>0</v>
      </c>
      <c r="S358" s="49">
        <f ca="1">OFFSET(V!$B$7,D358,Q358)*H358</f>
        <v>10858.35</v>
      </c>
      <c r="T358" s="49">
        <f ca="1">IF(R358&gt;0,OFFSET(V!$I$7,D358,R358)*IF(R358=1,H358-9300,IF(R358=2,H358-18000,IF(R358=3,H358-45000,0))),0)</f>
        <v>0</v>
      </c>
      <c r="U358" s="49">
        <f>IF(AND(I358=1,H358&gt;20000,H358&lt;=45000),H358*V!$G$7,0)+IF(AND(I358=1,H358&gt;45000,H358&lt;=50000),V!$G$7/5000*(50000-H358)*H358,0)</f>
        <v>0</v>
      </c>
      <c r="V358" s="50">
        <f t="shared" ca="1" si="190"/>
        <v>10858.35</v>
      </c>
      <c r="W358" s="51">
        <v>0</v>
      </c>
      <c r="X358" s="51">
        <v>0</v>
      </c>
      <c r="Y358" s="52">
        <v>371.50352826609884</v>
      </c>
      <c r="Z358" s="52">
        <v>67016.126101901842</v>
      </c>
      <c r="AA358" s="52">
        <v>3697</v>
      </c>
      <c r="AB358" s="138">
        <f t="shared" si="210"/>
        <v>2697</v>
      </c>
      <c r="AC358" s="52">
        <v>63408.023814105029</v>
      </c>
      <c r="AD358" s="138">
        <f t="shared" si="191"/>
        <v>0</v>
      </c>
      <c r="AE358" s="138">
        <f t="shared" si="192"/>
        <v>1895</v>
      </c>
      <c r="AF358" s="138">
        <f t="shared" si="193"/>
        <v>0</v>
      </c>
      <c r="AG358" s="138">
        <f t="shared" si="194"/>
        <v>0</v>
      </c>
      <c r="AH358" s="29"/>
      <c r="AI358" s="29"/>
      <c r="AJ358" s="15"/>
      <c r="AK358" s="51">
        <f t="shared" ca="1" si="195"/>
        <v>1358340.5555433251</v>
      </c>
      <c r="AL358" s="15">
        <f t="shared" ca="1" si="196"/>
        <v>1478388.9055433252</v>
      </c>
      <c r="AM358" s="49">
        <f t="shared" ca="1" si="197"/>
        <v>8311.3419160863305</v>
      </c>
      <c r="AN358" s="49">
        <f t="shared" ca="1" si="198"/>
        <v>163.8262335064949</v>
      </c>
      <c r="AO358" s="15"/>
      <c r="AP358" s="49">
        <f t="shared" ca="1" si="199"/>
        <v>36897.408311551386</v>
      </c>
      <c r="AQ358" s="15">
        <f t="shared" si="211"/>
        <v>63408.023814105029</v>
      </c>
      <c r="AR358" s="15">
        <f t="shared" si="212"/>
        <v>0</v>
      </c>
      <c r="AS358" s="15"/>
      <c r="AT358" s="15"/>
      <c r="AU358" s="51">
        <f t="shared" si="200"/>
        <v>1348.5</v>
      </c>
      <c r="AV358" s="51">
        <f t="shared" ca="1" si="201"/>
        <v>31601.77300076653</v>
      </c>
      <c r="AW358" s="51">
        <f t="shared" ca="1" si="213"/>
        <v>0</v>
      </c>
      <c r="AX358" s="15">
        <f t="shared" ca="1" si="214"/>
        <v>6439.6574982128877</v>
      </c>
      <c r="AY358" s="51">
        <f t="shared" ca="1" si="215"/>
        <v>-708.39641588000461</v>
      </c>
      <c r="AZ358" s="52">
        <f t="shared" ca="1" si="202"/>
        <v>0</v>
      </c>
      <c r="BA358" s="52">
        <f t="shared" ca="1" si="203"/>
        <v>0</v>
      </c>
      <c r="BB358" s="52">
        <f t="shared" si="216"/>
        <v>0</v>
      </c>
      <c r="BC358" s="39">
        <f t="shared" si="217"/>
        <v>0</v>
      </c>
      <c r="BD358" s="51">
        <f t="shared" ca="1" si="218"/>
        <v>0</v>
      </c>
      <c r="BE358" s="15">
        <f t="shared" ca="1" si="219"/>
        <v>69139.284896437908</v>
      </c>
      <c r="BF358" s="15">
        <v>-30833.18</v>
      </c>
      <c r="BG358" s="15">
        <f t="shared" ca="1" si="220"/>
        <v>1525170.1785893561</v>
      </c>
      <c r="BH358" s="15"/>
      <c r="BI358" s="15"/>
    </row>
    <row r="359" spans="1:61" ht="11.25" x14ac:dyDescent="0.2">
      <c r="A359" s="20">
        <v>30543</v>
      </c>
      <c r="B359" s="20"/>
      <c r="C359" s="20">
        <v>1</v>
      </c>
      <c r="D359" s="20">
        <f t="shared" si="204"/>
        <v>3</v>
      </c>
      <c r="E359" s="47">
        <f t="shared" si="205"/>
        <v>4</v>
      </c>
      <c r="F359" s="47">
        <f t="shared" si="206"/>
        <v>34</v>
      </c>
      <c r="G359" s="21" t="s">
        <v>441</v>
      </c>
      <c r="H359" s="29">
        <v>3561</v>
      </c>
      <c r="I359" s="48"/>
      <c r="J359" s="29">
        <f t="shared" si="207"/>
        <v>5740.1194029850749</v>
      </c>
      <c r="K359" s="125">
        <v>253699.20000000001</v>
      </c>
      <c r="L359" s="125">
        <v>1000626.03</v>
      </c>
      <c r="M359" s="125">
        <v>0</v>
      </c>
      <c r="N359" s="126">
        <f t="shared" si="187"/>
        <v>572907.57570000004</v>
      </c>
      <c r="O359" s="126">
        <f t="shared" ca="1" si="188"/>
        <v>972999.14900483063</v>
      </c>
      <c r="P359" s="126">
        <f t="shared" ca="1" si="189"/>
        <v>120027</v>
      </c>
      <c r="Q359" s="49">
        <f t="shared" si="208"/>
        <v>1</v>
      </c>
      <c r="R359" s="49">
        <f t="shared" si="209"/>
        <v>0</v>
      </c>
      <c r="S359" s="49">
        <f ca="1">OFFSET(V!$B$7,D359,Q359)*H359</f>
        <v>20404.530000000002</v>
      </c>
      <c r="T359" s="49">
        <f ca="1">IF(R359&gt;0,OFFSET(V!$I$7,D359,R359)*IF(R359=1,H359-9300,IF(R359=2,H359-18000,IF(R359=3,H359-45000,0))),0)</f>
        <v>0</v>
      </c>
      <c r="U359" s="49">
        <f>IF(AND(I359=1,H359&gt;20000,H359&lt;=45000),H359*V!$G$7,0)+IF(AND(I359=1,H359&gt;45000,H359&lt;=50000),V!$G$7/5000*(50000-H359)*H359,0)</f>
        <v>0</v>
      </c>
      <c r="V359" s="50">
        <f t="shared" ca="1" si="190"/>
        <v>20404.530000000002</v>
      </c>
      <c r="W359" s="51">
        <v>16865.5</v>
      </c>
      <c r="X359" s="51">
        <v>0</v>
      </c>
      <c r="Y359" s="52">
        <v>229.35546463376525</v>
      </c>
      <c r="Z359" s="52">
        <v>104232.75655327282</v>
      </c>
      <c r="AA359" s="52">
        <v>4112</v>
      </c>
      <c r="AB359" s="138">
        <f t="shared" si="210"/>
        <v>3112</v>
      </c>
      <c r="AC359" s="52">
        <v>98620.936395071243</v>
      </c>
      <c r="AD359" s="138">
        <f t="shared" si="191"/>
        <v>0</v>
      </c>
      <c r="AE359" s="138">
        <f t="shared" si="192"/>
        <v>3561</v>
      </c>
      <c r="AF359" s="138">
        <f t="shared" si="193"/>
        <v>0</v>
      </c>
      <c r="AG359" s="138">
        <f t="shared" si="194"/>
        <v>0</v>
      </c>
      <c r="AH359" s="29"/>
      <c r="AI359" s="29"/>
      <c r="AJ359" s="15"/>
      <c r="AK359" s="51">
        <f t="shared" ca="1" si="195"/>
        <v>2552533.3605750827</v>
      </c>
      <c r="AL359" s="15">
        <f t="shared" ca="1" si="196"/>
        <v>2709830.3905750825</v>
      </c>
      <c r="AM359" s="49">
        <f t="shared" ca="1" si="197"/>
        <v>15618.305310387032</v>
      </c>
      <c r="AN359" s="49">
        <f t="shared" ca="1" si="198"/>
        <v>101.14154791598159</v>
      </c>
      <c r="AO359" s="15"/>
      <c r="AP359" s="49">
        <f t="shared" ca="1" si="199"/>
        <v>57387.95722296305</v>
      </c>
      <c r="AQ359" s="15">
        <f t="shared" si="211"/>
        <v>98620.936395071243</v>
      </c>
      <c r="AR359" s="15">
        <f t="shared" si="212"/>
        <v>0</v>
      </c>
      <c r="AS359" s="15"/>
      <c r="AT359" s="15"/>
      <c r="AU359" s="51">
        <f t="shared" si="200"/>
        <v>1556</v>
      </c>
      <c r="AV359" s="51">
        <f t="shared" ca="1" si="201"/>
        <v>59384.651005662068</v>
      </c>
      <c r="AW359" s="51">
        <f t="shared" ca="1" si="213"/>
        <v>0</v>
      </c>
      <c r="AX359" s="15">
        <f t="shared" ca="1" si="214"/>
        <v>19707.671833553875</v>
      </c>
      <c r="AY359" s="51">
        <f t="shared" ca="1" si="215"/>
        <v>-2167.9482326666052</v>
      </c>
      <c r="AZ359" s="52">
        <f t="shared" ca="1" si="202"/>
        <v>0</v>
      </c>
      <c r="BA359" s="52">
        <f t="shared" ca="1" si="203"/>
        <v>0</v>
      </c>
      <c r="BB359" s="52">
        <f t="shared" si="216"/>
        <v>0</v>
      </c>
      <c r="BC359" s="39">
        <f t="shared" si="217"/>
        <v>0</v>
      </c>
      <c r="BD359" s="51">
        <f t="shared" ca="1" si="218"/>
        <v>0</v>
      </c>
      <c r="BE359" s="15">
        <f t="shared" ca="1" si="219"/>
        <v>116160.65999595851</v>
      </c>
      <c r="BF359" s="15">
        <v>-73426.070000000007</v>
      </c>
      <c r="BG359" s="15">
        <f t="shared" ca="1" si="220"/>
        <v>2768284.4274293445</v>
      </c>
      <c r="BH359" s="15"/>
      <c r="BI359" s="15"/>
    </row>
    <row r="360" spans="1:61" ht="11.25" x14ac:dyDescent="0.2">
      <c r="A360" s="20">
        <v>30544</v>
      </c>
      <c r="B360" s="20"/>
      <c r="C360" s="20">
        <v>1</v>
      </c>
      <c r="D360" s="20">
        <f t="shared" si="204"/>
        <v>3</v>
      </c>
      <c r="E360" s="47">
        <f t="shared" si="205"/>
        <v>3</v>
      </c>
      <c r="F360" s="47">
        <f t="shared" si="206"/>
        <v>33</v>
      </c>
      <c r="G360" s="21" t="s">
        <v>442</v>
      </c>
      <c r="H360" s="29">
        <v>1792</v>
      </c>
      <c r="I360" s="48"/>
      <c r="J360" s="29">
        <f t="shared" si="207"/>
        <v>2888.5970149253731</v>
      </c>
      <c r="K360" s="125">
        <v>87001.299999999988</v>
      </c>
      <c r="L360" s="125">
        <v>127056.81</v>
      </c>
      <c r="M360" s="125">
        <v>37044</v>
      </c>
      <c r="N360" s="126">
        <f t="shared" si="187"/>
        <v>149237.0919</v>
      </c>
      <c r="O360" s="126">
        <f t="shared" ca="1" si="188"/>
        <v>489641.80708134128</v>
      </c>
      <c r="P360" s="126">
        <f t="shared" ca="1" si="189"/>
        <v>102121</v>
      </c>
      <c r="Q360" s="49">
        <f t="shared" si="208"/>
        <v>1</v>
      </c>
      <c r="R360" s="49">
        <f t="shared" si="209"/>
        <v>0</v>
      </c>
      <c r="S360" s="49">
        <f ca="1">OFFSET(V!$B$7,D360,Q360)*H360</f>
        <v>10268.16</v>
      </c>
      <c r="T360" s="49">
        <f ca="1">IF(R360&gt;0,OFFSET(V!$I$7,D360,R360)*IF(R360=1,H360-9300,IF(R360=2,H360-18000,IF(R360=3,H360-45000,0))),0)</f>
        <v>0</v>
      </c>
      <c r="U360" s="49">
        <f>IF(AND(I360=1,H360&gt;20000,H360&lt;=45000),H360*V!$G$7,0)+IF(AND(I360=1,H360&gt;45000,H360&lt;=50000),V!$G$7/5000*(50000-H360)*H360,0)</f>
        <v>0</v>
      </c>
      <c r="V360" s="50">
        <f t="shared" ca="1" si="190"/>
        <v>10268.16</v>
      </c>
      <c r="W360" s="51">
        <v>0</v>
      </c>
      <c r="X360" s="51">
        <v>0</v>
      </c>
      <c r="Y360" s="52">
        <v>608.05360348248223</v>
      </c>
      <c r="Z360" s="52">
        <v>35950.59700733269</v>
      </c>
      <c r="AA360" s="52">
        <v>18254</v>
      </c>
      <c r="AB360" s="138">
        <f t="shared" si="210"/>
        <v>17254</v>
      </c>
      <c r="AC360" s="52">
        <v>34015.041509651703</v>
      </c>
      <c r="AD360" s="138">
        <f t="shared" si="191"/>
        <v>0</v>
      </c>
      <c r="AE360" s="138">
        <f t="shared" si="192"/>
        <v>1792</v>
      </c>
      <c r="AF360" s="138">
        <f t="shared" si="193"/>
        <v>0</v>
      </c>
      <c r="AG360" s="138">
        <f t="shared" si="194"/>
        <v>0</v>
      </c>
      <c r="AH360" s="29"/>
      <c r="AI360" s="29"/>
      <c r="AJ360" s="15"/>
      <c r="AK360" s="51">
        <f t="shared" ca="1" si="195"/>
        <v>1284509.9079333185</v>
      </c>
      <c r="AL360" s="15">
        <f t="shared" ca="1" si="196"/>
        <v>1396899.0679333184</v>
      </c>
      <c r="AM360" s="49">
        <f t="shared" ca="1" si="197"/>
        <v>7859.5908779032743</v>
      </c>
      <c r="AN360" s="49">
        <f t="shared" ca="1" si="198"/>
        <v>268.14047256432764</v>
      </c>
      <c r="AO360" s="15"/>
      <c r="AP360" s="49">
        <f t="shared" ca="1" si="199"/>
        <v>19793.502459491574</v>
      </c>
      <c r="AQ360" s="15">
        <f t="shared" si="211"/>
        <v>34015.041509651703</v>
      </c>
      <c r="AR360" s="15">
        <f t="shared" si="212"/>
        <v>0</v>
      </c>
      <c r="AS360" s="15"/>
      <c r="AT360" s="15"/>
      <c r="AU360" s="51">
        <f t="shared" si="200"/>
        <v>8627</v>
      </c>
      <c r="AV360" s="51">
        <f t="shared" ca="1" si="201"/>
        <v>29884.104072492679</v>
      </c>
      <c r="AW360" s="51">
        <f t="shared" ca="1" si="213"/>
        <v>0</v>
      </c>
      <c r="AX360" s="15">
        <f t="shared" ca="1" si="214"/>
        <v>24289.56502233255</v>
      </c>
      <c r="AY360" s="51">
        <f t="shared" ca="1" si="215"/>
        <v>-2671.9807396402421</v>
      </c>
      <c r="AZ360" s="52">
        <f t="shared" ca="1" si="202"/>
        <v>0</v>
      </c>
      <c r="BA360" s="52">
        <f t="shared" ca="1" si="203"/>
        <v>0</v>
      </c>
      <c r="BB360" s="52">
        <f t="shared" si="216"/>
        <v>0</v>
      </c>
      <c r="BC360" s="39">
        <f t="shared" si="217"/>
        <v>0</v>
      </c>
      <c r="BD360" s="51">
        <f t="shared" ca="1" si="218"/>
        <v>0</v>
      </c>
      <c r="BE360" s="15">
        <f t="shared" ca="1" si="219"/>
        <v>55632.625792344013</v>
      </c>
      <c r="BF360" s="15">
        <v>-29139.57</v>
      </c>
      <c r="BG360" s="15">
        <f t="shared" ca="1" si="220"/>
        <v>1431519.85507613</v>
      </c>
      <c r="BH360" s="15"/>
      <c r="BI360" s="15"/>
    </row>
    <row r="361" spans="1:61" ht="11.25" x14ac:dyDescent="0.2">
      <c r="A361" s="20">
        <v>30601</v>
      </c>
      <c r="B361" s="20"/>
      <c r="C361" s="20">
        <v>1</v>
      </c>
      <c r="D361" s="20">
        <f t="shared" si="204"/>
        <v>3</v>
      </c>
      <c r="E361" s="47">
        <f t="shared" si="205"/>
        <v>3</v>
      </c>
      <c r="F361" s="47">
        <f t="shared" si="206"/>
        <v>33</v>
      </c>
      <c r="G361" s="21" t="s">
        <v>443</v>
      </c>
      <c r="H361" s="29">
        <v>2495</v>
      </c>
      <c r="I361" s="48"/>
      <c r="J361" s="29">
        <f t="shared" si="207"/>
        <v>4021.7910447761192</v>
      </c>
      <c r="K361" s="125">
        <v>225055.40000000002</v>
      </c>
      <c r="L361" s="125">
        <v>322033.8</v>
      </c>
      <c r="M361" s="125">
        <v>0</v>
      </c>
      <c r="N361" s="126">
        <f t="shared" si="187"/>
        <v>287633.07</v>
      </c>
      <c r="O361" s="126">
        <f t="shared" ca="1" si="188"/>
        <v>681727.85081916663</v>
      </c>
      <c r="P361" s="126">
        <f t="shared" ca="1" si="189"/>
        <v>118228</v>
      </c>
      <c r="Q361" s="49">
        <f t="shared" si="208"/>
        <v>1</v>
      </c>
      <c r="R361" s="49">
        <f t="shared" si="209"/>
        <v>0</v>
      </c>
      <c r="S361" s="49">
        <f ca="1">OFFSET(V!$B$7,D361,Q361)*H361</f>
        <v>14296.35</v>
      </c>
      <c r="T361" s="49">
        <f ca="1">IF(R361&gt;0,OFFSET(V!$I$7,D361,R361)*IF(R361=1,H361-9300,IF(R361=2,H361-18000,IF(R361=3,H361-45000,0))),0)</f>
        <v>0</v>
      </c>
      <c r="U361" s="49">
        <f>IF(AND(I361=1,H361&gt;20000,H361&lt;=45000),H361*V!$G$7,0)+IF(AND(I361=1,H361&gt;45000,H361&lt;=50000),V!$G$7/5000*(50000-H361)*H361,0)</f>
        <v>0</v>
      </c>
      <c r="V361" s="50">
        <f t="shared" ca="1" si="190"/>
        <v>14296.35</v>
      </c>
      <c r="W361" s="51">
        <v>10720.050000000001</v>
      </c>
      <c r="X361" s="51">
        <v>0</v>
      </c>
      <c r="Y361" s="52">
        <v>953.39491144815156</v>
      </c>
      <c r="Z361" s="52">
        <v>157606.81089801822</v>
      </c>
      <c r="AA361" s="52">
        <v>5964</v>
      </c>
      <c r="AB361" s="138">
        <f t="shared" si="210"/>
        <v>4964</v>
      </c>
      <c r="AC361" s="52">
        <v>149121.36824338287</v>
      </c>
      <c r="AD361" s="138">
        <f t="shared" si="191"/>
        <v>0</v>
      </c>
      <c r="AE361" s="138">
        <f t="shared" si="192"/>
        <v>2495</v>
      </c>
      <c r="AF361" s="138">
        <f t="shared" si="193"/>
        <v>0</v>
      </c>
      <c r="AG361" s="138">
        <f t="shared" si="194"/>
        <v>0</v>
      </c>
      <c r="AH361" s="29"/>
      <c r="AI361" s="29"/>
      <c r="AJ361" s="15"/>
      <c r="AK361" s="51">
        <f t="shared" ca="1" si="195"/>
        <v>1788421.997931713</v>
      </c>
      <c r="AL361" s="15">
        <f t="shared" ca="1" si="196"/>
        <v>1931666.3979317131</v>
      </c>
      <c r="AM361" s="49">
        <f t="shared" ca="1" si="197"/>
        <v>10942.901361812874</v>
      </c>
      <c r="AN361" s="49">
        <f t="shared" ca="1" si="198"/>
        <v>420.42964737318204</v>
      </c>
      <c r="AO361" s="15"/>
      <c r="AP361" s="49">
        <f t="shared" ca="1" si="199"/>
        <v>86774.380923528399</v>
      </c>
      <c r="AQ361" s="15">
        <f t="shared" si="211"/>
        <v>149121.36824338287</v>
      </c>
      <c r="AR361" s="15">
        <f t="shared" si="212"/>
        <v>0</v>
      </c>
      <c r="AS361" s="15"/>
      <c r="AT361" s="15"/>
      <c r="AU361" s="51">
        <f t="shared" si="200"/>
        <v>2482</v>
      </c>
      <c r="AV361" s="51">
        <f t="shared" ca="1" si="201"/>
        <v>41607.611417895772</v>
      </c>
      <c r="AW361" s="51">
        <f t="shared" ca="1" si="213"/>
        <v>3345.239077620412</v>
      </c>
      <c r="AX361" s="15">
        <f t="shared" ca="1" si="214"/>
        <v>0</v>
      </c>
      <c r="AY361" s="51">
        <f t="shared" ca="1" si="215"/>
        <v>0</v>
      </c>
      <c r="AZ361" s="52">
        <f t="shared" ca="1" si="202"/>
        <v>0</v>
      </c>
      <c r="BA361" s="52">
        <f t="shared" ca="1" si="203"/>
        <v>0</v>
      </c>
      <c r="BB361" s="52">
        <f t="shared" si="216"/>
        <v>0</v>
      </c>
      <c r="BC361" s="39">
        <f t="shared" si="217"/>
        <v>0</v>
      </c>
      <c r="BD361" s="51">
        <f t="shared" ca="1" si="218"/>
        <v>0</v>
      </c>
      <c r="BE361" s="15">
        <f t="shared" ca="1" si="219"/>
        <v>134209.23141904458</v>
      </c>
      <c r="BF361" s="15">
        <v>-46449.29</v>
      </c>
      <c r="BG361" s="15">
        <f t="shared" ca="1" si="220"/>
        <v>2030789.6703599438</v>
      </c>
      <c r="BH361" s="15"/>
      <c r="BI361" s="15"/>
    </row>
    <row r="362" spans="1:61" ht="11.25" x14ac:dyDescent="0.2">
      <c r="A362" s="20">
        <v>30602</v>
      </c>
      <c r="B362" s="20"/>
      <c r="C362" s="20">
        <v>1</v>
      </c>
      <c r="D362" s="20">
        <f t="shared" si="204"/>
        <v>3</v>
      </c>
      <c r="E362" s="47">
        <f t="shared" si="205"/>
        <v>3</v>
      </c>
      <c r="F362" s="47">
        <f t="shared" si="206"/>
        <v>33</v>
      </c>
      <c r="G362" s="21" t="s">
        <v>444</v>
      </c>
      <c r="H362" s="29">
        <v>2169</v>
      </c>
      <c r="I362" s="48"/>
      <c r="J362" s="29">
        <f t="shared" si="207"/>
        <v>3496.2985074626868</v>
      </c>
      <c r="K362" s="125">
        <v>159656.5</v>
      </c>
      <c r="L362" s="125">
        <v>139367.96</v>
      </c>
      <c r="M362" s="125">
        <v>32615</v>
      </c>
      <c r="N362" s="126">
        <f t="shared" si="187"/>
        <v>201921.1844</v>
      </c>
      <c r="O362" s="126">
        <f t="shared" ca="1" si="188"/>
        <v>592652.38814700302</v>
      </c>
      <c r="P362" s="126">
        <f t="shared" ca="1" si="189"/>
        <v>117219</v>
      </c>
      <c r="Q362" s="49">
        <f t="shared" si="208"/>
        <v>1</v>
      </c>
      <c r="R362" s="49">
        <f t="shared" si="209"/>
        <v>0</v>
      </c>
      <c r="S362" s="49">
        <f ca="1">OFFSET(V!$B$7,D362,Q362)*H362</f>
        <v>12428.37</v>
      </c>
      <c r="T362" s="49">
        <f ca="1">IF(R362&gt;0,OFFSET(V!$I$7,D362,R362)*IF(R362=1,H362-9300,IF(R362=2,H362-18000,IF(R362=3,H362-45000,0))),0)</f>
        <v>0</v>
      </c>
      <c r="U362" s="49">
        <f>IF(AND(I362=1,H362&gt;20000,H362&lt;=45000),H362*V!$G$7,0)+IF(AND(I362=1,H362&gt;45000,H362&lt;=50000),V!$G$7/5000*(50000-H362)*H362,0)</f>
        <v>0</v>
      </c>
      <c r="V362" s="50">
        <f t="shared" ca="1" si="190"/>
        <v>12428.37</v>
      </c>
      <c r="W362" s="51">
        <v>9131.4</v>
      </c>
      <c r="X362" s="51">
        <v>0</v>
      </c>
      <c r="Y362" s="52">
        <v>1099.6853266280532</v>
      </c>
      <c r="Z362" s="52">
        <v>52109.8377215613</v>
      </c>
      <c r="AA362" s="52">
        <v>2697</v>
      </c>
      <c r="AB362" s="138">
        <f t="shared" si="210"/>
        <v>1697</v>
      </c>
      <c r="AC362" s="52">
        <v>49304.279781462013</v>
      </c>
      <c r="AD362" s="138">
        <f t="shared" si="191"/>
        <v>0</v>
      </c>
      <c r="AE362" s="138">
        <f t="shared" si="192"/>
        <v>2169</v>
      </c>
      <c r="AF362" s="138">
        <f t="shared" si="193"/>
        <v>0</v>
      </c>
      <c r="AG362" s="138">
        <f t="shared" si="194"/>
        <v>0</v>
      </c>
      <c r="AH362" s="29"/>
      <c r="AI362" s="29"/>
      <c r="AJ362" s="15"/>
      <c r="AK362" s="51">
        <f t="shared" ca="1" si="195"/>
        <v>1554744.4142340224</v>
      </c>
      <c r="AL362" s="15">
        <f t="shared" ca="1" si="196"/>
        <v>1693523.1842340224</v>
      </c>
      <c r="AM362" s="49">
        <f t="shared" ca="1" si="197"/>
        <v>9513.0873963014528</v>
      </c>
      <c r="AN362" s="49">
        <f t="shared" ca="1" si="198"/>
        <v>484.94103392415508</v>
      </c>
      <c r="AO362" s="15"/>
      <c r="AP362" s="49">
        <f t="shared" ca="1" si="199"/>
        <v>28690.377544914001</v>
      </c>
      <c r="AQ362" s="15">
        <f t="shared" si="211"/>
        <v>49304.279781462013</v>
      </c>
      <c r="AR362" s="15">
        <f t="shared" si="212"/>
        <v>0</v>
      </c>
      <c r="AS362" s="15"/>
      <c r="AT362" s="15"/>
      <c r="AU362" s="51">
        <f t="shared" si="200"/>
        <v>848.5</v>
      </c>
      <c r="AV362" s="51">
        <f t="shared" ca="1" si="201"/>
        <v>36171.105877922222</v>
      </c>
      <c r="AW362" s="51">
        <f t="shared" ca="1" si="213"/>
        <v>0</v>
      </c>
      <c r="AX362" s="15">
        <f t="shared" ca="1" si="214"/>
        <v>16405.703641374217</v>
      </c>
      <c r="AY362" s="51">
        <f t="shared" ca="1" si="215"/>
        <v>-1804.7142511483355</v>
      </c>
      <c r="AZ362" s="52">
        <f t="shared" ca="1" si="202"/>
        <v>0</v>
      </c>
      <c r="BA362" s="52">
        <f t="shared" ca="1" si="203"/>
        <v>0</v>
      </c>
      <c r="BB362" s="52">
        <f t="shared" si="216"/>
        <v>0</v>
      </c>
      <c r="BC362" s="39">
        <f t="shared" si="217"/>
        <v>0</v>
      </c>
      <c r="BD362" s="51">
        <f t="shared" ca="1" si="218"/>
        <v>0</v>
      </c>
      <c r="BE362" s="15">
        <f t="shared" ca="1" si="219"/>
        <v>63905.269171687898</v>
      </c>
      <c r="BF362" s="15">
        <v>-36796.769999999997</v>
      </c>
      <c r="BG362" s="15">
        <f t="shared" ca="1" si="220"/>
        <v>1730629.7118359362</v>
      </c>
      <c r="BH362" s="15"/>
      <c r="BI362" s="15"/>
    </row>
    <row r="363" spans="1:61" ht="11.25" x14ac:dyDescent="0.2">
      <c r="A363" s="20">
        <v>30603</v>
      </c>
      <c r="B363" s="20"/>
      <c r="C363" s="20">
        <v>1</v>
      </c>
      <c r="D363" s="20">
        <f t="shared" si="204"/>
        <v>3</v>
      </c>
      <c r="E363" s="47">
        <f t="shared" si="205"/>
        <v>6</v>
      </c>
      <c r="F363" s="47">
        <f t="shared" si="206"/>
        <v>36</v>
      </c>
      <c r="G363" s="21" t="s">
        <v>445</v>
      </c>
      <c r="H363" s="29">
        <v>11369</v>
      </c>
      <c r="I363" s="48"/>
      <c r="J363" s="29">
        <f t="shared" si="207"/>
        <v>18948.333333333332</v>
      </c>
      <c r="K363" s="125">
        <v>937014.4</v>
      </c>
      <c r="L363" s="125">
        <v>1642280.03</v>
      </c>
      <c r="M363" s="125">
        <v>222959</v>
      </c>
      <c r="N363" s="126">
        <f t="shared" si="187"/>
        <v>1538098.5797000001</v>
      </c>
      <c r="O363" s="126">
        <f t="shared" ca="1" si="188"/>
        <v>3211903.9542636387</v>
      </c>
      <c r="P363" s="126">
        <f t="shared" ca="1" si="189"/>
        <v>502142</v>
      </c>
      <c r="Q363" s="49">
        <f t="shared" si="208"/>
        <v>2</v>
      </c>
      <c r="R363" s="49">
        <f t="shared" si="209"/>
        <v>0</v>
      </c>
      <c r="S363" s="49">
        <f ca="1">OFFSET(V!$B$7,D363,Q363)*H363</f>
        <v>1075621.0900000001</v>
      </c>
      <c r="T363" s="49">
        <f ca="1">IF(R363&gt;0,OFFSET(V!$I$7,D363,R363)*IF(R363=1,H363-9300,IF(R363=2,H363-18000,IF(R363=3,H363-45000,0))),0)</f>
        <v>0</v>
      </c>
      <c r="U363" s="49">
        <f>IF(AND(I363=1,H363&gt;20000,H363&lt;=45000),H363*V!$G$7,0)+IF(AND(I363=1,H363&gt;45000,H363&lt;=50000),V!$G$7/5000*(50000-H363)*H363,0)</f>
        <v>0</v>
      </c>
      <c r="V363" s="50">
        <f t="shared" ca="1" si="190"/>
        <v>1075621.0900000001</v>
      </c>
      <c r="W363" s="51">
        <v>73789.87</v>
      </c>
      <c r="X363" s="51">
        <v>0</v>
      </c>
      <c r="Y363" s="52">
        <v>11576.346445935043</v>
      </c>
      <c r="Z363" s="52">
        <v>473275.94601861876</v>
      </c>
      <c r="AA363" s="52">
        <v>136326</v>
      </c>
      <c r="AB363" s="138">
        <f t="shared" si="210"/>
        <v>135326</v>
      </c>
      <c r="AC363" s="52">
        <v>447795.09352958604</v>
      </c>
      <c r="AD363" s="138">
        <f t="shared" si="191"/>
        <v>1</v>
      </c>
      <c r="AE363" s="138">
        <f t="shared" si="192"/>
        <v>0</v>
      </c>
      <c r="AF363" s="138">
        <f t="shared" si="193"/>
        <v>11369</v>
      </c>
      <c r="AG363" s="138">
        <f t="shared" si="194"/>
        <v>18948.333333333332</v>
      </c>
      <c r="AH363" s="29"/>
      <c r="AI363" s="29"/>
      <c r="AJ363" s="15"/>
      <c r="AK363" s="51">
        <f t="shared" ca="1" si="195"/>
        <v>8426001.1970270053</v>
      </c>
      <c r="AL363" s="15">
        <f t="shared" ca="1" si="196"/>
        <v>10077554.157027004</v>
      </c>
      <c r="AM363" s="49">
        <f t="shared" ca="1" si="197"/>
        <v>49863.665564108444</v>
      </c>
      <c r="AN363" s="49">
        <f t="shared" ca="1" si="198"/>
        <v>5104.9561893942873</v>
      </c>
      <c r="AO363" s="15"/>
      <c r="AP363" s="49">
        <f t="shared" ca="1" si="199"/>
        <v>260573.93705108773</v>
      </c>
      <c r="AQ363" s="15">
        <f t="shared" si="211"/>
        <v>0</v>
      </c>
      <c r="AR363" s="15">
        <f t="shared" si="212"/>
        <v>447795.09352958604</v>
      </c>
      <c r="AS363" s="15"/>
      <c r="AT363" s="15"/>
      <c r="AU363" s="51">
        <f t="shared" si="200"/>
        <v>0</v>
      </c>
      <c r="AV363" s="51">
        <f t="shared" ca="1" si="201"/>
        <v>0</v>
      </c>
      <c r="AW363" s="51">
        <f t="shared" si="213"/>
        <v>0</v>
      </c>
      <c r="AX363" s="15">
        <f t="shared" si="214"/>
        <v>0</v>
      </c>
      <c r="AY363" s="51">
        <f t="shared" ca="1" si="215"/>
        <v>0</v>
      </c>
      <c r="AZ363" s="52">
        <f t="shared" ca="1" si="202"/>
        <v>160498.75201113257</v>
      </c>
      <c r="BA363" s="52">
        <f t="shared" ca="1" si="203"/>
        <v>142694.83740508815</v>
      </c>
      <c r="BB363" s="52">
        <f t="shared" ca="1" si="216"/>
        <v>0</v>
      </c>
      <c r="BC363" s="39">
        <f t="shared" ca="1" si="217"/>
        <v>115972.43293772236</v>
      </c>
      <c r="BD363" s="51">
        <f t="shared" ca="1" si="218"/>
        <v>-6290.5817602389307</v>
      </c>
      <c r="BE363" s="15">
        <f t="shared" ca="1" si="219"/>
        <v>557476.94470706943</v>
      </c>
      <c r="BF363" s="15">
        <v>-237163.48</v>
      </c>
      <c r="BG363" s="15">
        <f t="shared" ca="1" si="220"/>
        <v>10452836.243487576</v>
      </c>
      <c r="BH363" s="15"/>
      <c r="BI363" s="15"/>
    </row>
    <row r="364" spans="1:61" ht="11.25" x14ac:dyDescent="0.2">
      <c r="A364" s="20">
        <v>30604</v>
      </c>
      <c r="B364" s="20"/>
      <c r="C364" s="20">
        <v>1</v>
      </c>
      <c r="D364" s="20">
        <f t="shared" si="204"/>
        <v>3</v>
      </c>
      <c r="E364" s="47">
        <f t="shared" si="205"/>
        <v>7</v>
      </c>
      <c r="F364" s="47">
        <f t="shared" si="206"/>
        <v>37</v>
      </c>
      <c r="G364" s="21" t="s">
        <v>446</v>
      </c>
      <c r="H364" s="29">
        <v>25237</v>
      </c>
      <c r="I364" s="48"/>
      <c r="J364" s="29">
        <f t="shared" si="207"/>
        <v>50474</v>
      </c>
      <c r="K364" s="125">
        <v>2726117.1999999997</v>
      </c>
      <c r="L364" s="125">
        <v>6357019.3399999999</v>
      </c>
      <c r="M364" s="125">
        <v>89961</v>
      </c>
      <c r="N364" s="126">
        <f t="shared" si="187"/>
        <v>4532002.9265999999</v>
      </c>
      <c r="O364" s="126">
        <f t="shared" ca="1" si="188"/>
        <v>8555773.0770078059</v>
      </c>
      <c r="P364" s="126">
        <f t="shared" ca="1" si="189"/>
        <v>1207131</v>
      </c>
      <c r="Q364" s="49">
        <f t="shared" si="208"/>
        <v>3</v>
      </c>
      <c r="R364" s="49">
        <f t="shared" si="209"/>
        <v>0</v>
      </c>
      <c r="S364" s="49">
        <f ca="1">OFFSET(V!$B$7,D364,Q364)*H364</f>
        <v>2590325.6800000002</v>
      </c>
      <c r="T364" s="49">
        <f ca="1">IF(R364&gt;0,OFFSET(V!$I$7,D364,R364)*IF(R364=1,H364-9300,IF(R364=2,H364-18000,IF(R364=3,H364-45000,0))),0)</f>
        <v>0</v>
      </c>
      <c r="U364" s="49">
        <f>IF(AND(I364=1,H364&gt;20000,H364&lt;=45000),H364*V!$G$7,0)+IF(AND(I364=1,H364&gt;45000,H364&lt;=50000),V!$G$7/5000*(50000-H364)*H364,0)</f>
        <v>0</v>
      </c>
      <c r="V364" s="50">
        <f t="shared" ca="1" si="190"/>
        <v>2590325.6800000002</v>
      </c>
      <c r="W364" s="51">
        <v>165496.5</v>
      </c>
      <c r="X364" s="51">
        <v>0</v>
      </c>
      <c r="Y364" s="52">
        <v>113851.15150105738</v>
      </c>
      <c r="Z364" s="52">
        <v>1402216.666787788</v>
      </c>
      <c r="AA364" s="52">
        <v>377384</v>
      </c>
      <c r="AB364" s="138">
        <f t="shared" si="210"/>
        <v>376384</v>
      </c>
      <c r="AC364" s="52">
        <v>1326722.2827087857</v>
      </c>
      <c r="AD364" s="138">
        <f t="shared" si="191"/>
        <v>1</v>
      </c>
      <c r="AE364" s="138">
        <f t="shared" si="192"/>
        <v>0</v>
      </c>
      <c r="AF364" s="138">
        <f t="shared" si="193"/>
        <v>25237</v>
      </c>
      <c r="AG364" s="138">
        <f t="shared" si="194"/>
        <v>50474</v>
      </c>
      <c r="AH364" s="29"/>
      <c r="AI364" s="29"/>
      <c r="AJ364" s="15"/>
      <c r="AK364" s="51">
        <f t="shared" ca="1" si="195"/>
        <v>22444928.371118363</v>
      </c>
      <c r="AL364" s="15">
        <f t="shared" ca="1" si="196"/>
        <v>26407881.551118363</v>
      </c>
      <c r="AM364" s="49">
        <f t="shared" ca="1" si="197"/>
        <v>110687.77621966794</v>
      </c>
      <c r="AN364" s="49">
        <f t="shared" ca="1" si="198"/>
        <v>50206.266997915896</v>
      </c>
      <c r="AO364" s="15"/>
      <c r="AP364" s="49">
        <f t="shared" ca="1" si="199"/>
        <v>772025.53930170159</v>
      </c>
      <c r="AQ364" s="15">
        <f t="shared" si="211"/>
        <v>0</v>
      </c>
      <c r="AR364" s="15">
        <f t="shared" si="212"/>
        <v>1326722.2827087857</v>
      </c>
      <c r="AS364" s="15"/>
      <c r="AT364" s="15"/>
      <c r="AU364" s="51">
        <f t="shared" si="200"/>
        <v>0</v>
      </c>
      <c r="AV364" s="51">
        <f t="shared" ca="1" si="201"/>
        <v>0</v>
      </c>
      <c r="AW364" s="51">
        <f t="shared" si="213"/>
        <v>0</v>
      </c>
      <c r="AX364" s="15">
        <f t="shared" si="214"/>
        <v>0</v>
      </c>
      <c r="AY364" s="51">
        <f t="shared" ca="1" si="215"/>
        <v>0</v>
      </c>
      <c r="AZ364" s="52">
        <f t="shared" ca="1" si="202"/>
        <v>356276.45391019026</v>
      </c>
      <c r="BA364" s="52">
        <f t="shared" ca="1" si="203"/>
        <v>380106.21285167144</v>
      </c>
      <c r="BB364" s="52">
        <f t="shared" ca="1" si="216"/>
        <v>0</v>
      </c>
      <c r="BC364" s="39">
        <f t="shared" ca="1" si="217"/>
        <v>181685.92335477774</v>
      </c>
      <c r="BD364" s="51">
        <f t="shared" ca="1" si="218"/>
        <v>-9855.0157705278143</v>
      </c>
      <c r="BE364" s="15">
        <f t="shared" ca="1" si="219"/>
        <v>1498553.1902930357</v>
      </c>
      <c r="BF364" s="15">
        <v>-673320.17</v>
      </c>
      <c r="BG364" s="15">
        <f t="shared" ca="1" si="220"/>
        <v>27394008.614628982</v>
      </c>
      <c r="BH364" s="15"/>
      <c r="BI364" s="15"/>
    </row>
    <row r="365" spans="1:61" ht="11.25" x14ac:dyDescent="0.2">
      <c r="A365" s="20">
        <v>30605</v>
      </c>
      <c r="B365" s="20"/>
      <c r="C365" s="20">
        <v>1</v>
      </c>
      <c r="D365" s="20">
        <f t="shared" si="204"/>
        <v>3</v>
      </c>
      <c r="E365" s="47">
        <f t="shared" si="205"/>
        <v>5</v>
      </c>
      <c r="F365" s="47">
        <f t="shared" si="206"/>
        <v>35</v>
      </c>
      <c r="G365" s="21" t="s">
        <v>447</v>
      </c>
      <c r="H365" s="29">
        <v>8913</v>
      </c>
      <c r="I365" s="48"/>
      <c r="J365" s="29">
        <f t="shared" si="207"/>
        <v>14367.223880597016</v>
      </c>
      <c r="K365" s="125">
        <v>504981.14999999997</v>
      </c>
      <c r="L365" s="125">
        <v>2594677.84</v>
      </c>
      <c r="M365" s="125">
        <v>0</v>
      </c>
      <c r="N365" s="126">
        <f t="shared" si="187"/>
        <v>1375510.7856000001</v>
      </c>
      <c r="O365" s="126">
        <f t="shared" ca="1" si="188"/>
        <v>2435366.867475444</v>
      </c>
      <c r="P365" s="126">
        <f t="shared" ca="1" si="189"/>
        <v>317957</v>
      </c>
      <c r="Q365" s="49">
        <f t="shared" si="208"/>
        <v>1</v>
      </c>
      <c r="R365" s="49">
        <f t="shared" si="209"/>
        <v>0</v>
      </c>
      <c r="S365" s="49">
        <f ca="1">OFFSET(V!$B$7,D365,Q365)*H365</f>
        <v>51071.490000000005</v>
      </c>
      <c r="T365" s="49">
        <f ca="1">IF(R365&gt;0,OFFSET(V!$I$7,D365,R365)*IF(R365=1,H365-9300,IF(R365=2,H365-18000,IF(R365=3,H365-45000,0))),0)</f>
        <v>0</v>
      </c>
      <c r="U365" s="49">
        <f>IF(AND(I365=1,H365&gt;20000,H365&lt;=45000),H365*V!$G$7,0)+IF(AND(I365=1,H365&gt;45000,H365&lt;=50000),V!$G$7/5000*(50000-H365)*H365,0)</f>
        <v>0</v>
      </c>
      <c r="V365" s="50">
        <f t="shared" ca="1" si="190"/>
        <v>51071.490000000005</v>
      </c>
      <c r="W365" s="51">
        <v>50987.8</v>
      </c>
      <c r="X365" s="51">
        <v>0</v>
      </c>
      <c r="Y365" s="52">
        <v>4341.9111501929465</v>
      </c>
      <c r="Z365" s="52">
        <v>230232.04435949796</v>
      </c>
      <c r="AA365" s="52">
        <v>4908</v>
      </c>
      <c r="AB365" s="138">
        <f t="shared" si="210"/>
        <v>3908</v>
      </c>
      <c r="AC365" s="52">
        <v>217836.50892203455</v>
      </c>
      <c r="AD365" s="138">
        <f t="shared" si="191"/>
        <v>0</v>
      </c>
      <c r="AE365" s="138">
        <f t="shared" si="192"/>
        <v>8913</v>
      </c>
      <c r="AF365" s="138">
        <f t="shared" si="193"/>
        <v>0</v>
      </c>
      <c r="AG365" s="138">
        <f t="shared" si="194"/>
        <v>0</v>
      </c>
      <c r="AH365" s="29"/>
      <c r="AI365" s="29"/>
      <c r="AJ365" s="15"/>
      <c r="AK365" s="51">
        <f t="shared" ca="1" si="195"/>
        <v>6388859.8266795026</v>
      </c>
      <c r="AL365" s="15">
        <f t="shared" ca="1" si="196"/>
        <v>6808876.1166795027</v>
      </c>
      <c r="AM365" s="49">
        <f t="shared" ca="1" si="197"/>
        <v>39091.815566267796</v>
      </c>
      <c r="AN365" s="49">
        <f t="shared" ca="1" si="198"/>
        <v>1914.7030804145236</v>
      </c>
      <c r="AO365" s="15"/>
      <c r="AP365" s="49">
        <f t="shared" ca="1" si="199"/>
        <v>126760.02391153626</v>
      </c>
      <c r="AQ365" s="15">
        <f t="shared" si="211"/>
        <v>217836.50892203455</v>
      </c>
      <c r="AR365" s="15">
        <f t="shared" si="212"/>
        <v>0</v>
      </c>
      <c r="AS365" s="15"/>
      <c r="AT365" s="15"/>
      <c r="AU365" s="51">
        <f t="shared" si="200"/>
        <v>1954</v>
      </c>
      <c r="AV365" s="51">
        <f t="shared" ca="1" si="201"/>
        <v>148636.72968645493</v>
      </c>
      <c r="AW365" s="51">
        <f t="shared" ca="1" si="213"/>
        <v>0</v>
      </c>
      <c r="AX365" s="15">
        <f t="shared" ca="1" si="214"/>
        <v>59514.244675956637</v>
      </c>
      <c r="AY365" s="51">
        <f t="shared" ca="1" si="215"/>
        <v>-6546.8819784209545</v>
      </c>
      <c r="AZ365" s="52">
        <f t="shared" ca="1" si="202"/>
        <v>0</v>
      </c>
      <c r="BA365" s="52">
        <f t="shared" ca="1" si="203"/>
        <v>0</v>
      </c>
      <c r="BB365" s="52">
        <f t="shared" si="216"/>
        <v>0</v>
      </c>
      <c r="BC365" s="39">
        <f t="shared" si="217"/>
        <v>0</v>
      </c>
      <c r="BD365" s="51">
        <f t="shared" ca="1" si="218"/>
        <v>0</v>
      </c>
      <c r="BE365" s="15">
        <f t="shared" ca="1" si="219"/>
        <v>270803.87161957024</v>
      </c>
      <c r="BF365" s="15">
        <v>-182271</v>
      </c>
      <c r="BG365" s="15">
        <f t="shared" ca="1" si="220"/>
        <v>6938415.5069457553</v>
      </c>
      <c r="BH365" s="15"/>
      <c r="BI365" s="15"/>
    </row>
    <row r="366" spans="1:61" ht="11.25" x14ac:dyDescent="0.2">
      <c r="A366" s="20">
        <v>30607</v>
      </c>
      <c r="B366" s="20"/>
      <c r="C366" s="20">
        <v>1</v>
      </c>
      <c r="D366" s="20">
        <f t="shared" si="204"/>
        <v>3</v>
      </c>
      <c r="E366" s="47">
        <f t="shared" si="205"/>
        <v>6</v>
      </c>
      <c r="F366" s="47">
        <f t="shared" si="206"/>
        <v>36</v>
      </c>
      <c r="G366" s="21" t="s">
        <v>448</v>
      </c>
      <c r="H366" s="29">
        <v>10212</v>
      </c>
      <c r="I366" s="48"/>
      <c r="J366" s="29">
        <f t="shared" si="207"/>
        <v>17020</v>
      </c>
      <c r="K366" s="125">
        <v>812390.25</v>
      </c>
      <c r="L366" s="125">
        <v>1499715.97</v>
      </c>
      <c r="M366" s="125">
        <v>83745</v>
      </c>
      <c r="N366" s="126">
        <f t="shared" si="187"/>
        <v>1253555.2083000001</v>
      </c>
      <c r="O366" s="126">
        <f t="shared" ca="1" si="188"/>
        <v>2885035.0233917036</v>
      </c>
      <c r="P366" s="126">
        <f t="shared" ca="1" si="189"/>
        <v>489444</v>
      </c>
      <c r="Q366" s="49">
        <f t="shared" si="208"/>
        <v>2</v>
      </c>
      <c r="R366" s="49">
        <f t="shared" si="209"/>
        <v>0</v>
      </c>
      <c r="S366" s="49">
        <f ca="1">OFFSET(V!$B$7,D366,Q366)*H366</f>
        <v>966157.32</v>
      </c>
      <c r="T366" s="49">
        <f ca="1">IF(R366&gt;0,OFFSET(V!$I$7,D366,R366)*IF(R366=1,H366-9300,IF(R366=2,H366-18000,IF(R366=3,H366-45000,0))),0)</f>
        <v>0</v>
      </c>
      <c r="U366" s="49">
        <f>IF(AND(I366=1,H366&gt;20000,H366&lt;=45000),H366*V!$G$7,0)+IF(AND(I366=1,H366&gt;45000,H366&lt;=50000),V!$G$7/5000*(50000-H366)*H366,0)</f>
        <v>0</v>
      </c>
      <c r="V366" s="50">
        <f t="shared" ca="1" si="190"/>
        <v>966157.32</v>
      </c>
      <c r="W366" s="51">
        <v>51849.200000000004</v>
      </c>
      <c r="X366" s="51">
        <v>0</v>
      </c>
      <c r="Y366" s="52">
        <v>9001.4752585336064</v>
      </c>
      <c r="Z366" s="52">
        <v>236128.42743254142</v>
      </c>
      <c r="AA366" s="52">
        <v>0</v>
      </c>
      <c r="AB366" s="138">
        <f t="shared" si="210"/>
        <v>0</v>
      </c>
      <c r="AC366" s="52">
        <v>223415.43477256972</v>
      </c>
      <c r="AD366" s="138">
        <f t="shared" si="191"/>
        <v>1</v>
      </c>
      <c r="AE366" s="138">
        <f t="shared" si="192"/>
        <v>0</v>
      </c>
      <c r="AF366" s="138">
        <f t="shared" si="193"/>
        <v>10212</v>
      </c>
      <c r="AG366" s="138">
        <f t="shared" si="194"/>
        <v>17020</v>
      </c>
      <c r="AH366" s="29"/>
      <c r="AI366" s="29"/>
      <c r="AJ366" s="15"/>
      <c r="AK366" s="51">
        <f t="shared" ca="1" si="195"/>
        <v>7568504.1977341715</v>
      </c>
      <c r="AL366" s="15">
        <f t="shared" ca="1" si="196"/>
        <v>9075954.7177341711</v>
      </c>
      <c r="AM366" s="49">
        <f t="shared" ca="1" si="197"/>
        <v>44789.141766265762</v>
      </c>
      <c r="AN366" s="49">
        <f t="shared" ca="1" si="198"/>
        <v>3969.4852818495647</v>
      </c>
      <c r="AO366" s="15"/>
      <c r="AP366" s="49">
        <f t="shared" ca="1" si="199"/>
        <v>130006.42543400849</v>
      </c>
      <c r="AQ366" s="15">
        <f t="shared" si="211"/>
        <v>0</v>
      </c>
      <c r="AR366" s="15">
        <f t="shared" si="212"/>
        <v>223415.43477256972</v>
      </c>
      <c r="AS366" s="15"/>
      <c r="AT366" s="15"/>
      <c r="AU366" s="51">
        <f t="shared" si="200"/>
        <v>0</v>
      </c>
      <c r="AV366" s="51">
        <f t="shared" ca="1" si="201"/>
        <v>0</v>
      </c>
      <c r="AW366" s="51">
        <f t="shared" si="213"/>
        <v>0</v>
      </c>
      <c r="AX366" s="15">
        <f t="shared" si="214"/>
        <v>0</v>
      </c>
      <c r="AY366" s="51">
        <f t="shared" ca="1" si="215"/>
        <v>0</v>
      </c>
      <c r="AZ366" s="52">
        <f t="shared" ca="1" si="202"/>
        <v>144165.12055041656</v>
      </c>
      <c r="BA366" s="52">
        <f t="shared" ca="1" si="203"/>
        <v>128173.07411212599</v>
      </c>
      <c r="BB366" s="52">
        <f t="shared" ca="1" si="216"/>
        <v>0</v>
      </c>
      <c r="BC366" s="39">
        <f t="shared" ca="1" si="217"/>
        <v>178929.18532398131</v>
      </c>
      <c r="BD366" s="51">
        <f t="shared" ca="1" si="218"/>
        <v>-9705.4846661523679</v>
      </c>
      <c r="BE366" s="15">
        <f t="shared" ca="1" si="219"/>
        <v>392639.13543039863</v>
      </c>
      <c r="BF366" s="15">
        <v>-210342.09</v>
      </c>
      <c r="BG366" s="15">
        <f t="shared" ca="1" si="220"/>
        <v>9307010.3902126849</v>
      </c>
      <c r="BH366" s="15"/>
      <c r="BI366" s="15"/>
    </row>
    <row r="367" spans="1:61" ht="11.25" x14ac:dyDescent="0.2">
      <c r="A367" s="20">
        <v>30608</v>
      </c>
      <c r="B367" s="20"/>
      <c r="C367" s="20">
        <v>1</v>
      </c>
      <c r="D367" s="20">
        <f t="shared" si="204"/>
        <v>3</v>
      </c>
      <c r="E367" s="47">
        <f t="shared" si="205"/>
        <v>4</v>
      </c>
      <c r="F367" s="47">
        <f t="shared" si="206"/>
        <v>34</v>
      </c>
      <c r="G367" s="21" t="s">
        <v>449</v>
      </c>
      <c r="H367" s="29">
        <v>4173</v>
      </c>
      <c r="I367" s="48"/>
      <c r="J367" s="29">
        <f t="shared" si="207"/>
        <v>6726.626865671642</v>
      </c>
      <c r="K367" s="125">
        <v>273295.44999999995</v>
      </c>
      <c r="L367" s="125">
        <v>1296883.73</v>
      </c>
      <c r="M367" s="125">
        <v>0</v>
      </c>
      <c r="N367" s="126">
        <f t="shared" si="187"/>
        <v>702557.3787</v>
      </c>
      <c r="O367" s="126">
        <f t="shared" ca="1" si="188"/>
        <v>1140220.5697268066</v>
      </c>
      <c r="P367" s="126">
        <f t="shared" ca="1" si="189"/>
        <v>131299</v>
      </c>
      <c r="Q367" s="49">
        <f t="shared" si="208"/>
        <v>1</v>
      </c>
      <c r="R367" s="49">
        <f t="shared" si="209"/>
        <v>0</v>
      </c>
      <c r="S367" s="49">
        <f ca="1">OFFSET(V!$B$7,D367,Q367)*H367</f>
        <v>23911.29</v>
      </c>
      <c r="T367" s="49">
        <f ca="1">IF(R367&gt;0,OFFSET(V!$I$7,D367,R367)*IF(R367=1,H367-9300,IF(R367=2,H367-18000,IF(R367=3,H367-45000,0))),0)</f>
        <v>0</v>
      </c>
      <c r="U367" s="49">
        <f>IF(AND(I367=1,H367&gt;20000,H367&lt;=45000),H367*V!$G$7,0)+IF(AND(I367=1,H367&gt;45000,H367&lt;=50000),V!$G$7/5000*(50000-H367)*H367,0)</f>
        <v>0</v>
      </c>
      <c r="V367" s="50">
        <f t="shared" ca="1" si="190"/>
        <v>23911.29</v>
      </c>
      <c r="W367" s="51">
        <v>17889</v>
      </c>
      <c r="X367" s="51">
        <v>0</v>
      </c>
      <c r="Y367" s="52">
        <v>3891.7029425230553</v>
      </c>
      <c r="Z367" s="52">
        <v>90081.611592770496</v>
      </c>
      <c r="AA367" s="52">
        <v>21343</v>
      </c>
      <c r="AB367" s="138">
        <f t="shared" si="210"/>
        <v>20343</v>
      </c>
      <c r="AC367" s="52">
        <v>85231.679378215427</v>
      </c>
      <c r="AD367" s="138">
        <f t="shared" si="191"/>
        <v>0</v>
      </c>
      <c r="AE367" s="138">
        <f t="shared" si="192"/>
        <v>4173</v>
      </c>
      <c r="AF367" s="138">
        <f t="shared" si="193"/>
        <v>0</v>
      </c>
      <c r="AG367" s="138">
        <f t="shared" si="194"/>
        <v>0</v>
      </c>
      <c r="AH367" s="29"/>
      <c r="AI367" s="29"/>
      <c r="AJ367" s="15"/>
      <c r="AK367" s="51">
        <f t="shared" ca="1" si="195"/>
        <v>2991216.4318112382</v>
      </c>
      <c r="AL367" s="15">
        <f t="shared" ca="1" si="196"/>
        <v>3164315.7218112382</v>
      </c>
      <c r="AM367" s="49">
        <f t="shared" ca="1" si="197"/>
        <v>18302.495945028106</v>
      </c>
      <c r="AN367" s="49">
        <f t="shared" ca="1" si="198"/>
        <v>1716.1695286592935</v>
      </c>
      <c r="AO367" s="15"/>
      <c r="AP367" s="49">
        <f t="shared" ca="1" si="199"/>
        <v>49596.689597471508</v>
      </c>
      <c r="AQ367" s="15">
        <f t="shared" si="211"/>
        <v>85231.679378215427</v>
      </c>
      <c r="AR367" s="15">
        <f t="shared" si="212"/>
        <v>0</v>
      </c>
      <c r="AS367" s="15"/>
      <c r="AT367" s="15"/>
      <c r="AU367" s="51">
        <f t="shared" si="200"/>
        <v>10171.5</v>
      </c>
      <c r="AV367" s="51">
        <f t="shared" ca="1" si="201"/>
        <v>69590.606191133891</v>
      </c>
      <c r="AW367" s="51">
        <f t="shared" ca="1" si="213"/>
        <v>0</v>
      </c>
      <c r="AX367" s="15">
        <f t="shared" ca="1" si="214"/>
        <v>44127.116410389979</v>
      </c>
      <c r="AY367" s="51">
        <f t="shared" ca="1" si="215"/>
        <v>-4854.2164108751158</v>
      </c>
      <c r="AZ367" s="52">
        <f t="shared" ca="1" si="202"/>
        <v>0</v>
      </c>
      <c r="BA367" s="52">
        <f t="shared" ca="1" si="203"/>
        <v>0</v>
      </c>
      <c r="BB367" s="52">
        <f t="shared" si="216"/>
        <v>0</v>
      </c>
      <c r="BC367" s="39">
        <f t="shared" si="217"/>
        <v>0</v>
      </c>
      <c r="BD367" s="51">
        <f t="shared" ca="1" si="218"/>
        <v>0</v>
      </c>
      <c r="BE367" s="15">
        <f t="shared" ca="1" si="219"/>
        <v>124504.57937773029</v>
      </c>
      <c r="BF367" s="15">
        <v>-86173.68</v>
      </c>
      <c r="BG367" s="15">
        <f t="shared" ca="1" si="220"/>
        <v>3222665.2866626559</v>
      </c>
      <c r="BH367" s="15"/>
      <c r="BI367" s="15"/>
    </row>
    <row r="368" spans="1:61" ht="11.25" x14ac:dyDescent="0.2">
      <c r="A368" s="20">
        <v>30609</v>
      </c>
      <c r="B368" s="20"/>
      <c r="C368" s="20">
        <v>1</v>
      </c>
      <c r="D368" s="20">
        <f t="shared" si="204"/>
        <v>3</v>
      </c>
      <c r="E368" s="47">
        <f t="shared" si="205"/>
        <v>2</v>
      </c>
      <c r="F368" s="47">
        <f t="shared" si="206"/>
        <v>32</v>
      </c>
      <c r="G368" s="21" t="s">
        <v>450</v>
      </c>
      <c r="H368" s="29">
        <v>827</v>
      </c>
      <c r="I368" s="48"/>
      <c r="J368" s="29">
        <f t="shared" si="207"/>
        <v>1333.0746268656717</v>
      </c>
      <c r="K368" s="125">
        <v>46934.05</v>
      </c>
      <c r="L368" s="125">
        <v>36933.949999999997</v>
      </c>
      <c r="M368" s="125">
        <v>33021</v>
      </c>
      <c r="N368" s="126">
        <f t="shared" si="187"/>
        <v>81217.756500000003</v>
      </c>
      <c r="O368" s="126">
        <f t="shared" ca="1" si="188"/>
        <v>225967.50806711454</v>
      </c>
      <c r="P368" s="126">
        <f t="shared" ca="1" si="189"/>
        <v>43425</v>
      </c>
      <c r="Q368" s="49">
        <f t="shared" si="208"/>
        <v>1</v>
      </c>
      <c r="R368" s="49">
        <f t="shared" si="209"/>
        <v>0</v>
      </c>
      <c r="S368" s="49">
        <f ca="1">OFFSET(V!$B$7,D368,Q368)*H368</f>
        <v>4738.71</v>
      </c>
      <c r="T368" s="49">
        <f ca="1">IF(R368&gt;0,OFFSET(V!$I$7,D368,R368)*IF(R368=1,H368-9300,IF(R368=2,H368-18000,IF(R368=3,H368-45000,0))),0)</f>
        <v>0</v>
      </c>
      <c r="U368" s="49">
        <f>IF(AND(I368=1,H368&gt;20000,H368&lt;=45000),H368*V!$G$7,0)+IF(AND(I368=1,H368&gt;45000,H368&lt;=50000),V!$G$7/5000*(50000-H368)*H368,0)</f>
        <v>0</v>
      </c>
      <c r="V368" s="50">
        <f t="shared" ca="1" si="190"/>
        <v>4738.71</v>
      </c>
      <c r="W368" s="51">
        <v>0</v>
      </c>
      <c r="X368" s="51">
        <v>0</v>
      </c>
      <c r="Y368" s="52">
        <v>9059.8315443703978</v>
      </c>
      <c r="Z368" s="52">
        <v>20333.495635996307</v>
      </c>
      <c r="AA368" s="52">
        <v>3932</v>
      </c>
      <c r="AB368" s="138">
        <f t="shared" si="210"/>
        <v>2932</v>
      </c>
      <c r="AC368" s="52">
        <v>19238.754170164808</v>
      </c>
      <c r="AD368" s="138">
        <f t="shared" si="191"/>
        <v>0</v>
      </c>
      <c r="AE368" s="138">
        <f t="shared" si="192"/>
        <v>827</v>
      </c>
      <c r="AF368" s="138">
        <f t="shared" si="193"/>
        <v>0</v>
      </c>
      <c r="AG368" s="138">
        <f t="shared" si="194"/>
        <v>0</v>
      </c>
      <c r="AH368" s="29"/>
      <c r="AI368" s="29"/>
      <c r="AJ368" s="15"/>
      <c r="AK368" s="51">
        <f t="shared" ca="1" si="195"/>
        <v>592795.58809199475</v>
      </c>
      <c r="AL368" s="15">
        <f t="shared" ca="1" si="196"/>
        <v>640959.29809199471</v>
      </c>
      <c r="AM368" s="49">
        <f t="shared" ca="1" si="197"/>
        <v>3627.1661026930847</v>
      </c>
      <c r="AN368" s="49">
        <f t="shared" ca="1" si="198"/>
        <v>3995.2193322223575</v>
      </c>
      <c r="AO368" s="15"/>
      <c r="AP368" s="49">
        <f t="shared" ca="1" si="199"/>
        <v>11195.115780665999</v>
      </c>
      <c r="AQ368" s="15">
        <f t="shared" si="211"/>
        <v>19238.754170164808</v>
      </c>
      <c r="AR368" s="15">
        <f t="shared" si="212"/>
        <v>0</v>
      </c>
      <c r="AS368" s="15"/>
      <c r="AT368" s="15"/>
      <c r="AU368" s="51">
        <f t="shared" si="200"/>
        <v>1466</v>
      </c>
      <c r="AV368" s="51">
        <f t="shared" ca="1" si="201"/>
        <v>13791.380618276475</v>
      </c>
      <c r="AW368" s="51">
        <f t="shared" ca="1" si="213"/>
        <v>0</v>
      </c>
      <c r="AX368" s="15">
        <f t="shared" ca="1" si="214"/>
        <v>7213.7422287776644</v>
      </c>
      <c r="AY368" s="51">
        <f t="shared" ca="1" si="215"/>
        <v>-793.54983419017174</v>
      </c>
      <c r="AZ368" s="52">
        <f t="shared" ca="1" si="202"/>
        <v>0</v>
      </c>
      <c r="BA368" s="52">
        <f t="shared" ca="1" si="203"/>
        <v>0</v>
      </c>
      <c r="BB368" s="52">
        <f t="shared" si="216"/>
        <v>0</v>
      </c>
      <c r="BC368" s="39">
        <f t="shared" si="217"/>
        <v>0</v>
      </c>
      <c r="BD368" s="51">
        <f t="shared" ca="1" si="218"/>
        <v>0</v>
      </c>
      <c r="BE368" s="15">
        <f t="shared" ca="1" si="219"/>
        <v>25658.946564752299</v>
      </c>
      <c r="BF368" s="15">
        <v>-13206.02</v>
      </c>
      <c r="BG368" s="15">
        <f t="shared" ca="1" si="220"/>
        <v>661034.61009166238</v>
      </c>
      <c r="BH368" s="15"/>
      <c r="BI368" s="15"/>
    </row>
    <row r="369" spans="1:61" ht="11.25" x14ac:dyDescent="0.2">
      <c r="A369" s="20">
        <v>30612</v>
      </c>
      <c r="B369" s="20"/>
      <c r="C369" s="20">
        <v>1</v>
      </c>
      <c r="D369" s="20">
        <f t="shared" si="204"/>
        <v>3</v>
      </c>
      <c r="E369" s="47">
        <f t="shared" si="205"/>
        <v>3</v>
      </c>
      <c r="F369" s="47">
        <f t="shared" si="206"/>
        <v>33</v>
      </c>
      <c r="G369" s="21" t="s">
        <v>451</v>
      </c>
      <c r="H369" s="29">
        <v>1736</v>
      </c>
      <c r="I369" s="48"/>
      <c r="J369" s="29">
        <f t="shared" si="207"/>
        <v>2798.3283582089553</v>
      </c>
      <c r="K369" s="125">
        <v>96726.049999999988</v>
      </c>
      <c r="L369" s="125">
        <v>387372.08</v>
      </c>
      <c r="M369" s="125">
        <v>0</v>
      </c>
      <c r="N369" s="126">
        <f t="shared" si="187"/>
        <v>220717.86720000001</v>
      </c>
      <c r="O369" s="126">
        <f t="shared" ca="1" si="188"/>
        <v>474340.50061004941</v>
      </c>
      <c r="P369" s="126">
        <f t="shared" ca="1" si="189"/>
        <v>76087</v>
      </c>
      <c r="Q369" s="49">
        <f t="shared" si="208"/>
        <v>1</v>
      </c>
      <c r="R369" s="49">
        <f t="shared" si="209"/>
        <v>0</v>
      </c>
      <c r="S369" s="49">
        <f ca="1">OFFSET(V!$B$7,D369,Q369)*H369</f>
        <v>9947.2800000000007</v>
      </c>
      <c r="T369" s="49">
        <f ca="1">IF(R369&gt;0,OFFSET(V!$I$7,D369,R369)*IF(R369=1,H369-9300,IF(R369=2,H369-18000,IF(R369=3,H369-45000,0))),0)</f>
        <v>0</v>
      </c>
      <c r="U369" s="49">
        <f>IF(AND(I369=1,H369&gt;20000,H369&lt;=45000),H369*V!$G$7,0)+IF(AND(I369=1,H369&gt;45000,H369&lt;=50000),V!$G$7/5000*(50000-H369)*H369,0)</f>
        <v>0</v>
      </c>
      <c r="V369" s="50">
        <f t="shared" ca="1" si="190"/>
        <v>9947.2800000000007</v>
      </c>
      <c r="W369" s="51">
        <v>0</v>
      </c>
      <c r="X369" s="51">
        <v>0</v>
      </c>
      <c r="Y369" s="52">
        <v>4667.4127744307898</v>
      </c>
      <c r="Z369" s="52">
        <v>43977.384214006961</v>
      </c>
      <c r="AA369" s="52">
        <v>2139</v>
      </c>
      <c r="AB369" s="138">
        <f t="shared" si="210"/>
        <v>1139</v>
      </c>
      <c r="AC369" s="52">
        <v>41609.671995717836</v>
      </c>
      <c r="AD369" s="138">
        <f t="shared" si="191"/>
        <v>0</v>
      </c>
      <c r="AE369" s="138">
        <f t="shared" si="192"/>
        <v>1736</v>
      </c>
      <c r="AF369" s="138">
        <f t="shared" si="193"/>
        <v>0</v>
      </c>
      <c r="AG369" s="138">
        <f t="shared" si="194"/>
        <v>0</v>
      </c>
      <c r="AH369" s="29"/>
      <c r="AI369" s="29"/>
      <c r="AJ369" s="15"/>
      <c r="AK369" s="51">
        <f t="shared" ca="1" si="195"/>
        <v>1244368.9733104024</v>
      </c>
      <c r="AL369" s="15">
        <f t="shared" ca="1" si="196"/>
        <v>1330403.2533104024</v>
      </c>
      <c r="AM369" s="49">
        <f t="shared" ca="1" si="197"/>
        <v>7613.9786629687969</v>
      </c>
      <c r="AN369" s="49">
        <f t="shared" ca="1" si="198"/>
        <v>2058.2433190443339</v>
      </c>
      <c r="AO369" s="15"/>
      <c r="AP369" s="49">
        <f t="shared" ca="1" si="199"/>
        <v>24212.851386707356</v>
      </c>
      <c r="AQ369" s="15">
        <f t="shared" si="211"/>
        <v>41609.671995717836</v>
      </c>
      <c r="AR369" s="15">
        <f t="shared" si="212"/>
        <v>0</v>
      </c>
      <c r="AS369" s="15"/>
      <c r="AT369" s="15"/>
      <c r="AU369" s="51">
        <f t="shared" si="200"/>
        <v>569.5</v>
      </c>
      <c r="AV369" s="51">
        <f t="shared" ca="1" si="201"/>
        <v>28950.225820227282</v>
      </c>
      <c r="AW369" s="51">
        <f t="shared" ca="1" si="213"/>
        <v>0</v>
      </c>
      <c r="AX369" s="15">
        <f t="shared" ca="1" si="214"/>
        <v>12122.905211216806</v>
      </c>
      <c r="AY369" s="51">
        <f t="shared" ca="1" si="215"/>
        <v>-1333.5837510088509</v>
      </c>
      <c r="AZ369" s="52">
        <f t="shared" ca="1" si="202"/>
        <v>0</v>
      </c>
      <c r="BA369" s="52">
        <f t="shared" ca="1" si="203"/>
        <v>0</v>
      </c>
      <c r="BB369" s="52">
        <f t="shared" si="216"/>
        <v>0</v>
      </c>
      <c r="BC369" s="39">
        <f t="shared" si="217"/>
        <v>0</v>
      </c>
      <c r="BD369" s="51">
        <f t="shared" ca="1" si="218"/>
        <v>0</v>
      </c>
      <c r="BE369" s="15">
        <f t="shared" ca="1" si="219"/>
        <v>52398.993455925789</v>
      </c>
      <c r="BF369" s="15">
        <v>-33398.6</v>
      </c>
      <c r="BG369" s="15">
        <f t="shared" ca="1" si="220"/>
        <v>1359075.8687483412</v>
      </c>
      <c r="BH369" s="15"/>
      <c r="BI369" s="15"/>
    </row>
    <row r="370" spans="1:61" ht="11.25" x14ac:dyDescent="0.2">
      <c r="A370" s="20">
        <v>30613</v>
      </c>
      <c r="B370" s="20"/>
      <c r="C370" s="20">
        <v>1</v>
      </c>
      <c r="D370" s="20">
        <f t="shared" si="204"/>
        <v>3</v>
      </c>
      <c r="E370" s="47">
        <f t="shared" si="205"/>
        <v>3</v>
      </c>
      <c r="F370" s="47">
        <f t="shared" si="206"/>
        <v>33</v>
      </c>
      <c r="G370" s="21" t="s">
        <v>452</v>
      </c>
      <c r="H370" s="29">
        <v>1533</v>
      </c>
      <c r="I370" s="48"/>
      <c r="J370" s="29">
        <f t="shared" si="207"/>
        <v>2471.1044776119402</v>
      </c>
      <c r="K370" s="125">
        <v>123904.75</v>
      </c>
      <c r="L370" s="125">
        <v>149151.43</v>
      </c>
      <c r="M370" s="125">
        <v>0</v>
      </c>
      <c r="N370" s="126">
        <f t="shared" si="187"/>
        <v>147380.47769999999</v>
      </c>
      <c r="O370" s="126">
        <f t="shared" ca="1" si="188"/>
        <v>418873.26465161616</v>
      </c>
      <c r="P370" s="126">
        <f t="shared" ca="1" si="189"/>
        <v>81448</v>
      </c>
      <c r="Q370" s="49">
        <f t="shared" si="208"/>
        <v>1</v>
      </c>
      <c r="R370" s="49">
        <f t="shared" si="209"/>
        <v>0</v>
      </c>
      <c r="S370" s="49">
        <f ca="1">OFFSET(V!$B$7,D370,Q370)*H370</f>
        <v>8784.09</v>
      </c>
      <c r="T370" s="49">
        <f ca="1">IF(R370&gt;0,OFFSET(V!$I$7,D370,R370)*IF(R370=1,H370-9300,IF(R370=2,H370-18000,IF(R370=3,H370-45000,0))),0)</f>
        <v>0</v>
      </c>
      <c r="U370" s="49">
        <f>IF(AND(I370=1,H370&gt;20000,H370&lt;=45000),H370*V!$G$7,0)+IF(AND(I370=1,H370&gt;45000,H370&lt;=50000),V!$G$7/5000*(50000-H370)*H370,0)</f>
        <v>0</v>
      </c>
      <c r="V370" s="50">
        <f t="shared" ca="1" si="190"/>
        <v>8784.09</v>
      </c>
      <c r="W370" s="51">
        <v>0</v>
      </c>
      <c r="X370" s="51">
        <v>0</v>
      </c>
      <c r="Y370" s="52">
        <v>0</v>
      </c>
      <c r="Z370" s="52">
        <v>54982.231492045954</v>
      </c>
      <c r="AA370" s="52">
        <v>19440</v>
      </c>
      <c r="AB370" s="138">
        <f t="shared" si="210"/>
        <v>18440</v>
      </c>
      <c r="AC370" s="52">
        <v>52022.025840454357</v>
      </c>
      <c r="AD370" s="138">
        <f t="shared" si="191"/>
        <v>0</v>
      </c>
      <c r="AE370" s="138">
        <f t="shared" si="192"/>
        <v>1533</v>
      </c>
      <c r="AF370" s="138">
        <f t="shared" si="193"/>
        <v>0</v>
      </c>
      <c r="AG370" s="138">
        <f t="shared" si="194"/>
        <v>0</v>
      </c>
      <c r="AH370" s="29"/>
      <c r="AI370" s="29"/>
      <c r="AJ370" s="15"/>
      <c r="AK370" s="51">
        <f t="shared" ca="1" si="195"/>
        <v>1098858.085302331</v>
      </c>
      <c r="AL370" s="15">
        <f t="shared" ca="1" si="196"/>
        <v>1189090.1753023311</v>
      </c>
      <c r="AM370" s="49">
        <f t="shared" ca="1" si="197"/>
        <v>6723.6343838313169</v>
      </c>
      <c r="AN370" s="49">
        <f t="shared" ca="1" si="198"/>
        <v>0</v>
      </c>
      <c r="AO370" s="15"/>
      <c r="AP370" s="49">
        <f t="shared" ca="1" si="199"/>
        <v>30271.845945817604</v>
      </c>
      <c r="AQ370" s="15">
        <f t="shared" si="211"/>
        <v>52022.025840454357</v>
      </c>
      <c r="AR370" s="15">
        <f t="shared" si="212"/>
        <v>0</v>
      </c>
      <c r="AS370" s="15"/>
      <c r="AT370" s="15"/>
      <c r="AU370" s="51">
        <f t="shared" si="200"/>
        <v>9220</v>
      </c>
      <c r="AV370" s="51">
        <f t="shared" ca="1" si="201"/>
        <v>25564.917155765219</v>
      </c>
      <c r="AW370" s="51">
        <f t="shared" ca="1" si="213"/>
        <v>0</v>
      </c>
      <c r="AX370" s="15">
        <f t="shared" ca="1" si="214"/>
        <v>13034.737261128466</v>
      </c>
      <c r="AY370" s="51">
        <f t="shared" ca="1" si="215"/>
        <v>-1433.890103671426</v>
      </c>
      <c r="AZ370" s="52">
        <f t="shared" ca="1" si="202"/>
        <v>0</v>
      </c>
      <c r="BA370" s="52">
        <f t="shared" ca="1" si="203"/>
        <v>0</v>
      </c>
      <c r="BB370" s="52">
        <f t="shared" si="216"/>
        <v>0</v>
      </c>
      <c r="BC370" s="39">
        <f t="shared" si="217"/>
        <v>0</v>
      </c>
      <c r="BD370" s="51">
        <f t="shared" ca="1" si="218"/>
        <v>0</v>
      </c>
      <c r="BE370" s="15">
        <f t="shared" ca="1" si="219"/>
        <v>63622.8729979114</v>
      </c>
      <c r="BF370" s="15">
        <v>-27684.76</v>
      </c>
      <c r="BG370" s="15">
        <f t="shared" ca="1" si="220"/>
        <v>1231751.9226840739</v>
      </c>
      <c r="BH370" s="15"/>
      <c r="BI370" s="15"/>
    </row>
    <row r="371" spans="1:61" ht="11.25" x14ac:dyDescent="0.2">
      <c r="A371" s="20">
        <v>30614</v>
      </c>
      <c r="B371" s="20"/>
      <c r="C371" s="20">
        <v>1</v>
      </c>
      <c r="D371" s="20">
        <f t="shared" si="204"/>
        <v>3</v>
      </c>
      <c r="E371" s="47">
        <f t="shared" si="205"/>
        <v>3</v>
      </c>
      <c r="F371" s="47">
        <f t="shared" si="206"/>
        <v>33</v>
      </c>
      <c r="G371" s="21" t="s">
        <v>453</v>
      </c>
      <c r="H371" s="29">
        <v>1496</v>
      </c>
      <c r="I371" s="48"/>
      <c r="J371" s="29">
        <f t="shared" si="207"/>
        <v>2411.4626865671644</v>
      </c>
      <c r="K371" s="125">
        <v>118670.65</v>
      </c>
      <c r="L371" s="125">
        <v>92931.77</v>
      </c>
      <c r="M371" s="125">
        <v>32095</v>
      </c>
      <c r="N371" s="126">
        <f t="shared" si="187"/>
        <v>153781.25829999999</v>
      </c>
      <c r="O371" s="126">
        <f t="shared" ca="1" si="188"/>
        <v>408763.4728759412</v>
      </c>
      <c r="P371" s="126">
        <f t="shared" ca="1" si="189"/>
        <v>76495</v>
      </c>
      <c r="Q371" s="49">
        <f t="shared" si="208"/>
        <v>1</v>
      </c>
      <c r="R371" s="49">
        <f t="shared" si="209"/>
        <v>0</v>
      </c>
      <c r="S371" s="49">
        <f ca="1">OFFSET(V!$B$7,D371,Q371)*H371</f>
        <v>8572.08</v>
      </c>
      <c r="T371" s="49">
        <f ca="1">IF(R371&gt;0,OFFSET(V!$I$7,D371,R371)*IF(R371=1,H371-9300,IF(R371=2,H371-18000,IF(R371=3,H371-45000,0))),0)</f>
        <v>0</v>
      </c>
      <c r="U371" s="49">
        <f>IF(AND(I371=1,H371&gt;20000,H371&lt;=45000),H371*V!$G$7,0)+IF(AND(I371=1,H371&gt;45000,H371&lt;=50000),V!$G$7/5000*(50000-H371)*H371,0)</f>
        <v>0</v>
      </c>
      <c r="V371" s="50">
        <f t="shared" ca="1" si="190"/>
        <v>8572.08</v>
      </c>
      <c r="W371" s="51">
        <v>0</v>
      </c>
      <c r="X371" s="51">
        <v>0</v>
      </c>
      <c r="Y371" s="52">
        <v>17.29613453195061</v>
      </c>
      <c r="Z371" s="52">
        <v>41379.766429510979</v>
      </c>
      <c r="AA371" s="52">
        <v>9722</v>
      </c>
      <c r="AB371" s="138">
        <f t="shared" si="210"/>
        <v>8722</v>
      </c>
      <c r="AC371" s="52">
        <v>39151.908171995565</v>
      </c>
      <c r="AD371" s="138">
        <f t="shared" si="191"/>
        <v>0</v>
      </c>
      <c r="AE371" s="138">
        <f t="shared" si="192"/>
        <v>1496</v>
      </c>
      <c r="AF371" s="138">
        <f t="shared" si="193"/>
        <v>0</v>
      </c>
      <c r="AG371" s="138">
        <f t="shared" si="194"/>
        <v>0</v>
      </c>
      <c r="AH371" s="29"/>
      <c r="AI371" s="29"/>
      <c r="AJ371" s="15"/>
      <c r="AK371" s="51">
        <f t="shared" ca="1" si="195"/>
        <v>1072336.3963550474</v>
      </c>
      <c r="AL371" s="15">
        <f t="shared" ca="1" si="196"/>
        <v>1157403.4763550474</v>
      </c>
      <c r="AM371" s="49">
        <f t="shared" ca="1" si="197"/>
        <v>6561.3548846781805</v>
      </c>
      <c r="AN371" s="49">
        <f t="shared" ca="1" si="198"/>
        <v>7.6272776945512097</v>
      </c>
      <c r="AO371" s="15"/>
      <c r="AP371" s="49">
        <f t="shared" ca="1" si="199"/>
        <v>22782.667793490444</v>
      </c>
      <c r="AQ371" s="15">
        <f t="shared" si="211"/>
        <v>39151.908171995565</v>
      </c>
      <c r="AR371" s="15">
        <f t="shared" si="212"/>
        <v>0</v>
      </c>
      <c r="AS371" s="15"/>
      <c r="AT371" s="15"/>
      <c r="AU371" s="51">
        <f t="shared" si="200"/>
        <v>4361</v>
      </c>
      <c r="AV371" s="51">
        <f t="shared" ca="1" si="201"/>
        <v>24947.890453375581</v>
      </c>
      <c r="AW371" s="51">
        <f t="shared" ca="1" si="213"/>
        <v>0</v>
      </c>
      <c r="AX371" s="15">
        <f t="shared" ca="1" si="214"/>
        <v>12939.650074870464</v>
      </c>
      <c r="AY371" s="51">
        <f t="shared" ca="1" si="215"/>
        <v>-1423.4300097984246</v>
      </c>
      <c r="AZ371" s="52">
        <f t="shared" ca="1" si="202"/>
        <v>0</v>
      </c>
      <c r="BA371" s="52">
        <f t="shared" ca="1" si="203"/>
        <v>0</v>
      </c>
      <c r="BB371" s="52">
        <f t="shared" si="216"/>
        <v>0</v>
      </c>
      <c r="BC371" s="39">
        <f t="shared" si="217"/>
        <v>0</v>
      </c>
      <c r="BD371" s="51">
        <f t="shared" ca="1" si="218"/>
        <v>0</v>
      </c>
      <c r="BE371" s="15">
        <f t="shared" ca="1" si="219"/>
        <v>50668.128237067605</v>
      </c>
      <c r="BF371" s="15">
        <v>-24825.24</v>
      </c>
      <c r="BG371" s="15">
        <f t="shared" ca="1" si="220"/>
        <v>1189815.3467544878</v>
      </c>
      <c r="BH371" s="15"/>
      <c r="BI371" s="15"/>
    </row>
    <row r="372" spans="1:61" ht="11.25" x14ac:dyDescent="0.2">
      <c r="A372" s="20">
        <v>30615</v>
      </c>
      <c r="B372" s="20"/>
      <c r="C372" s="20">
        <v>1</v>
      </c>
      <c r="D372" s="20">
        <f t="shared" si="204"/>
        <v>3</v>
      </c>
      <c r="E372" s="47">
        <f t="shared" si="205"/>
        <v>4</v>
      </c>
      <c r="F372" s="47">
        <f t="shared" si="206"/>
        <v>34</v>
      </c>
      <c r="G372" s="21" t="s">
        <v>454</v>
      </c>
      <c r="H372" s="29">
        <v>2617</v>
      </c>
      <c r="I372" s="48"/>
      <c r="J372" s="29">
        <f t="shared" si="207"/>
        <v>4218.4477611940301</v>
      </c>
      <c r="K372" s="125">
        <v>113749.65</v>
      </c>
      <c r="L372" s="125">
        <v>850735.14</v>
      </c>
      <c r="M372" s="125">
        <v>0</v>
      </c>
      <c r="N372" s="126">
        <f t="shared" si="187"/>
        <v>413686.45259999996</v>
      </c>
      <c r="O372" s="126">
        <f t="shared" ca="1" si="188"/>
        <v>715062.83991733834</v>
      </c>
      <c r="P372" s="126">
        <f t="shared" ca="1" si="189"/>
        <v>90413</v>
      </c>
      <c r="Q372" s="49">
        <f t="shared" si="208"/>
        <v>1</v>
      </c>
      <c r="R372" s="49">
        <f t="shared" si="209"/>
        <v>0</v>
      </c>
      <c r="S372" s="49">
        <f ca="1">OFFSET(V!$B$7,D372,Q372)*H372</f>
        <v>14995.410000000002</v>
      </c>
      <c r="T372" s="49">
        <f ca="1">IF(R372&gt;0,OFFSET(V!$I$7,D372,R372)*IF(R372=1,H372-9300,IF(R372=2,H372-18000,IF(R372=3,H372-45000,0))),0)</f>
        <v>0</v>
      </c>
      <c r="U372" s="49">
        <f>IF(AND(I372=1,H372&gt;20000,H372&lt;=45000),H372*V!$G$7,0)+IF(AND(I372=1,H372&gt;45000,H372&lt;=50000),V!$G$7/5000*(50000-H372)*H372,0)</f>
        <v>0</v>
      </c>
      <c r="V372" s="50">
        <f t="shared" ca="1" si="190"/>
        <v>14995.410000000002</v>
      </c>
      <c r="W372" s="51">
        <v>10101.5</v>
      </c>
      <c r="X372" s="51">
        <v>0</v>
      </c>
      <c r="Y372" s="52">
        <v>1019.5271905409038</v>
      </c>
      <c r="Z372" s="52">
        <v>55253.010472155402</v>
      </c>
      <c r="AA372" s="52">
        <v>0</v>
      </c>
      <c r="AB372" s="138">
        <f t="shared" si="210"/>
        <v>0</v>
      </c>
      <c r="AC372" s="52">
        <v>52278.226265901685</v>
      </c>
      <c r="AD372" s="138">
        <f t="shared" si="191"/>
        <v>0</v>
      </c>
      <c r="AE372" s="138">
        <f t="shared" si="192"/>
        <v>2617</v>
      </c>
      <c r="AF372" s="138">
        <f t="shared" si="193"/>
        <v>0</v>
      </c>
      <c r="AG372" s="138">
        <f t="shared" si="194"/>
        <v>0</v>
      </c>
      <c r="AH372" s="29"/>
      <c r="AI372" s="29"/>
      <c r="AJ372" s="15"/>
      <c r="AK372" s="51">
        <f t="shared" ca="1" si="195"/>
        <v>1875871.8912173521</v>
      </c>
      <c r="AL372" s="15">
        <f t="shared" ca="1" si="196"/>
        <v>1991381.801217352</v>
      </c>
      <c r="AM372" s="49">
        <f t="shared" ca="1" si="197"/>
        <v>11477.98511577727</v>
      </c>
      <c r="AN372" s="49">
        <f t="shared" ca="1" si="198"/>
        <v>449.59276796999546</v>
      </c>
      <c r="AO372" s="15"/>
      <c r="AP372" s="49">
        <f t="shared" ca="1" si="199"/>
        <v>30420.930101713035</v>
      </c>
      <c r="AQ372" s="15">
        <f t="shared" si="211"/>
        <v>52278.226265901685</v>
      </c>
      <c r="AR372" s="15">
        <f t="shared" si="212"/>
        <v>0</v>
      </c>
      <c r="AS372" s="15"/>
      <c r="AT372" s="15"/>
      <c r="AU372" s="51">
        <f t="shared" si="200"/>
        <v>0</v>
      </c>
      <c r="AV372" s="51">
        <f t="shared" ca="1" si="201"/>
        <v>43642.131896045386</v>
      </c>
      <c r="AW372" s="51">
        <f t="shared" ca="1" si="213"/>
        <v>0</v>
      </c>
      <c r="AX372" s="15">
        <f t="shared" ca="1" si="214"/>
        <v>21784.835731856743</v>
      </c>
      <c r="AY372" s="51">
        <f t="shared" ca="1" si="215"/>
        <v>-2396.4472578339287</v>
      </c>
      <c r="AZ372" s="52">
        <f t="shared" ca="1" si="202"/>
        <v>0</v>
      </c>
      <c r="BA372" s="52">
        <f t="shared" ca="1" si="203"/>
        <v>0</v>
      </c>
      <c r="BB372" s="52">
        <f t="shared" si="216"/>
        <v>0</v>
      </c>
      <c r="BC372" s="39">
        <f t="shared" si="217"/>
        <v>0</v>
      </c>
      <c r="BD372" s="51">
        <f t="shared" ca="1" si="218"/>
        <v>0</v>
      </c>
      <c r="BE372" s="15">
        <f t="shared" ca="1" si="219"/>
        <v>71666.614739924495</v>
      </c>
      <c r="BF372" s="15">
        <v>-53732.99</v>
      </c>
      <c r="BG372" s="15">
        <f t="shared" ca="1" si="220"/>
        <v>2021243.0038410237</v>
      </c>
      <c r="BH372" s="15"/>
      <c r="BI372" s="15"/>
    </row>
    <row r="373" spans="1:61" ht="11.25" x14ac:dyDescent="0.2">
      <c r="A373" s="20">
        <v>30616</v>
      </c>
      <c r="B373" s="20"/>
      <c r="C373" s="20">
        <v>1</v>
      </c>
      <c r="D373" s="20">
        <f t="shared" si="204"/>
        <v>3</v>
      </c>
      <c r="E373" s="47">
        <f t="shared" si="205"/>
        <v>3</v>
      </c>
      <c r="F373" s="47">
        <f t="shared" si="206"/>
        <v>33</v>
      </c>
      <c r="G373" s="21" t="s">
        <v>455</v>
      </c>
      <c r="H373" s="29">
        <v>1634</v>
      </c>
      <c r="I373" s="48"/>
      <c r="J373" s="29">
        <f t="shared" si="207"/>
        <v>2633.9104477611941</v>
      </c>
      <c r="K373" s="125">
        <v>128780.05000000002</v>
      </c>
      <c r="L373" s="125">
        <v>98368.49</v>
      </c>
      <c r="M373" s="125">
        <v>33989</v>
      </c>
      <c r="N373" s="126">
        <f t="shared" si="187"/>
        <v>165074.34710000001</v>
      </c>
      <c r="O373" s="126">
        <f t="shared" ca="1" si="188"/>
        <v>446470.26382305339</v>
      </c>
      <c r="P373" s="126">
        <f t="shared" ca="1" si="189"/>
        <v>84419</v>
      </c>
      <c r="Q373" s="49">
        <f t="shared" si="208"/>
        <v>1</v>
      </c>
      <c r="R373" s="49">
        <f t="shared" si="209"/>
        <v>0</v>
      </c>
      <c r="S373" s="49">
        <f ca="1">OFFSET(V!$B$7,D373,Q373)*H373</f>
        <v>9362.8200000000015</v>
      </c>
      <c r="T373" s="49">
        <f ca="1">IF(R373&gt;0,OFFSET(V!$I$7,D373,R373)*IF(R373=1,H373-9300,IF(R373=2,H373-18000,IF(R373=3,H373-45000,0))),0)</f>
        <v>0</v>
      </c>
      <c r="U373" s="49">
        <f>IF(AND(I373=1,H373&gt;20000,H373&lt;=45000),H373*V!$G$7,0)+IF(AND(I373=1,H373&gt;45000,H373&lt;=50000),V!$G$7/5000*(50000-H373)*H373,0)</f>
        <v>0</v>
      </c>
      <c r="V373" s="50">
        <f t="shared" ca="1" si="190"/>
        <v>9362.8200000000015</v>
      </c>
      <c r="W373" s="51">
        <v>0</v>
      </c>
      <c r="X373" s="51">
        <v>0</v>
      </c>
      <c r="Y373" s="52">
        <v>0</v>
      </c>
      <c r="Z373" s="52">
        <v>29161.428166537065</v>
      </c>
      <c r="AA373" s="52">
        <v>0</v>
      </c>
      <c r="AB373" s="138">
        <f t="shared" si="210"/>
        <v>0</v>
      </c>
      <c r="AC373" s="52">
        <v>27591.396865069182</v>
      </c>
      <c r="AD373" s="138">
        <f t="shared" si="191"/>
        <v>0</v>
      </c>
      <c r="AE373" s="138">
        <f t="shared" si="192"/>
        <v>1634</v>
      </c>
      <c r="AF373" s="138">
        <f t="shared" si="193"/>
        <v>0</v>
      </c>
      <c r="AG373" s="138">
        <f t="shared" si="194"/>
        <v>0</v>
      </c>
      <c r="AH373" s="29"/>
      <c r="AI373" s="29"/>
      <c r="AJ373" s="15"/>
      <c r="AK373" s="51">
        <f t="shared" ca="1" si="195"/>
        <v>1171255.1281043764</v>
      </c>
      <c r="AL373" s="15">
        <f t="shared" ca="1" si="196"/>
        <v>1265036.9481043764</v>
      </c>
      <c r="AM373" s="49">
        <f t="shared" ca="1" si="197"/>
        <v>7166.6135571952846</v>
      </c>
      <c r="AN373" s="49">
        <f t="shared" ca="1" si="198"/>
        <v>0</v>
      </c>
      <c r="AO373" s="15"/>
      <c r="AP373" s="49">
        <f t="shared" ca="1" si="199"/>
        <v>16055.555350552533</v>
      </c>
      <c r="AQ373" s="15">
        <f t="shared" si="211"/>
        <v>27591.396865069182</v>
      </c>
      <c r="AR373" s="15">
        <f t="shared" si="212"/>
        <v>0</v>
      </c>
      <c r="AS373" s="15"/>
      <c r="AT373" s="15"/>
      <c r="AU373" s="51">
        <f t="shared" si="200"/>
        <v>0</v>
      </c>
      <c r="AV373" s="51">
        <f t="shared" ca="1" si="201"/>
        <v>27249.233289315311</v>
      </c>
      <c r="AW373" s="51">
        <f t="shared" ca="1" si="213"/>
        <v>0</v>
      </c>
      <c r="AX373" s="15">
        <f t="shared" ca="1" si="214"/>
        <v>15713.391774798663</v>
      </c>
      <c r="AY373" s="51">
        <f t="shared" ca="1" si="215"/>
        <v>-1728.5562807765539</v>
      </c>
      <c r="AZ373" s="52">
        <f t="shared" ca="1" si="202"/>
        <v>0</v>
      </c>
      <c r="BA373" s="52">
        <f t="shared" ca="1" si="203"/>
        <v>0</v>
      </c>
      <c r="BB373" s="52">
        <f t="shared" si="216"/>
        <v>0</v>
      </c>
      <c r="BC373" s="39">
        <f t="shared" si="217"/>
        <v>0</v>
      </c>
      <c r="BD373" s="51">
        <f t="shared" ca="1" si="218"/>
        <v>0</v>
      </c>
      <c r="BE373" s="15">
        <f t="shared" ca="1" si="219"/>
        <v>41576.232359091293</v>
      </c>
      <c r="BF373" s="15">
        <v>-26811.279999999999</v>
      </c>
      <c r="BG373" s="15">
        <f t="shared" ca="1" si="220"/>
        <v>1286968.514020663</v>
      </c>
      <c r="BH373" s="15"/>
      <c r="BI373" s="15"/>
    </row>
    <row r="374" spans="1:61" ht="11.25" x14ac:dyDescent="0.2">
      <c r="A374" s="20">
        <v>30618</v>
      </c>
      <c r="B374" s="20"/>
      <c r="C374" s="20">
        <v>1</v>
      </c>
      <c r="D374" s="20">
        <f t="shared" si="204"/>
        <v>3</v>
      </c>
      <c r="E374" s="47">
        <f t="shared" si="205"/>
        <v>5</v>
      </c>
      <c r="F374" s="47">
        <f t="shared" si="206"/>
        <v>35</v>
      </c>
      <c r="G374" s="21" t="s">
        <v>456</v>
      </c>
      <c r="H374" s="29">
        <v>7426</v>
      </c>
      <c r="I374" s="48"/>
      <c r="J374" s="29">
        <f t="shared" si="207"/>
        <v>11970.268656716418</v>
      </c>
      <c r="K374" s="125">
        <v>534687.1</v>
      </c>
      <c r="L374" s="125">
        <v>1783174.53</v>
      </c>
      <c r="M374" s="125">
        <v>0</v>
      </c>
      <c r="N374" s="126">
        <f t="shared" si="187"/>
        <v>1080412.7787000001</v>
      </c>
      <c r="O374" s="126">
        <f t="shared" ca="1" si="188"/>
        <v>2029062.5331395317</v>
      </c>
      <c r="P374" s="126">
        <f t="shared" ca="1" si="189"/>
        <v>284595</v>
      </c>
      <c r="Q374" s="49">
        <f t="shared" si="208"/>
        <v>1</v>
      </c>
      <c r="R374" s="49">
        <f t="shared" si="209"/>
        <v>0</v>
      </c>
      <c r="S374" s="49">
        <f ca="1">OFFSET(V!$B$7,D374,Q374)*H374</f>
        <v>42550.98</v>
      </c>
      <c r="T374" s="49">
        <f ca="1">IF(R374&gt;0,OFFSET(V!$I$7,D374,R374)*IF(R374=1,H374-9300,IF(R374=2,H374-18000,IF(R374=3,H374-45000,0))),0)</f>
        <v>0</v>
      </c>
      <c r="U374" s="49">
        <f>IF(AND(I374=1,H374&gt;20000,H374&lt;=45000),H374*V!$G$7,0)+IF(AND(I374=1,H374&gt;45000,H374&lt;=50000),V!$G$7/5000*(50000-H374)*H374,0)</f>
        <v>0</v>
      </c>
      <c r="V374" s="50">
        <f t="shared" ca="1" si="190"/>
        <v>42550.98</v>
      </c>
      <c r="W374" s="51">
        <v>38875.100000000006</v>
      </c>
      <c r="X374" s="51">
        <v>0</v>
      </c>
      <c r="Y374" s="52">
        <v>2867.0159807562331</v>
      </c>
      <c r="Z374" s="52">
        <v>102334.83281614499</v>
      </c>
      <c r="AA374" s="52">
        <v>8995</v>
      </c>
      <c r="AB374" s="138">
        <f t="shared" si="210"/>
        <v>7995</v>
      </c>
      <c r="AC374" s="52">
        <v>96825.195570867712</v>
      </c>
      <c r="AD374" s="138">
        <f t="shared" si="191"/>
        <v>0</v>
      </c>
      <c r="AE374" s="138">
        <f t="shared" si="192"/>
        <v>7426</v>
      </c>
      <c r="AF374" s="138">
        <f t="shared" si="193"/>
        <v>0</v>
      </c>
      <c r="AG374" s="138">
        <f t="shared" si="194"/>
        <v>0</v>
      </c>
      <c r="AH374" s="29"/>
      <c r="AI374" s="29"/>
      <c r="AJ374" s="15"/>
      <c r="AK374" s="51">
        <f t="shared" ca="1" si="195"/>
        <v>5322974.6519602817</v>
      </c>
      <c r="AL374" s="15">
        <f t="shared" ca="1" si="196"/>
        <v>5688995.7319602817</v>
      </c>
      <c r="AM374" s="49">
        <f t="shared" ca="1" si="197"/>
        <v>32569.934073275512</v>
      </c>
      <c r="AN374" s="49">
        <f t="shared" ca="1" si="198"/>
        <v>1264.3013963350409</v>
      </c>
      <c r="AO374" s="15"/>
      <c r="AP374" s="49">
        <f t="shared" ca="1" si="199"/>
        <v>56343.007728769539</v>
      </c>
      <c r="AQ374" s="15">
        <f t="shared" si="211"/>
        <v>96825.195570867712</v>
      </c>
      <c r="AR374" s="15">
        <f t="shared" si="212"/>
        <v>0</v>
      </c>
      <c r="AS374" s="15"/>
      <c r="AT374" s="15"/>
      <c r="AU374" s="51">
        <f t="shared" si="200"/>
        <v>3997.5</v>
      </c>
      <c r="AV374" s="51">
        <f t="shared" ca="1" si="201"/>
        <v>123838.92680933628</v>
      </c>
      <c r="AW374" s="51">
        <f t="shared" ca="1" si="213"/>
        <v>0</v>
      </c>
      <c r="AX374" s="15">
        <f t="shared" ca="1" si="214"/>
        <v>87354.23896723811</v>
      </c>
      <c r="AY374" s="51">
        <f t="shared" ca="1" si="215"/>
        <v>-9609.4287333588836</v>
      </c>
      <c r="AZ374" s="52">
        <f t="shared" ca="1" si="202"/>
        <v>0</v>
      </c>
      <c r="BA374" s="52">
        <f t="shared" ca="1" si="203"/>
        <v>0</v>
      </c>
      <c r="BB374" s="52">
        <f t="shared" si="216"/>
        <v>0</v>
      </c>
      <c r="BC374" s="39">
        <f t="shared" si="217"/>
        <v>0</v>
      </c>
      <c r="BD374" s="51">
        <f t="shared" ca="1" si="218"/>
        <v>0</v>
      </c>
      <c r="BE374" s="15">
        <f t="shared" ca="1" si="219"/>
        <v>174570.00580474694</v>
      </c>
      <c r="BF374" s="15">
        <v>-144982.84</v>
      </c>
      <c r="BG374" s="15">
        <f t="shared" ca="1" si="220"/>
        <v>5752417.1332346406</v>
      </c>
      <c r="BH374" s="15"/>
      <c r="BI374" s="15"/>
    </row>
    <row r="375" spans="1:61" ht="11.25" x14ac:dyDescent="0.2">
      <c r="A375" s="20">
        <v>30620</v>
      </c>
      <c r="B375" s="20"/>
      <c r="C375" s="20">
        <v>1</v>
      </c>
      <c r="D375" s="20">
        <f t="shared" si="204"/>
        <v>3</v>
      </c>
      <c r="E375" s="47">
        <f t="shared" si="205"/>
        <v>4</v>
      </c>
      <c r="F375" s="47">
        <f t="shared" si="206"/>
        <v>34</v>
      </c>
      <c r="G375" s="21" t="s">
        <v>457</v>
      </c>
      <c r="H375" s="29">
        <v>4859</v>
      </c>
      <c r="I375" s="48"/>
      <c r="J375" s="29">
        <f t="shared" si="207"/>
        <v>7832.4179104477607</v>
      </c>
      <c r="K375" s="125">
        <v>421030.5</v>
      </c>
      <c r="L375" s="125">
        <v>2291483.14</v>
      </c>
      <c r="M375" s="125">
        <v>0</v>
      </c>
      <c r="N375" s="126">
        <f t="shared" si="187"/>
        <v>1196820.3846</v>
      </c>
      <c r="O375" s="126">
        <f t="shared" ca="1" si="188"/>
        <v>1327661.5740001325</v>
      </c>
      <c r="P375" s="126">
        <f t="shared" ca="1" si="189"/>
        <v>39252</v>
      </c>
      <c r="Q375" s="49">
        <f t="shared" si="208"/>
        <v>1</v>
      </c>
      <c r="R375" s="49">
        <f t="shared" si="209"/>
        <v>0</v>
      </c>
      <c r="S375" s="49">
        <f ca="1">OFFSET(V!$B$7,D375,Q375)*H375</f>
        <v>27842.070000000003</v>
      </c>
      <c r="T375" s="49">
        <f ca="1">IF(R375&gt;0,OFFSET(V!$I$7,D375,R375)*IF(R375=1,H375-9300,IF(R375=2,H375-18000,IF(R375=3,H375-45000,0))),0)</f>
        <v>0</v>
      </c>
      <c r="U375" s="49">
        <f>IF(AND(I375=1,H375&gt;20000,H375&lt;=45000),H375*V!$G$7,0)+IF(AND(I375=1,H375&gt;45000,H375&lt;=50000),V!$G$7/5000*(50000-H375)*H375,0)</f>
        <v>0</v>
      </c>
      <c r="V375" s="50">
        <f t="shared" ca="1" si="190"/>
        <v>27842.070000000003</v>
      </c>
      <c r="W375" s="51">
        <v>18445.25</v>
      </c>
      <c r="X375" s="51">
        <v>0</v>
      </c>
      <c r="Y375" s="52">
        <v>9797.24279267167</v>
      </c>
      <c r="Z375" s="52">
        <v>261750.32521093288</v>
      </c>
      <c r="AA375" s="52">
        <v>0</v>
      </c>
      <c r="AB375" s="138">
        <f t="shared" si="210"/>
        <v>0</v>
      </c>
      <c r="AC375" s="52">
        <v>247657.86713913866</v>
      </c>
      <c r="AD375" s="138">
        <f t="shared" si="191"/>
        <v>0</v>
      </c>
      <c r="AE375" s="138">
        <f t="shared" si="192"/>
        <v>4859</v>
      </c>
      <c r="AF375" s="138">
        <f t="shared" si="193"/>
        <v>0</v>
      </c>
      <c r="AG375" s="138">
        <f t="shared" si="194"/>
        <v>0</v>
      </c>
      <c r="AH375" s="29"/>
      <c r="AI375" s="29"/>
      <c r="AJ375" s="15"/>
      <c r="AK375" s="51">
        <f t="shared" ca="1" si="195"/>
        <v>3482942.8809419614</v>
      </c>
      <c r="AL375" s="15">
        <f t="shared" ca="1" si="196"/>
        <v>3568482.2009419613</v>
      </c>
      <c r="AM375" s="49">
        <f t="shared" ca="1" si="197"/>
        <v>21311.245577975453</v>
      </c>
      <c r="AN375" s="49">
        <f t="shared" ca="1" si="198"/>
        <v>4320.4041505694631</v>
      </c>
      <c r="AO375" s="15"/>
      <c r="AP375" s="49">
        <f t="shared" ca="1" si="199"/>
        <v>144113.20359377013</v>
      </c>
      <c r="AQ375" s="15">
        <f t="shared" si="211"/>
        <v>247657.86713913866</v>
      </c>
      <c r="AR375" s="15">
        <f t="shared" si="212"/>
        <v>0</v>
      </c>
      <c r="AS375" s="15"/>
      <c r="AT375" s="15"/>
      <c r="AU375" s="51">
        <f t="shared" si="200"/>
        <v>0</v>
      </c>
      <c r="AV375" s="51">
        <f t="shared" ca="1" si="201"/>
        <v>81030.614781384997</v>
      </c>
      <c r="AW375" s="51">
        <f t="shared" ca="1" si="213"/>
        <v>0</v>
      </c>
      <c r="AX375" s="15">
        <f t="shared" ca="1" si="214"/>
        <v>0</v>
      </c>
      <c r="AY375" s="51">
        <f t="shared" ca="1" si="215"/>
        <v>0</v>
      </c>
      <c r="AZ375" s="52">
        <f t="shared" ca="1" si="202"/>
        <v>0</v>
      </c>
      <c r="BA375" s="52">
        <f t="shared" ca="1" si="203"/>
        <v>0</v>
      </c>
      <c r="BB375" s="52">
        <f t="shared" si="216"/>
        <v>0</v>
      </c>
      <c r="BC375" s="39">
        <f t="shared" si="217"/>
        <v>0</v>
      </c>
      <c r="BD375" s="51">
        <f t="shared" ca="1" si="218"/>
        <v>0</v>
      </c>
      <c r="BE375" s="15">
        <f t="shared" ca="1" si="219"/>
        <v>225143.81837515513</v>
      </c>
      <c r="BF375" s="15">
        <v>-115967.93</v>
      </c>
      <c r="BG375" s="15">
        <f t="shared" ca="1" si="220"/>
        <v>3703289.7390456614</v>
      </c>
      <c r="BH375" s="15"/>
      <c r="BI375" s="15"/>
    </row>
    <row r="376" spans="1:61" ht="11.25" x14ac:dyDescent="0.2">
      <c r="A376" s="20">
        <v>30621</v>
      </c>
      <c r="B376" s="20"/>
      <c r="C376" s="20">
        <v>1</v>
      </c>
      <c r="D376" s="20">
        <f t="shared" si="204"/>
        <v>3</v>
      </c>
      <c r="E376" s="47">
        <f t="shared" si="205"/>
        <v>3</v>
      </c>
      <c r="F376" s="47">
        <f t="shared" si="206"/>
        <v>33</v>
      </c>
      <c r="G376" s="21" t="s">
        <v>458</v>
      </c>
      <c r="H376" s="29">
        <v>2257</v>
      </c>
      <c r="I376" s="48"/>
      <c r="J376" s="29">
        <f t="shared" si="207"/>
        <v>3638.1492537313434</v>
      </c>
      <c r="K376" s="125">
        <v>117940.25</v>
      </c>
      <c r="L376" s="125">
        <v>63970.82</v>
      </c>
      <c r="M376" s="125">
        <v>45437</v>
      </c>
      <c r="N376" s="126">
        <f t="shared" si="187"/>
        <v>155302.5998</v>
      </c>
      <c r="O376" s="126">
        <f t="shared" ca="1" si="188"/>
        <v>616697.29831617593</v>
      </c>
      <c r="P376" s="126">
        <f t="shared" ca="1" si="189"/>
        <v>138418</v>
      </c>
      <c r="Q376" s="49">
        <f t="shared" si="208"/>
        <v>1</v>
      </c>
      <c r="R376" s="49">
        <f t="shared" si="209"/>
        <v>0</v>
      </c>
      <c r="S376" s="49">
        <f ca="1">OFFSET(V!$B$7,D376,Q376)*H376</f>
        <v>12932.61</v>
      </c>
      <c r="T376" s="49">
        <f ca="1">IF(R376&gt;0,OFFSET(V!$I$7,D376,R376)*IF(R376=1,H376-9300,IF(R376=2,H376-18000,IF(R376=3,H376-45000,0))),0)</f>
        <v>0</v>
      </c>
      <c r="U376" s="49">
        <f>IF(AND(I376=1,H376&gt;20000,H376&lt;=45000),H376*V!$G$7,0)+IF(AND(I376=1,H376&gt;45000,H376&lt;=50000),V!$G$7/5000*(50000-H376)*H376,0)</f>
        <v>0</v>
      </c>
      <c r="V376" s="50">
        <f t="shared" ca="1" si="190"/>
        <v>12932.61</v>
      </c>
      <c r="W376" s="51">
        <v>0</v>
      </c>
      <c r="X376" s="51">
        <v>0</v>
      </c>
      <c r="Y376" s="52">
        <v>761.97466625000902</v>
      </c>
      <c r="Z376" s="52">
        <v>17462.119285190001</v>
      </c>
      <c r="AA376" s="52">
        <v>0</v>
      </c>
      <c r="AB376" s="138">
        <f t="shared" si="210"/>
        <v>0</v>
      </c>
      <c r="AC376" s="52">
        <v>16521.970753672795</v>
      </c>
      <c r="AD376" s="138">
        <f t="shared" si="191"/>
        <v>0</v>
      </c>
      <c r="AE376" s="138">
        <f t="shared" si="192"/>
        <v>2257</v>
      </c>
      <c r="AF376" s="138">
        <f t="shared" si="193"/>
        <v>0</v>
      </c>
      <c r="AG376" s="138">
        <f t="shared" si="194"/>
        <v>0</v>
      </c>
      <c r="AH376" s="29"/>
      <c r="AI376" s="29"/>
      <c r="AJ376" s="15"/>
      <c r="AK376" s="51">
        <f t="shared" ca="1" si="195"/>
        <v>1617823.0257843193</v>
      </c>
      <c r="AL376" s="15">
        <f t="shared" ca="1" si="196"/>
        <v>1769173.6357843194</v>
      </c>
      <c r="AM376" s="49">
        <f t="shared" ca="1" si="197"/>
        <v>9899.0494483413459</v>
      </c>
      <c r="AN376" s="49">
        <f t="shared" ca="1" si="198"/>
        <v>336.01683456877913</v>
      </c>
      <c r="AO376" s="15"/>
      <c r="AP376" s="49">
        <f t="shared" ca="1" si="199"/>
        <v>9614.2075456728999</v>
      </c>
      <c r="AQ376" s="15">
        <f t="shared" si="211"/>
        <v>16521.970753672795</v>
      </c>
      <c r="AR376" s="15">
        <f t="shared" si="212"/>
        <v>0</v>
      </c>
      <c r="AS376" s="15"/>
      <c r="AT376" s="15"/>
      <c r="AU376" s="51">
        <f t="shared" si="200"/>
        <v>0</v>
      </c>
      <c r="AV376" s="51">
        <f t="shared" ca="1" si="201"/>
        <v>37638.628845767838</v>
      </c>
      <c r="AW376" s="51">
        <f t="shared" ca="1" si="213"/>
        <v>0</v>
      </c>
      <c r="AX376" s="15">
        <f t="shared" ca="1" si="214"/>
        <v>30730.865637767944</v>
      </c>
      <c r="AY376" s="51">
        <f t="shared" ca="1" si="215"/>
        <v>-3380.5579071132647</v>
      </c>
      <c r="AZ376" s="52">
        <f t="shared" ca="1" si="202"/>
        <v>0</v>
      </c>
      <c r="BA376" s="52">
        <f t="shared" ca="1" si="203"/>
        <v>0</v>
      </c>
      <c r="BB376" s="52">
        <f t="shared" si="216"/>
        <v>0</v>
      </c>
      <c r="BC376" s="39">
        <f t="shared" si="217"/>
        <v>0</v>
      </c>
      <c r="BD376" s="51">
        <f t="shared" ca="1" si="218"/>
        <v>0</v>
      </c>
      <c r="BE376" s="15">
        <f t="shared" ca="1" si="219"/>
        <v>43872.278484327471</v>
      </c>
      <c r="BF376" s="15">
        <v>-34982.69</v>
      </c>
      <c r="BG376" s="15">
        <f t="shared" ca="1" si="220"/>
        <v>1788298.290551557</v>
      </c>
      <c r="BH376" s="15"/>
      <c r="BI376" s="15"/>
    </row>
    <row r="377" spans="1:61" ht="11.25" x14ac:dyDescent="0.2">
      <c r="A377" s="20">
        <v>30623</v>
      </c>
      <c r="B377" s="20"/>
      <c r="C377" s="20">
        <v>1</v>
      </c>
      <c r="D377" s="20">
        <f t="shared" si="204"/>
        <v>3</v>
      </c>
      <c r="E377" s="47">
        <f t="shared" si="205"/>
        <v>4</v>
      </c>
      <c r="F377" s="47">
        <f t="shared" si="206"/>
        <v>34</v>
      </c>
      <c r="G377" s="21" t="s">
        <v>459</v>
      </c>
      <c r="H377" s="29">
        <v>4111</v>
      </c>
      <c r="I377" s="48"/>
      <c r="J377" s="29">
        <f t="shared" si="207"/>
        <v>6626.686567164179</v>
      </c>
      <c r="K377" s="125">
        <v>371937.94999999995</v>
      </c>
      <c r="L377" s="125">
        <v>1436226.53</v>
      </c>
      <c r="M377" s="125">
        <v>0</v>
      </c>
      <c r="N377" s="126">
        <f t="shared" si="187"/>
        <v>827923.6706999999</v>
      </c>
      <c r="O377" s="126">
        <f t="shared" ca="1" si="188"/>
        <v>1123279.837562162</v>
      </c>
      <c r="P377" s="126">
        <f t="shared" ca="1" si="189"/>
        <v>88607</v>
      </c>
      <c r="Q377" s="49">
        <f t="shared" si="208"/>
        <v>1</v>
      </c>
      <c r="R377" s="49">
        <f t="shared" si="209"/>
        <v>0</v>
      </c>
      <c r="S377" s="49">
        <f ca="1">OFFSET(V!$B$7,D377,Q377)*H377</f>
        <v>23556.030000000002</v>
      </c>
      <c r="T377" s="49">
        <f ca="1">IF(R377&gt;0,OFFSET(V!$I$7,D377,R377)*IF(R377=1,H377-9300,IF(R377=2,H377-18000,IF(R377=3,H377-45000,0))),0)</f>
        <v>0</v>
      </c>
      <c r="U377" s="49">
        <f>IF(AND(I377=1,H377&gt;20000,H377&lt;=45000),H377*V!$G$7,0)+IF(AND(I377=1,H377&gt;45000,H377&lt;=50000),V!$G$7/5000*(50000-H377)*H377,0)</f>
        <v>0</v>
      </c>
      <c r="V377" s="50">
        <f t="shared" ca="1" si="190"/>
        <v>23556.030000000002</v>
      </c>
      <c r="W377" s="51">
        <v>14876.35</v>
      </c>
      <c r="X377" s="51">
        <v>0</v>
      </c>
      <c r="Y377" s="52">
        <v>635.3059162954296</v>
      </c>
      <c r="Z377" s="52">
        <v>111204.91559050311</v>
      </c>
      <c r="AA377" s="52">
        <v>0</v>
      </c>
      <c r="AB377" s="138">
        <f t="shared" si="210"/>
        <v>0</v>
      </c>
      <c r="AC377" s="52">
        <v>105217.71916935756</v>
      </c>
      <c r="AD377" s="138">
        <f t="shared" si="191"/>
        <v>0</v>
      </c>
      <c r="AE377" s="138">
        <f t="shared" si="192"/>
        <v>4111</v>
      </c>
      <c r="AF377" s="138">
        <f t="shared" si="193"/>
        <v>0</v>
      </c>
      <c r="AG377" s="138">
        <f t="shared" si="194"/>
        <v>0</v>
      </c>
      <c r="AH377" s="29"/>
      <c r="AI377" s="29"/>
      <c r="AJ377" s="15"/>
      <c r="AK377" s="51">
        <f t="shared" ca="1" si="195"/>
        <v>2946774.682764438</v>
      </c>
      <c r="AL377" s="15">
        <f t="shared" ca="1" si="196"/>
        <v>3073814.0627644379</v>
      </c>
      <c r="AM377" s="49">
        <f t="shared" ca="1" si="197"/>
        <v>18030.568135636364</v>
      </c>
      <c r="AN377" s="49">
        <f t="shared" ca="1" si="198"/>
        <v>280.15824204103643</v>
      </c>
      <c r="AO377" s="15"/>
      <c r="AP377" s="49">
        <f t="shared" ca="1" si="199"/>
        <v>61226.654172091221</v>
      </c>
      <c r="AQ377" s="15">
        <f t="shared" si="211"/>
        <v>105217.71916935756</v>
      </c>
      <c r="AR377" s="15">
        <f t="shared" si="212"/>
        <v>0</v>
      </c>
      <c r="AS377" s="15"/>
      <c r="AT377" s="15"/>
      <c r="AU377" s="51">
        <f t="shared" si="200"/>
        <v>0</v>
      </c>
      <c r="AV377" s="51">
        <f t="shared" ca="1" si="201"/>
        <v>68556.669554697204</v>
      </c>
      <c r="AW377" s="51">
        <f t="shared" ca="1" si="213"/>
        <v>0</v>
      </c>
      <c r="AX377" s="15">
        <f t="shared" ca="1" si="214"/>
        <v>24565.604557430866</v>
      </c>
      <c r="AY377" s="51">
        <f t="shared" ca="1" si="215"/>
        <v>-2702.3465498341998</v>
      </c>
      <c r="AZ377" s="52">
        <f t="shared" ca="1" si="202"/>
        <v>0</v>
      </c>
      <c r="BA377" s="52">
        <f t="shared" ca="1" si="203"/>
        <v>0</v>
      </c>
      <c r="BB377" s="52">
        <f t="shared" si="216"/>
        <v>0</v>
      </c>
      <c r="BC377" s="39">
        <f t="shared" si="217"/>
        <v>0</v>
      </c>
      <c r="BD377" s="51">
        <f t="shared" ca="1" si="218"/>
        <v>0</v>
      </c>
      <c r="BE377" s="15">
        <f t="shared" ca="1" si="219"/>
        <v>127080.97717695423</v>
      </c>
      <c r="BF377" s="15">
        <v>-77687.179999999993</v>
      </c>
      <c r="BG377" s="15">
        <f t="shared" ca="1" si="220"/>
        <v>3141518.5863190694</v>
      </c>
      <c r="BH377" s="15"/>
      <c r="BI377" s="15"/>
    </row>
    <row r="378" spans="1:61" ht="11.25" x14ac:dyDescent="0.2">
      <c r="A378" s="20">
        <v>30625</v>
      </c>
      <c r="B378" s="20"/>
      <c r="C378" s="20">
        <v>1</v>
      </c>
      <c r="D378" s="20">
        <f t="shared" si="204"/>
        <v>3</v>
      </c>
      <c r="E378" s="47">
        <f t="shared" si="205"/>
        <v>4</v>
      </c>
      <c r="F378" s="47">
        <f t="shared" si="206"/>
        <v>34</v>
      </c>
      <c r="G378" s="21" t="s">
        <v>460</v>
      </c>
      <c r="H378" s="29">
        <v>3484</v>
      </c>
      <c r="I378" s="48"/>
      <c r="J378" s="29">
        <f t="shared" si="207"/>
        <v>5616</v>
      </c>
      <c r="K378" s="125">
        <v>232197.7</v>
      </c>
      <c r="L378" s="125">
        <v>364838.97</v>
      </c>
      <c r="M378" s="125">
        <v>69211</v>
      </c>
      <c r="N378" s="126">
        <f t="shared" si="187"/>
        <v>378680.54229999997</v>
      </c>
      <c r="O378" s="126">
        <f t="shared" ca="1" si="188"/>
        <v>951959.85260680423</v>
      </c>
      <c r="P378" s="126">
        <f t="shared" ca="1" si="189"/>
        <v>171984</v>
      </c>
      <c r="Q378" s="49">
        <f t="shared" si="208"/>
        <v>1</v>
      </c>
      <c r="R378" s="49">
        <f t="shared" si="209"/>
        <v>0</v>
      </c>
      <c r="S378" s="49">
        <f ca="1">OFFSET(V!$B$7,D378,Q378)*H378</f>
        <v>19963.32</v>
      </c>
      <c r="T378" s="49">
        <f ca="1">IF(R378&gt;0,OFFSET(V!$I$7,D378,R378)*IF(R378=1,H378-9300,IF(R378=2,H378-18000,IF(R378=3,H378-45000,0))),0)</f>
        <v>0</v>
      </c>
      <c r="U378" s="49">
        <f>IF(AND(I378=1,H378&gt;20000,H378&lt;=45000),H378*V!$G$7,0)+IF(AND(I378=1,H378&gt;45000,H378&lt;=50000),V!$G$7/5000*(50000-H378)*H378,0)</f>
        <v>0</v>
      </c>
      <c r="V378" s="50">
        <f t="shared" ca="1" si="190"/>
        <v>19963.32</v>
      </c>
      <c r="W378" s="51">
        <v>11440.95</v>
      </c>
      <c r="X378" s="51">
        <v>0</v>
      </c>
      <c r="Y378" s="52">
        <v>1930.4811668350253</v>
      </c>
      <c r="Z378" s="52">
        <v>99992.224006744029</v>
      </c>
      <c r="AA378" s="52">
        <v>3903</v>
      </c>
      <c r="AB378" s="138">
        <f t="shared" si="210"/>
        <v>2903</v>
      </c>
      <c r="AC378" s="52">
        <v>94608.711213837523</v>
      </c>
      <c r="AD378" s="138">
        <f t="shared" si="191"/>
        <v>0</v>
      </c>
      <c r="AE378" s="138">
        <f t="shared" si="192"/>
        <v>3484</v>
      </c>
      <c r="AF378" s="138">
        <f t="shared" si="193"/>
        <v>0</v>
      </c>
      <c r="AG378" s="138">
        <f t="shared" si="194"/>
        <v>0</v>
      </c>
      <c r="AH378" s="29"/>
      <c r="AI378" s="29"/>
      <c r="AJ378" s="15"/>
      <c r="AK378" s="51">
        <f t="shared" ca="1" si="195"/>
        <v>2497339.5754685728</v>
      </c>
      <c r="AL378" s="15">
        <f t="shared" ca="1" si="196"/>
        <v>2700727.8454685728</v>
      </c>
      <c r="AM378" s="49">
        <f t="shared" ca="1" si="197"/>
        <v>15280.588514852125</v>
      </c>
      <c r="AN378" s="49">
        <f t="shared" ca="1" si="198"/>
        <v>851.30674234478295</v>
      </c>
      <c r="AO378" s="15"/>
      <c r="AP378" s="49">
        <f t="shared" ca="1" si="199"/>
        <v>55053.225719835253</v>
      </c>
      <c r="AQ378" s="15">
        <f t="shared" si="211"/>
        <v>94608.711213837523</v>
      </c>
      <c r="AR378" s="15">
        <f t="shared" si="212"/>
        <v>0</v>
      </c>
      <c r="AS378" s="15"/>
      <c r="AT378" s="15"/>
      <c r="AU378" s="51">
        <f t="shared" si="200"/>
        <v>1451.5</v>
      </c>
      <c r="AV378" s="51">
        <f t="shared" ca="1" si="201"/>
        <v>58100.568408797146</v>
      </c>
      <c r="AW378" s="51">
        <f t="shared" ca="1" si="213"/>
        <v>0</v>
      </c>
      <c r="AX378" s="15">
        <f t="shared" ca="1" si="214"/>
        <v>19996.582914794883</v>
      </c>
      <c r="AY378" s="51">
        <f t="shared" ca="1" si="215"/>
        <v>-2199.7299810772847</v>
      </c>
      <c r="AZ378" s="52">
        <f t="shared" ca="1" si="202"/>
        <v>0</v>
      </c>
      <c r="BA378" s="52">
        <f t="shared" ca="1" si="203"/>
        <v>0</v>
      </c>
      <c r="BB378" s="52">
        <f t="shared" si="216"/>
        <v>0</v>
      </c>
      <c r="BC378" s="39">
        <f t="shared" si="217"/>
        <v>0</v>
      </c>
      <c r="BD378" s="51">
        <f t="shared" ca="1" si="218"/>
        <v>0</v>
      </c>
      <c r="BE378" s="15">
        <f t="shared" ca="1" si="219"/>
        <v>112405.56414755512</v>
      </c>
      <c r="BF378" s="15">
        <v>-60945.82</v>
      </c>
      <c r="BG378" s="15">
        <f t="shared" ca="1" si="220"/>
        <v>2768319.4848733256</v>
      </c>
      <c r="BH378" s="15"/>
      <c r="BI378" s="15"/>
    </row>
    <row r="379" spans="1:61" ht="11.25" x14ac:dyDescent="0.2">
      <c r="A379" s="20">
        <v>30626</v>
      </c>
      <c r="B379" s="20"/>
      <c r="C379" s="20">
        <v>1</v>
      </c>
      <c r="D379" s="20">
        <f t="shared" si="204"/>
        <v>3</v>
      </c>
      <c r="E379" s="47">
        <f t="shared" si="205"/>
        <v>5</v>
      </c>
      <c r="F379" s="47">
        <f t="shared" si="206"/>
        <v>35</v>
      </c>
      <c r="G379" s="21" t="s">
        <v>461</v>
      </c>
      <c r="H379" s="29">
        <v>6476</v>
      </c>
      <c r="I379" s="48"/>
      <c r="J379" s="29">
        <f t="shared" si="207"/>
        <v>10438.925373134329</v>
      </c>
      <c r="K379" s="125">
        <v>444000.80000000005</v>
      </c>
      <c r="L379" s="125">
        <v>644295.06000000006</v>
      </c>
      <c r="M379" s="125">
        <v>103707</v>
      </c>
      <c r="N379" s="126">
        <f t="shared" si="187"/>
        <v>674662.64939999999</v>
      </c>
      <c r="O379" s="126">
        <f t="shared" ca="1" si="188"/>
        <v>1769486.7983586867</v>
      </c>
      <c r="P379" s="126">
        <f t="shared" ca="1" si="189"/>
        <v>328447</v>
      </c>
      <c r="Q379" s="49">
        <f t="shared" si="208"/>
        <v>1</v>
      </c>
      <c r="R379" s="49">
        <f t="shared" si="209"/>
        <v>0</v>
      </c>
      <c r="S379" s="49">
        <f ca="1">OFFSET(V!$B$7,D379,Q379)*H379</f>
        <v>37107.480000000003</v>
      </c>
      <c r="T379" s="49">
        <f ca="1">IF(R379&gt;0,OFFSET(V!$I$7,D379,R379)*IF(R379=1,H379-9300,IF(R379=2,H379-18000,IF(R379=3,H379-45000,0))),0)</f>
        <v>0</v>
      </c>
      <c r="U379" s="49">
        <f>IF(AND(I379=1,H379&gt;20000,H379&lt;=45000),H379*V!$G$7,0)+IF(AND(I379=1,H379&gt;45000,H379&lt;=50000),V!$G$7/5000*(50000-H379)*H379,0)</f>
        <v>0</v>
      </c>
      <c r="V379" s="50">
        <f t="shared" ca="1" si="190"/>
        <v>37107.480000000003</v>
      </c>
      <c r="W379" s="51">
        <v>34987</v>
      </c>
      <c r="X379" s="51">
        <v>0</v>
      </c>
      <c r="Y379" s="52">
        <v>7073.6829865627924</v>
      </c>
      <c r="Z379" s="52">
        <v>146704.94102599507</v>
      </c>
      <c r="AA379" s="52">
        <v>2286</v>
      </c>
      <c r="AB379" s="138">
        <f t="shared" si="210"/>
        <v>1286</v>
      </c>
      <c r="AC379" s="52">
        <v>138806.44757171636</v>
      </c>
      <c r="AD379" s="138">
        <f t="shared" si="191"/>
        <v>0</v>
      </c>
      <c r="AE379" s="138">
        <f t="shared" si="192"/>
        <v>6476</v>
      </c>
      <c r="AF379" s="138">
        <f t="shared" si="193"/>
        <v>0</v>
      </c>
      <c r="AG379" s="138">
        <f t="shared" si="194"/>
        <v>0</v>
      </c>
      <c r="AH379" s="29"/>
      <c r="AI379" s="29"/>
      <c r="AJ379" s="15"/>
      <c r="AK379" s="51">
        <f t="shared" ca="1" si="195"/>
        <v>4642012.3681786675</v>
      </c>
      <c r="AL379" s="15">
        <f t="shared" ca="1" si="196"/>
        <v>5042553.8481786679</v>
      </c>
      <c r="AM379" s="49">
        <f t="shared" ca="1" si="197"/>
        <v>28403.298284208486</v>
      </c>
      <c r="AN379" s="49">
        <f t="shared" ca="1" si="198"/>
        <v>3119.3642927598171</v>
      </c>
      <c r="AO379" s="15"/>
      <c r="AP379" s="49">
        <f t="shared" ca="1" si="199"/>
        <v>80772.083156931243</v>
      </c>
      <c r="AQ379" s="15">
        <f t="shared" si="211"/>
        <v>138806.44757171636</v>
      </c>
      <c r="AR379" s="15">
        <f t="shared" si="212"/>
        <v>0</v>
      </c>
      <c r="AS379" s="15"/>
      <c r="AT379" s="15"/>
      <c r="AU379" s="51">
        <f t="shared" si="200"/>
        <v>643</v>
      </c>
      <c r="AV379" s="51">
        <f t="shared" ca="1" si="201"/>
        <v>107996.34931554832</v>
      </c>
      <c r="AW379" s="51">
        <f t="shared" ca="1" si="213"/>
        <v>0</v>
      </c>
      <c r="AX379" s="15">
        <f t="shared" ca="1" si="214"/>
        <v>50604.9849007632</v>
      </c>
      <c r="AY379" s="51">
        <f t="shared" ca="1" si="215"/>
        <v>-5566.8162381789598</v>
      </c>
      <c r="AZ379" s="52">
        <f t="shared" ca="1" si="202"/>
        <v>0</v>
      </c>
      <c r="BA379" s="52">
        <f t="shared" ca="1" si="203"/>
        <v>0</v>
      </c>
      <c r="BB379" s="52">
        <f t="shared" si="216"/>
        <v>0</v>
      </c>
      <c r="BC379" s="39">
        <f t="shared" si="217"/>
        <v>0</v>
      </c>
      <c r="BD379" s="51">
        <f t="shared" ca="1" si="218"/>
        <v>0</v>
      </c>
      <c r="BE379" s="15">
        <f t="shared" ca="1" si="219"/>
        <v>183844.6162343006</v>
      </c>
      <c r="BF379" s="15">
        <v>-110465.5</v>
      </c>
      <c r="BG379" s="15">
        <f t="shared" ca="1" si="220"/>
        <v>5147455.6269899365</v>
      </c>
      <c r="BH379" s="15"/>
      <c r="BI379" s="15"/>
    </row>
    <row r="380" spans="1:61" ht="11.25" x14ac:dyDescent="0.2">
      <c r="A380" s="20">
        <v>30627</v>
      </c>
      <c r="B380" s="20"/>
      <c r="C380" s="20">
        <v>1</v>
      </c>
      <c r="D380" s="20">
        <f t="shared" si="204"/>
        <v>3</v>
      </c>
      <c r="E380" s="47">
        <f t="shared" si="205"/>
        <v>4</v>
      </c>
      <c r="F380" s="47">
        <f t="shared" si="206"/>
        <v>34</v>
      </c>
      <c r="G380" s="21" t="s">
        <v>462</v>
      </c>
      <c r="H380" s="29">
        <v>2953</v>
      </c>
      <c r="I380" s="48"/>
      <c r="J380" s="29">
        <f t="shared" si="207"/>
        <v>4760.059701492537</v>
      </c>
      <c r="K380" s="125">
        <v>182139.15000000002</v>
      </c>
      <c r="L380" s="125">
        <v>705830.85</v>
      </c>
      <c r="M380" s="125">
        <v>47396</v>
      </c>
      <c r="N380" s="126">
        <f t="shared" si="187"/>
        <v>453810.21950000001</v>
      </c>
      <c r="O380" s="126">
        <f t="shared" ca="1" si="188"/>
        <v>806870.67874508968</v>
      </c>
      <c r="P380" s="126">
        <f t="shared" ca="1" si="189"/>
        <v>105918</v>
      </c>
      <c r="Q380" s="49">
        <f t="shared" si="208"/>
        <v>1</v>
      </c>
      <c r="R380" s="49">
        <f t="shared" si="209"/>
        <v>0</v>
      </c>
      <c r="S380" s="49">
        <f ca="1">OFFSET(V!$B$7,D380,Q380)*H380</f>
        <v>16920.690000000002</v>
      </c>
      <c r="T380" s="49">
        <f ca="1">IF(R380&gt;0,OFFSET(V!$I$7,D380,R380)*IF(R380=1,H380-9300,IF(R380=2,H380-18000,IF(R380=3,H380-45000,0))),0)</f>
        <v>0</v>
      </c>
      <c r="U380" s="49">
        <f>IF(AND(I380=1,H380&gt;20000,H380&lt;=45000),H380*V!$G$7,0)+IF(AND(I380=1,H380&gt;45000,H380&lt;=50000),V!$G$7/5000*(50000-H380)*H380,0)</f>
        <v>0</v>
      </c>
      <c r="V380" s="50">
        <f t="shared" ca="1" si="190"/>
        <v>16920.690000000002</v>
      </c>
      <c r="W380" s="51">
        <v>12927.25</v>
      </c>
      <c r="X380" s="51">
        <v>0</v>
      </c>
      <c r="Y380" s="52">
        <v>1335.1453093319185</v>
      </c>
      <c r="Z380" s="52">
        <v>84348.597050936383</v>
      </c>
      <c r="AA380" s="52">
        <v>0</v>
      </c>
      <c r="AB380" s="138">
        <f t="shared" si="210"/>
        <v>0</v>
      </c>
      <c r="AC380" s="52">
        <v>79807.326409163215</v>
      </c>
      <c r="AD380" s="138">
        <f t="shared" si="191"/>
        <v>0</v>
      </c>
      <c r="AE380" s="138">
        <f t="shared" si="192"/>
        <v>2953</v>
      </c>
      <c r="AF380" s="138">
        <f t="shared" si="193"/>
        <v>0</v>
      </c>
      <c r="AG380" s="138">
        <f t="shared" si="194"/>
        <v>0</v>
      </c>
      <c r="AH380" s="29"/>
      <c r="AI380" s="29"/>
      <c r="AJ380" s="15"/>
      <c r="AK380" s="51">
        <f t="shared" ca="1" si="195"/>
        <v>2116717.4989548493</v>
      </c>
      <c r="AL380" s="15">
        <f t="shared" ca="1" si="196"/>
        <v>2252483.4389548493</v>
      </c>
      <c r="AM380" s="49">
        <f t="shared" ca="1" si="197"/>
        <v>12951.658405384134</v>
      </c>
      <c r="AN380" s="49">
        <f t="shared" ca="1" si="198"/>
        <v>588.77456220291936</v>
      </c>
      <c r="AO380" s="15"/>
      <c r="AP380" s="49">
        <f t="shared" ca="1" si="199"/>
        <v>46440.234715485843</v>
      </c>
      <c r="AQ380" s="15">
        <f t="shared" si="211"/>
        <v>79807.326409163215</v>
      </c>
      <c r="AR380" s="15">
        <f t="shared" si="212"/>
        <v>0</v>
      </c>
      <c r="AS380" s="15"/>
      <c r="AT380" s="15"/>
      <c r="AU380" s="51">
        <f t="shared" si="200"/>
        <v>0</v>
      </c>
      <c r="AV380" s="51">
        <f t="shared" ca="1" si="201"/>
        <v>49245.401409637765</v>
      </c>
      <c r="AW380" s="51">
        <f t="shared" ca="1" si="213"/>
        <v>0</v>
      </c>
      <c r="AX380" s="15">
        <f t="shared" ca="1" si="214"/>
        <v>15878.309715960393</v>
      </c>
      <c r="AY380" s="51">
        <f t="shared" ca="1" si="215"/>
        <v>-1746.6981273678828</v>
      </c>
      <c r="AZ380" s="52">
        <f t="shared" ca="1" si="202"/>
        <v>0</v>
      </c>
      <c r="BA380" s="52">
        <f t="shared" ca="1" si="203"/>
        <v>0</v>
      </c>
      <c r="BB380" s="52">
        <f t="shared" si="216"/>
        <v>0</v>
      </c>
      <c r="BC380" s="39">
        <f t="shared" si="217"/>
        <v>0</v>
      </c>
      <c r="BD380" s="51">
        <f t="shared" ca="1" si="218"/>
        <v>0</v>
      </c>
      <c r="BE380" s="15">
        <f t="shared" ca="1" si="219"/>
        <v>93938.937997755726</v>
      </c>
      <c r="BF380" s="15">
        <v>-55126.31</v>
      </c>
      <c r="BG380" s="15">
        <f t="shared" ca="1" si="220"/>
        <v>2304836.4999201917</v>
      </c>
      <c r="BH380" s="15"/>
      <c r="BI380" s="15"/>
    </row>
    <row r="381" spans="1:61" ht="11.25" x14ac:dyDescent="0.2">
      <c r="A381" s="20">
        <v>30629</v>
      </c>
      <c r="B381" s="20"/>
      <c r="C381" s="20">
        <v>1</v>
      </c>
      <c r="D381" s="20">
        <f t="shared" si="204"/>
        <v>3</v>
      </c>
      <c r="E381" s="47">
        <f t="shared" si="205"/>
        <v>3</v>
      </c>
      <c r="F381" s="47">
        <f t="shared" si="206"/>
        <v>33</v>
      </c>
      <c r="G381" s="21" t="s">
        <v>463</v>
      </c>
      <c r="H381" s="29">
        <v>1632</v>
      </c>
      <c r="I381" s="48"/>
      <c r="J381" s="29">
        <f t="shared" si="207"/>
        <v>2630.686567164179</v>
      </c>
      <c r="K381" s="125">
        <v>121355.55</v>
      </c>
      <c r="L381" s="125">
        <v>122163.9</v>
      </c>
      <c r="M381" s="125">
        <v>31805</v>
      </c>
      <c r="N381" s="126">
        <f t="shared" si="187"/>
        <v>166824.91700000002</v>
      </c>
      <c r="O381" s="126">
        <f t="shared" ca="1" si="188"/>
        <v>445923.78859193582</v>
      </c>
      <c r="P381" s="126">
        <f t="shared" ca="1" si="189"/>
        <v>83730</v>
      </c>
      <c r="Q381" s="49">
        <f t="shared" si="208"/>
        <v>1</v>
      </c>
      <c r="R381" s="49">
        <f t="shared" si="209"/>
        <v>0</v>
      </c>
      <c r="S381" s="49">
        <f ca="1">OFFSET(V!$B$7,D381,Q381)*H381</f>
        <v>9351.36</v>
      </c>
      <c r="T381" s="49">
        <f ca="1">IF(R381&gt;0,OFFSET(V!$I$7,D381,R381)*IF(R381=1,H381-9300,IF(R381=2,H381-18000,IF(R381=3,H381-45000,0))),0)</f>
        <v>0</v>
      </c>
      <c r="U381" s="49">
        <f>IF(AND(I381=1,H381&gt;20000,H381&lt;=45000),H381*V!$G$7,0)+IF(AND(I381=1,H381&gt;45000,H381&lt;=50000),V!$G$7/5000*(50000-H381)*H381,0)</f>
        <v>0</v>
      </c>
      <c r="V381" s="50">
        <f t="shared" ca="1" si="190"/>
        <v>9351.36</v>
      </c>
      <c r="W381" s="51">
        <v>0</v>
      </c>
      <c r="X381" s="51">
        <v>0</v>
      </c>
      <c r="Y381" s="52">
        <v>0</v>
      </c>
      <c r="Z381" s="52">
        <v>25243.054293874404</v>
      </c>
      <c r="AA381" s="52">
        <v>0</v>
      </c>
      <c r="AB381" s="138">
        <f t="shared" si="210"/>
        <v>0</v>
      </c>
      <c r="AC381" s="52">
        <v>23883.985555549905</v>
      </c>
      <c r="AD381" s="138">
        <f t="shared" si="191"/>
        <v>0</v>
      </c>
      <c r="AE381" s="138">
        <f t="shared" si="192"/>
        <v>1632</v>
      </c>
      <c r="AF381" s="138">
        <f t="shared" si="193"/>
        <v>0</v>
      </c>
      <c r="AG381" s="138">
        <f t="shared" si="194"/>
        <v>0</v>
      </c>
      <c r="AH381" s="29"/>
      <c r="AI381" s="29"/>
      <c r="AJ381" s="15"/>
      <c r="AK381" s="51">
        <f t="shared" ca="1" si="195"/>
        <v>1169821.5232964151</v>
      </c>
      <c r="AL381" s="15">
        <f t="shared" ca="1" si="196"/>
        <v>1262902.8832964152</v>
      </c>
      <c r="AM381" s="49">
        <f t="shared" ca="1" si="197"/>
        <v>7157.8416923761961</v>
      </c>
      <c r="AN381" s="49">
        <f t="shared" ca="1" si="198"/>
        <v>0</v>
      </c>
      <c r="AO381" s="15"/>
      <c r="AP381" s="49">
        <f t="shared" ca="1" si="199"/>
        <v>13898.196381800592</v>
      </c>
      <c r="AQ381" s="15">
        <f t="shared" si="211"/>
        <v>23883.985555549905</v>
      </c>
      <c r="AR381" s="15">
        <f t="shared" si="212"/>
        <v>0</v>
      </c>
      <c r="AS381" s="15"/>
      <c r="AT381" s="15"/>
      <c r="AU381" s="51">
        <f t="shared" si="200"/>
        <v>0</v>
      </c>
      <c r="AV381" s="51">
        <f t="shared" ca="1" si="201"/>
        <v>27215.880494591544</v>
      </c>
      <c r="AW381" s="51">
        <f t="shared" ca="1" si="213"/>
        <v>0</v>
      </c>
      <c r="AX381" s="15">
        <f t="shared" ca="1" si="214"/>
        <v>17230.091320842232</v>
      </c>
      <c r="AY381" s="51">
        <f t="shared" ca="1" si="215"/>
        <v>-1895.4012601379973</v>
      </c>
      <c r="AZ381" s="52">
        <f t="shared" ca="1" si="202"/>
        <v>0</v>
      </c>
      <c r="BA381" s="52">
        <f t="shared" ca="1" si="203"/>
        <v>0</v>
      </c>
      <c r="BB381" s="52">
        <f t="shared" si="216"/>
        <v>0</v>
      </c>
      <c r="BC381" s="39">
        <f t="shared" si="217"/>
        <v>0</v>
      </c>
      <c r="BD381" s="51">
        <f t="shared" ca="1" si="218"/>
        <v>0</v>
      </c>
      <c r="BE381" s="15">
        <f t="shared" ca="1" si="219"/>
        <v>39218.675616254142</v>
      </c>
      <c r="BF381" s="15">
        <v>-27287.17</v>
      </c>
      <c r="BG381" s="15">
        <f t="shared" ca="1" si="220"/>
        <v>1281992.2306050456</v>
      </c>
      <c r="BH381" s="15"/>
      <c r="BI381" s="15"/>
    </row>
    <row r="382" spans="1:61" ht="11.25" x14ac:dyDescent="0.2">
      <c r="A382" s="20">
        <v>30631</v>
      </c>
      <c r="B382" s="20"/>
      <c r="C382" s="20">
        <v>1</v>
      </c>
      <c r="D382" s="20">
        <f t="shared" si="204"/>
        <v>3</v>
      </c>
      <c r="E382" s="47">
        <f t="shared" si="205"/>
        <v>3</v>
      </c>
      <c r="F382" s="47">
        <f t="shared" si="206"/>
        <v>33</v>
      </c>
      <c r="G382" s="21" t="s">
        <v>464</v>
      </c>
      <c r="H382" s="29">
        <v>2106</v>
      </c>
      <c r="I382" s="48"/>
      <c r="J382" s="29">
        <f t="shared" si="207"/>
        <v>3394.7462686567164</v>
      </c>
      <c r="K382" s="125">
        <v>158814.85</v>
      </c>
      <c r="L382" s="125">
        <v>492843.36</v>
      </c>
      <c r="M382" s="125">
        <v>0</v>
      </c>
      <c r="N382" s="126">
        <f t="shared" si="187"/>
        <v>306555.60239999997</v>
      </c>
      <c r="O382" s="126">
        <f t="shared" ca="1" si="188"/>
        <v>575438.4183667996</v>
      </c>
      <c r="P382" s="126">
        <f t="shared" ca="1" si="189"/>
        <v>80665</v>
      </c>
      <c r="Q382" s="49">
        <f t="shared" si="208"/>
        <v>1</v>
      </c>
      <c r="R382" s="49">
        <f t="shared" si="209"/>
        <v>0</v>
      </c>
      <c r="S382" s="49">
        <f ca="1">OFFSET(V!$B$7,D382,Q382)*H382</f>
        <v>12067.380000000001</v>
      </c>
      <c r="T382" s="49">
        <f ca="1">IF(R382&gt;0,OFFSET(V!$I$7,D382,R382)*IF(R382=1,H382-9300,IF(R382=2,H382-18000,IF(R382=3,H382-45000,0))),0)</f>
        <v>0</v>
      </c>
      <c r="U382" s="49">
        <f>IF(AND(I382=1,H382&gt;20000,H382&lt;=45000),H382*V!$G$7,0)+IF(AND(I382=1,H382&gt;45000,H382&lt;=50000),V!$G$7/5000*(50000-H382)*H382,0)</f>
        <v>0</v>
      </c>
      <c r="V382" s="50">
        <f t="shared" ca="1" si="190"/>
        <v>12067.380000000001</v>
      </c>
      <c r="W382" s="51">
        <v>0</v>
      </c>
      <c r="X382" s="51">
        <v>0</v>
      </c>
      <c r="Y382" s="52">
        <v>1938.4751785934898</v>
      </c>
      <c r="Z382" s="52">
        <v>33501.013786036638</v>
      </c>
      <c r="AA382" s="52">
        <v>1198</v>
      </c>
      <c r="AB382" s="138">
        <f t="shared" si="210"/>
        <v>198</v>
      </c>
      <c r="AC382" s="52">
        <v>31697.342169728738</v>
      </c>
      <c r="AD382" s="138">
        <f t="shared" si="191"/>
        <v>0</v>
      </c>
      <c r="AE382" s="138">
        <f t="shared" si="192"/>
        <v>2106</v>
      </c>
      <c r="AF382" s="138">
        <f t="shared" si="193"/>
        <v>0</v>
      </c>
      <c r="AG382" s="138">
        <f t="shared" si="194"/>
        <v>0</v>
      </c>
      <c r="AH382" s="29"/>
      <c r="AI382" s="29"/>
      <c r="AJ382" s="15"/>
      <c r="AK382" s="51">
        <f t="shared" ca="1" si="195"/>
        <v>1509585.8627832416</v>
      </c>
      <c r="AL382" s="15">
        <f t="shared" ca="1" si="196"/>
        <v>1602318.2427832414</v>
      </c>
      <c r="AM382" s="49">
        <f t="shared" ca="1" si="197"/>
        <v>9236.7736545001644</v>
      </c>
      <c r="AN382" s="49">
        <f t="shared" ca="1" si="198"/>
        <v>854.8319547246175</v>
      </c>
      <c r="AO382" s="15"/>
      <c r="AP382" s="49">
        <f t="shared" ca="1" si="199"/>
        <v>18444.823006252918</v>
      </c>
      <c r="AQ382" s="15">
        <f t="shared" si="211"/>
        <v>31697.342169728738</v>
      </c>
      <c r="AR382" s="15">
        <f t="shared" si="212"/>
        <v>0</v>
      </c>
      <c r="AS382" s="15"/>
      <c r="AT382" s="15"/>
      <c r="AU382" s="51">
        <f t="shared" si="200"/>
        <v>99</v>
      </c>
      <c r="AV382" s="51">
        <f t="shared" ca="1" si="201"/>
        <v>35120.492844123648</v>
      </c>
      <c r="AW382" s="51">
        <f t="shared" ca="1" si="213"/>
        <v>0</v>
      </c>
      <c r="AX382" s="15">
        <f t="shared" ca="1" si="214"/>
        <v>21966.973680647829</v>
      </c>
      <c r="AY382" s="51">
        <f t="shared" ca="1" si="215"/>
        <v>-2416.4833964259496</v>
      </c>
      <c r="AZ382" s="52">
        <f t="shared" ca="1" si="202"/>
        <v>0</v>
      </c>
      <c r="BA382" s="52">
        <f t="shared" ca="1" si="203"/>
        <v>0</v>
      </c>
      <c r="BB382" s="52">
        <f t="shared" si="216"/>
        <v>0</v>
      </c>
      <c r="BC382" s="39">
        <f t="shared" si="217"/>
        <v>0</v>
      </c>
      <c r="BD382" s="51">
        <f t="shared" ca="1" si="218"/>
        <v>0</v>
      </c>
      <c r="BE382" s="15">
        <f t="shared" ca="1" si="219"/>
        <v>51247.832453950614</v>
      </c>
      <c r="BF382" s="15">
        <v>-41770.15</v>
      </c>
      <c r="BG382" s="15">
        <f t="shared" ca="1" si="220"/>
        <v>1621887.530846417</v>
      </c>
      <c r="BH382" s="15"/>
      <c r="BI382" s="15"/>
    </row>
    <row r="383" spans="1:61" ht="11.25" x14ac:dyDescent="0.2">
      <c r="A383" s="20">
        <v>30633</v>
      </c>
      <c r="B383" s="20"/>
      <c r="C383" s="20">
        <v>1</v>
      </c>
      <c r="D383" s="20">
        <f t="shared" si="204"/>
        <v>3</v>
      </c>
      <c r="E383" s="47">
        <f t="shared" si="205"/>
        <v>3</v>
      </c>
      <c r="F383" s="47">
        <f t="shared" si="206"/>
        <v>33</v>
      </c>
      <c r="G383" s="21" t="s">
        <v>465</v>
      </c>
      <c r="H383" s="29">
        <v>1419</v>
      </c>
      <c r="I383" s="48"/>
      <c r="J383" s="29">
        <f t="shared" si="207"/>
        <v>2287.3432835820895</v>
      </c>
      <c r="K383" s="125">
        <v>125169</v>
      </c>
      <c r="L383" s="125">
        <v>838504.43</v>
      </c>
      <c r="M383" s="125">
        <v>0</v>
      </c>
      <c r="N383" s="126">
        <f t="shared" si="187"/>
        <v>417138.40770000004</v>
      </c>
      <c r="O383" s="126">
        <f t="shared" ca="1" si="188"/>
        <v>387724.17647791479</v>
      </c>
      <c r="P383" s="126">
        <f t="shared" ca="1" si="189"/>
        <v>0</v>
      </c>
      <c r="Q383" s="49">
        <f t="shared" si="208"/>
        <v>1</v>
      </c>
      <c r="R383" s="49">
        <f t="shared" si="209"/>
        <v>0</v>
      </c>
      <c r="S383" s="49">
        <f ca="1">OFFSET(V!$B$7,D383,Q383)*H383</f>
        <v>8130.8700000000008</v>
      </c>
      <c r="T383" s="49">
        <f ca="1">IF(R383&gt;0,OFFSET(V!$I$7,D383,R383)*IF(R383=1,H383-9300,IF(R383=2,H383-18000,IF(R383=3,H383-45000,0))),0)</f>
        <v>0</v>
      </c>
      <c r="U383" s="49">
        <f>IF(AND(I383=1,H383&gt;20000,H383&lt;=45000),H383*V!$G$7,0)+IF(AND(I383=1,H383&gt;45000,H383&lt;=50000),V!$G$7/5000*(50000-H383)*H383,0)</f>
        <v>0</v>
      </c>
      <c r="V383" s="50">
        <f t="shared" ca="1" si="190"/>
        <v>8130.8700000000008</v>
      </c>
      <c r="W383" s="51">
        <v>0</v>
      </c>
      <c r="X383" s="51">
        <v>0</v>
      </c>
      <c r="Y383" s="52">
        <v>387.34620611469222</v>
      </c>
      <c r="Z383" s="52">
        <v>26264.398305269504</v>
      </c>
      <c r="AA383" s="52">
        <v>0</v>
      </c>
      <c r="AB383" s="138">
        <f t="shared" si="210"/>
        <v>0</v>
      </c>
      <c r="AC383" s="52">
        <v>24850.341105532912</v>
      </c>
      <c r="AD383" s="138">
        <f t="shared" si="191"/>
        <v>0</v>
      </c>
      <c r="AE383" s="138">
        <f t="shared" si="192"/>
        <v>1419</v>
      </c>
      <c r="AF383" s="138">
        <f t="shared" si="193"/>
        <v>0</v>
      </c>
      <c r="AG383" s="138">
        <f t="shared" si="194"/>
        <v>0</v>
      </c>
      <c r="AH383" s="29"/>
      <c r="AI383" s="29"/>
      <c r="AJ383" s="15"/>
      <c r="AK383" s="51">
        <f t="shared" ca="1" si="195"/>
        <v>1017142.6112485374</v>
      </c>
      <c r="AL383" s="15">
        <f t="shared" ca="1" si="196"/>
        <v>1025273.4812485374</v>
      </c>
      <c r="AM383" s="49">
        <f t="shared" ca="1" si="197"/>
        <v>6223.6380891432736</v>
      </c>
      <c r="AN383" s="49">
        <f t="shared" ca="1" si="198"/>
        <v>170.81256349562162</v>
      </c>
      <c r="AO383" s="15"/>
      <c r="AP383" s="49">
        <f t="shared" ca="1" si="199"/>
        <v>14460.522932244594</v>
      </c>
      <c r="AQ383" s="15">
        <f t="shared" si="211"/>
        <v>24850.341105532912</v>
      </c>
      <c r="AR383" s="15">
        <f t="shared" si="212"/>
        <v>0</v>
      </c>
      <c r="AS383" s="15"/>
      <c r="AT383" s="15"/>
      <c r="AU383" s="51">
        <f t="shared" si="200"/>
        <v>0</v>
      </c>
      <c r="AV383" s="51">
        <f t="shared" ca="1" si="201"/>
        <v>23663.807856510663</v>
      </c>
      <c r="AW383" s="51">
        <f t="shared" ca="1" si="213"/>
        <v>0</v>
      </c>
      <c r="AX383" s="15">
        <f t="shared" ca="1" si="214"/>
        <v>13273.989683222346</v>
      </c>
      <c r="AY383" s="51">
        <f t="shared" ca="1" si="215"/>
        <v>-1460.2091366866055</v>
      </c>
      <c r="AZ383" s="52">
        <f t="shared" ca="1" si="202"/>
        <v>0</v>
      </c>
      <c r="BA383" s="52">
        <f t="shared" ca="1" si="203"/>
        <v>0</v>
      </c>
      <c r="BB383" s="52">
        <f t="shared" si="216"/>
        <v>0</v>
      </c>
      <c r="BC383" s="39">
        <f t="shared" si="217"/>
        <v>0</v>
      </c>
      <c r="BD383" s="51">
        <f t="shared" ca="1" si="218"/>
        <v>0</v>
      </c>
      <c r="BE383" s="15">
        <f t="shared" ca="1" si="219"/>
        <v>36664.12165206865</v>
      </c>
      <c r="BF383" s="15">
        <v>-34175.230000000003</v>
      </c>
      <c r="BG383" s="15">
        <f t="shared" ca="1" si="220"/>
        <v>1034156.823553245</v>
      </c>
      <c r="BH383" s="15"/>
      <c r="BI383" s="15"/>
    </row>
    <row r="384" spans="1:61" ht="11.25" x14ac:dyDescent="0.2">
      <c r="A384" s="20">
        <v>30635</v>
      </c>
      <c r="B384" s="20"/>
      <c r="C384" s="20">
        <v>1</v>
      </c>
      <c r="D384" s="20">
        <f t="shared" si="204"/>
        <v>3</v>
      </c>
      <c r="E384" s="47">
        <f t="shared" si="205"/>
        <v>3</v>
      </c>
      <c r="F384" s="47">
        <f t="shared" si="206"/>
        <v>33</v>
      </c>
      <c r="G384" s="21" t="s">
        <v>466</v>
      </c>
      <c r="H384" s="29">
        <v>1080</v>
      </c>
      <c r="I384" s="48"/>
      <c r="J384" s="29">
        <f t="shared" si="207"/>
        <v>1740.8955223880596</v>
      </c>
      <c r="K384" s="125">
        <v>85285</v>
      </c>
      <c r="L384" s="125">
        <v>124380.97</v>
      </c>
      <c r="M384" s="125">
        <v>0</v>
      </c>
      <c r="N384" s="126">
        <f t="shared" si="187"/>
        <v>109913.77830000001</v>
      </c>
      <c r="O384" s="126">
        <f t="shared" ca="1" si="188"/>
        <v>295096.62480348692</v>
      </c>
      <c r="P384" s="126">
        <f t="shared" ca="1" si="189"/>
        <v>55555</v>
      </c>
      <c r="Q384" s="49">
        <f t="shared" si="208"/>
        <v>1</v>
      </c>
      <c r="R384" s="49">
        <f t="shared" si="209"/>
        <v>0</v>
      </c>
      <c r="S384" s="49">
        <f ca="1">OFFSET(V!$B$7,D384,Q384)*H384</f>
        <v>6188.4000000000005</v>
      </c>
      <c r="T384" s="49">
        <f ca="1">IF(R384&gt;0,OFFSET(V!$I$7,D384,R384)*IF(R384=1,H384-9300,IF(R384=2,H384-18000,IF(R384=3,H384-45000,0))),0)</f>
        <v>0</v>
      </c>
      <c r="U384" s="49">
        <f>IF(AND(I384=1,H384&gt;20000,H384&lt;=45000),H384*V!$G$7,0)+IF(AND(I384=1,H384&gt;45000,H384&lt;=50000),V!$G$7/5000*(50000-H384)*H384,0)</f>
        <v>0</v>
      </c>
      <c r="V384" s="50">
        <f t="shared" ca="1" si="190"/>
        <v>6188.4000000000005</v>
      </c>
      <c r="W384" s="51">
        <v>0</v>
      </c>
      <c r="X384" s="51">
        <v>0</v>
      </c>
      <c r="Y384" s="52">
        <v>1692.3322892669489</v>
      </c>
      <c r="Z384" s="52">
        <v>145823.85558454393</v>
      </c>
      <c r="AA384" s="52">
        <v>11408</v>
      </c>
      <c r="AB384" s="138">
        <f t="shared" si="210"/>
        <v>10408</v>
      </c>
      <c r="AC384" s="52">
        <v>137972.79916642289</v>
      </c>
      <c r="AD384" s="138">
        <f t="shared" si="191"/>
        <v>0</v>
      </c>
      <c r="AE384" s="138">
        <f t="shared" si="192"/>
        <v>1080</v>
      </c>
      <c r="AF384" s="138">
        <f t="shared" si="193"/>
        <v>0</v>
      </c>
      <c r="AG384" s="138">
        <f t="shared" si="194"/>
        <v>0</v>
      </c>
      <c r="AH384" s="29"/>
      <c r="AI384" s="29"/>
      <c r="AJ384" s="15"/>
      <c r="AK384" s="51">
        <f t="shared" ca="1" si="195"/>
        <v>774146.59629909822</v>
      </c>
      <c r="AL384" s="15">
        <f t="shared" ca="1" si="196"/>
        <v>835889.99629909825</v>
      </c>
      <c r="AM384" s="49">
        <f t="shared" ca="1" si="197"/>
        <v>4736.8070023077771</v>
      </c>
      <c r="AN384" s="49">
        <f t="shared" ca="1" si="198"/>
        <v>746.28746081098325</v>
      </c>
      <c r="AO384" s="15"/>
      <c r="AP384" s="49">
        <f t="shared" ca="1" si="199"/>
        <v>80286.979478435213</v>
      </c>
      <c r="AQ384" s="15">
        <f t="shared" si="211"/>
        <v>137972.79916642289</v>
      </c>
      <c r="AR384" s="15">
        <f t="shared" si="212"/>
        <v>0</v>
      </c>
      <c r="AS384" s="15"/>
      <c r="AT384" s="15"/>
      <c r="AU384" s="51">
        <f t="shared" si="200"/>
        <v>5204</v>
      </c>
      <c r="AV384" s="51">
        <f t="shared" ca="1" si="201"/>
        <v>18010.50915083264</v>
      </c>
      <c r="AW384" s="51">
        <f t="shared" ca="1" si="213"/>
        <v>20674.030620512727</v>
      </c>
      <c r="AX384" s="15">
        <f t="shared" ca="1" si="214"/>
        <v>0</v>
      </c>
      <c r="AY384" s="51">
        <f t="shared" ca="1" si="215"/>
        <v>0</v>
      </c>
      <c r="AZ384" s="52">
        <f t="shared" ca="1" si="202"/>
        <v>0</v>
      </c>
      <c r="BA384" s="52">
        <f t="shared" ca="1" si="203"/>
        <v>0</v>
      </c>
      <c r="BB384" s="52">
        <f t="shared" si="216"/>
        <v>0</v>
      </c>
      <c r="BC384" s="39">
        <f t="shared" si="217"/>
        <v>0</v>
      </c>
      <c r="BD384" s="51">
        <f t="shared" ca="1" si="218"/>
        <v>0</v>
      </c>
      <c r="BE384" s="15">
        <f t="shared" ca="1" si="219"/>
        <v>124175.51924978058</v>
      </c>
      <c r="BF384" s="15">
        <v>-20928.48</v>
      </c>
      <c r="BG384" s="15">
        <f t="shared" ca="1" si="220"/>
        <v>944620.13001199753</v>
      </c>
      <c r="BH384" s="15"/>
      <c r="BI384" s="15"/>
    </row>
    <row r="385" spans="1:61" ht="11.25" x14ac:dyDescent="0.2">
      <c r="A385" s="20">
        <v>30636</v>
      </c>
      <c r="B385" s="20"/>
      <c r="C385" s="20">
        <v>1</v>
      </c>
      <c r="D385" s="20">
        <f t="shared" si="204"/>
        <v>3</v>
      </c>
      <c r="E385" s="47">
        <f t="shared" si="205"/>
        <v>3</v>
      </c>
      <c r="F385" s="47">
        <f t="shared" si="206"/>
        <v>33</v>
      </c>
      <c r="G385" s="21" t="s">
        <v>467</v>
      </c>
      <c r="H385" s="29">
        <v>1387</v>
      </c>
      <c r="I385" s="48"/>
      <c r="J385" s="29">
        <f t="shared" si="207"/>
        <v>2235.7611940298507</v>
      </c>
      <c r="K385" s="125">
        <v>127770</v>
      </c>
      <c r="L385" s="125">
        <v>307771.65999999997</v>
      </c>
      <c r="M385" s="125">
        <v>0</v>
      </c>
      <c r="N385" s="126">
        <f t="shared" si="187"/>
        <v>212025.34739999997</v>
      </c>
      <c r="O385" s="126">
        <f t="shared" ca="1" si="188"/>
        <v>378980.57278003369</v>
      </c>
      <c r="P385" s="126">
        <f t="shared" ca="1" si="189"/>
        <v>50087</v>
      </c>
      <c r="Q385" s="49">
        <f t="shared" si="208"/>
        <v>1</v>
      </c>
      <c r="R385" s="49">
        <f t="shared" si="209"/>
        <v>0</v>
      </c>
      <c r="S385" s="49">
        <f ca="1">OFFSET(V!$B$7,D385,Q385)*H385</f>
        <v>7947.51</v>
      </c>
      <c r="T385" s="49">
        <f ca="1">IF(R385&gt;0,OFFSET(V!$I$7,D385,R385)*IF(R385=1,H385-9300,IF(R385=2,H385-18000,IF(R385=3,H385-45000,0))),0)</f>
        <v>0</v>
      </c>
      <c r="U385" s="49">
        <f>IF(AND(I385=1,H385&gt;20000,H385&lt;=45000),H385*V!$G$7,0)+IF(AND(I385=1,H385&gt;45000,H385&lt;=50000),V!$G$7/5000*(50000-H385)*H385,0)</f>
        <v>0</v>
      </c>
      <c r="V385" s="50">
        <f t="shared" ca="1" si="190"/>
        <v>7947.51</v>
      </c>
      <c r="W385" s="51">
        <v>0</v>
      </c>
      <c r="X385" s="51">
        <v>0</v>
      </c>
      <c r="Y385" s="52">
        <v>352.68126421662316</v>
      </c>
      <c r="Z385" s="52">
        <v>70932.537808041976</v>
      </c>
      <c r="AA385" s="52">
        <v>1295</v>
      </c>
      <c r="AB385" s="138">
        <f t="shared" si="210"/>
        <v>295</v>
      </c>
      <c r="AC385" s="52">
        <v>67113.578598802225</v>
      </c>
      <c r="AD385" s="138">
        <f t="shared" si="191"/>
        <v>0</v>
      </c>
      <c r="AE385" s="138">
        <f t="shared" si="192"/>
        <v>1387</v>
      </c>
      <c r="AF385" s="138">
        <f t="shared" si="193"/>
        <v>0</v>
      </c>
      <c r="AG385" s="138">
        <f t="shared" si="194"/>
        <v>0</v>
      </c>
      <c r="AH385" s="29"/>
      <c r="AI385" s="29"/>
      <c r="AJ385" s="15"/>
      <c r="AK385" s="51">
        <f t="shared" ca="1" si="195"/>
        <v>994204.9343211567</v>
      </c>
      <c r="AL385" s="15">
        <f t="shared" ca="1" si="196"/>
        <v>1052239.4443211567</v>
      </c>
      <c r="AM385" s="49">
        <f t="shared" ca="1" si="197"/>
        <v>6083.288252037858</v>
      </c>
      <c r="AN385" s="49">
        <f t="shared" ca="1" si="198"/>
        <v>155.52596072124797</v>
      </c>
      <c r="AO385" s="15"/>
      <c r="AP385" s="49">
        <f t="shared" ca="1" si="199"/>
        <v>39053.686960333071</v>
      </c>
      <c r="AQ385" s="15">
        <f t="shared" si="211"/>
        <v>67113.578598802225</v>
      </c>
      <c r="AR385" s="15">
        <f t="shared" si="212"/>
        <v>0</v>
      </c>
      <c r="AS385" s="15"/>
      <c r="AT385" s="15"/>
      <c r="AU385" s="51">
        <f t="shared" si="200"/>
        <v>147.5</v>
      </c>
      <c r="AV385" s="51">
        <f t="shared" ca="1" si="201"/>
        <v>23130.163140930435</v>
      </c>
      <c r="AW385" s="51">
        <f t="shared" ca="1" si="213"/>
        <v>0</v>
      </c>
      <c r="AX385" s="15">
        <f t="shared" ca="1" si="214"/>
        <v>0</v>
      </c>
      <c r="AY385" s="51">
        <f t="shared" ca="1" si="215"/>
        <v>0</v>
      </c>
      <c r="AZ385" s="52">
        <f t="shared" ca="1" si="202"/>
        <v>0</v>
      </c>
      <c r="BA385" s="52">
        <f t="shared" ca="1" si="203"/>
        <v>0</v>
      </c>
      <c r="BB385" s="52">
        <f t="shared" si="216"/>
        <v>0</v>
      </c>
      <c r="BC385" s="39">
        <f t="shared" si="217"/>
        <v>0</v>
      </c>
      <c r="BD385" s="51">
        <f t="shared" ca="1" si="218"/>
        <v>0</v>
      </c>
      <c r="BE385" s="15">
        <f t="shared" ca="1" si="219"/>
        <v>62331.35010126351</v>
      </c>
      <c r="BF385" s="15">
        <v>-27757.38</v>
      </c>
      <c r="BG385" s="15">
        <f t="shared" ca="1" si="220"/>
        <v>1093052.2286351796</v>
      </c>
      <c r="BH385" s="15"/>
      <c r="BI385" s="15"/>
    </row>
    <row r="386" spans="1:61" ht="11.25" x14ac:dyDescent="0.2">
      <c r="A386" s="20">
        <v>30637</v>
      </c>
      <c r="B386" s="20"/>
      <c r="C386" s="20">
        <v>1</v>
      </c>
      <c r="D386" s="20">
        <f t="shared" si="204"/>
        <v>3</v>
      </c>
      <c r="E386" s="47">
        <f t="shared" si="205"/>
        <v>3</v>
      </c>
      <c r="F386" s="47">
        <f t="shared" si="206"/>
        <v>33</v>
      </c>
      <c r="G386" s="21" t="s">
        <v>468</v>
      </c>
      <c r="H386" s="29">
        <v>1756</v>
      </c>
      <c r="I386" s="48"/>
      <c r="J386" s="29">
        <f t="shared" si="207"/>
        <v>2830.5671641791046</v>
      </c>
      <c r="K386" s="125">
        <v>137980</v>
      </c>
      <c r="L386" s="125">
        <v>480188</v>
      </c>
      <c r="M386" s="125">
        <v>0</v>
      </c>
      <c r="N386" s="126">
        <f t="shared" si="187"/>
        <v>286618.92</v>
      </c>
      <c r="O386" s="126">
        <f t="shared" ca="1" si="188"/>
        <v>479805.2529212251</v>
      </c>
      <c r="P386" s="126">
        <f t="shared" ca="1" si="189"/>
        <v>57956</v>
      </c>
      <c r="Q386" s="49">
        <f t="shared" si="208"/>
        <v>1</v>
      </c>
      <c r="R386" s="49">
        <f t="shared" si="209"/>
        <v>0</v>
      </c>
      <c r="S386" s="49">
        <f ca="1">OFFSET(V!$B$7,D386,Q386)*H386</f>
        <v>10061.880000000001</v>
      </c>
      <c r="T386" s="49">
        <f ca="1">IF(R386&gt;0,OFFSET(V!$I$7,D386,R386)*IF(R386=1,H386-9300,IF(R386=2,H386-18000,IF(R386=3,H386-45000,0))),0)</f>
        <v>0</v>
      </c>
      <c r="U386" s="49">
        <f>IF(AND(I386=1,H386&gt;20000,H386&lt;=45000),H386*V!$G$7,0)+IF(AND(I386=1,H386&gt;45000,H386&lt;=50000),V!$G$7/5000*(50000-H386)*H386,0)</f>
        <v>0</v>
      </c>
      <c r="V386" s="50">
        <f t="shared" ca="1" si="190"/>
        <v>10061.880000000001</v>
      </c>
      <c r="W386" s="51">
        <v>0</v>
      </c>
      <c r="X386" s="51">
        <v>0</v>
      </c>
      <c r="Y386" s="52">
        <v>386.18344076800651</v>
      </c>
      <c r="Z386" s="52">
        <v>38695.667972355252</v>
      </c>
      <c r="AA386" s="52">
        <v>0</v>
      </c>
      <c r="AB386" s="138">
        <f t="shared" si="210"/>
        <v>0</v>
      </c>
      <c r="AC386" s="52">
        <v>36612.319735744502</v>
      </c>
      <c r="AD386" s="138">
        <f t="shared" si="191"/>
        <v>0</v>
      </c>
      <c r="AE386" s="138">
        <f t="shared" si="192"/>
        <v>1756</v>
      </c>
      <c r="AF386" s="138">
        <f t="shared" si="193"/>
        <v>0</v>
      </c>
      <c r="AG386" s="138">
        <f t="shared" si="194"/>
        <v>0</v>
      </c>
      <c r="AH386" s="29"/>
      <c r="AI386" s="29"/>
      <c r="AJ386" s="15"/>
      <c r="AK386" s="51">
        <f t="shared" ca="1" si="195"/>
        <v>1258705.0213900155</v>
      </c>
      <c r="AL386" s="15">
        <f t="shared" ca="1" si="196"/>
        <v>1326722.9013900154</v>
      </c>
      <c r="AM386" s="49">
        <f t="shared" ca="1" si="197"/>
        <v>7701.6973111596817</v>
      </c>
      <c r="AN386" s="49">
        <f t="shared" ca="1" si="198"/>
        <v>170.29980533128204</v>
      </c>
      <c r="AO386" s="15"/>
      <c r="AP386" s="49">
        <f t="shared" ca="1" si="199"/>
        <v>21304.870097880739</v>
      </c>
      <c r="AQ386" s="15">
        <f t="shared" si="211"/>
        <v>36612.319735744502</v>
      </c>
      <c r="AR386" s="15">
        <f t="shared" si="212"/>
        <v>0</v>
      </c>
      <c r="AS386" s="15"/>
      <c r="AT386" s="15"/>
      <c r="AU386" s="51">
        <f t="shared" si="200"/>
        <v>0</v>
      </c>
      <c r="AV386" s="51">
        <f t="shared" ca="1" si="201"/>
        <v>29283.753767464921</v>
      </c>
      <c r="AW386" s="51">
        <f t="shared" ca="1" si="213"/>
        <v>0</v>
      </c>
      <c r="AX386" s="15">
        <f t="shared" ca="1" si="214"/>
        <v>13976.304129601158</v>
      </c>
      <c r="AY386" s="51">
        <f t="shared" ca="1" si="215"/>
        <v>-1537.4674437896726</v>
      </c>
      <c r="AZ386" s="52">
        <f t="shared" ca="1" si="202"/>
        <v>0</v>
      </c>
      <c r="BA386" s="52">
        <f t="shared" ca="1" si="203"/>
        <v>0</v>
      </c>
      <c r="BB386" s="52">
        <f t="shared" si="216"/>
        <v>0</v>
      </c>
      <c r="BC386" s="39">
        <f t="shared" si="217"/>
        <v>0</v>
      </c>
      <c r="BD386" s="51">
        <f t="shared" ca="1" si="218"/>
        <v>0</v>
      </c>
      <c r="BE386" s="15">
        <f t="shared" ca="1" si="219"/>
        <v>49051.156421555985</v>
      </c>
      <c r="BF386" s="15">
        <v>-35265.629999999997</v>
      </c>
      <c r="BG386" s="15">
        <f t="shared" ca="1" si="220"/>
        <v>1348380.4249280624</v>
      </c>
      <c r="BH386" s="15"/>
      <c r="BI386" s="15"/>
    </row>
    <row r="387" spans="1:61" ht="11.25" x14ac:dyDescent="0.2">
      <c r="A387" s="20">
        <v>30639</v>
      </c>
      <c r="B387" s="20"/>
      <c r="C387" s="20">
        <v>1</v>
      </c>
      <c r="D387" s="20">
        <f t="shared" si="204"/>
        <v>3</v>
      </c>
      <c r="E387" s="47">
        <f t="shared" si="205"/>
        <v>6</v>
      </c>
      <c r="F387" s="47">
        <f t="shared" si="206"/>
        <v>36</v>
      </c>
      <c r="G387" s="21" t="s">
        <v>469</v>
      </c>
      <c r="H387" s="29">
        <v>17856</v>
      </c>
      <c r="I387" s="48"/>
      <c r="J387" s="29">
        <f t="shared" si="207"/>
        <v>29759.999999999996</v>
      </c>
      <c r="K387" s="125">
        <v>1620662.0499999998</v>
      </c>
      <c r="L387" s="125">
        <v>4311713.7300000004</v>
      </c>
      <c r="M387" s="125">
        <v>151424</v>
      </c>
      <c r="N387" s="126">
        <f t="shared" si="187"/>
        <v>2999869.0307</v>
      </c>
      <c r="O387" s="126">
        <f t="shared" ca="1" si="188"/>
        <v>5044573.5779163977</v>
      </c>
      <c r="P387" s="126">
        <f t="shared" ca="1" si="189"/>
        <v>613411</v>
      </c>
      <c r="Q387" s="49">
        <f t="shared" si="208"/>
        <v>2</v>
      </c>
      <c r="R387" s="49">
        <f t="shared" si="209"/>
        <v>0</v>
      </c>
      <c r="S387" s="49">
        <f ca="1">OFFSET(V!$B$7,D387,Q387)*H387</f>
        <v>1689356.16</v>
      </c>
      <c r="T387" s="49">
        <f ca="1">IF(R387&gt;0,OFFSET(V!$I$7,D387,R387)*IF(R387=1,H387-9300,IF(R387=2,H387-18000,IF(R387=3,H387-45000,0))),0)</f>
        <v>0</v>
      </c>
      <c r="U387" s="49">
        <f>IF(AND(I387=1,H387&gt;20000,H387&lt;=45000),H387*V!$G$7,0)+IF(AND(I387=1,H387&gt;45000,H387&lt;=50000),V!$G$7/5000*(50000-H387)*H387,0)</f>
        <v>0</v>
      </c>
      <c r="V387" s="50">
        <f t="shared" ca="1" si="190"/>
        <v>1689356.16</v>
      </c>
      <c r="W387" s="51">
        <v>105132.28</v>
      </c>
      <c r="X387" s="51">
        <v>0</v>
      </c>
      <c r="Y387" s="52">
        <v>76563.665036372753</v>
      </c>
      <c r="Z387" s="52">
        <v>589493.17965451325</v>
      </c>
      <c r="AA387" s="52">
        <v>42011</v>
      </c>
      <c r="AB387" s="138">
        <f t="shared" si="210"/>
        <v>41011</v>
      </c>
      <c r="AC387" s="52">
        <v>557755.27097686287</v>
      </c>
      <c r="AD387" s="138">
        <f t="shared" si="191"/>
        <v>1</v>
      </c>
      <c r="AE387" s="138">
        <f t="shared" si="192"/>
        <v>0</v>
      </c>
      <c r="AF387" s="138">
        <f t="shared" si="193"/>
        <v>17856</v>
      </c>
      <c r="AG387" s="138">
        <f t="shared" si="194"/>
        <v>29759.999999999996</v>
      </c>
      <c r="AH387" s="29"/>
      <c r="AI387" s="29"/>
      <c r="AJ387" s="15"/>
      <c r="AK387" s="51">
        <f t="shared" ca="1" si="195"/>
        <v>13233765.271713803</v>
      </c>
      <c r="AL387" s="15">
        <f t="shared" ca="1" si="196"/>
        <v>15641664.711713802</v>
      </c>
      <c r="AM387" s="49">
        <f t="shared" ca="1" si="197"/>
        <v>78315.209104821915</v>
      </c>
      <c r="AN387" s="49">
        <f t="shared" ca="1" si="198"/>
        <v>33763.17023125961</v>
      </c>
      <c r="AO387" s="15"/>
      <c r="AP387" s="49">
        <f t="shared" ca="1" si="199"/>
        <v>324560.24858127435</v>
      </c>
      <c r="AQ387" s="15">
        <f t="shared" si="211"/>
        <v>0</v>
      </c>
      <c r="AR387" s="15">
        <f t="shared" si="212"/>
        <v>557755.27097686287</v>
      </c>
      <c r="AS387" s="15"/>
      <c r="AT387" s="15"/>
      <c r="AU387" s="51">
        <f t="shared" si="200"/>
        <v>0</v>
      </c>
      <c r="AV387" s="51">
        <f t="shared" ca="1" si="201"/>
        <v>0</v>
      </c>
      <c r="AW387" s="51">
        <f t="shared" si="213"/>
        <v>0</v>
      </c>
      <c r="AX387" s="15">
        <f t="shared" si="214"/>
        <v>0</v>
      </c>
      <c r="AY387" s="51">
        <f t="shared" ca="1" si="215"/>
        <v>0</v>
      </c>
      <c r="AZ387" s="52">
        <f t="shared" ca="1" si="202"/>
        <v>252077.20256054035</v>
      </c>
      <c r="BA387" s="52">
        <f t="shared" ca="1" si="203"/>
        <v>224114.61137349409</v>
      </c>
      <c r="BB387" s="52">
        <f t="shared" ca="1" si="216"/>
        <v>0</v>
      </c>
      <c r="BC387" s="39">
        <f t="shared" ca="1" si="217"/>
        <v>242996.79153844598</v>
      </c>
      <c r="BD387" s="51">
        <f t="shared" ca="1" si="218"/>
        <v>-13180.642553814398</v>
      </c>
      <c r="BE387" s="15">
        <f t="shared" ca="1" si="219"/>
        <v>787571.41996149439</v>
      </c>
      <c r="BF387" s="15">
        <v>-406161.11</v>
      </c>
      <c r="BG387" s="15">
        <f t="shared" ca="1" si="220"/>
        <v>16135153.401011378</v>
      </c>
      <c r="BH387" s="15"/>
      <c r="BI387" s="15"/>
    </row>
    <row r="388" spans="1:61" ht="11.25" x14ac:dyDescent="0.2">
      <c r="A388" s="20">
        <v>30641</v>
      </c>
      <c r="B388" s="20"/>
      <c r="C388" s="20">
        <v>1</v>
      </c>
      <c r="D388" s="20">
        <f t="shared" si="204"/>
        <v>3</v>
      </c>
      <c r="E388" s="47">
        <f t="shared" si="205"/>
        <v>4</v>
      </c>
      <c r="F388" s="47">
        <f t="shared" si="206"/>
        <v>34</v>
      </c>
      <c r="G388" s="21" t="s">
        <v>470</v>
      </c>
      <c r="H388" s="29">
        <v>3525</v>
      </c>
      <c r="I388" s="48"/>
      <c r="J388" s="29">
        <f t="shared" si="207"/>
        <v>5682.0895522388055</v>
      </c>
      <c r="K388" s="125">
        <v>264055.55</v>
      </c>
      <c r="L388" s="125">
        <v>1009925.05</v>
      </c>
      <c r="M388" s="125">
        <v>0</v>
      </c>
      <c r="N388" s="126">
        <f t="shared" si="187"/>
        <v>583990.76549999998</v>
      </c>
      <c r="O388" s="126">
        <f t="shared" ca="1" si="188"/>
        <v>963162.59484471427</v>
      </c>
      <c r="P388" s="126">
        <f t="shared" ca="1" si="189"/>
        <v>113752</v>
      </c>
      <c r="Q388" s="49">
        <f t="shared" si="208"/>
        <v>1</v>
      </c>
      <c r="R388" s="49">
        <f t="shared" si="209"/>
        <v>0</v>
      </c>
      <c r="S388" s="49">
        <f ca="1">OFFSET(V!$B$7,D388,Q388)*H388</f>
        <v>20198.25</v>
      </c>
      <c r="T388" s="49">
        <f ca="1">IF(R388&gt;0,OFFSET(V!$I$7,D388,R388)*IF(R388=1,H388-9300,IF(R388=2,H388-18000,IF(R388=3,H388-45000,0))),0)</f>
        <v>0</v>
      </c>
      <c r="U388" s="49">
        <f>IF(AND(I388=1,H388&gt;20000,H388&lt;=45000),H388*V!$G$7,0)+IF(AND(I388=1,H388&gt;45000,H388&lt;=50000),V!$G$7/5000*(50000-H388)*H388,0)</f>
        <v>0</v>
      </c>
      <c r="V388" s="50">
        <f t="shared" ca="1" si="190"/>
        <v>20198.25</v>
      </c>
      <c r="W388" s="51">
        <v>11156.15</v>
      </c>
      <c r="X388" s="51">
        <v>0</v>
      </c>
      <c r="Y388" s="52">
        <v>499.62573490403548</v>
      </c>
      <c r="Z388" s="52">
        <v>35427.352601324099</v>
      </c>
      <c r="AA388" s="52">
        <v>0</v>
      </c>
      <c r="AB388" s="138">
        <f t="shared" si="210"/>
        <v>0</v>
      </c>
      <c r="AC388" s="52">
        <v>33519.968223763157</v>
      </c>
      <c r="AD388" s="138">
        <f t="shared" si="191"/>
        <v>0</v>
      </c>
      <c r="AE388" s="138">
        <f t="shared" si="192"/>
        <v>3525</v>
      </c>
      <c r="AF388" s="138">
        <f t="shared" si="193"/>
        <v>0</v>
      </c>
      <c r="AG388" s="138">
        <f t="shared" si="194"/>
        <v>0</v>
      </c>
      <c r="AH388" s="29"/>
      <c r="AI388" s="29"/>
      <c r="AJ388" s="15"/>
      <c r="AK388" s="51">
        <f t="shared" ca="1" si="195"/>
        <v>2526728.474031779</v>
      </c>
      <c r="AL388" s="15">
        <f t="shared" ca="1" si="196"/>
        <v>2671834.8740317789</v>
      </c>
      <c r="AM388" s="49">
        <f t="shared" ca="1" si="197"/>
        <v>15460.411743643439</v>
      </c>
      <c r="AN388" s="49">
        <f t="shared" ca="1" si="198"/>
        <v>220.32577373966203</v>
      </c>
      <c r="AO388" s="15"/>
      <c r="AP388" s="49">
        <f t="shared" ca="1" si="199"/>
        <v>19505.417134089777</v>
      </c>
      <c r="AQ388" s="15">
        <f t="shared" si="211"/>
        <v>33519.968223763157</v>
      </c>
      <c r="AR388" s="15">
        <f t="shared" si="212"/>
        <v>0</v>
      </c>
      <c r="AS388" s="15"/>
      <c r="AT388" s="15"/>
      <c r="AU388" s="51">
        <f t="shared" si="200"/>
        <v>0</v>
      </c>
      <c r="AV388" s="51">
        <f t="shared" ca="1" si="201"/>
        <v>58784.30070063431</v>
      </c>
      <c r="AW388" s="51">
        <f t="shared" ca="1" si="213"/>
        <v>0</v>
      </c>
      <c r="AX388" s="15">
        <f t="shared" ca="1" si="214"/>
        <v>44769.749610960927</v>
      </c>
      <c r="AY388" s="51">
        <f t="shared" ca="1" si="215"/>
        <v>-4924.9094649911603</v>
      </c>
      <c r="AZ388" s="52">
        <f t="shared" ca="1" si="202"/>
        <v>0</v>
      </c>
      <c r="BA388" s="52">
        <f t="shared" ca="1" si="203"/>
        <v>0</v>
      </c>
      <c r="BB388" s="52">
        <f t="shared" si="216"/>
        <v>0</v>
      </c>
      <c r="BC388" s="39">
        <f t="shared" si="217"/>
        <v>0</v>
      </c>
      <c r="BD388" s="51">
        <f t="shared" ca="1" si="218"/>
        <v>0</v>
      </c>
      <c r="BE388" s="15">
        <f t="shared" ca="1" si="219"/>
        <v>73364.808369732928</v>
      </c>
      <c r="BF388" s="15">
        <v>-73993.86</v>
      </c>
      <c r="BG388" s="15">
        <f t="shared" ca="1" si="220"/>
        <v>2686886.5599188949</v>
      </c>
      <c r="BH388" s="15"/>
      <c r="BI388" s="15"/>
    </row>
    <row r="389" spans="1:61" ht="11.25" x14ac:dyDescent="0.2">
      <c r="A389" s="20">
        <v>30645</v>
      </c>
      <c r="B389" s="20"/>
      <c r="C389" s="20">
        <v>1</v>
      </c>
      <c r="D389" s="20">
        <f t="shared" si="204"/>
        <v>3</v>
      </c>
      <c r="E389" s="47">
        <f t="shared" si="205"/>
        <v>3</v>
      </c>
      <c r="F389" s="47">
        <f t="shared" si="206"/>
        <v>33</v>
      </c>
      <c r="G389" s="21" t="s">
        <v>471</v>
      </c>
      <c r="H389" s="29">
        <v>1741</v>
      </c>
      <c r="I389" s="48"/>
      <c r="J389" s="29">
        <f t="shared" si="207"/>
        <v>2806.3880597014927</v>
      </c>
      <c r="K389" s="125">
        <v>134294.65</v>
      </c>
      <c r="L389" s="125">
        <v>910358.38</v>
      </c>
      <c r="M389" s="125">
        <v>0</v>
      </c>
      <c r="N389" s="126">
        <f t="shared" si="187"/>
        <v>451731.91619999998</v>
      </c>
      <c r="O389" s="126">
        <f t="shared" ca="1" si="188"/>
        <v>475706.68868784333</v>
      </c>
      <c r="P389" s="126">
        <f t="shared" ca="1" si="189"/>
        <v>7192</v>
      </c>
      <c r="Q389" s="49">
        <f t="shared" si="208"/>
        <v>1</v>
      </c>
      <c r="R389" s="49">
        <f t="shared" si="209"/>
        <v>0</v>
      </c>
      <c r="S389" s="49">
        <f ca="1">OFFSET(V!$B$7,D389,Q389)*H389</f>
        <v>9975.93</v>
      </c>
      <c r="T389" s="49">
        <f ca="1">IF(R389&gt;0,OFFSET(V!$I$7,D389,R389)*IF(R389=1,H389-9300,IF(R389=2,H389-18000,IF(R389=3,H389-45000,0))),0)</f>
        <v>0</v>
      </c>
      <c r="U389" s="49">
        <f>IF(AND(I389=1,H389&gt;20000,H389&lt;=45000),H389*V!$G$7,0)+IF(AND(I389=1,H389&gt;45000,H389&lt;=50000),V!$G$7/5000*(50000-H389)*H389,0)</f>
        <v>0</v>
      </c>
      <c r="V389" s="50">
        <f t="shared" ca="1" si="190"/>
        <v>9975.93</v>
      </c>
      <c r="W389" s="51">
        <v>0</v>
      </c>
      <c r="X389" s="51">
        <v>0</v>
      </c>
      <c r="Y389" s="52">
        <v>397.52040289819263</v>
      </c>
      <c r="Z389" s="52">
        <v>65047.9277341337</v>
      </c>
      <c r="AA389" s="52">
        <v>3370</v>
      </c>
      <c r="AB389" s="138">
        <f t="shared" si="210"/>
        <v>2370</v>
      </c>
      <c r="AC389" s="52">
        <v>61545.791897199539</v>
      </c>
      <c r="AD389" s="138">
        <f t="shared" si="191"/>
        <v>0</v>
      </c>
      <c r="AE389" s="138">
        <f t="shared" si="192"/>
        <v>1741</v>
      </c>
      <c r="AF389" s="138">
        <f t="shared" si="193"/>
        <v>0</v>
      </c>
      <c r="AG389" s="138">
        <f t="shared" si="194"/>
        <v>0</v>
      </c>
      <c r="AH389" s="29"/>
      <c r="AI389" s="29"/>
      <c r="AJ389" s="15"/>
      <c r="AK389" s="51">
        <f t="shared" ca="1" si="195"/>
        <v>1247952.9853303058</v>
      </c>
      <c r="AL389" s="15">
        <f t="shared" ca="1" si="196"/>
        <v>1265120.9153303057</v>
      </c>
      <c r="AM389" s="49">
        <f t="shared" ca="1" si="197"/>
        <v>7635.9083250165186</v>
      </c>
      <c r="AN389" s="49">
        <f t="shared" ca="1" si="198"/>
        <v>175.29919743359295</v>
      </c>
      <c r="AO389" s="15"/>
      <c r="AP389" s="49">
        <f t="shared" ca="1" si="199"/>
        <v>35813.767357682387</v>
      </c>
      <c r="AQ389" s="15">
        <f t="shared" si="211"/>
        <v>61545.791897199539</v>
      </c>
      <c r="AR389" s="15">
        <f t="shared" si="212"/>
        <v>0</v>
      </c>
      <c r="AS389" s="15"/>
      <c r="AT389" s="15"/>
      <c r="AU389" s="51">
        <f t="shared" si="200"/>
        <v>1185</v>
      </c>
      <c r="AV389" s="51">
        <f t="shared" ca="1" si="201"/>
        <v>29033.607807036693</v>
      </c>
      <c r="AW389" s="51">
        <f t="shared" ca="1" si="213"/>
        <v>0</v>
      </c>
      <c r="AX389" s="15">
        <f t="shared" ca="1" si="214"/>
        <v>4486.5832675195416</v>
      </c>
      <c r="AY389" s="51">
        <f t="shared" ca="1" si="215"/>
        <v>-493.54791107136811</v>
      </c>
      <c r="AZ389" s="52">
        <f t="shared" ca="1" si="202"/>
        <v>0</v>
      </c>
      <c r="BA389" s="52">
        <f t="shared" ca="1" si="203"/>
        <v>0</v>
      </c>
      <c r="BB389" s="52">
        <f t="shared" si="216"/>
        <v>0</v>
      </c>
      <c r="BC389" s="39">
        <f t="shared" si="217"/>
        <v>0</v>
      </c>
      <c r="BD389" s="51">
        <f t="shared" ca="1" si="218"/>
        <v>0</v>
      </c>
      <c r="BE389" s="15">
        <f t="shared" ca="1" si="219"/>
        <v>65538.827253647716</v>
      </c>
      <c r="BF389" s="15">
        <v>-41234.58</v>
      </c>
      <c r="BG389" s="15">
        <f t="shared" ca="1" si="220"/>
        <v>1297236.3701064033</v>
      </c>
      <c r="BH389" s="15"/>
      <c r="BI389" s="15"/>
    </row>
    <row r="390" spans="1:61" ht="11.25" x14ac:dyDescent="0.2">
      <c r="A390" s="20">
        <v>30646</v>
      </c>
      <c r="B390" s="20"/>
      <c r="C390" s="20">
        <v>1</v>
      </c>
      <c r="D390" s="20">
        <f t="shared" si="204"/>
        <v>3</v>
      </c>
      <c r="E390" s="47">
        <f t="shared" si="205"/>
        <v>3</v>
      </c>
      <c r="F390" s="47">
        <f t="shared" si="206"/>
        <v>33</v>
      </c>
      <c r="G390" s="21" t="s">
        <v>472</v>
      </c>
      <c r="H390" s="29">
        <v>1823</v>
      </c>
      <c r="I390" s="48"/>
      <c r="J390" s="29">
        <f t="shared" si="207"/>
        <v>2938.5671641791046</v>
      </c>
      <c r="K390" s="125">
        <v>92490.500000000015</v>
      </c>
      <c r="L390" s="125">
        <v>86838.81</v>
      </c>
      <c r="M390" s="125">
        <v>39748</v>
      </c>
      <c r="N390" s="126">
        <f t="shared" si="187"/>
        <v>140208.2959</v>
      </c>
      <c r="O390" s="126">
        <f t="shared" ca="1" si="188"/>
        <v>498112.17316366365</v>
      </c>
      <c r="P390" s="126">
        <f t="shared" ca="1" si="189"/>
        <v>107371</v>
      </c>
      <c r="Q390" s="49">
        <f t="shared" si="208"/>
        <v>1</v>
      </c>
      <c r="R390" s="49">
        <f t="shared" si="209"/>
        <v>0</v>
      </c>
      <c r="S390" s="49">
        <f ca="1">OFFSET(V!$B$7,D390,Q390)*H390</f>
        <v>10445.790000000001</v>
      </c>
      <c r="T390" s="49">
        <f ca="1">IF(R390&gt;0,OFFSET(V!$I$7,D390,R390)*IF(R390=1,H390-9300,IF(R390=2,H390-18000,IF(R390=3,H390-45000,0))),0)</f>
        <v>0</v>
      </c>
      <c r="U390" s="49">
        <f>IF(AND(I390=1,H390&gt;20000,H390&lt;=45000),H390*V!$G$7,0)+IF(AND(I390=1,H390&gt;45000,H390&lt;=50000),V!$G$7/5000*(50000-H390)*H390,0)</f>
        <v>0</v>
      </c>
      <c r="V390" s="50">
        <f t="shared" ca="1" si="190"/>
        <v>10445.790000000001</v>
      </c>
      <c r="W390" s="51">
        <v>0</v>
      </c>
      <c r="X390" s="51">
        <v>0</v>
      </c>
      <c r="Y390" s="52">
        <v>147.1624891899159</v>
      </c>
      <c r="Z390" s="52">
        <v>15913.969898912086</v>
      </c>
      <c r="AA390" s="52">
        <v>0</v>
      </c>
      <c r="AB390" s="138">
        <f t="shared" si="210"/>
        <v>0</v>
      </c>
      <c r="AC390" s="52">
        <v>15057.172669050051</v>
      </c>
      <c r="AD390" s="138">
        <f t="shared" si="191"/>
        <v>0</v>
      </c>
      <c r="AE390" s="138">
        <f t="shared" si="192"/>
        <v>1823</v>
      </c>
      <c r="AF390" s="138">
        <f t="shared" si="193"/>
        <v>0</v>
      </c>
      <c r="AG390" s="138">
        <f t="shared" si="194"/>
        <v>0</v>
      </c>
      <c r="AH390" s="29"/>
      <c r="AI390" s="29"/>
      <c r="AJ390" s="15"/>
      <c r="AK390" s="51">
        <f t="shared" ca="1" si="195"/>
        <v>1306730.7824567186</v>
      </c>
      <c r="AL390" s="15">
        <f t="shared" ca="1" si="196"/>
        <v>1424547.5724567187</v>
      </c>
      <c r="AM390" s="49">
        <f t="shared" ca="1" si="197"/>
        <v>7995.5547825991462</v>
      </c>
      <c r="AN390" s="49">
        <f t="shared" ca="1" si="198"/>
        <v>64.895955174227723</v>
      </c>
      <c r="AO390" s="15"/>
      <c r="AP390" s="49">
        <f t="shared" ca="1" si="199"/>
        <v>8761.8350891403388</v>
      </c>
      <c r="AQ390" s="15">
        <f t="shared" si="211"/>
        <v>15057.172669050051</v>
      </c>
      <c r="AR390" s="15">
        <f t="shared" si="212"/>
        <v>0</v>
      </c>
      <c r="AS390" s="15"/>
      <c r="AT390" s="15"/>
      <c r="AU390" s="51">
        <f t="shared" si="200"/>
        <v>0</v>
      </c>
      <c r="AV390" s="51">
        <f t="shared" ca="1" si="201"/>
        <v>30401.072390711022</v>
      </c>
      <c r="AW390" s="51">
        <f t="shared" ca="1" si="213"/>
        <v>0</v>
      </c>
      <c r="AX390" s="15">
        <f t="shared" ca="1" si="214"/>
        <v>24105.73481080131</v>
      </c>
      <c r="AY390" s="51">
        <f t="shared" ca="1" si="215"/>
        <v>-2651.7584431880887</v>
      </c>
      <c r="AZ390" s="52">
        <f t="shared" ca="1" si="202"/>
        <v>0</v>
      </c>
      <c r="BA390" s="52">
        <f t="shared" ca="1" si="203"/>
        <v>0</v>
      </c>
      <c r="BB390" s="52">
        <f t="shared" si="216"/>
        <v>0</v>
      </c>
      <c r="BC390" s="39">
        <f t="shared" si="217"/>
        <v>0</v>
      </c>
      <c r="BD390" s="51">
        <f t="shared" ca="1" si="218"/>
        <v>0</v>
      </c>
      <c r="BE390" s="15">
        <f t="shared" ca="1" si="219"/>
        <v>36511.149036663272</v>
      </c>
      <c r="BF390" s="15">
        <v>-28865.4</v>
      </c>
      <c r="BG390" s="15">
        <f t="shared" ca="1" si="220"/>
        <v>1440253.7722311555</v>
      </c>
      <c r="BH390" s="15"/>
      <c r="BI390" s="15"/>
    </row>
    <row r="391" spans="1:61" ht="11.25" x14ac:dyDescent="0.2">
      <c r="A391" s="20">
        <v>30701</v>
      </c>
      <c r="B391" s="20"/>
      <c r="C391" s="20">
        <v>1</v>
      </c>
      <c r="D391" s="20">
        <f t="shared" si="204"/>
        <v>3</v>
      </c>
      <c r="E391" s="47">
        <f t="shared" si="205"/>
        <v>2</v>
      </c>
      <c r="F391" s="47">
        <f t="shared" si="206"/>
        <v>32</v>
      </c>
      <c r="G391" s="21" t="s">
        <v>473</v>
      </c>
      <c r="H391" s="29">
        <v>901</v>
      </c>
      <c r="I391" s="48"/>
      <c r="J391" s="29">
        <f t="shared" si="207"/>
        <v>1452.358208955224</v>
      </c>
      <c r="K391" s="125">
        <v>73692.75</v>
      </c>
      <c r="L391" s="125">
        <v>94323.15</v>
      </c>
      <c r="M391" s="125">
        <v>0</v>
      </c>
      <c r="N391" s="126">
        <f t="shared" si="187"/>
        <v>89844.808499999999</v>
      </c>
      <c r="O391" s="126">
        <f t="shared" ca="1" si="188"/>
        <v>246187.09161846459</v>
      </c>
      <c r="P391" s="126">
        <f t="shared" ca="1" si="189"/>
        <v>46903</v>
      </c>
      <c r="Q391" s="49">
        <f t="shared" si="208"/>
        <v>1</v>
      </c>
      <c r="R391" s="49">
        <f t="shared" si="209"/>
        <v>0</v>
      </c>
      <c r="S391" s="49">
        <f ca="1">OFFSET(V!$B$7,D391,Q391)*H391</f>
        <v>5162.7300000000005</v>
      </c>
      <c r="T391" s="49">
        <f ca="1">IF(R391&gt;0,OFFSET(V!$I$7,D391,R391)*IF(R391=1,H391-9300,IF(R391=2,H391-18000,IF(R391=3,H391-45000,0))),0)</f>
        <v>0</v>
      </c>
      <c r="U391" s="49">
        <f>IF(AND(I391=1,H391&gt;20000,H391&lt;=45000),H391*V!$G$7,0)+IF(AND(I391=1,H391&gt;45000,H391&lt;=50000),V!$G$7/5000*(50000-H391)*H391,0)</f>
        <v>0</v>
      </c>
      <c r="V391" s="50">
        <f t="shared" ca="1" si="190"/>
        <v>5162.7300000000005</v>
      </c>
      <c r="W391" s="51">
        <v>0</v>
      </c>
      <c r="X391" s="51">
        <v>0</v>
      </c>
      <c r="Y391" s="52">
        <v>0</v>
      </c>
      <c r="Z391" s="52">
        <v>22130.98551630415</v>
      </c>
      <c r="AA391" s="52">
        <v>0</v>
      </c>
      <c r="AB391" s="138">
        <f t="shared" si="210"/>
        <v>0</v>
      </c>
      <c r="AC391" s="52">
        <v>20939.468427549164</v>
      </c>
      <c r="AD391" s="138">
        <f t="shared" si="191"/>
        <v>0</v>
      </c>
      <c r="AE391" s="138">
        <f t="shared" si="192"/>
        <v>901</v>
      </c>
      <c r="AF391" s="138">
        <f t="shared" si="193"/>
        <v>0</v>
      </c>
      <c r="AG391" s="138">
        <f t="shared" si="194"/>
        <v>0</v>
      </c>
      <c r="AH391" s="29"/>
      <c r="AI391" s="29"/>
      <c r="AJ391" s="15"/>
      <c r="AK391" s="51">
        <f t="shared" ca="1" si="195"/>
        <v>645838.96598656254</v>
      </c>
      <c r="AL391" s="15">
        <f t="shared" ca="1" si="196"/>
        <v>697904.69598656252</v>
      </c>
      <c r="AM391" s="49">
        <f t="shared" ca="1" si="197"/>
        <v>3951.7251009993583</v>
      </c>
      <c r="AN391" s="49">
        <f t="shared" ca="1" si="198"/>
        <v>0</v>
      </c>
      <c r="AO391" s="15"/>
      <c r="AP391" s="49">
        <f t="shared" ca="1" si="199"/>
        <v>12184.768897122667</v>
      </c>
      <c r="AQ391" s="15">
        <f t="shared" si="211"/>
        <v>20939.468427549164</v>
      </c>
      <c r="AR391" s="15">
        <f t="shared" si="212"/>
        <v>0</v>
      </c>
      <c r="AS391" s="15"/>
      <c r="AT391" s="15"/>
      <c r="AU391" s="51">
        <f t="shared" si="200"/>
        <v>0</v>
      </c>
      <c r="AV391" s="51">
        <f t="shared" ca="1" si="201"/>
        <v>15025.434023055748</v>
      </c>
      <c r="AW391" s="51">
        <f t="shared" ca="1" si="213"/>
        <v>0</v>
      </c>
      <c r="AX391" s="15">
        <f t="shared" ca="1" si="214"/>
        <v>6270.7344926292535</v>
      </c>
      <c r="AY391" s="51">
        <f t="shared" ca="1" si="215"/>
        <v>-689.8139909997476</v>
      </c>
      <c r="AZ391" s="52">
        <f t="shared" ca="1" si="202"/>
        <v>0</v>
      </c>
      <c r="BA391" s="52">
        <f t="shared" ca="1" si="203"/>
        <v>0</v>
      </c>
      <c r="BB391" s="52">
        <f t="shared" si="216"/>
        <v>0</v>
      </c>
      <c r="BC391" s="39">
        <f t="shared" si="217"/>
        <v>0</v>
      </c>
      <c r="BD391" s="51">
        <f t="shared" ca="1" si="218"/>
        <v>0</v>
      </c>
      <c r="BE391" s="15">
        <f t="shared" ca="1" si="219"/>
        <v>26520.388929178669</v>
      </c>
      <c r="BF391" s="15">
        <v>-15490.24</v>
      </c>
      <c r="BG391" s="15">
        <f t="shared" ca="1" si="220"/>
        <v>712886.57001674059</v>
      </c>
      <c r="BH391" s="15"/>
      <c r="BI391" s="15"/>
    </row>
    <row r="392" spans="1:61" ht="11.25" x14ac:dyDescent="0.2">
      <c r="A392" s="20">
        <v>30702</v>
      </c>
      <c r="B392" s="20"/>
      <c r="C392" s="20">
        <v>1</v>
      </c>
      <c r="D392" s="20">
        <f t="shared" si="204"/>
        <v>3</v>
      </c>
      <c r="E392" s="47">
        <f t="shared" si="205"/>
        <v>3</v>
      </c>
      <c r="F392" s="47">
        <f t="shared" si="206"/>
        <v>33</v>
      </c>
      <c r="G392" s="21" t="s">
        <v>474</v>
      </c>
      <c r="H392" s="29">
        <v>1491</v>
      </c>
      <c r="I392" s="48"/>
      <c r="J392" s="29">
        <f t="shared" si="207"/>
        <v>2403.4029850746269</v>
      </c>
      <c r="K392" s="125">
        <v>153722.15</v>
      </c>
      <c r="L392" s="125">
        <v>251705.53</v>
      </c>
      <c r="M392" s="125">
        <v>0</v>
      </c>
      <c r="N392" s="126">
        <f t="shared" si="187"/>
        <v>208845.1047</v>
      </c>
      <c r="O392" s="126">
        <f t="shared" ca="1" si="188"/>
        <v>407397.28479814727</v>
      </c>
      <c r="P392" s="126">
        <f t="shared" ca="1" si="189"/>
        <v>59566</v>
      </c>
      <c r="Q392" s="49">
        <f t="shared" si="208"/>
        <v>1</v>
      </c>
      <c r="R392" s="49">
        <f t="shared" si="209"/>
        <v>0</v>
      </c>
      <c r="S392" s="49">
        <f ca="1">OFFSET(V!$B$7,D392,Q392)*H392</f>
        <v>8543.43</v>
      </c>
      <c r="T392" s="49">
        <f ca="1">IF(R392&gt;0,OFFSET(V!$I$7,D392,R392)*IF(R392=1,H392-9300,IF(R392=2,H392-18000,IF(R392=3,H392-45000,0))),0)</f>
        <v>0</v>
      </c>
      <c r="U392" s="49">
        <f>IF(AND(I392=1,H392&gt;20000,H392&lt;=45000),H392*V!$G$7,0)+IF(AND(I392=1,H392&gt;45000,H392&lt;=50000),V!$G$7/5000*(50000-H392)*H392,0)</f>
        <v>0</v>
      </c>
      <c r="V392" s="50">
        <f t="shared" ca="1" si="190"/>
        <v>8543.43</v>
      </c>
      <c r="W392" s="51">
        <v>0</v>
      </c>
      <c r="X392" s="51">
        <v>0</v>
      </c>
      <c r="Y392" s="52">
        <v>846.63851805556556</v>
      </c>
      <c r="Z392" s="52">
        <v>64202.161290088145</v>
      </c>
      <c r="AA392" s="52">
        <v>61278</v>
      </c>
      <c r="AB392" s="138">
        <f t="shared" si="210"/>
        <v>60278</v>
      </c>
      <c r="AC392" s="52">
        <v>60745.560938703573</v>
      </c>
      <c r="AD392" s="138">
        <f t="shared" si="191"/>
        <v>0</v>
      </c>
      <c r="AE392" s="138">
        <f t="shared" si="192"/>
        <v>1491</v>
      </c>
      <c r="AF392" s="138">
        <f t="shared" si="193"/>
        <v>0</v>
      </c>
      <c r="AG392" s="138">
        <f t="shared" si="194"/>
        <v>0</v>
      </c>
      <c r="AH392" s="29"/>
      <c r="AI392" s="29"/>
      <c r="AJ392" s="15"/>
      <c r="AK392" s="51">
        <f t="shared" ca="1" si="195"/>
        <v>1068752.384335144</v>
      </c>
      <c r="AL392" s="15">
        <f t="shared" ca="1" si="196"/>
        <v>1136861.8143351439</v>
      </c>
      <c r="AM392" s="49">
        <f t="shared" ca="1" si="197"/>
        <v>6539.4252226304588</v>
      </c>
      <c r="AN392" s="49">
        <f t="shared" ca="1" si="198"/>
        <v>373.35203840975458</v>
      </c>
      <c r="AO392" s="15"/>
      <c r="AP392" s="49">
        <f t="shared" ca="1" si="199"/>
        <v>35348.109438650979</v>
      </c>
      <c r="AQ392" s="15">
        <f t="shared" si="211"/>
        <v>60745.560938703573</v>
      </c>
      <c r="AR392" s="15">
        <f t="shared" si="212"/>
        <v>0</v>
      </c>
      <c r="AS392" s="15"/>
      <c r="AT392" s="15"/>
      <c r="AU392" s="51">
        <f t="shared" si="200"/>
        <v>30139</v>
      </c>
      <c r="AV392" s="51">
        <f t="shared" ca="1" si="201"/>
        <v>24864.508466566174</v>
      </c>
      <c r="AW392" s="51">
        <f t="shared" ca="1" si="213"/>
        <v>0</v>
      </c>
      <c r="AX392" s="15">
        <f t="shared" ca="1" si="214"/>
        <v>29606.056966513577</v>
      </c>
      <c r="AY392" s="51">
        <f t="shared" ca="1" si="215"/>
        <v>-3256.8229986203096</v>
      </c>
      <c r="AZ392" s="52">
        <f t="shared" ca="1" si="202"/>
        <v>0</v>
      </c>
      <c r="BA392" s="52">
        <f t="shared" ca="1" si="203"/>
        <v>0</v>
      </c>
      <c r="BB392" s="52">
        <f t="shared" si="216"/>
        <v>0</v>
      </c>
      <c r="BC392" s="39">
        <f t="shared" si="217"/>
        <v>0</v>
      </c>
      <c r="BD392" s="51">
        <f t="shared" ca="1" si="218"/>
        <v>0</v>
      </c>
      <c r="BE392" s="15">
        <f t="shared" ca="1" si="219"/>
        <v>87094.794906596842</v>
      </c>
      <c r="BF392" s="15">
        <v>-30120.400000000001</v>
      </c>
      <c r="BG392" s="15">
        <f t="shared" ca="1" si="220"/>
        <v>1200748.986502781</v>
      </c>
      <c r="BH392" s="15"/>
      <c r="BI392" s="15"/>
    </row>
    <row r="393" spans="1:61" ht="11.25" x14ac:dyDescent="0.2">
      <c r="A393" s="20">
        <v>30703</v>
      </c>
      <c r="B393" s="20"/>
      <c r="C393" s="20">
        <v>1</v>
      </c>
      <c r="D393" s="20">
        <f t="shared" si="204"/>
        <v>3</v>
      </c>
      <c r="E393" s="47">
        <f t="shared" si="205"/>
        <v>2</v>
      </c>
      <c r="F393" s="47">
        <f t="shared" si="206"/>
        <v>32</v>
      </c>
      <c r="G393" s="21" t="s">
        <v>475</v>
      </c>
      <c r="H393" s="29">
        <v>760</v>
      </c>
      <c r="I393" s="48"/>
      <c r="J393" s="29">
        <f t="shared" si="207"/>
        <v>1225.0746268656717</v>
      </c>
      <c r="K393" s="125">
        <v>62115.5</v>
      </c>
      <c r="L393" s="125">
        <v>38389.82</v>
      </c>
      <c r="M393" s="125">
        <v>31275</v>
      </c>
      <c r="N393" s="126">
        <f t="shared" si="187"/>
        <v>90970.189799999993</v>
      </c>
      <c r="O393" s="126">
        <f t="shared" ca="1" si="188"/>
        <v>207660.58782467601</v>
      </c>
      <c r="P393" s="126">
        <f t="shared" ca="1" si="189"/>
        <v>35007</v>
      </c>
      <c r="Q393" s="49">
        <f t="shared" si="208"/>
        <v>1</v>
      </c>
      <c r="R393" s="49">
        <f t="shared" si="209"/>
        <v>0</v>
      </c>
      <c r="S393" s="49">
        <f ca="1">OFFSET(V!$B$7,D393,Q393)*H393</f>
        <v>4354.8</v>
      </c>
      <c r="T393" s="49">
        <f ca="1">IF(R393&gt;0,OFFSET(V!$I$7,D393,R393)*IF(R393=1,H393-9300,IF(R393=2,H393-18000,IF(R393=3,H393-45000,0))),0)</f>
        <v>0</v>
      </c>
      <c r="U393" s="49">
        <f>IF(AND(I393=1,H393&gt;20000,H393&lt;=45000),H393*V!$G$7,0)+IF(AND(I393=1,H393&gt;45000,H393&lt;=50000),V!$G$7/5000*(50000-H393)*H393,0)</f>
        <v>0</v>
      </c>
      <c r="V393" s="50">
        <f t="shared" ca="1" si="190"/>
        <v>4354.8</v>
      </c>
      <c r="W393" s="51">
        <v>0</v>
      </c>
      <c r="X393" s="51">
        <v>0</v>
      </c>
      <c r="Y393" s="52">
        <v>64.751495243562999</v>
      </c>
      <c r="Z393" s="52">
        <v>15280.698821973358</v>
      </c>
      <c r="AA393" s="52">
        <v>0</v>
      </c>
      <c r="AB393" s="138">
        <f t="shared" si="210"/>
        <v>0</v>
      </c>
      <c r="AC393" s="52">
        <v>14457.996472767716</v>
      </c>
      <c r="AD393" s="138">
        <f t="shared" si="191"/>
        <v>0</v>
      </c>
      <c r="AE393" s="138">
        <f t="shared" si="192"/>
        <v>760</v>
      </c>
      <c r="AF393" s="138">
        <f t="shared" si="193"/>
        <v>0</v>
      </c>
      <c r="AG393" s="138">
        <f t="shared" si="194"/>
        <v>0</v>
      </c>
      <c r="AH393" s="29"/>
      <c r="AI393" s="29"/>
      <c r="AJ393" s="15"/>
      <c r="AK393" s="51">
        <f t="shared" ca="1" si="195"/>
        <v>544769.82702529139</v>
      </c>
      <c r="AL393" s="15">
        <f t="shared" ca="1" si="196"/>
        <v>584131.62702529144</v>
      </c>
      <c r="AM393" s="49">
        <f t="shared" ca="1" si="197"/>
        <v>3333.3086312536211</v>
      </c>
      <c r="AN393" s="49">
        <f t="shared" ca="1" si="198"/>
        <v>28.5542202766602</v>
      </c>
      <c r="AO393" s="15"/>
      <c r="AP393" s="49">
        <f t="shared" ca="1" si="199"/>
        <v>8413.1718217026682</v>
      </c>
      <c r="AQ393" s="15">
        <f t="shared" si="211"/>
        <v>14457.996472767716</v>
      </c>
      <c r="AR393" s="15">
        <f t="shared" si="212"/>
        <v>0</v>
      </c>
      <c r="AS393" s="15"/>
      <c r="AT393" s="15"/>
      <c r="AU393" s="51">
        <f t="shared" si="200"/>
        <v>0</v>
      </c>
      <c r="AV393" s="51">
        <f t="shared" ca="1" si="201"/>
        <v>12674.061995030377</v>
      </c>
      <c r="AW393" s="51">
        <f t="shared" ca="1" si="213"/>
        <v>0</v>
      </c>
      <c r="AX393" s="15">
        <f t="shared" ca="1" si="214"/>
        <v>6629.2373439653293</v>
      </c>
      <c r="AY393" s="51">
        <f t="shared" ca="1" si="215"/>
        <v>-729.25120253463388</v>
      </c>
      <c r="AZ393" s="52">
        <f t="shared" ca="1" si="202"/>
        <v>0</v>
      </c>
      <c r="BA393" s="52">
        <f t="shared" ca="1" si="203"/>
        <v>0</v>
      </c>
      <c r="BB393" s="52">
        <f t="shared" si="216"/>
        <v>0</v>
      </c>
      <c r="BC393" s="39">
        <f t="shared" si="217"/>
        <v>0</v>
      </c>
      <c r="BD393" s="51">
        <f t="shared" ca="1" si="218"/>
        <v>0</v>
      </c>
      <c r="BE393" s="15">
        <f t="shared" ca="1" si="219"/>
        <v>20357.982614198412</v>
      </c>
      <c r="BF393" s="15">
        <v>-12320.79</v>
      </c>
      <c r="BG393" s="15">
        <f t="shared" ca="1" si="220"/>
        <v>595530.68249102018</v>
      </c>
      <c r="BH393" s="15"/>
      <c r="BI393" s="15"/>
    </row>
    <row r="394" spans="1:61" ht="11.25" x14ac:dyDescent="0.2">
      <c r="A394" s="20">
        <v>30704</v>
      </c>
      <c r="B394" s="20"/>
      <c r="C394" s="20">
        <v>1</v>
      </c>
      <c r="D394" s="20">
        <f t="shared" si="204"/>
        <v>3</v>
      </c>
      <c r="E394" s="47">
        <f t="shared" si="205"/>
        <v>5</v>
      </c>
      <c r="F394" s="47">
        <f t="shared" si="206"/>
        <v>35</v>
      </c>
      <c r="G394" s="21" t="s">
        <v>476</v>
      </c>
      <c r="H394" s="29">
        <v>7731</v>
      </c>
      <c r="I394" s="48"/>
      <c r="J394" s="29">
        <f t="shared" si="207"/>
        <v>12461.910447761195</v>
      </c>
      <c r="K394" s="125">
        <v>747427.14999999991</v>
      </c>
      <c r="L394" s="125">
        <v>2822018.89</v>
      </c>
      <c r="M394" s="125">
        <v>0</v>
      </c>
      <c r="N394" s="126">
        <f t="shared" si="187"/>
        <v>1638734.9151000001</v>
      </c>
      <c r="O394" s="126">
        <f t="shared" ca="1" si="188"/>
        <v>2112400.0058849608</v>
      </c>
      <c r="P394" s="126">
        <f t="shared" ca="1" si="189"/>
        <v>142100</v>
      </c>
      <c r="Q394" s="49">
        <f t="shared" si="208"/>
        <v>1</v>
      </c>
      <c r="R394" s="49">
        <f t="shared" si="209"/>
        <v>0</v>
      </c>
      <c r="S394" s="49">
        <f ca="1">OFFSET(V!$B$7,D394,Q394)*H394</f>
        <v>44298.630000000005</v>
      </c>
      <c r="T394" s="49">
        <f ca="1">IF(R394&gt;0,OFFSET(V!$I$7,D394,R394)*IF(R394=1,H394-9300,IF(R394=2,H394-18000,IF(R394=3,H394-45000,0))),0)</f>
        <v>0</v>
      </c>
      <c r="U394" s="49">
        <f>IF(AND(I394=1,H394&gt;20000,H394&lt;=45000),H394*V!$G$7,0)+IF(AND(I394=1,H394&gt;45000,H394&lt;=50000),V!$G$7/5000*(50000-H394)*H394,0)</f>
        <v>0</v>
      </c>
      <c r="V394" s="50">
        <f t="shared" ca="1" si="190"/>
        <v>44298.630000000005</v>
      </c>
      <c r="W394" s="51">
        <v>43134.9</v>
      </c>
      <c r="X394" s="51">
        <v>0</v>
      </c>
      <c r="Y394" s="52">
        <v>26673.11032462955</v>
      </c>
      <c r="Z394" s="52">
        <v>392588.09764321998</v>
      </c>
      <c r="AA394" s="52">
        <v>11704</v>
      </c>
      <c r="AB394" s="138">
        <f t="shared" si="210"/>
        <v>10704</v>
      </c>
      <c r="AC394" s="52">
        <v>371451.42359682056</v>
      </c>
      <c r="AD394" s="138">
        <f t="shared" si="191"/>
        <v>0</v>
      </c>
      <c r="AE394" s="138">
        <f t="shared" si="192"/>
        <v>7731</v>
      </c>
      <c r="AF394" s="138">
        <f t="shared" si="193"/>
        <v>0</v>
      </c>
      <c r="AG394" s="138">
        <f t="shared" si="194"/>
        <v>0</v>
      </c>
      <c r="AH394" s="29"/>
      <c r="AI394" s="29"/>
      <c r="AJ394" s="15"/>
      <c r="AK394" s="51">
        <f t="shared" ca="1" si="195"/>
        <v>5541599.3851743788</v>
      </c>
      <c r="AL394" s="15">
        <f t="shared" ca="1" si="196"/>
        <v>5771132.915174379</v>
      </c>
      <c r="AM394" s="49">
        <f t="shared" ca="1" si="197"/>
        <v>33907.643458186503</v>
      </c>
      <c r="AN394" s="49">
        <f t="shared" ca="1" si="198"/>
        <v>11762.351816097187</v>
      </c>
      <c r="AO394" s="15"/>
      <c r="AP394" s="49">
        <f t="shared" ca="1" si="199"/>
        <v>216149.21929344421</v>
      </c>
      <c r="AQ394" s="15">
        <f t="shared" si="211"/>
        <v>371451.42359682056</v>
      </c>
      <c r="AR394" s="15">
        <f t="shared" si="212"/>
        <v>0</v>
      </c>
      <c r="AS394" s="15"/>
      <c r="AT394" s="15"/>
      <c r="AU394" s="51">
        <f t="shared" si="200"/>
        <v>5352</v>
      </c>
      <c r="AV394" s="51">
        <f t="shared" ca="1" si="201"/>
        <v>128925.22800471031</v>
      </c>
      <c r="AW394" s="51">
        <f t="shared" ca="1" si="213"/>
        <v>0</v>
      </c>
      <c r="AX394" s="15">
        <f t="shared" ca="1" si="214"/>
        <v>0</v>
      </c>
      <c r="AY394" s="51">
        <f t="shared" ca="1" si="215"/>
        <v>0</v>
      </c>
      <c r="AZ394" s="52">
        <f t="shared" ca="1" si="202"/>
        <v>0</v>
      </c>
      <c r="BA394" s="52">
        <f t="shared" ca="1" si="203"/>
        <v>0</v>
      </c>
      <c r="BB394" s="52">
        <f t="shared" si="216"/>
        <v>0</v>
      </c>
      <c r="BC394" s="39">
        <f t="shared" si="217"/>
        <v>0</v>
      </c>
      <c r="BD394" s="51">
        <f t="shared" ca="1" si="218"/>
        <v>0</v>
      </c>
      <c r="BE394" s="15">
        <f t="shared" ca="1" si="219"/>
        <v>350426.44729815453</v>
      </c>
      <c r="BF394" s="15">
        <v>-177272.29</v>
      </c>
      <c r="BG394" s="15">
        <f t="shared" ca="1" si="220"/>
        <v>5989957.0677468171</v>
      </c>
      <c r="BH394" s="15"/>
      <c r="BI394" s="15"/>
    </row>
    <row r="395" spans="1:61" ht="11.25" x14ac:dyDescent="0.2">
      <c r="A395" s="20">
        <v>30706</v>
      </c>
      <c r="B395" s="20"/>
      <c r="C395" s="20">
        <v>1</v>
      </c>
      <c r="D395" s="20">
        <f t="shared" si="204"/>
        <v>3</v>
      </c>
      <c r="E395" s="47">
        <f t="shared" si="205"/>
        <v>4</v>
      </c>
      <c r="F395" s="47">
        <f t="shared" si="206"/>
        <v>34</v>
      </c>
      <c r="G395" s="21" t="s">
        <v>477</v>
      </c>
      <c r="H395" s="29">
        <v>3019</v>
      </c>
      <c r="I395" s="48"/>
      <c r="J395" s="29">
        <f t="shared" si="207"/>
        <v>4866.4477611940301</v>
      </c>
      <c r="K395" s="125">
        <v>334085.05</v>
      </c>
      <c r="L395" s="125">
        <v>688457.37</v>
      </c>
      <c r="M395" s="125">
        <v>0</v>
      </c>
      <c r="N395" s="126">
        <f t="shared" si="187"/>
        <v>509039.6103</v>
      </c>
      <c r="O395" s="126">
        <f t="shared" ca="1" si="188"/>
        <v>824904.36137196957</v>
      </c>
      <c r="P395" s="126">
        <f t="shared" ca="1" si="189"/>
        <v>94759</v>
      </c>
      <c r="Q395" s="49">
        <f t="shared" si="208"/>
        <v>1</v>
      </c>
      <c r="R395" s="49">
        <f t="shared" si="209"/>
        <v>0</v>
      </c>
      <c r="S395" s="49">
        <f ca="1">OFFSET(V!$B$7,D395,Q395)*H395</f>
        <v>17298.870000000003</v>
      </c>
      <c r="T395" s="49">
        <f ca="1">IF(R395&gt;0,OFFSET(V!$I$7,D395,R395)*IF(R395=1,H395-9300,IF(R395=2,H395-18000,IF(R395=3,H395-45000,0))),0)</f>
        <v>0</v>
      </c>
      <c r="U395" s="49">
        <f>IF(AND(I395=1,H395&gt;20000,H395&lt;=45000),H395*V!$G$7,0)+IF(AND(I395=1,H395&gt;45000,H395&lt;=50000),V!$G$7/5000*(50000-H395)*H395,0)</f>
        <v>0</v>
      </c>
      <c r="V395" s="50">
        <f t="shared" ca="1" si="190"/>
        <v>17298.870000000003</v>
      </c>
      <c r="W395" s="51">
        <v>11850.35</v>
      </c>
      <c r="X395" s="51">
        <v>0</v>
      </c>
      <c r="Y395" s="52">
        <v>0</v>
      </c>
      <c r="Z395" s="52">
        <v>68850.60645480112</v>
      </c>
      <c r="AA395" s="52">
        <v>0</v>
      </c>
      <c r="AB395" s="138">
        <f t="shared" si="210"/>
        <v>0</v>
      </c>
      <c r="AC395" s="52">
        <v>65143.737002394562</v>
      </c>
      <c r="AD395" s="138">
        <f t="shared" si="191"/>
        <v>0</v>
      </c>
      <c r="AE395" s="138">
        <f t="shared" si="192"/>
        <v>3019</v>
      </c>
      <c r="AF395" s="138">
        <f t="shared" si="193"/>
        <v>0</v>
      </c>
      <c r="AG395" s="138">
        <f t="shared" si="194"/>
        <v>0</v>
      </c>
      <c r="AH395" s="29"/>
      <c r="AI395" s="29"/>
      <c r="AJ395" s="15"/>
      <c r="AK395" s="51">
        <f t="shared" ca="1" si="195"/>
        <v>2164026.457617572</v>
      </c>
      <c r="AL395" s="15">
        <f t="shared" ca="1" si="196"/>
        <v>2287934.6776175722</v>
      </c>
      <c r="AM395" s="49">
        <f t="shared" ca="1" si="197"/>
        <v>13241.129944414055</v>
      </c>
      <c r="AN395" s="49">
        <f t="shared" ca="1" si="198"/>
        <v>0</v>
      </c>
      <c r="AO395" s="15"/>
      <c r="AP395" s="49">
        <f t="shared" ca="1" si="199"/>
        <v>37907.427460039922</v>
      </c>
      <c r="AQ395" s="15">
        <f t="shared" si="211"/>
        <v>65143.737002394562</v>
      </c>
      <c r="AR395" s="15">
        <f t="shared" si="212"/>
        <v>0</v>
      </c>
      <c r="AS395" s="15"/>
      <c r="AT395" s="15"/>
      <c r="AU395" s="51">
        <f t="shared" si="200"/>
        <v>0</v>
      </c>
      <c r="AV395" s="51">
        <f t="shared" ca="1" si="201"/>
        <v>50346.043635521979</v>
      </c>
      <c r="AW395" s="51">
        <f t="shared" ca="1" si="213"/>
        <v>0</v>
      </c>
      <c r="AX395" s="15">
        <f t="shared" ca="1" si="214"/>
        <v>23109.734093167332</v>
      </c>
      <c r="AY395" s="51">
        <f t="shared" ca="1" si="215"/>
        <v>-2542.1930914932773</v>
      </c>
      <c r="AZ395" s="52">
        <f t="shared" ca="1" si="202"/>
        <v>0</v>
      </c>
      <c r="BA395" s="52">
        <f t="shared" ca="1" si="203"/>
        <v>0</v>
      </c>
      <c r="BB395" s="52">
        <f t="shared" si="216"/>
        <v>0</v>
      </c>
      <c r="BC395" s="39">
        <f t="shared" si="217"/>
        <v>0</v>
      </c>
      <c r="BD395" s="51">
        <f t="shared" ca="1" si="218"/>
        <v>0</v>
      </c>
      <c r="BE395" s="15">
        <f t="shared" ca="1" si="219"/>
        <v>85711.278004068619</v>
      </c>
      <c r="BF395" s="15">
        <v>-59155.11</v>
      </c>
      <c r="BG395" s="15">
        <f t="shared" ca="1" si="220"/>
        <v>2327731.9755660547</v>
      </c>
      <c r="BH395" s="15"/>
      <c r="BI395" s="15"/>
    </row>
    <row r="396" spans="1:61" ht="11.25" x14ac:dyDescent="0.2">
      <c r="A396" s="20">
        <v>30708</v>
      </c>
      <c r="B396" s="20"/>
      <c r="C396" s="20">
        <v>1</v>
      </c>
      <c r="D396" s="20">
        <f t="shared" si="204"/>
        <v>3</v>
      </c>
      <c r="E396" s="47">
        <f t="shared" si="205"/>
        <v>3</v>
      </c>
      <c r="F396" s="47">
        <f t="shared" si="206"/>
        <v>33</v>
      </c>
      <c r="G396" s="21" t="s">
        <v>478</v>
      </c>
      <c r="H396" s="29">
        <v>1381</v>
      </c>
      <c r="I396" s="48"/>
      <c r="J396" s="29">
        <f t="shared" si="207"/>
        <v>2226.0895522388059</v>
      </c>
      <c r="K396" s="125">
        <v>155397.85</v>
      </c>
      <c r="L396" s="125">
        <v>294665.95</v>
      </c>
      <c r="M396" s="125">
        <v>0</v>
      </c>
      <c r="N396" s="126">
        <f t="shared" si="187"/>
        <v>226806.17250000002</v>
      </c>
      <c r="O396" s="126">
        <f t="shared" ca="1" si="188"/>
        <v>377341.14708668098</v>
      </c>
      <c r="P396" s="126">
        <f t="shared" ca="1" si="189"/>
        <v>45160</v>
      </c>
      <c r="Q396" s="49">
        <f t="shared" si="208"/>
        <v>1</v>
      </c>
      <c r="R396" s="49">
        <f t="shared" si="209"/>
        <v>0</v>
      </c>
      <c r="S396" s="49">
        <f ca="1">OFFSET(V!$B$7,D396,Q396)*H396</f>
        <v>7913.130000000001</v>
      </c>
      <c r="T396" s="49">
        <f ca="1">IF(R396&gt;0,OFFSET(V!$I$7,D396,R396)*IF(R396=1,H396-9300,IF(R396=2,H396-18000,IF(R396=3,H396-45000,0))),0)</f>
        <v>0</v>
      </c>
      <c r="U396" s="49">
        <f>IF(AND(I396=1,H396&gt;20000,H396&lt;=45000),H396*V!$G$7,0)+IF(AND(I396=1,H396&gt;45000,H396&lt;=50000),V!$G$7/5000*(50000-H396)*H396,0)</f>
        <v>0</v>
      </c>
      <c r="V396" s="50">
        <f t="shared" ca="1" si="190"/>
        <v>7913.130000000001</v>
      </c>
      <c r="W396" s="51">
        <v>0</v>
      </c>
      <c r="X396" s="51">
        <v>0</v>
      </c>
      <c r="Y396" s="52">
        <v>252991.28652718326</v>
      </c>
      <c r="Z396" s="52">
        <v>105329.24427519749</v>
      </c>
      <c r="AA396" s="52">
        <v>15044</v>
      </c>
      <c r="AB396" s="138">
        <f t="shared" si="210"/>
        <v>14044</v>
      </c>
      <c r="AC396" s="52">
        <v>99658.389969722135</v>
      </c>
      <c r="AD396" s="138">
        <f t="shared" si="191"/>
        <v>0</v>
      </c>
      <c r="AE396" s="138">
        <f t="shared" si="192"/>
        <v>1381</v>
      </c>
      <c r="AF396" s="138">
        <f t="shared" si="193"/>
        <v>0</v>
      </c>
      <c r="AG396" s="138">
        <f t="shared" si="194"/>
        <v>0</v>
      </c>
      <c r="AH396" s="29"/>
      <c r="AI396" s="29"/>
      <c r="AJ396" s="15"/>
      <c r="AK396" s="51">
        <f t="shared" ca="1" si="195"/>
        <v>989904.1198972729</v>
      </c>
      <c r="AL396" s="15">
        <f t="shared" ca="1" si="196"/>
        <v>1042977.2498972729</v>
      </c>
      <c r="AM396" s="49">
        <f t="shared" ca="1" si="197"/>
        <v>6056.9726575805926</v>
      </c>
      <c r="AN396" s="49">
        <f t="shared" ca="1" si="198"/>
        <v>111564.51131205325</v>
      </c>
      <c r="AO396" s="15"/>
      <c r="AP396" s="49">
        <f t="shared" ca="1" si="199"/>
        <v>57991.656027082812</v>
      </c>
      <c r="AQ396" s="15">
        <f t="shared" si="211"/>
        <v>99658.389969722135</v>
      </c>
      <c r="AR396" s="15">
        <f t="shared" si="212"/>
        <v>0</v>
      </c>
      <c r="AS396" s="15"/>
      <c r="AT396" s="15"/>
      <c r="AU396" s="51">
        <f t="shared" si="200"/>
        <v>7022</v>
      </c>
      <c r="AV396" s="51">
        <f t="shared" ca="1" si="201"/>
        <v>23030.104756759145</v>
      </c>
      <c r="AW396" s="51">
        <f t="shared" ca="1" si="213"/>
        <v>1648.7901889079658</v>
      </c>
      <c r="AX396" s="15">
        <f t="shared" ca="1" si="214"/>
        <v>0</v>
      </c>
      <c r="AY396" s="51">
        <f t="shared" ca="1" si="215"/>
        <v>0</v>
      </c>
      <c r="AZ396" s="52">
        <f t="shared" ca="1" si="202"/>
        <v>0</v>
      </c>
      <c r="BA396" s="52">
        <f t="shared" ca="1" si="203"/>
        <v>0</v>
      </c>
      <c r="BB396" s="52">
        <f t="shared" si="216"/>
        <v>0</v>
      </c>
      <c r="BC396" s="39">
        <f t="shared" si="217"/>
        <v>0</v>
      </c>
      <c r="BD396" s="51">
        <f t="shared" ca="1" si="218"/>
        <v>0</v>
      </c>
      <c r="BE396" s="15">
        <f t="shared" ca="1" si="219"/>
        <v>89692.550972749916</v>
      </c>
      <c r="BF396" s="15">
        <v>-30304.99</v>
      </c>
      <c r="BG396" s="15">
        <f t="shared" ca="1" si="220"/>
        <v>1219986.2948396567</v>
      </c>
      <c r="BH396" s="15"/>
      <c r="BI396" s="15"/>
    </row>
    <row r="397" spans="1:61" ht="11.25" x14ac:dyDescent="0.2">
      <c r="A397" s="20">
        <v>30709</v>
      </c>
      <c r="B397" s="20"/>
      <c r="C397" s="20">
        <v>1</v>
      </c>
      <c r="D397" s="20">
        <f t="shared" si="204"/>
        <v>3</v>
      </c>
      <c r="E397" s="47">
        <f t="shared" si="205"/>
        <v>3</v>
      </c>
      <c r="F397" s="47">
        <f t="shared" si="206"/>
        <v>33</v>
      </c>
      <c r="G397" s="21" t="s">
        <v>479</v>
      </c>
      <c r="H397" s="29">
        <v>2063</v>
      </c>
      <c r="I397" s="48"/>
      <c r="J397" s="29">
        <f t="shared" si="207"/>
        <v>3325.4328358208954</v>
      </c>
      <c r="K397" s="125">
        <v>156159.59999999998</v>
      </c>
      <c r="L397" s="125">
        <v>128363.57</v>
      </c>
      <c r="M397" s="125">
        <v>36120</v>
      </c>
      <c r="N397" s="126">
        <f t="shared" si="187"/>
        <v>198616.70429999998</v>
      </c>
      <c r="O397" s="126">
        <f t="shared" ca="1" si="188"/>
        <v>563689.20089777187</v>
      </c>
      <c r="P397" s="126">
        <f t="shared" ca="1" si="189"/>
        <v>109522</v>
      </c>
      <c r="Q397" s="49">
        <f t="shared" si="208"/>
        <v>1</v>
      </c>
      <c r="R397" s="49">
        <f t="shared" si="209"/>
        <v>0</v>
      </c>
      <c r="S397" s="49">
        <f ca="1">OFFSET(V!$B$7,D397,Q397)*H397</f>
        <v>11820.990000000002</v>
      </c>
      <c r="T397" s="49">
        <f ca="1">IF(R397&gt;0,OFFSET(V!$I$7,D397,R397)*IF(R397=1,H397-9300,IF(R397=2,H397-18000,IF(R397=3,H397-45000,0))),0)</f>
        <v>0</v>
      </c>
      <c r="U397" s="49">
        <f>IF(AND(I397=1,H397&gt;20000,H397&lt;=45000),H397*V!$G$7,0)+IF(AND(I397=1,H397&gt;45000,H397&lt;=50000),V!$G$7/5000*(50000-H397)*H397,0)</f>
        <v>0</v>
      </c>
      <c r="V397" s="50">
        <f t="shared" ca="1" si="190"/>
        <v>11820.990000000002</v>
      </c>
      <c r="W397" s="51">
        <v>0</v>
      </c>
      <c r="X397" s="51">
        <v>0</v>
      </c>
      <c r="Y397" s="52">
        <v>217.36444699606838</v>
      </c>
      <c r="Z397" s="52">
        <v>52386.285182735839</v>
      </c>
      <c r="AA397" s="52">
        <v>2613</v>
      </c>
      <c r="AB397" s="138">
        <f t="shared" si="210"/>
        <v>1613</v>
      </c>
      <c r="AC397" s="52">
        <v>49565.843500839794</v>
      </c>
      <c r="AD397" s="138">
        <f t="shared" si="191"/>
        <v>0</v>
      </c>
      <c r="AE397" s="138">
        <f t="shared" si="192"/>
        <v>2063</v>
      </c>
      <c r="AF397" s="138">
        <f t="shared" si="193"/>
        <v>0</v>
      </c>
      <c r="AG397" s="138">
        <f t="shared" si="194"/>
        <v>0</v>
      </c>
      <c r="AH397" s="29"/>
      <c r="AI397" s="29"/>
      <c r="AJ397" s="15"/>
      <c r="AK397" s="51">
        <f t="shared" ca="1" si="195"/>
        <v>1478763.3594120739</v>
      </c>
      <c r="AL397" s="15">
        <f t="shared" ca="1" si="196"/>
        <v>1600106.3494120738</v>
      </c>
      <c r="AM397" s="49">
        <f t="shared" ca="1" si="197"/>
        <v>9048.1785608897626</v>
      </c>
      <c r="AN397" s="49">
        <f t="shared" ca="1" si="198"/>
        <v>95.853729346229699</v>
      </c>
      <c r="AO397" s="15"/>
      <c r="AP397" s="49">
        <f t="shared" ca="1" si="199"/>
        <v>28842.58262516795</v>
      </c>
      <c r="AQ397" s="15">
        <f t="shared" si="211"/>
        <v>49565.843500839794</v>
      </c>
      <c r="AR397" s="15">
        <f t="shared" si="212"/>
        <v>0</v>
      </c>
      <c r="AS397" s="15"/>
      <c r="AT397" s="15"/>
      <c r="AU397" s="51">
        <f t="shared" si="200"/>
        <v>806.5</v>
      </c>
      <c r="AV397" s="51">
        <f t="shared" ca="1" si="201"/>
        <v>34403.407757562716</v>
      </c>
      <c r="AW397" s="51">
        <f t="shared" ca="1" si="213"/>
        <v>0</v>
      </c>
      <c r="AX397" s="15">
        <f t="shared" ca="1" si="214"/>
        <v>14486.646881890876</v>
      </c>
      <c r="AY397" s="51">
        <f t="shared" ca="1" si="215"/>
        <v>-1593.6078482588082</v>
      </c>
      <c r="AZ397" s="52">
        <f t="shared" ca="1" si="202"/>
        <v>0</v>
      </c>
      <c r="BA397" s="52">
        <f t="shared" ca="1" si="203"/>
        <v>0</v>
      </c>
      <c r="BB397" s="52">
        <f t="shared" si="216"/>
        <v>0</v>
      </c>
      <c r="BC397" s="39">
        <f t="shared" si="217"/>
        <v>0</v>
      </c>
      <c r="BD397" s="51">
        <f t="shared" ca="1" si="218"/>
        <v>0</v>
      </c>
      <c r="BE397" s="15">
        <f t="shared" ca="1" si="219"/>
        <v>62458.882534471864</v>
      </c>
      <c r="BF397" s="15">
        <v>-34402.25</v>
      </c>
      <c r="BG397" s="15">
        <f t="shared" ca="1" si="220"/>
        <v>1637307.0142367817</v>
      </c>
      <c r="BH397" s="15"/>
      <c r="BI397" s="15"/>
    </row>
    <row r="398" spans="1:61" ht="11.25" x14ac:dyDescent="0.2">
      <c r="A398" s="20">
        <v>30710</v>
      </c>
      <c r="B398" s="20"/>
      <c r="C398" s="20">
        <v>1</v>
      </c>
      <c r="D398" s="20">
        <f t="shared" si="204"/>
        <v>3</v>
      </c>
      <c r="E398" s="47">
        <f t="shared" si="205"/>
        <v>5</v>
      </c>
      <c r="F398" s="47">
        <f t="shared" si="206"/>
        <v>35</v>
      </c>
      <c r="G398" s="21" t="s">
        <v>480</v>
      </c>
      <c r="H398" s="29">
        <v>6124</v>
      </c>
      <c r="I398" s="48"/>
      <c r="J398" s="29">
        <f t="shared" si="207"/>
        <v>9871.5223880597023</v>
      </c>
      <c r="K398" s="125">
        <v>413113.05</v>
      </c>
      <c r="L398" s="125">
        <v>684147.73</v>
      </c>
      <c r="M398" s="125">
        <v>68394</v>
      </c>
      <c r="N398" s="126">
        <f t="shared" si="187"/>
        <v>632653.01069999998</v>
      </c>
      <c r="O398" s="126">
        <f t="shared" ca="1" si="188"/>
        <v>1673307.1576819946</v>
      </c>
      <c r="P398" s="126">
        <f t="shared" ca="1" si="189"/>
        <v>312196</v>
      </c>
      <c r="Q398" s="49">
        <f t="shared" si="208"/>
        <v>1</v>
      </c>
      <c r="R398" s="49">
        <f t="shared" si="209"/>
        <v>0</v>
      </c>
      <c r="S398" s="49">
        <f ca="1">OFFSET(V!$B$7,D398,Q398)*H398</f>
        <v>35090.520000000004</v>
      </c>
      <c r="T398" s="49">
        <f ca="1">IF(R398&gt;0,OFFSET(V!$I$7,D398,R398)*IF(R398=1,H398-9300,IF(R398=2,H398-18000,IF(R398=3,H398-45000,0))),0)</f>
        <v>0</v>
      </c>
      <c r="U398" s="49">
        <f>IF(AND(I398=1,H398&gt;20000,H398&lt;=45000),H398*V!$G$7,0)+IF(AND(I398=1,H398&gt;45000,H398&lt;=50000),V!$G$7/5000*(50000-H398)*H398,0)</f>
        <v>0</v>
      </c>
      <c r="V398" s="50">
        <f t="shared" ca="1" si="190"/>
        <v>35090.520000000004</v>
      </c>
      <c r="W398" s="51">
        <v>33340.9</v>
      </c>
      <c r="X398" s="51">
        <v>0</v>
      </c>
      <c r="Y398" s="52">
        <v>2088.8352724867914</v>
      </c>
      <c r="Z398" s="52">
        <v>260904.05005704815</v>
      </c>
      <c r="AA398" s="52">
        <v>14320</v>
      </c>
      <c r="AB398" s="138">
        <f t="shared" si="210"/>
        <v>13320</v>
      </c>
      <c r="AC398" s="52">
        <v>246857.15485939253</v>
      </c>
      <c r="AD398" s="138">
        <f t="shared" si="191"/>
        <v>0</v>
      </c>
      <c r="AE398" s="138">
        <f t="shared" si="192"/>
        <v>6124</v>
      </c>
      <c r="AF398" s="138">
        <f t="shared" si="193"/>
        <v>0</v>
      </c>
      <c r="AG398" s="138">
        <f t="shared" si="194"/>
        <v>0</v>
      </c>
      <c r="AH398" s="29"/>
      <c r="AI398" s="29"/>
      <c r="AJ398" s="15"/>
      <c r="AK398" s="51">
        <f t="shared" ca="1" si="195"/>
        <v>4389697.9219774799</v>
      </c>
      <c r="AL398" s="15">
        <f t="shared" ca="1" si="196"/>
        <v>4770325.3419774799</v>
      </c>
      <c r="AM398" s="49">
        <f t="shared" ca="1" si="197"/>
        <v>26859.450076048914</v>
      </c>
      <c r="AN398" s="49">
        <f t="shared" ca="1" si="198"/>
        <v>921.13799485077902</v>
      </c>
      <c r="AO398" s="15"/>
      <c r="AP398" s="49">
        <f t="shared" ca="1" si="199"/>
        <v>143647.26559178348</v>
      </c>
      <c r="AQ398" s="15">
        <f t="shared" si="211"/>
        <v>246857.15485939253</v>
      </c>
      <c r="AR398" s="15">
        <f t="shared" si="212"/>
        <v>0</v>
      </c>
      <c r="AS398" s="15"/>
      <c r="AT398" s="15"/>
      <c r="AU398" s="51">
        <f t="shared" si="200"/>
        <v>6660</v>
      </c>
      <c r="AV398" s="51">
        <f t="shared" ca="1" si="201"/>
        <v>102126.25744416582</v>
      </c>
      <c r="AW398" s="51">
        <f t="shared" ca="1" si="213"/>
        <v>0</v>
      </c>
      <c r="AX398" s="15">
        <f t="shared" ca="1" si="214"/>
        <v>5576.3681765567744</v>
      </c>
      <c r="AY398" s="51">
        <f t="shared" ca="1" si="215"/>
        <v>-613.43002030719856</v>
      </c>
      <c r="AZ398" s="52">
        <f t="shared" ca="1" si="202"/>
        <v>0</v>
      </c>
      <c r="BA398" s="52">
        <f t="shared" ca="1" si="203"/>
        <v>0</v>
      </c>
      <c r="BB398" s="52">
        <f t="shared" si="216"/>
        <v>0</v>
      </c>
      <c r="BC398" s="39">
        <f t="shared" si="217"/>
        <v>0</v>
      </c>
      <c r="BD398" s="51">
        <f t="shared" ca="1" si="218"/>
        <v>0</v>
      </c>
      <c r="BE398" s="15">
        <f t="shared" ca="1" si="219"/>
        <v>251820.09301564211</v>
      </c>
      <c r="BF398" s="15">
        <v>-110262.14</v>
      </c>
      <c r="BG398" s="15">
        <f t="shared" ca="1" si="220"/>
        <v>4939663.8830640223</v>
      </c>
      <c r="BH398" s="15"/>
      <c r="BI398" s="15"/>
    </row>
    <row r="399" spans="1:61" ht="11.25" x14ac:dyDescent="0.2">
      <c r="A399" s="20">
        <v>30711</v>
      </c>
      <c r="B399" s="20"/>
      <c r="C399" s="20">
        <v>1</v>
      </c>
      <c r="D399" s="20">
        <f t="shared" si="204"/>
        <v>3</v>
      </c>
      <c r="E399" s="47">
        <f t="shared" si="205"/>
        <v>3</v>
      </c>
      <c r="F399" s="47">
        <f t="shared" si="206"/>
        <v>33</v>
      </c>
      <c r="G399" s="21" t="s">
        <v>481</v>
      </c>
      <c r="H399" s="29">
        <v>1902</v>
      </c>
      <c r="I399" s="48"/>
      <c r="J399" s="29">
        <f t="shared" si="207"/>
        <v>3065.9104477611941</v>
      </c>
      <c r="K399" s="125">
        <v>121983.70000000001</v>
      </c>
      <c r="L399" s="125">
        <v>72831.740000000005</v>
      </c>
      <c r="M399" s="125">
        <v>39168</v>
      </c>
      <c r="N399" s="126">
        <f t="shared" si="187"/>
        <v>155400.64260000002</v>
      </c>
      <c r="O399" s="126">
        <f t="shared" ca="1" si="188"/>
        <v>519697.94479280757</v>
      </c>
      <c r="P399" s="126">
        <f t="shared" ca="1" si="189"/>
        <v>109289</v>
      </c>
      <c r="Q399" s="49">
        <f t="shared" si="208"/>
        <v>1</v>
      </c>
      <c r="R399" s="49">
        <f t="shared" si="209"/>
        <v>0</v>
      </c>
      <c r="S399" s="49">
        <f ca="1">OFFSET(V!$B$7,D399,Q399)*H399</f>
        <v>10898.460000000001</v>
      </c>
      <c r="T399" s="49">
        <f ca="1">IF(R399&gt;0,OFFSET(V!$I$7,D399,R399)*IF(R399=1,H399-9300,IF(R399=2,H399-18000,IF(R399=3,H399-45000,0))),0)</f>
        <v>0</v>
      </c>
      <c r="U399" s="49">
        <f>IF(AND(I399=1,H399&gt;20000,H399&lt;=45000),H399*V!$G$7,0)+IF(AND(I399=1,H399&gt;45000,H399&lt;=50000),V!$G$7/5000*(50000-H399)*H399,0)</f>
        <v>0</v>
      </c>
      <c r="V399" s="50">
        <f t="shared" ca="1" si="190"/>
        <v>10898.460000000001</v>
      </c>
      <c r="W399" s="51">
        <v>0</v>
      </c>
      <c r="X399" s="51">
        <v>0</v>
      </c>
      <c r="Y399" s="52">
        <v>371.5762011002667</v>
      </c>
      <c r="Z399" s="52">
        <v>27327.529196311127</v>
      </c>
      <c r="AA399" s="52">
        <v>5910</v>
      </c>
      <c r="AB399" s="138">
        <f t="shared" si="210"/>
        <v>4910</v>
      </c>
      <c r="AC399" s="52">
        <v>25856.233758208415</v>
      </c>
      <c r="AD399" s="138">
        <f t="shared" si="191"/>
        <v>0</v>
      </c>
      <c r="AE399" s="138">
        <f t="shared" si="192"/>
        <v>1902</v>
      </c>
      <c r="AF399" s="138">
        <f t="shared" si="193"/>
        <v>0</v>
      </c>
      <c r="AG399" s="138">
        <f t="shared" si="194"/>
        <v>0</v>
      </c>
      <c r="AH399" s="29"/>
      <c r="AI399" s="29"/>
      <c r="AJ399" s="15"/>
      <c r="AK399" s="51">
        <f t="shared" ca="1" si="195"/>
        <v>1363358.1723711898</v>
      </c>
      <c r="AL399" s="15">
        <f t="shared" ca="1" si="196"/>
        <v>1483545.6323711898</v>
      </c>
      <c r="AM399" s="49">
        <f t="shared" ca="1" si="197"/>
        <v>8342.0434429531415</v>
      </c>
      <c r="AN399" s="49">
        <f t="shared" ca="1" si="198"/>
        <v>163.85828089176613</v>
      </c>
      <c r="AO399" s="15"/>
      <c r="AP399" s="49">
        <f t="shared" ca="1" si="199"/>
        <v>15045.856296869993</v>
      </c>
      <c r="AQ399" s="15">
        <f t="shared" si="211"/>
        <v>25856.233758208415</v>
      </c>
      <c r="AR399" s="15">
        <f t="shared" si="212"/>
        <v>0</v>
      </c>
      <c r="AS399" s="15"/>
      <c r="AT399" s="15"/>
      <c r="AU399" s="51">
        <f t="shared" si="200"/>
        <v>2455</v>
      </c>
      <c r="AV399" s="51">
        <f t="shared" ca="1" si="201"/>
        <v>31718.507782299705</v>
      </c>
      <c r="AW399" s="51">
        <f t="shared" ca="1" si="213"/>
        <v>0</v>
      </c>
      <c r="AX399" s="15">
        <f t="shared" ca="1" si="214"/>
        <v>23363.130320961282</v>
      </c>
      <c r="AY399" s="51">
        <f t="shared" ca="1" si="215"/>
        <v>-2570.0680180117392</v>
      </c>
      <c r="AZ399" s="52">
        <f t="shared" ca="1" si="202"/>
        <v>0</v>
      </c>
      <c r="BA399" s="52">
        <f t="shared" ca="1" si="203"/>
        <v>0</v>
      </c>
      <c r="BB399" s="52">
        <f t="shared" si="216"/>
        <v>0</v>
      </c>
      <c r="BC399" s="39">
        <f t="shared" si="217"/>
        <v>0</v>
      </c>
      <c r="BD399" s="51">
        <f t="shared" ca="1" si="218"/>
        <v>0</v>
      </c>
      <c r="BE399" s="15">
        <f t="shared" ca="1" si="219"/>
        <v>46649.296061157955</v>
      </c>
      <c r="BF399" s="15">
        <v>-30577.040000000001</v>
      </c>
      <c r="BG399" s="15">
        <f t="shared" ca="1" si="220"/>
        <v>1508123.7901561926</v>
      </c>
      <c r="BH399" s="15"/>
      <c r="BI399" s="15"/>
    </row>
    <row r="400" spans="1:61" ht="11.25" x14ac:dyDescent="0.2">
      <c r="A400" s="20">
        <v>30712</v>
      </c>
      <c r="B400" s="20"/>
      <c r="C400" s="20">
        <v>1</v>
      </c>
      <c r="D400" s="20">
        <f t="shared" si="204"/>
        <v>3</v>
      </c>
      <c r="E400" s="47">
        <f t="shared" si="205"/>
        <v>3</v>
      </c>
      <c r="F400" s="47">
        <f t="shared" si="206"/>
        <v>33</v>
      </c>
      <c r="G400" s="21" t="s">
        <v>482</v>
      </c>
      <c r="H400" s="29">
        <v>1199</v>
      </c>
      <c r="I400" s="48"/>
      <c r="J400" s="29">
        <f t="shared" si="207"/>
        <v>1932.7164179104477</v>
      </c>
      <c r="K400" s="125">
        <v>111190.5</v>
      </c>
      <c r="L400" s="125">
        <v>53468.26</v>
      </c>
      <c r="M400" s="125">
        <v>34899</v>
      </c>
      <c r="N400" s="126">
        <f t="shared" si="187"/>
        <v>135808.78140000001</v>
      </c>
      <c r="O400" s="126">
        <f t="shared" ca="1" si="188"/>
        <v>327611.90105498227</v>
      </c>
      <c r="P400" s="126">
        <f t="shared" ca="1" si="189"/>
        <v>57541</v>
      </c>
      <c r="Q400" s="49">
        <f t="shared" si="208"/>
        <v>1</v>
      </c>
      <c r="R400" s="49">
        <f t="shared" si="209"/>
        <v>0</v>
      </c>
      <c r="S400" s="49">
        <f ca="1">OFFSET(V!$B$7,D400,Q400)*H400</f>
        <v>6870.27</v>
      </c>
      <c r="T400" s="49">
        <f ca="1">IF(R400&gt;0,OFFSET(V!$I$7,D400,R400)*IF(R400=1,H400-9300,IF(R400=2,H400-18000,IF(R400=3,H400-45000,0))),0)</f>
        <v>0</v>
      </c>
      <c r="U400" s="49">
        <f>IF(AND(I400=1,H400&gt;20000,H400&lt;=45000),H400*V!$G$7,0)+IF(AND(I400=1,H400&gt;45000,H400&lt;=50000),V!$G$7/5000*(50000-H400)*H400,0)</f>
        <v>0</v>
      </c>
      <c r="V400" s="50">
        <f t="shared" ca="1" si="190"/>
        <v>6870.27</v>
      </c>
      <c r="W400" s="51">
        <v>0</v>
      </c>
      <c r="X400" s="51">
        <v>0</v>
      </c>
      <c r="Y400" s="52">
        <v>0</v>
      </c>
      <c r="Z400" s="52">
        <v>18692.179676315194</v>
      </c>
      <c r="AA400" s="52">
        <v>2009</v>
      </c>
      <c r="AB400" s="138">
        <f t="shared" si="210"/>
        <v>1009</v>
      </c>
      <c r="AC400" s="52">
        <v>17685.805536582458</v>
      </c>
      <c r="AD400" s="138">
        <f t="shared" si="191"/>
        <v>0</v>
      </c>
      <c r="AE400" s="138">
        <f t="shared" si="192"/>
        <v>1199</v>
      </c>
      <c r="AF400" s="138">
        <f t="shared" si="193"/>
        <v>0</v>
      </c>
      <c r="AG400" s="138">
        <f t="shared" si="194"/>
        <v>0</v>
      </c>
      <c r="AH400" s="29"/>
      <c r="AI400" s="29"/>
      <c r="AJ400" s="15"/>
      <c r="AK400" s="51">
        <f t="shared" ca="1" si="195"/>
        <v>859446.08237279521</v>
      </c>
      <c r="AL400" s="15">
        <f t="shared" ca="1" si="196"/>
        <v>923857.35237279523</v>
      </c>
      <c r="AM400" s="49">
        <f t="shared" ca="1" si="197"/>
        <v>5258.7329590435411</v>
      </c>
      <c r="AN400" s="49">
        <f t="shared" ca="1" si="198"/>
        <v>0</v>
      </c>
      <c r="AO400" s="15"/>
      <c r="AP400" s="49">
        <f t="shared" ca="1" si="199"/>
        <v>10291.448131471619</v>
      </c>
      <c r="AQ400" s="15">
        <f t="shared" si="211"/>
        <v>17685.805536582458</v>
      </c>
      <c r="AR400" s="15">
        <f t="shared" si="212"/>
        <v>0</v>
      </c>
      <c r="AS400" s="15"/>
      <c r="AT400" s="15"/>
      <c r="AU400" s="51">
        <f t="shared" si="200"/>
        <v>504.5</v>
      </c>
      <c r="AV400" s="51">
        <f t="shared" ca="1" si="201"/>
        <v>19995.000436896607</v>
      </c>
      <c r="AW400" s="51">
        <f t="shared" ca="1" si="213"/>
        <v>0</v>
      </c>
      <c r="AX400" s="15">
        <f t="shared" ca="1" si="214"/>
        <v>13105.14303178577</v>
      </c>
      <c r="AY400" s="51">
        <f t="shared" ca="1" si="215"/>
        <v>-1441.6351111667384</v>
      </c>
      <c r="AZ400" s="52">
        <f t="shared" ca="1" si="202"/>
        <v>0</v>
      </c>
      <c r="BA400" s="52">
        <f t="shared" ca="1" si="203"/>
        <v>0</v>
      </c>
      <c r="BB400" s="52">
        <f t="shared" si="216"/>
        <v>0</v>
      </c>
      <c r="BC400" s="39">
        <f t="shared" si="217"/>
        <v>0</v>
      </c>
      <c r="BD400" s="51">
        <f t="shared" ca="1" si="218"/>
        <v>0</v>
      </c>
      <c r="BE400" s="15">
        <f t="shared" ca="1" si="219"/>
        <v>29349.31345720149</v>
      </c>
      <c r="BF400" s="15">
        <v>-20162.59</v>
      </c>
      <c r="BG400" s="15">
        <f t="shared" ca="1" si="220"/>
        <v>938302.80878904031</v>
      </c>
      <c r="BH400" s="15"/>
      <c r="BI400" s="15"/>
    </row>
    <row r="401" spans="1:61" ht="11.25" x14ac:dyDescent="0.2">
      <c r="A401" s="20">
        <v>30713</v>
      </c>
      <c r="B401" s="20"/>
      <c r="C401" s="20">
        <v>1</v>
      </c>
      <c r="D401" s="20">
        <f t="shared" si="204"/>
        <v>3</v>
      </c>
      <c r="E401" s="47">
        <f t="shared" si="205"/>
        <v>3</v>
      </c>
      <c r="F401" s="47">
        <f t="shared" si="206"/>
        <v>33</v>
      </c>
      <c r="G401" s="21" t="s">
        <v>483</v>
      </c>
      <c r="H401" s="29">
        <v>1497</v>
      </c>
      <c r="I401" s="48"/>
      <c r="J401" s="29">
        <f t="shared" si="207"/>
        <v>2413.0746268656717</v>
      </c>
      <c r="K401" s="125">
        <v>132852.15</v>
      </c>
      <c r="L401" s="125">
        <v>274161.86</v>
      </c>
      <c r="M401" s="125">
        <v>0</v>
      </c>
      <c r="N401" s="126">
        <f t="shared" si="187"/>
        <v>202576.6734</v>
      </c>
      <c r="O401" s="126">
        <f t="shared" ca="1" si="188"/>
        <v>409036.71049149998</v>
      </c>
      <c r="P401" s="126">
        <f t="shared" ca="1" si="189"/>
        <v>61938</v>
      </c>
      <c r="Q401" s="49">
        <f t="shared" si="208"/>
        <v>1</v>
      </c>
      <c r="R401" s="49">
        <f t="shared" si="209"/>
        <v>0</v>
      </c>
      <c r="S401" s="49">
        <f ca="1">OFFSET(V!$B$7,D401,Q401)*H401</f>
        <v>8577.8100000000013</v>
      </c>
      <c r="T401" s="49">
        <f ca="1">IF(R401&gt;0,OFFSET(V!$I$7,D401,R401)*IF(R401=1,H401-9300,IF(R401=2,H401-18000,IF(R401=3,H401-45000,0))),0)</f>
        <v>0</v>
      </c>
      <c r="U401" s="49">
        <f>IF(AND(I401=1,H401&gt;20000,H401&lt;=45000),H401*V!$G$7,0)+IF(AND(I401=1,H401&gt;45000,H401&lt;=50000),V!$G$7/5000*(50000-H401)*H401,0)</f>
        <v>0</v>
      </c>
      <c r="V401" s="50">
        <f t="shared" ca="1" si="190"/>
        <v>8577.8100000000013</v>
      </c>
      <c r="W401" s="51">
        <v>0</v>
      </c>
      <c r="X401" s="51">
        <v>0</v>
      </c>
      <c r="Y401" s="52">
        <v>120.63690471864712</v>
      </c>
      <c r="Z401" s="52">
        <v>19291.875903868375</v>
      </c>
      <c r="AA401" s="52">
        <v>0</v>
      </c>
      <c r="AB401" s="138">
        <f t="shared" si="210"/>
        <v>0</v>
      </c>
      <c r="AC401" s="52">
        <v>18253.214530353616</v>
      </c>
      <c r="AD401" s="138">
        <f t="shared" si="191"/>
        <v>0</v>
      </c>
      <c r="AE401" s="138">
        <f t="shared" si="192"/>
        <v>1497</v>
      </c>
      <c r="AF401" s="138">
        <f t="shared" si="193"/>
        <v>0</v>
      </c>
      <c r="AG401" s="138">
        <f t="shared" si="194"/>
        <v>0</v>
      </c>
      <c r="AH401" s="29"/>
      <c r="AI401" s="29"/>
      <c r="AJ401" s="15"/>
      <c r="AK401" s="51">
        <f t="shared" ca="1" si="195"/>
        <v>1073053.198759028</v>
      </c>
      <c r="AL401" s="15">
        <f t="shared" ca="1" si="196"/>
        <v>1143569.008759028</v>
      </c>
      <c r="AM401" s="49">
        <f t="shared" ca="1" si="197"/>
        <v>6565.7408170877243</v>
      </c>
      <c r="AN401" s="49">
        <f t="shared" ca="1" si="198"/>
        <v>53.198659550231127</v>
      </c>
      <c r="AO401" s="15"/>
      <c r="AP401" s="49">
        <f t="shared" ca="1" si="199"/>
        <v>10621.625923862677</v>
      </c>
      <c r="AQ401" s="15">
        <f t="shared" si="211"/>
        <v>18253.214530353616</v>
      </c>
      <c r="AR401" s="15">
        <f t="shared" si="212"/>
        <v>0</v>
      </c>
      <c r="AS401" s="15"/>
      <c r="AT401" s="15"/>
      <c r="AU401" s="51">
        <f t="shared" si="200"/>
        <v>0</v>
      </c>
      <c r="AV401" s="51">
        <f t="shared" ca="1" si="201"/>
        <v>24964.566850737465</v>
      </c>
      <c r="AW401" s="51">
        <f t="shared" ca="1" si="213"/>
        <v>0</v>
      </c>
      <c r="AX401" s="15">
        <f t="shared" ca="1" si="214"/>
        <v>17332.978244246529</v>
      </c>
      <c r="AY401" s="51">
        <f t="shared" ca="1" si="215"/>
        <v>-1906.7193663883299</v>
      </c>
      <c r="AZ401" s="52">
        <f t="shared" ca="1" si="202"/>
        <v>0</v>
      </c>
      <c r="BA401" s="52">
        <f t="shared" ca="1" si="203"/>
        <v>0</v>
      </c>
      <c r="BB401" s="52">
        <f t="shared" si="216"/>
        <v>0</v>
      </c>
      <c r="BC401" s="39">
        <f t="shared" si="217"/>
        <v>0</v>
      </c>
      <c r="BD401" s="51">
        <f t="shared" ca="1" si="218"/>
        <v>0</v>
      </c>
      <c r="BE401" s="15">
        <f t="shared" ca="1" si="219"/>
        <v>33679.473408211816</v>
      </c>
      <c r="BF401" s="15">
        <v>-28222.31</v>
      </c>
      <c r="BG401" s="15">
        <f t="shared" ca="1" si="220"/>
        <v>1155645.1116438776</v>
      </c>
      <c r="BH401" s="15"/>
      <c r="BI401" s="15"/>
    </row>
    <row r="402" spans="1:61" ht="11.25" x14ac:dyDescent="0.2">
      <c r="A402" s="20">
        <v>30715</v>
      </c>
      <c r="B402" s="20"/>
      <c r="C402" s="20">
        <v>1</v>
      </c>
      <c r="D402" s="20">
        <f t="shared" si="204"/>
        <v>3</v>
      </c>
      <c r="E402" s="47">
        <f t="shared" si="205"/>
        <v>2</v>
      </c>
      <c r="F402" s="47">
        <f t="shared" si="206"/>
        <v>32</v>
      </c>
      <c r="G402" s="21" t="s">
        <v>484</v>
      </c>
      <c r="H402" s="29">
        <v>594</v>
      </c>
      <c r="I402" s="48"/>
      <c r="J402" s="29">
        <f t="shared" si="207"/>
        <v>957.49253731343288</v>
      </c>
      <c r="K402" s="125">
        <v>49139.25</v>
      </c>
      <c r="L402" s="125">
        <v>25284.94</v>
      </c>
      <c r="M402" s="125">
        <v>30870</v>
      </c>
      <c r="N402" s="126">
        <f t="shared" si="187"/>
        <v>76111.386599999998</v>
      </c>
      <c r="O402" s="126">
        <f t="shared" ca="1" si="188"/>
        <v>162303.14364191782</v>
      </c>
      <c r="P402" s="126">
        <f t="shared" ca="1" si="189"/>
        <v>25858</v>
      </c>
      <c r="Q402" s="49">
        <f t="shared" si="208"/>
        <v>1</v>
      </c>
      <c r="R402" s="49">
        <f t="shared" si="209"/>
        <v>0</v>
      </c>
      <c r="S402" s="49">
        <f ca="1">OFFSET(V!$B$7,D402,Q402)*H402</f>
        <v>3403.6200000000003</v>
      </c>
      <c r="T402" s="49">
        <f ca="1">IF(R402&gt;0,OFFSET(V!$I$7,D402,R402)*IF(R402=1,H402-9300,IF(R402=2,H402-18000,IF(R402=3,H402-45000,0))),0)</f>
        <v>0</v>
      </c>
      <c r="U402" s="49">
        <f>IF(AND(I402=1,H402&gt;20000,H402&lt;=45000),H402*V!$G$7,0)+IF(AND(I402=1,H402&gt;45000,H402&lt;=50000),V!$G$7/5000*(50000-H402)*H402,0)</f>
        <v>0</v>
      </c>
      <c r="V402" s="50">
        <f t="shared" ca="1" si="190"/>
        <v>3403.6200000000003</v>
      </c>
      <c r="W402" s="51">
        <v>0</v>
      </c>
      <c r="X402" s="51">
        <v>0</v>
      </c>
      <c r="Y402" s="52">
        <v>30.885954521340377</v>
      </c>
      <c r="Z402" s="52">
        <v>6919.689250961098</v>
      </c>
      <c r="AA402" s="52">
        <v>0</v>
      </c>
      <c r="AB402" s="138">
        <f t="shared" si="210"/>
        <v>0</v>
      </c>
      <c r="AC402" s="52">
        <v>6547.1379253402756</v>
      </c>
      <c r="AD402" s="138">
        <f t="shared" si="191"/>
        <v>0</v>
      </c>
      <c r="AE402" s="138">
        <f t="shared" si="192"/>
        <v>594</v>
      </c>
      <c r="AF402" s="138">
        <f t="shared" si="193"/>
        <v>0</v>
      </c>
      <c r="AG402" s="138">
        <f t="shared" si="194"/>
        <v>0</v>
      </c>
      <c r="AH402" s="29"/>
      <c r="AI402" s="29"/>
      <c r="AJ402" s="15"/>
      <c r="AK402" s="51">
        <f t="shared" ca="1" si="195"/>
        <v>425780.62796450406</v>
      </c>
      <c r="AL402" s="15">
        <f t="shared" ca="1" si="196"/>
        <v>455042.24796450406</v>
      </c>
      <c r="AM402" s="49">
        <f t="shared" ca="1" si="197"/>
        <v>2605.2438512692775</v>
      </c>
      <c r="AN402" s="49">
        <f t="shared" ca="1" si="198"/>
        <v>13.620138740270017</v>
      </c>
      <c r="AO402" s="15"/>
      <c r="AP402" s="49">
        <f t="shared" ca="1" si="199"/>
        <v>3809.8083928864867</v>
      </c>
      <c r="AQ402" s="15">
        <f t="shared" si="211"/>
        <v>6547.1379253402756</v>
      </c>
      <c r="AR402" s="15">
        <f t="shared" si="212"/>
        <v>0</v>
      </c>
      <c r="AS402" s="15"/>
      <c r="AT402" s="15"/>
      <c r="AU402" s="51">
        <f t="shared" si="200"/>
        <v>0</v>
      </c>
      <c r="AV402" s="51">
        <f t="shared" ca="1" si="201"/>
        <v>9905.7800329579513</v>
      </c>
      <c r="AW402" s="51">
        <f t="shared" ca="1" si="213"/>
        <v>0</v>
      </c>
      <c r="AX402" s="15">
        <f t="shared" ca="1" si="214"/>
        <v>7168.4505005041628</v>
      </c>
      <c r="AY402" s="51">
        <f t="shared" ca="1" si="215"/>
        <v>-788.56750430898421</v>
      </c>
      <c r="AZ402" s="52">
        <f t="shared" ca="1" si="202"/>
        <v>0</v>
      </c>
      <c r="BA402" s="52">
        <f t="shared" ca="1" si="203"/>
        <v>0</v>
      </c>
      <c r="BB402" s="52">
        <f t="shared" si="216"/>
        <v>0</v>
      </c>
      <c r="BC402" s="39">
        <f t="shared" si="217"/>
        <v>0</v>
      </c>
      <c r="BD402" s="51">
        <f t="shared" ca="1" si="218"/>
        <v>0</v>
      </c>
      <c r="BE402" s="15">
        <f t="shared" ca="1" si="219"/>
        <v>12927.020921535453</v>
      </c>
      <c r="BF402" s="15">
        <v>-9377.42</v>
      </c>
      <c r="BG402" s="15">
        <f t="shared" ca="1" si="220"/>
        <v>461210.7128760491</v>
      </c>
      <c r="BH402" s="15"/>
      <c r="BI402" s="15"/>
    </row>
    <row r="403" spans="1:61" ht="11.25" x14ac:dyDescent="0.2">
      <c r="A403" s="20">
        <v>30716</v>
      </c>
      <c r="B403" s="20"/>
      <c r="C403" s="20">
        <v>1</v>
      </c>
      <c r="D403" s="20">
        <f t="shared" si="204"/>
        <v>3</v>
      </c>
      <c r="E403" s="47">
        <f t="shared" si="205"/>
        <v>4</v>
      </c>
      <c r="F403" s="47">
        <f t="shared" si="206"/>
        <v>34</v>
      </c>
      <c r="G403" s="21" t="s">
        <v>485</v>
      </c>
      <c r="H403" s="29">
        <v>3892</v>
      </c>
      <c r="I403" s="48"/>
      <c r="J403" s="29">
        <f t="shared" si="207"/>
        <v>6273.6716417910447</v>
      </c>
      <c r="K403" s="125">
        <v>337635.6</v>
      </c>
      <c r="L403" s="125">
        <v>659438.38</v>
      </c>
      <c r="M403" s="125">
        <v>36788</v>
      </c>
      <c r="N403" s="126">
        <f t="shared" si="187"/>
        <v>537066.60019999999</v>
      </c>
      <c r="O403" s="126">
        <f t="shared" ca="1" si="188"/>
        <v>1063440.7997547882</v>
      </c>
      <c r="P403" s="126">
        <f t="shared" ca="1" si="189"/>
        <v>157912</v>
      </c>
      <c r="Q403" s="49">
        <f t="shared" si="208"/>
        <v>1</v>
      </c>
      <c r="R403" s="49">
        <f t="shared" si="209"/>
        <v>0</v>
      </c>
      <c r="S403" s="49">
        <f ca="1">OFFSET(V!$B$7,D403,Q403)*H403</f>
        <v>22301.16</v>
      </c>
      <c r="T403" s="49">
        <f ca="1">IF(R403&gt;0,OFFSET(V!$I$7,D403,R403)*IF(R403=1,H403-9300,IF(R403=2,H403-18000,IF(R403=3,H403-45000,0))),0)</f>
        <v>0</v>
      </c>
      <c r="U403" s="49">
        <f>IF(AND(I403=1,H403&gt;20000,H403&lt;=45000),H403*V!$G$7,0)+IF(AND(I403=1,H403&gt;45000,H403&lt;=50000),V!$G$7/5000*(50000-H403)*H403,0)</f>
        <v>0</v>
      </c>
      <c r="V403" s="50">
        <f t="shared" ca="1" si="190"/>
        <v>22301.16</v>
      </c>
      <c r="W403" s="51">
        <v>16602.95</v>
      </c>
      <c r="X403" s="51">
        <v>0</v>
      </c>
      <c r="Y403" s="52">
        <v>1041.9104234646047</v>
      </c>
      <c r="Z403" s="52">
        <v>130784.28522633953</v>
      </c>
      <c r="AA403" s="52">
        <v>0</v>
      </c>
      <c r="AB403" s="138">
        <f t="shared" si="210"/>
        <v>0</v>
      </c>
      <c r="AC403" s="52">
        <v>123742.94896623549</v>
      </c>
      <c r="AD403" s="138">
        <f t="shared" si="191"/>
        <v>0</v>
      </c>
      <c r="AE403" s="138">
        <f t="shared" si="192"/>
        <v>3892</v>
      </c>
      <c r="AF403" s="138">
        <f t="shared" si="193"/>
        <v>0</v>
      </c>
      <c r="AG403" s="138">
        <f t="shared" si="194"/>
        <v>0</v>
      </c>
      <c r="AH403" s="29"/>
      <c r="AI403" s="29"/>
      <c r="AJ403" s="15"/>
      <c r="AK403" s="51">
        <f t="shared" ca="1" si="195"/>
        <v>2789794.9562926763</v>
      </c>
      <c r="AL403" s="15">
        <f t="shared" ca="1" si="196"/>
        <v>2986611.0662926766</v>
      </c>
      <c r="AM403" s="49">
        <f t="shared" ca="1" si="197"/>
        <v>17070.048937946176</v>
      </c>
      <c r="AN403" s="49">
        <f t="shared" ca="1" si="198"/>
        <v>459.46336263353237</v>
      </c>
      <c r="AO403" s="15"/>
      <c r="AP403" s="49">
        <f t="shared" ca="1" si="199"/>
        <v>72006.566977521885</v>
      </c>
      <c r="AQ403" s="15">
        <f t="shared" si="211"/>
        <v>123742.94896623549</v>
      </c>
      <c r="AR403" s="15">
        <f t="shared" si="212"/>
        <v>0</v>
      </c>
      <c r="AS403" s="15"/>
      <c r="AT403" s="15"/>
      <c r="AU403" s="51">
        <f t="shared" si="200"/>
        <v>0</v>
      </c>
      <c r="AV403" s="51">
        <f t="shared" ca="1" si="201"/>
        <v>64904.538532445033</v>
      </c>
      <c r="AW403" s="51">
        <f t="shared" ca="1" si="213"/>
        <v>0</v>
      </c>
      <c r="AX403" s="15">
        <f t="shared" ca="1" si="214"/>
        <v>13168.156543731413</v>
      </c>
      <c r="AY403" s="51">
        <f t="shared" ca="1" si="215"/>
        <v>-1448.5669310696901</v>
      </c>
      <c r="AZ403" s="52">
        <f t="shared" ca="1" si="202"/>
        <v>0</v>
      </c>
      <c r="BA403" s="52">
        <f t="shared" ca="1" si="203"/>
        <v>0</v>
      </c>
      <c r="BB403" s="52">
        <f t="shared" si="216"/>
        <v>0</v>
      </c>
      <c r="BC403" s="39">
        <f t="shared" si="217"/>
        <v>0</v>
      </c>
      <c r="BD403" s="51">
        <f t="shared" ca="1" si="218"/>
        <v>0</v>
      </c>
      <c r="BE403" s="15">
        <f t="shared" ca="1" si="219"/>
        <v>135462.53857889722</v>
      </c>
      <c r="BF403" s="15">
        <v>-72480.31</v>
      </c>
      <c r="BG403" s="15">
        <f t="shared" ca="1" si="220"/>
        <v>3067122.8071721536</v>
      </c>
      <c r="BH403" s="15"/>
      <c r="BI403" s="15"/>
    </row>
    <row r="404" spans="1:61" ht="11.25" x14ac:dyDescent="0.2">
      <c r="A404" s="20">
        <v>30718</v>
      </c>
      <c r="B404" s="20"/>
      <c r="C404" s="20">
        <v>1</v>
      </c>
      <c r="D404" s="20">
        <f t="shared" si="204"/>
        <v>3</v>
      </c>
      <c r="E404" s="47">
        <f t="shared" si="205"/>
        <v>3</v>
      </c>
      <c r="F404" s="47">
        <f t="shared" si="206"/>
        <v>33</v>
      </c>
      <c r="G404" s="21" t="s">
        <v>486</v>
      </c>
      <c r="H404" s="29">
        <v>1215</v>
      </c>
      <c r="I404" s="48"/>
      <c r="J404" s="29">
        <f t="shared" si="207"/>
        <v>1958.5074626865671</v>
      </c>
      <c r="K404" s="125">
        <v>111599.55</v>
      </c>
      <c r="L404" s="125">
        <v>127898.31</v>
      </c>
      <c r="M404" s="125">
        <v>0</v>
      </c>
      <c r="N404" s="126">
        <f t="shared" ref="N404:N467" si="221">K404*K$2+L404*L$2+M404*M$2</f>
        <v>130232.01689999999</v>
      </c>
      <c r="O404" s="126">
        <f t="shared" ref="O404:O467" ca="1" si="222">OFFSET($O$4,D404,0)*J404</f>
        <v>331983.70290392282</v>
      </c>
      <c r="P404" s="126">
        <f t="shared" ref="P404:P467" ca="1" si="223">ROUND(IF(O404&gt;N404,(O404-N404)*$P$2,0),0)</f>
        <v>60526</v>
      </c>
      <c r="Q404" s="49">
        <f t="shared" si="208"/>
        <v>1</v>
      </c>
      <c r="R404" s="49">
        <f t="shared" si="209"/>
        <v>0</v>
      </c>
      <c r="S404" s="49">
        <f ca="1">OFFSET(V!$B$7,D404,Q404)*H404</f>
        <v>6961.9500000000007</v>
      </c>
      <c r="T404" s="49">
        <f ca="1">IF(R404&gt;0,OFFSET(V!$I$7,D404,R404)*IF(R404=1,H404-9300,IF(R404=2,H404-18000,IF(R404=3,H404-45000,0))),0)</f>
        <v>0</v>
      </c>
      <c r="U404" s="49">
        <f>IF(AND(I404=1,H404&gt;20000,H404&lt;=45000),H404*V!$G$7,0)+IF(AND(I404=1,H404&gt;45000,H404&lt;=50000),V!$G$7/5000*(50000-H404)*H404,0)</f>
        <v>0</v>
      </c>
      <c r="V404" s="50">
        <f t="shared" ref="V404:V467" ca="1" si="224">SUM(S404:U404)</f>
        <v>6961.9500000000007</v>
      </c>
      <c r="W404" s="51">
        <v>0</v>
      </c>
      <c r="X404" s="51">
        <v>0</v>
      </c>
      <c r="Y404" s="52">
        <v>399.99127925989984</v>
      </c>
      <c r="Z404" s="52">
        <v>32700.595190511835</v>
      </c>
      <c r="AA404" s="52">
        <v>6963</v>
      </c>
      <c r="AB404" s="138">
        <f t="shared" si="210"/>
        <v>5963</v>
      </c>
      <c r="AC404" s="52">
        <v>30940.017562676454</v>
      </c>
      <c r="AD404" s="138">
        <f t="shared" ref="AD404:AD467" si="225">IF(AND(H404&lt;=$AD$1,I404=0),0,1)</f>
        <v>0</v>
      </c>
      <c r="AE404" s="138">
        <f t="shared" ref="AE404:AE467" si="226">IF(AD404=0,H404,0)</f>
        <v>1215</v>
      </c>
      <c r="AF404" s="138">
        <f t="shared" ref="AF404:AF467" si="227">H404-AE404</f>
        <v>0</v>
      </c>
      <c r="AG404" s="138">
        <f t="shared" ref="AG404:AG467" si="228">J404*AD404</f>
        <v>0</v>
      </c>
      <c r="AH404" s="29"/>
      <c r="AI404" s="29"/>
      <c r="AJ404" s="15"/>
      <c r="AK404" s="51">
        <f t="shared" ref="AK404:AK467" ca="1" si="229">OFFSET($AK$4,D404,0)/OFFSET($J$4,D404,0)*J404</f>
        <v>870914.92083648557</v>
      </c>
      <c r="AL404" s="15">
        <f t="shared" ref="AL404:AL467" ca="1" si="230">AK404+P404+V404+W404+X404</f>
        <v>938402.87083648553</v>
      </c>
      <c r="AM404" s="49">
        <f t="shared" ref="AM404:AM467" ca="1" si="231">OFFSET($AM$4,D404,0)/OFFSET($H$4,D404,0)*H404</f>
        <v>5328.9078775962489</v>
      </c>
      <c r="AN404" s="49">
        <f t="shared" ref="AN404:AN467" ca="1" si="232">OFFSET($AN$4,D404,0)/OFFSET($Y$4,D404,0)*Y404</f>
        <v>176.38880853281452</v>
      </c>
      <c r="AO404" s="15"/>
      <c r="AP404" s="49">
        <f t="shared" ref="AP404:AP467" ca="1" si="233">OFFSET($AP$4,D404,0)/OFFSET($Z$4,D404,0)*Z404</f>
        <v>18004.132482089673</v>
      </c>
      <c r="AQ404" s="15">
        <f t="shared" si="211"/>
        <v>30940.017562676454</v>
      </c>
      <c r="AR404" s="15">
        <f t="shared" si="212"/>
        <v>0</v>
      </c>
      <c r="AS404" s="15"/>
      <c r="AT404" s="15"/>
      <c r="AU404" s="51">
        <f t="shared" ref="AU404:AU467" si="234">IF(AD404=0,AB404*$AU$4,0)</f>
        <v>2981.5</v>
      </c>
      <c r="AV404" s="51">
        <f t="shared" ref="AV404:AV467" ca="1" si="235">OFFSET($AV$4,D404,0)/OFFSET($AE$4,D404,0)*AE404</f>
        <v>20261.822794686719</v>
      </c>
      <c r="AW404" s="51">
        <f t="shared" ca="1" si="213"/>
        <v>0</v>
      </c>
      <c r="AX404" s="15">
        <f t="shared" ca="1" si="214"/>
        <v>10307.437714099942</v>
      </c>
      <c r="AY404" s="51">
        <f t="shared" ca="1" si="215"/>
        <v>-1133.8727153736272</v>
      </c>
      <c r="AZ404" s="52">
        <f t="shared" ref="AZ404:AZ467" ca="1" si="236">OFFSET($AT$4,D404,0)*$AZ$2/OFFSET($AF$4,D404,0)*AF404</f>
        <v>0</v>
      </c>
      <c r="BA404" s="52">
        <f t="shared" ref="BA404:BA467" ca="1" si="237">OFFSET($AT$4,D404,0)*$BA$2/OFFSET($AG$4,D404,0)*AG404</f>
        <v>0</v>
      </c>
      <c r="BB404" s="52">
        <f t="shared" si="216"/>
        <v>0</v>
      </c>
      <c r="BC404" s="39">
        <f t="shared" si="217"/>
        <v>0</v>
      </c>
      <c r="BD404" s="51">
        <f t="shared" ca="1" si="218"/>
        <v>0</v>
      </c>
      <c r="BE404" s="15">
        <f t="shared" ca="1" si="219"/>
        <v>40113.582561402771</v>
      </c>
      <c r="BF404" s="15">
        <v>-21429.119999999999</v>
      </c>
      <c r="BG404" s="15">
        <f t="shared" ca="1" si="220"/>
        <v>962592.63008401741</v>
      </c>
      <c r="BH404" s="15"/>
      <c r="BI404" s="15"/>
    </row>
    <row r="405" spans="1:61" ht="11.25" x14ac:dyDescent="0.2">
      <c r="A405" s="20">
        <v>30719</v>
      </c>
      <c r="B405" s="20"/>
      <c r="C405" s="20">
        <v>1</v>
      </c>
      <c r="D405" s="20">
        <f t="shared" ref="D405:D468" si="238">INT(A405/10000)</f>
        <v>3</v>
      </c>
      <c r="E405" s="47">
        <f t="shared" ref="E405:E468" si="239">IF(H405&lt;=500,1,IF(H405&lt;=1000,2,IF(H405&lt;=2500,3,IF(H405&lt;=5000,4,IF(H405&lt;=10000,5,IF(H405&lt;=20000,6,IF(H405&lt;=50000,7,8)))))))</f>
        <v>3</v>
      </c>
      <c r="F405" s="47">
        <f t="shared" ref="F405:F468" si="240">D405*10+E405</f>
        <v>33</v>
      </c>
      <c r="G405" s="21" t="s">
        <v>487</v>
      </c>
      <c r="H405" s="29">
        <v>1460</v>
      </c>
      <c r="I405" s="48"/>
      <c r="J405" s="29">
        <f t="shared" ref="J405:J468" si="241">IF(AND(I405=1,H405&lt;=20000),H405*2,IF(H405&lt;=10000,H405*(1+41/67),IF(H405&lt;=20000,H405*(1+2/3),IF(H405&lt;=50000,H405*(2),H405*(2+1/3))))+IF(AND(H405&gt;9000,H405&lt;=10000),(H405-9000)*(110/201),0)+IF(AND(H405&gt;18000,H405&lt;=20000),(H405-18000)*(3+1/3),0)+IF(AND(H405&gt;45000,H405&lt;=50000),(H405-45000)*(3+1/3),0))</f>
        <v>2353.4328358208954</v>
      </c>
      <c r="K405" s="125">
        <v>144018.4</v>
      </c>
      <c r="L405" s="125">
        <v>73874.83</v>
      </c>
      <c r="M405" s="125">
        <v>32076</v>
      </c>
      <c r="N405" s="126">
        <f t="shared" si="221"/>
        <v>164580.43169999999</v>
      </c>
      <c r="O405" s="126">
        <f t="shared" ca="1" si="222"/>
        <v>398926.91871582496</v>
      </c>
      <c r="P405" s="126">
        <f t="shared" ca="1" si="223"/>
        <v>70304</v>
      </c>
      <c r="Q405" s="49">
        <f t="shared" ref="Q405:Q468" si="242">IF(AND(I405=1,H405&lt;=20000),3,IF(H405&lt;=10000,1,IF(H405&lt;=20000,2,IF(H405&lt;=50000,3,4))))</f>
        <v>1</v>
      </c>
      <c r="R405" s="49">
        <f t="shared" ref="R405:R468" si="243">IF(AND(I405=1,H405&lt;=45000),0,IF(AND(H405&gt;9300,H405&lt;=10000),1,IF(AND(H405&gt;18000,H405&lt;=20000),2,IF(AND(H405&gt;45000,H405&lt;=50000),3,0))))</f>
        <v>0</v>
      </c>
      <c r="S405" s="49">
        <f ca="1">OFFSET(V!$B$7,D405,Q405)*H405</f>
        <v>8365.8000000000011</v>
      </c>
      <c r="T405" s="49">
        <f ca="1">IF(R405&gt;0,OFFSET(V!$I$7,D405,R405)*IF(R405=1,H405-9300,IF(R405=2,H405-18000,IF(R405=3,H405-45000,0))),0)</f>
        <v>0</v>
      </c>
      <c r="U405" s="49">
        <f>IF(AND(I405=1,H405&gt;20000,H405&lt;=45000),H405*V!$G$7,0)+IF(AND(I405=1,H405&gt;45000,H405&lt;=50000),V!$G$7/5000*(50000-H405)*H405,0)</f>
        <v>0</v>
      </c>
      <c r="V405" s="50">
        <f t="shared" ca="1" si="224"/>
        <v>8365.8000000000011</v>
      </c>
      <c r="W405" s="51">
        <v>0</v>
      </c>
      <c r="X405" s="51">
        <v>0</v>
      </c>
      <c r="Y405" s="52">
        <v>242.87261178898714</v>
      </c>
      <c r="Z405" s="52">
        <v>32463.0276956171</v>
      </c>
      <c r="AA405" s="52">
        <v>0</v>
      </c>
      <c r="AB405" s="138">
        <f t="shared" ref="AB405:AB468" si="244">MAX(AA405-$AB$3,0)</f>
        <v>0</v>
      </c>
      <c r="AC405" s="52">
        <v>30715.240538847331</v>
      </c>
      <c r="AD405" s="138">
        <f t="shared" si="225"/>
        <v>0</v>
      </c>
      <c r="AE405" s="138">
        <f t="shared" si="226"/>
        <v>1460</v>
      </c>
      <c r="AF405" s="138">
        <f t="shared" si="227"/>
        <v>0</v>
      </c>
      <c r="AG405" s="138">
        <f t="shared" si="228"/>
        <v>0</v>
      </c>
      <c r="AH405" s="29"/>
      <c r="AI405" s="29"/>
      <c r="AJ405" s="15"/>
      <c r="AK405" s="51">
        <f t="shared" ca="1" si="229"/>
        <v>1046531.509811744</v>
      </c>
      <c r="AL405" s="15">
        <f t="shared" ca="1" si="230"/>
        <v>1125201.3098117441</v>
      </c>
      <c r="AM405" s="49">
        <f t="shared" ca="1" si="231"/>
        <v>6403.4613179345879</v>
      </c>
      <c r="AN405" s="49">
        <f t="shared" ca="1" si="232"/>
        <v>107.10236157642917</v>
      </c>
      <c r="AO405" s="15"/>
      <c r="AP405" s="49">
        <f t="shared" ca="1" si="233"/>
        <v>17873.33374198711</v>
      </c>
      <c r="AQ405" s="15">
        <f t="shared" ref="AQ405:AQ468" si="245">IF(AD405=0,AC405,0)</f>
        <v>30715.240538847331</v>
      </c>
      <c r="AR405" s="15">
        <f t="shared" ref="AR405:AR468" si="246">AC405-AQ405</f>
        <v>0</v>
      </c>
      <c r="AS405" s="15"/>
      <c r="AT405" s="15"/>
      <c r="AU405" s="51">
        <f t="shared" si="234"/>
        <v>0</v>
      </c>
      <c r="AV405" s="51">
        <f t="shared" ca="1" si="235"/>
        <v>24347.540148347827</v>
      </c>
      <c r="AW405" s="51">
        <f t="shared" ref="AW405:AW468" ca="1" si="247">IF(AD405=0,MAX(0,AC405*$AW$1-(AP405+AU405+AV405)),0)</f>
        <v>0</v>
      </c>
      <c r="AX405" s="15">
        <f t="shared" ref="AX405:AX468" ca="1" si="248">IF(AD405=0,MAX(0,(AP405+AU405+AV405)-AC405),0)</f>
        <v>11505.633351487606</v>
      </c>
      <c r="AY405" s="51">
        <f t="shared" ref="AY405:AY468" ca="1" si="249">-OFFSET($AW$4,D405,0)/OFFSET($AX$4,D405,0)*AX405</f>
        <v>-1265.6805786464852</v>
      </c>
      <c r="AZ405" s="52">
        <f t="shared" ca="1" si="236"/>
        <v>0</v>
      </c>
      <c r="BA405" s="52">
        <f t="shared" ca="1" si="237"/>
        <v>0</v>
      </c>
      <c r="BB405" s="52">
        <f t="shared" ref="BB405:BB468" si="250">IF(AD405=1,MAX(0,AC405*$BB$1-(AP405+AZ405+BA405)),0)</f>
        <v>0</v>
      </c>
      <c r="BC405" s="39">
        <f t="shared" ref="BC405:BC468" si="251">IF(AD405=1,MAX(0,(AP405+AZ405+BA405)-AC405),0)</f>
        <v>0</v>
      </c>
      <c r="BD405" s="51">
        <f t="shared" ref="BD405:BD468" ca="1" si="252">-OFFSET($BB$4,D405,0)/OFFSET($BC$4,D405,0)*BC405</f>
        <v>0</v>
      </c>
      <c r="BE405" s="15">
        <f t="shared" ref="BE405:BE468" ca="1" si="253">AP405+AU405+AV405+AW405+AY405+AZ405+BA405+BB405+BD405</f>
        <v>40955.193311688454</v>
      </c>
      <c r="BF405" s="15">
        <v>-24676.99</v>
      </c>
      <c r="BG405" s="15">
        <f t="shared" ref="BG405:BG468" ca="1" si="254">AL405+AM405+AN405+BE405+BF405</f>
        <v>1147990.0768029436</v>
      </c>
      <c r="BH405" s="15"/>
      <c r="BI405" s="15"/>
    </row>
    <row r="406" spans="1:61" ht="11.25" x14ac:dyDescent="0.2">
      <c r="A406" s="20">
        <v>30721</v>
      </c>
      <c r="B406" s="20"/>
      <c r="C406" s="20">
        <v>1</v>
      </c>
      <c r="D406" s="20">
        <f t="shared" si="238"/>
        <v>3</v>
      </c>
      <c r="E406" s="47">
        <f t="shared" si="239"/>
        <v>3</v>
      </c>
      <c r="F406" s="47">
        <f t="shared" si="240"/>
        <v>33</v>
      </c>
      <c r="G406" s="21" t="s">
        <v>488</v>
      </c>
      <c r="H406" s="29">
        <v>1567</v>
      </c>
      <c r="I406" s="48"/>
      <c r="J406" s="29">
        <f t="shared" si="241"/>
        <v>2525.9104477611941</v>
      </c>
      <c r="K406" s="125">
        <v>118506</v>
      </c>
      <c r="L406" s="125">
        <v>107142.05</v>
      </c>
      <c r="M406" s="125">
        <v>31441</v>
      </c>
      <c r="N406" s="126">
        <f t="shared" si="221"/>
        <v>158550.71950000001</v>
      </c>
      <c r="O406" s="126">
        <f t="shared" ca="1" si="222"/>
        <v>428163.34358061489</v>
      </c>
      <c r="P406" s="126">
        <f t="shared" ca="1" si="223"/>
        <v>80884</v>
      </c>
      <c r="Q406" s="49">
        <f t="shared" si="242"/>
        <v>1</v>
      </c>
      <c r="R406" s="49">
        <f t="shared" si="243"/>
        <v>0</v>
      </c>
      <c r="S406" s="49">
        <f ca="1">OFFSET(V!$B$7,D406,Q406)*H406</f>
        <v>8978.91</v>
      </c>
      <c r="T406" s="49">
        <f ca="1">IF(R406&gt;0,OFFSET(V!$I$7,D406,R406)*IF(R406=1,H406-9300,IF(R406=2,H406-18000,IF(R406=3,H406-45000,0))),0)</f>
        <v>0</v>
      </c>
      <c r="U406" s="49">
        <f>IF(AND(I406=1,H406&gt;20000,H406&lt;=45000),H406*V!$G$7,0)+IF(AND(I406=1,H406&gt;45000,H406&lt;=50000),V!$G$7/5000*(50000-H406)*H406,0)</f>
        <v>0</v>
      </c>
      <c r="V406" s="50">
        <f t="shared" ca="1" si="224"/>
        <v>8978.91</v>
      </c>
      <c r="W406" s="51">
        <v>0</v>
      </c>
      <c r="X406" s="51">
        <v>0</v>
      </c>
      <c r="Y406" s="52">
        <v>369.61403457773446</v>
      </c>
      <c r="Z406" s="52">
        <v>22715.493121516243</v>
      </c>
      <c r="AA406" s="52">
        <v>1596</v>
      </c>
      <c r="AB406" s="138">
        <f t="shared" si="244"/>
        <v>596</v>
      </c>
      <c r="AC406" s="52">
        <v>21492.50654399383</v>
      </c>
      <c r="AD406" s="138">
        <f t="shared" si="225"/>
        <v>0</v>
      </c>
      <c r="AE406" s="138">
        <f t="shared" si="226"/>
        <v>1567</v>
      </c>
      <c r="AF406" s="138">
        <f t="shared" si="227"/>
        <v>0</v>
      </c>
      <c r="AG406" s="138">
        <f t="shared" si="228"/>
        <v>0</v>
      </c>
      <c r="AH406" s="29"/>
      <c r="AI406" s="29"/>
      <c r="AJ406" s="15"/>
      <c r="AK406" s="51">
        <f t="shared" ca="1" si="229"/>
        <v>1123229.3670376732</v>
      </c>
      <c r="AL406" s="15">
        <f t="shared" ca="1" si="230"/>
        <v>1213092.2770376732</v>
      </c>
      <c r="AM406" s="49">
        <f t="shared" ca="1" si="231"/>
        <v>6872.756085755821</v>
      </c>
      <c r="AN406" s="49">
        <f t="shared" ca="1" si="232"/>
        <v>162.99300148944306</v>
      </c>
      <c r="AO406" s="15"/>
      <c r="AP406" s="49">
        <f t="shared" ca="1" si="233"/>
        <v>12506.584212706921</v>
      </c>
      <c r="AQ406" s="15">
        <f t="shared" si="245"/>
        <v>21492.50654399383</v>
      </c>
      <c r="AR406" s="15">
        <f t="shared" si="246"/>
        <v>0</v>
      </c>
      <c r="AS406" s="15"/>
      <c r="AT406" s="15"/>
      <c r="AU406" s="51">
        <f t="shared" si="234"/>
        <v>298</v>
      </c>
      <c r="AV406" s="51">
        <f t="shared" ca="1" si="235"/>
        <v>26131.914666069209</v>
      </c>
      <c r="AW406" s="51">
        <f t="shared" ca="1" si="247"/>
        <v>0</v>
      </c>
      <c r="AX406" s="15">
        <f t="shared" ca="1" si="248"/>
        <v>17443.992334782302</v>
      </c>
      <c r="AY406" s="51">
        <f t="shared" ca="1" si="249"/>
        <v>-1918.9315040477543</v>
      </c>
      <c r="AZ406" s="52">
        <f t="shared" ca="1" si="236"/>
        <v>0</v>
      </c>
      <c r="BA406" s="52">
        <f t="shared" ca="1" si="237"/>
        <v>0</v>
      </c>
      <c r="BB406" s="52">
        <f t="shared" si="250"/>
        <v>0</v>
      </c>
      <c r="BC406" s="39">
        <f t="shared" si="251"/>
        <v>0</v>
      </c>
      <c r="BD406" s="51">
        <f t="shared" ca="1" si="252"/>
        <v>0</v>
      </c>
      <c r="BE406" s="15">
        <f t="shared" ca="1" si="253"/>
        <v>37017.56737472838</v>
      </c>
      <c r="BF406" s="15">
        <v>-26807.040000000001</v>
      </c>
      <c r="BG406" s="15">
        <f t="shared" ca="1" si="254"/>
        <v>1230338.5534996467</v>
      </c>
      <c r="BH406" s="15"/>
      <c r="BI406" s="15"/>
    </row>
    <row r="407" spans="1:61" ht="11.25" x14ac:dyDescent="0.2">
      <c r="A407" s="20">
        <v>30722</v>
      </c>
      <c r="B407" s="20"/>
      <c r="C407" s="20">
        <v>1</v>
      </c>
      <c r="D407" s="20">
        <f t="shared" si="238"/>
        <v>3</v>
      </c>
      <c r="E407" s="47">
        <f t="shared" si="239"/>
        <v>3</v>
      </c>
      <c r="F407" s="47">
        <f t="shared" si="240"/>
        <v>33</v>
      </c>
      <c r="G407" s="21" t="s">
        <v>489</v>
      </c>
      <c r="H407" s="29">
        <v>1160</v>
      </c>
      <c r="I407" s="48"/>
      <c r="J407" s="29">
        <f t="shared" si="241"/>
        <v>1869.8507462686566</v>
      </c>
      <c r="K407" s="125">
        <v>94573.3</v>
      </c>
      <c r="L407" s="125">
        <v>46567.88</v>
      </c>
      <c r="M407" s="125">
        <v>34631</v>
      </c>
      <c r="N407" s="126">
        <f t="shared" si="221"/>
        <v>120885.24919999999</v>
      </c>
      <c r="O407" s="126">
        <f t="shared" ca="1" si="222"/>
        <v>316955.63404818968</v>
      </c>
      <c r="P407" s="126">
        <f t="shared" ca="1" si="223"/>
        <v>58821</v>
      </c>
      <c r="Q407" s="49">
        <f t="shared" si="242"/>
        <v>1</v>
      </c>
      <c r="R407" s="49">
        <f t="shared" si="243"/>
        <v>0</v>
      </c>
      <c r="S407" s="49">
        <f ca="1">OFFSET(V!$B$7,D407,Q407)*H407</f>
        <v>6646.8</v>
      </c>
      <c r="T407" s="49">
        <f ca="1">IF(R407&gt;0,OFFSET(V!$I$7,D407,R407)*IF(R407=1,H407-9300,IF(R407=2,H407-18000,IF(R407=3,H407-45000,0))),0)</f>
        <v>0</v>
      </c>
      <c r="U407" s="49">
        <f>IF(AND(I407=1,H407&gt;20000,H407&lt;=45000),H407*V!$G$7,0)+IF(AND(I407=1,H407&gt;45000,H407&lt;=50000),V!$G$7/5000*(50000-H407)*H407,0)</f>
        <v>0</v>
      </c>
      <c r="V407" s="50">
        <f t="shared" ca="1" si="224"/>
        <v>6646.8</v>
      </c>
      <c r="W407" s="51">
        <v>0</v>
      </c>
      <c r="X407" s="51">
        <v>0</v>
      </c>
      <c r="Y407" s="52">
        <v>0</v>
      </c>
      <c r="Z407" s="52">
        <v>12040.144473594324</v>
      </c>
      <c r="AA407" s="52">
        <v>0</v>
      </c>
      <c r="AB407" s="138">
        <f t="shared" si="244"/>
        <v>0</v>
      </c>
      <c r="AC407" s="52">
        <v>11391.911349009897</v>
      </c>
      <c r="AD407" s="138">
        <f t="shared" si="225"/>
        <v>0</v>
      </c>
      <c r="AE407" s="138">
        <f t="shared" si="226"/>
        <v>1160</v>
      </c>
      <c r="AF407" s="138">
        <f t="shared" si="227"/>
        <v>0</v>
      </c>
      <c r="AG407" s="138">
        <f t="shared" si="228"/>
        <v>0</v>
      </c>
      <c r="AH407" s="29"/>
      <c r="AI407" s="29"/>
      <c r="AJ407" s="15"/>
      <c r="AK407" s="51">
        <f t="shared" ca="1" si="229"/>
        <v>831490.78861754993</v>
      </c>
      <c r="AL407" s="15">
        <f t="shared" ca="1" si="230"/>
        <v>896958.58861754998</v>
      </c>
      <c r="AM407" s="49">
        <f t="shared" ca="1" si="231"/>
        <v>5087.6815950713162</v>
      </c>
      <c r="AN407" s="49">
        <f t="shared" ca="1" si="232"/>
        <v>0</v>
      </c>
      <c r="AO407" s="15"/>
      <c r="AP407" s="49">
        <f t="shared" ca="1" si="233"/>
        <v>6629.0033848983012</v>
      </c>
      <c r="AQ407" s="15">
        <f t="shared" si="245"/>
        <v>11391.911349009897</v>
      </c>
      <c r="AR407" s="15">
        <f t="shared" si="246"/>
        <v>0</v>
      </c>
      <c r="AS407" s="15"/>
      <c r="AT407" s="15"/>
      <c r="AU407" s="51">
        <f t="shared" si="234"/>
        <v>0</v>
      </c>
      <c r="AV407" s="51">
        <f t="shared" ca="1" si="235"/>
        <v>19344.620939783206</v>
      </c>
      <c r="AW407" s="51">
        <f t="shared" ca="1" si="247"/>
        <v>0</v>
      </c>
      <c r="AX407" s="15">
        <f t="shared" ca="1" si="248"/>
        <v>14581.712975671609</v>
      </c>
      <c r="AY407" s="51">
        <f t="shared" ca="1" si="249"/>
        <v>-1604.0656218476479</v>
      </c>
      <c r="AZ407" s="52">
        <f t="shared" ca="1" si="236"/>
        <v>0</v>
      </c>
      <c r="BA407" s="52">
        <f t="shared" ca="1" si="237"/>
        <v>0</v>
      </c>
      <c r="BB407" s="52">
        <f t="shared" si="250"/>
        <v>0</v>
      </c>
      <c r="BC407" s="39">
        <f t="shared" si="251"/>
        <v>0</v>
      </c>
      <c r="BD407" s="51">
        <f t="shared" ca="1" si="252"/>
        <v>0</v>
      </c>
      <c r="BE407" s="15">
        <f t="shared" ca="1" si="253"/>
        <v>24369.55870283386</v>
      </c>
      <c r="BF407" s="15">
        <v>-19066.47</v>
      </c>
      <c r="BG407" s="15">
        <f t="shared" ca="1" si="254"/>
        <v>907349.35891545517</v>
      </c>
      <c r="BH407" s="15"/>
      <c r="BI407" s="15"/>
    </row>
    <row r="408" spans="1:61" ht="11.25" x14ac:dyDescent="0.2">
      <c r="A408" s="20">
        <v>30724</v>
      </c>
      <c r="B408" s="20"/>
      <c r="C408" s="20">
        <v>1</v>
      </c>
      <c r="D408" s="20">
        <f t="shared" si="238"/>
        <v>3</v>
      </c>
      <c r="E408" s="47">
        <f t="shared" si="239"/>
        <v>3</v>
      </c>
      <c r="F408" s="47">
        <f t="shared" si="240"/>
        <v>33</v>
      </c>
      <c r="G408" s="21" t="s">
        <v>490</v>
      </c>
      <c r="H408" s="29">
        <v>1924</v>
      </c>
      <c r="I408" s="48"/>
      <c r="J408" s="29">
        <f t="shared" si="241"/>
        <v>3101.373134328358</v>
      </c>
      <c r="K408" s="125">
        <v>165921.45000000001</v>
      </c>
      <c r="L408" s="125">
        <v>133879.81</v>
      </c>
      <c r="M408" s="125">
        <v>35617</v>
      </c>
      <c r="N408" s="126">
        <f t="shared" si="221"/>
        <v>207293.5699</v>
      </c>
      <c r="O408" s="126">
        <f t="shared" ca="1" si="222"/>
        <v>525709.17233510083</v>
      </c>
      <c r="P408" s="126">
        <f t="shared" ca="1" si="223"/>
        <v>95525</v>
      </c>
      <c r="Q408" s="49">
        <f t="shared" si="242"/>
        <v>1</v>
      </c>
      <c r="R408" s="49">
        <f t="shared" si="243"/>
        <v>0</v>
      </c>
      <c r="S408" s="49">
        <f ca="1">OFFSET(V!$B$7,D408,Q408)*H408</f>
        <v>11024.52</v>
      </c>
      <c r="T408" s="49">
        <f ca="1">IF(R408&gt;0,OFFSET(V!$I$7,D408,R408)*IF(R408=1,H408-9300,IF(R408=2,H408-18000,IF(R408=3,H408-45000,0))),0)</f>
        <v>0</v>
      </c>
      <c r="U408" s="49">
        <f>IF(AND(I408=1,H408&gt;20000,H408&lt;=45000),H408*V!$G$7,0)+IF(AND(I408=1,H408&gt;45000,H408&lt;=50000),V!$G$7/5000*(50000-H408)*H408,0)</f>
        <v>0</v>
      </c>
      <c r="V408" s="50">
        <f t="shared" ca="1" si="224"/>
        <v>11024.52</v>
      </c>
      <c r="W408" s="51">
        <v>0</v>
      </c>
      <c r="X408" s="51">
        <v>0</v>
      </c>
      <c r="Y408" s="52">
        <v>0</v>
      </c>
      <c r="Z408" s="52">
        <v>33193.389679004089</v>
      </c>
      <c r="AA408" s="52">
        <v>0</v>
      </c>
      <c r="AB408" s="138">
        <f t="shared" si="244"/>
        <v>0</v>
      </c>
      <c r="AC408" s="52">
        <v>31406.28033373343</v>
      </c>
      <c r="AD408" s="138">
        <f t="shared" si="225"/>
        <v>0</v>
      </c>
      <c r="AE408" s="138">
        <f t="shared" si="226"/>
        <v>1924</v>
      </c>
      <c r="AF408" s="138">
        <f t="shared" si="227"/>
        <v>0</v>
      </c>
      <c r="AG408" s="138">
        <f t="shared" si="228"/>
        <v>0</v>
      </c>
      <c r="AH408" s="29"/>
      <c r="AI408" s="29"/>
      <c r="AJ408" s="15"/>
      <c r="AK408" s="51">
        <f t="shared" ca="1" si="229"/>
        <v>1379127.825258764</v>
      </c>
      <c r="AL408" s="15">
        <f t="shared" ca="1" si="230"/>
        <v>1485677.345258764</v>
      </c>
      <c r="AM408" s="49">
        <f t="shared" ca="1" si="231"/>
        <v>8438.5339559631138</v>
      </c>
      <c r="AN408" s="49">
        <f t="shared" ca="1" si="232"/>
        <v>0</v>
      </c>
      <c r="AO408" s="15"/>
      <c r="AP408" s="49">
        <f t="shared" ca="1" si="233"/>
        <v>18275.452842027113</v>
      </c>
      <c r="AQ408" s="15">
        <f t="shared" si="245"/>
        <v>31406.28033373343</v>
      </c>
      <c r="AR408" s="15">
        <f t="shared" si="246"/>
        <v>0</v>
      </c>
      <c r="AS408" s="15"/>
      <c r="AT408" s="15"/>
      <c r="AU408" s="51">
        <f t="shared" si="234"/>
        <v>0</v>
      </c>
      <c r="AV408" s="51">
        <f t="shared" ca="1" si="235"/>
        <v>32085.38852426111</v>
      </c>
      <c r="AW408" s="51">
        <f t="shared" ca="1" si="247"/>
        <v>0</v>
      </c>
      <c r="AX408" s="15">
        <f t="shared" ca="1" si="248"/>
        <v>18954.561032554793</v>
      </c>
      <c r="AY408" s="51">
        <f t="shared" ca="1" si="249"/>
        <v>-2085.102057643116</v>
      </c>
      <c r="AZ408" s="52">
        <f t="shared" ca="1" si="236"/>
        <v>0</v>
      </c>
      <c r="BA408" s="52">
        <f t="shared" ca="1" si="237"/>
        <v>0</v>
      </c>
      <c r="BB408" s="52">
        <f t="shared" si="250"/>
        <v>0</v>
      </c>
      <c r="BC408" s="39">
        <f t="shared" si="251"/>
        <v>0</v>
      </c>
      <c r="BD408" s="51">
        <f t="shared" ca="1" si="252"/>
        <v>0</v>
      </c>
      <c r="BE408" s="15">
        <f t="shared" ca="1" si="253"/>
        <v>48275.739308645105</v>
      </c>
      <c r="BF408" s="15">
        <v>-32131.48</v>
      </c>
      <c r="BG408" s="15">
        <f t="shared" ca="1" si="254"/>
        <v>1510260.1385233721</v>
      </c>
      <c r="BH408" s="15"/>
      <c r="BI408" s="15"/>
    </row>
    <row r="409" spans="1:61" ht="11.25" x14ac:dyDescent="0.2">
      <c r="A409" s="20">
        <v>30726</v>
      </c>
      <c r="B409" s="20"/>
      <c r="C409" s="20">
        <v>1</v>
      </c>
      <c r="D409" s="20">
        <f t="shared" si="238"/>
        <v>3</v>
      </c>
      <c r="E409" s="47">
        <f t="shared" si="239"/>
        <v>4</v>
      </c>
      <c r="F409" s="47">
        <f t="shared" si="240"/>
        <v>34</v>
      </c>
      <c r="G409" s="21" t="s">
        <v>491</v>
      </c>
      <c r="H409" s="29">
        <v>2791</v>
      </c>
      <c r="I409" s="48"/>
      <c r="J409" s="29">
        <f t="shared" si="241"/>
        <v>4498.9253731343288</v>
      </c>
      <c r="K409" s="125">
        <v>245014.19999999998</v>
      </c>
      <c r="L409" s="125">
        <v>183032.9</v>
      </c>
      <c r="M409" s="125">
        <v>72394</v>
      </c>
      <c r="N409" s="126">
        <f t="shared" si="221"/>
        <v>320187.05499999999</v>
      </c>
      <c r="O409" s="126">
        <f t="shared" ca="1" si="222"/>
        <v>762606.18502456683</v>
      </c>
      <c r="P409" s="126">
        <f t="shared" ca="1" si="223"/>
        <v>132726</v>
      </c>
      <c r="Q409" s="49">
        <f t="shared" si="242"/>
        <v>1</v>
      </c>
      <c r="R409" s="49">
        <f t="shared" si="243"/>
        <v>0</v>
      </c>
      <c r="S409" s="49">
        <f ca="1">OFFSET(V!$B$7,D409,Q409)*H409</f>
        <v>15992.43</v>
      </c>
      <c r="T409" s="49">
        <f ca="1">IF(R409&gt;0,OFFSET(V!$I$7,D409,R409)*IF(R409=1,H409-9300,IF(R409=2,H409-18000,IF(R409=3,H409-45000,0))),0)</f>
        <v>0</v>
      </c>
      <c r="U409" s="49">
        <f>IF(AND(I409=1,H409&gt;20000,H409&lt;=45000),H409*V!$G$7,0)+IF(AND(I409=1,H409&gt;45000,H409&lt;=50000),V!$G$7/5000*(50000-H409)*H409,0)</f>
        <v>0</v>
      </c>
      <c r="V409" s="50">
        <f t="shared" ca="1" si="224"/>
        <v>15992.43</v>
      </c>
      <c r="W409" s="51">
        <v>11952.7</v>
      </c>
      <c r="X409" s="51">
        <v>0</v>
      </c>
      <c r="Y409" s="52">
        <v>448.60940531819796</v>
      </c>
      <c r="Z409" s="52">
        <v>65121.836006482416</v>
      </c>
      <c r="AA409" s="52">
        <v>2091</v>
      </c>
      <c r="AB409" s="138">
        <f t="shared" si="244"/>
        <v>1091</v>
      </c>
      <c r="AC409" s="52">
        <v>61615.720998831297</v>
      </c>
      <c r="AD409" s="138">
        <f t="shared" si="225"/>
        <v>0</v>
      </c>
      <c r="AE409" s="138">
        <f t="shared" si="226"/>
        <v>2791</v>
      </c>
      <c r="AF409" s="138">
        <f t="shared" si="227"/>
        <v>0</v>
      </c>
      <c r="AG409" s="138">
        <f t="shared" si="228"/>
        <v>0</v>
      </c>
      <c r="AH409" s="29"/>
      <c r="AI409" s="29"/>
      <c r="AJ409" s="15"/>
      <c r="AK409" s="51">
        <f t="shared" ca="1" si="229"/>
        <v>2000595.5095099846</v>
      </c>
      <c r="AL409" s="15">
        <f t="shared" ca="1" si="230"/>
        <v>2161266.6395099848</v>
      </c>
      <c r="AM409" s="49">
        <f t="shared" ca="1" si="231"/>
        <v>12241.137355037969</v>
      </c>
      <c r="AN409" s="49">
        <f t="shared" ca="1" si="232"/>
        <v>197.82850927926307</v>
      </c>
      <c r="AO409" s="15"/>
      <c r="AP409" s="49">
        <f t="shared" ca="1" si="233"/>
        <v>35854.459409895389</v>
      </c>
      <c r="AQ409" s="15">
        <f t="shared" si="245"/>
        <v>61615.720998831297</v>
      </c>
      <c r="AR409" s="15">
        <f t="shared" si="246"/>
        <v>0</v>
      </c>
      <c r="AS409" s="15"/>
      <c r="AT409" s="15"/>
      <c r="AU409" s="51">
        <f t="shared" si="234"/>
        <v>545.5</v>
      </c>
      <c r="AV409" s="51">
        <f t="shared" ca="1" si="235"/>
        <v>46543.825037012866</v>
      </c>
      <c r="AW409" s="51">
        <f t="shared" ca="1" si="247"/>
        <v>0</v>
      </c>
      <c r="AX409" s="15">
        <f t="shared" ca="1" si="248"/>
        <v>21328.063448076951</v>
      </c>
      <c r="AY409" s="51">
        <f t="shared" ca="1" si="249"/>
        <v>-2346.1998884990339</v>
      </c>
      <c r="AZ409" s="52">
        <f t="shared" ca="1" si="236"/>
        <v>0</v>
      </c>
      <c r="BA409" s="52">
        <f t="shared" ca="1" si="237"/>
        <v>0</v>
      </c>
      <c r="BB409" s="52">
        <f t="shared" si="250"/>
        <v>0</v>
      </c>
      <c r="BC409" s="39">
        <f t="shared" si="251"/>
        <v>0</v>
      </c>
      <c r="BD409" s="51">
        <f t="shared" ca="1" si="252"/>
        <v>0</v>
      </c>
      <c r="BE409" s="15">
        <f t="shared" ca="1" si="253"/>
        <v>80597.584558409217</v>
      </c>
      <c r="BF409" s="15">
        <v>-47183.21</v>
      </c>
      <c r="BG409" s="15">
        <f t="shared" ca="1" si="254"/>
        <v>2207119.979932711</v>
      </c>
      <c r="BH409" s="15"/>
      <c r="BI409" s="15"/>
    </row>
    <row r="410" spans="1:61" ht="11.25" x14ac:dyDescent="0.2">
      <c r="A410" s="20">
        <v>30728</v>
      </c>
      <c r="B410" s="20"/>
      <c r="C410" s="20">
        <v>1</v>
      </c>
      <c r="D410" s="20">
        <f t="shared" si="238"/>
        <v>3</v>
      </c>
      <c r="E410" s="47">
        <f t="shared" si="239"/>
        <v>2</v>
      </c>
      <c r="F410" s="47">
        <f t="shared" si="240"/>
        <v>32</v>
      </c>
      <c r="G410" s="21" t="s">
        <v>492</v>
      </c>
      <c r="H410" s="29">
        <v>941</v>
      </c>
      <c r="I410" s="48"/>
      <c r="J410" s="29">
        <f t="shared" si="241"/>
        <v>1516.8358208955224</v>
      </c>
      <c r="K410" s="125">
        <v>73384.850000000006</v>
      </c>
      <c r="L410" s="125">
        <v>101043.11</v>
      </c>
      <c r="M410" s="125">
        <v>0</v>
      </c>
      <c r="N410" s="126">
        <f t="shared" si="221"/>
        <v>92243.904900000009</v>
      </c>
      <c r="O410" s="126">
        <f t="shared" ca="1" si="222"/>
        <v>257116.59624081594</v>
      </c>
      <c r="P410" s="126">
        <f t="shared" ca="1" si="223"/>
        <v>49462</v>
      </c>
      <c r="Q410" s="49">
        <f t="shared" si="242"/>
        <v>1</v>
      </c>
      <c r="R410" s="49">
        <f t="shared" si="243"/>
        <v>0</v>
      </c>
      <c r="S410" s="49">
        <f ca="1">OFFSET(V!$B$7,D410,Q410)*H410</f>
        <v>5391.93</v>
      </c>
      <c r="T410" s="49">
        <f ca="1">IF(R410&gt;0,OFFSET(V!$I$7,D410,R410)*IF(R410=1,H410-9300,IF(R410=2,H410-18000,IF(R410=3,H410-45000,0))),0)</f>
        <v>0</v>
      </c>
      <c r="U410" s="49">
        <f>IF(AND(I410=1,H410&gt;20000,H410&lt;=45000),H410*V!$G$7,0)+IF(AND(I410=1,H410&gt;45000,H410&lt;=50000),V!$G$7/5000*(50000-H410)*H410,0)</f>
        <v>0</v>
      </c>
      <c r="V410" s="50">
        <f t="shared" ca="1" si="224"/>
        <v>5391.93</v>
      </c>
      <c r="W410" s="51">
        <v>0</v>
      </c>
      <c r="X410" s="51">
        <v>0</v>
      </c>
      <c r="Y410" s="52">
        <v>113.87833114103616</v>
      </c>
      <c r="Z410" s="52">
        <v>9262.0073690253848</v>
      </c>
      <c r="AA410" s="52">
        <v>3661</v>
      </c>
      <c r="AB410" s="138">
        <f t="shared" si="244"/>
        <v>2661</v>
      </c>
      <c r="AC410" s="52">
        <v>8763.3472416560853</v>
      </c>
      <c r="AD410" s="138">
        <f t="shared" si="225"/>
        <v>0</v>
      </c>
      <c r="AE410" s="138">
        <f t="shared" si="226"/>
        <v>941</v>
      </c>
      <c r="AF410" s="138">
        <f t="shared" si="227"/>
        <v>0</v>
      </c>
      <c r="AG410" s="138">
        <f t="shared" si="228"/>
        <v>0</v>
      </c>
      <c r="AH410" s="29"/>
      <c r="AI410" s="29"/>
      <c r="AJ410" s="15"/>
      <c r="AK410" s="51">
        <f t="shared" ca="1" si="229"/>
        <v>674511.06214578846</v>
      </c>
      <c r="AL410" s="15">
        <f t="shared" ca="1" si="230"/>
        <v>729364.99214578851</v>
      </c>
      <c r="AM410" s="49">
        <f t="shared" ca="1" si="231"/>
        <v>4127.1623973811284</v>
      </c>
      <c r="AN410" s="49">
        <f t="shared" ca="1" si="232"/>
        <v>50.218252720007328</v>
      </c>
      <c r="AO410" s="15"/>
      <c r="AP410" s="49">
        <f t="shared" ca="1" si="233"/>
        <v>5099.4303544177719</v>
      </c>
      <c r="AQ410" s="15">
        <f t="shared" si="245"/>
        <v>8763.3472416560853</v>
      </c>
      <c r="AR410" s="15">
        <f t="shared" si="246"/>
        <v>0</v>
      </c>
      <c r="AS410" s="15"/>
      <c r="AT410" s="15"/>
      <c r="AU410" s="51">
        <f t="shared" si="234"/>
        <v>1330.5</v>
      </c>
      <c r="AV410" s="51">
        <f t="shared" ca="1" si="235"/>
        <v>15692.489917531031</v>
      </c>
      <c r="AW410" s="51">
        <f t="shared" ca="1" si="247"/>
        <v>0</v>
      </c>
      <c r="AX410" s="15">
        <f t="shared" ca="1" si="248"/>
        <v>13359.073030292717</v>
      </c>
      <c r="AY410" s="51">
        <f t="shared" ca="1" si="249"/>
        <v>-1469.5687552893733</v>
      </c>
      <c r="AZ410" s="52">
        <f t="shared" ca="1" si="236"/>
        <v>0</v>
      </c>
      <c r="BA410" s="52">
        <f t="shared" ca="1" si="237"/>
        <v>0</v>
      </c>
      <c r="BB410" s="52">
        <f t="shared" si="250"/>
        <v>0</v>
      </c>
      <c r="BC410" s="39">
        <f t="shared" si="251"/>
        <v>0</v>
      </c>
      <c r="BD410" s="51">
        <f t="shared" ca="1" si="252"/>
        <v>0</v>
      </c>
      <c r="BE410" s="15">
        <f t="shared" ca="1" si="253"/>
        <v>20652.85151665943</v>
      </c>
      <c r="BF410" s="15">
        <v>-16293.23</v>
      </c>
      <c r="BG410" s="15">
        <f t="shared" ca="1" si="254"/>
        <v>737901.99431254901</v>
      </c>
      <c r="BH410" s="15"/>
      <c r="BI410" s="15"/>
    </row>
    <row r="411" spans="1:61" ht="11.25" x14ac:dyDescent="0.2">
      <c r="A411" s="20">
        <v>30801</v>
      </c>
      <c r="B411" s="20"/>
      <c r="C411" s="20">
        <v>1</v>
      </c>
      <c r="D411" s="20">
        <f t="shared" si="238"/>
        <v>3</v>
      </c>
      <c r="E411" s="47">
        <f t="shared" si="239"/>
        <v>1</v>
      </c>
      <c r="F411" s="47">
        <f t="shared" si="240"/>
        <v>31</v>
      </c>
      <c r="G411" s="21" t="s">
        <v>493</v>
      </c>
      <c r="H411" s="29">
        <v>198</v>
      </c>
      <c r="I411" s="48"/>
      <c r="J411" s="29">
        <f t="shared" si="241"/>
        <v>319.16417910447763</v>
      </c>
      <c r="K411" s="125">
        <v>30305.65</v>
      </c>
      <c r="L411" s="125">
        <v>170070.78</v>
      </c>
      <c r="M411" s="125">
        <v>0</v>
      </c>
      <c r="N411" s="126">
        <f t="shared" si="221"/>
        <v>88147.672200000001</v>
      </c>
      <c r="O411" s="126">
        <f t="shared" ca="1" si="222"/>
        <v>54101.047880639278</v>
      </c>
      <c r="P411" s="126">
        <f t="shared" ca="1" si="223"/>
        <v>0</v>
      </c>
      <c r="Q411" s="49">
        <f t="shared" si="242"/>
        <v>1</v>
      </c>
      <c r="R411" s="49">
        <f t="shared" si="243"/>
        <v>0</v>
      </c>
      <c r="S411" s="49">
        <f ca="1">OFFSET(V!$B$7,D411,Q411)*H411</f>
        <v>1134.5400000000002</v>
      </c>
      <c r="T411" s="49">
        <f ca="1">IF(R411&gt;0,OFFSET(V!$I$7,D411,R411)*IF(R411=1,H411-9300,IF(R411=2,H411-18000,IF(R411=3,H411-45000,0))),0)</f>
        <v>0</v>
      </c>
      <c r="U411" s="49">
        <f>IF(AND(I411=1,H411&gt;20000,H411&lt;=45000),H411*V!$G$7,0)+IF(AND(I411=1,H411&gt;45000,H411&lt;=50000),V!$G$7/5000*(50000-H411)*H411,0)</f>
        <v>0</v>
      </c>
      <c r="V411" s="50">
        <f t="shared" ca="1" si="224"/>
        <v>1134.5400000000002</v>
      </c>
      <c r="W411" s="51">
        <v>0</v>
      </c>
      <c r="X411" s="51">
        <v>0</v>
      </c>
      <c r="Y411" s="52">
        <v>151.95889624499466</v>
      </c>
      <c r="Z411" s="52">
        <v>7029.7885947254053</v>
      </c>
      <c r="AA411" s="52">
        <v>0</v>
      </c>
      <c r="AB411" s="138">
        <f t="shared" si="244"/>
        <v>0</v>
      </c>
      <c r="AC411" s="52">
        <v>6651.3095959126576</v>
      </c>
      <c r="AD411" s="138">
        <f t="shared" si="225"/>
        <v>0</v>
      </c>
      <c r="AE411" s="138">
        <f t="shared" si="226"/>
        <v>198</v>
      </c>
      <c r="AF411" s="138">
        <f t="shared" si="227"/>
        <v>0</v>
      </c>
      <c r="AG411" s="138">
        <f t="shared" si="228"/>
        <v>0</v>
      </c>
      <c r="AH411" s="29"/>
      <c r="AI411" s="29"/>
      <c r="AJ411" s="15"/>
      <c r="AK411" s="51">
        <f t="shared" ca="1" si="229"/>
        <v>141926.87598816803</v>
      </c>
      <c r="AL411" s="15">
        <f t="shared" ca="1" si="230"/>
        <v>143061.41598816804</v>
      </c>
      <c r="AM411" s="49">
        <f t="shared" ca="1" si="231"/>
        <v>868.41461708975908</v>
      </c>
      <c r="AN411" s="49">
        <f t="shared" ca="1" si="232"/>
        <v>67.011082602128496</v>
      </c>
      <c r="AO411" s="15"/>
      <c r="AP411" s="49">
        <f t="shared" ca="1" si="233"/>
        <v>3870.4263467731143</v>
      </c>
      <c r="AQ411" s="15">
        <f t="shared" si="245"/>
        <v>6651.3095959126576</v>
      </c>
      <c r="AR411" s="15">
        <f t="shared" si="246"/>
        <v>0</v>
      </c>
      <c r="AS411" s="15"/>
      <c r="AT411" s="15"/>
      <c r="AU411" s="51">
        <f t="shared" si="234"/>
        <v>0</v>
      </c>
      <c r="AV411" s="51">
        <f t="shared" ca="1" si="235"/>
        <v>3301.9266776526506</v>
      </c>
      <c r="AW411" s="51">
        <f t="shared" ca="1" si="247"/>
        <v>0</v>
      </c>
      <c r="AX411" s="15">
        <f t="shared" ca="1" si="248"/>
        <v>521.04342851310776</v>
      </c>
      <c r="AY411" s="51">
        <f t="shared" ca="1" si="249"/>
        <v>-57.317535502307038</v>
      </c>
      <c r="AZ411" s="52">
        <f t="shared" ca="1" si="236"/>
        <v>0</v>
      </c>
      <c r="BA411" s="52">
        <f t="shared" ca="1" si="237"/>
        <v>0</v>
      </c>
      <c r="BB411" s="52">
        <f t="shared" si="250"/>
        <v>0</v>
      </c>
      <c r="BC411" s="39">
        <f t="shared" si="251"/>
        <v>0</v>
      </c>
      <c r="BD411" s="51">
        <f t="shared" ca="1" si="252"/>
        <v>0</v>
      </c>
      <c r="BE411" s="15">
        <f t="shared" ca="1" si="253"/>
        <v>7115.0354889234586</v>
      </c>
      <c r="BF411" s="15">
        <v>-6694.5</v>
      </c>
      <c r="BG411" s="15">
        <f t="shared" ca="1" si="254"/>
        <v>144417.3771767834</v>
      </c>
      <c r="BH411" s="15"/>
      <c r="BI411" s="15"/>
    </row>
    <row r="412" spans="1:61" ht="11.25" x14ac:dyDescent="0.2">
      <c r="A412" s="20">
        <v>30802</v>
      </c>
      <c r="B412" s="20"/>
      <c r="C412" s="20">
        <v>1</v>
      </c>
      <c r="D412" s="20">
        <f t="shared" si="238"/>
        <v>3</v>
      </c>
      <c r="E412" s="47">
        <f t="shared" si="239"/>
        <v>1</v>
      </c>
      <c r="F412" s="47">
        <f t="shared" si="240"/>
        <v>31</v>
      </c>
      <c r="G412" s="21" t="s">
        <v>494</v>
      </c>
      <c r="H412" s="29">
        <v>148</v>
      </c>
      <c r="I412" s="48"/>
      <c r="J412" s="29">
        <f t="shared" si="241"/>
        <v>238.56716417910448</v>
      </c>
      <c r="K412" s="125">
        <v>15168.05</v>
      </c>
      <c r="L412" s="125">
        <v>2767.86</v>
      </c>
      <c r="M412" s="125">
        <v>3057</v>
      </c>
      <c r="N412" s="126">
        <f t="shared" si="221"/>
        <v>15057.4614</v>
      </c>
      <c r="O412" s="126">
        <f t="shared" ca="1" si="222"/>
        <v>40439.167102700063</v>
      </c>
      <c r="P412" s="126">
        <f t="shared" ca="1" si="223"/>
        <v>7615</v>
      </c>
      <c r="Q412" s="49">
        <f t="shared" si="242"/>
        <v>1</v>
      </c>
      <c r="R412" s="49">
        <f t="shared" si="243"/>
        <v>0</v>
      </c>
      <c r="S412" s="49">
        <f ca="1">OFFSET(V!$B$7,D412,Q412)*H412</f>
        <v>848.04000000000008</v>
      </c>
      <c r="T412" s="49">
        <f ca="1">IF(R412&gt;0,OFFSET(V!$I$7,D412,R412)*IF(R412=1,H412-9300,IF(R412=2,H412-18000,IF(R412=3,H412-45000,0))),0)</f>
        <v>0</v>
      </c>
      <c r="U412" s="49">
        <f>IF(AND(I412=1,H412&gt;20000,H412&lt;=45000),H412*V!$G$7,0)+IF(AND(I412=1,H412&gt;45000,H412&lt;=50000),V!$G$7/5000*(50000-H412)*H412,0)</f>
        <v>0</v>
      </c>
      <c r="V412" s="50">
        <f t="shared" ca="1" si="224"/>
        <v>848.04000000000008</v>
      </c>
      <c r="W412" s="51">
        <v>0</v>
      </c>
      <c r="X412" s="51">
        <v>0</v>
      </c>
      <c r="Y412" s="52">
        <v>37.93521943562277</v>
      </c>
      <c r="Z412" s="52">
        <v>0</v>
      </c>
      <c r="AA412" s="52">
        <v>0</v>
      </c>
      <c r="AB412" s="138">
        <f t="shared" si="244"/>
        <v>0</v>
      </c>
      <c r="AC412" s="52">
        <v>0</v>
      </c>
      <c r="AD412" s="138">
        <f t="shared" si="225"/>
        <v>0</v>
      </c>
      <c r="AE412" s="138">
        <f t="shared" si="226"/>
        <v>148</v>
      </c>
      <c r="AF412" s="138">
        <f t="shared" si="227"/>
        <v>0</v>
      </c>
      <c r="AG412" s="138">
        <f t="shared" si="228"/>
        <v>0</v>
      </c>
      <c r="AH412" s="29"/>
      <c r="AI412" s="29"/>
      <c r="AJ412" s="15"/>
      <c r="AK412" s="51">
        <f t="shared" ca="1" si="229"/>
        <v>106086.75578913568</v>
      </c>
      <c r="AL412" s="15">
        <f t="shared" ca="1" si="230"/>
        <v>114549.79578913568</v>
      </c>
      <c r="AM412" s="49">
        <f t="shared" ca="1" si="231"/>
        <v>649.11799661254724</v>
      </c>
      <c r="AN412" s="49">
        <f t="shared" ca="1" si="232"/>
        <v>16.728735111578704</v>
      </c>
      <c r="AO412" s="15"/>
      <c r="AP412" s="49">
        <f t="shared" ca="1" si="233"/>
        <v>0</v>
      </c>
      <c r="AQ412" s="15">
        <f t="shared" si="245"/>
        <v>0</v>
      </c>
      <c r="AR412" s="15">
        <f t="shared" si="246"/>
        <v>0</v>
      </c>
      <c r="AS412" s="15"/>
      <c r="AT412" s="15"/>
      <c r="AU412" s="51">
        <f t="shared" si="234"/>
        <v>0</v>
      </c>
      <c r="AV412" s="51">
        <f t="shared" ca="1" si="235"/>
        <v>2468.106809558547</v>
      </c>
      <c r="AW412" s="51">
        <f t="shared" ca="1" si="247"/>
        <v>0</v>
      </c>
      <c r="AX412" s="15">
        <f t="shared" ca="1" si="248"/>
        <v>2468.106809558547</v>
      </c>
      <c r="AY412" s="51">
        <f t="shared" ca="1" si="249"/>
        <v>-271.50481502867461</v>
      </c>
      <c r="AZ412" s="52">
        <f t="shared" ca="1" si="236"/>
        <v>0</v>
      </c>
      <c r="BA412" s="52">
        <f t="shared" ca="1" si="237"/>
        <v>0</v>
      </c>
      <c r="BB412" s="52">
        <f t="shared" si="250"/>
        <v>0</v>
      </c>
      <c r="BC412" s="39">
        <f t="shared" si="251"/>
        <v>0</v>
      </c>
      <c r="BD412" s="51">
        <f t="shared" ca="1" si="252"/>
        <v>0</v>
      </c>
      <c r="BE412" s="15">
        <f t="shared" ca="1" si="253"/>
        <v>2196.6019945298722</v>
      </c>
      <c r="BF412" s="15">
        <v>-2356.91</v>
      </c>
      <c r="BG412" s="15">
        <f t="shared" ca="1" si="254"/>
        <v>115055.33451538968</v>
      </c>
      <c r="BH412" s="15"/>
      <c r="BI412" s="15"/>
    </row>
    <row r="413" spans="1:61" ht="11.25" x14ac:dyDescent="0.2">
      <c r="A413" s="20">
        <v>30803</v>
      </c>
      <c r="B413" s="20"/>
      <c r="C413" s="20">
        <v>1</v>
      </c>
      <c r="D413" s="20">
        <f t="shared" si="238"/>
        <v>3</v>
      </c>
      <c r="E413" s="47">
        <f t="shared" si="239"/>
        <v>4</v>
      </c>
      <c r="F413" s="47">
        <f t="shared" si="240"/>
        <v>34</v>
      </c>
      <c r="G413" s="21" t="s">
        <v>495</v>
      </c>
      <c r="H413" s="29">
        <v>3344</v>
      </c>
      <c r="I413" s="48"/>
      <c r="J413" s="29">
        <f t="shared" si="241"/>
        <v>5390.3283582089553</v>
      </c>
      <c r="K413" s="125">
        <v>167597.20000000001</v>
      </c>
      <c r="L413" s="125">
        <v>239827.55</v>
      </c>
      <c r="M413" s="125">
        <v>88302</v>
      </c>
      <c r="N413" s="126">
        <f t="shared" si="221"/>
        <v>302504.72849999997</v>
      </c>
      <c r="O413" s="126">
        <f t="shared" ca="1" si="222"/>
        <v>913706.5864285744</v>
      </c>
      <c r="P413" s="126">
        <f t="shared" ca="1" si="223"/>
        <v>183361</v>
      </c>
      <c r="Q413" s="49">
        <f t="shared" si="242"/>
        <v>1</v>
      </c>
      <c r="R413" s="49">
        <f t="shared" si="243"/>
        <v>0</v>
      </c>
      <c r="S413" s="49">
        <f ca="1">OFFSET(V!$B$7,D413,Q413)*H413</f>
        <v>19161.120000000003</v>
      </c>
      <c r="T413" s="49">
        <f ca="1">IF(R413&gt;0,OFFSET(V!$I$7,D413,R413)*IF(R413=1,H413-9300,IF(R413=2,H413-18000,IF(R413=3,H413-45000,0))),0)</f>
        <v>0</v>
      </c>
      <c r="U413" s="49">
        <f>IF(AND(I413=1,H413&gt;20000,H413&lt;=45000),H413*V!$G$7,0)+IF(AND(I413=1,H413&gt;45000,H413&lt;=50000),V!$G$7/5000*(50000-H413)*H413,0)</f>
        <v>0</v>
      </c>
      <c r="V413" s="50">
        <f t="shared" ca="1" si="224"/>
        <v>19161.120000000003</v>
      </c>
      <c r="W413" s="51">
        <v>14133.2</v>
      </c>
      <c r="X413" s="51">
        <v>0</v>
      </c>
      <c r="Y413" s="52">
        <v>931.01167852445076</v>
      </c>
      <c r="Z413" s="52">
        <v>65238.039868316817</v>
      </c>
      <c r="AA413" s="52">
        <v>4192</v>
      </c>
      <c r="AB413" s="138">
        <f t="shared" si="244"/>
        <v>3192</v>
      </c>
      <c r="AC413" s="52">
        <v>61725.668524405708</v>
      </c>
      <c r="AD413" s="138">
        <f t="shared" si="225"/>
        <v>0</v>
      </c>
      <c r="AE413" s="138">
        <f t="shared" si="226"/>
        <v>3344</v>
      </c>
      <c r="AF413" s="138">
        <f t="shared" si="227"/>
        <v>0</v>
      </c>
      <c r="AG413" s="138">
        <f t="shared" si="228"/>
        <v>0</v>
      </c>
      <c r="AH413" s="29"/>
      <c r="AI413" s="29"/>
      <c r="AJ413" s="15"/>
      <c r="AK413" s="51">
        <f t="shared" ca="1" si="229"/>
        <v>2396987.2389112823</v>
      </c>
      <c r="AL413" s="15">
        <f t="shared" ca="1" si="230"/>
        <v>2613642.5589112826</v>
      </c>
      <c r="AM413" s="49">
        <f t="shared" ca="1" si="231"/>
        <v>14666.557977515931</v>
      </c>
      <c r="AN413" s="49">
        <f t="shared" ca="1" si="232"/>
        <v>410.55905270964519</v>
      </c>
      <c r="AO413" s="15"/>
      <c r="AP413" s="49">
        <f t="shared" ca="1" si="233"/>
        <v>35918.438359245032</v>
      </c>
      <c r="AQ413" s="15">
        <f t="shared" si="245"/>
        <v>61725.668524405708</v>
      </c>
      <c r="AR413" s="15">
        <f t="shared" si="246"/>
        <v>0</v>
      </c>
      <c r="AS413" s="15"/>
      <c r="AT413" s="15"/>
      <c r="AU413" s="51">
        <f t="shared" si="234"/>
        <v>1596</v>
      </c>
      <c r="AV413" s="51">
        <f t="shared" ca="1" si="235"/>
        <v>55765.872778133657</v>
      </c>
      <c r="AW413" s="51">
        <f t="shared" ca="1" si="247"/>
        <v>0</v>
      </c>
      <c r="AX413" s="15">
        <f t="shared" ca="1" si="248"/>
        <v>31554.642612972973</v>
      </c>
      <c r="AY413" s="51">
        <f t="shared" ca="1" si="249"/>
        <v>-3471.1777354009746</v>
      </c>
      <c r="AZ413" s="52">
        <f t="shared" ca="1" si="236"/>
        <v>0</v>
      </c>
      <c r="BA413" s="52">
        <f t="shared" ca="1" si="237"/>
        <v>0</v>
      </c>
      <c r="BB413" s="52">
        <f t="shared" si="250"/>
        <v>0</v>
      </c>
      <c r="BC413" s="39">
        <f t="shared" si="251"/>
        <v>0</v>
      </c>
      <c r="BD413" s="51">
        <f t="shared" ca="1" si="252"/>
        <v>0</v>
      </c>
      <c r="BE413" s="15">
        <f t="shared" ca="1" si="253"/>
        <v>89809.133401977713</v>
      </c>
      <c r="BF413" s="15">
        <v>-54966.2</v>
      </c>
      <c r="BG413" s="15">
        <f t="shared" ca="1" si="254"/>
        <v>2663562.6093434854</v>
      </c>
      <c r="BH413" s="15"/>
      <c r="BI413" s="15"/>
    </row>
    <row r="414" spans="1:61" ht="11.25" x14ac:dyDescent="0.2">
      <c r="A414" s="20">
        <v>30804</v>
      </c>
      <c r="B414" s="20"/>
      <c r="C414" s="20">
        <v>1</v>
      </c>
      <c r="D414" s="20">
        <f t="shared" si="238"/>
        <v>3</v>
      </c>
      <c r="E414" s="47">
        <f t="shared" si="239"/>
        <v>3</v>
      </c>
      <c r="F414" s="47">
        <f t="shared" si="240"/>
        <v>33</v>
      </c>
      <c r="G414" s="21" t="s">
        <v>496</v>
      </c>
      <c r="H414" s="29">
        <v>1893</v>
      </c>
      <c r="I414" s="48"/>
      <c r="J414" s="29">
        <f t="shared" si="241"/>
        <v>3051.4029850746269</v>
      </c>
      <c r="K414" s="125">
        <v>153699.95000000001</v>
      </c>
      <c r="L414" s="125">
        <v>484345.9</v>
      </c>
      <c r="M414" s="125">
        <v>0</v>
      </c>
      <c r="N414" s="126">
        <f t="shared" si="221"/>
        <v>299558.86499999999</v>
      </c>
      <c r="O414" s="126">
        <f t="shared" ca="1" si="222"/>
        <v>517238.80625277851</v>
      </c>
      <c r="P414" s="126">
        <f t="shared" ca="1" si="223"/>
        <v>65304</v>
      </c>
      <c r="Q414" s="49">
        <f t="shared" si="242"/>
        <v>1</v>
      </c>
      <c r="R414" s="49">
        <f t="shared" si="243"/>
        <v>0</v>
      </c>
      <c r="S414" s="49">
        <f ca="1">OFFSET(V!$B$7,D414,Q414)*H414</f>
        <v>10846.890000000001</v>
      </c>
      <c r="T414" s="49">
        <f ca="1">IF(R414&gt;0,OFFSET(V!$I$7,D414,R414)*IF(R414=1,H414-9300,IF(R414=2,H414-18000,IF(R414=3,H414-45000,0))),0)</f>
        <v>0</v>
      </c>
      <c r="U414" s="49">
        <f>IF(AND(I414=1,H414&gt;20000,H414&lt;=45000),H414*V!$G$7,0)+IF(AND(I414=1,H414&gt;45000,H414&lt;=50000),V!$G$7/5000*(50000-H414)*H414,0)</f>
        <v>0</v>
      </c>
      <c r="V414" s="50">
        <f t="shared" ca="1" si="224"/>
        <v>10846.890000000001</v>
      </c>
      <c r="W414" s="51">
        <v>0</v>
      </c>
      <c r="X414" s="51">
        <v>0</v>
      </c>
      <c r="Y414" s="52">
        <v>507.69241949666792</v>
      </c>
      <c r="Z414" s="52">
        <v>44550.118820083859</v>
      </c>
      <c r="AA414" s="52">
        <v>6139</v>
      </c>
      <c r="AB414" s="138">
        <f t="shared" si="244"/>
        <v>5139</v>
      </c>
      <c r="AC414" s="52">
        <v>42151.570963230006</v>
      </c>
      <c r="AD414" s="138">
        <f t="shared" si="225"/>
        <v>0</v>
      </c>
      <c r="AE414" s="138">
        <f t="shared" si="226"/>
        <v>1893</v>
      </c>
      <c r="AF414" s="138">
        <f t="shared" si="227"/>
        <v>0</v>
      </c>
      <c r="AG414" s="138">
        <f t="shared" si="228"/>
        <v>0</v>
      </c>
      <c r="AH414" s="29"/>
      <c r="AI414" s="29"/>
      <c r="AJ414" s="15"/>
      <c r="AK414" s="51">
        <f t="shared" ca="1" si="229"/>
        <v>1356906.9507353639</v>
      </c>
      <c r="AL414" s="15">
        <f t="shared" ca="1" si="230"/>
        <v>1433057.8407353638</v>
      </c>
      <c r="AM414" s="49">
        <f t="shared" ca="1" si="231"/>
        <v>8302.5700512672429</v>
      </c>
      <c r="AN414" s="49">
        <f t="shared" ca="1" si="232"/>
        <v>223.88303350476787</v>
      </c>
      <c r="AO414" s="15"/>
      <c r="AP414" s="49">
        <f t="shared" ca="1" si="233"/>
        <v>24528.184782470071</v>
      </c>
      <c r="AQ414" s="15">
        <f t="shared" si="245"/>
        <v>42151.570963230006</v>
      </c>
      <c r="AR414" s="15">
        <f t="shared" si="246"/>
        <v>0</v>
      </c>
      <c r="AS414" s="15"/>
      <c r="AT414" s="15"/>
      <c r="AU414" s="51">
        <f t="shared" si="234"/>
        <v>2569.5</v>
      </c>
      <c r="AV414" s="51">
        <f t="shared" ca="1" si="235"/>
        <v>31568.420206042767</v>
      </c>
      <c r="AW414" s="51">
        <f t="shared" ca="1" si="247"/>
        <v>0</v>
      </c>
      <c r="AX414" s="15">
        <f t="shared" ca="1" si="248"/>
        <v>16514.534025282832</v>
      </c>
      <c r="AY414" s="51">
        <f t="shared" ca="1" si="249"/>
        <v>-1816.6861695183891</v>
      </c>
      <c r="AZ414" s="52">
        <f t="shared" ca="1" si="236"/>
        <v>0</v>
      </c>
      <c r="BA414" s="52">
        <f t="shared" ca="1" si="237"/>
        <v>0</v>
      </c>
      <c r="BB414" s="52">
        <f t="shared" si="250"/>
        <v>0</v>
      </c>
      <c r="BC414" s="39">
        <f t="shared" si="251"/>
        <v>0</v>
      </c>
      <c r="BD414" s="51">
        <f t="shared" ca="1" si="252"/>
        <v>0</v>
      </c>
      <c r="BE414" s="15">
        <f t="shared" ca="1" si="253"/>
        <v>56849.418818994447</v>
      </c>
      <c r="BF414" s="15">
        <v>-38734.870000000003</v>
      </c>
      <c r="BG414" s="15">
        <f t="shared" ca="1" si="254"/>
        <v>1459698.8426391301</v>
      </c>
      <c r="BH414" s="15"/>
      <c r="BI414" s="15"/>
    </row>
    <row r="415" spans="1:61" ht="11.25" x14ac:dyDescent="0.2">
      <c r="A415" s="20">
        <v>30805</v>
      </c>
      <c r="B415" s="20"/>
      <c r="C415" s="20">
        <v>1</v>
      </c>
      <c r="D415" s="20">
        <f t="shared" si="238"/>
        <v>3</v>
      </c>
      <c r="E415" s="47">
        <f t="shared" si="239"/>
        <v>3</v>
      </c>
      <c r="F415" s="47">
        <f t="shared" si="240"/>
        <v>33</v>
      </c>
      <c r="G415" s="21" t="s">
        <v>497</v>
      </c>
      <c r="H415" s="29">
        <v>1665</v>
      </c>
      <c r="I415" s="48"/>
      <c r="J415" s="29">
        <f t="shared" si="241"/>
        <v>2683.8805970149256</v>
      </c>
      <c r="K415" s="125">
        <v>112218.69999999998</v>
      </c>
      <c r="L415" s="125">
        <v>436064.31</v>
      </c>
      <c r="M415" s="125">
        <v>0</v>
      </c>
      <c r="N415" s="126">
        <f t="shared" si="221"/>
        <v>250862.54489999998</v>
      </c>
      <c r="O415" s="126">
        <f t="shared" ca="1" si="222"/>
        <v>454940.62990537577</v>
      </c>
      <c r="P415" s="126">
        <f t="shared" ca="1" si="223"/>
        <v>61223</v>
      </c>
      <c r="Q415" s="49">
        <f t="shared" si="242"/>
        <v>1</v>
      </c>
      <c r="R415" s="49">
        <f t="shared" si="243"/>
        <v>0</v>
      </c>
      <c r="S415" s="49">
        <f ca="1">OFFSET(V!$B$7,D415,Q415)*H415</f>
        <v>9540.4500000000007</v>
      </c>
      <c r="T415" s="49">
        <f ca="1">IF(R415&gt;0,OFFSET(V!$I$7,D415,R415)*IF(R415=1,H415-9300,IF(R415=2,H415-18000,IF(R415=3,H415-45000,0))),0)</f>
        <v>0</v>
      </c>
      <c r="U415" s="49">
        <f>IF(AND(I415=1,H415&gt;20000,H415&lt;=45000),H415*V!$G$7,0)+IF(AND(I415=1,H415&gt;45000,H415&lt;=50000),V!$G$7/5000*(50000-H415)*H415,0)</f>
        <v>0</v>
      </c>
      <c r="V415" s="50">
        <f t="shared" ca="1" si="224"/>
        <v>9540.4500000000007</v>
      </c>
      <c r="W415" s="51">
        <v>0</v>
      </c>
      <c r="X415" s="51">
        <v>0</v>
      </c>
      <c r="Y415" s="52">
        <v>586.61511740296351</v>
      </c>
      <c r="Z415" s="52">
        <v>47581.520751727796</v>
      </c>
      <c r="AA415" s="52">
        <v>103525</v>
      </c>
      <c r="AB415" s="138">
        <f t="shared" si="244"/>
        <v>102525</v>
      </c>
      <c r="AC415" s="52">
        <v>45019.764292989603</v>
      </c>
      <c r="AD415" s="138">
        <f t="shared" si="225"/>
        <v>0</v>
      </c>
      <c r="AE415" s="138">
        <f t="shared" si="226"/>
        <v>1665</v>
      </c>
      <c r="AF415" s="138">
        <f t="shared" si="227"/>
        <v>0</v>
      </c>
      <c r="AG415" s="138">
        <f t="shared" si="228"/>
        <v>0</v>
      </c>
      <c r="AH415" s="29"/>
      <c r="AI415" s="29"/>
      <c r="AJ415" s="15"/>
      <c r="AK415" s="51">
        <f t="shared" ca="1" si="229"/>
        <v>1193476.0026277767</v>
      </c>
      <c r="AL415" s="15">
        <f t="shared" ca="1" si="230"/>
        <v>1264239.4526277767</v>
      </c>
      <c r="AM415" s="49">
        <f t="shared" ca="1" si="231"/>
        <v>7302.5774618911564</v>
      </c>
      <c r="AN415" s="49">
        <f t="shared" ca="1" si="232"/>
        <v>258.68649390931665</v>
      </c>
      <c r="AO415" s="15"/>
      <c r="AP415" s="49">
        <f t="shared" ca="1" si="233"/>
        <v>26197.199112815222</v>
      </c>
      <c r="AQ415" s="15">
        <f t="shared" si="245"/>
        <v>45019.764292989603</v>
      </c>
      <c r="AR415" s="15">
        <f t="shared" si="246"/>
        <v>0</v>
      </c>
      <c r="AS415" s="15"/>
      <c r="AT415" s="15"/>
      <c r="AU415" s="51">
        <f t="shared" si="234"/>
        <v>51262.5</v>
      </c>
      <c r="AV415" s="51">
        <f t="shared" ca="1" si="235"/>
        <v>27766.201607533654</v>
      </c>
      <c r="AW415" s="51">
        <f t="shared" ca="1" si="247"/>
        <v>0</v>
      </c>
      <c r="AX415" s="15">
        <f t="shared" ca="1" si="248"/>
        <v>60206.136427359284</v>
      </c>
      <c r="AY415" s="51">
        <f t="shared" ca="1" si="249"/>
        <v>-6622.9937338996579</v>
      </c>
      <c r="AZ415" s="52">
        <f t="shared" ca="1" si="236"/>
        <v>0</v>
      </c>
      <c r="BA415" s="52">
        <f t="shared" ca="1" si="237"/>
        <v>0</v>
      </c>
      <c r="BB415" s="52">
        <f t="shared" si="250"/>
        <v>0</v>
      </c>
      <c r="BC415" s="39">
        <f t="shared" si="251"/>
        <v>0</v>
      </c>
      <c r="BD415" s="51">
        <f t="shared" ca="1" si="252"/>
        <v>0</v>
      </c>
      <c r="BE415" s="15">
        <f t="shared" ca="1" si="253"/>
        <v>98602.906986449234</v>
      </c>
      <c r="BF415" s="15">
        <v>-35830.47</v>
      </c>
      <c r="BG415" s="15">
        <f t="shared" ca="1" si="254"/>
        <v>1334573.1535700262</v>
      </c>
      <c r="BH415" s="15"/>
      <c r="BI415" s="15"/>
    </row>
    <row r="416" spans="1:61" ht="11.25" x14ac:dyDescent="0.2">
      <c r="A416" s="20">
        <v>30808</v>
      </c>
      <c r="B416" s="20"/>
      <c r="C416" s="20">
        <v>1</v>
      </c>
      <c r="D416" s="20">
        <f t="shared" si="238"/>
        <v>3</v>
      </c>
      <c r="E416" s="47">
        <f t="shared" si="239"/>
        <v>5</v>
      </c>
      <c r="F416" s="47">
        <f t="shared" si="240"/>
        <v>35</v>
      </c>
      <c r="G416" s="21" t="s">
        <v>498</v>
      </c>
      <c r="H416" s="29">
        <v>8076</v>
      </c>
      <c r="I416" s="48"/>
      <c r="J416" s="29">
        <f t="shared" si="241"/>
        <v>13018.029850746268</v>
      </c>
      <c r="K416" s="125">
        <v>547136.85</v>
      </c>
      <c r="L416" s="125">
        <v>1471421.93</v>
      </c>
      <c r="M416" s="125">
        <v>80453</v>
      </c>
      <c r="N416" s="126">
        <f t="shared" si="221"/>
        <v>1048246.0847</v>
      </c>
      <c r="O416" s="126">
        <f t="shared" ca="1" si="222"/>
        <v>2206666.9832527414</v>
      </c>
      <c r="P416" s="126">
        <f t="shared" ca="1" si="223"/>
        <v>347526</v>
      </c>
      <c r="Q416" s="49">
        <f t="shared" si="242"/>
        <v>1</v>
      </c>
      <c r="R416" s="49">
        <f t="shared" si="243"/>
        <v>0</v>
      </c>
      <c r="S416" s="49">
        <f ca="1">OFFSET(V!$B$7,D416,Q416)*H416</f>
        <v>46275.48</v>
      </c>
      <c r="T416" s="49">
        <f ca="1">IF(R416&gt;0,OFFSET(V!$I$7,D416,R416)*IF(R416=1,H416-9300,IF(R416=2,H416-18000,IF(R416=3,H416-45000,0))),0)</f>
        <v>0</v>
      </c>
      <c r="U416" s="49">
        <f>IF(AND(I416=1,H416&gt;20000,H416&lt;=45000),H416*V!$G$7,0)+IF(AND(I416=1,H416&gt;45000,H416&lt;=50000),V!$G$7/5000*(50000-H416)*H416,0)</f>
        <v>0</v>
      </c>
      <c r="V416" s="50">
        <f t="shared" ca="1" si="224"/>
        <v>46275.48</v>
      </c>
      <c r="W416" s="51">
        <v>40167.200000000004</v>
      </c>
      <c r="X416" s="51">
        <v>0</v>
      </c>
      <c r="Y416" s="52">
        <v>4022.296025522699</v>
      </c>
      <c r="Z416" s="52">
        <v>257808.6960313365</v>
      </c>
      <c r="AA416" s="52">
        <v>16024</v>
      </c>
      <c r="AB416" s="138">
        <f t="shared" si="244"/>
        <v>15024</v>
      </c>
      <c r="AC416" s="52">
        <v>243928.45257246878</v>
      </c>
      <c r="AD416" s="138">
        <f t="shared" si="225"/>
        <v>0</v>
      </c>
      <c r="AE416" s="138">
        <f t="shared" si="226"/>
        <v>8076</v>
      </c>
      <c r="AF416" s="138">
        <f t="shared" si="227"/>
        <v>0</v>
      </c>
      <c r="AG416" s="138">
        <f t="shared" si="228"/>
        <v>0</v>
      </c>
      <c r="AH416" s="29"/>
      <c r="AI416" s="29"/>
      <c r="AJ416" s="15"/>
      <c r="AK416" s="51">
        <f t="shared" ca="1" si="229"/>
        <v>5788896.2145477012</v>
      </c>
      <c r="AL416" s="15">
        <f t="shared" ca="1" si="230"/>
        <v>6222864.8945477018</v>
      </c>
      <c r="AM416" s="49">
        <f t="shared" ca="1" si="231"/>
        <v>35420.790139479264</v>
      </c>
      <c r="AN416" s="49">
        <f t="shared" ca="1" si="232"/>
        <v>1773.7586799916821</v>
      </c>
      <c r="AO416" s="15"/>
      <c r="AP416" s="49">
        <f t="shared" ca="1" si="233"/>
        <v>141943.04083277812</v>
      </c>
      <c r="AQ416" s="15">
        <f t="shared" si="245"/>
        <v>243928.45257246878</v>
      </c>
      <c r="AR416" s="15">
        <f t="shared" si="246"/>
        <v>0</v>
      </c>
      <c r="AS416" s="15"/>
      <c r="AT416" s="15"/>
      <c r="AU416" s="51">
        <f t="shared" si="234"/>
        <v>7512</v>
      </c>
      <c r="AV416" s="51">
        <f t="shared" ca="1" si="235"/>
        <v>134678.58509455962</v>
      </c>
      <c r="AW416" s="51">
        <f t="shared" ca="1" si="247"/>
        <v>0</v>
      </c>
      <c r="AX416" s="15">
        <f t="shared" ca="1" si="248"/>
        <v>40205.173354868952</v>
      </c>
      <c r="AY416" s="51">
        <f t="shared" ca="1" si="249"/>
        <v>-4422.7819122876381</v>
      </c>
      <c r="AZ416" s="52">
        <f t="shared" ca="1" si="236"/>
        <v>0</v>
      </c>
      <c r="BA416" s="52">
        <f t="shared" ca="1" si="237"/>
        <v>0</v>
      </c>
      <c r="BB416" s="52">
        <f t="shared" si="250"/>
        <v>0</v>
      </c>
      <c r="BC416" s="39">
        <f t="shared" si="251"/>
        <v>0</v>
      </c>
      <c r="BD416" s="51">
        <f t="shared" ca="1" si="252"/>
        <v>0</v>
      </c>
      <c r="BE416" s="15">
        <f t="shared" ca="1" si="253"/>
        <v>279710.8440150501</v>
      </c>
      <c r="BF416" s="15">
        <v>-153507.48000000001</v>
      </c>
      <c r="BG416" s="15">
        <f t="shared" ca="1" si="254"/>
        <v>6386262.8073822223</v>
      </c>
      <c r="BH416" s="15"/>
      <c r="BI416" s="15"/>
    </row>
    <row r="417" spans="1:61" ht="11.25" x14ac:dyDescent="0.2">
      <c r="A417" s="20">
        <v>30810</v>
      </c>
      <c r="B417" s="20"/>
      <c r="C417" s="20">
        <v>1</v>
      </c>
      <c r="D417" s="20">
        <f t="shared" si="238"/>
        <v>3</v>
      </c>
      <c r="E417" s="47">
        <f t="shared" si="239"/>
        <v>3</v>
      </c>
      <c r="F417" s="47">
        <f t="shared" si="240"/>
        <v>33</v>
      </c>
      <c r="G417" s="21" t="s">
        <v>499</v>
      </c>
      <c r="H417" s="29">
        <v>1120</v>
      </c>
      <c r="I417" s="48"/>
      <c r="J417" s="29">
        <f t="shared" si="241"/>
        <v>1805.3731343283582</v>
      </c>
      <c r="K417" s="125">
        <v>71178.899999999994</v>
      </c>
      <c r="L417" s="125">
        <v>46418.23</v>
      </c>
      <c r="M417" s="125">
        <v>35337</v>
      </c>
      <c r="N417" s="126">
        <f t="shared" si="221"/>
        <v>104688.91769999999</v>
      </c>
      <c r="O417" s="126">
        <f t="shared" ca="1" si="222"/>
        <v>306026.1294258383</v>
      </c>
      <c r="P417" s="126">
        <f t="shared" ca="1" si="223"/>
        <v>60401</v>
      </c>
      <c r="Q417" s="49">
        <f t="shared" si="242"/>
        <v>1</v>
      </c>
      <c r="R417" s="49">
        <f t="shared" si="243"/>
        <v>0</v>
      </c>
      <c r="S417" s="49">
        <f ca="1">OFFSET(V!$B$7,D417,Q417)*H417</f>
        <v>6417.6</v>
      </c>
      <c r="T417" s="49">
        <f ca="1">IF(R417&gt;0,OFFSET(V!$I$7,D417,R417)*IF(R417=1,H417-9300,IF(R417=2,H417-18000,IF(R417=3,H417-45000,0))),0)</f>
        <v>0</v>
      </c>
      <c r="U417" s="49">
        <f>IF(AND(I417=1,H417&gt;20000,H417&lt;=45000),H417*V!$G$7,0)+IF(AND(I417=1,H417&gt;45000,H417&lt;=50000),V!$G$7/5000*(50000-H417)*H417,0)</f>
        <v>0</v>
      </c>
      <c r="V417" s="50">
        <f t="shared" ca="1" si="224"/>
        <v>6417.6</v>
      </c>
      <c r="W417" s="51">
        <v>0</v>
      </c>
      <c r="X417" s="51">
        <v>0</v>
      </c>
      <c r="Y417" s="52">
        <v>129.21229915045456</v>
      </c>
      <c r="Z417" s="52">
        <v>24416.691496551673</v>
      </c>
      <c r="AA417" s="52">
        <v>0</v>
      </c>
      <c r="AB417" s="138">
        <f t="shared" si="244"/>
        <v>0</v>
      </c>
      <c r="AC417" s="52">
        <v>23102.113564738975</v>
      </c>
      <c r="AD417" s="138">
        <f t="shared" si="225"/>
        <v>0</v>
      </c>
      <c r="AE417" s="138">
        <f t="shared" si="226"/>
        <v>1120</v>
      </c>
      <c r="AF417" s="138">
        <f t="shared" si="227"/>
        <v>0</v>
      </c>
      <c r="AG417" s="138">
        <f t="shared" si="228"/>
        <v>0</v>
      </c>
      <c r="AH417" s="29"/>
      <c r="AI417" s="29"/>
      <c r="AJ417" s="15"/>
      <c r="AK417" s="51">
        <f t="shared" ca="1" si="229"/>
        <v>802818.69245832413</v>
      </c>
      <c r="AL417" s="15">
        <f t="shared" ca="1" si="230"/>
        <v>869637.29245832411</v>
      </c>
      <c r="AM417" s="49">
        <f t="shared" ca="1" si="231"/>
        <v>4912.2442986895467</v>
      </c>
      <c r="AN417" s="49">
        <f t="shared" ca="1" si="232"/>
        <v>56.980251012235506</v>
      </c>
      <c r="AO417" s="15"/>
      <c r="AP417" s="49">
        <f t="shared" ca="1" si="233"/>
        <v>13443.221626919507</v>
      </c>
      <c r="AQ417" s="15">
        <f t="shared" si="245"/>
        <v>23102.113564738975</v>
      </c>
      <c r="AR417" s="15">
        <f t="shared" si="246"/>
        <v>0</v>
      </c>
      <c r="AS417" s="15"/>
      <c r="AT417" s="15"/>
      <c r="AU417" s="51">
        <f t="shared" si="234"/>
        <v>0</v>
      </c>
      <c r="AV417" s="51">
        <f t="shared" ca="1" si="235"/>
        <v>18677.565045307922</v>
      </c>
      <c r="AW417" s="51">
        <f t="shared" ca="1" si="247"/>
        <v>0</v>
      </c>
      <c r="AX417" s="15">
        <f t="shared" ca="1" si="248"/>
        <v>9018.6731074884519</v>
      </c>
      <c r="AY417" s="51">
        <f t="shared" ca="1" si="249"/>
        <v>-992.10178602063854</v>
      </c>
      <c r="AZ417" s="52">
        <f t="shared" ca="1" si="236"/>
        <v>0</v>
      </c>
      <c r="BA417" s="52">
        <f t="shared" ca="1" si="237"/>
        <v>0</v>
      </c>
      <c r="BB417" s="52">
        <f t="shared" si="250"/>
        <v>0</v>
      </c>
      <c r="BC417" s="39">
        <f t="shared" si="251"/>
        <v>0</v>
      </c>
      <c r="BD417" s="51">
        <f t="shared" ca="1" si="252"/>
        <v>0</v>
      </c>
      <c r="BE417" s="15">
        <f t="shared" ca="1" si="253"/>
        <v>31128.684886206789</v>
      </c>
      <c r="BF417" s="15">
        <v>-18102.41</v>
      </c>
      <c r="BG417" s="15">
        <f t="shared" ca="1" si="254"/>
        <v>887632.79189423262</v>
      </c>
      <c r="BH417" s="15"/>
      <c r="BI417" s="15"/>
    </row>
    <row r="418" spans="1:61" ht="11.25" x14ac:dyDescent="0.2">
      <c r="A418" s="20">
        <v>30811</v>
      </c>
      <c r="B418" s="20"/>
      <c r="C418" s="20">
        <v>1</v>
      </c>
      <c r="D418" s="20">
        <f t="shared" si="238"/>
        <v>3</v>
      </c>
      <c r="E418" s="47">
        <f t="shared" si="239"/>
        <v>3</v>
      </c>
      <c r="F418" s="47">
        <f t="shared" si="240"/>
        <v>33</v>
      </c>
      <c r="G418" s="21" t="s">
        <v>500</v>
      </c>
      <c r="H418" s="29">
        <v>2258</v>
      </c>
      <c r="I418" s="48"/>
      <c r="J418" s="29">
        <f t="shared" si="241"/>
        <v>3639.7611940298507</v>
      </c>
      <c r="K418" s="125">
        <v>154081</v>
      </c>
      <c r="L418" s="125">
        <v>245666</v>
      </c>
      <c r="M418" s="125">
        <v>0</v>
      </c>
      <c r="N418" s="126">
        <f t="shared" si="221"/>
        <v>206748.06</v>
      </c>
      <c r="O418" s="126">
        <f t="shared" ca="1" si="222"/>
        <v>616970.53593173472</v>
      </c>
      <c r="P418" s="126">
        <f t="shared" ca="1" si="223"/>
        <v>123067</v>
      </c>
      <c r="Q418" s="49">
        <f t="shared" si="242"/>
        <v>1</v>
      </c>
      <c r="R418" s="49">
        <f t="shared" si="243"/>
        <v>0</v>
      </c>
      <c r="S418" s="49">
        <f ca="1">OFFSET(V!$B$7,D418,Q418)*H418</f>
        <v>12938.34</v>
      </c>
      <c r="T418" s="49">
        <f ca="1">IF(R418&gt;0,OFFSET(V!$I$7,D418,R418)*IF(R418=1,H418-9300,IF(R418=2,H418-18000,IF(R418=3,H418-45000,0))),0)</f>
        <v>0</v>
      </c>
      <c r="U418" s="49">
        <f>IF(AND(I418=1,H418&gt;20000,H418&lt;=45000),H418*V!$G$7,0)+IF(AND(I418=1,H418&gt;45000,H418&lt;=50000),V!$G$7/5000*(50000-H418)*H418,0)</f>
        <v>0</v>
      </c>
      <c r="V418" s="50">
        <f t="shared" ca="1" si="224"/>
        <v>12938.34</v>
      </c>
      <c r="W418" s="51">
        <v>9821.15</v>
      </c>
      <c r="X418" s="51">
        <v>0</v>
      </c>
      <c r="Y418" s="52">
        <v>3393.3126457998733</v>
      </c>
      <c r="Z418" s="52">
        <v>54956.214617413862</v>
      </c>
      <c r="AA418" s="52">
        <v>0</v>
      </c>
      <c r="AB418" s="138">
        <f t="shared" si="244"/>
        <v>0</v>
      </c>
      <c r="AC418" s="52">
        <v>51997.409696517127</v>
      </c>
      <c r="AD418" s="138">
        <f t="shared" si="225"/>
        <v>0</v>
      </c>
      <c r="AE418" s="138">
        <f t="shared" si="226"/>
        <v>2258</v>
      </c>
      <c r="AF418" s="138">
        <f t="shared" si="227"/>
        <v>0</v>
      </c>
      <c r="AG418" s="138">
        <f t="shared" si="228"/>
        <v>0</v>
      </c>
      <c r="AH418" s="29"/>
      <c r="AI418" s="29"/>
      <c r="AJ418" s="15"/>
      <c r="AK418" s="51">
        <f t="shared" ca="1" si="229"/>
        <v>1618539.8281882999</v>
      </c>
      <c r="AL418" s="15">
        <f t="shared" ca="1" si="230"/>
        <v>1764366.3181882999</v>
      </c>
      <c r="AM418" s="49">
        <f t="shared" ca="1" si="231"/>
        <v>9903.4353807508887</v>
      </c>
      <c r="AN418" s="49">
        <f t="shared" ca="1" si="232"/>
        <v>1496.3885604692421</v>
      </c>
      <c r="AO418" s="15"/>
      <c r="AP418" s="49">
        <f t="shared" ca="1" si="233"/>
        <v>30257.521703249018</v>
      </c>
      <c r="AQ418" s="15">
        <f t="shared" si="245"/>
        <v>51997.409696517127</v>
      </c>
      <c r="AR418" s="15">
        <f t="shared" si="246"/>
        <v>0</v>
      </c>
      <c r="AS418" s="15"/>
      <c r="AT418" s="15"/>
      <c r="AU418" s="51">
        <f t="shared" si="234"/>
        <v>0</v>
      </c>
      <c r="AV418" s="51">
        <f t="shared" ca="1" si="235"/>
        <v>37655.305243129726</v>
      </c>
      <c r="AW418" s="51">
        <f t="shared" ca="1" si="247"/>
        <v>0</v>
      </c>
      <c r="AX418" s="15">
        <f t="shared" ca="1" si="248"/>
        <v>15915.417249861617</v>
      </c>
      <c r="AY418" s="51">
        <f t="shared" ca="1" si="249"/>
        <v>-1750.7801525415923</v>
      </c>
      <c r="AZ418" s="52">
        <f t="shared" ca="1" si="236"/>
        <v>0</v>
      </c>
      <c r="BA418" s="52">
        <f t="shared" ca="1" si="237"/>
        <v>0</v>
      </c>
      <c r="BB418" s="52">
        <f t="shared" si="250"/>
        <v>0</v>
      </c>
      <c r="BC418" s="39">
        <f t="shared" si="251"/>
        <v>0</v>
      </c>
      <c r="BD418" s="51">
        <f t="shared" ca="1" si="252"/>
        <v>0</v>
      </c>
      <c r="BE418" s="15">
        <f t="shared" ca="1" si="253"/>
        <v>66162.046793837158</v>
      </c>
      <c r="BF418" s="15">
        <v>-39297.46</v>
      </c>
      <c r="BG418" s="15">
        <f t="shared" ca="1" si="254"/>
        <v>1802630.7289233571</v>
      </c>
      <c r="BH418" s="15"/>
      <c r="BI418" s="15"/>
    </row>
    <row r="419" spans="1:61" ht="11.25" x14ac:dyDescent="0.2">
      <c r="A419" s="20">
        <v>30812</v>
      </c>
      <c r="B419" s="20"/>
      <c r="C419" s="20">
        <v>1</v>
      </c>
      <c r="D419" s="20">
        <f t="shared" si="238"/>
        <v>3</v>
      </c>
      <c r="E419" s="47">
        <f t="shared" si="239"/>
        <v>2</v>
      </c>
      <c r="F419" s="47">
        <f t="shared" si="240"/>
        <v>32</v>
      </c>
      <c r="G419" s="21" t="s">
        <v>501</v>
      </c>
      <c r="H419" s="29">
        <v>859</v>
      </c>
      <c r="I419" s="48"/>
      <c r="J419" s="29">
        <f t="shared" si="241"/>
        <v>1384.6567164179105</v>
      </c>
      <c r="K419" s="125">
        <v>50419.5</v>
      </c>
      <c r="L419" s="125">
        <v>38335</v>
      </c>
      <c r="M419" s="125">
        <v>34591</v>
      </c>
      <c r="N419" s="126">
        <f t="shared" si="221"/>
        <v>85843.69</v>
      </c>
      <c r="O419" s="126">
        <f t="shared" ca="1" si="222"/>
        <v>234711.11176499564</v>
      </c>
      <c r="P419" s="126">
        <f t="shared" ca="1" si="223"/>
        <v>44660</v>
      </c>
      <c r="Q419" s="49">
        <f t="shared" si="242"/>
        <v>1</v>
      </c>
      <c r="R419" s="49">
        <f t="shared" si="243"/>
        <v>0</v>
      </c>
      <c r="S419" s="49">
        <f ca="1">OFFSET(V!$B$7,D419,Q419)*H419</f>
        <v>4922.0700000000006</v>
      </c>
      <c r="T419" s="49">
        <f ca="1">IF(R419&gt;0,OFFSET(V!$I$7,D419,R419)*IF(R419=1,H419-9300,IF(R419=2,H419-18000,IF(R419=3,H419-45000,0))),0)</f>
        <v>0</v>
      </c>
      <c r="U419" s="49">
        <f>IF(AND(I419=1,H419&gt;20000,H419&lt;=45000),H419*V!$G$7,0)+IF(AND(I419=1,H419&gt;45000,H419&lt;=50000),V!$G$7/5000*(50000-H419)*H419,0)</f>
        <v>0</v>
      </c>
      <c r="V419" s="50">
        <f t="shared" ca="1" si="224"/>
        <v>4922.0700000000006</v>
      </c>
      <c r="W419" s="51">
        <v>0</v>
      </c>
      <c r="X419" s="51">
        <v>0</v>
      </c>
      <c r="Y419" s="52">
        <v>0</v>
      </c>
      <c r="Z419" s="52">
        <v>10342.943104438129</v>
      </c>
      <c r="AA419" s="52">
        <v>0</v>
      </c>
      <c r="AB419" s="138">
        <f t="shared" si="244"/>
        <v>0</v>
      </c>
      <c r="AC419" s="52">
        <v>9786.0861380875122</v>
      </c>
      <c r="AD419" s="138">
        <f t="shared" si="225"/>
        <v>0</v>
      </c>
      <c r="AE419" s="138">
        <f t="shared" si="226"/>
        <v>859</v>
      </c>
      <c r="AF419" s="138">
        <f t="shared" si="227"/>
        <v>0</v>
      </c>
      <c r="AG419" s="138">
        <f t="shared" si="228"/>
        <v>0</v>
      </c>
      <c r="AH419" s="29"/>
      <c r="AI419" s="29"/>
      <c r="AJ419" s="15"/>
      <c r="AK419" s="51">
        <f t="shared" ca="1" si="229"/>
        <v>615733.26501937537</v>
      </c>
      <c r="AL419" s="15">
        <f t="shared" ca="1" si="230"/>
        <v>665315.33501937531</v>
      </c>
      <c r="AM419" s="49">
        <f t="shared" ca="1" si="231"/>
        <v>3767.5159397985003</v>
      </c>
      <c r="AN419" s="49">
        <f t="shared" ca="1" si="232"/>
        <v>0</v>
      </c>
      <c r="AO419" s="15"/>
      <c r="AP419" s="49">
        <f t="shared" ca="1" si="233"/>
        <v>5694.5666224769793</v>
      </c>
      <c r="AQ419" s="15">
        <f t="shared" si="245"/>
        <v>9786.0861380875122</v>
      </c>
      <c r="AR419" s="15">
        <f t="shared" si="246"/>
        <v>0</v>
      </c>
      <c r="AS419" s="15"/>
      <c r="AT419" s="15"/>
      <c r="AU419" s="51">
        <f t="shared" si="234"/>
        <v>0</v>
      </c>
      <c r="AV419" s="51">
        <f t="shared" ca="1" si="235"/>
        <v>14325.025333856702</v>
      </c>
      <c r="AW419" s="51">
        <f t="shared" ca="1" si="247"/>
        <v>0</v>
      </c>
      <c r="AX419" s="15">
        <f t="shared" ca="1" si="248"/>
        <v>10233.505818246167</v>
      </c>
      <c r="AY419" s="51">
        <f t="shared" ca="1" si="249"/>
        <v>-1125.7398154396537</v>
      </c>
      <c r="AZ419" s="52">
        <f t="shared" ca="1" si="236"/>
        <v>0</v>
      </c>
      <c r="BA419" s="52">
        <f t="shared" ca="1" si="237"/>
        <v>0</v>
      </c>
      <c r="BB419" s="52">
        <f t="shared" si="250"/>
        <v>0</v>
      </c>
      <c r="BC419" s="39">
        <f t="shared" si="251"/>
        <v>0</v>
      </c>
      <c r="BD419" s="51">
        <f t="shared" ca="1" si="252"/>
        <v>0</v>
      </c>
      <c r="BE419" s="15">
        <f t="shared" ca="1" si="253"/>
        <v>18893.852140894025</v>
      </c>
      <c r="BF419" s="15">
        <v>-13438.98</v>
      </c>
      <c r="BG419" s="15">
        <f t="shared" ca="1" si="254"/>
        <v>674537.72310006793</v>
      </c>
      <c r="BH419" s="15"/>
      <c r="BI419" s="15"/>
    </row>
    <row r="420" spans="1:61" ht="11.25" x14ac:dyDescent="0.2">
      <c r="A420" s="20">
        <v>30813</v>
      </c>
      <c r="B420" s="20"/>
      <c r="C420" s="20">
        <v>1</v>
      </c>
      <c r="D420" s="20">
        <f t="shared" si="238"/>
        <v>3</v>
      </c>
      <c r="E420" s="47">
        <f t="shared" si="239"/>
        <v>3</v>
      </c>
      <c r="F420" s="47">
        <f t="shared" si="240"/>
        <v>33</v>
      </c>
      <c r="G420" s="21" t="s">
        <v>502</v>
      </c>
      <c r="H420" s="29">
        <v>1207</v>
      </c>
      <c r="I420" s="48"/>
      <c r="J420" s="29">
        <f t="shared" si="241"/>
        <v>1945.6119402985075</v>
      </c>
      <c r="K420" s="125">
        <v>102165.25</v>
      </c>
      <c r="L420" s="125">
        <v>65685.95</v>
      </c>
      <c r="M420" s="125">
        <v>30875</v>
      </c>
      <c r="N420" s="126">
        <f t="shared" si="221"/>
        <v>130051.50049999999</v>
      </c>
      <c r="O420" s="126">
        <f t="shared" ca="1" si="222"/>
        <v>329797.80197945255</v>
      </c>
      <c r="P420" s="126">
        <f t="shared" ca="1" si="223"/>
        <v>59924</v>
      </c>
      <c r="Q420" s="49">
        <f t="shared" si="242"/>
        <v>1</v>
      </c>
      <c r="R420" s="49">
        <f t="shared" si="243"/>
        <v>0</v>
      </c>
      <c r="S420" s="49">
        <f ca="1">OFFSET(V!$B$7,D420,Q420)*H420</f>
        <v>6916.1100000000006</v>
      </c>
      <c r="T420" s="49">
        <f ca="1">IF(R420&gt;0,OFFSET(V!$I$7,D420,R420)*IF(R420=1,H420-9300,IF(R420=2,H420-18000,IF(R420=3,H420-45000,0))),0)</f>
        <v>0</v>
      </c>
      <c r="U420" s="49">
        <f>IF(AND(I420=1,H420&gt;20000,H420&lt;=45000),H420*V!$G$7,0)+IF(AND(I420=1,H420&gt;45000,H420&lt;=50000),V!$G$7/5000*(50000-H420)*H420,0)</f>
        <v>0</v>
      </c>
      <c r="V420" s="50">
        <f t="shared" ca="1" si="224"/>
        <v>6916.1100000000006</v>
      </c>
      <c r="W420" s="51">
        <v>0</v>
      </c>
      <c r="X420" s="51">
        <v>0</v>
      </c>
      <c r="Y420" s="52">
        <v>375.9365711503383</v>
      </c>
      <c r="Z420" s="52">
        <v>20661.613482264194</v>
      </c>
      <c r="AA420" s="52">
        <v>2881</v>
      </c>
      <c r="AB420" s="138">
        <f t="shared" si="244"/>
        <v>1881</v>
      </c>
      <c r="AC420" s="52">
        <v>19549.206376524085</v>
      </c>
      <c r="AD420" s="138">
        <f t="shared" si="225"/>
        <v>0</v>
      </c>
      <c r="AE420" s="138">
        <f t="shared" si="226"/>
        <v>1207</v>
      </c>
      <c r="AF420" s="138">
        <f t="shared" si="227"/>
        <v>0</v>
      </c>
      <c r="AG420" s="138">
        <f t="shared" si="228"/>
        <v>0</v>
      </c>
      <c r="AH420" s="29"/>
      <c r="AI420" s="29"/>
      <c r="AJ420" s="15"/>
      <c r="AK420" s="51">
        <f t="shared" ca="1" si="229"/>
        <v>865180.50160464039</v>
      </c>
      <c r="AL420" s="15">
        <f t="shared" ca="1" si="230"/>
        <v>932020.61160464038</v>
      </c>
      <c r="AM420" s="49">
        <f t="shared" ca="1" si="231"/>
        <v>5293.820418319895</v>
      </c>
      <c r="AN420" s="49">
        <f t="shared" ca="1" si="232"/>
        <v>165.78112400803954</v>
      </c>
      <c r="AO420" s="15"/>
      <c r="AP420" s="49">
        <f t="shared" ca="1" si="233"/>
        <v>11375.769286803376</v>
      </c>
      <c r="AQ420" s="15">
        <f t="shared" si="245"/>
        <v>19549.206376524085</v>
      </c>
      <c r="AR420" s="15">
        <f t="shared" si="246"/>
        <v>0</v>
      </c>
      <c r="AS420" s="15"/>
      <c r="AT420" s="15"/>
      <c r="AU420" s="51">
        <f t="shared" si="234"/>
        <v>940.5</v>
      </c>
      <c r="AV420" s="51">
        <f t="shared" ca="1" si="235"/>
        <v>20128.411615791665</v>
      </c>
      <c r="AW420" s="51">
        <f t="shared" ca="1" si="247"/>
        <v>0</v>
      </c>
      <c r="AX420" s="15">
        <f t="shared" ca="1" si="248"/>
        <v>12895.474526070957</v>
      </c>
      <c r="AY420" s="51">
        <f t="shared" ca="1" si="249"/>
        <v>-1418.5704655683492</v>
      </c>
      <c r="AZ420" s="52">
        <f t="shared" ca="1" si="236"/>
        <v>0</v>
      </c>
      <c r="BA420" s="52">
        <f t="shared" ca="1" si="237"/>
        <v>0</v>
      </c>
      <c r="BB420" s="52">
        <f t="shared" si="250"/>
        <v>0</v>
      </c>
      <c r="BC420" s="39">
        <f t="shared" si="251"/>
        <v>0</v>
      </c>
      <c r="BD420" s="51">
        <f t="shared" ca="1" si="252"/>
        <v>0</v>
      </c>
      <c r="BE420" s="15">
        <f t="shared" ca="1" si="253"/>
        <v>31026.110437026695</v>
      </c>
      <c r="BF420" s="15">
        <v>-20577.13</v>
      </c>
      <c r="BG420" s="15">
        <f t="shared" ca="1" si="254"/>
        <v>947929.19358399499</v>
      </c>
      <c r="BH420" s="15"/>
      <c r="BI420" s="15"/>
    </row>
    <row r="421" spans="1:61" ht="11.25" x14ac:dyDescent="0.2">
      <c r="A421" s="20">
        <v>30814</v>
      </c>
      <c r="B421" s="20"/>
      <c r="C421" s="20">
        <v>1</v>
      </c>
      <c r="D421" s="20">
        <f t="shared" si="238"/>
        <v>3</v>
      </c>
      <c r="E421" s="47">
        <f t="shared" si="239"/>
        <v>3</v>
      </c>
      <c r="F421" s="47">
        <f t="shared" si="240"/>
        <v>33</v>
      </c>
      <c r="G421" s="21" t="s">
        <v>503</v>
      </c>
      <c r="H421" s="29">
        <v>1900</v>
      </c>
      <c r="I421" s="48"/>
      <c r="J421" s="29">
        <f t="shared" si="241"/>
        <v>3062.686567164179</v>
      </c>
      <c r="K421" s="125">
        <v>145409.5</v>
      </c>
      <c r="L421" s="125">
        <v>195830.23</v>
      </c>
      <c r="M421" s="125">
        <v>0</v>
      </c>
      <c r="N421" s="126">
        <f t="shared" si="221"/>
        <v>181068.62969999999</v>
      </c>
      <c r="O421" s="126">
        <f t="shared" ca="1" si="222"/>
        <v>519151.46956169</v>
      </c>
      <c r="P421" s="126">
        <f t="shared" ca="1" si="223"/>
        <v>101425</v>
      </c>
      <c r="Q421" s="49">
        <f t="shared" si="242"/>
        <v>1</v>
      </c>
      <c r="R421" s="49">
        <f t="shared" si="243"/>
        <v>0</v>
      </c>
      <c r="S421" s="49">
        <f ca="1">OFFSET(V!$B$7,D421,Q421)*H421</f>
        <v>10887</v>
      </c>
      <c r="T421" s="49">
        <f ca="1">IF(R421&gt;0,OFFSET(V!$I$7,D421,R421)*IF(R421=1,H421-9300,IF(R421=2,H421-18000,IF(R421=3,H421-45000,0))),0)</f>
        <v>0</v>
      </c>
      <c r="U421" s="49">
        <f>IF(AND(I421=1,H421&gt;20000,H421&lt;=45000),H421*V!$G$7,0)+IF(AND(I421=1,H421&gt;45000,H421&lt;=50000),V!$G$7/5000*(50000-H421)*H421,0)</f>
        <v>0</v>
      </c>
      <c r="V421" s="50">
        <f t="shared" ca="1" si="224"/>
        <v>10887</v>
      </c>
      <c r="W421" s="51">
        <v>0</v>
      </c>
      <c r="X421" s="51">
        <v>0</v>
      </c>
      <c r="Y421" s="52">
        <v>0</v>
      </c>
      <c r="Z421" s="52">
        <v>32357.434067571197</v>
      </c>
      <c r="AA421" s="52">
        <v>0</v>
      </c>
      <c r="AB421" s="138">
        <f t="shared" si="244"/>
        <v>0</v>
      </c>
      <c r="AC421" s="52">
        <v>30615.331999347876</v>
      </c>
      <c r="AD421" s="138">
        <f t="shared" si="225"/>
        <v>0</v>
      </c>
      <c r="AE421" s="138">
        <f t="shared" si="226"/>
        <v>1900</v>
      </c>
      <c r="AF421" s="138">
        <f t="shared" si="227"/>
        <v>0</v>
      </c>
      <c r="AG421" s="138">
        <f t="shared" si="228"/>
        <v>0</v>
      </c>
      <c r="AH421" s="29"/>
      <c r="AI421" s="29"/>
      <c r="AJ421" s="15"/>
      <c r="AK421" s="51">
        <f t="shared" ca="1" si="229"/>
        <v>1361924.5675632283</v>
      </c>
      <c r="AL421" s="15">
        <f t="shared" ca="1" si="230"/>
        <v>1474236.5675632283</v>
      </c>
      <c r="AM421" s="49">
        <f t="shared" ca="1" si="231"/>
        <v>8333.2715781340521</v>
      </c>
      <c r="AN421" s="49">
        <f t="shared" ca="1" si="232"/>
        <v>0</v>
      </c>
      <c r="AO421" s="15"/>
      <c r="AP421" s="49">
        <f t="shared" ca="1" si="233"/>
        <v>17815.196522846996</v>
      </c>
      <c r="AQ421" s="15">
        <f t="shared" si="245"/>
        <v>30615.331999347876</v>
      </c>
      <c r="AR421" s="15">
        <f t="shared" si="246"/>
        <v>0</v>
      </c>
      <c r="AS421" s="15"/>
      <c r="AT421" s="15"/>
      <c r="AU421" s="51">
        <f t="shared" si="234"/>
        <v>0</v>
      </c>
      <c r="AV421" s="51">
        <f t="shared" ca="1" si="235"/>
        <v>31685.154987575941</v>
      </c>
      <c r="AW421" s="51">
        <f t="shared" ca="1" si="247"/>
        <v>0</v>
      </c>
      <c r="AX421" s="15">
        <f t="shared" ca="1" si="248"/>
        <v>18885.019511075061</v>
      </c>
      <c r="AY421" s="51">
        <f t="shared" ca="1" si="249"/>
        <v>-2077.4521221326086</v>
      </c>
      <c r="AZ421" s="52">
        <f t="shared" ca="1" si="236"/>
        <v>0</v>
      </c>
      <c r="BA421" s="52">
        <f t="shared" ca="1" si="237"/>
        <v>0</v>
      </c>
      <c r="BB421" s="52">
        <f t="shared" si="250"/>
        <v>0</v>
      </c>
      <c r="BC421" s="39">
        <f t="shared" si="251"/>
        <v>0</v>
      </c>
      <c r="BD421" s="51">
        <f t="shared" ca="1" si="252"/>
        <v>0</v>
      </c>
      <c r="BE421" s="15">
        <f t="shared" ca="1" si="253"/>
        <v>47422.899388290331</v>
      </c>
      <c r="BF421" s="15">
        <v>-35752.57</v>
      </c>
      <c r="BG421" s="15">
        <f t="shared" ca="1" si="254"/>
        <v>1494240.1685296525</v>
      </c>
      <c r="BH421" s="15"/>
      <c r="BI421" s="15"/>
    </row>
    <row r="422" spans="1:61" ht="11.25" x14ac:dyDescent="0.2">
      <c r="A422" s="20">
        <v>30817</v>
      </c>
      <c r="B422" s="20"/>
      <c r="C422" s="20">
        <v>1</v>
      </c>
      <c r="D422" s="20">
        <f t="shared" si="238"/>
        <v>3</v>
      </c>
      <c r="E422" s="47">
        <f t="shared" si="239"/>
        <v>6</v>
      </c>
      <c r="F422" s="47">
        <f t="shared" si="240"/>
        <v>36</v>
      </c>
      <c r="G422" s="21" t="s">
        <v>504</v>
      </c>
      <c r="H422" s="29">
        <v>10724</v>
      </c>
      <c r="I422" s="48"/>
      <c r="J422" s="29">
        <f t="shared" si="241"/>
        <v>17873.333333333332</v>
      </c>
      <c r="K422" s="125">
        <v>801479.9</v>
      </c>
      <c r="L422" s="125">
        <v>2624106.37</v>
      </c>
      <c r="M422" s="125">
        <v>170642</v>
      </c>
      <c r="N422" s="126">
        <f t="shared" si="221"/>
        <v>1771109.0123000001</v>
      </c>
      <c r="O422" s="126">
        <f t="shared" ca="1" si="222"/>
        <v>3029682.2944430695</v>
      </c>
      <c r="P422" s="126">
        <f t="shared" ca="1" si="223"/>
        <v>377572</v>
      </c>
      <c r="Q422" s="49">
        <f t="shared" si="242"/>
        <v>2</v>
      </c>
      <c r="R422" s="49">
        <f t="shared" si="243"/>
        <v>0</v>
      </c>
      <c r="S422" s="49">
        <f ca="1">OFFSET(V!$B$7,D422,Q422)*H422</f>
        <v>1014597.64</v>
      </c>
      <c r="T422" s="49">
        <f ca="1">IF(R422&gt;0,OFFSET(V!$I$7,D422,R422)*IF(R422=1,H422-9300,IF(R422=2,H422-18000,IF(R422=3,H422-45000,0))),0)</f>
        <v>0</v>
      </c>
      <c r="U422" s="49">
        <f>IF(AND(I422=1,H422&gt;20000,H422&lt;=45000),H422*V!$G$7,0)+IF(AND(I422=1,H422&gt;45000,H422&lt;=50000),V!$G$7/5000*(50000-H422)*H422,0)</f>
        <v>0</v>
      </c>
      <c r="V422" s="50">
        <f t="shared" ca="1" si="224"/>
        <v>1014597.64</v>
      </c>
      <c r="W422" s="51">
        <v>46775.200000000004</v>
      </c>
      <c r="X422" s="51">
        <v>0</v>
      </c>
      <c r="Y422" s="52">
        <v>16988.292406415556</v>
      </c>
      <c r="Z422" s="52">
        <v>341784.62678866013</v>
      </c>
      <c r="AA422" s="52">
        <v>0</v>
      </c>
      <c r="AB422" s="138">
        <f t="shared" si="244"/>
        <v>0</v>
      </c>
      <c r="AC422" s="52">
        <v>323383.17678579362</v>
      </c>
      <c r="AD422" s="138">
        <f t="shared" si="225"/>
        <v>1</v>
      </c>
      <c r="AE422" s="138">
        <f t="shared" si="226"/>
        <v>0</v>
      </c>
      <c r="AF422" s="138">
        <f t="shared" si="227"/>
        <v>10724</v>
      </c>
      <c r="AG422" s="138">
        <f t="shared" si="228"/>
        <v>17873.333333333332</v>
      </c>
      <c r="AH422" s="29"/>
      <c r="AI422" s="29"/>
      <c r="AJ422" s="15"/>
      <c r="AK422" s="51">
        <f t="shared" ca="1" si="229"/>
        <v>7947967.0012241723</v>
      </c>
      <c r="AL422" s="15">
        <f t="shared" ca="1" si="230"/>
        <v>9386911.8412241712</v>
      </c>
      <c r="AM422" s="49">
        <f t="shared" ca="1" si="231"/>
        <v>47034.739159952405</v>
      </c>
      <c r="AN422" s="49">
        <f t="shared" ca="1" si="232"/>
        <v>7491.5249705423057</v>
      </c>
      <c r="AO422" s="15"/>
      <c r="AP422" s="49">
        <f t="shared" ca="1" si="233"/>
        <v>188178.09477761667</v>
      </c>
      <c r="AQ422" s="15">
        <f t="shared" si="245"/>
        <v>0</v>
      </c>
      <c r="AR422" s="15">
        <f t="shared" si="246"/>
        <v>323383.17678579362</v>
      </c>
      <c r="AS422" s="15"/>
      <c r="AT422" s="15"/>
      <c r="AU422" s="51">
        <f t="shared" si="234"/>
        <v>0</v>
      </c>
      <c r="AV422" s="51">
        <f t="shared" ca="1" si="235"/>
        <v>0</v>
      </c>
      <c r="AW422" s="51">
        <f t="shared" si="247"/>
        <v>0</v>
      </c>
      <c r="AX422" s="15">
        <f t="shared" si="248"/>
        <v>0</v>
      </c>
      <c r="AY422" s="51">
        <f t="shared" ca="1" si="249"/>
        <v>0</v>
      </c>
      <c r="AZ422" s="52">
        <f t="shared" ca="1" si="236"/>
        <v>151393.14069552167</v>
      </c>
      <c r="BA422" s="52">
        <f t="shared" ca="1" si="237"/>
        <v>134599.29952785341</v>
      </c>
      <c r="BB422" s="52">
        <f t="shared" ca="1" si="250"/>
        <v>0</v>
      </c>
      <c r="BC422" s="39">
        <f t="shared" ca="1" si="251"/>
        <v>150787.35821519815</v>
      </c>
      <c r="BD422" s="51">
        <f t="shared" ca="1" si="252"/>
        <v>-8179.0144539996763</v>
      </c>
      <c r="BE422" s="15">
        <f t="shared" ca="1" si="253"/>
        <v>465991.52054699208</v>
      </c>
      <c r="BF422" s="15">
        <v>-240871.6</v>
      </c>
      <c r="BG422" s="15">
        <f t="shared" ca="1" si="254"/>
        <v>9666558.0259016585</v>
      </c>
      <c r="BH422" s="15"/>
      <c r="BI422" s="15"/>
    </row>
    <row r="423" spans="1:61" ht="11.25" x14ac:dyDescent="0.2">
      <c r="A423" s="20">
        <v>30819</v>
      </c>
      <c r="B423" s="20"/>
      <c r="C423" s="20">
        <v>1</v>
      </c>
      <c r="D423" s="20">
        <f t="shared" si="238"/>
        <v>3</v>
      </c>
      <c r="E423" s="47">
        <f t="shared" si="239"/>
        <v>1</v>
      </c>
      <c r="F423" s="47">
        <f t="shared" si="240"/>
        <v>31</v>
      </c>
      <c r="G423" s="21" t="s">
        <v>505</v>
      </c>
      <c r="H423" s="29">
        <v>277</v>
      </c>
      <c r="I423" s="48"/>
      <c r="J423" s="29">
        <f t="shared" si="241"/>
        <v>446.50746268656718</v>
      </c>
      <c r="K423" s="125">
        <v>29899.15</v>
      </c>
      <c r="L423" s="125">
        <v>123299.8</v>
      </c>
      <c r="M423" s="125">
        <v>0</v>
      </c>
      <c r="N423" s="126">
        <f t="shared" si="221"/>
        <v>69614.31</v>
      </c>
      <c r="O423" s="126">
        <f t="shared" ca="1" si="222"/>
        <v>75686.819509783236</v>
      </c>
      <c r="P423" s="126">
        <f t="shared" ca="1" si="223"/>
        <v>1822</v>
      </c>
      <c r="Q423" s="49">
        <f t="shared" si="242"/>
        <v>1</v>
      </c>
      <c r="R423" s="49">
        <f t="shared" si="243"/>
        <v>0</v>
      </c>
      <c r="S423" s="49">
        <f ca="1">OFFSET(V!$B$7,D423,Q423)*H423</f>
        <v>1587.21</v>
      </c>
      <c r="T423" s="49">
        <f ca="1">IF(R423&gt;0,OFFSET(V!$I$7,D423,R423)*IF(R423=1,H423-9300,IF(R423=2,H423-18000,IF(R423=3,H423-45000,0))),0)</f>
        <v>0</v>
      </c>
      <c r="U423" s="49">
        <f>IF(AND(I423=1,H423&gt;20000,H423&lt;=45000),H423*V!$G$7,0)+IF(AND(I423=1,H423&gt;45000,H423&lt;=50000),V!$G$7/5000*(50000-H423)*H423,0)</f>
        <v>0</v>
      </c>
      <c r="V423" s="50">
        <f t="shared" ca="1" si="224"/>
        <v>1587.21</v>
      </c>
      <c r="W423" s="51">
        <v>0</v>
      </c>
      <c r="X423" s="51">
        <v>0</v>
      </c>
      <c r="Y423" s="52">
        <v>110.89874494015392</v>
      </c>
      <c r="Z423" s="52">
        <v>3554.5009919841864</v>
      </c>
      <c r="AA423" s="52">
        <v>0</v>
      </c>
      <c r="AB423" s="138">
        <f t="shared" si="244"/>
        <v>0</v>
      </c>
      <c r="AC423" s="52">
        <v>3363.1290952909485</v>
      </c>
      <c r="AD423" s="138">
        <f t="shared" si="225"/>
        <v>0</v>
      </c>
      <c r="AE423" s="138">
        <f t="shared" si="226"/>
        <v>277</v>
      </c>
      <c r="AF423" s="138">
        <f t="shared" si="227"/>
        <v>0</v>
      </c>
      <c r="AG423" s="138">
        <f t="shared" si="228"/>
        <v>0</v>
      </c>
      <c r="AH423" s="29"/>
      <c r="AI423" s="29"/>
      <c r="AJ423" s="15"/>
      <c r="AK423" s="51">
        <f t="shared" ca="1" si="229"/>
        <v>198554.2659026391</v>
      </c>
      <c r="AL423" s="15">
        <f t="shared" ca="1" si="230"/>
        <v>201963.4759026391</v>
      </c>
      <c r="AM423" s="49">
        <f t="shared" ca="1" si="231"/>
        <v>1214.903277443754</v>
      </c>
      <c r="AN423" s="49">
        <f t="shared" ca="1" si="232"/>
        <v>48.904309923887169</v>
      </c>
      <c r="AO423" s="15"/>
      <c r="AP423" s="49">
        <f t="shared" ca="1" si="233"/>
        <v>1957.0196320454431</v>
      </c>
      <c r="AQ423" s="15">
        <f t="shared" si="245"/>
        <v>3363.1290952909485</v>
      </c>
      <c r="AR423" s="15">
        <f t="shared" si="246"/>
        <v>0</v>
      </c>
      <c r="AS423" s="15"/>
      <c r="AT423" s="15"/>
      <c r="AU423" s="51">
        <f t="shared" si="234"/>
        <v>0</v>
      </c>
      <c r="AV423" s="51">
        <f t="shared" ca="1" si="235"/>
        <v>4619.3620692413342</v>
      </c>
      <c r="AW423" s="51">
        <f t="shared" ca="1" si="247"/>
        <v>0</v>
      </c>
      <c r="AX423" s="15">
        <f t="shared" ca="1" si="248"/>
        <v>3213.2526059958291</v>
      </c>
      <c r="AY423" s="51">
        <f t="shared" ca="1" si="249"/>
        <v>-353.47479738421322</v>
      </c>
      <c r="AZ423" s="52">
        <f t="shared" ca="1" si="236"/>
        <v>0</v>
      </c>
      <c r="BA423" s="52">
        <f t="shared" ca="1" si="237"/>
        <v>0</v>
      </c>
      <c r="BB423" s="52">
        <f t="shared" si="250"/>
        <v>0</v>
      </c>
      <c r="BC423" s="39">
        <f t="shared" si="251"/>
        <v>0</v>
      </c>
      <c r="BD423" s="51">
        <f t="shared" ca="1" si="252"/>
        <v>0</v>
      </c>
      <c r="BE423" s="15">
        <f t="shared" ca="1" si="253"/>
        <v>6222.9069039025644</v>
      </c>
      <c r="BF423" s="15">
        <v>-6309.3</v>
      </c>
      <c r="BG423" s="15">
        <f t="shared" ca="1" si="254"/>
        <v>203140.8903939093</v>
      </c>
      <c r="BH423" s="15"/>
      <c r="BI423" s="15"/>
    </row>
    <row r="424" spans="1:61" ht="11.25" x14ac:dyDescent="0.2">
      <c r="A424" s="20">
        <v>30821</v>
      </c>
      <c r="B424" s="20"/>
      <c r="C424" s="20">
        <v>1</v>
      </c>
      <c r="D424" s="20">
        <f t="shared" si="238"/>
        <v>3</v>
      </c>
      <c r="E424" s="47">
        <f t="shared" si="239"/>
        <v>6</v>
      </c>
      <c r="F424" s="47">
        <f t="shared" si="240"/>
        <v>36</v>
      </c>
      <c r="G424" s="21" t="s">
        <v>506</v>
      </c>
      <c r="H424" s="29">
        <v>10033</v>
      </c>
      <c r="I424" s="48"/>
      <c r="J424" s="29">
        <f t="shared" si="241"/>
        <v>16721.666666666664</v>
      </c>
      <c r="K424" s="125">
        <v>834208.39999999991</v>
      </c>
      <c r="L424" s="125">
        <v>1902216.5</v>
      </c>
      <c r="M424" s="125">
        <v>34197</v>
      </c>
      <c r="N424" s="126">
        <f t="shared" si="221"/>
        <v>1376691.483</v>
      </c>
      <c r="O424" s="126">
        <f t="shared" ca="1" si="222"/>
        <v>2834464.9813639796</v>
      </c>
      <c r="P424" s="126">
        <f t="shared" ca="1" si="223"/>
        <v>437332</v>
      </c>
      <c r="Q424" s="49">
        <f t="shared" si="242"/>
        <v>2</v>
      </c>
      <c r="R424" s="49">
        <f t="shared" si="243"/>
        <v>0</v>
      </c>
      <c r="S424" s="49">
        <f ca="1">OFFSET(V!$B$7,D424,Q424)*H424</f>
        <v>949222.13</v>
      </c>
      <c r="T424" s="49">
        <f ca="1">IF(R424&gt;0,OFFSET(V!$I$7,D424,R424)*IF(R424=1,H424-9300,IF(R424=2,H424-18000,IF(R424=3,H424-45000,0))),0)</f>
        <v>0</v>
      </c>
      <c r="U424" s="49">
        <f>IF(AND(I424=1,H424&gt;20000,H424&lt;=45000),H424*V!$G$7,0)+IF(AND(I424=1,H424&gt;45000,H424&lt;=50000),V!$G$7/5000*(50000-H424)*H424,0)</f>
        <v>0</v>
      </c>
      <c r="V424" s="50">
        <f t="shared" ca="1" si="224"/>
        <v>949222.13</v>
      </c>
      <c r="W424" s="51">
        <v>47955.200000000004</v>
      </c>
      <c r="X424" s="51">
        <v>0</v>
      </c>
      <c r="Y424" s="52">
        <v>5469.648190809793</v>
      </c>
      <c r="Z424" s="52">
        <v>307784.42330472445</v>
      </c>
      <c r="AA424" s="52">
        <v>21546</v>
      </c>
      <c r="AB424" s="138">
        <f t="shared" si="244"/>
        <v>20546</v>
      </c>
      <c r="AC424" s="52">
        <v>291213.52094929147</v>
      </c>
      <c r="AD424" s="138">
        <f t="shared" si="225"/>
        <v>1</v>
      </c>
      <c r="AE424" s="138">
        <f t="shared" si="226"/>
        <v>0</v>
      </c>
      <c r="AF424" s="138">
        <f t="shared" si="227"/>
        <v>10033</v>
      </c>
      <c r="AG424" s="138">
        <f t="shared" si="228"/>
        <v>16721.666666666664</v>
      </c>
      <c r="AH424" s="29"/>
      <c r="AI424" s="29"/>
      <c r="AJ424" s="15"/>
      <c r="AK424" s="51">
        <f t="shared" ca="1" si="229"/>
        <v>7435840.4441702832</v>
      </c>
      <c r="AL424" s="15">
        <f t="shared" ca="1" si="230"/>
        <v>8870349.7741702832</v>
      </c>
      <c r="AM424" s="49">
        <f t="shared" ca="1" si="231"/>
        <v>44004.059864957337</v>
      </c>
      <c r="AN424" s="49">
        <f t="shared" ca="1" si="232"/>
        <v>2412.0144050533709</v>
      </c>
      <c r="AO424" s="15"/>
      <c r="AP424" s="49">
        <f t="shared" ca="1" si="233"/>
        <v>169458.43036856031</v>
      </c>
      <c r="AQ424" s="15">
        <f t="shared" si="245"/>
        <v>0</v>
      </c>
      <c r="AR424" s="15">
        <f t="shared" si="246"/>
        <v>291213.52094929147</v>
      </c>
      <c r="AS424" s="15"/>
      <c r="AT424" s="15"/>
      <c r="AU424" s="51">
        <f t="shared" si="234"/>
        <v>0</v>
      </c>
      <c r="AV424" s="51">
        <f t="shared" ca="1" si="235"/>
        <v>0</v>
      </c>
      <c r="AW424" s="51">
        <f t="shared" si="247"/>
        <v>0</v>
      </c>
      <c r="AX424" s="15">
        <f t="shared" si="248"/>
        <v>0</v>
      </c>
      <c r="AY424" s="51">
        <f t="shared" ca="1" si="249"/>
        <v>0</v>
      </c>
      <c r="AZ424" s="52">
        <f t="shared" ca="1" si="236"/>
        <v>141638.13694499896</v>
      </c>
      <c r="BA424" s="52">
        <f t="shared" ca="1" si="237"/>
        <v>125926.40546092439</v>
      </c>
      <c r="BB424" s="52">
        <f t="shared" ca="1" si="250"/>
        <v>0</v>
      </c>
      <c r="BC424" s="39">
        <f t="shared" ca="1" si="251"/>
        <v>145809.45182519214</v>
      </c>
      <c r="BD424" s="51">
        <f t="shared" ca="1" si="252"/>
        <v>-7909.0026387093621</v>
      </c>
      <c r="BE424" s="15">
        <f t="shared" ca="1" si="253"/>
        <v>429113.97013577423</v>
      </c>
      <c r="BF424" s="15">
        <v>-215201.12</v>
      </c>
      <c r="BG424" s="15">
        <f t="shared" ca="1" si="254"/>
        <v>9130678.6985760685</v>
      </c>
      <c r="BH424" s="15"/>
      <c r="BI424" s="15"/>
    </row>
    <row r="425" spans="1:61" ht="11.25" x14ac:dyDescent="0.2">
      <c r="A425" s="20">
        <v>30822</v>
      </c>
      <c r="B425" s="20"/>
      <c r="C425" s="20">
        <v>1</v>
      </c>
      <c r="D425" s="20">
        <f t="shared" si="238"/>
        <v>3</v>
      </c>
      <c r="E425" s="47">
        <f t="shared" si="239"/>
        <v>1</v>
      </c>
      <c r="F425" s="47">
        <f t="shared" si="240"/>
        <v>31</v>
      </c>
      <c r="G425" s="21" t="s">
        <v>507</v>
      </c>
      <c r="H425" s="29">
        <v>87</v>
      </c>
      <c r="I425" s="48"/>
      <c r="J425" s="29">
        <f t="shared" si="241"/>
        <v>140.23880597014926</v>
      </c>
      <c r="K425" s="125">
        <v>6646.15</v>
      </c>
      <c r="L425" s="125">
        <v>23013.73</v>
      </c>
      <c r="M425" s="125">
        <v>0</v>
      </c>
      <c r="N425" s="126">
        <f t="shared" si="221"/>
        <v>13760.582699999999</v>
      </c>
      <c r="O425" s="126">
        <f t="shared" ca="1" si="222"/>
        <v>23771.672553614226</v>
      </c>
      <c r="P425" s="126">
        <f t="shared" ca="1" si="223"/>
        <v>3003</v>
      </c>
      <c r="Q425" s="49">
        <f t="shared" si="242"/>
        <v>1</v>
      </c>
      <c r="R425" s="49">
        <f t="shared" si="243"/>
        <v>0</v>
      </c>
      <c r="S425" s="49">
        <f ca="1">OFFSET(V!$B$7,D425,Q425)*H425</f>
        <v>498.51000000000005</v>
      </c>
      <c r="T425" s="49">
        <f ca="1">IF(R425&gt;0,OFFSET(V!$I$7,D425,R425)*IF(R425=1,H425-9300,IF(R425=2,H425-18000,IF(R425=3,H425-45000,0))),0)</f>
        <v>0</v>
      </c>
      <c r="U425" s="49">
        <f>IF(AND(I425=1,H425&gt;20000,H425&lt;=45000),H425*V!$G$7,0)+IF(AND(I425=1,H425&gt;45000,H425&lt;=50000),V!$G$7/5000*(50000-H425)*H425,0)</f>
        <v>0</v>
      </c>
      <c r="V425" s="50">
        <f t="shared" ca="1" si="224"/>
        <v>498.51000000000005</v>
      </c>
      <c r="W425" s="51">
        <v>0</v>
      </c>
      <c r="X425" s="51">
        <v>0</v>
      </c>
      <c r="Y425" s="52">
        <v>40.260750128994275</v>
      </c>
      <c r="Z425" s="52">
        <v>0</v>
      </c>
      <c r="AA425" s="52">
        <v>0</v>
      </c>
      <c r="AB425" s="138">
        <f t="shared" si="244"/>
        <v>0</v>
      </c>
      <c r="AC425" s="52">
        <v>0</v>
      </c>
      <c r="AD425" s="138">
        <f t="shared" si="225"/>
        <v>0</v>
      </c>
      <c r="AE425" s="138">
        <f t="shared" si="226"/>
        <v>87</v>
      </c>
      <c r="AF425" s="138">
        <f t="shared" si="227"/>
        <v>0</v>
      </c>
      <c r="AG425" s="138">
        <f t="shared" si="228"/>
        <v>0</v>
      </c>
      <c r="AH425" s="29"/>
      <c r="AI425" s="29"/>
      <c r="AJ425" s="15"/>
      <c r="AK425" s="51">
        <f t="shared" ca="1" si="229"/>
        <v>62361.809146316249</v>
      </c>
      <c r="AL425" s="15">
        <f t="shared" ca="1" si="230"/>
        <v>65863.319146316251</v>
      </c>
      <c r="AM425" s="49">
        <f t="shared" ca="1" si="231"/>
        <v>381.57611963034873</v>
      </c>
      <c r="AN425" s="49">
        <f t="shared" ca="1" si="232"/>
        <v>17.754251440257857</v>
      </c>
      <c r="AO425" s="15"/>
      <c r="AP425" s="49">
        <f t="shared" ca="1" si="233"/>
        <v>0</v>
      </c>
      <c r="AQ425" s="15">
        <f t="shared" si="245"/>
        <v>0</v>
      </c>
      <c r="AR425" s="15">
        <f t="shared" si="246"/>
        <v>0</v>
      </c>
      <c r="AS425" s="15"/>
      <c r="AT425" s="15"/>
      <c r="AU425" s="51">
        <f t="shared" si="234"/>
        <v>0</v>
      </c>
      <c r="AV425" s="51">
        <f t="shared" ca="1" si="235"/>
        <v>1450.8465704837404</v>
      </c>
      <c r="AW425" s="51">
        <f t="shared" ca="1" si="247"/>
        <v>0</v>
      </c>
      <c r="AX425" s="15">
        <f t="shared" ca="1" si="248"/>
        <v>1450.8465704837404</v>
      </c>
      <c r="AY425" s="51">
        <f t="shared" ca="1" si="249"/>
        <v>-159.60080342901819</v>
      </c>
      <c r="AZ425" s="52">
        <f t="shared" ca="1" si="236"/>
        <v>0</v>
      </c>
      <c r="BA425" s="52">
        <f t="shared" ca="1" si="237"/>
        <v>0</v>
      </c>
      <c r="BB425" s="52">
        <f t="shared" si="250"/>
        <v>0</v>
      </c>
      <c r="BC425" s="39">
        <f t="shared" si="251"/>
        <v>0</v>
      </c>
      <c r="BD425" s="51">
        <f t="shared" ca="1" si="252"/>
        <v>0</v>
      </c>
      <c r="BE425" s="15">
        <f t="shared" ca="1" si="253"/>
        <v>1291.2457670547221</v>
      </c>
      <c r="BF425" s="15">
        <v>-1707.42</v>
      </c>
      <c r="BG425" s="15">
        <f t="shared" ca="1" si="254"/>
        <v>65846.475284441578</v>
      </c>
      <c r="BH425" s="15"/>
      <c r="BI425" s="15"/>
    </row>
    <row r="426" spans="1:61" ht="11.25" x14ac:dyDescent="0.2">
      <c r="A426" s="20">
        <v>30824</v>
      </c>
      <c r="B426" s="20"/>
      <c r="C426" s="20">
        <v>1</v>
      </c>
      <c r="D426" s="20">
        <f t="shared" si="238"/>
        <v>3</v>
      </c>
      <c r="E426" s="47">
        <f t="shared" si="239"/>
        <v>3</v>
      </c>
      <c r="F426" s="47">
        <f t="shared" si="240"/>
        <v>33</v>
      </c>
      <c r="G426" s="21" t="s">
        <v>508</v>
      </c>
      <c r="H426" s="29">
        <v>1274</v>
      </c>
      <c r="I426" s="48"/>
      <c r="J426" s="29">
        <f t="shared" si="241"/>
        <v>2053.6119402985073</v>
      </c>
      <c r="K426" s="125">
        <v>86655</v>
      </c>
      <c r="L426" s="125">
        <v>185727.35999999999</v>
      </c>
      <c r="M426" s="125">
        <v>0</v>
      </c>
      <c r="N426" s="126">
        <f t="shared" si="221"/>
        <v>134825.27040000001</v>
      </c>
      <c r="O426" s="126">
        <f t="shared" ca="1" si="222"/>
        <v>348104.72222189105</v>
      </c>
      <c r="P426" s="126">
        <f t="shared" ca="1" si="223"/>
        <v>63984</v>
      </c>
      <c r="Q426" s="49">
        <f t="shared" si="242"/>
        <v>1</v>
      </c>
      <c r="R426" s="49">
        <f t="shared" si="243"/>
        <v>0</v>
      </c>
      <c r="S426" s="49">
        <f ca="1">OFFSET(V!$B$7,D426,Q426)*H426</f>
        <v>7300.02</v>
      </c>
      <c r="T426" s="49">
        <f ca="1">IF(R426&gt;0,OFFSET(V!$I$7,D426,R426)*IF(R426=1,H426-9300,IF(R426=2,H426-18000,IF(R426=3,H426-45000,0))),0)</f>
        <v>0</v>
      </c>
      <c r="U426" s="49">
        <f>IF(AND(I426=1,H426&gt;20000,H426&lt;=45000),H426*V!$G$7,0)+IF(AND(I426=1,H426&gt;45000,H426&lt;=50000),V!$G$7/5000*(50000-H426)*H426,0)</f>
        <v>0</v>
      </c>
      <c r="V426" s="50">
        <f t="shared" ca="1" si="224"/>
        <v>7300.02</v>
      </c>
      <c r="W426" s="51">
        <v>0</v>
      </c>
      <c r="X426" s="51">
        <v>0</v>
      </c>
      <c r="Y426" s="52">
        <v>213.36744111683609</v>
      </c>
      <c r="Z426" s="52">
        <v>23603.555155047492</v>
      </c>
      <c r="AA426" s="52">
        <v>0</v>
      </c>
      <c r="AB426" s="138">
        <f t="shared" si="244"/>
        <v>0</v>
      </c>
      <c r="AC426" s="52">
        <v>22332.755926432452</v>
      </c>
      <c r="AD426" s="138">
        <f t="shared" si="225"/>
        <v>0</v>
      </c>
      <c r="AE426" s="138">
        <f t="shared" si="226"/>
        <v>1274</v>
      </c>
      <c r="AF426" s="138">
        <f t="shared" si="227"/>
        <v>0</v>
      </c>
      <c r="AG426" s="138">
        <f t="shared" si="228"/>
        <v>0</v>
      </c>
      <c r="AH426" s="29"/>
      <c r="AI426" s="29"/>
      <c r="AJ426" s="15"/>
      <c r="AK426" s="51">
        <f t="shared" ca="1" si="229"/>
        <v>913206.26267134363</v>
      </c>
      <c r="AL426" s="15">
        <f t="shared" ca="1" si="230"/>
        <v>984490.28267134365</v>
      </c>
      <c r="AM426" s="49">
        <f t="shared" ca="1" si="231"/>
        <v>5587.6778897593595</v>
      </c>
      <c r="AN426" s="49">
        <f t="shared" ca="1" si="232"/>
        <v>94.091123156312392</v>
      </c>
      <c r="AO426" s="15"/>
      <c r="AP426" s="49">
        <f t="shared" ca="1" si="233"/>
        <v>12995.529028874969</v>
      </c>
      <c r="AQ426" s="15">
        <f t="shared" si="245"/>
        <v>22332.755926432452</v>
      </c>
      <c r="AR426" s="15">
        <f t="shared" si="246"/>
        <v>0</v>
      </c>
      <c r="AS426" s="15"/>
      <c r="AT426" s="15"/>
      <c r="AU426" s="51">
        <f t="shared" si="234"/>
        <v>0</v>
      </c>
      <c r="AV426" s="51">
        <f t="shared" ca="1" si="235"/>
        <v>21245.730239037763</v>
      </c>
      <c r="AW426" s="51">
        <f t="shared" ca="1" si="247"/>
        <v>0</v>
      </c>
      <c r="AX426" s="15">
        <f t="shared" ca="1" si="248"/>
        <v>11908.503341480282</v>
      </c>
      <c r="AY426" s="51">
        <f t="shared" ca="1" si="249"/>
        <v>-1309.99841030999</v>
      </c>
      <c r="AZ426" s="52">
        <f t="shared" ca="1" si="236"/>
        <v>0</v>
      </c>
      <c r="BA426" s="52">
        <f t="shared" ca="1" si="237"/>
        <v>0</v>
      </c>
      <c r="BB426" s="52">
        <f t="shared" si="250"/>
        <v>0</v>
      </c>
      <c r="BC426" s="39">
        <f t="shared" si="251"/>
        <v>0</v>
      </c>
      <c r="BD426" s="51">
        <f t="shared" ca="1" si="252"/>
        <v>0</v>
      </c>
      <c r="BE426" s="15">
        <f t="shared" ca="1" si="253"/>
        <v>32931.260857602741</v>
      </c>
      <c r="BF426" s="15">
        <v>-23103.72</v>
      </c>
      <c r="BG426" s="15">
        <f t="shared" ca="1" si="254"/>
        <v>999999.59254186205</v>
      </c>
      <c r="BH426" s="15"/>
      <c r="BI426" s="15"/>
    </row>
    <row r="427" spans="1:61" ht="11.25" x14ac:dyDescent="0.2">
      <c r="A427" s="20">
        <v>30825</v>
      </c>
      <c r="B427" s="20"/>
      <c r="C427" s="20">
        <v>1</v>
      </c>
      <c r="D427" s="20">
        <f t="shared" si="238"/>
        <v>3</v>
      </c>
      <c r="E427" s="47">
        <f t="shared" si="239"/>
        <v>3</v>
      </c>
      <c r="F427" s="47">
        <f t="shared" si="240"/>
        <v>33</v>
      </c>
      <c r="G427" s="21" t="s">
        <v>509</v>
      </c>
      <c r="H427" s="29">
        <v>1170</v>
      </c>
      <c r="I427" s="48"/>
      <c r="J427" s="29">
        <f t="shared" si="241"/>
        <v>1885.9701492537313</v>
      </c>
      <c r="K427" s="125">
        <v>107453.54999999999</v>
      </c>
      <c r="L427" s="125">
        <v>82279.64</v>
      </c>
      <c r="M427" s="125">
        <v>31871</v>
      </c>
      <c r="N427" s="126">
        <f t="shared" si="221"/>
        <v>141326.61559999999</v>
      </c>
      <c r="O427" s="126">
        <f t="shared" ca="1" si="222"/>
        <v>319688.01020377752</v>
      </c>
      <c r="P427" s="126">
        <f t="shared" ca="1" si="223"/>
        <v>53508</v>
      </c>
      <c r="Q427" s="49">
        <f t="shared" si="242"/>
        <v>1</v>
      </c>
      <c r="R427" s="49">
        <f t="shared" si="243"/>
        <v>0</v>
      </c>
      <c r="S427" s="49">
        <f ca="1">OFFSET(V!$B$7,D427,Q427)*H427</f>
        <v>6704.1</v>
      </c>
      <c r="T427" s="49">
        <f ca="1">IF(R427&gt;0,OFFSET(V!$I$7,D427,R427)*IF(R427=1,H427-9300,IF(R427=2,H427-18000,IF(R427=3,H427-45000,0))),0)</f>
        <v>0</v>
      </c>
      <c r="U427" s="49">
        <f>IF(AND(I427=1,H427&gt;20000,H427&lt;=45000),H427*V!$G$7,0)+IF(AND(I427=1,H427&gt;45000,H427&lt;=50000),V!$G$7/5000*(50000-H427)*H427,0)</f>
        <v>0</v>
      </c>
      <c r="V427" s="50">
        <f t="shared" ca="1" si="224"/>
        <v>6704.1</v>
      </c>
      <c r="W427" s="51">
        <v>0</v>
      </c>
      <c r="X427" s="51">
        <v>0</v>
      </c>
      <c r="Y427" s="52">
        <v>93.529937574035444</v>
      </c>
      <c r="Z427" s="52">
        <v>19455.317107911891</v>
      </c>
      <c r="AA427" s="52">
        <v>0</v>
      </c>
      <c r="AB427" s="138">
        <f t="shared" si="244"/>
        <v>0</v>
      </c>
      <c r="AC427" s="52">
        <v>18407.856172015192</v>
      </c>
      <c r="AD427" s="138">
        <f t="shared" si="225"/>
        <v>0</v>
      </c>
      <c r="AE427" s="138">
        <f t="shared" si="226"/>
        <v>1170</v>
      </c>
      <c r="AF427" s="138">
        <f t="shared" si="227"/>
        <v>0</v>
      </c>
      <c r="AG427" s="138">
        <f t="shared" si="228"/>
        <v>0</v>
      </c>
      <c r="AH427" s="29"/>
      <c r="AI427" s="29"/>
      <c r="AJ427" s="15"/>
      <c r="AK427" s="51">
        <f t="shared" ca="1" si="229"/>
        <v>838658.8126573565</v>
      </c>
      <c r="AL427" s="15">
        <f t="shared" ca="1" si="230"/>
        <v>898870.91265735647</v>
      </c>
      <c r="AM427" s="49">
        <f t="shared" ca="1" si="231"/>
        <v>5131.5409191667586</v>
      </c>
      <c r="AN427" s="49">
        <f t="shared" ca="1" si="232"/>
        <v>41.244984844064732</v>
      </c>
      <c r="AO427" s="15"/>
      <c r="AP427" s="49">
        <f t="shared" ca="1" si="233"/>
        <v>10711.612576199988</v>
      </c>
      <c r="AQ427" s="15">
        <f t="shared" si="245"/>
        <v>18407.856172015192</v>
      </c>
      <c r="AR427" s="15">
        <f t="shared" si="246"/>
        <v>0</v>
      </c>
      <c r="AS427" s="15"/>
      <c r="AT427" s="15"/>
      <c r="AU427" s="51">
        <f t="shared" si="234"/>
        <v>0</v>
      </c>
      <c r="AV427" s="51">
        <f t="shared" ca="1" si="235"/>
        <v>19511.384913402027</v>
      </c>
      <c r="AW427" s="51">
        <f t="shared" ca="1" si="247"/>
        <v>0</v>
      </c>
      <c r="AX427" s="15">
        <f t="shared" ca="1" si="248"/>
        <v>11815.141317586822</v>
      </c>
      <c r="AY427" s="51">
        <f t="shared" ca="1" si="249"/>
        <v>-1299.728093429972</v>
      </c>
      <c r="AZ427" s="52">
        <f t="shared" ca="1" si="236"/>
        <v>0</v>
      </c>
      <c r="BA427" s="52">
        <f t="shared" ca="1" si="237"/>
        <v>0</v>
      </c>
      <c r="BB427" s="52">
        <f t="shared" si="250"/>
        <v>0</v>
      </c>
      <c r="BC427" s="39">
        <f t="shared" si="251"/>
        <v>0</v>
      </c>
      <c r="BD427" s="51">
        <f t="shared" ca="1" si="252"/>
        <v>0</v>
      </c>
      <c r="BE427" s="15">
        <f t="shared" ca="1" si="253"/>
        <v>28923.269396172043</v>
      </c>
      <c r="BF427" s="15">
        <v>-21374.49</v>
      </c>
      <c r="BG427" s="15">
        <f t="shared" ca="1" si="254"/>
        <v>911592.47795753938</v>
      </c>
      <c r="BH427" s="15"/>
      <c r="BI427" s="15"/>
    </row>
    <row r="428" spans="1:61" ht="11.25" x14ac:dyDescent="0.2">
      <c r="A428" s="20">
        <v>30826</v>
      </c>
      <c r="B428" s="20"/>
      <c r="C428" s="20">
        <v>1</v>
      </c>
      <c r="D428" s="20">
        <f t="shared" si="238"/>
        <v>3</v>
      </c>
      <c r="E428" s="47">
        <f t="shared" si="239"/>
        <v>3</v>
      </c>
      <c r="F428" s="47">
        <f t="shared" si="240"/>
        <v>33</v>
      </c>
      <c r="G428" s="21" t="s">
        <v>510</v>
      </c>
      <c r="H428" s="29">
        <v>1217</v>
      </c>
      <c r="I428" s="48"/>
      <c r="J428" s="29">
        <f t="shared" si="241"/>
        <v>1961.731343283582</v>
      </c>
      <c r="K428" s="125">
        <v>67054.45</v>
      </c>
      <c r="L428" s="125">
        <v>53566.400000000001</v>
      </c>
      <c r="M428" s="125">
        <v>38250</v>
      </c>
      <c r="N428" s="126">
        <f t="shared" si="221"/>
        <v>107420.1</v>
      </c>
      <c r="O428" s="126">
        <f t="shared" ca="1" si="222"/>
        <v>332530.17813504039</v>
      </c>
      <c r="P428" s="126">
        <f t="shared" ca="1" si="223"/>
        <v>67533</v>
      </c>
      <c r="Q428" s="49">
        <f t="shared" si="242"/>
        <v>1</v>
      </c>
      <c r="R428" s="49">
        <f t="shared" si="243"/>
        <v>0</v>
      </c>
      <c r="S428" s="49">
        <f ca="1">OFFSET(V!$B$7,D428,Q428)*H428</f>
        <v>6973.4100000000008</v>
      </c>
      <c r="T428" s="49">
        <f ca="1">IF(R428&gt;0,OFFSET(V!$I$7,D428,R428)*IF(R428=1,H428-9300,IF(R428=2,H428-18000,IF(R428=3,H428-45000,0))),0)</f>
        <v>0</v>
      </c>
      <c r="U428" s="49">
        <f>IF(AND(I428=1,H428&gt;20000,H428&lt;=45000),H428*V!$G$7,0)+IF(AND(I428=1,H428&gt;45000,H428&lt;=50000),V!$G$7/5000*(50000-H428)*H428,0)</f>
        <v>0</v>
      </c>
      <c r="V428" s="50">
        <f t="shared" ca="1" si="224"/>
        <v>6973.4100000000008</v>
      </c>
      <c r="W428" s="51">
        <v>0</v>
      </c>
      <c r="X428" s="51">
        <v>0</v>
      </c>
      <c r="Y428" s="52">
        <v>61.989927545184329</v>
      </c>
      <c r="Z428" s="52">
        <v>11857.081604325487</v>
      </c>
      <c r="AA428" s="52">
        <v>0</v>
      </c>
      <c r="AB428" s="138">
        <f t="shared" si="244"/>
        <v>0</v>
      </c>
      <c r="AC428" s="52">
        <v>11218.704459127503</v>
      </c>
      <c r="AD428" s="138">
        <f t="shared" si="225"/>
        <v>0</v>
      </c>
      <c r="AE428" s="138">
        <f t="shared" si="226"/>
        <v>1217</v>
      </c>
      <c r="AF428" s="138">
        <f t="shared" si="227"/>
        <v>0</v>
      </c>
      <c r="AG428" s="138">
        <f t="shared" si="228"/>
        <v>0</v>
      </c>
      <c r="AH428" s="29"/>
      <c r="AI428" s="29"/>
      <c r="AJ428" s="15"/>
      <c r="AK428" s="51">
        <f t="shared" ca="1" si="229"/>
        <v>872348.52564444684</v>
      </c>
      <c r="AL428" s="15">
        <f t="shared" ca="1" si="230"/>
        <v>946854.93564444687</v>
      </c>
      <c r="AM428" s="49">
        <f t="shared" ca="1" si="231"/>
        <v>5337.6797424153374</v>
      </c>
      <c r="AN428" s="49">
        <f t="shared" ca="1" si="232"/>
        <v>27.336419636353703</v>
      </c>
      <c r="AO428" s="15"/>
      <c r="AP428" s="49">
        <f t="shared" ca="1" si="233"/>
        <v>6528.2135328584236</v>
      </c>
      <c r="AQ428" s="15">
        <f t="shared" si="245"/>
        <v>11218.704459127503</v>
      </c>
      <c r="AR428" s="15">
        <f t="shared" si="246"/>
        <v>0</v>
      </c>
      <c r="AS428" s="15"/>
      <c r="AT428" s="15"/>
      <c r="AU428" s="51">
        <f t="shared" si="234"/>
        <v>0</v>
      </c>
      <c r="AV428" s="51">
        <f t="shared" ca="1" si="235"/>
        <v>20295.175589410483</v>
      </c>
      <c r="AW428" s="51">
        <f t="shared" ca="1" si="247"/>
        <v>0</v>
      </c>
      <c r="AX428" s="15">
        <f t="shared" ca="1" si="248"/>
        <v>15604.684663141403</v>
      </c>
      <c r="AY428" s="51">
        <f t="shared" ca="1" si="249"/>
        <v>-1716.5979230067437</v>
      </c>
      <c r="AZ428" s="52">
        <f t="shared" ca="1" si="236"/>
        <v>0</v>
      </c>
      <c r="BA428" s="52">
        <f t="shared" ca="1" si="237"/>
        <v>0</v>
      </c>
      <c r="BB428" s="52">
        <f t="shared" si="250"/>
        <v>0</v>
      </c>
      <c r="BC428" s="39">
        <f t="shared" si="251"/>
        <v>0</v>
      </c>
      <c r="BD428" s="51">
        <f t="shared" ca="1" si="252"/>
        <v>0</v>
      </c>
      <c r="BE428" s="15">
        <f t="shared" ca="1" si="253"/>
        <v>25106.791199262163</v>
      </c>
      <c r="BF428" s="15">
        <v>-19594.43</v>
      </c>
      <c r="BG428" s="15">
        <f t="shared" ca="1" si="254"/>
        <v>957732.31300576066</v>
      </c>
      <c r="BH428" s="15"/>
      <c r="BI428" s="15"/>
    </row>
    <row r="429" spans="1:61" ht="11.25" x14ac:dyDescent="0.2">
      <c r="A429" s="20">
        <v>30827</v>
      </c>
      <c r="B429" s="20"/>
      <c r="C429" s="20">
        <v>1</v>
      </c>
      <c r="D429" s="20">
        <f t="shared" si="238"/>
        <v>3</v>
      </c>
      <c r="E429" s="47">
        <f t="shared" si="239"/>
        <v>4</v>
      </c>
      <c r="F429" s="47">
        <f t="shared" si="240"/>
        <v>34</v>
      </c>
      <c r="G429" s="21" t="s">
        <v>511</v>
      </c>
      <c r="H429" s="29">
        <v>2719</v>
      </c>
      <c r="I429" s="48"/>
      <c r="J429" s="29">
        <f t="shared" si="241"/>
        <v>4382.8656716417909</v>
      </c>
      <c r="K429" s="125">
        <v>109880</v>
      </c>
      <c r="L429" s="125">
        <v>232549.26</v>
      </c>
      <c r="M429" s="125">
        <v>66257</v>
      </c>
      <c r="N429" s="126">
        <f t="shared" si="221"/>
        <v>236064.81140000001</v>
      </c>
      <c r="O429" s="126">
        <f t="shared" ca="1" si="222"/>
        <v>742933.07670433423</v>
      </c>
      <c r="P429" s="126">
        <f t="shared" ca="1" si="223"/>
        <v>152060</v>
      </c>
      <c r="Q429" s="49">
        <f t="shared" si="242"/>
        <v>1</v>
      </c>
      <c r="R429" s="49">
        <f t="shared" si="243"/>
        <v>0</v>
      </c>
      <c r="S429" s="49">
        <f ca="1">OFFSET(V!$B$7,D429,Q429)*H429</f>
        <v>15579.87</v>
      </c>
      <c r="T429" s="49">
        <f ca="1">IF(R429&gt;0,OFFSET(V!$I$7,D429,R429)*IF(R429=1,H429-9300,IF(R429=2,H429-18000,IF(R429=3,H429-45000,0))),0)</f>
        <v>0</v>
      </c>
      <c r="U429" s="49">
        <f>IF(AND(I429=1,H429&gt;20000,H429&lt;=45000),H429*V!$G$7,0)+IF(AND(I429=1,H429&gt;45000,H429&lt;=50000),V!$G$7/5000*(50000-H429)*H429,0)</f>
        <v>0</v>
      </c>
      <c r="V429" s="50">
        <f t="shared" ca="1" si="224"/>
        <v>15579.87</v>
      </c>
      <c r="W429" s="51">
        <v>12330.95</v>
      </c>
      <c r="X429" s="51">
        <v>0</v>
      </c>
      <c r="Y429" s="52">
        <v>773.02093704352376</v>
      </c>
      <c r="Z429" s="52">
        <v>77408.486733574115</v>
      </c>
      <c r="AA429" s="52">
        <v>0</v>
      </c>
      <c r="AB429" s="138">
        <f t="shared" si="244"/>
        <v>0</v>
      </c>
      <c r="AC429" s="52">
        <v>73240.866873637569</v>
      </c>
      <c r="AD429" s="138">
        <f t="shared" si="225"/>
        <v>0</v>
      </c>
      <c r="AE429" s="138">
        <f t="shared" si="226"/>
        <v>2719</v>
      </c>
      <c r="AF429" s="138">
        <f t="shared" si="227"/>
        <v>0</v>
      </c>
      <c r="AG429" s="138">
        <f t="shared" si="228"/>
        <v>0</v>
      </c>
      <c r="AH429" s="29"/>
      <c r="AI429" s="29"/>
      <c r="AJ429" s="15"/>
      <c r="AK429" s="51">
        <f t="shared" ca="1" si="229"/>
        <v>1948985.7364233779</v>
      </c>
      <c r="AL429" s="15">
        <f t="shared" ca="1" si="230"/>
        <v>2128956.5564233782</v>
      </c>
      <c r="AM429" s="49">
        <f t="shared" ca="1" si="231"/>
        <v>11925.350221550783</v>
      </c>
      <c r="AN429" s="49">
        <f t="shared" ca="1" si="232"/>
        <v>340.8880371300051</v>
      </c>
      <c r="AO429" s="15"/>
      <c r="AP429" s="49">
        <f t="shared" ca="1" si="233"/>
        <v>42619.182992538532</v>
      </c>
      <c r="AQ429" s="15">
        <f t="shared" si="245"/>
        <v>73240.866873637569</v>
      </c>
      <c r="AR429" s="15">
        <f t="shared" si="246"/>
        <v>0</v>
      </c>
      <c r="AS429" s="15"/>
      <c r="AT429" s="15"/>
      <c r="AU429" s="51">
        <f t="shared" si="234"/>
        <v>0</v>
      </c>
      <c r="AV429" s="51">
        <f t="shared" ca="1" si="235"/>
        <v>45343.124426957358</v>
      </c>
      <c r="AW429" s="51">
        <f t="shared" ca="1" si="247"/>
        <v>0</v>
      </c>
      <c r="AX429" s="15">
        <f t="shared" ca="1" si="248"/>
        <v>14721.440545858321</v>
      </c>
      <c r="AY429" s="51">
        <f t="shared" ca="1" si="249"/>
        <v>-1619.4363942757402</v>
      </c>
      <c r="AZ429" s="52">
        <f t="shared" ca="1" si="236"/>
        <v>0</v>
      </c>
      <c r="BA429" s="52">
        <f t="shared" ca="1" si="237"/>
        <v>0</v>
      </c>
      <c r="BB429" s="52">
        <f t="shared" si="250"/>
        <v>0</v>
      </c>
      <c r="BC429" s="39">
        <f t="shared" si="251"/>
        <v>0</v>
      </c>
      <c r="BD429" s="51">
        <f t="shared" ca="1" si="252"/>
        <v>0</v>
      </c>
      <c r="BE429" s="15">
        <f t="shared" ca="1" si="253"/>
        <v>86342.871025220156</v>
      </c>
      <c r="BF429" s="15">
        <v>-44902.73</v>
      </c>
      <c r="BG429" s="15">
        <f t="shared" ca="1" si="254"/>
        <v>2182662.935707279</v>
      </c>
      <c r="BH429" s="15"/>
      <c r="BI429" s="15"/>
    </row>
    <row r="430" spans="1:61" ht="11.25" x14ac:dyDescent="0.2">
      <c r="A430" s="20">
        <v>30828</v>
      </c>
      <c r="B430" s="20"/>
      <c r="C430" s="20">
        <v>1</v>
      </c>
      <c r="D430" s="20">
        <f t="shared" si="238"/>
        <v>3</v>
      </c>
      <c r="E430" s="47">
        <f t="shared" si="239"/>
        <v>2</v>
      </c>
      <c r="F430" s="47">
        <f t="shared" si="240"/>
        <v>32</v>
      </c>
      <c r="G430" s="21" t="s">
        <v>512</v>
      </c>
      <c r="H430" s="29">
        <v>909</v>
      </c>
      <c r="I430" s="48"/>
      <c r="J430" s="29">
        <f t="shared" si="241"/>
        <v>1465.2537313432836</v>
      </c>
      <c r="K430" s="125">
        <v>70934.7</v>
      </c>
      <c r="L430" s="125">
        <v>88516.82</v>
      </c>
      <c r="M430" s="125">
        <v>2015</v>
      </c>
      <c r="N430" s="126">
        <f t="shared" si="221"/>
        <v>87609.543799999999</v>
      </c>
      <c r="O430" s="126">
        <f t="shared" ca="1" si="222"/>
        <v>248372.99254293484</v>
      </c>
      <c r="P430" s="126">
        <f t="shared" ca="1" si="223"/>
        <v>48229</v>
      </c>
      <c r="Q430" s="49">
        <f t="shared" si="242"/>
        <v>1</v>
      </c>
      <c r="R430" s="49">
        <f t="shared" si="243"/>
        <v>0</v>
      </c>
      <c r="S430" s="49">
        <f ca="1">OFFSET(V!$B$7,D430,Q430)*H430</f>
        <v>5208.5700000000006</v>
      </c>
      <c r="T430" s="49">
        <f ca="1">IF(R430&gt;0,OFFSET(V!$I$7,D430,R430)*IF(R430=1,H430-9300,IF(R430=2,H430-18000,IF(R430=3,H430-45000,0))),0)</f>
        <v>0</v>
      </c>
      <c r="U430" s="49">
        <f>IF(AND(I430=1,H430&gt;20000,H430&lt;=45000),H430*V!$G$7,0)+IF(AND(I430=1,H430&gt;45000,H430&lt;=50000),V!$G$7/5000*(50000-H430)*H430,0)</f>
        <v>0</v>
      </c>
      <c r="V430" s="50">
        <f t="shared" ca="1" si="224"/>
        <v>5208.5700000000006</v>
      </c>
      <c r="W430" s="51">
        <v>0</v>
      </c>
      <c r="X430" s="51">
        <v>0</v>
      </c>
      <c r="Y430" s="52">
        <v>191.85628220314962</v>
      </c>
      <c r="Z430" s="52">
        <v>13079.075310858047</v>
      </c>
      <c r="AA430" s="52">
        <v>1514</v>
      </c>
      <c r="AB430" s="138">
        <f t="shared" si="244"/>
        <v>514</v>
      </c>
      <c r="AC430" s="52">
        <v>12374.906862213049</v>
      </c>
      <c r="AD430" s="138">
        <f t="shared" si="225"/>
        <v>0</v>
      </c>
      <c r="AE430" s="138">
        <f t="shared" si="226"/>
        <v>909</v>
      </c>
      <c r="AF430" s="138">
        <f t="shared" si="227"/>
        <v>0</v>
      </c>
      <c r="AG430" s="138">
        <f t="shared" si="228"/>
        <v>0</v>
      </c>
      <c r="AH430" s="29"/>
      <c r="AI430" s="29"/>
      <c r="AJ430" s="15"/>
      <c r="AK430" s="51">
        <f t="shared" ca="1" si="229"/>
        <v>651573.38521840773</v>
      </c>
      <c r="AL430" s="15">
        <f t="shared" ca="1" si="230"/>
        <v>705010.95521840767</v>
      </c>
      <c r="AM430" s="49">
        <f t="shared" ca="1" si="231"/>
        <v>3986.8125602757123</v>
      </c>
      <c r="AN430" s="49">
        <f t="shared" ca="1" si="232"/>
        <v>84.605097116030223</v>
      </c>
      <c r="AO430" s="15"/>
      <c r="AP430" s="49">
        <f t="shared" ca="1" si="233"/>
        <v>7201.0128032238645</v>
      </c>
      <c r="AQ430" s="15">
        <f t="shared" si="245"/>
        <v>12374.906862213049</v>
      </c>
      <c r="AR430" s="15">
        <f t="shared" si="246"/>
        <v>0</v>
      </c>
      <c r="AS430" s="15"/>
      <c r="AT430" s="15"/>
      <c r="AU430" s="51">
        <f t="shared" si="234"/>
        <v>257</v>
      </c>
      <c r="AV430" s="51">
        <f t="shared" ca="1" si="235"/>
        <v>15158.845201950806</v>
      </c>
      <c r="AW430" s="51">
        <f t="shared" ca="1" si="247"/>
        <v>0</v>
      </c>
      <c r="AX430" s="15">
        <f t="shared" ca="1" si="248"/>
        <v>10241.95114296162</v>
      </c>
      <c r="AY430" s="51">
        <f t="shared" ca="1" si="249"/>
        <v>-1126.6688458672859</v>
      </c>
      <c r="AZ430" s="52">
        <f t="shared" ca="1" si="236"/>
        <v>0</v>
      </c>
      <c r="BA430" s="52">
        <f t="shared" ca="1" si="237"/>
        <v>0</v>
      </c>
      <c r="BB430" s="52">
        <f t="shared" si="250"/>
        <v>0</v>
      </c>
      <c r="BC430" s="39">
        <f t="shared" si="251"/>
        <v>0</v>
      </c>
      <c r="BD430" s="51">
        <f t="shared" ca="1" si="252"/>
        <v>0</v>
      </c>
      <c r="BE430" s="15">
        <f t="shared" ca="1" si="253"/>
        <v>21490.189159307381</v>
      </c>
      <c r="BF430" s="15">
        <v>-15929.7</v>
      </c>
      <c r="BG430" s="15">
        <f t="shared" ca="1" si="254"/>
        <v>714642.86203510687</v>
      </c>
      <c r="BH430" s="15"/>
      <c r="BI430" s="15"/>
    </row>
    <row r="431" spans="1:61" ht="11.25" x14ac:dyDescent="0.2">
      <c r="A431" s="20">
        <v>30829</v>
      </c>
      <c r="B431" s="20"/>
      <c r="C431" s="20">
        <v>1</v>
      </c>
      <c r="D431" s="20">
        <f t="shared" si="238"/>
        <v>3</v>
      </c>
      <c r="E431" s="47">
        <f t="shared" si="239"/>
        <v>3</v>
      </c>
      <c r="F431" s="47">
        <f t="shared" si="240"/>
        <v>33</v>
      </c>
      <c r="G431" s="21" t="s">
        <v>513</v>
      </c>
      <c r="H431" s="29">
        <v>1071</v>
      </c>
      <c r="I431" s="48"/>
      <c r="J431" s="29">
        <f t="shared" si="241"/>
        <v>1726.3880597014925</v>
      </c>
      <c r="K431" s="125">
        <v>67290.95</v>
      </c>
      <c r="L431" s="125">
        <v>26332.55</v>
      </c>
      <c r="M431" s="125">
        <v>38148</v>
      </c>
      <c r="N431" s="126">
        <f t="shared" si="221"/>
        <v>96867.178499999995</v>
      </c>
      <c r="O431" s="126">
        <f t="shared" ca="1" si="222"/>
        <v>292637.48626345786</v>
      </c>
      <c r="P431" s="126">
        <f t="shared" ca="1" si="223"/>
        <v>58731</v>
      </c>
      <c r="Q431" s="49">
        <f t="shared" si="242"/>
        <v>1</v>
      </c>
      <c r="R431" s="49">
        <f t="shared" si="243"/>
        <v>0</v>
      </c>
      <c r="S431" s="49">
        <f ca="1">OFFSET(V!$B$7,D431,Q431)*H431</f>
        <v>6136.8300000000008</v>
      </c>
      <c r="T431" s="49">
        <f ca="1">IF(R431&gt;0,OFFSET(V!$I$7,D431,R431)*IF(R431=1,H431-9300,IF(R431=2,H431-18000,IF(R431=3,H431-45000,0))),0)</f>
        <v>0</v>
      </c>
      <c r="U431" s="49">
        <f>IF(AND(I431=1,H431&gt;20000,H431&lt;=45000),H431*V!$G$7,0)+IF(AND(I431=1,H431&gt;45000,H431&lt;=50000),V!$G$7/5000*(50000-H431)*H431,0)</f>
        <v>0</v>
      </c>
      <c r="V431" s="50">
        <f t="shared" ca="1" si="224"/>
        <v>6136.8300000000008</v>
      </c>
      <c r="W431" s="51">
        <v>0</v>
      </c>
      <c r="X431" s="51">
        <v>0</v>
      </c>
      <c r="Y431" s="52">
        <v>106.39302922174662</v>
      </c>
      <c r="Z431" s="52">
        <v>7890.5256426095357</v>
      </c>
      <c r="AA431" s="52">
        <v>0</v>
      </c>
      <c r="AB431" s="138">
        <f t="shared" si="244"/>
        <v>0</v>
      </c>
      <c r="AC431" s="52">
        <v>7465.7051511993204</v>
      </c>
      <c r="AD431" s="138">
        <f t="shared" si="225"/>
        <v>0</v>
      </c>
      <c r="AE431" s="138">
        <f t="shared" si="226"/>
        <v>1071</v>
      </c>
      <c r="AF431" s="138">
        <f t="shared" si="227"/>
        <v>0</v>
      </c>
      <c r="AG431" s="138">
        <f t="shared" si="228"/>
        <v>0</v>
      </c>
      <c r="AH431" s="29"/>
      <c r="AI431" s="29"/>
      <c r="AJ431" s="15"/>
      <c r="AK431" s="51">
        <f t="shared" ca="1" si="229"/>
        <v>767695.37466327241</v>
      </c>
      <c r="AL431" s="15">
        <f t="shared" ca="1" si="230"/>
        <v>832563.20466327236</v>
      </c>
      <c r="AM431" s="49">
        <f t="shared" ca="1" si="231"/>
        <v>4697.3336106218785</v>
      </c>
      <c r="AN431" s="49">
        <f t="shared" ca="1" si="232"/>
        <v>46.91737203707131</v>
      </c>
      <c r="AO431" s="15"/>
      <c r="AP431" s="49">
        <f t="shared" ca="1" si="233"/>
        <v>4344.3267070590673</v>
      </c>
      <c r="AQ431" s="15">
        <f t="shared" si="245"/>
        <v>7465.7051511993204</v>
      </c>
      <c r="AR431" s="15">
        <f t="shared" si="246"/>
        <v>0</v>
      </c>
      <c r="AS431" s="15"/>
      <c r="AT431" s="15"/>
      <c r="AU431" s="51">
        <f t="shared" si="234"/>
        <v>0</v>
      </c>
      <c r="AV431" s="51">
        <f t="shared" ca="1" si="235"/>
        <v>17860.421574575703</v>
      </c>
      <c r="AW431" s="51">
        <f t="shared" ca="1" si="247"/>
        <v>0</v>
      </c>
      <c r="AX431" s="15">
        <f t="shared" ca="1" si="248"/>
        <v>14739.04313043545</v>
      </c>
      <c r="AY431" s="51">
        <f t="shared" ca="1" si="249"/>
        <v>-1621.3727717660217</v>
      </c>
      <c r="AZ431" s="52">
        <f t="shared" ca="1" si="236"/>
        <v>0</v>
      </c>
      <c r="BA431" s="52">
        <f t="shared" ca="1" si="237"/>
        <v>0</v>
      </c>
      <c r="BB431" s="52">
        <f t="shared" si="250"/>
        <v>0</v>
      </c>
      <c r="BC431" s="39">
        <f t="shared" si="251"/>
        <v>0</v>
      </c>
      <c r="BD431" s="51">
        <f t="shared" ca="1" si="252"/>
        <v>0</v>
      </c>
      <c r="BE431" s="15">
        <f t="shared" ca="1" si="253"/>
        <v>20583.375509868747</v>
      </c>
      <c r="BF431" s="15">
        <v>-17023.61</v>
      </c>
      <c r="BG431" s="15">
        <f t="shared" ca="1" si="254"/>
        <v>840867.22115580004</v>
      </c>
      <c r="BH431" s="15"/>
      <c r="BI431" s="15"/>
    </row>
    <row r="432" spans="1:61" ht="11.25" x14ac:dyDescent="0.2">
      <c r="A432" s="20">
        <v>30830</v>
      </c>
      <c r="B432" s="20"/>
      <c r="C432" s="20">
        <v>1</v>
      </c>
      <c r="D432" s="20">
        <f t="shared" si="238"/>
        <v>3</v>
      </c>
      <c r="E432" s="47">
        <f t="shared" si="239"/>
        <v>4</v>
      </c>
      <c r="F432" s="47">
        <f t="shared" si="240"/>
        <v>34</v>
      </c>
      <c r="G432" s="21" t="s">
        <v>514</v>
      </c>
      <c r="H432" s="29">
        <v>2582</v>
      </c>
      <c r="I432" s="48"/>
      <c r="J432" s="29">
        <f t="shared" si="241"/>
        <v>4162.0298507462685</v>
      </c>
      <c r="K432" s="125">
        <v>231074.35</v>
      </c>
      <c r="L432" s="125">
        <v>291655.75</v>
      </c>
      <c r="M432" s="125">
        <v>55435</v>
      </c>
      <c r="N432" s="126">
        <f t="shared" si="221"/>
        <v>335554.2745</v>
      </c>
      <c r="O432" s="126">
        <f t="shared" ca="1" si="222"/>
        <v>705499.52337278076</v>
      </c>
      <c r="P432" s="126">
        <f t="shared" ca="1" si="223"/>
        <v>110984</v>
      </c>
      <c r="Q432" s="49">
        <f t="shared" si="242"/>
        <v>1</v>
      </c>
      <c r="R432" s="49">
        <f t="shared" si="243"/>
        <v>0</v>
      </c>
      <c r="S432" s="49">
        <f ca="1">OFFSET(V!$B$7,D432,Q432)*H432</f>
        <v>14794.86</v>
      </c>
      <c r="T432" s="49">
        <f ca="1">IF(R432&gt;0,OFFSET(V!$I$7,D432,R432)*IF(R432=1,H432-9300,IF(R432=2,H432-18000,IF(R432=3,H432-45000,0))),0)</f>
        <v>0</v>
      </c>
      <c r="U432" s="49">
        <f>IF(AND(I432=1,H432&gt;20000,H432&lt;=45000),H432*V!$G$7,0)+IF(AND(I432=1,H432&gt;45000,H432&lt;=50000),V!$G$7/5000*(50000-H432)*H432,0)</f>
        <v>0</v>
      </c>
      <c r="V432" s="50">
        <f t="shared" ca="1" si="224"/>
        <v>14794.86</v>
      </c>
      <c r="W432" s="51">
        <v>10475.300000000001</v>
      </c>
      <c r="X432" s="51">
        <v>0</v>
      </c>
      <c r="Y432" s="52">
        <v>0</v>
      </c>
      <c r="Z432" s="52">
        <v>56216.361561884551</v>
      </c>
      <c r="AA432" s="52">
        <v>0</v>
      </c>
      <c r="AB432" s="138">
        <f t="shared" si="244"/>
        <v>0</v>
      </c>
      <c r="AC432" s="52">
        <v>53189.71119336538</v>
      </c>
      <c r="AD432" s="138">
        <f t="shared" si="225"/>
        <v>0</v>
      </c>
      <c r="AE432" s="138">
        <f t="shared" si="226"/>
        <v>2582</v>
      </c>
      <c r="AF432" s="138">
        <f t="shared" si="227"/>
        <v>0</v>
      </c>
      <c r="AG432" s="138">
        <f t="shared" si="228"/>
        <v>0</v>
      </c>
      <c r="AH432" s="29"/>
      <c r="AI432" s="29"/>
      <c r="AJ432" s="15"/>
      <c r="AK432" s="51">
        <f t="shared" ca="1" si="229"/>
        <v>1850783.8070780293</v>
      </c>
      <c r="AL432" s="15">
        <f t="shared" ca="1" si="230"/>
        <v>1987037.9670780294</v>
      </c>
      <c r="AM432" s="49">
        <f t="shared" ca="1" si="231"/>
        <v>11324.477481443222</v>
      </c>
      <c r="AN432" s="49">
        <f t="shared" ca="1" si="232"/>
        <v>0</v>
      </c>
      <c r="AO432" s="15"/>
      <c r="AP432" s="49">
        <f t="shared" ca="1" si="233"/>
        <v>30951.327195258342</v>
      </c>
      <c r="AQ432" s="15">
        <f t="shared" si="245"/>
        <v>53189.71119336538</v>
      </c>
      <c r="AR432" s="15">
        <f t="shared" si="246"/>
        <v>0</v>
      </c>
      <c r="AS432" s="15"/>
      <c r="AT432" s="15"/>
      <c r="AU432" s="51">
        <f t="shared" si="234"/>
        <v>0</v>
      </c>
      <c r="AV432" s="51">
        <f t="shared" ca="1" si="235"/>
        <v>43058.457988379516</v>
      </c>
      <c r="AW432" s="51">
        <f t="shared" ca="1" si="247"/>
        <v>0</v>
      </c>
      <c r="AX432" s="15">
        <f t="shared" ca="1" si="248"/>
        <v>20820.073990272474</v>
      </c>
      <c r="AY432" s="51">
        <f t="shared" ca="1" si="249"/>
        <v>-2290.3183588814441</v>
      </c>
      <c r="AZ432" s="52">
        <f t="shared" ca="1" si="236"/>
        <v>0</v>
      </c>
      <c r="BA432" s="52">
        <f t="shared" ca="1" si="237"/>
        <v>0</v>
      </c>
      <c r="BB432" s="52">
        <f t="shared" si="250"/>
        <v>0</v>
      </c>
      <c r="BC432" s="39">
        <f t="shared" si="251"/>
        <v>0</v>
      </c>
      <c r="BD432" s="51">
        <f t="shared" ca="1" si="252"/>
        <v>0</v>
      </c>
      <c r="BE432" s="15">
        <f t="shared" ca="1" si="253"/>
        <v>71719.466824756411</v>
      </c>
      <c r="BF432" s="15">
        <v>-48337.61</v>
      </c>
      <c r="BG432" s="15">
        <f t="shared" ca="1" si="254"/>
        <v>2021744.301384229</v>
      </c>
      <c r="BH432" s="15"/>
      <c r="BI432" s="15"/>
    </row>
    <row r="433" spans="1:61" ht="11.25" x14ac:dyDescent="0.2">
      <c r="A433" s="20">
        <v>30831</v>
      </c>
      <c r="B433" s="20"/>
      <c r="C433" s="20">
        <v>1</v>
      </c>
      <c r="D433" s="20">
        <f t="shared" si="238"/>
        <v>3</v>
      </c>
      <c r="E433" s="47">
        <f t="shared" si="239"/>
        <v>4</v>
      </c>
      <c r="F433" s="47">
        <f t="shared" si="240"/>
        <v>34</v>
      </c>
      <c r="G433" s="21" t="s">
        <v>515</v>
      </c>
      <c r="H433" s="29">
        <v>2597</v>
      </c>
      <c r="I433" s="48"/>
      <c r="J433" s="29">
        <f t="shared" si="241"/>
        <v>4186.2089552238804</v>
      </c>
      <c r="K433" s="125">
        <v>154756.15</v>
      </c>
      <c r="L433" s="125">
        <v>578090.12</v>
      </c>
      <c r="M433" s="125">
        <v>0</v>
      </c>
      <c r="N433" s="126">
        <f t="shared" si="221"/>
        <v>336879.5748</v>
      </c>
      <c r="O433" s="126">
        <f t="shared" ca="1" si="222"/>
        <v>709598.08760616253</v>
      </c>
      <c r="P433" s="126">
        <f t="shared" ca="1" si="223"/>
        <v>111816</v>
      </c>
      <c r="Q433" s="49">
        <f t="shared" si="242"/>
        <v>1</v>
      </c>
      <c r="R433" s="49">
        <f t="shared" si="243"/>
        <v>0</v>
      </c>
      <c r="S433" s="49">
        <f ca="1">OFFSET(V!$B$7,D433,Q433)*H433</f>
        <v>14880.810000000001</v>
      </c>
      <c r="T433" s="49">
        <f ca="1">IF(R433&gt;0,OFFSET(V!$I$7,D433,R433)*IF(R433=1,H433-9300,IF(R433=2,H433-18000,IF(R433=3,H433-45000,0))),0)</f>
        <v>0</v>
      </c>
      <c r="U433" s="49">
        <f>IF(AND(I433=1,H433&gt;20000,H433&lt;=45000),H433*V!$G$7,0)+IF(AND(I433=1,H433&gt;45000,H433&lt;=50000),V!$G$7/5000*(50000-H433)*H433,0)</f>
        <v>0</v>
      </c>
      <c r="V433" s="50">
        <f t="shared" ca="1" si="224"/>
        <v>14880.810000000001</v>
      </c>
      <c r="W433" s="51">
        <v>10644.4</v>
      </c>
      <c r="X433" s="51">
        <v>0</v>
      </c>
      <c r="Y433" s="52">
        <v>282.7699977471421</v>
      </c>
      <c r="Z433" s="52">
        <v>87855.06129953562</v>
      </c>
      <c r="AA433" s="52">
        <v>2392</v>
      </c>
      <c r="AB433" s="138">
        <f t="shared" si="244"/>
        <v>1392</v>
      </c>
      <c r="AC433" s="52">
        <v>83125.005026402461</v>
      </c>
      <c r="AD433" s="138">
        <f t="shared" si="225"/>
        <v>0</v>
      </c>
      <c r="AE433" s="138">
        <f t="shared" si="226"/>
        <v>2597</v>
      </c>
      <c r="AF433" s="138">
        <f t="shared" si="227"/>
        <v>0</v>
      </c>
      <c r="AG433" s="138">
        <f t="shared" si="228"/>
        <v>0</v>
      </c>
      <c r="AH433" s="29"/>
      <c r="AI433" s="29"/>
      <c r="AJ433" s="15"/>
      <c r="AK433" s="51">
        <f t="shared" ca="1" si="229"/>
        <v>1861535.843137739</v>
      </c>
      <c r="AL433" s="15">
        <f t="shared" ca="1" si="230"/>
        <v>1998877.053137739</v>
      </c>
      <c r="AM433" s="49">
        <f t="shared" ca="1" si="231"/>
        <v>11390.266467586385</v>
      </c>
      <c r="AN433" s="49">
        <f t="shared" ca="1" si="232"/>
        <v>124.6963760903309</v>
      </c>
      <c r="AO433" s="15"/>
      <c r="AP433" s="49">
        <f t="shared" ca="1" si="233"/>
        <v>48370.806514185373</v>
      </c>
      <c r="AQ433" s="15">
        <f t="shared" si="245"/>
        <v>83125.005026402461</v>
      </c>
      <c r="AR433" s="15">
        <f t="shared" si="246"/>
        <v>0</v>
      </c>
      <c r="AS433" s="15"/>
      <c r="AT433" s="15"/>
      <c r="AU433" s="51">
        <f t="shared" si="234"/>
        <v>696</v>
      </c>
      <c r="AV433" s="51">
        <f t="shared" ca="1" si="235"/>
        <v>43308.603948807744</v>
      </c>
      <c r="AW433" s="51">
        <f t="shared" ca="1" si="247"/>
        <v>0</v>
      </c>
      <c r="AX433" s="15">
        <f t="shared" ca="1" si="248"/>
        <v>9250.4054365906486</v>
      </c>
      <c r="AY433" s="51">
        <f t="shared" ca="1" si="249"/>
        <v>-1017.5935689959099</v>
      </c>
      <c r="AZ433" s="52">
        <f t="shared" ca="1" si="236"/>
        <v>0</v>
      </c>
      <c r="BA433" s="52">
        <f t="shared" ca="1" si="237"/>
        <v>0</v>
      </c>
      <c r="BB433" s="52">
        <f t="shared" si="250"/>
        <v>0</v>
      </c>
      <c r="BC433" s="39">
        <f t="shared" si="251"/>
        <v>0</v>
      </c>
      <c r="BD433" s="51">
        <f t="shared" ca="1" si="252"/>
        <v>0</v>
      </c>
      <c r="BE433" s="15">
        <f t="shared" ca="1" si="253"/>
        <v>91357.816893997195</v>
      </c>
      <c r="BF433" s="15">
        <v>-49894.64</v>
      </c>
      <c r="BG433" s="15">
        <f t="shared" ca="1" si="254"/>
        <v>2051855.192875413</v>
      </c>
      <c r="BH433" s="15"/>
      <c r="BI433" s="15"/>
    </row>
    <row r="434" spans="1:61" ht="11.25" x14ac:dyDescent="0.2">
      <c r="A434" s="20">
        <v>30834</v>
      </c>
      <c r="B434" s="20"/>
      <c r="C434" s="20">
        <v>1</v>
      </c>
      <c r="D434" s="20">
        <f t="shared" si="238"/>
        <v>3</v>
      </c>
      <c r="E434" s="47">
        <f t="shared" si="239"/>
        <v>1</v>
      </c>
      <c r="F434" s="47">
        <f t="shared" si="240"/>
        <v>31</v>
      </c>
      <c r="G434" s="21" t="s">
        <v>516</v>
      </c>
      <c r="H434" s="29">
        <v>397</v>
      </c>
      <c r="I434" s="48"/>
      <c r="J434" s="29">
        <f t="shared" si="241"/>
        <v>639.94029850746267</v>
      </c>
      <c r="K434" s="125">
        <v>27215.4</v>
      </c>
      <c r="L434" s="125">
        <v>78298.27</v>
      </c>
      <c r="M434" s="125">
        <v>0</v>
      </c>
      <c r="N434" s="126">
        <f t="shared" si="221"/>
        <v>50131.4133</v>
      </c>
      <c r="O434" s="126">
        <f t="shared" ca="1" si="222"/>
        <v>108475.33337683733</v>
      </c>
      <c r="P434" s="126">
        <f t="shared" ca="1" si="223"/>
        <v>17503</v>
      </c>
      <c r="Q434" s="49">
        <f t="shared" si="242"/>
        <v>1</v>
      </c>
      <c r="R434" s="49">
        <f t="shared" si="243"/>
        <v>0</v>
      </c>
      <c r="S434" s="49">
        <f ca="1">OFFSET(V!$B$7,D434,Q434)*H434</f>
        <v>2274.81</v>
      </c>
      <c r="T434" s="49">
        <f ca="1">IF(R434&gt;0,OFFSET(V!$I$7,D434,R434)*IF(R434=1,H434-9300,IF(R434=2,H434-18000,IF(R434=3,H434-45000,0))),0)</f>
        <v>0</v>
      </c>
      <c r="U434" s="49">
        <f>IF(AND(I434=1,H434&gt;20000,H434&lt;=45000),H434*V!$G$7,0)+IF(AND(I434=1,H434&gt;45000,H434&lt;=50000),V!$G$7/5000*(50000-H434)*H434,0)</f>
        <v>0</v>
      </c>
      <c r="V434" s="50">
        <f t="shared" ca="1" si="224"/>
        <v>2274.81</v>
      </c>
      <c r="W434" s="51">
        <v>0</v>
      </c>
      <c r="X434" s="51">
        <v>0</v>
      </c>
      <c r="Y434" s="52">
        <v>28.633096662136726</v>
      </c>
      <c r="Z434" s="52">
        <v>8281.8688546034609</v>
      </c>
      <c r="AA434" s="52">
        <v>0</v>
      </c>
      <c r="AB434" s="138">
        <f t="shared" si="244"/>
        <v>0</v>
      </c>
      <c r="AC434" s="52">
        <v>7835.9787129367987</v>
      </c>
      <c r="AD434" s="138">
        <f t="shared" si="225"/>
        <v>0</v>
      </c>
      <c r="AE434" s="138">
        <f t="shared" si="226"/>
        <v>397</v>
      </c>
      <c r="AF434" s="138">
        <f t="shared" si="227"/>
        <v>0</v>
      </c>
      <c r="AG434" s="138">
        <f t="shared" si="228"/>
        <v>0</v>
      </c>
      <c r="AH434" s="29"/>
      <c r="AI434" s="29"/>
      <c r="AJ434" s="15"/>
      <c r="AK434" s="51">
        <f t="shared" ca="1" si="229"/>
        <v>284570.55438031669</v>
      </c>
      <c r="AL434" s="15">
        <f t="shared" ca="1" si="230"/>
        <v>304348.36438031669</v>
      </c>
      <c r="AM434" s="49">
        <f t="shared" ca="1" si="231"/>
        <v>1741.2151665890624</v>
      </c>
      <c r="AN434" s="49">
        <f t="shared" ca="1" si="232"/>
        <v>12.626669796862087</v>
      </c>
      <c r="AO434" s="15"/>
      <c r="AP434" s="49">
        <f t="shared" ca="1" si="233"/>
        <v>4559.7905233491601</v>
      </c>
      <c r="AQ434" s="15">
        <f t="shared" si="245"/>
        <v>7835.9787129367987</v>
      </c>
      <c r="AR434" s="15">
        <f t="shared" si="246"/>
        <v>0</v>
      </c>
      <c r="AS434" s="15"/>
      <c r="AT434" s="15"/>
      <c r="AU434" s="51">
        <f t="shared" si="234"/>
        <v>0</v>
      </c>
      <c r="AV434" s="51">
        <f t="shared" ca="1" si="235"/>
        <v>6620.5297526671839</v>
      </c>
      <c r="AW434" s="51">
        <f t="shared" ca="1" si="247"/>
        <v>0</v>
      </c>
      <c r="AX434" s="15">
        <f t="shared" ca="1" si="248"/>
        <v>3344.3415630795453</v>
      </c>
      <c r="AY434" s="51">
        <f t="shared" ca="1" si="249"/>
        <v>-367.89527663878897</v>
      </c>
      <c r="AZ434" s="52">
        <f t="shared" ca="1" si="236"/>
        <v>0</v>
      </c>
      <c r="BA434" s="52">
        <f t="shared" ca="1" si="237"/>
        <v>0</v>
      </c>
      <c r="BB434" s="52">
        <f t="shared" si="250"/>
        <v>0</v>
      </c>
      <c r="BC434" s="39">
        <f t="shared" si="251"/>
        <v>0</v>
      </c>
      <c r="BD434" s="51">
        <f t="shared" ca="1" si="252"/>
        <v>0</v>
      </c>
      <c r="BE434" s="15">
        <f t="shared" ca="1" si="253"/>
        <v>10812.424999377556</v>
      </c>
      <c r="BF434" s="15">
        <v>-7867.1</v>
      </c>
      <c r="BG434" s="15">
        <f t="shared" ca="1" si="254"/>
        <v>309047.53121608024</v>
      </c>
      <c r="BH434" s="15"/>
      <c r="BI434" s="15"/>
    </row>
    <row r="435" spans="1:61" ht="11.25" x14ac:dyDescent="0.2">
      <c r="A435" s="20">
        <v>30835</v>
      </c>
      <c r="B435" s="20"/>
      <c r="C435" s="20">
        <v>1</v>
      </c>
      <c r="D435" s="20">
        <f t="shared" si="238"/>
        <v>3</v>
      </c>
      <c r="E435" s="47">
        <f t="shared" si="239"/>
        <v>4</v>
      </c>
      <c r="F435" s="47">
        <f t="shared" si="240"/>
        <v>34</v>
      </c>
      <c r="G435" s="21" t="s">
        <v>517</v>
      </c>
      <c r="H435" s="29">
        <v>2895</v>
      </c>
      <c r="I435" s="48"/>
      <c r="J435" s="29">
        <f t="shared" si="241"/>
        <v>4666.5671641791041</v>
      </c>
      <c r="K435" s="125">
        <v>152260.45000000001</v>
      </c>
      <c r="L435" s="125">
        <v>123995.14</v>
      </c>
      <c r="M435" s="125">
        <v>90950</v>
      </c>
      <c r="N435" s="126">
        <f t="shared" si="221"/>
        <v>248935.6286</v>
      </c>
      <c r="O435" s="126">
        <f t="shared" ca="1" si="222"/>
        <v>791022.89704268018</v>
      </c>
      <c r="P435" s="126">
        <f t="shared" ca="1" si="223"/>
        <v>162626</v>
      </c>
      <c r="Q435" s="49">
        <f t="shared" si="242"/>
        <v>1</v>
      </c>
      <c r="R435" s="49">
        <f t="shared" si="243"/>
        <v>0</v>
      </c>
      <c r="S435" s="49">
        <f ca="1">OFFSET(V!$B$7,D435,Q435)*H435</f>
        <v>16588.350000000002</v>
      </c>
      <c r="T435" s="49">
        <f ca="1">IF(R435&gt;0,OFFSET(V!$I$7,D435,R435)*IF(R435=1,H435-9300,IF(R435=2,H435-18000,IF(R435=3,H435-45000,0))),0)</f>
        <v>0</v>
      </c>
      <c r="U435" s="49">
        <f>IF(AND(I435=1,H435&gt;20000,H435&lt;=45000),H435*V!$G$7,0)+IF(AND(I435=1,H435&gt;45000,H435&lt;=50000),V!$G$7/5000*(50000-H435)*H435,0)</f>
        <v>0</v>
      </c>
      <c r="V435" s="50">
        <f t="shared" ca="1" si="224"/>
        <v>16588.350000000002</v>
      </c>
      <c r="W435" s="51">
        <v>12682.5</v>
      </c>
      <c r="X435" s="51">
        <v>0</v>
      </c>
      <c r="Y435" s="52">
        <v>913.06148848498935</v>
      </c>
      <c r="Z435" s="52">
        <v>54197.146864530565</v>
      </c>
      <c r="AA435" s="52">
        <v>2440</v>
      </c>
      <c r="AB435" s="138">
        <f t="shared" si="244"/>
        <v>1440</v>
      </c>
      <c r="AC435" s="52">
        <v>51279.209631085745</v>
      </c>
      <c r="AD435" s="138">
        <f t="shared" si="225"/>
        <v>0</v>
      </c>
      <c r="AE435" s="138">
        <f t="shared" si="226"/>
        <v>2895</v>
      </c>
      <c r="AF435" s="138">
        <f t="shared" si="227"/>
        <v>0</v>
      </c>
      <c r="AG435" s="138">
        <f t="shared" si="228"/>
        <v>0</v>
      </c>
      <c r="AH435" s="29"/>
      <c r="AI435" s="29"/>
      <c r="AJ435" s="15"/>
      <c r="AK435" s="51">
        <f t="shared" ca="1" si="229"/>
        <v>2075142.9595239717</v>
      </c>
      <c r="AL435" s="15">
        <f t="shared" ca="1" si="230"/>
        <v>2267039.8095239718</v>
      </c>
      <c r="AM435" s="49">
        <f t="shared" ca="1" si="231"/>
        <v>12697.274325630569</v>
      </c>
      <c r="AN435" s="49">
        <f t="shared" ca="1" si="232"/>
        <v>402.64334854765292</v>
      </c>
      <c r="AO435" s="15"/>
      <c r="AP435" s="49">
        <f t="shared" ca="1" si="233"/>
        <v>29839.597922162662</v>
      </c>
      <c r="AQ435" s="15">
        <f t="shared" si="245"/>
        <v>51279.209631085745</v>
      </c>
      <c r="AR435" s="15">
        <f t="shared" si="246"/>
        <v>0</v>
      </c>
      <c r="AS435" s="15"/>
      <c r="AT435" s="15"/>
      <c r="AU435" s="51">
        <f t="shared" si="234"/>
        <v>720</v>
      </c>
      <c r="AV435" s="51">
        <f t="shared" ca="1" si="235"/>
        <v>48278.170362648605</v>
      </c>
      <c r="AW435" s="51">
        <f t="shared" ca="1" si="247"/>
        <v>0</v>
      </c>
      <c r="AX435" s="15">
        <f t="shared" ca="1" si="248"/>
        <v>27558.558653725515</v>
      </c>
      <c r="AY435" s="51">
        <f t="shared" ca="1" si="249"/>
        <v>-3031.5873449070587</v>
      </c>
      <c r="AZ435" s="52">
        <f t="shared" ca="1" si="236"/>
        <v>0</v>
      </c>
      <c r="BA435" s="52">
        <f t="shared" ca="1" si="237"/>
        <v>0</v>
      </c>
      <c r="BB435" s="52">
        <f t="shared" si="250"/>
        <v>0</v>
      </c>
      <c r="BC435" s="39">
        <f t="shared" si="251"/>
        <v>0</v>
      </c>
      <c r="BD435" s="51">
        <f t="shared" ca="1" si="252"/>
        <v>0</v>
      </c>
      <c r="BE435" s="15">
        <f t="shared" ca="1" si="253"/>
        <v>75806.180939904196</v>
      </c>
      <c r="BF435" s="15">
        <v>-46990.23</v>
      </c>
      <c r="BG435" s="15">
        <f t="shared" ca="1" si="254"/>
        <v>2308955.6781380544</v>
      </c>
      <c r="BH435" s="15"/>
      <c r="BI435" s="15"/>
    </row>
    <row r="436" spans="1:61" ht="11.25" x14ac:dyDescent="0.2">
      <c r="A436" s="20">
        <v>30836</v>
      </c>
      <c r="B436" s="20"/>
      <c r="C436" s="20">
        <v>1</v>
      </c>
      <c r="D436" s="20">
        <f t="shared" si="238"/>
        <v>3</v>
      </c>
      <c r="E436" s="47">
        <f t="shared" si="239"/>
        <v>2</v>
      </c>
      <c r="F436" s="47">
        <f t="shared" si="240"/>
        <v>32</v>
      </c>
      <c r="G436" s="21" t="s">
        <v>518</v>
      </c>
      <c r="H436" s="29">
        <v>836</v>
      </c>
      <c r="I436" s="48"/>
      <c r="J436" s="29">
        <f t="shared" si="241"/>
        <v>1347.5820895522388</v>
      </c>
      <c r="K436" s="125">
        <v>116946.34999999998</v>
      </c>
      <c r="L436" s="125">
        <v>266896.14</v>
      </c>
      <c r="M436" s="125">
        <v>0</v>
      </c>
      <c r="N436" s="126">
        <f t="shared" si="221"/>
        <v>188290.86659999998</v>
      </c>
      <c r="O436" s="126">
        <f t="shared" ca="1" si="222"/>
        <v>228426.6466071436</v>
      </c>
      <c r="P436" s="126">
        <f t="shared" ca="1" si="223"/>
        <v>12041</v>
      </c>
      <c r="Q436" s="49">
        <f t="shared" si="242"/>
        <v>1</v>
      </c>
      <c r="R436" s="49">
        <f t="shared" si="243"/>
        <v>0</v>
      </c>
      <c r="S436" s="49">
        <f ca="1">OFFSET(V!$B$7,D436,Q436)*H436</f>
        <v>4790.2800000000007</v>
      </c>
      <c r="T436" s="49">
        <f ca="1">IF(R436&gt;0,OFFSET(V!$I$7,D436,R436)*IF(R436=1,H436-9300,IF(R436=2,H436-18000,IF(R436=3,H436-45000,0))),0)</f>
        <v>0</v>
      </c>
      <c r="U436" s="49">
        <f>IF(AND(I436=1,H436&gt;20000,H436&lt;=45000),H436*V!$G$7,0)+IF(AND(I436=1,H436&gt;45000,H436&lt;=50000),V!$G$7/5000*(50000-H436)*H436,0)</f>
        <v>0</v>
      </c>
      <c r="V436" s="50">
        <f t="shared" ca="1" si="224"/>
        <v>4790.2800000000007</v>
      </c>
      <c r="W436" s="51">
        <v>0</v>
      </c>
      <c r="X436" s="51">
        <v>0</v>
      </c>
      <c r="Y436" s="52">
        <v>531.3110906012223</v>
      </c>
      <c r="Z436" s="52">
        <v>14121.203752825155</v>
      </c>
      <c r="AA436" s="52">
        <v>2771</v>
      </c>
      <c r="AB436" s="138">
        <f t="shared" si="244"/>
        <v>1771</v>
      </c>
      <c r="AC436" s="52">
        <v>13360.927823274411</v>
      </c>
      <c r="AD436" s="138">
        <f t="shared" si="225"/>
        <v>0</v>
      </c>
      <c r="AE436" s="138">
        <f t="shared" si="226"/>
        <v>836</v>
      </c>
      <c r="AF436" s="138">
        <f t="shared" si="227"/>
        <v>0</v>
      </c>
      <c r="AG436" s="138">
        <f t="shared" si="228"/>
        <v>0</v>
      </c>
      <c r="AH436" s="29"/>
      <c r="AI436" s="29"/>
      <c r="AJ436" s="15"/>
      <c r="AK436" s="51">
        <f t="shared" ca="1" si="229"/>
        <v>599246.80972782057</v>
      </c>
      <c r="AL436" s="15">
        <f t="shared" ca="1" si="230"/>
        <v>616078.0897278206</v>
      </c>
      <c r="AM436" s="49">
        <f t="shared" ca="1" si="231"/>
        <v>3666.6394943789828</v>
      </c>
      <c r="AN436" s="49">
        <f t="shared" ca="1" si="232"/>
        <v>234.29843371791551</v>
      </c>
      <c r="AO436" s="15"/>
      <c r="AP436" s="49">
        <f t="shared" ca="1" si="233"/>
        <v>7774.7827429824401</v>
      </c>
      <c r="AQ436" s="15">
        <f t="shared" si="245"/>
        <v>13360.927823274411</v>
      </c>
      <c r="AR436" s="15">
        <f t="shared" si="246"/>
        <v>0</v>
      </c>
      <c r="AS436" s="15"/>
      <c r="AT436" s="15"/>
      <c r="AU436" s="51">
        <f t="shared" si="234"/>
        <v>885.5</v>
      </c>
      <c r="AV436" s="51">
        <f t="shared" ca="1" si="235"/>
        <v>13941.468194533414</v>
      </c>
      <c r="AW436" s="51">
        <f t="shared" ca="1" si="247"/>
        <v>0</v>
      </c>
      <c r="AX436" s="15">
        <f t="shared" ca="1" si="248"/>
        <v>9240.8231142414443</v>
      </c>
      <c r="AY436" s="51">
        <f t="shared" ca="1" si="249"/>
        <v>-1016.5394628093825</v>
      </c>
      <c r="AZ436" s="52">
        <f t="shared" ca="1" si="236"/>
        <v>0</v>
      </c>
      <c r="BA436" s="52">
        <f t="shared" ca="1" si="237"/>
        <v>0</v>
      </c>
      <c r="BB436" s="52">
        <f t="shared" si="250"/>
        <v>0</v>
      </c>
      <c r="BC436" s="39">
        <f t="shared" si="251"/>
        <v>0</v>
      </c>
      <c r="BD436" s="51">
        <f t="shared" ca="1" si="252"/>
        <v>0</v>
      </c>
      <c r="BE436" s="15">
        <f t="shared" ca="1" si="253"/>
        <v>21585.211474706473</v>
      </c>
      <c r="BF436" s="15">
        <v>-18592.560000000001</v>
      </c>
      <c r="BG436" s="15">
        <f t="shared" ca="1" si="254"/>
        <v>622971.67913062382</v>
      </c>
      <c r="BH436" s="15"/>
      <c r="BI436" s="15"/>
    </row>
    <row r="437" spans="1:61" ht="11.25" x14ac:dyDescent="0.2">
      <c r="A437" s="20">
        <v>30838</v>
      </c>
      <c r="B437" s="20"/>
      <c r="C437" s="20">
        <v>1</v>
      </c>
      <c r="D437" s="20">
        <f t="shared" si="238"/>
        <v>3</v>
      </c>
      <c r="E437" s="47">
        <f t="shared" si="239"/>
        <v>4</v>
      </c>
      <c r="F437" s="47">
        <f t="shared" si="240"/>
        <v>34</v>
      </c>
      <c r="G437" s="21" t="s">
        <v>519</v>
      </c>
      <c r="H437" s="29">
        <v>2726</v>
      </c>
      <c r="I437" s="48"/>
      <c r="J437" s="29">
        <f t="shared" si="241"/>
        <v>4394.1492537313434</v>
      </c>
      <c r="K437" s="125">
        <v>148030</v>
      </c>
      <c r="L437" s="125">
        <v>270590</v>
      </c>
      <c r="M437" s="125">
        <v>68845</v>
      </c>
      <c r="N437" s="126">
        <f t="shared" si="221"/>
        <v>280956.7</v>
      </c>
      <c r="O437" s="126">
        <f t="shared" ca="1" si="222"/>
        <v>744845.74001324573</v>
      </c>
      <c r="P437" s="126">
        <f t="shared" ca="1" si="223"/>
        <v>139167</v>
      </c>
      <c r="Q437" s="49">
        <f t="shared" si="242"/>
        <v>1</v>
      </c>
      <c r="R437" s="49">
        <f t="shared" si="243"/>
        <v>0</v>
      </c>
      <c r="S437" s="49">
        <f ca="1">OFFSET(V!$B$7,D437,Q437)*H437</f>
        <v>15619.980000000001</v>
      </c>
      <c r="T437" s="49">
        <f ca="1">IF(R437&gt;0,OFFSET(V!$I$7,D437,R437)*IF(R437=1,H437-9300,IF(R437=2,H437-18000,IF(R437=3,H437-45000,0))),0)</f>
        <v>0</v>
      </c>
      <c r="U437" s="49">
        <f>IF(AND(I437=1,H437&gt;20000,H437&lt;=45000),H437*V!$G$7,0)+IF(AND(I437=1,H437&gt;45000,H437&lt;=50000),V!$G$7/5000*(50000-H437)*H437,0)</f>
        <v>0</v>
      </c>
      <c r="V437" s="50">
        <f t="shared" ca="1" si="224"/>
        <v>15619.980000000001</v>
      </c>
      <c r="W437" s="51">
        <v>11494.35</v>
      </c>
      <c r="X437" s="51">
        <v>0</v>
      </c>
      <c r="Y437" s="52">
        <v>439.59797388138338</v>
      </c>
      <c r="Z437" s="52">
        <v>52649.869552262666</v>
      </c>
      <c r="AA437" s="52">
        <v>0</v>
      </c>
      <c r="AB437" s="138">
        <f t="shared" si="244"/>
        <v>0</v>
      </c>
      <c r="AC437" s="52">
        <v>49815.23666860615</v>
      </c>
      <c r="AD437" s="138">
        <f t="shared" si="225"/>
        <v>0</v>
      </c>
      <c r="AE437" s="138">
        <f t="shared" si="226"/>
        <v>2726</v>
      </c>
      <c r="AF437" s="138">
        <f t="shared" si="227"/>
        <v>0</v>
      </c>
      <c r="AG437" s="138">
        <f t="shared" si="228"/>
        <v>0</v>
      </c>
      <c r="AH437" s="29"/>
      <c r="AI437" s="29"/>
      <c r="AJ437" s="15"/>
      <c r="AK437" s="51">
        <f t="shared" ca="1" si="229"/>
        <v>1954003.3532512425</v>
      </c>
      <c r="AL437" s="15">
        <f t="shared" ca="1" si="230"/>
        <v>2120284.6832512426</v>
      </c>
      <c r="AM437" s="49">
        <f t="shared" ca="1" si="231"/>
        <v>11956.051748417593</v>
      </c>
      <c r="AN437" s="49">
        <f t="shared" ca="1" si="232"/>
        <v>193.85463350563137</v>
      </c>
      <c r="AO437" s="15"/>
      <c r="AP437" s="49">
        <f t="shared" ca="1" si="233"/>
        <v>28987.705607839107</v>
      </c>
      <c r="AQ437" s="15">
        <f t="shared" si="245"/>
        <v>49815.23666860615</v>
      </c>
      <c r="AR437" s="15">
        <f t="shared" si="246"/>
        <v>0</v>
      </c>
      <c r="AS437" s="15"/>
      <c r="AT437" s="15"/>
      <c r="AU437" s="51">
        <f t="shared" si="234"/>
        <v>0</v>
      </c>
      <c r="AV437" s="51">
        <f t="shared" ca="1" si="235"/>
        <v>45459.859208490532</v>
      </c>
      <c r="AW437" s="51">
        <f t="shared" ca="1" si="247"/>
        <v>0</v>
      </c>
      <c r="AX437" s="15">
        <f t="shared" ca="1" si="248"/>
        <v>24632.328147723492</v>
      </c>
      <c r="AY437" s="51">
        <f t="shared" ca="1" si="249"/>
        <v>-2709.6864979962038</v>
      </c>
      <c r="AZ437" s="52">
        <f t="shared" ca="1" si="236"/>
        <v>0</v>
      </c>
      <c r="BA437" s="52">
        <f t="shared" ca="1" si="237"/>
        <v>0</v>
      </c>
      <c r="BB437" s="52">
        <f t="shared" si="250"/>
        <v>0</v>
      </c>
      <c r="BC437" s="39">
        <f t="shared" si="251"/>
        <v>0</v>
      </c>
      <c r="BD437" s="51">
        <f t="shared" ca="1" si="252"/>
        <v>0</v>
      </c>
      <c r="BE437" s="15">
        <f t="shared" ca="1" si="253"/>
        <v>71737.878318333445</v>
      </c>
      <c r="BF437" s="15">
        <v>-46931.73</v>
      </c>
      <c r="BG437" s="15">
        <f t="shared" ca="1" si="254"/>
        <v>2157240.7379514994</v>
      </c>
      <c r="BH437" s="15"/>
      <c r="BI437" s="15"/>
    </row>
    <row r="438" spans="1:61" ht="11.25" x14ac:dyDescent="0.2">
      <c r="A438" s="20">
        <v>30841</v>
      </c>
      <c r="B438" s="20"/>
      <c r="C438" s="20">
        <v>1</v>
      </c>
      <c r="D438" s="20">
        <f t="shared" si="238"/>
        <v>3</v>
      </c>
      <c r="E438" s="47">
        <f t="shared" si="239"/>
        <v>3</v>
      </c>
      <c r="F438" s="47">
        <f t="shared" si="240"/>
        <v>33</v>
      </c>
      <c r="G438" s="21" t="s">
        <v>520</v>
      </c>
      <c r="H438" s="29">
        <v>1240</v>
      </c>
      <c r="I438" s="48"/>
      <c r="J438" s="29">
        <f t="shared" si="241"/>
        <v>1998.8059701492537</v>
      </c>
      <c r="K438" s="125">
        <v>79823.7</v>
      </c>
      <c r="L438" s="125">
        <v>257529.46</v>
      </c>
      <c r="M438" s="125">
        <v>0</v>
      </c>
      <c r="N438" s="126">
        <f t="shared" si="221"/>
        <v>157909.5534</v>
      </c>
      <c r="O438" s="126">
        <f t="shared" ca="1" si="222"/>
        <v>338814.64329289243</v>
      </c>
      <c r="P438" s="126">
        <f t="shared" ca="1" si="223"/>
        <v>54272</v>
      </c>
      <c r="Q438" s="49">
        <f t="shared" si="242"/>
        <v>1</v>
      </c>
      <c r="R438" s="49">
        <f t="shared" si="243"/>
        <v>0</v>
      </c>
      <c r="S438" s="49">
        <f ca="1">OFFSET(V!$B$7,D438,Q438)*H438</f>
        <v>7105.2000000000007</v>
      </c>
      <c r="T438" s="49">
        <f ca="1">IF(R438&gt;0,OFFSET(V!$I$7,D438,R438)*IF(R438=1,H438-9300,IF(R438=2,H438-18000,IF(R438=3,H438-45000,0))),0)</f>
        <v>0</v>
      </c>
      <c r="U438" s="49">
        <f>IF(AND(I438=1,H438&gt;20000,H438&lt;=45000),H438*V!$G$7,0)+IF(AND(I438=1,H438&gt;45000,H438&lt;=50000),V!$G$7/5000*(50000-H438)*H438,0)</f>
        <v>0</v>
      </c>
      <c r="V438" s="50">
        <f t="shared" ca="1" si="224"/>
        <v>7105.2000000000007</v>
      </c>
      <c r="W438" s="51">
        <v>0</v>
      </c>
      <c r="X438" s="51">
        <v>0</v>
      </c>
      <c r="Y438" s="52">
        <v>114.02367680937188</v>
      </c>
      <c r="Z438" s="52">
        <v>21713.698102512299</v>
      </c>
      <c r="AA438" s="52">
        <v>0</v>
      </c>
      <c r="AB438" s="138">
        <f t="shared" si="244"/>
        <v>0</v>
      </c>
      <c r="AC438" s="52">
        <v>20544.647482053046</v>
      </c>
      <c r="AD438" s="138">
        <f t="shared" si="225"/>
        <v>0</v>
      </c>
      <c r="AE438" s="138">
        <f t="shared" si="226"/>
        <v>1240</v>
      </c>
      <c r="AF438" s="138">
        <f t="shared" si="227"/>
        <v>0</v>
      </c>
      <c r="AG438" s="138">
        <f t="shared" si="228"/>
        <v>0</v>
      </c>
      <c r="AH438" s="29"/>
      <c r="AI438" s="29"/>
      <c r="AJ438" s="15"/>
      <c r="AK438" s="51">
        <f t="shared" ca="1" si="229"/>
        <v>888834.98093600164</v>
      </c>
      <c r="AL438" s="15">
        <f t="shared" ca="1" si="230"/>
        <v>950212.18093600159</v>
      </c>
      <c r="AM438" s="49">
        <f t="shared" ca="1" si="231"/>
        <v>5438.5561878348553</v>
      </c>
      <c r="AN438" s="49">
        <f t="shared" ca="1" si="232"/>
        <v>50.282347490549782</v>
      </c>
      <c r="AO438" s="15"/>
      <c r="AP438" s="49">
        <f t="shared" ca="1" si="233"/>
        <v>11955.020850114735</v>
      </c>
      <c r="AQ438" s="15">
        <f t="shared" si="245"/>
        <v>20544.647482053046</v>
      </c>
      <c r="AR438" s="15">
        <f t="shared" si="246"/>
        <v>0</v>
      </c>
      <c r="AS438" s="15"/>
      <c r="AT438" s="15"/>
      <c r="AU438" s="51">
        <f t="shared" si="234"/>
        <v>0</v>
      </c>
      <c r="AV438" s="51">
        <f t="shared" ca="1" si="235"/>
        <v>20678.732728733772</v>
      </c>
      <c r="AW438" s="51">
        <f t="shared" ca="1" si="247"/>
        <v>0</v>
      </c>
      <c r="AX438" s="15">
        <f t="shared" ca="1" si="248"/>
        <v>12089.106096795462</v>
      </c>
      <c r="AY438" s="51">
        <f t="shared" ca="1" si="249"/>
        <v>-1329.8656694924591</v>
      </c>
      <c r="AZ438" s="52">
        <f t="shared" ca="1" si="236"/>
        <v>0</v>
      </c>
      <c r="BA438" s="52">
        <f t="shared" ca="1" si="237"/>
        <v>0</v>
      </c>
      <c r="BB438" s="52">
        <f t="shared" si="250"/>
        <v>0</v>
      </c>
      <c r="BC438" s="39">
        <f t="shared" si="251"/>
        <v>0</v>
      </c>
      <c r="BD438" s="51">
        <f t="shared" ca="1" si="252"/>
        <v>0</v>
      </c>
      <c r="BE438" s="15">
        <f t="shared" ca="1" si="253"/>
        <v>31303.88790935605</v>
      </c>
      <c r="BF438" s="15">
        <v>-23521.54</v>
      </c>
      <c r="BG438" s="15">
        <f t="shared" ca="1" si="254"/>
        <v>963483.36738068296</v>
      </c>
      <c r="BH438" s="15"/>
      <c r="BI438" s="15"/>
    </row>
    <row r="439" spans="1:61" ht="11.25" x14ac:dyDescent="0.2">
      <c r="A439" s="20">
        <v>30842</v>
      </c>
      <c r="B439" s="20"/>
      <c r="C439" s="20">
        <v>1</v>
      </c>
      <c r="D439" s="20">
        <f t="shared" si="238"/>
        <v>3</v>
      </c>
      <c r="E439" s="47">
        <f t="shared" si="239"/>
        <v>3</v>
      </c>
      <c r="F439" s="47">
        <f t="shared" si="240"/>
        <v>33</v>
      </c>
      <c r="G439" s="21" t="s">
        <v>521</v>
      </c>
      <c r="H439" s="29">
        <v>1691</v>
      </c>
      <c r="I439" s="48"/>
      <c r="J439" s="29">
        <f t="shared" si="241"/>
        <v>2725.7910447761192</v>
      </c>
      <c r="K439" s="125">
        <v>114804.40000000001</v>
      </c>
      <c r="L439" s="125">
        <v>290116.36</v>
      </c>
      <c r="M439" s="125">
        <v>0</v>
      </c>
      <c r="N439" s="126">
        <f t="shared" si="221"/>
        <v>195804.5484</v>
      </c>
      <c r="O439" s="126">
        <f t="shared" ca="1" si="222"/>
        <v>462044.80790990405</v>
      </c>
      <c r="P439" s="126">
        <f t="shared" ca="1" si="223"/>
        <v>79872</v>
      </c>
      <c r="Q439" s="49">
        <f t="shared" si="242"/>
        <v>1</v>
      </c>
      <c r="R439" s="49">
        <f t="shared" si="243"/>
        <v>0</v>
      </c>
      <c r="S439" s="49">
        <f ca="1">OFFSET(V!$B$7,D439,Q439)*H439</f>
        <v>9689.43</v>
      </c>
      <c r="T439" s="49">
        <f ca="1">IF(R439&gt;0,OFFSET(V!$I$7,D439,R439)*IF(R439=1,H439-9300,IF(R439=2,H439-18000,IF(R439=3,H439-45000,0))),0)</f>
        <v>0</v>
      </c>
      <c r="U439" s="49">
        <f>IF(AND(I439=1,H439&gt;20000,H439&lt;=45000),H439*V!$G$7,0)+IF(AND(I439=1,H439&gt;45000,H439&lt;=50000),V!$G$7/5000*(50000-H439)*H439,0)</f>
        <v>0</v>
      </c>
      <c r="V439" s="50">
        <f t="shared" ca="1" si="224"/>
        <v>9689.43</v>
      </c>
      <c r="W439" s="51">
        <v>0</v>
      </c>
      <c r="X439" s="51">
        <v>0</v>
      </c>
      <c r="Y439" s="52">
        <v>250.79395071328386</v>
      </c>
      <c r="Z439" s="52">
        <v>27796.123631025486</v>
      </c>
      <c r="AA439" s="52">
        <v>0</v>
      </c>
      <c r="AB439" s="138">
        <f t="shared" si="244"/>
        <v>0</v>
      </c>
      <c r="AC439" s="52">
        <v>26299.599389793049</v>
      </c>
      <c r="AD439" s="138">
        <f t="shared" si="225"/>
        <v>0</v>
      </c>
      <c r="AE439" s="138">
        <f t="shared" si="226"/>
        <v>1691</v>
      </c>
      <c r="AF439" s="138">
        <f t="shared" si="227"/>
        <v>0</v>
      </c>
      <c r="AG439" s="138">
        <f t="shared" si="228"/>
        <v>0</v>
      </c>
      <c r="AH439" s="29"/>
      <c r="AI439" s="29"/>
      <c r="AJ439" s="15"/>
      <c r="AK439" s="51">
        <f t="shared" ca="1" si="229"/>
        <v>1212112.8651312732</v>
      </c>
      <c r="AL439" s="15">
        <f t="shared" ca="1" si="230"/>
        <v>1301674.2951312731</v>
      </c>
      <c r="AM439" s="49">
        <f t="shared" ca="1" si="231"/>
        <v>7416.6117045393066</v>
      </c>
      <c r="AN439" s="49">
        <f t="shared" ca="1" si="232"/>
        <v>110.59552657099255</v>
      </c>
      <c r="AO439" s="15"/>
      <c r="AP439" s="49">
        <f t="shared" ca="1" si="233"/>
        <v>15303.852710507601</v>
      </c>
      <c r="AQ439" s="15">
        <f t="shared" si="245"/>
        <v>26299.599389793049</v>
      </c>
      <c r="AR439" s="15">
        <f t="shared" si="246"/>
        <v>0</v>
      </c>
      <c r="AS439" s="15"/>
      <c r="AT439" s="15"/>
      <c r="AU439" s="51">
        <f t="shared" si="234"/>
        <v>0</v>
      </c>
      <c r="AV439" s="51">
        <f t="shared" ca="1" si="235"/>
        <v>28199.787938942587</v>
      </c>
      <c r="AW439" s="51">
        <f t="shared" ca="1" si="247"/>
        <v>0</v>
      </c>
      <c r="AX439" s="15">
        <f t="shared" ca="1" si="248"/>
        <v>17204.041259657137</v>
      </c>
      <c r="AY439" s="51">
        <f t="shared" ca="1" si="249"/>
        <v>-1892.5356155005152</v>
      </c>
      <c r="AZ439" s="52">
        <f t="shared" ca="1" si="236"/>
        <v>0</v>
      </c>
      <c r="BA439" s="52">
        <f t="shared" ca="1" si="237"/>
        <v>0</v>
      </c>
      <c r="BB439" s="52">
        <f t="shared" si="250"/>
        <v>0</v>
      </c>
      <c r="BC439" s="39">
        <f t="shared" si="251"/>
        <v>0</v>
      </c>
      <c r="BD439" s="51">
        <f t="shared" ca="1" si="252"/>
        <v>0</v>
      </c>
      <c r="BE439" s="15">
        <f t="shared" ca="1" si="253"/>
        <v>41611.105033949672</v>
      </c>
      <c r="BF439" s="15">
        <v>-31032.16</v>
      </c>
      <c r="BG439" s="15">
        <f t="shared" ca="1" si="254"/>
        <v>1319780.4473963331</v>
      </c>
      <c r="BH439" s="15"/>
      <c r="BI439" s="15"/>
    </row>
    <row r="440" spans="1:61" ht="11.25" x14ac:dyDescent="0.2">
      <c r="A440" s="20">
        <v>30844</v>
      </c>
      <c r="B440" s="20"/>
      <c r="C440" s="20">
        <v>1</v>
      </c>
      <c r="D440" s="20">
        <f t="shared" si="238"/>
        <v>3</v>
      </c>
      <c r="E440" s="47">
        <f t="shared" si="239"/>
        <v>3</v>
      </c>
      <c r="F440" s="47">
        <f t="shared" si="240"/>
        <v>33</v>
      </c>
      <c r="G440" s="21" t="s">
        <v>522</v>
      </c>
      <c r="H440" s="29">
        <v>2027</v>
      </c>
      <c r="I440" s="48"/>
      <c r="J440" s="29">
        <f t="shared" si="241"/>
        <v>3267.4029850746269</v>
      </c>
      <c r="K440" s="125">
        <v>188504.15000000002</v>
      </c>
      <c r="L440" s="125">
        <v>1870774.36</v>
      </c>
      <c r="M440" s="125">
        <v>0</v>
      </c>
      <c r="N440" s="126">
        <f t="shared" si="221"/>
        <v>865324.98840000003</v>
      </c>
      <c r="O440" s="126">
        <f t="shared" ca="1" si="222"/>
        <v>553852.64673765562</v>
      </c>
      <c r="P440" s="126">
        <f t="shared" ca="1" si="223"/>
        <v>0</v>
      </c>
      <c r="Q440" s="49">
        <f t="shared" si="242"/>
        <v>1</v>
      </c>
      <c r="R440" s="49">
        <f t="shared" si="243"/>
        <v>0</v>
      </c>
      <c r="S440" s="49">
        <f ca="1">OFFSET(V!$B$7,D440,Q440)*H440</f>
        <v>11614.710000000001</v>
      </c>
      <c r="T440" s="49">
        <f ca="1">IF(R440&gt;0,OFFSET(V!$I$7,D440,R440)*IF(R440=1,H440-9300,IF(R440=2,H440-18000,IF(R440=3,H440-45000,0))),0)</f>
        <v>0</v>
      </c>
      <c r="U440" s="49">
        <f>IF(AND(I440=1,H440&gt;20000,H440&lt;=45000),H440*V!$G$7,0)+IF(AND(I440=1,H440&gt;45000,H440&lt;=50000),V!$G$7/5000*(50000-H440)*H440,0)</f>
        <v>0</v>
      </c>
      <c r="V440" s="50">
        <f t="shared" ca="1" si="224"/>
        <v>11614.710000000001</v>
      </c>
      <c r="W440" s="51">
        <v>0</v>
      </c>
      <c r="X440" s="51">
        <v>0</v>
      </c>
      <c r="Y440" s="52">
        <v>1126.9376394410006</v>
      </c>
      <c r="Z440" s="52">
        <v>118491.31196267523</v>
      </c>
      <c r="AA440" s="52">
        <v>16155</v>
      </c>
      <c r="AB440" s="138">
        <f t="shared" si="244"/>
        <v>15155</v>
      </c>
      <c r="AC440" s="52">
        <v>112111.82095589139</v>
      </c>
      <c r="AD440" s="138">
        <f t="shared" si="225"/>
        <v>0</v>
      </c>
      <c r="AE440" s="138">
        <f t="shared" si="226"/>
        <v>2027</v>
      </c>
      <c r="AF440" s="138">
        <f t="shared" si="227"/>
        <v>0</v>
      </c>
      <c r="AG440" s="138">
        <f t="shared" si="228"/>
        <v>0</v>
      </c>
      <c r="AH440" s="29"/>
      <c r="AI440" s="29"/>
      <c r="AJ440" s="15"/>
      <c r="AK440" s="51">
        <f t="shared" ca="1" si="229"/>
        <v>1452958.4728687706</v>
      </c>
      <c r="AL440" s="15">
        <f t="shared" ca="1" si="230"/>
        <v>1464573.1828687706</v>
      </c>
      <c r="AM440" s="49">
        <f t="shared" ca="1" si="231"/>
        <v>8890.28499414617</v>
      </c>
      <c r="AN440" s="49">
        <f t="shared" ca="1" si="232"/>
        <v>496.95880340086393</v>
      </c>
      <c r="AO440" s="15"/>
      <c r="AP440" s="49">
        <f t="shared" ca="1" si="233"/>
        <v>65238.362363863467</v>
      </c>
      <c r="AQ440" s="15">
        <f t="shared" si="245"/>
        <v>112111.82095589139</v>
      </c>
      <c r="AR440" s="15">
        <f t="shared" si="246"/>
        <v>0</v>
      </c>
      <c r="AS440" s="15"/>
      <c r="AT440" s="15"/>
      <c r="AU440" s="51">
        <f t="shared" si="234"/>
        <v>7577.5</v>
      </c>
      <c r="AV440" s="51">
        <f t="shared" ca="1" si="235"/>
        <v>33803.057452534966</v>
      </c>
      <c r="AW440" s="51">
        <f t="shared" ca="1" si="247"/>
        <v>0</v>
      </c>
      <c r="AX440" s="15">
        <f t="shared" ca="1" si="248"/>
        <v>0</v>
      </c>
      <c r="AY440" s="51">
        <f t="shared" ca="1" si="249"/>
        <v>0</v>
      </c>
      <c r="AZ440" s="52">
        <f t="shared" ca="1" si="236"/>
        <v>0</v>
      </c>
      <c r="BA440" s="52">
        <f t="shared" ca="1" si="237"/>
        <v>0</v>
      </c>
      <c r="BB440" s="52">
        <f t="shared" si="250"/>
        <v>0</v>
      </c>
      <c r="BC440" s="39">
        <f t="shared" si="251"/>
        <v>0</v>
      </c>
      <c r="BD440" s="51">
        <f t="shared" ca="1" si="252"/>
        <v>0</v>
      </c>
      <c r="BE440" s="15">
        <f t="shared" ca="1" si="253"/>
        <v>106618.91981639844</v>
      </c>
      <c r="BF440" s="15">
        <v>-64957.97</v>
      </c>
      <c r="BG440" s="15">
        <f t="shared" ca="1" si="254"/>
        <v>1515621.3764827161</v>
      </c>
      <c r="BH440" s="15"/>
      <c r="BI440" s="15"/>
    </row>
    <row r="441" spans="1:61" ht="11.25" x14ac:dyDescent="0.2">
      <c r="A441" s="20">
        <v>30845</v>
      </c>
      <c r="B441" s="20"/>
      <c r="C441" s="20">
        <v>1</v>
      </c>
      <c r="D441" s="20">
        <f t="shared" si="238"/>
        <v>3</v>
      </c>
      <c r="E441" s="47">
        <f t="shared" si="239"/>
        <v>3</v>
      </c>
      <c r="F441" s="47">
        <f t="shared" si="240"/>
        <v>33</v>
      </c>
      <c r="G441" s="21" t="s">
        <v>523</v>
      </c>
      <c r="H441" s="29">
        <v>1268</v>
      </c>
      <c r="I441" s="48"/>
      <c r="J441" s="29">
        <f t="shared" si="241"/>
        <v>2043.9402985074628</v>
      </c>
      <c r="K441" s="125">
        <v>75183.850000000006</v>
      </c>
      <c r="L441" s="125">
        <v>77088.160000000003</v>
      </c>
      <c r="M441" s="125">
        <v>33784</v>
      </c>
      <c r="N441" s="126">
        <f t="shared" si="221"/>
        <v>117980.75440000001</v>
      </c>
      <c r="O441" s="126">
        <f t="shared" ca="1" si="222"/>
        <v>346465.2965285384</v>
      </c>
      <c r="P441" s="126">
        <f t="shared" ca="1" si="223"/>
        <v>68545</v>
      </c>
      <c r="Q441" s="49">
        <f t="shared" si="242"/>
        <v>1</v>
      </c>
      <c r="R441" s="49">
        <f t="shared" si="243"/>
        <v>0</v>
      </c>
      <c r="S441" s="49">
        <f ca="1">OFFSET(V!$B$7,D441,Q441)*H441</f>
        <v>7265.64</v>
      </c>
      <c r="T441" s="49">
        <f ca="1">IF(R441&gt;0,OFFSET(V!$I$7,D441,R441)*IF(R441=1,H441-9300,IF(R441=2,H441-18000,IF(R441=3,H441-45000,0))),0)</f>
        <v>0</v>
      </c>
      <c r="U441" s="49">
        <f>IF(AND(I441=1,H441&gt;20000,H441&lt;=45000),H441*V!$G$7,0)+IF(AND(I441=1,H441&gt;45000,H441&lt;=50000),V!$G$7/5000*(50000-H441)*H441,0)</f>
        <v>0</v>
      </c>
      <c r="V441" s="50">
        <f t="shared" ca="1" si="224"/>
        <v>7265.64</v>
      </c>
      <c r="W441" s="51">
        <v>0</v>
      </c>
      <c r="X441" s="51">
        <v>0</v>
      </c>
      <c r="Y441" s="52">
        <v>0</v>
      </c>
      <c r="Z441" s="52">
        <v>23598.46805665574</v>
      </c>
      <c r="AA441" s="52">
        <v>0</v>
      </c>
      <c r="AB441" s="138">
        <f t="shared" si="244"/>
        <v>0</v>
      </c>
      <c r="AC441" s="52">
        <v>22327.942713930755</v>
      </c>
      <c r="AD441" s="138">
        <f t="shared" si="225"/>
        <v>0</v>
      </c>
      <c r="AE441" s="138">
        <f t="shared" si="226"/>
        <v>1268</v>
      </c>
      <c r="AF441" s="138">
        <f t="shared" si="227"/>
        <v>0</v>
      </c>
      <c r="AG441" s="138">
        <f t="shared" si="228"/>
        <v>0</v>
      </c>
      <c r="AH441" s="29"/>
      <c r="AI441" s="29"/>
      <c r="AJ441" s="15"/>
      <c r="AK441" s="51">
        <f t="shared" ca="1" si="229"/>
        <v>908905.44824745983</v>
      </c>
      <c r="AL441" s="15">
        <f t="shared" ca="1" si="230"/>
        <v>984716.08824745985</v>
      </c>
      <c r="AM441" s="49">
        <f t="shared" ca="1" si="231"/>
        <v>5561.362295302094</v>
      </c>
      <c r="AN441" s="49">
        <f t="shared" ca="1" si="232"/>
        <v>0</v>
      </c>
      <c r="AO441" s="15"/>
      <c r="AP441" s="49">
        <f t="shared" ca="1" si="233"/>
        <v>12992.72819932245</v>
      </c>
      <c r="AQ441" s="15">
        <f t="shared" si="245"/>
        <v>22327.942713930755</v>
      </c>
      <c r="AR441" s="15">
        <f t="shared" si="246"/>
        <v>0</v>
      </c>
      <c r="AS441" s="15"/>
      <c r="AT441" s="15"/>
      <c r="AU441" s="51">
        <f t="shared" si="234"/>
        <v>0</v>
      </c>
      <c r="AV441" s="51">
        <f t="shared" ca="1" si="235"/>
        <v>21145.671854866468</v>
      </c>
      <c r="AW441" s="51">
        <f t="shared" ca="1" si="247"/>
        <v>0</v>
      </c>
      <c r="AX441" s="15">
        <f t="shared" ca="1" si="248"/>
        <v>11810.457340258163</v>
      </c>
      <c r="AY441" s="51">
        <f t="shared" ca="1" si="249"/>
        <v>-1299.2128311271854</v>
      </c>
      <c r="AZ441" s="52">
        <f t="shared" ca="1" si="236"/>
        <v>0</v>
      </c>
      <c r="BA441" s="52">
        <f t="shared" ca="1" si="237"/>
        <v>0</v>
      </c>
      <c r="BB441" s="52">
        <f t="shared" si="250"/>
        <v>0</v>
      </c>
      <c r="BC441" s="39">
        <f t="shared" si="251"/>
        <v>0</v>
      </c>
      <c r="BD441" s="51">
        <f t="shared" ca="1" si="252"/>
        <v>0</v>
      </c>
      <c r="BE441" s="15">
        <f t="shared" ca="1" si="253"/>
        <v>32839.18722306173</v>
      </c>
      <c r="BF441" s="15">
        <v>-20597.77</v>
      </c>
      <c r="BG441" s="15">
        <f t="shared" ca="1" si="254"/>
        <v>1002518.8677658236</v>
      </c>
      <c r="BH441" s="15"/>
      <c r="BI441" s="15"/>
    </row>
    <row r="442" spans="1:61" ht="11.25" x14ac:dyDescent="0.2">
      <c r="A442" s="20">
        <v>30846</v>
      </c>
      <c r="B442" s="20"/>
      <c r="C442" s="20">
        <v>1</v>
      </c>
      <c r="D442" s="20">
        <f t="shared" si="238"/>
        <v>3</v>
      </c>
      <c r="E442" s="47">
        <f t="shared" si="239"/>
        <v>1</v>
      </c>
      <c r="F442" s="47">
        <f t="shared" si="240"/>
        <v>31</v>
      </c>
      <c r="G442" s="21" t="s">
        <v>524</v>
      </c>
      <c r="H442" s="29">
        <v>155</v>
      </c>
      <c r="I442" s="48"/>
      <c r="J442" s="29">
        <f t="shared" si="241"/>
        <v>249.85074626865671</v>
      </c>
      <c r="K442" s="125">
        <v>17945.650000000001</v>
      </c>
      <c r="L442" s="125">
        <v>33434.51</v>
      </c>
      <c r="M442" s="125">
        <v>0</v>
      </c>
      <c r="N442" s="126">
        <f t="shared" si="221"/>
        <v>25960.3269</v>
      </c>
      <c r="O442" s="126">
        <f t="shared" ca="1" si="222"/>
        <v>42351.830411611554</v>
      </c>
      <c r="P442" s="126">
        <f t="shared" ca="1" si="223"/>
        <v>4917</v>
      </c>
      <c r="Q442" s="49">
        <f t="shared" si="242"/>
        <v>1</v>
      </c>
      <c r="R442" s="49">
        <f t="shared" si="243"/>
        <v>0</v>
      </c>
      <c r="S442" s="49">
        <f ca="1">OFFSET(V!$B$7,D442,Q442)*H442</f>
        <v>888.15000000000009</v>
      </c>
      <c r="T442" s="49">
        <f ca="1">IF(R442&gt;0,OFFSET(V!$I$7,D442,R442)*IF(R442=1,H442-9300,IF(R442=2,H442-18000,IF(R442=3,H442-45000,0))),0)</f>
        <v>0</v>
      </c>
      <c r="U442" s="49">
        <f>IF(AND(I442=1,H442&gt;20000,H442&lt;=45000),H442*V!$G$7,0)+IF(AND(I442=1,H442&gt;45000,H442&lt;=50000),V!$G$7/5000*(50000-H442)*H442,0)</f>
        <v>0</v>
      </c>
      <c r="V442" s="50">
        <f t="shared" ca="1" si="224"/>
        <v>888.15000000000009</v>
      </c>
      <c r="W442" s="51">
        <v>0</v>
      </c>
      <c r="X442" s="51">
        <v>0</v>
      </c>
      <c r="Y442" s="52">
        <v>0</v>
      </c>
      <c r="Z442" s="52">
        <v>354.78877640749107</v>
      </c>
      <c r="AA442" s="52">
        <v>0</v>
      </c>
      <c r="AB442" s="138">
        <f t="shared" si="244"/>
        <v>0</v>
      </c>
      <c r="AC442" s="52">
        <v>335.68719190387452</v>
      </c>
      <c r="AD442" s="138">
        <f t="shared" si="225"/>
        <v>0</v>
      </c>
      <c r="AE442" s="138">
        <f t="shared" si="226"/>
        <v>155</v>
      </c>
      <c r="AF442" s="138">
        <f t="shared" si="227"/>
        <v>0</v>
      </c>
      <c r="AG442" s="138">
        <f t="shared" si="228"/>
        <v>0</v>
      </c>
      <c r="AH442" s="29"/>
      <c r="AI442" s="29"/>
      <c r="AJ442" s="15"/>
      <c r="AK442" s="51">
        <f t="shared" ca="1" si="229"/>
        <v>111104.3726170002</v>
      </c>
      <c r="AL442" s="15">
        <f t="shared" ca="1" si="230"/>
        <v>116909.5226170002</v>
      </c>
      <c r="AM442" s="49">
        <f t="shared" ca="1" si="231"/>
        <v>679.81952347935692</v>
      </c>
      <c r="AN442" s="49">
        <f t="shared" ca="1" si="232"/>
        <v>0</v>
      </c>
      <c r="AO442" s="15"/>
      <c r="AP442" s="49">
        <f t="shared" ca="1" si="233"/>
        <v>195.33785536271702</v>
      </c>
      <c r="AQ442" s="15">
        <f t="shared" si="245"/>
        <v>335.68719190387452</v>
      </c>
      <c r="AR442" s="15">
        <f t="shared" si="246"/>
        <v>0</v>
      </c>
      <c r="AS442" s="15"/>
      <c r="AT442" s="15"/>
      <c r="AU442" s="51">
        <f t="shared" si="234"/>
        <v>0</v>
      </c>
      <c r="AV442" s="51">
        <f t="shared" ca="1" si="235"/>
        <v>2584.8415910917215</v>
      </c>
      <c r="AW442" s="51">
        <f t="shared" ca="1" si="247"/>
        <v>0</v>
      </c>
      <c r="AX442" s="15">
        <f t="shared" ca="1" si="248"/>
        <v>2444.4922545505642</v>
      </c>
      <c r="AY442" s="51">
        <f t="shared" ca="1" si="249"/>
        <v>-268.90708896406659</v>
      </c>
      <c r="AZ442" s="52">
        <f t="shared" ca="1" si="236"/>
        <v>0</v>
      </c>
      <c r="BA442" s="52">
        <f t="shared" ca="1" si="237"/>
        <v>0</v>
      </c>
      <c r="BB442" s="52">
        <f t="shared" si="250"/>
        <v>0</v>
      </c>
      <c r="BC442" s="39">
        <f t="shared" si="251"/>
        <v>0</v>
      </c>
      <c r="BD442" s="51">
        <f t="shared" ca="1" si="252"/>
        <v>0</v>
      </c>
      <c r="BE442" s="15">
        <f t="shared" ca="1" si="253"/>
        <v>2511.2723574903721</v>
      </c>
      <c r="BF442" s="15">
        <v>-2887.41</v>
      </c>
      <c r="BG442" s="15">
        <f t="shared" ca="1" si="254"/>
        <v>117213.20449796991</v>
      </c>
      <c r="BH442" s="15"/>
      <c r="BI442" s="15"/>
    </row>
    <row r="443" spans="1:61" ht="11.25" x14ac:dyDescent="0.2">
      <c r="A443" s="20">
        <v>30848</v>
      </c>
      <c r="B443" s="20"/>
      <c r="C443" s="20">
        <v>1</v>
      </c>
      <c r="D443" s="20">
        <f t="shared" si="238"/>
        <v>3</v>
      </c>
      <c r="E443" s="47">
        <f t="shared" si="239"/>
        <v>3</v>
      </c>
      <c r="F443" s="47">
        <f t="shared" si="240"/>
        <v>33</v>
      </c>
      <c r="G443" s="21" t="s">
        <v>525</v>
      </c>
      <c r="H443" s="29">
        <v>1395</v>
      </c>
      <c r="I443" s="48"/>
      <c r="J443" s="29">
        <f t="shared" si="241"/>
        <v>2248.6567164179105</v>
      </c>
      <c r="K443" s="125">
        <v>89489.400000000009</v>
      </c>
      <c r="L443" s="125">
        <v>307693.77</v>
      </c>
      <c r="M443" s="125">
        <v>0</v>
      </c>
      <c r="N443" s="126">
        <f t="shared" si="221"/>
        <v>184432.93830000001</v>
      </c>
      <c r="O443" s="126">
        <f t="shared" ca="1" si="222"/>
        <v>381166.47370450397</v>
      </c>
      <c r="P443" s="126">
        <f t="shared" ca="1" si="223"/>
        <v>59020</v>
      </c>
      <c r="Q443" s="49">
        <f t="shared" si="242"/>
        <v>1</v>
      </c>
      <c r="R443" s="49">
        <f t="shared" si="243"/>
        <v>0</v>
      </c>
      <c r="S443" s="49">
        <f ca="1">OFFSET(V!$B$7,D443,Q443)*H443</f>
        <v>7993.35</v>
      </c>
      <c r="T443" s="49">
        <f ca="1">IF(R443&gt;0,OFFSET(V!$I$7,D443,R443)*IF(R443=1,H443-9300,IF(R443=2,H443-18000,IF(R443=3,H443-45000,0))),0)</f>
        <v>0</v>
      </c>
      <c r="U443" s="49">
        <f>IF(AND(I443=1,H443&gt;20000,H443&lt;=45000),H443*V!$G$7,0)+IF(AND(I443=1,H443&gt;45000,H443&lt;=50000),V!$G$7/5000*(50000-H443)*H443,0)</f>
        <v>0</v>
      </c>
      <c r="V443" s="50">
        <f t="shared" ca="1" si="224"/>
        <v>7993.35</v>
      </c>
      <c r="W443" s="51">
        <v>0</v>
      </c>
      <c r="X443" s="51">
        <v>0</v>
      </c>
      <c r="Y443" s="52">
        <v>326.22835257952221</v>
      </c>
      <c r="Z443" s="52">
        <v>32266.302333524702</v>
      </c>
      <c r="AA443" s="52">
        <v>0</v>
      </c>
      <c r="AB443" s="138">
        <f t="shared" si="244"/>
        <v>0</v>
      </c>
      <c r="AC443" s="52">
        <v>30529.106735388956</v>
      </c>
      <c r="AD443" s="138">
        <f t="shared" si="225"/>
        <v>0</v>
      </c>
      <c r="AE443" s="138">
        <f t="shared" si="226"/>
        <v>1395</v>
      </c>
      <c r="AF443" s="138">
        <f t="shared" si="227"/>
        <v>0</v>
      </c>
      <c r="AG443" s="138">
        <f t="shared" si="228"/>
        <v>0</v>
      </c>
      <c r="AH443" s="29"/>
      <c r="AI443" s="29"/>
      <c r="AJ443" s="15"/>
      <c r="AK443" s="51">
        <f t="shared" ca="1" si="229"/>
        <v>999939.353553002</v>
      </c>
      <c r="AL443" s="15">
        <f t="shared" ca="1" si="230"/>
        <v>1066952.7035530021</v>
      </c>
      <c r="AM443" s="49">
        <f t="shared" ca="1" si="231"/>
        <v>6118.3757113142119</v>
      </c>
      <c r="AN443" s="49">
        <f t="shared" ca="1" si="232"/>
        <v>143.86071248252259</v>
      </c>
      <c r="AO443" s="15"/>
      <c r="AP443" s="49">
        <f t="shared" ca="1" si="233"/>
        <v>17765.021662006184</v>
      </c>
      <c r="AQ443" s="15">
        <f t="shared" si="245"/>
        <v>30529.106735388956</v>
      </c>
      <c r="AR443" s="15">
        <f t="shared" si="246"/>
        <v>0</v>
      </c>
      <c r="AS443" s="15"/>
      <c r="AT443" s="15"/>
      <c r="AU443" s="51">
        <f t="shared" si="234"/>
        <v>0</v>
      </c>
      <c r="AV443" s="51">
        <f t="shared" ca="1" si="235"/>
        <v>23263.574319825493</v>
      </c>
      <c r="AW443" s="51">
        <f t="shared" ca="1" si="247"/>
        <v>0</v>
      </c>
      <c r="AX443" s="15">
        <f t="shared" ca="1" si="248"/>
        <v>10499.489246442721</v>
      </c>
      <c r="AY443" s="51">
        <f t="shared" ca="1" si="249"/>
        <v>-1154.9994006381221</v>
      </c>
      <c r="AZ443" s="52">
        <f t="shared" ca="1" si="236"/>
        <v>0</v>
      </c>
      <c r="BA443" s="52">
        <f t="shared" ca="1" si="237"/>
        <v>0</v>
      </c>
      <c r="BB443" s="52">
        <f t="shared" si="250"/>
        <v>0</v>
      </c>
      <c r="BC443" s="39">
        <f t="shared" si="251"/>
        <v>0</v>
      </c>
      <c r="BD443" s="51">
        <f t="shared" ca="1" si="252"/>
        <v>0</v>
      </c>
      <c r="BE443" s="15">
        <f t="shared" ca="1" si="253"/>
        <v>39873.596581193553</v>
      </c>
      <c r="BF443" s="15">
        <v>-27009.360000000001</v>
      </c>
      <c r="BG443" s="15">
        <f t="shared" ca="1" si="254"/>
        <v>1086079.1765579924</v>
      </c>
      <c r="BH443" s="15"/>
      <c r="BI443" s="15"/>
    </row>
    <row r="444" spans="1:61" ht="11.25" x14ac:dyDescent="0.2">
      <c r="A444" s="20">
        <v>30849</v>
      </c>
      <c r="B444" s="20"/>
      <c r="C444" s="20">
        <v>1</v>
      </c>
      <c r="D444" s="20">
        <f t="shared" si="238"/>
        <v>3</v>
      </c>
      <c r="E444" s="47">
        <f t="shared" si="239"/>
        <v>2</v>
      </c>
      <c r="F444" s="47">
        <f t="shared" si="240"/>
        <v>32</v>
      </c>
      <c r="G444" s="21" t="s">
        <v>526</v>
      </c>
      <c r="H444" s="29">
        <v>648</v>
      </c>
      <c r="I444" s="48"/>
      <c r="J444" s="29">
        <f t="shared" si="241"/>
        <v>1044.5373134328358</v>
      </c>
      <c r="K444" s="125">
        <v>78841.55</v>
      </c>
      <c r="L444" s="125">
        <v>393738.36</v>
      </c>
      <c r="M444" s="125">
        <v>0</v>
      </c>
      <c r="N444" s="126">
        <f t="shared" si="221"/>
        <v>210323.87640000001</v>
      </c>
      <c r="O444" s="126">
        <f t="shared" ca="1" si="222"/>
        <v>177057.97488209218</v>
      </c>
      <c r="P444" s="126">
        <f t="shared" ca="1" si="223"/>
        <v>0</v>
      </c>
      <c r="Q444" s="49">
        <f t="shared" si="242"/>
        <v>1</v>
      </c>
      <c r="R444" s="49">
        <f t="shared" si="243"/>
        <v>0</v>
      </c>
      <c r="S444" s="49">
        <f ca="1">OFFSET(V!$B$7,D444,Q444)*H444</f>
        <v>3713.0400000000004</v>
      </c>
      <c r="T444" s="49">
        <f ca="1">IF(R444&gt;0,OFFSET(V!$I$7,D444,R444)*IF(R444=1,H444-9300,IF(R444=2,H444-18000,IF(R444=3,H444-45000,0))),0)</f>
        <v>0</v>
      </c>
      <c r="U444" s="49">
        <f>IF(AND(I444=1,H444&gt;20000,H444&lt;=45000),H444*V!$G$7,0)+IF(AND(I444=1,H444&gt;45000,H444&lt;=50000),V!$G$7/5000*(50000-H444)*H444,0)</f>
        <v>0</v>
      </c>
      <c r="V444" s="50">
        <f t="shared" ca="1" si="224"/>
        <v>3713.0400000000004</v>
      </c>
      <c r="W444" s="51">
        <v>0</v>
      </c>
      <c r="X444" s="51">
        <v>0</v>
      </c>
      <c r="Y444" s="52">
        <v>281.89792373712783</v>
      </c>
      <c r="Z444" s="52">
        <v>23072.026045943763</v>
      </c>
      <c r="AA444" s="52">
        <v>1767</v>
      </c>
      <c r="AB444" s="138">
        <f t="shared" si="244"/>
        <v>767</v>
      </c>
      <c r="AC444" s="52">
        <v>21829.843980184</v>
      </c>
      <c r="AD444" s="138">
        <f t="shared" si="225"/>
        <v>0</v>
      </c>
      <c r="AE444" s="138">
        <f t="shared" si="226"/>
        <v>648</v>
      </c>
      <c r="AF444" s="138">
        <f t="shared" si="227"/>
        <v>0</v>
      </c>
      <c r="AG444" s="138">
        <f t="shared" si="228"/>
        <v>0</v>
      </c>
      <c r="AH444" s="29"/>
      <c r="AI444" s="29"/>
      <c r="AJ444" s="15"/>
      <c r="AK444" s="51">
        <f t="shared" ca="1" si="229"/>
        <v>464487.95777945896</v>
      </c>
      <c r="AL444" s="15">
        <f t="shared" ca="1" si="230"/>
        <v>468200.99777945894</v>
      </c>
      <c r="AM444" s="49">
        <f t="shared" ca="1" si="231"/>
        <v>2842.0842013846664</v>
      </c>
      <c r="AN444" s="49">
        <f t="shared" ca="1" si="232"/>
        <v>124.31180746707624</v>
      </c>
      <c r="AO444" s="15"/>
      <c r="AP444" s="49">
        <f t="shared" ca="1" si="233"/>
        <v>12702.882352487644</v>
      </c>
      <c r="AQ444" s="15">
        <f t="shared" si="245"/>
        <v>21829.843980184</v>
      </c>
      <c r="AR444" s="15">
        <f t="shared" si="246"/>
        <v>0</v>
      </c>
      <c r="AS444" s="15"/>
      <c r="AT444" s="15"/>
      <c r="AU444" s="51">
        <f t="shared" si="234"/>
        <v>383.5</v>
      </c>
      <c r="AV444" s="51">
        <f t="shared" ca="1" si="235"/>
        <v>10806.305490499584</v>
      </c>
      <c r="AW444" s="51">
        <f t="shared" ca="1" si="247"/>
        <v>0</v>
      </c>
      <c r="AX444" s="15">
        <f t="shared" ca="1" si="248"/>
        <v>2062.8438628032309</v>
      </c>
      <c r="AY444" s="51">
        <f t="shared" ca="1" si="249"/>
        <v>-226.92374545314107</v>
      </c>
      <c r="AZ444" s="52">
        <f t="shared" ca="1" si="236"/>
        <v>0</v>
      </c>
      <c r="BA444" s="52">
        <f t="shared" ca="1" si="237"/>
        <v>0</v>
      </c>
      <c r="BB444" s="52">
        <f t="shared" si="250"/>
        <v>0</v>
      </c>
      <c r="BC444" s="39">
        <f t="shared" si="251"/>
        <v>0</v>
      </c>
      <c r="BD444" s="51">
        <f t="shared" ca="1" si="252"/>
        <v>0</v>
      </c>
      <c r="BE444" s="15">
        <f t="shared" ca="1" si="253"/>
        <v>23665.764097534091</v>
      </c>
      <c r="BF444" s="15">
        <v>-17151.09</v>
      </c>
      <c r="BG444" s="15">
        <f t="shared" ca="1" si="254"/>
        <v>477682.06788584479</v>
      </c>
      <c r="BH444" s="15"/>
      <c r="BI444" s="15"/>
    </row>
    <row r="445" spans="1:61" ht="11.25" x14ac:dyDescent="0.2">
      <c r="A445" s="20">
        <v>30850</v>
      </c>
      <c r="B445" s="20"/>
      <c r="C445" s="20">
        <v>1</v>
      </c>
      <c r="D445" s="20">
        <f t="shared" si="238"/>
        <v>3</v>
      </c>
      <c r="E445" s="47">
        <f t="shared" si="239"/>
        <v>3</v>
      </c>
      <c r="F445" s="47">
        <f t="shared" si="240"/>
        <v>33</v>
      </c>
      <c r="G445" s="21" t="s">
        <v>527</v>
      </c>
      <c r="H445" s="29">
        <v>1297</v>
      </c>
      <c r="I445" s="48"/>
      <c r="J445" s="29">
        <f t="shared" si="241"/>
        <v>2090.686567164179</v>
      </c>
      <c r="K445" s="125">
        <v>78008.800000000003</v>
      </c>
      <c r="L445" s="125">
        <v>63106.32</v>
      </c>
      <c r="M445" s="125">
        <v>40296</v>
      </c>
      <c r="N445" s="126">
        <f t="shared" si="221"/>
        <v>121073.8008</v>
      </c>
      <c r="O445" s="126">
        <f t="shared" ca="1" si="222"/>
        <v>354389.18737974309</v>
      </c>
      <c r="P445" s="126">
        <f t="shared" ca="1" si="223"/>
        <v>69995</v>
      </c>
      <c r="Q445" s="49">
        <f t="shared" si="242"/>
        <v>1</v>
      </c>
      <c r="R445" s="49">
        <f t="shared" si="243"/>
        <v>0</v>
      </c>
      <c r="S445" s="49">
        <f ca="1">OFFSET(V!$B$7,D445,Q445)*H445</f>
        <v>7431.81</v>
      </c>
      <c r="T445" s="49">
        <f ca="1">IF(R445&gt;0,OFFSET(V!$I$7,D445,R445)*IF(R445=1,H445-9300,IF(R445=2,H445-18000,IF(R445=3,H445-45000,0))),0)</f>
        <v>0</v>
      </c>
      <c r="U445" s="49">
        <f>IF(AND(I445=1,H445&gt;20000,H445&lt;=45000),H445*V!$G$7,0)+IF(AND(I445=1,H445&gt;45000,H445&lt;=50000),V!$G$7/5000*(50000-H445)*H445,0)</f>
        <v>0</v>
      </c>
      <c r="V445" s="50">
        <f t="shared" ca="1" si="224"/>
        <v>7431.81</v>
      </c>
      <c r="W445" s="51">
        <v>0</v>
      </c>
      <c r="X445" s="51">
        <v>0</v>
      </c>
      <c r="Y445" s="52">
        <v>0</v>
      </c>
      <c r="Z445" s="52">
        <v>14980.632689694265</v>
      </c>
      <c r="AA445" s="52">
        <v>0</v>
      </c>
      <c r="AB445" s="138">
        <f t="shared" si="244"/>
        <v>0</v>
      </c>
      <c r="AC445" s="52">
        <v>14174.085695346354</v>
      </c>
      <c r="AD445" s="138">
        <f t="shared" si="225"/>
        <v>0</v>
      </c>
      <c r="AE445" s="138">
        <f t="shared" si="226"/>
        <v>1297</v>
      </c>
      <c r="AF445" s="138">
        <f t="shared" si="227"/>
        <v>0</v>
      </c>
      <c r="AG445" s="138">
        <f t="shared" si="228"/>
        <v>0</v>
      </c>
      <c r="AH445" s="29"/>
      <c r="AI445" s="29"/>
      <c r="AJ445" s="15"/>
      <c r="AK445" s="51">
        <f t="shared" ca="1" si="229"/>
        <v>929692.71796289855</v>
      </c>
      <c r="AL445" s="15">
        <f t="shared" ca="1" si="230"/>
        <v>1007119.5279628986</v>
      </c>
      <c r="AM445" s="49">
        <f t="shared" ca="1" si="231"/>
        <v>5688.5543351788765</v>
      </c>
      <c r="AN445" s="49">
        <f t="shared" ca="1" si="232"/>
        <v>0</v>
      </c>
      <c r="AO445" s="15"/>
      <c r="AP445" s="49">
        <f t="shared" ca="1" si="233"/>
        <v>8247.9628899548879</v>
      </c>
      <c r="AQ445" s="15">
        <f t="shared" si="245"/>
        <v>14174.085695346354</v>
      </c>
      <c r="AR445" s="15">
        <f t="shared" si="246"/>
        <v>0</v>
      </c>
      <c r="AS445" s="15"/>
      <c r="AT445" s="15"/>
      <c r="AU445" s="51">
        <f t="shared" si="234"/>
        <v>0</v>
      </c>
      <c r="AV445" s="51">
        <f t="shared" ca="1" si="235"/>
        <v>21629.287378361048</v>
      </c>
      <c r="AW445" s="51">
        <f t="shared" ca="1" si="247"/>
        <v>0</v>
      </c>
      <c r="AX445" s="15">
        <f t="shared" ca="1" si="248"/>
        <v>15703.164572969583</v>
      </c>
      <c r="AY445" s="51">
        <f t="shared" ca="1" si="249"/>
        <v>-1727.4312344332952</v>
      </c>
      <c r="AZ445" s="52">
        <f t="shared" ca="1" si="236"/>
        <v>0</v>
      </c>
      <c r="BA445" s="52">
        <f t="shared" ca="1" si="237"/>
        <v>0</v>
      </c>
      <c r="BB445" s="52">
        <f t="shared" si="250"/>
        <v>0</v>
      </c>
      <c r="BC445" s="39">
        <f t="shared" si="251"/>
        <v>0</v>
      </c>
      <c r="BD445" s="51">
        <f t="shared" ca="1" si="252"/>
        <v>0</v>
      </c>
      <c r="BE445" s="15">
        <f t="shared" ca="1" si="253"/>
        <v>28149.819033882643</v>
      </c>
      <c r="BF445" s="15">
        <v>-20704.189999999999</v>
      </c>
      <c r="BG445" s="15">
        <f t="shared" ca="1" si="254"/>
        <v>1020253.7113319603</v>
      </c>
      <c r="BH445" s="15"/>
      <c r="BI445" s="15"/>
    </row>
    <row r="446" spans="1:61" ht="11.25" x14ac:dyDescent="0.2">
      <c r="A446" s="20">
        <v>30852</v>
      </c>
      <c r="B446" s="20"/>
      <c r="C446" s="20">
        <v>1</v>
      </c>
      <c r="D446" s="20">
        <f t="shared" si="238"/>
        <v>3</v>
      </c>
      <c r="E446" s="47">
        <f t="shared" si="239"/>
        <v>3</v>
      </c>
      <c r="F446" s="47">
        <f t="shared" si="240"/>
        <v>33</v>
      </c>
      <c r="G446" s="21" t="s">
        <v>528</v>
      </c>
      <c r="H446" s="29">
        <v>1978</v>
      </c>
      <c r="I446" s="48"/>
      <c r="J446" s="29">
        <f t="shared" si="241"/>
        <v>3188.4179104477612</v>
      </c>
      <c r="K446" s="125">
        <v>119917.75</v>
      </c>
      <c r="L446" s="125">
        <v>450709.11</v>
      </c>
      <c r="M446" s="125">
        <v>0</v>
      </c>
      <c r="N446" s="126">
        <f t="shared" si="221"/>
        <v>262117.33290000001</v>
      </c>
      <c r="O446" s="126">
        <f t="shared" ca="1" si="222"/>
        <v>540464.00357527519</v>
      </c>
      <c r="P446" s="126">
        <f t="shared" ca="1" si="223"/>
        <v>83504</v>
      </c>
      <c r="Q446" s="49">
        <f t="shared" si="242"/>
        <v>1</v>
      </c>
      <c r="R446" s="49">
        <f t="shared" si="243"/>
        <v>0</v>
      </c>
      <c r="S446" s="49">
        <f ca="1">OFFSET(V!$B$7,D446,Q446)*H446</f>
        <v>11333.94</v>
      </c>
      <c r="T446" s="49">
        <f ca="1">IF(R446&gt;0,OFFSET(V!$I$7,D446,R446)*IF(R446=1,H446-9300,IF(R446=2,H446-18000,IF(R446=3,H446-45000,0))),0)</f>
        <v>0</v>
      </c>
      <c r="U446" s="49">
        <f>IF(AND(I446=1,H446&gt;20000,H446&lt;=45000),H446*V!$G$7,0)+IF(AND(I446=1,H446&gt;45000,H446&lt;=50000),V!$G$7/5000*(50000-H446)*H446,0)</f>
        <v>0</v>
      </c>
      <c r="V446" s="50">
        <f t="shared" ca="1" si="224"/>
        <v>11333.94</v>
      </c>
      <c r="W446" s="51">
        <v>0</v>
      </c>
      <c r="X446" s="51">
        <v>0</v>
      </c>
      <c r="Y446" s="52">
        <v>0</v>
      </c>
      <c r="Z446" s="52">
        <v>33214.973510751945</v>
      </c>
      <c r="AA446" s="52">
        <v>0</v>
      </c>
      <c r="AB446" s="138">
        <f t="shared" si="244"/>
        <v>0</v>
      </c>
      <c r="AC446" s="52">
        <v>31426.702106776334</v>
      </c>
      <c r="AD446" s="138">
        <f t="shared" si="225"/>
        <v>0</v>
      </c>
      <c r="AE446" s="138">
        <f t="shared" si="226"/>
        <v>1978</v>
      </c>
      <c r="AF446" s="138">
        <f t="shared" si="227"/>
        <v>0</v>
      </c>
      <c r="AG446" s="138">
        <f t="shared" si="228"/>
        <v>0</v>
      </c>
      <c r="AH446" s="29"/>
      <c r="AI446" s="29"/>
      <c r="AJ446" s="15"/>
      <c r="AK446" s="51">
        <f t="shared" ca="1" si="229"/>
        <v>1417835.1550737189</v>
      </c>
      <c r="AL446" s="15">
        <f t="shared" ca="1" si="230"/>
        <v>1512673.0950737188</v>
      </c>
      <c r="AM446" s="49">
        <f t="shared" ca="1" si="231"/>
        <v>8675.3743060785037</v>
      </c>
      <c r="AN446" s="49">
        <f t="shared" ca="1" si="232"/>
        <v>0</v>
      </c>
      <c r="AO446" s="15"/>
      <c r="AP446" s="49">
        <f t="shared" ca="1" si="233"/>
        <v>18287.336361699938</v>
      </c>
      <c r="AQ446" s="15">
        <f t="shared" si="245"/>
        <v>31426.702106776334</v>
      </c>
      <c r="AR446" s="15">
        <f t="shared" si="246"/>
        <v>0</v>
      </c>
      <c r="AS446" s="15"/>
      <c r="AT446" s="15"/>
      <c r="AU446" s="51">
        <f t="shared" si="234"/>
        <v>0</v>
      </c>
      <c r="AV446" s="51">
        <f t="shared" ca="1" si="235"/>
        <v>32985.91398180274</v>
      </c>
      <c r="AW446" s="51">
        <f t="shared" ca="1" si="247"/>
        <v>0</v>
      </c>
      <c r="AX446" s="15">
        <f t="shared" ca="1" si="248"/>
        <v>19846.548236726339</v>
      </c>
      <c r="AY446" s="51">
        <f t="shared" ca="1" si="249"/>
        <v>-2183.2253722171145</v>
      </c>
      <c r="AZ446" s="52">
        <f t="shared" ca="1" si="236"/>
        <v>0</v>
      </c>
      <c r="BA446" s="52">
        <f t="shared" ca="1" si="237"/>
        <v>0</v>
      </c>
      <c r="BB446" s="52">
        <f t="shared" si="250"/>
        <v>0</v>
      </c>
      <c r="BC446" s="39">
        <f t="shared" si="251"/>
        <v>0</v>
      </c>
      <c r="BD446" s="51">
        <f t="shared" ca="1" si="252"/>
        <v>0</v>
      </c>
      <c r="BE446" s="15">
        <f t="shared" ca="1" si="253"/>
        <v>49090.024971285558</v>
      </c>
      <c r="BF446" s="15">
        <v>-39090.01</v>
      </c>
      <c r="BG446" s="15">
        <f t="shared" ca="1" si="254"/>
        <v>1531348.4843510829</v>
      </c>
      <c r="BH446" s="15"/>
      <c r="BI446" s="15"/>
    </row>
    <row r="447" spans="1:61" ht="11.25" x14ac:dyDescent="0.2">
      <c r="A447" s="20">
        <v>30854</v>
      </c>
      <c r="B447" s="20"/>
      <c r="C447" s="20">
        <v>1</v>
      </c>
      <c r="D447" s="20">
        <f t="shared" si="238"/>
        <v>3</v>
      </c>
      <c r="E447" s="47">
        <f t="shared" si="239"/>
        <v>2</v>
      </c>
      <c r="F447" s="47">
        <f t="shared" si="240"/>
        <v>32</v>
      </c>
      <c r="G447" s="21" t="s">
        <v>529</v>
      </c>
      <c r="H447" s="29">
        <v>923</v>
      </c>
      <c r="I447" s="48"/>
      <c r="J447" s="29">
        <f t="shared" si="241"/>
        <v>1487.8208955223881</v>
      </c>
      <c r="K447" s="125">
        <v>68400</v>
      </c>
      <c r="L447" s="125">
        <v>147338</v>
      </c>
      <c r="M447" s="125">
        <v>0</v>
      </c>
      <c r="N447" s="126">
        <f t="shared" si="221"/>
        <v>106709.82</v>
      </c>
      <c r="O447" s="126">
        <f t="shared" ca="1" si="222"/>
        <v>252198.31916075785</v>
      </c>
      <c r="P447" s="126">
        <f t="shared" ca="1" si="223"/>
        <v>43647</v>
      </c>
      <c r="Q447" s="49">
        <f t="shared" si="242"/>
        <v>1</v>
      </c>
      <c r="R447" s="49">
        <f t="shared" si="243"/>
        <v>0</v>
      </c>
      <c r="S447" s="49">
        <f ca="1">OFFSET(V!$B$7,D447,Q447)*H447</f>
        <v>5288.79</v>
      </c>
      <c r="T447" s="49">
        <f ca="1">IF(R447&gt;0,OFFSET(V!$I$7,D447,R447)*IF(R447=1,H447-9300,IF(R447=2,H447-18000,IF(R447=3,H447-45000,0))),0)</f>
        <v>0</v>
      </c>
      <c r="U447" s="49">
        <f>IF(AND(I447=1,H447&gt;20000,H447&lt;=45000),H447*V!$G$7,0)+IF(AND(I447=1,H447&gt;45000,H447&lt;=50000),V!$G$7/5000*(50000-H447)*H447,0)</f>
        <v>0</v>
      </c>
      <c r="V447" s="50">
        <f t="shared" ca="1" si="224"/>
        <v>5288.79</v>
      </c>
      <c r="W447" s="51">
        <v>0</v>
      </c>
      <c r="X447" s="51">
        <v>0</v>
      </c>
      <c r="Y447" s="52">
        <v>132.0465396830011</v>
      </c>
      <c r="Z447" s="52">
        <v>7679.5564050202393</v>
      </c>
      <c r="AA447" s="52">
        <v>0</v>
      </c>
      <c r="AB447" s="138">
        <f t="shared" si="244"/>
        <v>0</v>
      </c>
      <c r="AC447" s="52">
        <v>7266.0943527362024</v>
      </c>
      <c r="AD447" s="138">
        <f t="shared" si="225"/>
        <v>0</v>
      </c>
      <c r="AE447" s="138">
        <f t="shared" si="226"/>
        <v>923</v>
      </c>
      <c r="AF447" s="138">
        <f t="shared" si="227"/>
        <v>0</v>
      </c>
      <c r="AG447" s="138">
        <f t="shared" si="228"/>
        <v>0</v>
      </c>
      <c r="AH447" s="29"/>
      <c r="AI447" s="29"/>
      <c r="AJ447" s="15"/>
      <c r="AK447" s="51">
        <f t="shared" ca="1" si="229"/>
        <v>661608.61887413682</v>
      </c>
      <c r="AL447" s="15">
        <f t="shared" ca="1" si="230"/>
        <v>710544.40887413686</v>
      </c>
      <c r="AM447" s="49">
        <f t="shared" ca="1" si="231"/>
        <v>4048.2156140093316</v>
      </c>
      <c r="AN447" s="49">
        <f t="shared" ca="1" si="232"/>
        <v>58.230099037813233</v>
      </c>
      <c r="AO447" s="15"/>
      <c r="AP447" s="49">
        <f t="shared" ca="1" si="233"/>
        <v>4228.1723043310931</v>
      </c>
      <c r="AQ447" s="15">
        <f t="shared" si="245"/>
        <v>7266.0943527362024</v>
      </c>
      <c r="AR447" s="15">
        <f t="shared" si="246"/>
        <v>0</v>
      </c>
      <c r="AS447" s="15"/>
      <c r="AT447" s="15"/>
      <c r="AU447" s="51">
        <f t="shared" si="234"/>
        <v>0</v>
      </c>
      <c r="AV447" s="51">
        <f t="shared" ca="1" si="235"/>
        <v>15392.314765017154</v>
      </c>
      <c r="AW447" s="51">
        <f t="shared" ca="1" si="247"/>
        <v>0</v>
      </c>
      <c r="AX447" s="15">
        <f t="shared" ca="1" si="248"/>
        <v>12354.392716612045</v>
      </c>
      <c r="AY447" s="51">
        <f t="shared" ca="1" si="249"/>
        <v>-1359.048602080278</v>
      </c>
      <c r="AZ447" s="52">
        <f t="shared" ca="1" si="236"/>
        <v>0</v>
      </c>
      <c r="BA447" s="52">
        <f t="shared" ca="1" si="237"/>
        <v>0</v>
      </c>
      <c r="BB447" s="52">
        <f t="shared" si="250"/>
        <v>0</v>
      </c>
      <c r="BC447" s="39">
        <f t="shared" si="251"/>
        <v>0</v>
      </c>
      <c r="BD447" s="51">
        <f t="shared" ca="1" si="252"/>
        <v>0</v>
      </c>
      <c r="BE447" s="15">
        <f t="shared" ca="1" si="253"/>
        <v>18261.43846726797</v>
      </c>
      <c r="BF447" s="15">
        <v>-16540.25</v>
      </c>
      <c r="BG447" s="15">
        <f t="shared" ca="1" si="254"/>
        <v>716372.04305445193</v>
      </c>
      <c r="BH447" s="15"/>
      <c r="BI447" s="15"/>
    </row>
    <row r="448" spans="1:61" ht="11.25" x14ac:dyDescent="0.2">
      <c r="A448" s="20">
        <v>30856</v>
      </c>
      <c r="B448" s="20"/>
      <c r="C448" s="20">
        <v>1</v>
      </c>
      <c r="D448" s="20">
        <f t="shared" si="238"/>
        <v>3</v>
      </c>
      <c r="E448" s="47">
        <f t="shared" si="239"/>
        <v>5</v>
      </c>
      <c r="F448" s="47">
        <f t="shared" si="240"/>
        <v>35</v>
      </c>
      <c r="G448" s="21" t="s">
        <v>530</v>
      </c>
      <c r="H448" s="29">
        <v>8911</v>
      </c>
      <c r="I448" s="48"/>
      <c r="J448" s="29">
        <f t="shared" si="241"/>
        <v>14364</v>
      </c>
      <c r="K448" s="125">
        <v>615366.15</v>
      </c>
      <c r="L448" s="125">
        <v>707243.81</v>
      </c>
      <c r="M448" s="125">
        <v>157990</v>
      </c>
      <c r="N448" s="126">
        <f t="shared" si="221"/>
        <v>876878.71390000009</v>
      </c>
      <c r="O448" s="126">
        <f t="shared" ca="1" si="222"/>
        <v>2434820.392244326</v>
      </c>
      <c r="P448" s="126">
        <f t="shared" ca="1" si="223"/>
        <v>467383</v>
      </c>
      <c r="Q448" s="49">
        <f t="shared" si="242"/>
        <v>1</v>
      </c>
      <c r="R448" s="49">
        <f t="shared" si="243"/>
        <v>0</v>
      </c>
      <c r="S448" s="49">
        <f ca="1">OFFSET(V!$B$7,D448,Q448)*H448</f>
        <v>51060.030000000006</v>
      </c>
      <c r="T448" s="49">
        <f ca="1">IF(R448&gt;0,OFFSET(V!$I$7,D448,R448)*IF(R448=1,H448-9300,IF(R448=2,H448-18000,IF(R448=3,H448-45000,0))),0)</f>
        <v>0</v>
      </c>
      <c r="U448" s="49">
        <f>IF(AND(I448=1,H448&gt;20000,H448&lt;=45000),H448*V!$G$7,0)+IF(AND(I448=1,H448&gt;45000,H448&lt;=50000),V!$G$7/5000*(50000-H448)*H448,0)</f>
        <v>0</v>
      </c>
      <c r="V448" s="50">
        <f t="shared" ca="1" si="224"/>
        <v>51060.030000000006</v>
      </c>
      <c r="W448" s="51">
        <v>41258.700000000004</v>
      </c>
      <c r="X448" s="51">
        <v>0</v>
      </c>
      <c r="Y448" s="52">
        <v>7407.9780237349469</v>
      </c>
      <c r="Z448" s="52">
        <v>155072.56382491661</v>
      </c>
      <c r="AA448" s="52">
        <v>0</v>
      </c>
      <c r="AB448" s="138">
        <f t="shared" si="244"/>
        <v>0</v>
      </c>
      <c r="AC448" s="52">
        <v>146723.56329539599</v>
      </c>
      <c r="AD448" s="138">
        <f t="shared" si="225"/>
        <v>0</v>
      </c>
      <c r="AE448" s="138">
        <f t="shared" si="226"/>
        <v>8911</v>
      </c>
      <c r="AF448" s="138">
        <f t="shared" si="227"/>
        <v>0</v>
      </c>
      <c r="AG448" s="138">
        <f t="shared" si="228"/>
        <v>0</v>
      </c>
      <c r="AH448" s="29"/>
      <c r="AI448" s="29"/>
      <c r="AJ448" s="15"/>
      <c r="AK448" s="51">
        <f t="shared" ca="1" si="229"/>
        <v>6387426.2218715418</v>
      </c>
      <c r="AL448" s="15">
        <f t="shared" ca="1" si="230"/>
        <v>6947127.9518715423</v>
      </c>
      <c r="AM448" s="49">
        <f t="shared" ca="1" si="231"/>
        <v>39083.043701448703</v>
      </c>
      <c r="AN448" s="49">
        <f t="shared" ca="1" si="232"/>
        <v>3266.7822650074459</v>
      </c>
      <c r="AO448" s="15"/>
      <c r="AP448" s="49">
        <f t="shared" ca="1" si="233"/>
        <v>85379.087664165709</v>
      </c>
      <c r="AQ448" s="15">
        <f t="shared" si="245"/>
        <v>146723.56329539599</v>
      </c>
      <c r="AR448" s="15">
        <f t="shared" si="246"/>
        <v>0</v>
      </c>
      <c r="AS448" s="15"/>
      <c r="AT448" s="15"/>
      <c r="AU448" s="51">
        <f t="shared" si="234"/>
        <v>0</v>
      </c>
      <c r="AV448" s="51">
        <f t="shared" ca="1" si="235"/>
        <v>148603.37689173117</v>
      </c>
      <c r="AW448" s="51">
        <f t="shared" ca="1" si="247"/>
        <v>0</v>
      </c>
      <c r="AX448" s="15">
        <f t="shared" ca="1" si="248"/>
        <v>87258.90126050089</v>
      </c>
      <c r="AY448" s="51">
        <f t="shared" ca="1" si="249"/>
        <v>-9598.9410809069323</v>
      </c>
      <c r="AZ448" s="52">
        <f t="shared" ca="1" si="236"/>
        <v>0</v>
      </c>
      <c r="BA448" s="52">
        <f t="shared" ca="1" si="237"/>
        <v>0</v>
      </c>
      <c r="BB448" s="52">
        <f t="shared" si="250"/>
        <v>0</v>
      </c>
      <c r="BC448" s="39">
        <f t="shared" si="251"/>
        <v>0</v>
      </c>
      <c r="BD448" s="51">
        <f t="shared" ca="1" si="252"/>
        <v>0</v>
      </c>
      <c r="BE448" s="15">
        <f t="shared" ca="1" si="253"/>
        <v>224383.52347498995</v>
      </c>
      <c r="BF448" s="15">
        <v>-150647.12</v>
      </c>
      <c r="BG448" s="15">
        <f t="shared" ca="1" si="254"/>
        <v>7063214.1813129885</v>
      </c>
      <c r="BH448" s="15"/>
      <c r="BI448" s="15"/>
    </row>
    <row r="449" spans="1:61" ht="11.25" x14ac:dyDescent="0.2">
      <c r="A449" s="20">
        <v>30857</v>
      </c>
      <c r="B449" s="20"/>
      <c r="C449" s="20">
        <v>1</v>
      </c>
      <c r="D449" s="20">
        <f t="shared" si="238"/>
        <v>3</v>
      </c>
      <c r="E449" s="47">
        <f t="shared" si="239"/>
        <v>3</v>
      </c>
      <c r="F449" s="47">
        <f t="shared" si="240"/>
        <v>33</v>
      </c>
      <c r="G449" s="21" t="s">
        <v>531</v>
      </c>
      <c r="H449" s="29">
        <v>1187</v>
      </c>
      <c r="I449" s="48"/>
      <c r="J449" s="29">
        <f t="shared" si="241"/>
        <v>1913.3731343283582</v>
      </c>
      <c r="K449" s="125">
        <v>92268.65</v>
      </c>
      <c r="L449" s="125">
        <v>91728.87</v>
      </c>
      <c r="M449" s="125">
        <v>31078</v>
      </c>
      <c r="N449" s="126">
        <f t="shared" si="221"/>
        <v>133285.68729999999</v>
      </c>
      <c r="O449" s="126">
        <f t="shared" ca="1" si="222"/>
        <v>324333.04966827686</v>
      </c>
      <c r="P449" s="126">
        <f t="shared" ca="1" si="223"/>
        <v>57314</v>
      </c>
      <c r="Q449" s="49">
        <f t="shared" si="242"/>
        <v>1</v>
      </c>
      <c r="R449" s="49">
        <f t="shared" si="243"/>
        <v>0</v>
      </c>
      <c r="S449" s="49">
        <f ca="1">OFFSET(V!$B$7,D449,Q449)*H449</f>
        <v>6801.51</v>
      </c>
      <c r="T449" s="49">
        <f ca="1">IF(R449&gt;0,OFFSET(V!$I$7,D449,R449)*IF(R449=1,H449-9300,IF(R449=2,H449-18000,IF(R449=3,H449-45000,0))),0)</f>
        <v>0</v>
      </c>
      <c r="U449" s="49">
        <f>IF(AND(I449=1,H449&gt;20000,H449&lt;=45000),H449*V!$G$7,0)+IF(AND(I449=1,H449&gt;45000,H449&lt;=50000),V!$G$7/5000*(50000-H449)*H449,0)</f>
        <v>0</v>
      </c>
      <c r="V449" s="50">
        <f t="shared" ca="1" si="224"/>
        <v>6801.51</v>
      </c>
      <c r="W449" s="51">
        <v>0</v>
      </c>
      <c r="X449" s="51">
        <v>0</v>
      </c>
      <c r="Y449" s="52">
        <v>218.52721234275415</v>
      </c>
      <c r="Z449" s="52">
        <v>16507.488935560996</v>
      </c>
      <c r="AA449" s="52">
        <v>0</v>
      </c>
      <c r="AB449" s="138">
        <f t="shared" si="244"/>
        <v>0</v>
      </c>
      <c r="AC449" s="52">
        <v>15618.737047640576</v>
      </c>
      <c r="AD449" s="138">
        <f t="shared" si="225"/>
        <v>0</v>
      </c>
      <c r="AE449" s="138">
        <f t="shared" si="226"/>
        <v>1187</v>
      </c>
      <c r="AF449" s="138">
        <f t="shared" si="227"/>
        <v>0</v>
      </c>
      <c r="AG449" s="138">
        <f t="shared" si="228"/>
        <v>0</v>
      </c>
      <c r="AH449" s="29"/>
      <c r="AI449" s="29"/>
      <c r="AJ449" s="15"/>
      <c r="AK449" s="51">
        <f t="shared" ca="1" si="229"/>
        <v>850844.45352502749</v>
      </c>
      <c r="AL449" s="15">
        <f t="shared" ca="1" si="230"/>
        <v>914959.9635250275</v>
      </c>
      <c r="AM449" s="49">
        <f t="shared" ca="1" si="231"/>
        <v>5206.1017701290102</v>
      </c>
      <c r="AN449" s="49">
        <f t="shared" ca="1" si="232"/>
        <v>96.366487510569286</v>
      </c>
      <c r="AO449" s="15"/>
      <c r="AP449" s="49">
        <f t="shared" ca="1" si="233"/>
        <v>9088.6118742176259</v>
      </c>
      <c r="AQ449" s="15">
        <f t="shared" si="245"/>
        <v>15618.737047640576</v>
      </c>
      <c r="AR449" s="15">
        <f t="shared" si="246"/>
        <v>0</v>
      </c>
      <c r="AS449" s="15"/>
      <c r="AT449" s="15"/>
      <c r="AU449" s="51">
        <f t="shared" si="234"/>
        <v>0</v>
      </c>
      <c r="AV449" s="51">
        <f t="shared" ca="1" si="235"/>
        <v>19794.883668554023</v>
      </c>
      <c r="AW449" s="51">
        <f t="shared" ca="1" si="247"/>
        <v>0</v>
      </c>
      <c r="AX449" s="15">
        <f t="shared" ca="1" si="248"/>
        <v>13264.758495131073</v>
      </c>
      <c r="AY449" s="51">
        <f t="shared" ca="1" si="249"/>
        <v>-1459.1936571273297</v>
      </c>
      <c r="AZ449" s="52">
        <f t="shared" ca="1" si="236"/>
        <v>0</v>
      </c>
      <c r="BA449" s="52">
        <f t="shared" ca="1" si="237"/>
        <v>0</v>
      </c>
      <c r="BB449" s="52">
        <f t="shared" si="250"/>
        <v>0</v>
      </c>
      <c r="BC449" s="39">
        <f t="shared" si="251"/>
        <v>0</v>
      </c>
      <c r="BD449" s="51">
        <f t="shared" ca="1" si="252"/>
        <v>0</v>
      </c>
      <c r="BE449" s="15">
        <f t="shared" ca="1" si="253"/>
        <v>27424.30188564432</v>
      </c>
      <c r="BF449" s="15">
        <v>-20334.669999999998</v>
      </c>
      <c r="BG449" s="15">
        <f t="shared" ca="1" si="254"/>
        <v>927352.06366831146</v>
      </c>
      <c r="BH449" s="15"/>
      <c r="BI449" s="15"/>
    </row>
    <row r="450" spans="1:61" ht="11.25" x14ac:dyDescent="0.2">
      <c r="A450" s="20">
        <v>30858</v>
      </c>
      <c r="B450" s="20"/>
      <c r="C450" s="20">
        <v>1</v>
      </c>
      <c r="D450" s="20">
        <f t="shared" si="238"/>
        <v>3</v>
      </c>
      <c r="E450" s="47">
        <f t="shared" si="239"/>
        <v>3</v>
      </c>
      <c r="F450" s="47">
        <f t="shared" si="240"/>
        <v>33</v>
      </c>
      <c r="G450" s="21" t="s">
        <v>532</v>
      </c>
      <c r="H450" s="29">
        <v>1497</v>
      </c>
      <c r="I450" s="48"/>
      <c r="J450" s="29">
        <f t="shared" si="241"/>
        <v>2413.0746268656717</v>
      </c>
      <c r="K450" s="125">
        <v>126829</v>
      </c>
      <c r="L450" s="125">
        <v>217977.15</v>
      </c>
      <c r="M450" s="125">
        <v>0</v>
      </c>
      <c r="N450" s="126">
        <f t="shared" si="221"/>
        <v>176327.96849999999</v>
      </c>
      <c r="O450" s="126">
        <f t="shared" ca="1" si="222"/>
        <v>409036.71049149998</v>
      </c>
      <c r="P450" s="126">
        <f t="shared" ca="1" si="223"/>
        <v>69813</v>
      </c>
      <c r="Q450" s="49">
        <f t="shared" si="242"/>
        <v>1</v>
      </c>
      <c r="R450" s="49">
        <f t="shared" si="243"/>
        <v>0</v>
      </c>
      <c r="S450" s="49">
        <f ca="1">OFFSET(V!$B$7,D450,Q450)*H450</f>
        <v>8577.8100000000013</v>
      </c>
      <c r="T450" s="49">
        <f ca="1">IF(R450&gt;0,OFFSET(V!$I$7,D450,R450)*IF(R450=1,H450-9300,IF(R450=2,H450-18000,IF(R450=3,H450-45000,0))),0)</f>
        <v>0</v>
      </c>
      <c r="U450" s="49">
        <f>IF(AND(I450=1,H450&gt;20000,H450&lt;=45000),H450*V!$G$7,0)+IF(AND(I450=1,H450&gt;45000,H450&lt;=50000),V!$G$7/5000*(50000-H450)*H450,0)</f>
        <v>0</v>
      </c>
      <c r="V450" s="50">
        <f t="shared" ca="1" si="224"/>
        <v>8577.8100000000013</v>
      </c>
      <c r="W450" s="51">
        <v>0</v>
      </c>
      <c r="X450" s="51">
        <v>0</v>
      </c>
      <c r="Y450" s="52">
        <v>123.47114525119365</v>
      </c>
      <c r="Z450" s="52">
        <v>39546.521514792556</v>
      </c>
      <c r="AA450" s="52">
        <v>6577</v>
      </c>
      <c r="AB450" s="138">
        <f t="shared" si="244"/>
        <v>5577</v>
      </c>
      <c r="AC450" s="52">
        <v>37417.363906742161</v>
      </c>
      <c r="AD450" s="138">
        <f t="shared" si="225"/>
        <v>0</v>
      </c>
      <c r="AE450" s="138">
        <f t="shared" si="226"/>
        <v>1497</v>
      </c>
      <c r="AF450" s="138">
        <f t="shared" si="227"/>
        <v>0</v>
      </c>
      <c r="AG450" s="138">
        <f t="shared" si="228"/>
        <v>0</v>
      </c>
      <c r="AH450" s="29"/>
      <c r="AI450" s="29"/>
      <c r="AJ450" s="15"/>
      <c r="AK450" s="51">
        <f t="shared" ca="1" si="229"/>
        <v>1073053.198759028</v>
      </c>
      <c r="AL450" s="15">
        <f t="shared" ca="1" si="230"/>
        <v>1151444.008759028</v>
      </c>
      <c r="AM450" s="49">
        <f t="shared" ca="1" si="231"/>
        <v>6565.7408170877243</v>
      </c>
      <c r="AN450" s="49">
        <f t="shared" ca="1" si="232"/>
        <v>54.448507575808847</v>
      </c>
      <c r="AO450" s="15"/>
      <c r="AP450" s="49">
        <f t="shared" ca="1" si="233"/>
        <v>21773.328846464658</v>
      </c>
      <c r="AQ450" s="15">
        <f t="shared" si="245"/>
        <v>37417.363906742161</v>
      </c>
      <c r="AR450" s="15">
        <f t="shared" si="246"/>
        <v>0</v>
      </c>
      <c r="AS450" s="15"/>
      <c r="AT450" s="15"/>
      <c r="AU450" s="51">
        <f t="shared" si="234"/>
        <v>2788.5</v>
      </c>
      <c r="AV450" s="51">
        <f t="shared" ca="1" si="235"/>
        <v>24964.566850737465</v>
      </c>
      <c r="AW450" s="51">
        <f t="shared" ca="1" si="247"/>
        <v>0</v>
      </c>
      <c r="AX450" s="15">
        <f t="shared" ca="1" si="248"/>
        <v>12109.031790459965</v>
      </c>
      <c r="AY450" s="51">
        <f t="shared" ca="1" si="249"/>
        <v>-1332.0576012807219</v>
      </c>
      <c r="AZ450" s="52">
        <f t="shared" ca="1" si="236"/>
        <v>0</v>
      </c>
      <c r="BA450" s="52">
        <f t="shared" ca="1" si="237"/>
        <v>0</v>
      </c>
      <c r="BB450" s="52">
        <f t="shared" si="250"/>
        <v>0</v>
      </c>
      <c r="BC450" s="39">
        <f t="shared" si="251"/>
        <v>0</v>
      </c>
      <c r="BD450" s="51">
        <f t="shared" ca="1" si="252"/>
        <v>0</v>
      </c>
      <c r="BE450" s="15">
        <f t="shared" ca="1" si="253"/>
        <v>48194.338095921405</v>
      </c>
      <c r="BF450" s="15">
        <v>-27841.53</v>
      </c>
      <c r="BG450" s="15">
        <f t="shared" ca="1" si="254"/>
        <v>1178417.0061796128</v>
      </c>
      <c r="BH450" s="15"/>
      <c r="BI450" s="15"/>
    </row>
    <row r="451" spans="1:61" ht="11.25" x14ac:dyDescent="0.2">
      <c r="A451" s="20">
        <v>30859</v>
      </c>
      <c r="B451" s="20"/>
      <c r="C451" s="20">
        <v>1</v>
      </c>
      <c r="D451" s="20">
        <f t="shared" si="238"/>
        <v>3</v>
      </c>
      <c r="E451" s="47">
        <f t="shared" si="239"/>
        <v>2</v>
      </c>
      <c r="F451" s="47">
        <f t="shared" si="240"/>
        <v>32</v>
      </c>
      <c r="G451" s="21" t="s">
        <v>533</v>
      </c>
      <c r="H451" s="29">
        <v>742</v>
      </c>
      <c r="I451" s="48"/>
      <c r="J451" s="29">
        <f t="shared" si="241"/>
        <v>1196.0597014925372</v>
      </c>
      <c r="K451" s="125">
        <v>51626</v>
      </c>
      <c r="L451" s="125">
        <v>29185.99</v>
      </c>
      <c r="M451" s="125">
        <v>34145</v>
      </c>
      <c r="N451" s="126">
        <f t="shared" si="221"/>
        <v>82698.256099999999</v>
      </c>
      <c r="O451" s="126">
        <f t="shared" ca="1" si="222"/>
        <v>202742.31074461786</v>
      </c>
      <c r="P451" s="126">
        <f t="shared" ca="1" si="223"/>
        <v>36013</v>
      </c>
      <c r="Q451" s="49">
        <f t="shared" si="242"/>
        <v>1</v>
      </c>
      <c r="R451" s="49">
        <f t="shared" si="243"/>
        <v>0</v>
      </c>
      <c r="S451" s="49">
        <f ca="1">OFFSET(V!$B$7,D451,Q451)*H451</f>
        <v>4251.6600000000008</v>
      </c>
      <c r="T451" s="49">
        <f ca="1">IF(R451&gt;0,OFFSET(V!$I$7,D451,R451)*IF(R451=1,H451-9300,IF(R451=2,H451-18000,IF(R451=3,H451-45000,0))),0)</f>
        <v>0</v>
      </c>
      <c r="U451" s="49">
        <f>IF(AND(I451=1,H451&gt;20000,H451&lt;=45000),H451*V!$G$7,0)+IF(AND(I451=1,H451&gt;45000,H451&lt;=50000),V!$G$7/5000*(50000-H451)*H451,0)</f>
        <v>0</v>
      </c>
      <c r="V451" s="50">
        <f t="shared" ca="1" si="224"/>
        <v>4251.6600000000008</v>
      </c>
      <c r="W451" s="51">
        <v>0</v>
      </c>
      <c r="X451" s="51">
        <v>0</v>
      </c>
      <c r="Y451" s="52">
        <v>0</v>
      </c>
      <c r="Z451" s="52">
        <v>4664.5058610640754</v>
      </c>
      <c r="AA451" s="52">
        <v>0</v>
      </c>
      <c r="AB451" s="138">
        <f t="shared" si="244"/>
        <v>0</v>
      </c>
      <c r="AC451" s="52">
        <v>4413.3720631606284</v>
      </c>
      <c r="AD451" s="138">
        <f t="shared" si="225"/>
        <v>0</v>
      </c>
      <c r="AE451" s="138">
        <f t="shared" si="226"/>
        <v>742</v>
      </c>
      <c r="AF451" s="138">
        <f t="shared" si="227"/>
        <v>0</v>
      </c>
      <c r="AG451" s="138">
        <f t="shared" si="228"/>
        <v>0</v>
      </c>
      <c r="AH451" s="29"/>
      <c r="AI451" s="29"/>
      <c r="AJ451" s="15"/>
      <c r="AK451" s="51">
        <f t="shared" ca="1" si="229"/>
        <v>531867.38375363965</v>
      </c>
      <c r="AL451" s="15">
        <f t="shared" ca="1" si="230"/>
        <v>572132.04375363968</v>
      </c>
      <c r="AM451" s="49">
        <f t="shared" ca="1" si="231"/>
        <v>3254.3618478818248</v>
      </c>
      <c r="AN451" s="49">
        <f t="shared" ca="1" si="232"/>
        <v>0</v>
      </c>
      <c r="AO451" s="15"/>
      <c r="AP451" s="49">
        <f t="shared" ca="1" si="233"/>
        <v>2568.1606404047507</v>
      </c>
      <c r="AQ451" s="15">
        <f t="shared" si="245"/>
        <v>4413.3720631606284</v>
      </c>
      <c r="AR451" s="15">
        <f t="shared" si="246"/>
        <v>0</v>
      </c>
      <c r="AS451" s="15"/>
      <c r="AT451" s="15"/>
      <c r="AU451" s="51">
        <f t="shared" si="234"/>
        <v>0</v>
      </c>
      <c r="AV451" s="51">
        <f t="shared" ca="1" si="235"/>
        <v>12373.886842516498</v>
      </c>
      <c r="AW451" s="51">
        <f t="shared" ca="1" si="247"/>
        <v>0</v>
      </c>
      <c r="AX451" s="15">
        <f t="shared" ca="1" si="248"/>
        <v>10528.675419760621</v>
      </c>
      <c r="AY451" s="51">
        <f t="shared" ca="1" si="249"/>
        <v>-1158.2100342125614</v>
      </c>
      <c r="AZ451" s="52">
        <f t="shared" ca="1" si="236"/>
        <v>0</v>
      </c>
      <c r="BA451" s="52">
        <f t="shared" ca="1" si="237"/>
        <v>0</v>
      </c>
      <c r="BB451" s="52">
        <f t="shared" si="250"/>
        <v>0</v>
      </c>
      <c r="BC451" s="39">
        <f t="shared" si="251"/>
        <v>0</v>
      </c>
      <c r="BD451" s="51">
        <f t="shared" ca="1" si="252"/>
        <v>0</v>
      </c>
      <c r="BE451" s="15">
        <f t="shared" ca="1" si="253"/>
        <v>13783.837448708688</v>
      </c>
      <c r="BF451" s="15">
        <v>-11940.72</v>
      </c>
      <c r="BG451" s="15">
        <f t="shared" ca="1" si="254"/>
        <v>577229.52305023023</v>
      </c>
      <c r="BH451" s="15"/>
      <c r="BI451" s="15"/>
    </row>
    <row r="452" spans="1:61" ht="11.25" x14ac:dyDescent="0.2">
      <c r="A452" s="20">
        <v>30860</v>
      </c>
      <c r="B452" s="20"/>
      <c r="C452" s="20">
        <v>1</v>
      </c>
      <c r="D452" s="20">
        <f t="shared" si="238"/>
        <v>3</v>
      </c>
      <c r="E452" s="47">
        <f t="shared" si="239"/>
        <v>3</v>
      </c>
      <c r="F452" s="47">
        <f t="shared" si="240"/>
        <v>33</v>
      </c>
      <c r="G452" s="21" t="s">
        <v>534</v>
      </c>
      <c r="H452" s="29">
        <v>1915</v>
      </c>
      <c r="I452" s="48"/>
      <c r="J452" s="29">
        <f t="shared" si="241"/>
        <v>3086.8656716417909</v>
      </c>
      <c r="K452" s="125">
        <v>120881.19999999998</v>
      </c>
      <c r="L452" s="125">
        <v>126871.2</v>
      </c>
      <c r="M452" s="125">
        <v>40083</v>
      </c>
      <c r="N452" s="126">
        <f t="shared" si="221"/>
        <v>176597.23199999999</v>
      </c>
      <c r="O452" s="126">
        <f t="shared" ca="1" si="222"/>
        <v>523250.03379507177</v>
      </c>
      <c r="P452" s="126">
        <f t="shared" ca="1" si="223"/>
        <v>103996</v>
      </c>
      <c r="Q452" s="49">
        <f t="shared" si="242"/>
        <v>1</v>
      </c>
      <c r="R452" s="49">
        <f t="shared" si="243"/>
        <v>0</v>
      </c>
      <c r="S452" s="49">
        <f ca="1">OFFSET(V!$B$7,D452,Q452)*H452</f>
        <v>10972.95</v>
      </c>
      <c r="T452" s="49">
        <f ca="1">IF(R452&gt;0,OFFSET(V!$I$7,D452,R452)*IF(R452=1,H452-9300,IF(R452=2,H452-18000,IF(R452=3,H452-45000,0))),0)</f>
        <v>0</v>
      </c>
      <c r="U452" s="49">
        <f>IF(AND(I452=1,H452&gt;20000,H452&lt;=45000),H452*V!$G$7,0)+IF(AND(I452=1,H452&gt;45000,H452&lt;=50000),V!$G$7/5000*(50000-H452)*H452,0)</f>
        <v>0</v>
      </c>
      <c r="V452" s="50">
        <f t="shared" ca="1" si="224"/>
        <v>10972.95</v>
      </c>
      <c r="W452" s="51">
        <v>0</v>
      </c>
      <c r="X452" s="51">
        <v>0</v>
      </c>
      <c r="Y452" s="52">
        <v>492.28577865308165</v>
      </c>
      <c r="Z452" s="52">
        <v>15350.682761277007</v>
      </c>
      <c r="AA452" s="52">
        <v>0</v>
      </c>
      <c r="AB452" s="138">
        <f t="shared" si="244"/>
        <v>0</v>
      </c>
      <c r="AC452" s="52">
        <v>14524.21252475531</v>
      </c>
      <c r="AD452" s="138">
        <f t="shared" si="225"/>
        <v>0</v>
      </c>
      <c r="AE452" s="138">
        <f t="shared" si="226"/>
        <v>1915</v>
      </c>
      <c r="AF452" s="138">
        <f t="shared" si="227"/>
        <v>0</v>
      </c>
      <c r="AG452" s="138">
        <f t="shared" si="228"/>
        <v>0</v>
      </c>
      <c r="AH452" s="29"/>
      <c r="AI452" s="29"/>
      <c r="AJ452" s="15"/>
      <c r="AK452" s="51">
        <f t="shared" ca="1" si="229"/>
        <v>1372676.603622938</v>
      </c>
      <c r="AL452" s="15">
        <f t="shared" ca="1" si="230"/>
        <v>1487645.553622938</v>
      </c>
      <c r="AM452" s="49">
        <f t="shared" ca="1" si="231"/>
        <v>8399.0605642772152</v>
      </c>
      <c r="AN452" s="49">
        <f t="shared" ca="1" si="232"/>
        <v>217.08898782726845</v>
      </c>
      <c r="AO452" s="15"/>
      <c r="AP452" s="49">
        <f t="shared" ca="1" si="233"/>
        <v>8451.7032339751586</v>
      </c>
      <c r="AQ452" s="15">
        <f t="shared" si="245"/>
        <v>14524.21252475531</v>
      </c>
      <c r="AR452" s="15">
        <f t="shared" si="246"/>
        <v>0</v>
      </c>
      <c r="AS452" s="15"/>
      <c r="AT452" s="15"/>
      <c r="AU452" s="51">
        <f t="shared" si="234"/>
        <v>0</v>
      </c>
      <c r="AV452" s="51">
        <f t="shared" ca="1" si="235"/>
        <v>31935.300948004173</v>
      </c>
      <c r="AW452" s="51">
        <f t="shared" ca="1" si="247"/>
        <v>0</v>
      </c>
      <c r="AX452" s="15">
        <f t="shared" ca="1" si="248"/>
        <v>25862.791657224021</v>
      </c>
      <c r="AY452" s="51">
        <f t="shared" ca="1" si="249"/>
        <v>-2845.0439980252354</v>
      </c>
      <c r="AZ452" s="52">
        <f t="shared" ca="1" si="236"/>
        <v>0</v>
      </c>
      <c r="BA452" s="52">
        <f t="shared" ca="1" si="237"/>
        <v>0</v>
      </c>
      <c r="BB452" s="52">
        <f t="shared" si="250"/>
        <v>0</v>
      </c>
      <c r="BC452" s="39">
        <f t="shared" si="251"/>
        <v>0</v>
      </c>
      <c r="BD452" s="51">
        <f t="shared" ca="1" si="252"/>
        <v>0</v>
      </c>
      <c r="BE452" s="15">
        <f t="shared" ca="1" si="253"/>
        <v>37541.960183954099</v>
      </c>
      <c r="BF452" s="15">
        <v>-30003.84</v>
      </c>
      <c r="BG452" s="15">
        <f t="shared" ca="1" si="254"/>
        <v>1503799.8233589965</v>
      </c>
      <c r="BH452" s="15"/>
      <c r="BI452" s="15"/>
    </row>
    <row r="453" spans="1:61" ht="11.25" x14ac:dyDescent="0.2">
      <c r="A453" s="20">
        <v>30863</v>
      </c>
      <c r="B453" s="20"/>
      <c r="C453" s="20">
        <v>1</v>
      </c>
      <c r="D453" s="20">
        <f t="shared" si="238"/>
        <v>3</v>
      </c>
      <c r="E453" s="47">
        <f t="shared" si="239"/>
        <v>5</v>
      </c>
      <c r="F453" s="47">
        <f t="shared" si="240"/>
        <v>35</v>
      </c>
      <c r="G453" s="21" t="s">
        <v>535</v>
      </c>
      <c r="H453" s="29">
        <v>5370</v>
      </c>
      <c r="I453" s="48"/>
      <c r="J453" s="29">
        <f t="shared" si="241"/>
        <v>8656.119402985074</v>
      </c>
      <c r="K453" s="125">
        <v>408460.19999999995</v>
      </c>
      <c r="L453" s="125">
        <v>946217.8</v>
      </c>
      <c r="M453" s="125">
        <v>52565</v>
      </c>
      <c r="N453" s="126">
        <f t="shared" si="221"/>
        <v>715681.28600000008</v>
      </c>
      <c r="O453" s="126">
        <f t="shared" ca="1" si="222"/>
        <v>1467285.9955506711</v>
      </c>
      <c r="P453" s="126">
        <f t="shared" ca="1" si="223"/>
        <v>225481</v>
      </c>
      <c r="Q453" s="49">
        <f t="shared" si="242"/>
        <v>1</v>
      </c>
      <c r="R453" s="49">
        <f t="shared" si="243"/>
        <v>0</v>
      </c>
      <c r="S453" s="49">
        <f ca="1">OFFSET(V!$B$7,D453,Q453)*H453</f>
        <v>30770.100000000002</v>
      </c>
      <c r="T453" s="49">
        <f ca="1">IF(R453&gt;0,OFFSET(V!$I$7,D453,R453)*IF(R453=1,H453-9300,IF(R453=2,H453-18000,IF(R453=3,H453-45000,0))),0)</f>
        <v>0</v>
      </c>
      <c r="U453" s="49">
        <f>IF(AND(I453=1,H453&gt;20000,H453&lt;=45000),H453*V!$G$7,0)+IF(AND(I453=1,H453&gt;45000,H453&lt;=50000),V!$G$7/5000*(50000-H453)*H453,0)</f>
        <v>0</v>
      </c>
      <c r="V453" s="50">
        <f t="shared" ca="1" si="224"/>
        <v>30770.100000000002</v>
      </c>
      <c r="W453" s="51">
        <v>33228.800000000003</v>
      </c>
      <c r="X453" s="51">
        <v>0</v>
      </c>
      <c r="Y453" s="52">
        <v>1519.0075797766035</v>
      </c>
      <c r="Z453" s="52">
        <v>169633.2202059548</v>
      </c>
      <c r="AA453" s="52">
        <v>15077</v>
      </c>
      <c r="AB453" s="138">
        <f t="shared" si="244"/>
        <v>14077</v>
      </c>
      <c r="AC453" s="52">
        <v>160500.28391863819</v>
      </c>
      <c r="AD453" s="138">
        <f t="shared" si="225"/>
        <v>0</v>
      </c>
      <c r="AE453" s="138">
        <f t="shared" si="226"/>
        <v>5370</v>
      </c>
      <c r="AF453" s="138">
        <f t="shared" si="227"/>
        <v>0</v>
      </c>
      <c r="AG453" s="138">
        <f t="shared" si="228"/>
        <v>0</v>
      </c>
      <c r="AH453" s="29"/>
      <c r="AI453" s="29"/>
      <c r="AJ453" s="15"/>
      <c r="AK453" s="51">
        <f t="shared" ca="1" si="229"/>
        <v>3849228.9093760718</v>
      </c>
      <c r="AL453" s="15">
        <f t="shared" ca="1" si="230"/>
        <v>4138708.8093760717</v>
      </c>
      <c r="AM453" s="49">
        <f t="shared" ca="1" si="231"/>
        <v>23552.457039252557</v>
      </c>
      <c r="AN453" s="49">
        <f t="shared" ca="1" si="232"/>
        <v>669.85444693911495</v>
      </c>
      <c r="AO453" s="15"/>
      <c r="AP453" s="49">
        <f t="shared" ca="1" si="233"/>
        <v>93395.822068634894</v>
      </c>
      <c r="AQ453" s="15">
        <f t="shared" si="245"/>
        <v>160500.28391863819</v>
      </c>
      <c r="AR453" s="15">
        <f t="shared" si="246"/>
        <v>0</v>
      </c>
      <c r="AS453" s="15"/>
      <c r="AT453" s="15"/>
      <c r="AU453" s="51">
        <f t="shared" si="234"/>
        <v>7038.5</v>
      </c>
      <c r="AV453" s="51">
        <f t="shared" ca="1" si="235"/>
        <v>89552.253833306735</v>
      </c>
      <c r="AW453" s="51">
        <f t="shared" ca="1" si="247"/>
        <v>0</v>
      </c>
      <c r="AX453" s="15">
        <f t="shared" ca="1" si="248"/>
        <v>29486.291983303439</v>
      </c>
      <c r="AY453" s="51">
        <f t="shared" ca="1" si="249"/>
        <v>-3243.6482164401182</v>
      </c>
      <c r="AZ453" s="52">
        <f t="shared" ca="1" si="236"/>
        <v>0</v>
      </c>
      <c r="BA453" s="52">
        <f t="shared" ca="1" si="237"/>
        <v>0</v>
      </c>
      <c r="BB453" s="52">
        <f t="shared" si="250"/>
        <v>0</v>
      </c>
      <c r="BC453" s="39">
        <f t="shared" si="251"/>
        <v>0</v>
      </c>
      <c r="BD453" s="51">
        <f t="shared" ca="1" si="252"/>
        <v>0</v>
      </c>
      <c r="BE453" s="15">
        <f t="shared" ca="1" si="253"/>
        <v>186742.92768550152</v>
      </c>
      <c r="BF453" s="15">
        <v>-100142.47</v>
      </c>
      <c r="BG453" s="15">
        <f t="shared" ca="1" si="254"/>
        <v>4249531.5785477655</v>
      </c>
      <c r="BH453" s="15"/>
      <c r="BI453" s="15"/>
    </row>
    <row r="454" spans="1:61" ht="11.25" x14ac:dyDescent="0.2">
      <c r="A454" s="20">
        <v>30865</v>
      </c>
      <c r="B454" s="20"/>
      <c r="C454" s="20">
        <v>1</v>
      </c>
      <c r="D454" s="20">
        <f t="shared" si="238"/>
        <v>3</v>
      </c>
      <c r="E454" s="47">
        <f t="shared" si="239"/>
        <v>3</v>
      </c>
      <c r="F454" s="47">
        <f t="shared" si="240"/>
        <v>33</v>
      </c>
      <c r="G454" s="21" t="s">
        <v>536</v>
      </c>
      <c r="H454" s="29">
        <v>1002</v>
      </c>
      <c r="I454" s="48"/>
      <c r="J454" s="29">
        <f t="shared" si="241"/>
        <v>1615.1641791044776</v>
      </c>
      <c r="K454" s="125">
        <v>101737.20000000001</v>
      </c>
      <c r="L454" s="125">
        <v>152664.10999999999</v>
      </c>
      <c r="M454" s="125">
        <v>0</v>
      </c>
      <c r="N454" s="126">
        <f t="shared" si="221"/>
        <v>132789.78690000001</v>
      </c>
      <c r="O454" s="126">
        <f t="shared" ca="1" si="222"/>
        <v>273784.09078990179</v>
      </c>
      <c r="P454" s="126">
        <f t="shared" ca="1" si="223"/>
        <v>42298</v>
      </c>
      <c r="Q454" s="49">
        <f t="shared" si="242"/>
        <v>1</v>
      </c>
      <c r="R454" s="49">
        <f t="shared" si="243"/>
        <v>0</v>
      </c>
      <c r="S454" s="49">
        <f ca="1">OFFSET(V!$B$7,D454,Q454)*H454</f>
        <v>5741.46</v>
      </c>
      <c r="T454" s="49">
        <f ca="1">IF(R454&gt;0,OFFSET(V!$I$7,D454,R454)*IF(R454=1,H454-9300,IF(R454=2,H454-18000,IF(R454=3,H454-45000,0))),0)</f>
        <v>0</v>
      </c>
      <c r="U454" s="49">
        <f>IF(AND(I454=1,H454&gt;20000,H454&lt;=45000),H454*V!$G$7,0)+IF(AND(I454=1,H454&gt;45000,H454&lt;=50000),V!$G$7/5000*(50000-H454)*H454,0)</f>
        <v>0</v>
      </c>
      <c r="V454" s="50">
        <f t="shared" ca="1" si="224"/>
        <v>5741.46</v>
      </c>
      <c r="W454" s="51">
        <v>0</v>
      </c>
      <c r="X454" s="51">
        <v>0</v>
      </c>
      <c r="Y454" s="52">
        <v>146.7991250190766</v>
      </c>
      <c r="Z454" s="52">
        <v>10267.87206674273</v>
      </c>
      <c r="AA454" s="52">
        <v>0</v>
      </c>
      <c r="AB454" s="138">
        <f t="shared" si="244"/>
        <v>0</v>
      </c>
      <c r="AC454" s="52">
        <v>9715.0568735982233</v>
      </c>
      <c r="AD454" s="138">
        <f t="shared" si="225"/>
        <v>0</v>
      </c>
      <c r="AE454" s="138">
        <f t="shared" si="226"/>
        <v>1002</v>
      </c>
      <c r="AF454" s="138">
        <f t="shared" si="227"/>
        <v>0</v>
      </c>
      <c r="AG454" s="138">
        <f t="shared" si="228"/>
        <v>0</v>
      </c>
      <c r="AH454" s="29"/>
      <c r="AI454" s="29"/>
      <c r="AJ454" s="15"/>
      <c r="AK454" s="51">
        <f t="shared" ca="1" si="229"/>
        <v>718236.0087886079</v>
      </c>
      <c r="AL454" s="15">
        <f t="shared" ca="1" si="230"/>
        <v>766275.46878860786</v>
      </c>
      <c r="AM454" s="49">
        <f t="shared" ca="1" si="231"/>
        <v>4394.7042743633265</v>
      </c>
      <c r="AN454" s="49">
        <f t="shared" ca="1" si="232"/>
        <v>64.735718247871603</v>
      </c>
      <c r="AO454" s="15"/>
      <c r="AP454" s="49">
        <f t="shared" ca="1" si="233"/>
        <v>5653.2343806519721</v>
      </c>
      <c r="AQ454" s="15">
        <f t="shared" si="245"/>
        <v>9715.0568735982233</v>
      </c>
      <c r="AR454" s="15">
        <f t="shared" si="246"/>
        <v>0</v>
      </c>
      <c r="AS454" s="15"/>
      <c r="AT454" s="15"/>
      <c r="AU454" s="51">
        <f t="shared" si="234"/>
        <v>0</v>
      </c>
      <c r="AV454" s="51">
        <f t="shared" ca="1" si="235"/>
        <v>16709.750156605838</v>
      </c>
      <c r="AW454" s="51">
        <f t="shared" ca="1" si="247"/>
        <v>0</v>
      </c>
      <c r="AX454" s="15">
        <f t="shared" ca="1" si="248"/>
        <v>12647.927663659586</v>
      </c>
      <c r="AY454" s="51">
        <f t="shared" ca="1" si="249"/>
        <v>-1391.3390002080839</v>
      </c>
      <c r="AZ454" s="52">
        <f t="shared" ca="1" si="236"/>
        <v>0</v>
      </c>
      <c r="BA454" s="52">
        <f t="shared" ca="1" si="237"/>
        <v>0</v>
      </c>
      <c r="BB454" s="52">
        <f t="shared" si="250"/>
        <v>0</v>
      </c>
      <c r="BC454" s="39">
        <f t="shared" si="251"/>
        <v>0</v>
      </c>
      <c r="BD454" s="51">
        <f t="shared" ca="1" si="252"/>
        <v>0</v>
      </c>
      <c r="BE454" s="15">
        <f t="shared" ca="1" si="253"/>
        <v>20971.645537049724</v>
      </c>
      <c r="BF454" s="15">
        <v>-18790.740000000002</v>
      </c>
      <c r="BG454" s="15">
        <f t="shared" ca="1" si="254"/>
        <v>772915.81431826879</v>
      </c>
      <c r="BH454" s="15"/>
      <c r="BI454" s="15"/>
    </row>
    <row r="455" spans="1:61" ht="11.25" x14ac:dyDescent="0.2">
      <c r="A455" s="20">
        <v>30902</v>
      </c>
      <c r="B455" s="20"/>
      <c r="C455" s="20">
        <v>1</v>
      </c>
      <c r="D455" s="20">
        <f t="shared" si="238"/>
        <v>3</v>
      </c>
      <c r="E455" s="47">
        <f t="shared" si="239"/>
        <v>3</v>
      </c>
      <c r="F455" s="47">
        <f t="shared" si="240"/>
        <v>33</v>
      </c>
      <c r="G455" s="21" t="s">
        <v>537</v>
      </c>
      <c r="H455" s="29">
        <v>1124</v>
      </c>
      <c r="I455" s="48"/>
      <c r="J455" s="29">
        <f t="shared" si="241"/>
        <v>1811.8208955223881</v>
      </c>
      <c r="K455" s="125">
        <v>75246.950000000012</v>
      </c>
      <c r="L455" s="125">
        <v>121006.66</v>
      </c>
      <c r="M455" s="125">
        <v>17432</v>
      </c>
      <c r="N455" s="126">
        <f t="shared" si="221"/>
        <v>118802.4014</v>
      </c>
      <c r="O455" s="126">
        <f t="shared" ca="1" si="222"/>
        <v>307119.07988807349</v>
      </c>
      <c r="P455" s="126">
        <f t="shared" ca="1" si="223"/>
        <v>56495</v>
      </c>
      <c r="Q455" s="49">
        <f t="shared" si="242"/>
        <v>1</v>
      </c>
      <c r="R455" s="49">
        <f t="shared" si="243"/>
        <v>0</v>
      </c>
      <c r="S455" s="49">
        <f ca="1">OFFSET(V!$B$7,D455,Q455)*H455</f>
        <v>6440.52</v>
      </c>
      <c r="T455" s="49">
        <f ca="1">IF(R455&gt;0,OFFSET(V!$I$7,D455,R455)*IF(R455=1,H455-9300,IF(R455=2,H455-18000,IF(R455=3,H455-45000,0))),0)</f>
        <v>0</v>
      </c>
      <c r="U455" s="49">
        <f>IF(AND(I455=1,H455&gt;20000,H455&lt;=45000),H455*V!$G$7,0)+IF(AND(I455=1,H455&gt;45000,H455&lt;=50000),V!$G$7/5000*(50000-H455)*H455,0)</f>
        <v>0</v>
      </c>
      <c r="V455" s="50">
        <f t="shared" ca="1" si="224"/>
        <v>6440.52</v>
      </c>
      <c r="W455" s="51">
        <v>0</v>
      </c>
      <c r="X455" s="51">
        <v>0</v>
      </c>
      <c r="Y455" s="52">
        <v>247.08763617072302</v>
      </c>
      <c r="Z455" s="52">
        <v>17841.980189385406</v>
      </c>
      <c r="AA455" s="52">
        <v>0</v>
      </c>
      <c r="AB455" s="138">
        <f t="shared" si="244"/>
        <v>0</v>
      </c>
      <c r="AC455" s="52">
        <v>16881.380207192164</v>
      </c>
      <c r="AD455" s="138">
        <f t="shared" si="225"/>
        <v>0</v>
      </c>
      <c r="AE455" s="138">
        <f t="shared" si="226"/>
        <v>1124</v>
      </c>
      <c r="AF455" s="138">
        <f t="shared" si="227"/>
        <v>0</v>
      </c>
      <c r="AG455" s="138">
        <f t="shared" si="228"/>
        <v>0</v>
      </c>
      <c r="AH455" s="29"/>
      <c r="AI455" s="29"/>
      <c r="AJ455" s="15"/>
      <c r="AK455" s="51">
        <f t="shared" ca="1" si="229"/>
        <v>805685.90207424678</v>
      </c>
      <c r="AL455" s="15">
        <f t="shared" ca="1" si="230"/>
        <v>868621.4220742468</v>
      </c>
      <c r="AM455" s="49">
        <f t="shared" ca="1" si="231"/>
        <v>4929.7880283277236</v>
      </c>
      <c r="AN455" s="49">
        <f t="shared" ca="1" si="232"/>
        <v>108.96110992216013</v>
      </c>
      <c r="AO455" s="15"/>
      <c r="AP455" s="49">
        <f t="shared" ca="1" si="233"/>
        <v>9823.3494895444546</v>
      </c>
      <c r="AQ455" s="15">
        <f t="shared" si="245"/>
        <v>16881.380207192164</v>
      </c>
      <c r="AR455" s="15">
        <f t="shared" si="246"/>
        <v>0</v>
      </c>
      <c r="AS455" s="15"/>
      <c r="AT455" s="15"/>
      <c r="AU455" s="51">
        <f t="shared" si="234"/>
        <v>0</v>
      </c>
      <c r="AV455" s="51">
        <f t="shared" ca="1" si="235"/>
        <v>18744.270634755452</v>
      </c>
      <c r="AW455" s="51">
        <f t="shared" ca="1" si="247"/>
        <v>0</v>
      </c>
      <c r="AX455" s="15">
        <f t="shared" ca="1" si="248"/>
        <v>11686.239917107745</v>
      </c>
      <c r="AY455" s="51">
        <f t="shared" ca="1" si="249"/>
        <v>-1285.5482569826713</v>
      </c>
      <c r="AZ455" s="52">
        <f t="shared" ca="1" si="236"/>
        <v>0</v>
      </c>
      <c r="BA455" s="52">
        <f t="shared" ca="1" si="237"/>
        <v>0</v>
      </c>
      <c r="BB455" s="52">
        <f t="shared" si="250"/>
        <v>0</v>
      </c>
      <c r="BC455" s="39">
        <f t="shared" si="251"/>
        <v>0</v>
      </c>
      <c r="BD455" s="51">
        <f t="shared" ca="1" si="252"/>
        <v>0</v>
      </c>
      <c r="BE455" s="15">
        <f t="shared" ca="1" si="253"/>
        <v>27282.071867317238</v>
      </c>
      <c r="BF455" s="15">
        <v>-18968.23</v>
      </c>
      <c r="BG455" s="15">
        <f t="shared" ca="1" si="254"/>
        <v>881974.01307981391</v>
      </c>
      <c r="BH455" s="15"/>
      <c r="BI455" s="15"/>
    </row>
    <row r="456" spans="1:61" ht="11.25" x14ac:dyDescent="0.2">
      <c r="A456" s="20">
        <v>30903</v>
      </c>
      <c r="B456" s="20"/>
      <c r="C456" s="20">
        <v>1</v>
      </c>
      <c r="D456" s="20">
        <f t="shared" si="238"/>
        <v>3</v>
      </c>
      <c r="E456" s="47">
        <f t="shared" si="239"/>
        <v>3</v>
      </c>
      <c r="F456" s="47">
        <f t="shared" si="240"/>
        <v>33</v>
      </c>
      <c r="G456" s="21" t="s">
        <v>538</v>
      </c>
      <c r="H456" s="29">
        <v>1626</v>
      </c>
      <c r="I456" s="48"/>
      <c r="J456" s="29">
        <f t="shared" si="241"/>
        <v>2621.0149253731342</v>
      </c>
      <c r="K456" s="125">
        <v>123124.7</v>
      </c>
      <c r="L456" s="125">
        <v>72140.12</v>
      </c>
      <c r="M456" s="125">
        <v>35720</v>
      </c>
      <c r="N456" s="126">
        <f t="shared" si="221"/>
        <v>152504.4308</v>
      </c>
      <c r="O456" s="126">
        <f t="shared" ca="1" si="222"/>
        <v>444284.36289858312</v>
      </c>
      <c r="P456" s="126">
        <f t="shared" ca="1" si="223"/>
        <v>87534</v>
      </c>
      <c r="Q456" s="49">
        <f t="shared" si="242"/>
        <v>1</v>
      </c>
      <c r="R456" s="49">
        <f t="shared" si="243"/>
        <v>0</v>
      </c>
      <c r="S456" s="49">
        <f ca="1">OFFSET(V!$B$7,D456,Q456)*H456</f>
        <v>9316.9800000000014</v>
      </c>
      <c r="T456" s="49">
        <f ca="1">IF(R456&gt;0,OFFSET(V!$I$7,D456,R456)*IF(R456=1,H456-9300,IF(R456=2,H456-18000,IF(R456=3,H456-45000,0))),0)</f>
        <v>0</v>
      </c>
      <c r="U456" s="49">
        <f>IF(AND(I456=1,H456&gt;20000,H456&lt;=45000),H456*V!$G$7,0)+IF(AND(I456=1,H456&gt;45000,H456&lt;=50000),V!$G$7/5000*(50000-H456)*H456,0)</f>
        <v>0</v>
      </c>
      <c r="V456" s="50">
        <f t="shared" ca="1" si="224"/>
        <v>9316.9800000000014</v>
      </c>
      <c r="W456" s="51">
        <v>0</v>
      </c>
      <c r="X456" s="51">
        <v>0</v>
      </c>
      <c r="Y456" s="52">
        <v>0</v>
      </c>
      <c r="Z456" s="52">
        <v>42641.948213338372</v>
      </c>
      <c r="AA456" s="52">
        <v>4476</v>
      </c>
      <c r="AB456" s="138">
        <f t="shared" si="244"/>
        <v>3476</v>
      </c>
      <c r="AC456" s="52">
        <v>40346.134953844507</v>
      </c>
      <c r="AD456" s="138">
        <f t="shared" si="225"/>
        <v>0</v>
      </c>
      <c r="AE456" s="138">
        <f t="shared" si="226"/>
        <v>1626</v>
      </c>
      <c r="AF456" s="138">
        <f t="shared" si="227"/>
        <v>0</v>
      </c>
      <c r="AG456" s="138">
        <f t="shared" si="228"/>
        <v>0</v>
      </c>
      <c r="AH456" s="29"/>
      <c r="AI456" s="29"/>
      <c r="AJ456" s="15"/>
      <c r="AK456" s="51">
        <f t="shared" ca="1" si="229"/>
        <v>1165520.7088725313</v>
      </c>
      <c r="AL456" s="15">
        <f t="shared" ca="1" si="230"/>
        <v>1262371.6888725313</v>
      </c>
      <c r="AM456" s="49">
        <f t="shared" ca="1" si="231"/>
        <v>7131.5260979189306</v>
      </c>
      <c r="AN456" s="49">
        <f t="shared" ca="1" si="232"/>
        <v>0</v>
      </c>
      <c r="AO456" s="15"/>
      <c r="AP456" s="49">
        <f t="shared" ca="1" si="233"/>
        <v>23477.593617320777</v>
      </c>
      <c r="AQ456" s="15">
        <f t="shared" si="245"/>
        <v>40346.134953844507</v>
      </c>
      <c r="AR456" s="15">
        <f t="shared" si="246"/>
        <v>0</v>
      </c>
      <c r="AS456" s="15"/>
      <c r="AT456" s="15"/>
      <c r="AU456" s="51">
        <f t="shared" si="234"/>
        <v>1738</v>
      </c>
      <c r="AV456" s="51">
        <f t="shared" ca="1" si="235"/>
        <v>27115.822110420253</v>
      </c>
      <c r="AW456" s="51">
        <f t="shared" ca="1" si="247"/>
        <v>0</v>
      </c>
      <c r="AX456" s="15">
        <f t="shared" ca="1" si="248"/>
        <v>11985.28077389652</v>
      </c>
      <c r="AY456" s="51">
        <f t="shared" ca="1" si="249"/>
        <v>-1318.4443343298972</v>
      </c>
      <c r="AZ456" s="52">
        <f t="shared" ca="1" si="236"/>
        <v>0</v>
      </c>
      <c r="BA456" s="52">
        <f t="shared" ca="1" si="237"/>
        <v>0</v>
      </c>
      <c r="BB456" s="52">
        <f t="shared" si="250"/>
        <v>0</v>
      </c>
      <c r="BC456" s="39">
        <f t="shared" si="251"/>
        <v>0</v>
      </c>
      <c r="BD456" s="51">
        <f t="shared" ca="1" si="252"/>
        <v>0</v>
      </c>
      <c r="BE456" s="15">
        <f t="shared" ca="1" si="253"/>
        <v>51012.971393411128</v>
      </c>
      <c r="BF456" s="15">
        <v>-26615.51</v>
      </c>
      <c r="BG456" s="15">
        <f t="shared" ca="1" si="254"/>
        <v>1293900.6763638612</v>
      </c>
      <c r="BH456" s="15"/>
      <c r="BI456" s="15"/>
    </row>
    <row r="457" spans="1:61" ht="11.25" x14ac:dyDescent="0.2">
      <c r="A457" s="20">
        <v>30904</v>
      </c>
      <c r="B457" s="20"/>
      <c r="C457" s="20">
        <v>1</v>
      </c>
      <c r="D457" s="20">
        <f t="shared" si="238"/>
        <v>3</v>
      </c>
      <c r="E457" s="47">
        <f t="shared" si="239"/>
        <v>2</v>
      </c>
      <c r="F457" s="47">
        <f t="shared" si="240"/>
        <v>32</v>
      </c>
      <c r="G457" s="21" t="s">
        <v>539</v>
      </c>
      <c r="H457" s="29">
        <v>722</v>
      </c>
      <c r="I457" s="48"/>
      <c r="J457" s="29">
        <f t="shared" si="241"/>
        <v>1163.8208955223881</v>
      </c>
      <c r="K457" s="125">
        <v>51090.650000000009</v>
      </c>
      <c r="L457" s="125">
        <v>26947.48</v>
      </c>
      <c r="M457" s="125">
        <v>33526</v>
      </c>
      <c r="N457" s="126">
        <f t="shared" si="221"/>
        <v>80820.785200000013</v>
      </c>
      <c r="O457" s="126">
        <f t="shared" ca="1" si="222"/>
        <v>197277.5584334422</v>
      </c>
      <c r="P457" s="126">
        <f t="shared" ca="1" si="223"/>
        <v>34937</v>
      </c>
      <c r="Q457" s="49">
        <f t="shared" si="242"/>
        <v>1</v>
      </c>
      <c r="R457" s="49">
        <f t="shared" si="243"/>
        <v>0</v>
      </c>
      <c r="S457" s="49">
        <f ca="1">OFFSET(V!$B$7,D457,Q457)*H457</f>
        <v>4137.0600000000004</v>
      </c>
      <c r="T457" s="49">
        <f ca="1">IF(R457&gt;0,OFFSET(V!$I$7,D457,R457)*IF(R457=1,H457-9300,IF(R457=2,H457-18000,IF(R457=3,H457-45000,0))),0)</f>
        <v>0</v>
      </c>
      <c r="U457" s="49">
        <f>IF(AND(I457=1,H457&gt;20000,H457&lt;=45000),H457*V!$G$7,0)+IF(AND(I457=1,H457&gt;45000,H457&lt;=50000),V!$G$7/5000*(50000-H457)*H457,0)</f>
        <v>0</v>
      </c>
      <c r="V457" s="50">
        <f t="shared" ca="1" si="224"/>
        <v>4137.0600000000004</v>
      </c>
      <c r="W457" s="51">
        <v>0</v>
      </c>
      <c r="X457" s="51">
        <v>0</v>
      </c>
      <c r="Y457" s="52">
        <v>0</v>
      </c>
      <c r="Z457" s="52">
        <v>13752.3164465891</v>
      </c>
      <c r="AA457" s="52">
        <v>2340</v>
      </c>
      <c r="AB457" s="138">
        <f t="shared" si="244"/>
        <v>1340</v>
      </c>
      <c r="AC457" s="52">
        <v>13011.901156722985</v>
      </c>
      <c r="AD457" s="138">
        <f t="shared" si="225"/>
        <v>0</v>
      </c>
      <c r="AE457" s="138">
        <f t="shared" si="226"/>
        <v>722</v>
      </c>
      <c r="AF457" s="138">
        <f t="shared" si="227"/>
        <v>0</v>
      </c>
      <c r="AG457" s="138">
        <f t="shared" si="228"/>
        <v>0</v>
      </c>
      <c r="AH457" s="29"/>
      <c r="AI457" s="29"/>
      <c r="AJ457" s="15"/>
      <c r="AK457" s="51">
        <f t="shared" ca="1" si="229"/>
        <v>517531.33567402686</v>
      </c>
      <c r="AL457" s="15">
        <f t="shared" ca="1" si="230"/>
        <v>556605.39567402692</v>
      </c>
      <c r="AM457" s="49">
        <f t="shared" ca="1" si="231"/>
        <v>3166.64319969094</v>
      </c>
      <c r="AN457" s="49">
        <f t="shared" ca="1" si="232"/>
        <v>0</v>
      </c>
      <c r="AO457" s="15"/>
      <c r="AP457" s="49">
        <f t="shared" ca="1" si="233"/>
        <v>7571.6825885741755</v>
      </c>
      <c r="AQ457" s="15">
        <f t="shared" si="245"/>
        <v>13011.901156722985</v>
      </c>
      <c r="AR457" s="15">
        <f t="shared" si="246"/>
        <v>0</v>
      </c>
      <c r="AS457" s="15"/>
      <c r="AT457" s="15"/>
      <c r="AU457" s="51">
        <f t="shared" si="234"/>
        <v>670</v>
      </c>
      <c r="AV457" s="51">
        <f t="shared" ca="1" si="235"/>
        <v>12040.358895278858</v>
      </c>
      <c r="AW457" s="51">
        <f t="shared" ca="1" si="247"/>
        <v>0</v>
      </c>
      <c r="AX457" s="15">
        <f t="shared" ca="1" si="248"/>
        <v>7270.1403271300496</v>
      </c>
      <c r="AY457" s="51">
        <f t="shared" ca="1" si="249"/>
        <v>-799.75392357634871</v>
      </c>
      <c r="AZ457" s="52">
        <f t="shared" ca="1" si="236"/>
        <v>0</v>
      </c>
      <c r="BA457" s="52">
        <f t="shared" ca="1" si="237"/>
        <v>0</v>
      </c>
      <c r="BB457" s="52">
        <f t="shared" si="250"/>
        <v>0</v>
      </c>
      <c r="BC457" s="39">
        <f t="shared" si="251"/>
        <v>0</v>
      </c>
      <c r="BD457" s="51">
        <f t="shared" ca="1" si="252"/>
        <v>0</v>
      </c>
      <c r="BE457" s="15">
        <f t="shared" ca="1" si="253"/>
        <v>19482.287560276687</v>
      </c>
      <c r="BF457" s="15">
        <v>-11247.28</v>
      </c>
      <c r="BG457" s="15">
        <f t="shared" ca="1" si="254"/>
        <v>568007.04643399455</v>
      </c>
      <c r="BH457" s="15"/>
      <c r="BI457" s="15"/>
    </row>
    <row r="458" spans="1:61" ht="11.25" x14ac:dyDescent="0.2">
      <c r="A458" s="20">
        <v>30906</v>
      </c>
      <c r="B458" s="20"/>
      <c r="C458" s="20">
        <v>1</v>
      </c>
      <c r="D458" s="20">
        <f t="shared" si="238"/>
        <v>3</v>
      </c>
      <c r="E458" s="47">
        <f t="shared" si="239"/>
        <v>2</v>
      </c>
      <c r="F458" s="47">
        <f t="shared" si="240"/>
        <v>32</v>
      </c>
      <c r="G458" s="21" t="s">
        <v>540</v>
      </c>
      <c r="H458" s="29">
        <v>682</v>
      </c>
      <c r="I458" s="48"/>
      <c r="J458" s="29">
        <f t="shared" si="241"/>
        <v>1099.3432835820895</v>
      </c>
      <c r="K458" s="125">
        <v>47639.75</v>
      </c>
      <c r="L458" s="125">
        <v>27660.97</v>
      </c>
      <c r="M458" s="125">
        <v>20542</v>
      </c>
      <c r="N458" s="126">
        <f t="shared" si="221"/>
        <v>65630.398300000001</v>
      </c>
      <c r="O458" s="126">
        <f t="shared" ca="1" si="222"/>
        <v>186348.05381109082</v>
      </c>
      <c r="P458" s="126">
        <f t="shared" ca="1" si="223"/>
        <v>36215</v>
      </c>
      <c r="Q458" s="49">
        <f t="shared" si="242"/>
        <v>1</v>
      </c>
      <c r="R458" s="49">
        <f t="shared" si="243"/>
        <v>0</v>
      </c>
      <c r="S458" s="49">
        <f ca="1">OFFSET(V!$B$7,D458,Q458)*H458</f>
        <v>3907.86</v>
      </c>
      <c r="T458" s="49">
        <f ca="1">IF(R458&gt;0,OFFSET(V!$I$7,D458,R458)*IF(R458=1,H458-9300,IF(R458=2,H458-18000,IF(R458=3,H458-45000,0))),0)</f>
        <v>0</v>
      </c>
      <c r="U458" s="49">
        <f>IF(AND(I458=1,H458&gt;20000,H458&lt;=45000),H458*V!$G$7,0)+IF(AND(I458=1,H458&gt;45000,H458&lt;=50000),V!$G$7/5000*(50000-H458)*H458,0)</f>
        <v>0</v>
      </c>
      <c r="V458" s="50">
        <f t="shared" ca="1" si="224"/>
        <v>3907.86</v>
      </c>
      <c r="W458" s="51">
        <v>0</v>
      </c>
      <c r="X458" s="51">
        <v>0</v>
      </c>
      <c r="Y458" s="52">
        <v>191.5655908664782</v>
      </c>
      <c r="Z458" s="52">
        <v>20560.816261273372</v>
      </c>
      <c r="AA458" s="52">
        <v>0</v>
      </c>
      <c r="AB458" s="138">
        <f t="shared" si="244"/>
        <v>0</v>
      </c>
      <c r="AC458" s="52">
        <v>19453.836008811941</v>
      </c>
      <c r="AD458" s="138">
        <f t="shared" si="225"/>
        <v>0</v>
      </c>
      <c r="AE458" s="138">
        <f t="shared" si="226"/>
        <v>682</v>
      </c>
      <c r="AF458" s="138">
        <f t="shared" si="227"/>
        <v>0</v>
      </c>
      <c r="AG458" s="138">
        <f t="shared" si="228"/>
        <v>0</v>
      </c>
      <c r="AH458" s="29"/>
      <c r="AI458" s="29"/>
      <c r="AJ458" s="15"/>
      <c r="AK458" s="51">
        <f t="shared" ca="1" si="229"/>
        <v>488859.23951480095</v>
      </c>
      <c r="AL458" s="15">
        <f t="shared" ca="1" si="230"/>
        <v>528982.09951480094</v>
      </c>
      <c r="AM458" s="49">
        <f t="shared" ca="1" si="231"/>
        <v>2991.2059033091705</v>
      </c>
      <c r="AN458" s="49">
        <f t="shared" ca="1" si="232"/>
        <v>84.476907574945329</v>
      </c>
      <c r="AO458" s="15"/>
      <c r="AP458" s="49">
        <f t="shared" ca="1" si="233"/>
        <v>11320.27284981278</v>
      </c>
      <c r="AQ458" s="15">
        <f t="shared" si="245"/>
        <v>19453.836008811941</v>
      </c>
      <c r="AR458" s="15">
        <f t="shared" si="246"/>
        <v>0</v>
      </c>
      <c r="AS458" s="15"/>
      <c r="AT458" s="15"/>
      <c r="AU458" s="51">
        <f t="shared" si="234"/>
        <v>0</v>
      </c>
      <c r="AV458" s="51">
        <f t="shared" ca="1" si="235"/>
        <v>11373.303000803575</v>
      </c>
      <c r="AW458" s="51">
        <f t="shared" ca="1" si="247"/>
        <v>0</v>
      </c>
      <c r="AX458" s="15">
        <f t="shared" ca="1" si="248"/>
        <v>3239.739841804414</v>
      </c>
      <c r="AY458" s="51">
        <f t="shared" ca="1" si="249"/>
        <v>-356.38853354464987</v>
      </c>
      <c r="AZ458" s="52">
        <f t="shared" ca="1" si="236"/>
        <v>0</v>
      </c>
      <c r="BA458" s="52">
        <f t="shared" ca="1" si="237"/>
        <v>0</v>
      </c>
      <c r="BB458" s="52">
        <f t="shared" si="250"/>
        <v>0</v>
      </c>
      <c r="BC458" s="39">
        <f t="shared" si="251"/>
        <v>0</v>
      </c>
      <c r="BD458" s="51">
        <f t="shared" ca="1" si="252"/>
        <v>0</v>
      </c>
      <c r="BE458" s="15">
        <f t="shared" ca="1" si="253"/>
        <v>22337.187317071704</v>
      </c>
      <c r="BF458" s="15">
        <v>-11108.84</v>
      </c>
      <c r="BG458" s="15">
        <f t="shared" ca="1" si="254"/>
        <v>543286.12964275677</v>
      </c>
      <c r="BH458" s="15"/>
      <c r="BI458" s="15"/>
    </row>
    <row r="459" spans="1:61" ht="11.25" x14ac:dyDescent="0.2">
      <c r="A459" s="20">
        <v>30908</v>
      </c>
      <c r="B459" s="20"/>
      <c r="C459" s="20">
        <v>1</v>
      </c>
      <c r="D459" s="20">
        <f t="shared" si="238"/>
        <v>3</v>
      </c>
      <c r="E459" s="47">
        <f t="shared" si="239"/>
        <v>5</v>
      </c>
      <c r="F459" s="47">
        <f t="shared" si="240"/>
        <v>35</v>
      </c>
      <c r="G459" s="21" t="s">
        <v>541</v>
      </c>
      <c r="H459" s="29">
        <v>5355</v>
      </c>
      <c r="I459" s="48"/>
      <c r="J459" s="29">
        <f t="shared" si="241"/>
        <v>8631.940298507463</v>
      </c>
      <c r="K459" s="125">
        <v>559977.44999999995</v>
      </c>
      <c r="L459" s="125">
        <v>2910457.21</v>
      </c>
      <c r="M459" s="125">
        <v>0</v>
      </c>
      <c r="N459" s="126">
        <f t="shared" si="221"/>
        <v>1538262.0759000001</v>
      </c>
      <c r="O459" s="126">
        <f t="shared" ca="1" si="222"/>
        <v>1463187.4313172896</v>
      </c>
      <c r="P459" s="126">
        <f t="shared" ca="1" si="223"/>
        <v>0</v>
      </c>
      <c r="Q459" s="49">
        <f t="shared" si="242"/>
        <v>1</v>
      </c>
      <c r="R459" s="49">
        <f t="shared" si="243"/>
        <v>0</v>
      </c>
      <c r="S459" s="49">
        <f ca="1">OFFSET(V!$B$7,D459,Q459)*H459</f>
        <v>30684.15</v>
      </c>
      <c r="T459" s="49">
        <f ca="1">IF(R459&gt;0,OFFSET(V!$I$7,D459,R459)*IF(R459=1,H459-9300,IF(R459=2,H459-18000,IF(R459=3,H459-45000,0))),0)</f>
        <v>0</v>
      </c>
      <c r="U459" s="49">
        <f>IF(AND(I459=1,H459&gt;20000,H459&lt;=45000),H459*V!$G$7,0)+IF(AND(I459=1,H459&gt;45000,H459&lt;=50000),V!$G$7/5000*(50000-H459)*H459,0)</f>
        <v>0</v>
      </c>
      <c r="V459" s="50">
        <f t="shared" ca="1" si="224"/>
        <v>30684.15</v>
      </c>
      <c r="W459" s="51">
        <v>34574</v>
      </c>
      <c r="X459" s="51">
        <v>0</v>
      </c>
      <c r="Y459" s="52">
        <v>82216.957479124729</v>
      </c>
      <c r="Z459" s="52">
        <v>341851.63114176289</v>
      </c>
      <c r="AA459" s="52">
        <v>57169</v>
      </c>
      <c r="AB459" s="138">
        <f t="shared" si="244"/>
        <v>56169</v>
      </c>
      <c r="AC459" s="52">
        <v>323446.57367045881</v>
      </c>
      <c r="AD459" s="138">
        <f t="shared" si="225"/>
        <v>0</v>
      </c>
      <c r="AE459" s="138">
        <f t="shared" si="226"/>
        <v>5355</v>
      </c>
      <c r="AF459" s="138">
        <f t="shared" si="227"/>
        <v>0</v>
      </c>
      <c r="AG459" s="138">
        <f t="shared" si="228"/>
        <v>0</v>
      </c>
      <c r="AH459" s="29"/>
      <c r="AI459" s="29"/>
      <c r="AJ459" s="15"/>
      <c r="AK459" s="51">
        <f t="shared" ca="1" si="229"/>
        <v>3838476.8733163625</v>
      </c>
      <c r="AL459" s="15">
        <f t="shared" ca="1" si="230"/>
        <v>3903735.0233163624</v>
      </c>
      <c r="AM459" s="49">
        <f t="shared" ca="1" si="231"/>
        <v>23486.668053109395</v>
      </c>
      <c r="AN459" s="49">
        <f t="shared" ca="1" si="232"/>
        <v>36256.168378893366</v>
      </c>
      <c r="AO459" s="15"/>
      <c r="AP459" s="49">
        <f t="shared" ca="1" si="233"/>
        <v>188214.9857040084</v>
      </c>
      <c r="AQ459" s="15">
        <f t="shared" si="245"/>
        <v>323446.57367045881</v>
      </c>
      <c r="AR459" s="15">
        <f t="shared" si="246"/>
        <v>0</v>
      </c>
      <c r="AS459" s="15"/>
      <c r="AT459" s="15"/>
      <c r="AU459" s="51">
        <f t="shared" si="234"/>
        <v>28084.5</v>
      </c>
      <c r="AV459" s="51">
        <f t="shared" ca="1" si="235"/>
        <v>89302.107872878507</v>
      </c>
      <c r="AW459" s="51">
        <f t="shared" ca="1" si="247"/>
        <v>0</v>
      </c>
      <c r="AX459" s="15">
        <f t="shared" ca="1" si="248"/>
        <v>0</v>
      </c>
      <c r="AY459" s="51">
        <f t="shared" ca="1" si="249"/>
        <v>0</v>
      </c>
      <c r="AZ459" s="52">
        <f t="shared" ca="1" si="236"/>
        <v>0</v>
      </c>
      <c r="BA459" s="52">
        <f t="shared" ca="1" si="237"/>
        <v>0</v>
      </c>
      <c r="BB459" s="52">
        <f t="shared" si="250"/>
        <v>0</v>
      </c>
      <c r="BC459" s="39">
        <f t="shared" si="251"/>
        <v>0</v>
      </c>
      <c r="BD459" s="51">
        <f t="shared" ca="1" si="252"/>
        <v>0</v>
      </c>
      <c r="BE459" s="15">
        <f t="shared" ca="1" si="253"/>
        <v>305601.59357688692</v>
      </c>
      <c r="BF459" s="15">
        <v>-139789.74</v>
      </c>
      <c r="BG459" s="15">
        <f t="shared" ca="1" si="254"/>
        <v>4129289.7133252518</v>
      </c>
      <c r="BH459" s="15"/>
      <c r="BI459" s="15"/>
    </row>
    <row r="460" spans="1:61" ht="11.25" x14ac:dyDescent="0.2">
      <c r="A460" s="20">
        <v>30909</v>
      </c>
      <c r="B460" s="20"/>
      <c r="C460" s="20">
        <v>1</v>
      </c>
      <c r="D460" s="20">
        <f t="shared" si="238"/>
        <v>3</v>
      </c>
      <c r="E460" s="47">
        <f t="shared" si="239"/>
        <v>3</v>
      </c>
      <c r="F460" s="47">
        <f t="shared" si="240"/>
        <v>33</v>
      </c>
      <c r="G460" s="21" t="s">
        <v>542</v>
      </c>
      <c r="H460" s="29">
        <v>2270</v>
      </c>
      <c r="I460" s="48"/>
      <c r="J460" s="29">
        <f t="shared" si="241"/>
        <v>3659.1044776119402</v>
      </c>
      <c r="K460" s="125">
        <v>143215.9</v>
      </c>
      <c r="L460" s="125">
        <v>73904.639999999999</v>
      </c>
      <c r="M460" s="125">
        <v>47230</v>
      </c>
      <c r="N460" s="126">
        <f t="shared" si="221"/>
        <v>179168.25759999998</v>
      </c>
      <c r="O460" s="126">
        <f t="shared" ca="1" si="222"/>
        <v>620249.38731844013</v>
      </c>
      <c r="P460" s="126">
        <f t="shared" ca="1" si="223"/>
        <v>132324</v>
      </c>
      <c r="Q460" s="49">
        <f t="shared" si="242"/>
        <v>1</v>
      </c>
      <c r="R460" s="49">
        <f t="shared" si="243"/>
        <v>0</v>
      </c>
      <c r="S460" s="49">
        <f ca="1">OFFSET(V!$B$7,D460,Q460)*H460</f>
        <v>13007.1</v>
      </c>
      <c r="T460" s="49">
        <f ca="1">IF(R460&gt;0,OFFSET(V!$I$7,D460,R460)*IF(R460=1,H460-9300,IF(R460=2,H460-18000,IF(R460=3,H460-45000,0))),0)</f>
        <v>0</v>
      </c>
      <c r="U460" s="49">
        <f>IF(AND(I460=1,H460&gt;20000,H460&lt;=45000),H460*V!$G$7,0)+IF(AND(I460=1,H460&gt;45000,H460&lt;=50000),V!$G$7/5000*(50000-H460)*H460,0)</f>
        <v>0</v>
      </c>
      <c r="V460" s="50">
        <f t="shared" ca="1" si="224"/>
        <v>13007.1</v>
      </c>
      <c r="W460" s="51">
        <v>9714.35</v>
      </c>
      <c r="X460" s="51">
        <v>0</v>
      </c>
      <c r="Y460" s="52">
        <v>283.71474459132429</v>
      </c>
      <c r="Z460" s="52">
        <v>23448.616672601613</v>
      </c>
      <c r="AA460" s="52">
        <v>0</v>
      </c>
      <c r="AB460" s="138">
        <f t="shared" si="244"/>
        <v>0</v>
      </c>
      <c r="AC460" s="52">
        <v>22186.159225666564</v>
      </c>
      <c r="AD460" s="138">
        <f t="shared" si="225"/>
        <v>0</v>
      </c>
      <c r="AE460" s="138">
        <f t="shared" si="226"/>
        <v>2270</v>
      </c>
      <c r="AF460" s="138">
        <f t="shared" si="227"/>
        <v>0</v>
      </c>
      <c r="AG460" s="138">
        <f t="shared" si="228"/>
        <v>0</v>
      </c>
      <c r="AH460" s="29"/>
      <c r="AI460" s="29"/>
      <c r="AJ460" s="15"/>
      <c r="AK460" s="51">
        <f t="shared" ca="1" si="229"/>
        <v>1627141.4570360677</v>
      </c>
      <c r="AL460" s="15">
        <f t="shared" ca="1" si="230"/>
        <v>1782186.9070360679</v>
      </c>
      <c r="AM460" s="49">
        <f t="shared" ca="1" si="231"/>
        <v>9956.0665696654196</v>
      </c>
      <c r="AN460" s="49">
        <f t="shared" ca="1" si="232"/>
        <v>125.11299209885681</v>
      </c>
      <c r="AO460" s="15"/>
      <c r="AP460" s="49">
        <f t="shared" ca="1" si="233"/>
        <v>12910.223763075435</v>
      </c>
      <c r="AQ460" s="15">
        <f t="shared" si="245"/>
        <v>22186.159225666564</v>
      </c>
      <c r="AR460" s="15">
        <f t="shared" si="246"/>
        <v>0</v>
      </c>
      <c r="AS460" s="15"/>
      <c r="AT460" s="15"/>
      <c r="AU460" s="51">
        <f t="shared" si="234"/>
        <v>0</v>
      </c>
      <c r="AV460" s="51">
        <f t="shared" ca="1" si="235"/>
        <v>37855.422011472307</v>
      </c>
      <c r="AW460" s="51">
        <f t="shared" ca="1" si="247"/>
        <v>0</v>
      </c>
      <c r="AX460" s="15">
        <f t="shared" ca="1" si="248"/>
        <v>28579.486548881174</v>
      </c>
      <c r="AY460" s="51">
        <f t="shared" ca="1" si="249"/>
        <v>-3143.8948180919119</v>
      </c>
      <c r="AZ460" s="52">
        <f t="shared" ca="1" si="236"/>
        <v>0</v>
      </c>
      <c r="BA460" s="52">
        <f t="shared" ca="1" si="237"/>
        <v>0</v>
      </c>
      <c r="BB460" s="52">
        <f t="shared" si="250"/>
        <v>0</v>
      </c>
      <c r="BC460" s="39">
        <f t="shared" si="251"/>
        <v>0</v>
      </c>
      <c r="BD460" s="51">
        <f t="shared" ca="1" si="252"/>
        <v>0</v>
      </c>
      <c r="BE460" s="15">
        <f t="shared" ca="1" si="253"/>
        <v>47621.750956455828</v>
      </c>
      <c r="BF460" s="15">
        <v>-35492.93</v>
      </c>
      <c r="BG460" s="15">
        <f t="shared" ca="1" si="254"/>
        <v>1804396.9075542882</v>
      </c>
      <c r="BH460" s="15"/>
      <c r="BI460" s="15"/>
    </row>
    <row r="461" spans="1:61" ht="11.25" x14ac:dyDescent="0.2">
      <c r="A461" s="20">
        <v>30910</v>
      </c>
      <c r="B461" s="20"/>
      <c r="C461" s="20">
        <v>1</v>
      </c>
      <c r="D461" s="20">
        <f t="shared" si="238"/>
        <v>3</v>
      </c>
      <c r="E461" s="47">
        <f t="shared" si="239"/>
        <v>3</v>
      </c>
      <c r="F461" s="47">
        <f t="shared" si="240"/>
        <v>33</v>
      </c>
      <c r="G461" s="21" t="s">
        <v>543</v>
      </c>
      <c r="H461" s="29">
        <v>1349</v>
      </c>
      <c r="I461" s="48"/>
      <c r="J461" s="29">
        <f t="shared" si="241"/>
        <v>2174.5074626865671</v>
      </c>
      <c r="K461" s="125">
        <v>114370</v>
      </c>
      <c r="L461" s="125">
        <v>130792.69</v>
      </c>
      <c r="M461" s="125">
        <v>0</v>
      </c>
      <c r="N461" s="126">
        <f t="shared" si="221"/>
        <v>133355.5491</v>
      </c>
      <c r="O461" s="126">
        <f t="shared" ca="1" si="222"/>
        <v>368597.54338879988</v>
      </c>
      <c r="P461" s="126">
        <f t="shared" ca="1" si="223"/>
        <v>70573</v>
      </c>
      <c r="Q461" s="49">
        <f t="shared" si="242"/>
        <v>1</v>
      </c>
      <c r="R461" s="49">
        <f t="shared" si="243"/>
        <v>0</v>
      </c>
      <c r="S461" s="49">
        <f ca="1">OFFSET(V!$B$7,D461,Q461)*H461</f>
        <v>7729.77</v>
      </c>
      <c r="T461" s="49">
        <f ca="1">IF(R461&gt;0,OFFSET(V!$I$7,D461,R461)*IF(R461=1,H461-9300,IF(R461=2,H461-18000,IF(R461=3,H461-45000,0))),0)</f>
        <v>0</v>
      </c>
      <c r="U461" s="49">
        <f>IF(AND(I461=1,H461&gt;20000,H461&lt;=45000),H461*V!$G$7,0)+IF(AND(I461=1,H461&gt;45000,H461&lt;=50000),V!$G$7/5000*(50000-H461)*H461,0)</f>
        <v>0</v>
      </c>
      <c r="V461" s="50">
        <f t="shared" ca="1" si="224"/>
        <v>7729.77</v>
      </c>
      <c r="W461" s="51">
        <v>0</v>
      </c>
      <c r="X461" s="51">
        <v>0</v>
      </c>
      <c r="Y461" s="52">
        <v>213.65813245350753</v>
      </c>
      <c r="Z461" s="52">
        <v>49862.357652086073</v>
      </c>
      <c r="AA461" s="52">
        <v>35767</v>
      </c>
      <c r="AB461" s="138">
        <f t="shared" si="244"/>
        <v>34767</v>
      </c>
      <c r="AC461" s="52">
        <v>47177.802498213503</v>
      </c>
      <c r="AD461" s="138">
        <f t="shared" si="225"/>
        <v>0</v>
      </c>
      <c r="AE461" s="138">
        <f t="shared" si="226"/>
        <v>1349</v>
      </c>
      <c r="AF461" s="138">
        <f t="shared" si="227"/>
        <v>0</v>
      </c>
      <c r="AG461" s="138">
        <f t="shared" si="228"/>
        <v>0</v>
      </c>
      <c r="AH461" s="29"/>
      <c r="AI461" s="29"/>
      <c r="AJ461" s="15"/>
      <c r="AK461" s="51">
        <f t="shared" ca="1" si="229"/>
        <v>966966.44296989217</v>
      </c>
      <c r="AL461" s="15">
        <f t="shared" ca="1" si="230"/>
        <v>1045269.2129698922</v>
      </c>
      <c r="AM461" s="49">
        <f t="shared" ca="1" si="231"/>
        <v>5916.6228204751769</v>
      </c>
      <c r="AN461" s="49">
        <f t="shared" ca="1" si="232"/>
        <v>94.219312697397285</v>
      </c>
      <c r="AO461" s="15"/>
      <c r="AP461" s="49">
        <f t="shared" ca="1" si="233"/>
        <v>27452.971048611795</v>
      </c>
      <c r="AQ461" s="15">
        <f t="shared" si="245"/>
        <v>47177.802498213503</v>
      </c>
      <c r="AR461" s="15">
        <f t="shared" si="246"/>
        <v>0</v>
      </c>
      <c r="AS461" s="15"/>
      <c r="AT461" s="15"/>
      <c r="AU461" s="51">
        <f t="shared" si="234"/>
        <v>17383.5</v>
      </c>
      <c r="AV461" s="51">
        <f t="shared" ca="1" si="235"/>
        <v>22496.460041178918</v>
      </c>
      <c r="AW461" s="51">
        <f t="shared" ca="1" si="247"/>
        <v>0</v>
      </c>
      <c r="AX461" s="15">
        <f t="shared" ca="1" si="248"/>
        <v>20155.12859157721</v>
      </c>
      <c r="AY461" s="51">
        <f t="shared" ca="1" si="249"/>
        <v>-2217.1708448525769</v>
      </c>
      <c r="AZ461" s="52">
        <f t="shared" ca="1" si="236"/>
        <v>0</v>
      </c>
      <c r="BA461" s="52">
        <f t="shared" ca="1" si="237"/>
        <v>0</v>
      </c>
      <c r="BB461" s="52">
        <f t="shared" si="250"/>
        <v>0</v>
      </c>
      <c r="BC461" s="39">
        <f t="shared" si="251"/>
        <v>0</v>
      </c>
      <c r="BD461" s="51">
        <f t="shared" ca="1" si="252"/>
        <v>0</v>
      </c>
      <c r="BE461" s="15">
        <f t="shared" ca="1" si="253"/>
        <v>65115.760244938137</v>
      </c>
      <c r="BF461" s="15">
        <v>-24129.13</v>
      </c>
      <c r="BG461" s="15">
        <f t="shared" ca="1" si="254"/>
        <v>1092266.6853480029</v>
      </c>
      <c r="BH461" s="15"/>
      <c r="BI461" s="15"/>
    </row>
    <row r="462" spans="1:61" ht="11.25" x14ac:dyDescent="0.2">
      <c r="A462" s="20">
        <v>30912</v>
      </c>
      <c r="B462" s="20"/>
      <c r="C462" s="20">
        <v>1</v>
      </c>
      <c r="D462" s="20">
        <f t="shared" si="238"/>
        <v>3</v>
      </c>
      <c r="E462" s="47">
        <f t="shared" si="239"/>
        <v>3</v>
      </c>
      <c r="F462" s="47">
        <f t="shared" si="240"/>
        <v>33</v>
      </c>
      <c r="G462" s="21" t="s">
        <v>544</v>
      </c>
      <c r="H462" s="29">
        <v>1237</v>
      </c>
      <c r="I462" s="48"/>
      <c r="J462" s="29">
        <f t="shared" si="241"/>
        <v>1993.9701492537313</v>
      </c>
      <c r="K462" s="125">
        <v>94188.65</v>
      </c>
      <c r="L462" s="125">
        <v>131732.94</v>
      </c>
      <c r="M462" s="125">
        <v>6296</v>
      </c>
      <c r="N462" s="126">
        <f t="shared" si="221"/>
        <v>125487.6746</v>
      </c>
      <c r="O462" s="126">
        <f t="shared" ca="1" si="222"/>
        <v>337994.93044621608</v>
      </c>
      <c r="P462" s="126">
        <f t="shared" ca="1" si="223"/>
        <v>63752</v>
      </c>
      <c r="Q462" s="49">
        <f t="shared" si="242"/>
        <v>1</v>
      </c>
      <c r="R462" s="49">
        <f t="shared" si="243"/>
        <v>0</v>
      </c>
      <c r="S462" s="49">
        <f ca="1">OFFSET(V!$B$7,D462,Q462)*H462</f>
        <v>7088.01</v>
      </c>
      <c r="T462" s="49">
        <f ca="1">IF(R462&gt;0,OFFSET(V!$I$7,D462,R462)*IF(R462=1,H462-9300,IF(R462=2,H462-18000,IF(R462=3,H462-45000,0))),0)</f>
        <v>0</v>
      </c>
      <c r="U462" s="49">
        <f>IF(AND(I462=1,H462&gt;20000,H462&lt;=45000),H462*V!$G$7,0)+IF(AND(I462=1,H462&gt;45000,H462&lt;=50000),V!$G$7/5000*(50000-H462)*H462,0)</f>
        <v>0</v>
      </c>
      <c r="V462" s="50">
        <f t="shared" ca="1" si="224"/>
        <v>7088.01</v>
      </c>
      <c r="W462" s="51">
        <v>0</v>
      </c>
      <c r="X462" s="51">
        <v>0</v>
      </c>
      <c r="Y462" s="52">
        <v>202.53918882582499</v>
      </c>
      <c r="Z462" s="52">
        <v>30836.6096669404</v>
      </c>
      <c r="AA462" s="52">
        <v>11803</v>
      </c>
      <c r="AB462" s="138">
        <f t="shared" si="244"/>
        <v>10803</v>
      </c>
      <c r="AC462" s="52">
        <v>29176.38774187709</v>
      </c>
      <c r="AD462" s="138">
        <f t="shared" si="225"/>
        <v>0</v>
      </c>
      <c r="AE462" s="138">
        <f t="shared" si="226"/>
        <v>1237</v>
      </c>
      <c r="AF462" s="138">
        <f t="shared" si="227"/>
        <v>0</v>
      </c>
      <c r="AG462" s="138">
        <f t="shared" si="228"/>
        <v>0</v>
      </c>
      <c r="AH462" s="29"/>
      <c r="AI462" s="29"/>
      <c r="AJ462" s="15"/>
      <c r="AK462" s="51">
        <f t="shared" ca="1" si="229"/>
        <v>886684.57372405974</v>
      </c>
      <c r="AL462" s="15">
        <f t="shared" ca="1" si="230"/>
        <v>957524.58372405975</v>
      </c>
      <c r="AM462" s="49">
        <f t="shared" ca="1" si="231"/>
        <v>5425.3983906062222</v>
      </c>
      <c r="AN462" s="49">
        <f t="shared" ca="1" si="232"/>
        <v>89.316062750900088</v>
      </c>
      <c r="AO462" s="15"/>
      <c r="AP462" s="49">
        <f t="shared" ca="1" si="233"/>
        <v>16977.868522196528</v>
      </c>
      <c r="AQ462" s="15">
        <f t="shared" si="245"/>
        <v>29176.38774187709</v>
      </c>
      <c r="AR462" s="15">
        <f t="shared" si="246"/>
        <v>0</v>
      </c>
      <c r="AS462" s="15"/>
      <c r="AT462" s="15"/>
      <c r="AU462" s="51">
        <f t="shared" si="234"/>
        <v>5401.5</v>
      </c>
      <c r="AV462" s="51">
        <f t="shared" ca="1" si="235"/>
        <v>20628.703536648125</v>
      </c>
      <c r="AW462" s="51">
        <f t="shared" ca="1" si="247"/>
        <v>0</v>
      </c>
      <c r="AX462" s="15">
        <f t="shared" ca="1" si="248"/>
        <v>13831.684316967567</v>
      </c>
      <c r="AY462" s="51">
        <f t="shared" ca="1" si="249"/>
        <v>-1521.5584987932493</v>
      </c>
      <c r="AZ462" s="52">
        <f t="shared" ca="1" si="236"/>
        <v>0</v>
      </c>
      <c r="BA462" s="52">
        <f t="shared" ca="1" si="237"/>
        <v>0</v>
      </c>
      <c r="BB462" s="52">
        <f t="shared" si="250"/>
        <v>0</v>
      </c>
      <c r="BC462" s="39">
        <f t="shared" si="251"/>
        <v>0</v>
      </c>
      <c r="BD462" s="51">
        <f t="shared" ca="1" si="252"/>
        <v>0</v>
      </c>
      <c r="BE462" s="15">
        <f t="shared" ca="1" si="253"/>
        <v>41486.513560051404</v>
      </c>
      <c r="BF462" s="15">
        <v>-21696.54</v>
      </c>
      <c r="BG462" s="15">
        <f t="shared" ca="1" si="254"/>
        <v>982829.27173746831</v>
      </c>
      <c r="BH462" s="15"/>
      <c r="BI462" s="15"/>
    </row>
    <row r="463" spans="1:61" ht="11.25" x14ac:dyDescent="0.2">
      <c r="A463" s="20">
        <v>30913</v>
      </c>
      <c r="B463" s="20"/>
      <c r="C463" s="20">
        <v>1</v>
      </c>
      <c r="D463" s="20">
        <f t="shared" si="238"/>
        <v>3</v>
      </c>
      <c r="E463" s="47">
        <f t="shared" si="239"/>
        <v>2</v>
      </c>
      <c r="F463" s="47">
        <f t="shared" si="240"/>
        <v>32</v>
      </c>
      <c r="G463" s="21" t="s">
        <v>545</v>
      </c>
      <c r="H463" s="29">
        <v>671</v>
      </c>
      <c r="I463" s="48"/>
      <c r="J463" s="29">
        <f t="shared" si="241"/>
        <v>1081.6119402985075</v>
      </c>
      <c r="K463" s="125">
        <v>103929.9</v>
      </c>
      <c r="L463" s="125">
        <v>390260.45</v>
      </c>
      <c r="M463" s="125">
        <v>0</v>
      </c>
      <c r="N463" s="126">
        <f t="shared" si="221"/>
        <v>227031.1035</v>
      </c>
      <c r="O463" s="126">
        <f t="shared" ca="1" si="222"/>
        <v>183342.44003994422</v>
      </c>
      <c r="P463" s="126">
        <f t="shared" ca="1" si="223"/>
        <v>0</v>
      </c>
      <c r="Q463" s="49">
        <f t="shared" si="242"/>
        <v>1</v>
      </c>
      <c r="R463" s="49">
        <f t="shared" si="243"/>
        <v>0</v>
      </c>
      <c r="S463" s="49">
        <f ca="1">OFFSET(V!$B$7,D463,Q463)*H463</f>
        <v>3844.8300000000004</v>
      </c>
      <c r="T463" s="49">
        <f ca="1">IF(R463&gt;0,OFFSET(V!$I$7,D463,R463)*IF(R463=1,H463-9300,IF(R463=2,H463-18000,IF(R463=3,H463-45000,0))),0)</f>
        <v>0</v>
      </c>
      <c r="U463" s="49">
        <f>IF(AND(I463=1,H463&gt;20000,H463&lt;=45000),H463*V!$G$7,0)+IF(AND(I463=1,H463&gt;45000,H463&lt;=50000),V!$G$7/5000*(50000-H463)*H463,0)</f>
        <v>0</v>
      </c>
      <c r="V463" s="50">
        <f t="shared" ca="1" si="224"/>
        <v>3844.8300000000004</v>
      </c>
      <c r="W463" s="51">
        <v>0</v>
      </c>
      <c r="X463" s="51">
        <v>0</v>
      </c>
      <c r="Y463" s="52">
        <v>52.251767766691131</v>
      </c>
      <c r="Z463" s="52">
        <v>80262.857641185139</v>
      </c>
      <c r="AA463" s="52">
        <v>242529</v>
      </c>
      <c r="AB463" s="138">
        <f t="shared" si="244"/>
        <v>241529</v>
      </c>
      <c r="AC463" s="52">
        <v>75941.560408338206</v>
      </c>
      <c r="AD463" s="138">
        <f t="shared" si="225"/>
        <v>0</v>
      </c>
      <c r="AE463" s="138">
        <f t="shared" si="226"/>
        <v>671</v>
      </c>
      <c r="AF463" s="138">
        <f t="shared" si="227"/>
        <v>0</v>
      </c>
      <c r="AG463" s="138">
        <f t="shared" si="228"/>
        <v>0</v>
      </c>
      <c r="AH463" s="29"/>
      <c r="AI463" s="29"/>
      <c r="AJ463" s="15"/>
      <c r="AK463" s="51">
        <f t="shared" ca="1" si="229"/>
        <v>480974.41307101387</v>
      </c>
      <c r="AL463" s="15">
        <f t="shared" ca="1" si="230"/>
        <v>484819.24307101389</v>
      </c>
      <c r="AM463" s="49">
        <f t="shared" ca="1" si="231"/>
        <v>2942.9606468041839</v>
      </c>
      <c r="AN463" s="49">
        <f t="shared" ca="1" si="232"/>
        <v>23.042070010009748</v>
      </c>
      <c r="AO463" s="15"/>
      <c r="AP463" s="49">
        <f t="shared" ca="1" si="233"/>
        <v>44190.728454456075</v>
      </c>
      <c r="AQ463" s="15">
        <f t="shared" si="245"/>
        <v>75941.560408338206</v>
      </c>
      <c r="AR463" s="15">
        <f t="shared" si="246"/>
        <v>0</v>
      </c>
      <c r="AS463" s="15"/>
      <c r="AT463" s="15"/>
      <c r="AU463" s="51">
        <f t="shared" si="234"/>
        <v>120764.5</v>
      </c>
      <c r="AV463" s="51">
        <f t="shared" ca="1" si="235"/>
        <v>11189.862629822872</v>
      </c>
      <c r="AW463" s="51">
        <f t="shared" ca="1" si="247"/>
        <v>0</v>
      </c>
      <c r="AX463" s="15">
        <f t="shared" ca="1" si="248"/>
        <v>100203.53067594074</v>
      </c>
      <c r="AY463" s="51">
        <f t="shared" ca="1" si="249"/>
        <v>-11022.918844528254</v>
      </c>
      <c r="AZ463" s="52">
        <f t="shared" ca="1" si="236"/>
        <v>0</v>
      </c>
      <c r="BA463" s="52">
        <f t="shared" ca="1" si="237"/>
        <v>0</v>
      </c>
      <c r="BB463" s="52">
        <f t="shared" si="250"/>
        <v>0</v>
      </c>
      <c r="BC463" s="39">
        <f t="shared" si="251"/>
        <v>0</v>
      </c>
      <c r="BD463" s="51">
        <f t="shared" ca="1" si="252"/>
        <v>0</v>
      </c>
      <c r="BE463" s="15">
        <f t="shared" ca="1" si="253"/>
        <v>165122.17223975068</v>
      </c>
      <c r="BF463" s="15">
        <v>-23944.79</v>
      </c>
      <c r="BG463" s="15">
        <f t="shared" ca="1" si="254"/>
        <v>628962.62802757882</v>
      </c>
      <c r="BH463" s="15"/>
      <c r="BI463" s="15"/>
    </row>
    <row r="464" spans="1:61" ht="11.25" x14ac:dyDescent="0.2">
      <c r="A464" s="20">
        <v>30915</v>
      </c>
      <c r="B464" s="20"/>
      <c r="C464" s="20">
        <v>1</v>
      </c>
      <c r="D464" s="20">
        <f t="shared" si="238"/>
        <v>3</v>
      </c>
      <c r="E464" s="47">
        <f t="shared" si="239"/>
        <v>1</v>
      </c>
      <c r="F464" s="47">
        <f t="shared" si="240"/>
        <v>31</v>
      </c>
      <c r="G464" s="21" t="s">
        <v>546</v>
      </c>
      <c r="H464" s="29">
        <v>490</v>
      </c>
      <c r="I464" s="48"/>
      <c r="J464" s="29">
        <f t="shared" si="241"/>
        <v>789.85074626865674</v>
      </c>
      <c r="K464" s="125">
        <v>48602.05</v>
      </c>
      <c r="L464" s="125">
        <v>21531.57</v>
      </c>
      <c r="M464" s="125">
        <v>13498</v>
      </c>
      <c r="N464" s="126">
        <f t="shared" si="221"/>
        <v>56888.7883</v>
      </c>
      <c r="O464" s="126">
        <f t="shared" ca="1" si="222"/>
        <v>133886.43162380427</v>
      </c>
      <c r="P464" s="126">
        <f t="shared" ca="1" si="223"/>
        <v>23099</v>
      </c>
      <c r="Q464" s="49">
        <f t="shared" si="242"/>
        <v>1</v>
      </c>
      <c r="R464" s="49">
        <f t="shared" si="243"/>
        <v>0</v>
      </c>
      <c r="S464" s="49">
        <f ca="1">OFFSET(V!$B$7,D464,Q464)*H464</f>
        <v>2807.7000000000003</v>
      </c>
      <c r="T464" s="49">
        <f ca="1">IF(R464&gt;0,OFFSET(V!$I$7,D464,R464)*IF(R464=1,H464-9300,IF(R464=2,H464-18000,IF(R464=3,H464-45000,0))),0)</f>
        <v>0</v>
      </c>
      <c r="U464" s="49">
        <f>IF(AND(I464=1,H464&gt;20000,H464&lt;=45000),H464*V!$G$7,0)+IF(AND(I464=1,H464&gt;45000,H464&lt;=50000),V!$G$7/5000*(50000-H464)*H464,0)</f>
        <v>0</v>
      </c>
      <c r="V464" s="50">
        <f t="shared" ca="1" si="224"/>
        <v>2807.7000000000003</v>
      </c>
      <c r="W464" s="51">
        <v>0</v>
      </c>
      <c r="X464" s="51">
        <v>0</v>
      </c>
      <c r="Y464" s="52">
        <v>0</v>
      </c>
      <c r="Z464" s="52">
        <v>12668.691816312143</v>
      </c>
      <c r="AA464" s="52">
        <v>9658</v>
      </c>
      <c r="AB464" s="138">
        <f t="shared" si="244"/>
        <v>8658</v>
      </c>
      <c r="AC464" s="52">
        <v>11986.618133683516</v>
      </c>
      <c r="AD464" s="138">
        <f t="shared" si="225"/>
        <v>0</v>
      </c>
      <c r="AE464" s="138">
        <f t="shared" si="226"/>
        <v>490</v>
      </c>
      <c r="AF464" s="138">
        <f t="shared" si="227"/>
        <v>0</v>
      </c>
      <c r="AG464" s="138">
        <f t="shared" si="228"/>
        <v>0</v>
      </c>
      <c r="AH464" s="29"/>
      <c r="AI464" s="29"/>
      <c r="AJ464" s="15"/>
      <c r="AK464" s="51">
        <f t="shared" ca="1" si="229"/>
        <v>351233.17795051681</v>
      </c>
      <c r="AL464" s="15">
        <f t="shared" ca="1" si="230"/>
        <v>377139.87795051682</v>
      </c>
      <c r="AM464" s="49">
        <f t="shared" ca="1" si="231"/>
        <v>2149.1068806766766</v>
      </c>
      <c r="AN464" s="49">
        <f t="shared" ca="1" si="232"/>
        <v>0</v>
      </c>
      <c r="AO464" s="15"/>
      <c r="AP464" s="49">
        <f t="shared" ca="1" si="233"/>
        <v>6975.0658820372073</v>
      </c>
      <c r="AQ464" s="15">
        <f t="shared" si="245"/>
        <v>11986.618133683516</v>
      </c>
      <c r="AR464" s="15">
        <f t="shared" si="246"/>
        <v>0</v>
      </c>
      <c r="AS464" s="15"/>
      <c r="AT464" s="15"/>
      <c r="AU464" s="51">
        <f t="shared" si="234"/>
        <v>4329</v>
      </c>
      <c r="AV464" s="51">
        <f t="shared" ca="1" si="235"/>
        <v>8171.4347073222161</v>
      </c>
      <c r="AW464" s="51">
        <f t="shared" ca="1" si="247"/>
        <v>0</v>
      </c>
      <c r="AX464" s="15">
        <f t="shared" ca="1" si="248"/>
        <v>7488.8824556759082</v>
      </c>
      <c r="AY464" s="51">
        <f t="shared" ca="1" si="249"/>
        <v>-823.81671572124969</v>
      </c>
      <c r="AZ464" s="52">
        <f t="shared" ca="1" si="236"/>
        <v>0</v>
      </c>
      <c r="BA464" s="52">
        <f t="shared" ca="1" si="237"/>
        <v>0</v>
      </c>
      <c r="BB464" s="52">
        <f t="shared" si="250"/>
        <v>0</v>
      </c>
      <c r="BC464" s="39">
        <f t="shared" si="251"/>
        <v>0</v>
      </c>
      <c r="BD464" s="51">
        <f t="shared" ca="1" si="252"/>
        <v>0</v>
      </c>
      <c r="BE464" s="15">
        <f t="shared" ca="1" si="253"/>
        <v>18651.683873638176</v>
      </c>
      <c r="BF464" s="15">
        <v>-8379.26</v>
      </c>
      <c r="BG464" s="15">
        <f t="shared" ca="1" si="254"/>
        <v>389561.40870483167</v>
      </c>
      <c r="BH464" s="15"/>
      <c r="BI464" s="15"/>
    </row>
    <row r="465" spans="1:61" ht="11.25" x14ac:dyDescent="0.2">
      <c r="A465" s="20">
        <v>30916</v>
      </c>
      <c r="B465" s="20"/>
      <c r="C465" s="20">
        <v>1</v>
      </c>
      <c r="D465" s="20">
        <f t="shared" si="238"/>
        <v>3</v>
      </c>
      <c r="E465" s="47">
        <f t="shared" si="239"/>
        <v>4</v>
      </c>
      <c r="F465" s="47">
        <f t="shared" si="240"/>
        <v>34</v>
      </c>
      <c r="G465" s="21" t="s">
        <v>547</v>
      </c>
      <c r="H465" s="29">
        <v>4027</v>
      </c>
      <c r="I465" s="48"/>
      <c r="J465" s="29">
        <f t="shared" si="241"/>
        <v>6491.2835820895525</v>
      </c>
      <c r="K465" s="125">
        <v>344301.1</v>
      </c>
      <c r="L465" s="125">
        <v>987875.58</v>
      </c>
      <c r="M465" s="125">
        <v>0</v>
      </c>
      <c r="N465" s="126">
        <f t="shared" si="221"/>
        <v>633168.26819999993</v>
      </c>
      <c r="O465" s="126">
        <f t="shared" ca="1" si="222"/>
        <v>1100327.8778552241</v>
      </c>
      <c r="P465" s="126">
        <f t="shared" ca="1" si="223"/>
        <v>140148</v>
      </c>
      <c r="Q465" s="49">
        <f t="shared" si="242"/>
        <v>1</v>
      </c>
      <c r="R465" s="49">
        <f t="shared" si="243"/>
        <v>0</v>
      </c>
      <c r="S465" s="49">
        <f ca="1">OFFSET(V!$B$7,D465,Q465)*H465</f>
        <v>23074.710000000003</v>
      </c>
      <c r="T465" s="49">
        <f ca="1">IF(R465&gt;0,OFFSET(V!$I$7,D465,R465)*IF(R465=1,H465-9300,IF(R465=2,H465-18000,IF(R465=3,H465-45000,0))),0)</f>
        <v>0</v>
      </c>
      <c r="U465" s="49">
        <f>IF(AND(I465=1,H465&gt;20000,H465&lt;=45000),H465*V!$G$7,0)+IF(AND(I465=1,H465&gt;45000,H465&lt;=50000),V!$G$7/5000*(50000-H465)*H465,0)</f>
        <v>0</v>
      </c>
      <c r="V465" s="50">
        <f t="shared" ca="1" si="224"/>
        <v>23074.710000000003</v>
      </c>
      <c r="W465" s="51">
        <v>20305.350000000002</v>
      </c>
      <c r="X465" s="51">
        <v>0</v>
      </c>
      <c r="Y465" s="52">
        <v>2067.324113573105</v>
      </c>
      <c r="Z465" s="52">
        <v>204489.80036772453</v>
      </c>
      <c r="AA465" s="52">
        <v>8821</v>
      </c>
      <c r="AB465" s="138">
        <f t="shared" si="244"/>
        <v>7821</v>
      </c>
      <c r="AC465" s="52">
        <v>193480.20969971124</v>
      </c>
      <c r="AD465" s="138">
        <f t="shared" si="225"/>
        <v>0</v>
      </c>
      <c r="AE465" s="138">
        <f t="shared" si="226"/>
        <v>4027</v>
      </c>
      <c r="AF465" s="138">
        <f t="shared" si="227"/>
        <v>0</v>
      </c>
      <c r="AG465" s="138">
        <f t="shared" si="228"/>
        <v>0</v>
      </c>
      <c r="AH465" s="29"/>
      <c r="AI465" s="29"/>
      <c r="AJ465" s="15"/>
      <c r="AK465" s="51">
        <f t="shared" ca="1" si="229"/>
        <v>2886563.2808300639</v>
      </c>
      <c r="AL465" s="15">
        <f t="shared" ca="1" si="230"/>
        <v>3070091.3408300639</v>
      </c>
      <c r="AM465" s="49">
        <f t="shared" ca="1" si="231"/>
        <v>17662.149813234646</v>
      </c>
      <c r="AN465" s="49">
        <f t="shared" ca="1" si="232"/>
        <v>911.6519688104969</v>
      </c>
      <c r="AO465" s="15"/>
      <c r="AP465" s="49">
        <f t="shared" ca="1" si="233"/>
        <v>112586.98612693221</v>
      </c>
      <c r="AQ465" s="15">
        <f t="shared" si="245"/>
        <v>193480.20969971124</v>
      </c>
      <c r="AR465" s="15">
        <f t="shared" si="246"/>
        <v>0</v>
      </c>
      <c r="AS465" s="15"/>
      <c r="AT465" s="15"/>
      <c r="AU465" s="51">
        <f t="shared" si="234"/>
        <v>3910.5</v>
      </c>
      <c r="AV465" s="51">
        <f t="shared" ca="1" si="235"/>
        <v>67155.852176299115</v>
      </c>
      <c r="AW465" s="51">
        <f t="shared" ca="1" si="247"/>
        <v>0</v>
      </c>
      <c r="AX465" s="15">
        <f t="shared" ca="1" si="248"/>
        <v>0</v>
      </c>
      <c r="AY465" s="51">
        <f t="shared" ca="1" si="249"/>
        <v>0</v>
      </c>
      <c r="AZ465" s="52">
        <f t="shared" ca="1" si="236"/>
        <v>0</v>
      </c>
      <c r="BA465" s="52">
        <f t="shared" ca="1" si="237"/>
        <v>0</v>
      </c>
      <c r="BB465" s="52">
        <f t="shared" si="250"/>
        <v>0</v>
      </c>
      <c r="BC465" s="39">
        <f t="shared" si="251"/>
        <v>0</v>
      </c>
      <c r="BD465" s="51">
        <f t="shared" ca="1" si="252"/>
        <v>0</v>
      </c>
      <c r="BE465" s="15">
        <f t="shared" ca="1" si="253"/>
        <v>183653.33830323134</v>
      </c>
      <c r="BF465" s="15">
        <v>-83094.38</v>
      </c>
      <c r="BG465" s="15">
        <f t="shared" ca="1" si="254"/>
        <v>3189224.1009153407</v>
      </c>
      <c r="BH465" s="15"/>
      <c r="BI465" s="15"/>
    </row>
    <row r="466" spans="1:61" ht="11.25" x14ac:dyDescent="0.2">
      <c r="A466" s="20">
        <v>30917</v>
      </c>
      <c r="B466" s="20"/>
      <c r="C466" s="20">
        <v>1</v>
      </c>
      <c r="D466" s="20">
        <f t="shared" si="238"/>
        <v>3</v>
      </c>
      <c r="E466" s="47">
        <f t="shared" si="239"/>
        <v>2</v>
      </c>
      <c r="F466" s="47">
        <f t="shared" si="240"/>
        <v>32</v>
      </c>
      <c r="G466" s="21" t="s">
        <v>548</v>
      </c>
      <c r="H466" s="29">
        <v>564</v>
      </c>
      <c r="I466" s="48"/>
      <c r="J466" s="29">
        <f t="shared" si="241"/>
        <v>909.1343283582089</v>
      </c>
      <c r="K466" s="125">
        <v>33663.850000000006</v>
      </c>
      <c r="L466" s="125">
        <v>23132.21</v>
      </c>
      <c r="M466" s="125">
        <v>33623</v>
      </c>
      <c r="N466" s="126">
        <f t="shared" si="221"/>
        <v>66882.533900000009</v>
      </c>
      <c r="O466" s="126">
        <f t="shared" ca="1" si="222"/>
        <v>154106.01517515429</v>
      </c>
      <c r="P466" s="126">
        <f t="shared" ca="1" si="223"/>
        <v>26167</v>
      </c>
      <c r="Q466" s="49">
        <f t="shared" si="242"/>
        <v>1</v>
      </c>
      <c r="R466" s="49">
        <f t="shared" si="243"/>
        <v>0</v>
      </c>
      <c r="S466" s="49">
        <f ca="1">OFFSET(V!$B$7,D466,Q466)*H466</f>
        <v>3231.7200000000003</v>
      </c>
      <c r="T466" s="49">
        <f ca="1">IF(R466&gt;0,OFFSET(V!$I$7,D466,R466)*IF(R466=1,H466-9300,IF(R466=2,H466-18000,IF(R466=3,H466-45000,0))),0)</f>
        <v>0</v>
      </c>
      <c r="U466" s="49">
        <f>IF(AND(I466=1,H466&gt;20000,H466&lt;=45000),H466*V!$G$7,0)+IF(AND(I466=1,H466&gt;45000,H466&lt;=50000),V!$G$7/5000*(50000-H466)*H466,0)</f>
        <v>0</v>
      </c>
      <c r="V466" s="50">
        <f t="shared" ca="1" si="224"/>
        <v>3231.7200000000003</v>
      </c>
      <c r="W466" s="51">
        <v>0</v>
      </c>
      <c r="X466" s="51">
        <v>0</v>
      </c>
      <c r="Y466" s="52">
        <v>198.90554711743201</v>
      </c>
      <c r="Z466" s="52">
        <v>6619.9138100186765</v>
      </c>
      <c r="AA466" s="52">
        <v>0</v>
      </c>
      <c r="AB466" s="138">
        <f t="shared" si="244"/>
        <v>0</v>
      </c>
      <c r="AC466" s="52">
        <v>6263.5021886332943</v>
      </c>
      <c r="AD466" s="138">
        <f t="shared" si="225"/>
        <v>0</v>
      </c>
      <c r="AE466" s="138">
        <f t="shared" si="226"/>
        <v>564</v>
      </c>
      <c r="AF466" s="138">
        <f t="shared" si="227"/>
        <v>0</v>
      </c>
      <c r="AG466" s="138">
        <f t="shared" si="228"/>
        <v>0</v>
      </c>
      <c r="AH466" s="29"/>
      <c r="AI466" s="29"/>
      <c r="AJ466" s="15"/>
      <c r="AK466" s="51">
        <f t="shared" ca="1" si="229"/>
        <v>404276.55584508466</v>
      </c>
      <c r="AL466" s="15">
        <f t="shared" ca="1" si="230"/>
        <v>433675.27584508463</v>
      </c>
      <c r="AM466" s="49">
        <f t="shared" ca="1" si="231"/>
        <v>2473.6658789829503</v>
      </c>
      <c r="AN466" s="49">
        <f t="shared" ca="1" si="232"/>
        <v>87.713693487338901</v>
      </c>
      <c r="AO466" s="15"/>
      <c r="AP466" s="49">
        <f t="shared" ca="1" si="233"/>
        <v>3644.7595085417083</v>
      </c>
      <c r="AQ466" s="15">
        <f t="shared" si="245"/>
        <v>6263.5021886332943</v>
      </c>
      <c r="AR466" s="15">
        <f t="shared" si="246"/>
        <v>0</v>
      </c>
      <c r="AS466" s="15"/>
      <c r="AT466" s="15"/>
      <c r="AU466" s="51">
        <f t="shared" si="234"/>
        <v>0</v>
      </c>
      <c r="AV466" s="51">
        <f t="shared" ca="1" si="235"/>
        <v>9405.4881121014896</v>
      </c>
      <c r="AW466" s="51">
        <f t="shared" ca="1" si="247"/>
        <v>0</v>
      </c>
      <c r="AX466" s="15">
        <f t="shared" ca="1" si="248"/>
        <v>6786.7454320099041</v>
      </c>
      <c r="AY466" s="51">
        <f t="shared" ca="1" si="249"/>
        <v>-746.57792605585439</v>
      </c>
      <c r="AZ466" s="52">
        <f t="shared" ca="1" si="236"/>
        <v>0</v>
      </c>
      <c r="BA466" s="52">
        <f t="shared" ca="1" si="237"/>
        <v>0</v>
      </c>
      <c r="BB466" s="52">
        <f t="shared" si="250"/>
        <v>0</v>
      </c>
      <c r="BC466" s="39">
        <f t="shared" si="251"/>
        <v>0</v>
      </c>
      <c r="BD466" s="51">
        <f t="shared" ca="1" si="252"/>
        <v>0</v>
      </c>
      <c r="BE466" s="15">
        <f t="shared" ca="1" si="253"/>
        <v>12303.669694587345</v>
      </c>
      <c r="BF466" s="15">
        <v>-8919.2099999999991</v>
      </c>
      <c r="BG466" s="15">
        <f t="shared" ca="1" si="254"/>
        <v>439621.11511214223</v>
      </c>
      <c r="BH466" s="15"/>
      <c r="BI466" s="15"/>
    </row>
    <row r="467" spans="1:61" ht="11.25" x14ac:dyDescent="0.2">
      <c r="A467" s="20">
        <v>30920</v>
      </c>
      <c r="B467" s="20"/>
      <c r="C467" s="20">
        <v>1</v>
      </c>
      <c r="D467" s="20">
        <f t="shared" si="238"/>
        <v>3</v>
      </c>
      <c r="E467" s="47">
        <f t="shared" si="239"/>
        <v>3</v>
      </c>
      <c r="F467" s="47">
        <f t="shared" si="240"/>
        <v>33</v>
      </c>
      <c r="G467" s="21" t="s">
        <v>549</v>
      </c>
      <c r="H467" s="29">
        <v>1414</v>
      </c>
      <c r="I467" s="48"/>
      <c r="J467" s="29">
        <f t="shared" si="241"/>
        <v>2279.2835820895521</v>
      </c>
      <c r="K467" s="125">
        <v>124444.85</v>
      </c>
      <c r="L467" s="125">
        <v>171953.52</v>
      </c>
      <c r="M467" s="125">
        <v>0</v>
      </c>
      <c r="N467" s="126">
        <f t="shared" si="221"/>
        <v>156662.1648</v>
      </c>
      <c r="O467" s="126">
        <f t="shared" ca="1" si="222"/>
        <v>386357.98840012087</v>
      </c>
      <c r="P467" s="126">
        <f t="shared" ca="1" si="223"/>
        <v>68909</v>
      </c>
      <c r="Q467" s="49">
        <f t="shared" si="242"/>
        <v>1</v>
      </c>
      <c r="R467" s="49">
        <f t="shared" si="243"/>
        <v>0</v>
      </c>
      <c r="S467" s="49">
        <f ca="1">OFFSET(V!$B$7,D467,Q467)*H467</f>
        <v>8102.22</v>
      </c>
      <c r="T467" s="49">
        <f ca="1">IF(R467&gt;0,OFFSET(V!$I$7,D467,R467)*IF(R467=1,H467-9300,IF(R467=2,H467-18000,IF(R467=3,H467-45000,0))),0)</f>
        <v>0</v>
      </c>
      <c r="U467" s="49">
        <f>IF(AND(I467=1,H467&gt;20000,H467&lt;=45000),H467*V!$G$7,0)+IF(AND(I467=1,H467&gt;45000,H467&lt;=50000),V!$G$7/5000*(50000-H467)*H467,0)</f>
        <v>0</v>
      </c>
      <c r="V467" s="50">
        <f t="shared" ca="1" si="224"/>
        <v>8102.22</v>
      </c>
      <c r="W467" s="51">
        <v>0</v>
      </c>
      <c r="X467" s="51">
        <v>0</v>
      </c>
      <c r="Y467" s="52">
        <v>286.40363945553509</v>
      </c>
      <c r="Z467" s="52">
        <v>54517.779408879163</v>
      </c>
      <c r="AA467" s="52">
        <v>28311</v>
      </c>
      <c r="AB467" s="138">
        <f t="shared" si="244"/>
        <v>27311</v>
      </c>
      <c r="AC467" s="52">
        <v>51582.579539049679</v>
      </c>
      <c r="AD467" s="138">
        <f t="shared" si="225"/>
        <v>0</v>
      </c>
      <c r="AE467" s="138">
        <f t="shared" si="226"/>
        <v>1414</v>
      </c>
      <c r="AF467" s="138">
        <f t="shared" si="227"/>
        <v>0</v>
      </c>
      <c r="AG467" s="138">
        <f t="shared" si="228"/>
        <v>0</v>
      </c>
      <c r="AH467" s="29"/>
      <c r="AI467" s="29"/>
      <c r="AJ467" s="15"/>
      <c r="AK467" s="51">
        <f t="shared" ca="1" si="229"/>
        <v>1013558.5992286341</v>
      </c>
      <c r="AL467" s="15">
        <f t="shared" ca="1" si="230"/>
        <v>1090569.819228634</v>
      </c>
      <c r="AM467" s="49">
        <f t="shared" ca="1" si="231"/>
        <v>6201.7084270955529</v>
      </c>
      <c r="AN467" s="49">
        <f t="shared" ca="1" si="232"/>
        <v>126.29874535389207</v>
      </c>
      <c r="AO467" s="15"/>
      <c r="AP467" s="49">
        <f t="shared" ca="1" si="233"/>
        <v>30016.130207672762</v>
      </c>
      <c r="AQ467" s="15">
        <f t="shared" si="245"/>
        <v>51582.579539049679</v>
      </c>
      <c r="AR467" s="15">
        <f t="shared" si="246"/>
        <v>0</v>
      </c>
      <c r="AS467" s="15"/>
      <c r="AT467" s="15"/>
      <c r="AU467" s="51">
        <f t="shared" si="234"/>
        <v>13655.5</v>
      </c>
      <c r="AV467" s="51">
        <f t="shared" ca="1" si="235"/>
        <v>23580.425869701252</v>
      </c>
      <c r="AW467" s="51">
        <f t="shared" ca="1" si="247"/>
        <v>0</v>
      </c>
      <c r="AX467" s="15">
        <f t="shared" ca="1" si="248"/>
        <v>15669.476538324336</v>
      </c>
      <c r="AY467" s="51">
        <f t="shared" ca="1" si="249"/>
        <v>-1723.7253722803225</v>
      </c>
      <c r="AZ467" s="52">
        <f t="shared" ca="1" si="236"/>
        <v>0</v>
      </c>
      <c r="BA467" s="52">
        <f t="shared" ca="1" si="237"/>
        <v>0</v>
      </c>
      <c r="BB467" s="52">
        <f t="shared" si="250"/>
        <v>0</v>
      </c>
      <c r="BC467" s="39">
        <f t="shared" si="251"/>
        <v>0</v>
      </c>
      <c r="BD467" s="51">
        <f t="shared" ca="1" si="252"/>
        <v>0</v>
      </c>
      <c r="BE467" s="15">
        <f t="shared" ca="1" si="253"/>
        <v>65528.330705093693</v>
      </c>
      <c r="BF467" s="15">
        <v>-26028.639999999999</v>
      </c>
      <c r="BG467" s="15">
        <f t="shared" ca="1" si="254"/>
        <v>1136397.5171061773</v>
      </c>
      <c r="BH467" s="15"/>
      <c r="BI467" s="15"/>
    </row>
    <row r="468" spans="1:61" ht="11.25" x14ac:dyDescent="0.2">
      <c r="A468" s="20">
        <v>30921</v>
      </c>
      <c r="B468" s="20"/>
      <c r="C468" s="20">
        <v>1</v>
      </c>
      <c r="D468" s="20">
        <f t="shared" si="238"/>
        <v>3</v>
      </c>
      <c r="E468" s="47">
        <f t="shared" si="239"/>
        <v>3</v>
      </c>
      <c r="F468" s="47">
        <f t="shared" si="240"/>
        <v>33</v>
      </c>
      <c r="G468" s="21" t="s">
        <v>550</v>
      </c>
      <c r="H468" s="29">
        <v>1368</v>
      </c>
      <c r="I468" s="48"/>
      <c r="J468" s="29">
        <f t="shared" si="241"/>
        <v>2205.1343283582091</v>
      </c>
      <c r="K468" s="125">
        <v>66400.7</v>
      </c>
      <c r="L468" s="125">
        <v>66503.05</v>
      </c>
      <c r="M468" s="125">
        <v>38235</v>
      </c>
      <c r="N468" s="126">
        <f t="shared" ref="N468:N531" si="255">K468*K$2+L468*L$2+M468*M$2</f>
        <v>111979.69349999999</v>
      </c>
      <c r="O468" s="126">
        <f t="shared" ref="O468:O531" ca="1" si="256">OFFSET($O$4,D468,0)*J468</f>
        <v>373789.05808441684</v>
      </c>
      <c r="P468" s="126">
        <f t="shared" ref="P468:P531" ca="1" si="257">ROUND(IF(O468&gt;N468,(O468-N468)*$P$2,0),0)</f>
        <v>78543</v>
      </c>
      <c r="Q468" s="49">
        <f t="shared" si="242"/>
        <v>1</v>
      </c>
      <c r="R468" s="49">
        <f t="shared" si="243"/>
        <v>0</v>
      </c>
      <c r="S468" s="49">
        <f ca="1">OFFSET(V!$B$7,D468,Q468)*H468</f>
        <v>7838.64</v>
      </c>
      <c r="T468" s="49">
        <f ca="1">IF(R468&gt;0,OFFSET(V!$I$7,D468,R468)*IF(R468=1,H468-9300,IF(R468=2,H468-18000,IF(R468=3,H468-45000,0))),0)</f>
        <v>0</v>
      </c>
      <c r="U468" s="49">
        <f>IF(AND(I468=1,H468&gt;20000,H468&lt;=45000),H468*V!$G$7,0)+IF(AND(I468=1,H468&gt;45000,H468&lt;=50000),V!$G$7/5000*(50000-H468)*H468,0)</f>
        <v>0</v>
      </c>
      <c r="V468" s="50">
        <f t="shared" ref="V468:V531" ca="1" si="258">SUM(S468:U468)</f>
        <v>7838.64</v>
      </c>
      <c r="W468" s="51">
        <v>0</v>
      </c>
      <c r="X468" s="51">
        <v>0</v>
      </c>
      <c r="Y468" s="52">
        <v>77.323895554602728</v>
      </c>
      <c r="Z468" s="52">
        <v>37781.007681518568</v>
      </c>
      <c r="AA468" s="52">
        <v>0</v>
      </c>
      <c r="AB468" s="138">
        <f t="shared" si="244"/>
        <v>0</v>
      </c>
      <c r="AC468" s="52">
        <v>35746.904127939881</v>
      </c>
      <c r="AD468" s="138">
        <f t="shared" ref="AD468:AD531" si="259">IF(AND(H468&lt;=$AD$1,I468=0),0,1)</f>
        <v>0</v>
      </c>
      <c r="AE468" s="138">
        <f t="shared" ref="AE468:AE531" si="260">IF(AD468=0,H468,0)</f>
        <v>1368</v>
      </c>
      <c r="AF468" s="138">
        <f t="shared" ref="AF468:AF531" si="261">H468-AE468</f>
        <v>0</v>
      </c>
      <c r="AG468" s="138">
        <f t="shared" ref="AG468:AG531" si="262">J468*AD468</f>
        <v>0</v>
      </c>
      <c r="AH468" s="29"/>
      <c r="AI468" s="29"/>
      <c r="AJ468" s="15"/>
      <c r="AK468" s="51">
        <f t="shared" ref="AK468:AK531" ca="1" si="263">OFFSET($AK$4,D468,0)/OFFSET($J$4,D468,0)*J468</f>
        <v>980585.68864552455</v>
      </c>
      <c r="AL468" s="15">
        <f t="shared" ref="AL468:AL531" ca="1" si="264">AK468+P468+V468+W468+X468</f>
        <v>1066967.3286455243</v>
      </c>
      <c r="AM468" s="49">
        <f t="shared" ref="AM468:AM531" ca="1" si="265">OFFSET($AM$4,D468,0)/OFFSET($H$4,D468,0)*H468</f>
        <v>5999.9555362565179</v>
      </c>
      <c r="AN468" s="49">
        <f t="shared" ref="AN468:AN531" ca="1" si="266">OFFSET($AN$4,D468,0)/OFFSET($Y$4,D468,0)*Y468</f>
        <v>34.098417928581881</v>
      </c>
      <c r="AO468" s="15"/>
      <c r="AP468" s="49">
        <f t="shared" ref="AP468:AP531" ca="1" si="267">OFFSET($AP$4,D468,0)/OFFSET($Z$4,D468,0)*Z468</f>
        <v>20801.280944338101</v>
      </c>
      <c r="AQ468" s="15">
        <f t="shared" si="245"/>
        <v>35746.904127939881</v>
      </c>
      <c r="AR468" s="15">
        <f t="shared" si="246"/>
        <v>0</v>
      </c>
      <c r="AS468" s="15"/>
      <c r="AT468" s="15"/>
      <c r="AU468" s="51">
        <f t="shared" ref="AU468:AU531" si="268">IF(AD468=0,AB468*$AU$4,0)</f>
        <v>0</v>
      </c>
      <c r="AV468" s="51">
        <f t="shared" ref="AV468:AV531" ca="1" si="269">OFFSET($AV$4,D468,0)/OFFSET($AE$4,D468,0)*AE468</f>
        <v>22813.311591054677</v>
      </c>
      <c r="AW468" s="51">
        <f t="shared" ca="1" si="247"/>
        <v>0</v>
      </c>
      <c r="AX468" s="15">
        <f t="shared" ca="1" si="248"/>
        <v>7867.6884074528934</v>
      </c>
      <c r="AY468" s="51">
        <f t="shared" ca="1" si="249"/>
        <v>-865.48737578776729</v>
      </c>
      <c r="AZ468" s="52">
        <f t="shared" ref="AZ468:AZ531" ca="1" si="270">OFFSET($AT$4,D468,0)*$AZ$2/OFFSET($AF$4,D468,0)*AF468</f>
        <v>0</v>
      </c>
      <c r="BA468" s="52">
        <f t="shared" ref="BA468:BA531" ca="1" si="271">OFFSET($AT$4,D468,0)*$BA$2/OFFSET($AG$4,D468,0)*AG468</f>
        <v>0</v>
      </c>
      <c r="BB468" s="52">
        <f t="shared" si="250"/>
        <v>0</v>
      </c>
      <c r="BC468" s="39">
        <f t="shared" si="251"/>
        <v>0</v>
      </c>
      <c r="BD468" s="51">
        <f t="shared" ca="1" si="252"/>
        <v>0</v>
      </c>
      <c r="BE468" s="15">
        <f t="shared" ca="1" si="253"/>
        <v>42749.105159605009</v>
      </c>
      <c r="BF468" s="15">
        <v>-21625.15</v>
      </c>
      <c r="BG468" s="15">
        <f t="shared" ca="1" si="254"/>
        <v>1094125.3377593146</v>
      </c>
      <c r="BH468" s="15"/>
      <c r="BI468" s="15"/>
    </row>
    <row r="469" spans="1:61" ht="11.25" x14ac:dyDescent="0.2">
      <c r="A469" s="20">
        <v>30925</v>
      </c>
      <c r="B469" s="20"/>
      <c r="C469" s="20">
        <v>1</v>
      </c>
      <c r="D469" s="20">
        <f t="shared" ref="D469:D532" si="272">INT(A469/10000)</f>
        <v>3</v>
      </c>
      <c r="E469" s="47">
        <f t="shared" ref="E469:E532" si="273">IF(H469&lt;=500,1,IF(H469&lt;=1000,2,IF(H469&lt;=2500,3,IF(H469&lt;=5000,4,IF(H469&lt;=10000,5,IF(H469&lt;=20000,6,IF(H469&lt;=50000,7,8)))))))</f>
        <v>3</v>
      </c>
      <c r="F469" s="47">
        <f t="shared" ref="F469:F532" si="274">D469*10+E469</f>
        <v>33</v>
      </c>
      <c r="G469" s="21" t="s">
        <v>551</v>
      </c>
      <c r="H469" s="29">
        <v>2295</v>
      </c>
      <c r="I469" s="48"/>
      <c r="J469" s="29">
        <f t="shared" ref="J469:J532" si="275">IF(AND(I469=1,H469&lt;=20000),H469*2,IF(H469&lt;=10000,H469*(1+41/67),IF(H469&lt;=20000,H469*(1+2/3),IF(H469&lt;=50000,H469*(2),H469*(2+1/3))))+IF(AND(H469&gt;9000,H469&lt;=10000),(H469-9000)*(110/201),0)+IF(AND(H469&gt;18000,H469&lt;=20000),(H469-18000)*(3+1/3),0)+IF(AND(H469&gt;45000,H469&lt;=50000),(H469-45000)*(3+1/3),0))</f>
        <v>3699.4029850746269</v>
      </c>
      <c r="K469" s="125">
        <v>201821.69999999998</v>
      </c>
      <c r="L469" s="125">
        <v>276492.14</v>
      </c>
      <c r="M469" s="125">
        <v>0</v>
      </c>
      <c r="N469" s="126">
        <f t="shared" si="255"/>
        <v>253143.55859999999</v>
      </c>
      <c r="O469" s="126">
        <f t="shared" ca="1" si="256"/>
        <v>627080.32770740974</v>
      </c>
      <c r="P469" s="126">
        <f t="shared" ca="1" si="257"/>
        <v>112181</v>
      </c>
      <c r="Q469" s="49">
        <f t="shared" ref="Q469:Q532" si="276">IF(AND(I469=1,H469&lt;=20000),3,IF(H469&lt;=10000,1,IF(H469&lt;=20000,2,IF(H469&lt;=50000,3,4))))</f>
        <v>1</v>
      </c>
      <c r="R469" s="49">
        <f t="shared" ref="R469:R532" si="277">IF(AND(I469=1,H469&lt;=45000),0,IF(AND(H469&gt;9300,H469&lt;=10000),1,IF(AND(H469&gt;18000,H469&lt;=20000),2,IF(AND(H469&gt;45000,H469&lt;=50000),3,0))))</f>
        <v>0</v>
      </c>
      <c r="S469" s="49">
        <f ca="1">OFFSET(V!$B$7,D469,Q469)*H469</f>
        <v>13150.35</v>
      </c>
      <c r="T469" s="49">
        <f ca="1">IF(R469&gt;0,OFFSET(V!$I$7,D469,R469)*IF(R469=1,H469-9300,IF(R469=2,H469-18000,IF(R469=3,H469-45000,0))),0)</f>
        <v>0</v>
      </c>
      <c r="U469" s="49">
        <f>IF(AND(I469=1,H469&gt;20000,H469&lt;=45000),H469*V!$G$7,0)+IF(AND(I469=1,H469&gt;45000,H469&lt;=50000),V!$G$7/5000*(50000-H469)*H469,0)</f>
        <v>0</v>
      </c>
      <c r="V469" s="50">
        <f t="shared" ca="1" si="258"/>
        <v>13150.35</v>
      </c>
      <c r="W469" s="51">
        <v>11227.35</v>
      </c>
      <c r="X469" s="51">
        <v>0</v>
      </c>
      <c r="Y469" s="52">
        <v>922.72697542931473</v>
      </c>
      <c r="Z469" s="52">
        <v>141634.63005893765</v>
      </c>
      <c r="AA469" s="52">
        <v>31944</v>
      </c>
      <c r="AB469" s="138">
        <f t="shared" ref="AB469:AB532" si="278">MAX(AA469-$AB$3,0)</f>
        <v>30944</v>
      </c>
      <c r="AC469" s="52">
        <v>134009.11867127768</v>
      </c>
      <c r="AD469" s="138">
        <f t="shared" si="259"/>
        <v>0</v>
      </c>
      <c r="AE469" s="138">
        <f t="shared" si="260"/>
        <v>2295</v>
      </c>
      <c r="AF469" s="138">
        <f t="shared" si="261"/>
        <v>0</v>
      </c>
      <c r="AG469" s="138">
        <f t="shared" si="262"/>
        <v>0</v>
      </c>
      <c r="AH469" s="29"/>
      <c r="AI469" s="29"/>
      <c r="AJ469" s="15"/>
      <c r="AK469" s="51">
        <f t="shared" ca="1" si="263"/>
        <v>1645061.5171355838</v>
      </c>
      <c r="AL469" s="15">
        <f t="shared" ca="1" si="264"/>
        <v>1781620.217135584</v>
      </c>
      <c r="AM469" s="49">
        <f t="shared" ca="1" si="265"/>
        <v>10065.714879904026</v>
      </c>
      <c r="AN469" s="49">
        <f t="shared" ca="1" si="266"/>
        <v>406.90565078872567</v>
      </c>
      <c r="AO469" s="15"/>
      <c r="AP469" s="49">
        <f t="shared" ca="1" si="267"/>
        <v>77980.496341937091</v>
      </c>
      <c r="AQ469" s="15">
        <f t="shared" ref="AQ469:AQ532" si="279">IF(AD469=0,AC469,0)</f>
        <v>134009.11867127768</v>
      </c>
      <c r="AR469" s="15">
        <f t="shared" ref="AR469:AR532" si="280">AC469-AQ469</f>
        <v>0</v>
      </c>
      <c r="AS469" s="15"/>
      <c r="AT469" s="15"/>
      <c r="AU469" s="51">
        <f t="shared" si="268"/>
        <v>15472</v>
      </c>
      <c r="AV469" s="51">
        <f t="shared" ca="1" si="269"/>
        <v>38272.331945519363</v>
      </c>
      <c r="AW469" s="51">
        <f t="shared" ref="AW469:AW532" ca="1" si="281">IF(AD469=0,MAX(0,AC469*$AW$1-(AP469+AU469+AV469)),0)</f>
        <v>0</v>
      </c>
      <c r="AX469" s="15">
        <f t="shared" ref="AX469:AX532" ca="1" si="282">IF(AD469=0,MAX(0,(AP469+AU469+AV469)-AC469),0)</f>
        <v>0</v>
      </c>
      <c r="AY469" s="51">
        <f t="shared" ref="AY469:AY532" ca="1" si="283">-OFFSET($AW$4,D469,0)/OFFSET($AX$4,D469,0)*AX469</f>
        <v>0</v>
      </c>
      <c r="AZ469" s="52">
        <f t="shared" ca="1" si="270"/>
        <v>0</v>
      </c>
      <c r="BA469" s="52">
        <f t="shared" ca="1" si="271"/>
        <v>0</v>
      </c>
      <c r="BB469" s="52">
        <f t="shared" ref="BB469:BB532" si="284">IF(AD469=1,MAX(0,AC469*$BB$1-(AP469+AZ469+BA469)),0)</f>
        <v>0</v>
      </c>
      <c r="BC469" s="39">
        <f t="shared" ref="BC469:BC532" si="285">IF(AD469=1,MAX(0,(AP469+AZ469+BA469)-AC469),0)</f>
        <v>0</v>
      </c>
      <c r="BD469" s="51">
        <f t="shared" ref="BD469:BD532" ca="1" si="286">-OFFSET($BB$4,D469,0)/OFFSET($BC$4,D469,0)*BC469</f>
        <v>0</v>
      </c>
      <c r="BE469" s="15">
        <f t="shared" ref="BE469:BE532" ca="1" si="287">AP469+AU469+AV469+AW469+AY469+AZ469+BA469+BB469+BD469</f>
        <v>131724.82828745645</v>
      </c>
      <c r="BF469" s="15">
        <v>-42795.46</v>
      </c>
      <c r="BG469" s="15">
        <f t="shared" ref="BG469:BG532" ca="1" si="288">AL469+AM469+AN469+BE469+BF469</f>
        <v>1881022.2059537331</v>
      </c>
      <c r="BH469" s="15"/>
      <c r="BI469" s="15"/>
    </row>
    <row r="470" spans="1:61" ht="11.25" x14ac:dyDescent="0.2">
      <c r="A470" s="20">
        <v>30929</v>
      </c>
      <c r="B470" s="20"/>
      <c r="C470" s="20">
        <v>1</v>
      </c>
      <c r="D470" s="20">
        <f t="shared" si="272"/>
        <v>3</v>
      </c>
      <c r="E470" s="47">
        <f t="shared" si="273"/>
        <v>2</v>
      </c>
      <c r="F470" s="47">
        <f t="shared" si="274"/>
        <v>32</v>
      </c>
      <c r="G470" s="21" t="s">
        <v>552</v>
      </c>
      <c r="H470" s="29">
        <v>675</v>
      </c>
      <c r="I470" s="48"/>
      <c r="J470" s="29">
        <f t="shared" si="275"/>
        <v>1088.0597014925372</v>
      </c>
      <c r="K470" s="125">
        <v>41910.649999999994</v>
      </c>
      <c r="L470" s="125">
        <v>35120.53</v>
      </c>
      <c r="M470" s="125">
        <v>30983</v>
      </c>
      <c r="N470" s="126">
        <f t="shared" si="255"/>
        <v>74855.674700000003</v>
      </c>
      <c r="O470" s="126">
        <f t="shared" ca="1" si="256"/>
        <v>184435.39050217933</v>
      </c>
      <c r="P470" s="126">
        <f t="shared" ca="1" si="257"/>
        <v>32874</v>
      </c>
      <c r="Q470" s="49">
        <f t="shared" si="276"/>
        <v>1</v>
      </c>
      <c r="R470" s="49">
        <f t="shared" si="277"/>
        <v>0</v>
      </c>
      <c r="S470" s="49">
        <f ca="1">OFFSET(V!$B$7,D470,Q470)*H470</f>
        <v>3867.7500000000005</v>
      </c>
      <c r="T470" s="49">
        <f ca="1">IF(R470&gt;0,OFFSET(V!$I$7,D470,R470)*IF(R470=1,H470-9300,IF(R470=2,H470-18000,IF(R470=3,H470-45000,0))),0)</f>
        <v>0</v>
      </c>
      <c r="U470" s="49">
        <f>IF(AND(I470=1,H470&gt;20000,H470&lt;=45000),H470*V!$G$7,0)+IF(AND(I470=1,H470&gt;45000,H470&lt;=50000),V!$G$7/5000*(50000-H470)*H470,0)</f>
        <v>0</v>
      </c>
      <c r="V470" s="50">
        <f t="shared" ca="1" si="258"/>
        <v>3867.7500000000005</v>
      </c>
      <c r="W470" s="51">
        <v>0</v>
      </c>
      <c r="X470" s="51">
        <v>0</v>
      </c>
      <c r="Y470" s="52">
        <v>98.253671794946328</v>
      </c>
      <c r="Z470" s="52">
        <v>30196.725362092395</v>
      </c>
      <c r="AA470" s="52">
        <v>3537</v>
      </c>
      <c r="AB470" s="138">
        <f t="shared" si="278"/>
        <v>2537</v>
      </c>
      <c r="AC470" s="52">
        <v>28570.954369342551</v>
      </c>
      <c r="AD470" s="138">
        <f t="shared" si="259"/>
        <v>0</v>
      </c>
      <c r="AE470" s="138">
        <f t="shared" si="260"/>
        <v>675</v>
      </c>
      <c r="AF470" s="138">
        <f t="shared" si="261"/>
        <v>0</v>
      </c>
      <c r="AG470" s="138">
        <f t="shared" si="262"/>
        <v>0</v>
      </c>
      <c r="AH470" s="29"/>
      <c r="AI470" s="29"/>
      <c r="AJ470" s="15"/>
      <c r="AK470" s="51">
        <f t="shared" ca="1" si="263"/>
        <v>483841.6226869364</v>
      </c>
      <c r="AL470" s="15">
        <f t="shared" ca="1" si="264"/>
        <v>520583.3726869364</v>
      </c>
      <c r="AM470" s="49">
        <f t="shared" ca="1" si="265"/>
        <v>2960.5043764423608</v>
      </c>
      <c r="AN470" s="49">
        <f t="shared" ca="1" si="266"/>
        <v>43.328064886694264</v>
      </c>
      <c r="AO470" s="15"/>
      <c r="AP470" s="49">
        <f t="shared" ca="1" si="267"/>
        <v>16625.564176340584</v>
      </c>
      <c r="AQ470" s="15">
        <f t="shared" si="279"/>
        <v>28570.954369342551</v>
      </c>
      <c r="AR470" s="15">
        <f t="shared" si="280"/>
        <v>0</v>
      </c>
      <c r="AS470" s="15"/>
      <c r="AT470" s="15"/>
      <c r="AU470" s="51">
        <f t="shared" si="268"/>
        <v>1268.5</v>
      </c>
      <c r="AV470" s="51">
        <f t="shared" ca="1" si="269"/>
        <v>11256.568219270401</v>
      </c>
      <c r="AW470" s="51">
        <f t="shared" ca="1" si="281"/>
        <v>0</v>
      </c>
      <c r="AX470" s="15">
        <f t="shared" ca="1" si="282"/>
        <v>579.67802626843331</v>
      </c>
      <c r="AY470" s="51">
        <f t="shared" ca="1" si="283"/>
        <v>-63.767651662672009</v>
      </c>
      <c r="AZ470" s="52">
        <f t="shared" ca="1" si="270"/>
        <v>0</v>
      </c>
      <c r="BA470" s="52">
        <f t="shared" ca="1" si="271"/>
        <v>0</v>
      </c>
      <c r="BB470" s="52">
        <f t="shared" si="284"/>
        <v>0</v>
      </c>
      <c r="BC470" s="39">
        <f t="shared" si="285"/>
        <v>0</v>
      </c>
      <c r="BD470" s="51">
        <f t="shared" ca="1" si="286"/>
        <v>0</v>
      </c>
      <c r="BE470" s="15">
        <f t="shared" ca="1" si="287"/>
        <v>29086.864743948314</v>
      </c>
      <c r="BF470" s="15">
        <v>-11118.55</v>
      </c>
      <c r="BG470" s="15">
        <f t="shared" ca="1" si="288"/>
        <v>541555.51987221371</v>
      </c>
      <c r="BH470" s="15"/>
      <c r="BI470" s="15"/>
    </row>
    <row r="471" spans="1:61" ht="11.25" x14ac:dyDescent="0.2">
      <c r="A471" s="20">
        <v>30932</v>
      </c>
      <c r="B471" s="20"/>
      <c r="C471" s="20">
        <v>1</v>
      </c>
      <c r="D471" s="20">
        <f t="shared" si="272"/>
        <v>3</v>
      </c>
      <c r="E471" s="47">
        <f t="shared" si="273"/>
        <v>3</v>
      </c>
      <c r="F471" s="47">
        <f t="shared" si="274"/>
        <v>33</v>
      </c>
      <c r="G471" s="21" t="s">
        <v>553</v>
      </c>
      <c r="H471" s="29">
        <v>1121</v>
      </c>
      <c r="I471" s="48"/>
      <c r="J471" s="29">
        <f t="shared" si="275"/>
        <v>1806.9850746268658</v>
      </c>
      <c r="K471" s="125">
        <v>70898.3</v>
      </c>
      <c r="L471" s="125">
        <v>55977.57</v>
      </c>
      <c r="M471" s="125">
        <v>35491</v>
      </c>
      <c r="N471" s="126">
        <f t="shared" si="255"/>
        <v>108369.02830000001</v>
      </c>
      <c r="O471" s="126">
        <f t="shared" ca="1" si="256"/>
        <v>306299.36704139714</v>
      </c>
      <c r="P471" s="126">
        <f t="shared" ca="1" si="257"/>
        <v>59379</v>
      </c>
      <c r="Q471" s="49">
        <f t="shared" si="276"/>
        <v>1</v>
      </c>
      <c r="R471" s="49">
        <f t="shared" si="277"/>
        <v>0</v>
      </c>
      <c r="S471" s="49">
        <f ca="1">OFFSET(V!$B$7,D471,Q471)*H471</f>
        <v>6423.3300000000008</v>
      </c>
      <c r="T471" s="49">
        <f ca="1">IF(R471&gt;0,OFFSET(V!$I$7,D471,R471)*IF(R471=1,H471-9300,IF(R471=2,H471-18000,IF(R471=3,H471-45000,0))),0)</f>
        <v>0</v>
      </c>
      <c r="U471" s="49">
        <f>IF(AND(I471=1,H471&gt;20000,H471&lt;=45000),H471*V!$G$7,0)+IF(AND(I471=1,H471&gt;45000,H471&lt;=50000),V!$G$7/5000*(50000-H471)*H471,0)</f>
        <v>0</v>
      </c>
      <c r="V471" s="50">
        <f t="shared" ca="1" si="258"/>
        <v>6423.3300000000008</v>
      </c>
      <c r="W471" s="51">
        <v>0</v>
      </c>
      <c r="X471" s="51">
        <v>0</v>
      </c>
      <c r="Y471" s="52">
        <v>318.37968648939341</v>
      </c>
      <c r="Z471" s="52">
        <v>23446.654506079081</v>
      </c>
      <c r="AA471" s="52">
        <v>3519</v>
      </c>
      <c r="AB471" s="138">
        <f t="shared" si="278"/>
        <v>2519</v>
      </c>
      <c r="AC471" s="52">
        <v>22184.302700844481</v>
      </c>
      <c r="AD471" s="138">
        <f t="shared" si="259"/>
        <v>0</v>
      </c>
      <c r="AE471" s="138">
        <f t="shared" si="260"/>
        <v>1121</v>
      </c>
      <c r="AF471" s="138">
        <f t="shared" si="261"/>
        <v>0</v>
      </c>
      <c r="AG471" s="138">
        <f t="shared" si="262"/>
        <v>0</v>
      </c>
      <c r="AH471" s="29"/>
      <c r="AI471" s="29"/>
      <c r="AJ471" s="15"/>
      <c r="AK471" s="51">
        <f t="shared" ca="1" si="263"/>
        <v>803535.49486230477</v>
      </c>
      <c r="AL471" s="15">
        <f t="shared" ca="1" si="264"/>
        <v>869337.82486230473</v>
      </c>
      <c r="AM471" s="49">
        <f t="shared" ca="1" si="265"/>
        <v>4916.6302310990905</v>
      </c>
      <c r="AN471" s="49">
        <f t="shared" ca="1" si="266"/>
        <v>140.39959487323048</v>
      </c>
      <c r="AO471" s="15"/>
      <c r="AP471" s="49">
        <f t="shared" ca="1" si="267"/>
        <v>12909.14344310518</v>
      </c>
      <c r="AQ471" s="15">
        <f t="shared" si="279"/>
        <v>22184.302700844481</v>
      </c>
      <c r="AR471" s="15">
        <f t="shared" si="280"/>
        <v>0</v>
      </c>
      <c r="AS471" s="15"/>
      <c r="AT471" s="15"/>
      <c r="AU471" s="51">
        <f t="shared" si="268"/>
        <v>1259.5</v>
      </c>
      <c r="AV471" s="51">
        <f t="shared" ca="1" si="269"/>
        <v>18694.241442669805</v>
      </c>
      <c r="AW471" s="51">
        <f t="shared" ca="1" si="281"/>
        <v>0</v>
      </c>
      <c r="AX471" s="15">
        <f t="shared" ca="1" si="282"/>
        <v>10678.582184930503</v>
      </c>
      <c r="AY471" s="51">
        <f t="shared" ca="1" si="283"/>
        <v>-1174.7005719767174</v>
      </c>
      <c r="AZ471" s="52">
        <f t="shared" ca="1" si="270"/>
        <v>0</v>
      </c>
      <c r="BA471" s="52">
        <f t="shared" ca="1" si="271"/>
        <v>0</v>
      </c>
      <c r="BB471" s="52">
        <f t="shared" si="284"/>
        <v>0</v>
      </c>
      <c r="BC471" s="39">
        <f t="shared" si="285"/>
        <v>0</v>
      </c>
      <c r="BD471" s="51">
        <f t="shared" ca="1" si="286"/>
        <v>0</v>
      </c>
      <c r="BE471" s="15">
        <f t="shared" ca="1" si="287"/>
        <v>31688.184313798265</v>
      </c>
      <c r="BF471" s="15">
        <v>-18277.43</v>
      </c>
      <c r="BG471" s="15">
        <f t="shared" ca="1" si="288"/>
        <v>887805.60900207527</v>
      </c>
      <c r="BH471" s="15"/>
      <c r="BI471" s="15"/>
    </row>
    <row r="472" spans="1:61" ht="11.25" x14ac:dyDescent="0.2">
      <c r="A472" s="20">
        <v>30935</v>
      </c>
      <c r="B472" s="20"/>
      <c r="C472" s="20">
        <v>1</v>
      </c>
      <c r="D472" s="20">
        <f t="shared" si="272"/>
        <v>3</v>
      </c>
      <c r="E472" s="47">
        <f t="shared" si="273"/>
        <v>5</v>
      </c>
      <c r="F472" s="47">
        <f t="shared" si="274"/>
        <v>35</v>
      </c>
      <c r="G472" s="21" t="s">
        <v>554</v>
      </c>
      <c r="H472" s="29">
        <v>5593</v>
      </c>
      <c r="I472" s="48"/>
      <c r="J472" s="29">
        <f t="shared" si="275"/>
        <v>9015.5820895522393</v>
      </c>
      <c r="K472" s="125">
        <v>427236.2</v>
      </c>
      <c r="L472" s="125">
        <v>2516876.92</v>
      </c>
      <c r="M472" s="125">
        <v>0</v>
      </c>
      <c r="N472" s="126">
        <f t="shared" si="255"/>
        <v>1289192.0628</v>
      </c>
      <c r="O472" s="126">
        <f t="shared" ca="1" si="256"/>
        <v>1528217.9838202803</v>
      </c>
      <c r="P472" s="126">
        <f t="shared" ca="1" si="257"/>
        <v>71708</v>
      </c>
      <c r="Q472" s="49">
        <f t="shared" si="276"/>
        <v>1</v>
      </c>
      <c r="R472" s="49">
        <f t="shared" si="277"/>
        <v>0</v>
      </c>
      <c r="S472" s="49">
        <f ca="1">OFFSET(V!$B$7,D472,Q472)*H472</f>
        <v>32047.890000000003</v>
      </c>
      <c r="T472" s="49">
        <f ca="1">IF(R472&gt;0,OFFSET(V!$I$7,D472,R472)*IF(R472=1,H472-9300,IF(R472=2,H472-18000,IF(R472=3,H472-45000,0))),0)</f>
        <v>0</v>
      </c>
      <c r="U472" s="49">
        <f>IF(AND(I472=1,H472&gt;20000,H472&lt;=45000),H472*V!$G$7,0)+IF(AND(I472=1,H472&gt;45000,H472&lt;=50000),V!$G$7/5000*(50000-H472)*H472,0)</f>
        <v>0</v>
      </c>
      <c r="V472" s="50">
        <f t="shared" ca="1" si="258"/>
        <v>32047.890000000003</v>
      </c>
      <c r="W472" s="51">
        <v>34397</v>
      </c>
      <c r="X472" s="51">
        <v>0</v>
      </c>
      <c r="Y472" s="52">
        <v>3744.5404533331393</v>
      </c>
      <c r="Z472" s="52">
        <v>195232.22604158337</v>
      </c>
      <c r="AA472" s="52">
        <v>7294</v>
      </c>
      <c r="AB472" s="138">
        <f t="shared" si="278"/>
        <v>6294</v>
      </c>
      <c r="AC472" s="52">
        <v>184721.05682894948</v>
      </c>
      <c r="AD472" s="138">
        <f t="shared" si="259"/>
        <v>0</v>
      </c>
      <c r="AE472" s="138">
        <f t="shared" si="260"/>
        <v>5593</v>
      </c>
      <c r="AF472" s="138">
        <f t="shared" si="261"/>
        <v>0</v>
      </c>
      <c r="AG472" s="138">
        <f t="shared" si="262"/>
        <v>0</v>
      </c>
      <c r="AH472" s="29"/>
      <c r="AI472" s="29"/>
      <c r="AJ472" s="15"/>
      <c r="AK472" s="51">
        <f t="shared" ca="1" si="263"/>
        <v>4009075.8454637565</v>
      </c>
      <c r="AL472" s="15">
        <f t="shared" ca="1" si="264"/>
        <v>4147228.7354637566</v>
      </c>
      <c r="AM472" s="49">
        <f t="shared" ca="1" si="265"/>
        <v>24530.519966580923</v>
      </c>
      <c r="AN472" s="49">
        <f t="shared" ca="1" si="266"/>
        <v>1651.2735734850658</v>
      </c>
      <c r="AO472" s="15"/>
      <c r="AP472" s="49">
        <f t="shared" ca="1" si="267"/>
        <v>107489.9964954102</v>
      </c>
      <c r="AQ472" s="15">
        <f t="shared" si="279"/>
        <v>184721.05682894948</v>
      </c>
      <c r="AR472" s="15">
        <f t="shared" si="280"/>
        <v>0</v>
      </c>
      <c r="AS472" s="15"/>
      <c r="AT472" s="15"/>
      <c r="AU472" s="51">
        <f t="shared" si="268"/>
        <v>3147</v>
      </c>
      <c r="AV472" s="51">
        <f t="shared" ca="1" si="269"/>
        <v>93271.090445006441</v>
      </c>
      <c r="AW472" s="51">
        <f t="shared" ca="1" si="281"/>
        <v>0</v>
      </c>
      <c r="AX472" s="15">
        <f t="shared" ca="1" si="282"/>
        <v>19187.030111467175</v>
      </c>
      <c r="AY472" s="51">
        <f t="shared" ca="1" si="283"/>
        <v>-2110.6748869978078</v>
      </c>
      <c r="AZ472" s="52">
        <f t="shared" ca="1" si="270"/>
        <v>0</v>
      </c>
      <c r="BA472" s="52">
        <f t="shared" ca="1" si="271"/>
        <v>0</v>
      </c>
      <c r="BB472" s="52">
        <f t="shared" si="284"/>
        <v>0</v>
      </c>
      <c r="BC472" s="39">
        <f t="shared" si="285"/>
        <v>0</v>
      </c>
      <c r="BD472" s="51">
        <f t="shared" ca="1" si="286"/>
        <v>0</v>
      </c>
      <c r="BE472" s="15">
        <f t="shared" ca="1" si="287"/>
        <v>201797.41205341884</v>
      </c>
      <c r="BF472" s="15">
        <v>-130138.82</v>
      </c>
      <c r="BG472" s="15">
        <f t="shared" ca="1" si="288"/>
        <v>4245069.1210572412</v>
      </c>
      <c r="BH472" s="15"/>
      <c r="BI472" s="15"/>
    </row>
    <row r="473" spans="1:61" ht="11.25" x14ac:dyDescent="0.2">
      <c r="A473" s="20">
        <v>30939</v>
      </c>
      <c r="B473" s="20"/>
      <c r="C473" s="20">
        <v>1</v>
      </c>
      <c r="D473" s="20">
        <f t="shared" si="272"/>
        <v>3</v>
      </c>
      <c r="E473" s="47">
        <f t="shared" si="273"/>
        <v>2</v>
      </c>
      <c r="F473" s="47">
        <f t="shared" si="274"/>
        <v>32</v>
      </c>
      <c r="G473" s="21" t="s">
        <v>555</v>
      </c>
      <c r="H473" s="29">
        <v>989</v>
      </c>
      <c r="I473" s="48"/>
      <c r="J473" s="29">
        <f t="shared" si="275"/>
        <v>1594.2089552238806</v>
      </c>
      <c r="K473" s="125">
        <v>59655</v>
      </c>
      <c r="L473" s="125">
        <v>59188</v>
      </c>
      <c r="M473" s="125">
        <v>34051</v>
      </c>
      <c r="N473" s="126">
        <f t="shared" si="255"/>
        <v>100085.92</v>
      </c>
      <c r="O473" s="126">
        <f t="shared" ca="1" si="256"/>
        <v>270232.00178763759</v>
      </c>
      <c r="P473" s="126">
        <f t="shared" ca="1" si="257"/>
        <v>51044</v>
      </c>
      <c r="Q473" s="49">
        <f t="shared" si="276"/>
        <v>1</v>
      </c>
      <c r="R473" s="49">
        <f t="shared" si="277"/>
        <v>0</v>
      </c>
      <c r="S473" s="49">
        <f ca="1">OFFSET(V!$B$7,D473,Q473)*H473</f>
        <v>5666.97</v>
      </c>
      <c r="T473" s="49">
        <f ca="1">IF(R473&gt;0,OFFSET(V!$I$7,D473,R473)*IF(R473=1,H473-9300,IF(R473=2,H473-18000,IF(R473=3,H473-45000,0))),0)</f>
        <v>0</v>
      </c>
      <c r="U473" s="49">
        <f>IF(AND(I473=1,H473&gt;20000,H473&lt;=45000),H473*V!$G$7,0)+IF(AND(I473=1,H473&gt;45000,H473&lt;=50000),V!$G$7/5000*(50000-H473)*H473,0)</f>
        <v>0</v>
      </c>
      <c r="V473" s="50">
        <f t="shared" ca="1" si="258"/>
        <v>5666.97</v>
      </c>
      <c r="W473" s="51">
        <v>0</v>
      </c>
      <c r="X473" s="51">
        <v>0</v>
      </c>
      <c r="Y473" s="52">
        <v>71.655414489509667</v>
      </c>
      <c r="Z473" s="52">
        <v>16766.494916535248</v>
      </c>
      <c r="AA473" s="52">
        <v>0</v>
      </c>
      <c r="AB473" s="138">
        <f t="shared" si="278"/>
        <v>0</v>
      </c>
      <c r="AC473" s="52">
        <v>15863.798324155408</v>
      </c>
      <c r="AD473" s="138">
        <f t="shared" si="259"/>
        <v>0</v>
      </c>
      <c r="AE473" s="138">
        <f t="shared" si="260"/>
        <v>989</v>
      </c>
      <c r="AF473" s="138">
        <f t="shared" si="261"/>
        <v>0</v>
      </c>
      <c r="AG473" s="138">
        <f t="shared" si="262"/>
        <v>0</v>
      </c>
      <c r="AH473" s="29"/>
      <c r="AI473" s="29"/>
      <c r="AJ473" s="15"/>
      <c r="AK473" s="51">
        <f t="shared" ca="1" si="263"/>
        <v>708917.57753685943</v>
      </c>
      <c r="AL473" s="15">
        <f t="shared" ca="1" si="264"/>
        <v>765628.54753685941</v>
      </c>
      <c r="AM473" s="49">
        <f t="shared" ca="1" si="265"/>
        <v>4337.6871530392518</v>
      </c>
      <c r="AN473" s="49">
        <f t="shared" ca="1" si="266"/>
        <v>31.598721877426438</v>
      </c>
      <c r="AO473" s="15"/>
      <c r="AP473" s="49">
        <f t="shared" ca="1" si="267"/>
        <v>9231.2141102915139</v>
      </c>
      <c r="AQ473" s="15">
        <f t="shared" si="279"/>
        <v>15863.798324155408</v>
      </c>
      <c r="AR473" s="15">
        <f t="shared" si="280"/>
        <v>0</v>
      </c>
      <c r="AS473" s="15"/>
      <c r="AT473" s="15"/>
      <c r="AU473" s="51">
        <f t="shared" si="268"/>
        <v>0</v>
      </c>
      <c r="AV473" s="51">
        <f t="shared" ca="1" si="269"/>
        <v>16492.95699090137</v>
      </c>
      <c r="AW473" s="51">
        <f t="shared" ca="1" si="281"/>
        <v>0</v>
      </c>
      <c r="AX473" s="15">
        <f t="shared" ca="1" si="282"/>
        <v>9860.3727770374771</v>
      </c>
      <c r="AY473" s="51">
        <f t="shared" ca="1" si="283"/>
        <v>-1084.693205567623</v>
      </c>
      <c r="AZ473" s="52">
        <f t="shared" ca="1" si="270"/>
        <v>0</v>
      </c>
      <c r="BA473" s="52">
        <f t="shared" ca="1" si="271"/>
        <v>0</v>
      </c>
      <c r="BB473" s="52">
        <f t="shared" si="284"/>
        <v>0</v>
      </c>
      <c r="BC473" s="39">
        <f t="shared" si="285"/>
        <v>0</v>
      </c>
      <c r="BD473" s="51">
        <f t="shared" ca="1" si="286"/>
        <v>0</v>
      </c>
      <c r="BE473" s="15">
        <f t="shared" ca="1" si="287"/>
        <v>24639.477895625263</v>
      </c>
      <c r="BF473" s="15">
        <v>-15762.26</v>
      </c>
      <c r="BG473" s="15">
        <f t="shared" ca="1" si="288"/>
        <v>778875.05130740139</v>
      </c>
      <c r="BH473" s="15"/>
      <c r="BI473" s="15"/>
    </row>
    <row r="474" spans="1:61" ht="11.25" x14ac:dyDescent="0.2">
      <c r="A474" s="20">
        <v>30940</v>
      </c>
      <c r="B474" s="20"/>
      <c r="C474" s="20">
        <v>1</v>
      </c>
      <c r="D474" s="20">
        <f t="shared" si="272"/>
        <v>3</v>
      </c>
      <c r="E474" s="47">
        <f t="shared" si="273"/>
        <v>3</v>
      </c>
      <c r="F474" s="47">
        <f t="shared" si="274"/>
        <v>33</v>
      </c>
      <c r="G474" s="21" t="s">
        <v>556</v>
      </c>
      <c r="H474" s="29">
        <v>1195</v>
      </c>
      <c r="I474" s="48"/>
      <c r="J474" s="29">
        <f t="shared" si="275"/>
        <v>1926.2686567164178</v>
      </c>
      <c r="K474" s="125">
        <v>72740</v>
      </c>
      <c r="L474" s="125">
        <v>9995.0300000000007</v>
      </c>
      <c r="M474" s="125">
        <v>41102</v>
      </c>
      <c r="N474" s="126">
        <f t="shared" si="255"/>
        <v>97372.861699999994</v>
      </c>
      <c r="O474" s="126">
        <f t="shared" ca="1" si="256"/>
        <v>326518.95059274713</v>
      </c>
      <c r="P474" s="126">
        <f t="shared" ca="1" si="257"/>
        <v>68744</v>
      </c>
      <c r="Q474" s="49">
        <f t="shared" si="276"/>
        <v>1</v>
      </c>
      <c r="R474" s="49">
        <f t="shared" si="277"/>
        <v>0</v>
      </c>
      <c r="S474" s="49">
        <f ca="1">OFFSET(V!$B$7,D474,Q474)*H474</f>
        <v>6847.35</v>
      </c>
      <c r="T474" s="49">
        <f ca="1">IF(R474&gt;0,OFFSET(V!$I$7,D474,R474)*IF(R474=1,H474-9300,IF(R474=2,H474-18000,IF(R474=3,H474-45000,0))),0)</f>
        <v>0</v>
      </c>
      <c r="U474" s="49">
        <f>IF(AND(I474=1,H474&gt;20000,H474&lt;=45000),H474*V!$G$7,0)+IF(AND(I474=1,H474&gt;45000,H474&lt;=50000),V!$G$7/5000*(50000-H474)*H474,0)</f>
        <v>0</v>
      </c>
      <c r="V474" s="50">
        <f t="shared" ca="1" si="258"/>
        <v>6847.35</v>
      </c>
      <c r="W474" s="51">
        <v>0</v>
      </c>
      <c r="X474" s="51">
        <v>0</v>
      </c>
      <c r="Y474" s="52">
        <v>113.51496697019687</v>
      </c>
      <c r="Z474" s="52">
        <v>18447.92628067702</v>
      </c>
      <c r="AA474" s="52">
        <v>0</v>
      </c>
      <c r="AB474" s="138">
        <f t="shared" si="278"/>
        <v>0</v>
      </c>
      <c r="AC474" s="52">
        <v>17454.702576322543</v>
      </c>
      <c r="AD474" s="138">
        <f t="shared" si="259"/>
        <v>0</v>
      </c>
      <c r="AE474" s="138">
        <f t="shared" si="260"/>
        <v>1195</v>
      </c>
      <c r="AF474" s="138">
        <f t="shared" si="261"/>
        <v>0</v>
      </c>
      <c r="AG474" s="138">
        <f t="shared" si="262"/>
        <v>0</v>
      </c>
      <c r="AH474" s="29"/>
      <c r="AI474" s="29"/>
      <c r="AJ474" s="15"/>
      <c r="AK474" s="51">
        <f t="shared" ca="1" si="263"/>
        <v>856578.87275687256</v>
      </c>
      <c r="AL474" s="15">
        <f t="shared" ca="1" si="264"/>
        <v>932170.22275687254</v>
      </c>
      <c r="AM474" s="49">
        <f t="shared" ca="1" si="265"/>
        <v>5241.1892294053641</v>
      </c>
      <c r="AN474" s="49">
        <f t="shared" ca="1" si="266"/>
        <v>50.058015793651215</v>
      </c>
      <c r="AO474" s="15"/>
      <c r="AP474" s="49">
        <f t="shared" ca="1" si="267"/>
        <v>10156.968301100032</v>
      </c>
      <c r="AQ474" s="15">
        <f t="shared" si="279"/>
        <v>17454.702576322543</v>
      </c>
      <c r="AR474" s="15">
        <f t="shared" si="280"/>
        <v>0</v>
      </c>
      <c r="AS474" s="15"/>
      <c r="AT474" s="15"/>
      <c r="AU474" s="51">
        <f t="shared" si="268"/>
        <v>0</v>
      </c>
      <c r="AV474" s="51">
        <f t="shared" ca="1" si="269"/>
        <v>19928.29484744908</v>
      </c>
      <c r="AW474" s="51">
        <f t="shared" ca="1" si="281"/>
        <v>0</v>
      </c>
      <c r="AX474" s="15">
        <f t="shared" ca="1" si="282"/>
        <v>12630.560572226572</v>
      </c>
      <c r="AY474" s="51">
        <f t="shared" ca="1" si="283"/>
        <v>-1389.4285282103385</v>
      </c>
      <c r="AZ474" s="52">
        <f t="shared" ca="1" si="270"/>
        <v>0</v>
      </c>
      <c r="BA474" s="52">
        <f t="shared" ca="1" si="271"/>
        <v>0</v>
      </c>
      <c r="BB474" s="52">
        <f t="shared" si="284"/>
        <v>0</v>
      </c>
      <c r="BC474" s="39">
        <f t="shared" si="285"/>
        <v>0</v>
      </c>
      <c r="BD474" s="51">
        <f t="shared" ca="1" si="286"/>
        <v>0</v>
      </c>
      <c r="BE474" s="15">
        <f t="shared" ca="1" si="287"/>
        <v>28695.834620338777</v>
      </c>
      <c r="BF474" s="15">
        <v>-17976.77</v>
      </c>
      <c r="BG474" s="15">
        <f t="shared" ca="1" si="288"/>
        <v>948180.53462241031</v>
      </c>
      <c r="BH474" s="15"/>
      <c r="BI474" s="15"/>
    </row>
    <row r="475" spans="1:61" ht="11.25" x14ac:dyDescent="0.2">
      <c r="A475" s="20">
        <v>30942</v>
      </c>
      <c r="B475" s="20"/>
      <c r="C475" s="20">
        <v>1</v>
      </c>
      <c r="D475" s="20">
        <f t="shared" si="272"/>
        <v>3</v>
      </c>
      <c r="E475" s="47">
        <f t="shared" si="273"/>
        <v>4</v>
      </c>
      <c r="F475" s="47">
        <f t="shared" si="274"/>
        <v>34</v>
      </c>
      <c r="G475" s="21" t="s">
        <v>557</v>
      </c>
      <c r="H475" s="29">
        <v>2715</v>
      </c>
      <c r="I475" s="48"/>
      <c r="J475" s="29">
        <f t="shared" si="275"/>
        <v>4376.4179104477607</v>
      </c>
      <c r="K475" s="125">
        <v>221026.75</v>
      </c>
      <c r="L475" s="125">
        <v>488315.49</v>
      </c>
      <c r="M475" s="125">
        <v>38684</v>
      </c>
      <c r="N475" s="126">
        <f t="shared" si="255"/>
        <v>388266.30109999998</v>
      </c>
      <c r="O475" s="126">
        <f t="shared" ca="1" si="256"/>
        <v>741840.1262420991</v>
      </c>
      <c r="P475" s="126">
        <f t="shared" ca="1" si="257"/>
        <v>106072</v>
      </c>
      <c r="Q475" s="49">
        <f t="shared" si="276"/>
        <v>1</v>
      </c>
      <c r="R475" s="49">
        <f t="shared" si="277"/>
        <v>0</v>
      </c>
      <c r="S475" s="49">
        <f ca="1">OFFSET(V!$B$7,D475,Q475)*H475</f>
        <v>15556.95</v>
      </c>
      <c r="T475" s="49">
        <f ca="1">IF(R475&gt;0,OFFSET(V!$I$7,D475,R475)*IF(R475=1,H475-9300,IF(R475=2,H475-18000,IF(R475=3,H475-45000,0))),0)</f>
        <v>0</v>
      </c>
      <c r="U475" s="49">
        <f>IF(AND(I475=1,H475&gt;20000,H475&lt;=45000),H475*V!$G$7,0)+IF(AND(I475=1,H475&gt;45000,H475&lt;=50000),V!$G$7/5000*(50000-H475)*H475,0)</f>
        <v>0</v>
      </c>
      <c r="V475" s="50">
        <f t="shared" ca="1" si="258"/>
        <v>15556.95</v>
      </c>
      <c r="W475" s="51">
        <v>12896.1</v>
      </c>
      <c r="X475" s="51">
        <v>0</v>
      </c>
      <c r="Y475" s="52">
        <v>1493.4994149836848</v>
      </c>
      <c r="Z475" s="52">
        <v>151445.89870860372</v>
      </c>
      <c r="AA475" s="52">
        <v>12252</v>
      </c>
      <c r="AB475" s="138">
        <f t="shared" si="278"/>
        <v>11252</v>
      </c>
      <c r="AC475" s="52">
        <v>143292.15534275956</v>
      </c>
      <c r="AD475" s="138">
        <f t="shared" si="259"/>
        <v>0</v>
      </c>
      <c r="AE475" s="138">
        <f t="shared" si="260"/>
        <v>2715</v>
      </c>
      <c r="AF475" s="138">
        <f t="shared" si="261"/>
        <v>0</v>
      </c>
      <c r="AG475" s="138">
        <f t="shared" si="262"/>
        <v>0</v>
      </c>
      <c r="AH475" s="29"/>
      <c r="AI475" s="29"/>
      <c r="AJ475" s="15"/>
      <c r="AK475" s="51">
        <f t="shared" ca="1" si="263"/>
        <v>1946118.5268074551</v>
      </c>
      <c r="AL475" s="15">
        <f t="shared" ca="1" si="264"/>
        <v>2080643.5768074552</v>
      </c>
      <c r="AM475" s="49">
        <f t="shared" ca="1" si="265"/>
        <v>11907.806491912606</v>
      </c>
      <c r="AN475" s="49">
        <f t="shared" ca="1" si="266"/>
        <v>658.60581470891555</v>
      </c>
      <c r="AO475" s="15"/>
      <c r="AP475" s="49">
        <f t="shared" ca="1" si="267"/>
        <v>83382.336264325248</v>
      </c>
      <c r="AQ475" s="15">
        <f t="shared" si="279"/>
        <v>143292.15534275956</v>
      </c>
      <c r="AR475" s="15">
        <f t="shared" si="280"/>
        <v>0</v>
      </c>
      <c r="AS475" s="15"/>
      <c r="AT475" s="15"/>
      <c r="AU475" s="51">
        <f t="shared" si="268"/>
        <v>5626</v>
      </c>
      <c r="AV475" s="51">
        <f t="shared" ca="1" si="269"/>
        <v>45276.418837509831</v>
      </c>
      <c r="AW475" s="51">
        <f t="shared" ca="1" si="281"/>
        <v>0</v>
      </c>
      <c r="AX475" s="15">
        <f t="shared" ca="1" si="282"/>
        <v>0</v>
      </c>
      <c r="AY475" s="51">
        <f t="shared" ca="1" si="283"/>
        <v>0</v>
      </c>
      <c r="AZ475" s="52">
        <f t="shared" ca="1" si="270"/>
        <v>0</v>
      </c>
      <c r="BA475" s="52">
        <f t="shared" ca="1" si="271"/>
        <v>0</v>
      </c>
      <c r="BB475" s="52">
        <f t="shared" si="284"/>
        <v>0</v>
      </c>
      <c r="BC475" s="39">
        <f t="shared" si="285"/>
        <v>0</v>
      </c>
      <c r="BD475" s="51">
        <f t="shared" ca="1" si="286"/>
        <v>0</v>
      </c>
      <c r="BE475" s="15">
        <f t="shared" ca="1" si="287"/>
        <v>134284.75510183506</v>
      </c>
      <c r="BF475" s="15">
        <v>-51642.57</v>
      </c>
      <c r="BG475" s="15">
        <f t="shared" ca="1" si="288"/>
        <v>2175852.1742159119</v>
      </c>
      <c r="BH475" s="15"/>
      <c r="BI475" s="15"/>
    </row>
    <row r="476" spans="1:61" ht="11.25" x14ac:dyDescent="0.2">
      <c r="A476" s="20">
        <v>31001</v>
      </c>
      <c r="B476" s="20"/>
      <c r="C476" s="20">
        <v>1</v>
      </c>
      <c r="D476" s="20">
        <f t="shared" si="272"/>
        <v>3</v>
      </c>
      <c r="E476" s="47">
        <f t="shared" si="273"/>
        <v>2</v>
      </c>
      <c r="F476" s="47">
        <f t="shared" si="274"/>
        <v>32</v>
      </c>
      <c r="G476" s="21" t="s">
        <v>558</v>
      </c>
      <c r="H476" s="29">
        <v>708</v>
      </c>
      <c r="I476" s="48"/>
      <c r="J476" s="29">
        <f t="shared" si="275"/>
        <v>1141.2537313432836</v>
      </c>
      <c r="K476" s="125">
        <v>53360</v>
      </c>
      <c r="L476" s="125">
        <v>32721</v>
      </c>
      <c r="M476" s="125">
        <v>19622</v>
      </c>
      <c r="N476" s="126">
        <f t="shared" si="255"/>
        <v>70802.39</v>
      </c>
      <c r="O476" s="126">
        <f t="shared" ca="1" si="256"/>
        <v>193452.23181561922</v>
      </c>
      <c r="P476" s="126">
        <f t="shared" ca="1" si="257"/>
        <v>36795</v>
      </c>
      <c r="Q476" s="49">
        <f t="shared" si="276"/>
        <v>1</v>
      </c>
      <c r="R476" s="49">
        <f t="shared" si="277"/>
        <v>0</v>
      </c>
      <c r="S476" s="49">
        <f ca="1">OFFSET(V!$B$7,D476,Q476)*H476</f>
        <v>4056.84</v>
      </c>
      <c r="T476" s="49">
        <f ca="1">IF(R476&gt;0,OFFSET(V!$I$7,D476,R476)*IF(R476=1,H476-9300,IF(R476=2,H476-18000,IF(R476=3,H476-45000,0))),0)</f>
        <v>0</v>
      </c>
      <c r="U476" s="49">
        <f>IF(AND(I476=1,H476&gt;20000,H476&lt;=45000),H476*V!$G$7,0)+IF(AND(I476=1,H476&gt;45000,H476&lt;=50000),V!$G$7/5000*(50000-H476)*H476,0)</f>
        <v>0</v>
      </c>
      <c r="V476" s="50">
        <f t="shared" ca="1" si="258"/>
        <v>4056.84</v>
      </c>
      <c r="W476" s="51">
        <v>0</v>
      </c>
      <c r="X476" s="51">
        <v>0</v>
      </c>
      <c r="Y476" s="52">
        <v>44.185083174058704</v>
      </c>
      <c r="Z476" s="52">
        <v>23259.158593926004</v>
      </c>
      <c r="AA476" s="52">
        <v>0</v>
      </c>
      <c r="AB476" s="138">
        <f t="shared" si="278"/>
        <v>0</v>
      </c>
      <c r="AC476" s="52">
        <v>22006.901440067752</v>
      </c>
      <c r="AD476" s="138">
        <f t="shared" si="259"/>
        <v>0</v>
      </c>
      <c r="AE476" s="138">
        <f t="shared" si="260"/>
        <v>708</v>
      </c>
      <c r="AF476" s="138">
        <f t="shared" si="261"/>
        <v>0</v>
      </c>
      <c r="AG476" s="138">
        <f t="shared" si="262"/>
        <v>0</v>
      </c>
      <c r="AH476" s="29"/>
      <c r="AI476" s="29"/>
      <c r="AJ476" s="15"/>
      <c r="AK476" s="51">
        <f t="shared" ca="1" si="263"/>
        <v>507496.10201829777</v>
      </c>
      <c r="AL476" s="15">
        <f t="shared" ca="1" si="264"/>
        <v>548347.94201829773</v>
      </c>
      <c r="AM476" s="49">
        <f t="shared" ca="1" si="265"/>
        <v>3105.2401459573207</v>
      </c>
      <c r="AN476" s="49">
        <f t="shared" ca="1" si="266"/>
        <v>19.48481024490393</v>
      </c>
      <c r="AO476" s="15"/>
      <c r="AP476" s="49">
        <f t="shared" ca="1" si="267"/>
        <v>12805.912868169537</v>
      </c>
      <c r="AQ476" s="15">
        <f t="shared" si="279"/>
        <v>22006.901440067752</v>
      </c>
      <c r="AR476" s="15">
        <f t="shared" si="280"/>
        <v>0</v>
      </c>
      <c r="AS476" s="15"/>
      <c r="AT476" s="15"/>
      <c r="AU476" s="51">
        <f t="shared" si="268"/>
        <v>0</v>
      </c>
      <c r="AV476" s="51">
        <f t="shared" ca="1" si="269"/>
        <v>11806.889332212508</v>
      </c>
      <c r="AW476" s="51">
        <f t="shared" ca="1" si="281"/>
        <v>0</v>
      </c>
      <c r="AX476" s="15">
        <f t="shared" ca="1" si="282"/>
        <v>2605.9007603142927</v>
      </c>
      <c r="AY476" s="51">
        <f t="shared" ca="1" si="283"/>
        <v>-286.66287908292054</v>
      </c>
      <c r="AZ476" s="52">
        <f t="shared" ca="1" si="270"/>
        <v>0</v>
      </c>
      <c r="BA476" s="52">
        <f t="shared" ca="1" si="271"/>
        <v>0</v>
      </c>
      <c r="BB476" s="52">
        <f t="shared" si="284"/>
        <v>0</v>
      </c>
      <c r="BC476" s="39">
        <f t="shared" si="285"/>
        <v>0</v>
      </c>
      <c r="BD476" s="51">
        <f t="shared" ca="1" si="286"/>
        <v>0</v>
      </c>
      <c r="BE476" s="15">
        <f t="shared" ca="1" si="287"/>
        <v>24326.139321299124</v>
      </c>
      <c r="BF476" s="15">
        <v>-11622.62</v>
      </c>
      <c r="BG476" s="15">
        <f t="shared" ca="1" si="288"/>
        <v>564176.1862957991</v>
      </c>
      <c r="BH476" s="15"/>
      <c r="BI476" s="15"/>
    </row>
    <row r="477" spans="1:61" ht="11.25" x14ac:dyDescent="0.2">
      <c r="A477" s="20">
        <v>31008</v>
      </c>
      <c r="B477" s="20"/>
      <c r="C477" s="20">
        <v>1</v>
      </c>
      <c r="D477" s="20">
        <f t="shared" si="272"/>
        <v>3</v>
      </c>
      <c r="E477" s="47">
        <f t="shared" si="273"/>
        <v>4</v>
      </c>
      <c r="F477" s="47">
        <f t="shared" si="274"/>
        <v>34</v>
      </c>
      <c r="G477" s="21" t="s">
        <v>559</v>
      </c>
      <c r="H477" s="29">
        <v>2985</v>
      </c>
      <c r="I477" s="48"/>
      <c r="J477" s="29">
        <f t="shared" si="275"/>
        <v>4811.6417910447763</v>
      </c>
      <c r="K477" s="125">
        <v>235969.55000000002</v>
      </c>
      <c r="L477" s="125">
        <v>294605.78000000003</v>
      </c>
      <c r="M477" s="125">
        <v>69432</v>
      </c>
      <c r="N477" s="126">
        <f t="shared" si="255"/>
        <v>354226.33020000003</v>
      </c>
      <c r="O477" s="126">
        <f t="shared" ca="1" si="256"/>
        <v>815614.2824429709</v>
      </c>
      <c r="P477" s="126">
        <f t="shared" ca="1" si="257"/>
        <v>138416</v>
      </c>
      <c r="Q477" s="49">
        <f t="shared" si="276"/>
        <v>1</v>
      </c>
      <c r="R477" s="49">
        <f t="shared" si="277"/>
        <v>0</v>
      </c>
      <c r="S477" s="49">
        <f ca="1">OFFSET(V!$B$7,D477,Q477)*H477</f>
        <v>17104.050000000003</v>
      </c>
      <c r="T477" s="49">
        <f ca="1">IF(R477&gt;0,OFFSET(V!$I$7,D477,R477)*IF(R477=1,H477-9300,IF(R477=2,H477-18000,IF(R477=3,H477-45000,0))),0)</f>
        <v>0</v>
      </c>
      <c r="U477" s="49">
        <f>IF(AND(I477=1,H477&gt;20000,H477&lt;=45000),H477*V!$G$7,0)+IF(AND(I477=1,H477&gt;45000,H477&lt;=50000),V!$G$7/5000*(50000-H477)*H477,0)</f>
        <v>0</v>
      </c>
      <c r="V477" s="50">
        <f t="shared" ca="1" si="258"/>
        <v>17104.050000000003</v>
      </c>
      <c r="W477" s="51">
        <v>13078.550000000001</v>
      </c>
      <c r="X477" s="51">
        <v>0</v>
      </c>
      <c r="Y477" s="52">
        <v>0</v>
      </c>
      <c r="Z477" s="52">
        <v>49086.720493012501</v>
      </c>
      <c r="AA477" s="52">
        <v>0</v>
      </c>
      <c r="AB477" s="138">
        <f t="shared" si="278"/>
        <v>0</v>
      </c>
      <c r="AC477" s="52">
        <v>46443.925112062323</v>
      </c>
      <c r="AD477" s="138">
        <f t="shared" si="259"/>
        <v>0</v>
      </c>
      <c r="AE477" s="138">
        <f t="shared" si="260"/>
        <v>2985</v>
      </c>
      <c r="AF477" s="138">
        <f t="shared" si="261"/>
        <v>0</v>
      </c>
      <c r="AG477" s="138">
        <f t="shared" si="262"/>
        <v>0</v>
      </c>
      <c r="AH477" s="29"/>
      <c r="AI477" s="29"/>
      <c r="AJ477" s="15"/>
      <c r="AK477" s="51">
        <f t="shared" ca="1" si="263"/>
        <v>2139655.17588223</v>
      </c>
      <c r="AL477" s="15">
        <f t="shared" ca="1" si="264"/>
        <v>2308253.7758822297</v>
      </c>
      <c r="AM477" s="49">
        <f t="shared" ca="1" si="265"/>
        <v>13092.00824248955</v>
      </c>
      <c r="AN477" s="49">
        <f t="shared" ca="1" si="266"/>
        <v>0</v>
      </c>
      <c r="AO477" s="15"/>
      <c r="AP477" s="49">
        <f t="shared" ca="1" si="267"/>
        <v>27025.924565554382</v>
      </c>
      <c r="AQ477" s="15">
        <f t="shared" si="279"/>
        <v>46443.925112062323</v>
      </c>
      <c r="AR477" s="15">
        <f t="shared" si="280"/>
        <v>0</v>
      </c>
      <c r="AS477" s="15"/>
      <c r="AT477" s="15"/>
      <c r="AU477" s="51">
        <f t="shared" si="268"/>
        <v>0</v>
      </c>
      <c r="AV477" s="51">
        <f t="shared" ca="1" si="269"/>
        <v>49779.046125217988</v>
      </c>
      <c r="AW477" s="51">
        <f t="shared" ca="1" si="281"/>
        <v>0</v>
      </c>
      <c r="AX477" s="15">
        <f t="shared" ca="1" si="282"/>
        <v>30361.045578710051</v>
      </c>
      <c r="AY477" s="51">
        <f t="shared" ca="1" si="283"/>
        <v>-3339.8757428165072</v>
      </c>
      <c r="AZ477" s="52">
        <f t="shared" ca="1" si="270"/>
        <v>0</v>
      </c>
      <c r="BA477" s="52">
        <f t="shared" ca="1" si="271"/>
        <v>0</v>
      </c>
      <c r="BB477" s="52">
        <f t="shared" si="284"/>
        <v>0</v>
      </c>
      <c r="BC477" s="39">
        <f t="shared" si="285"/>
        <v>0</v>
      </c>
      <c r="BD477" s="51">
        <f t="shared" ca="1" si="286"/>
        <v>0</v>
      </c>
      <c r="BE477" s="15">
        <f t="shared" ca="1" si="287"/>
        <v>73465.094947955862</v>
      </c>
      <c r="BF477" s="15">
        <v>-51907.94</v>
      </c>
      <c r="BG477" s="15">
        <f t="shared" ca="1" si="288"/>
        <v>2342902.9390726755</v>
      </c>
      <c r="BH477" s="15"/>
      <c r="BI477" s="15"/>
    </row>
    <row r="478" spans="1:61" ht="11.25" x14ac:dyDescent="0.2">
      <c r="A478" s="20">
        <v>31009</v>
      </c>
      <c r="B478" s="20"/>
      <c r="C478" s="20">
        <v>1</v>
      </c>
      <c r="D478" s="20">
        <f t="shared" si="272"/>
        <v>3</v>
      </c>
      <c r="E478" s="47">
        <f t="shared" si="273"/>
        <v>3</v>
      </c>
      <c r="F478" s="47">
        <f t="shared" si="274"/>
        <v>33</v>
      </c>
      <c r="G478" s="21" t="s">
        <v>560</v>
      </c>
      <c r="H478" s="29">
        <v>1453</v>
      </c>
      <c r="I478" s="48"/>
      <c r="J478" s="29">
        <f t="shared" si="275"/>
        <v>2342.1492537313434</v>
      </c>
      <c r="K478" s="125">
        <v>111471.75</v>
      </c>
      <c r="L478" s="125">
        <v>41419.160000000003</v>
      </c>
      <c r="M478" s="125">
        <v>40059</v>
      </c>
      <c r="N478" s="126">
        <f t="shared" si="255"/>
        <v>136472.1324</v>
      </c>
      <c r="O478" s="126">
        <f t="shared" ca="1" si="256"/>
        <v>397014.25540691346</v>
      </c>
      <c r="P478" s="126">
        <f t="shared" ca="1" si="257"/>
        <v>78163</v>
      </c>
      <c r="Q478" s="49">
        <f t="shared" si="276"/>
        <v>1</v>
      </c>
      <c r="R478" s="49">
        <f t="shared" si="277"/>
        <v>0</v>
      </c>
      <c r="S478" s="49">
        <f ca="1">OFFSET(V!$B$7,D478,Q478)*H478</f>
        <v>8325.69</v>
      </c>
      <c r="T478" s="49">
        <f ca="1">IF(R478&gt;0,OFFSET(V!$I$7,D478,R478)*IF(R478=1,H478-9300,IF(R478=2,H478-18000,IF(R478=3,H478-45000,0))),0)</f>
        <v>0</v>
      </c>
      <c r="U478" s="49">
        <f>IF(AND(I478=1,H478&gt;20000,H478&lt;=45000),H478*V!$G$7,0)+IF(AND(I478=1,H478&gt;45000,H478&lt;=50000),V!$G$7/5000*(50000-H478)*H478,0)</f>
        <v>0</v>
      </c>
      <c r="V478" s="50">
        <f t="shared" ca="1" si="258"/>
        <v>8325.69</v>
      </c>
      <c r="W478" s="51">
        <v>0</v>
      </c>
      <c r="X478" s="51">
        <v>0</v>
      </c>
      <c r="Y478" s="52">
        <v>326.30102541369007</v>
      </c>
      <c r="Z478" s="52">
        <v>8172.1328750099919</v>
      </c>
      <c r="AA478" s="52">
        <v>0</v>
      </c>
      <c r="AB478" s="138">
        <f t="shared" si="278"/>
        <v>0</v>
      </c>
      <c r="AC478" s="52">
        <v>7732.1508432573937</v>
      </c>
      <c r="AD478" s="138">
        <f t="shared" si="259"/>
        <v>0</v>
      </c>
      <c r="AE478" s="138">
        <f t="shared" si="260"/>
        <v>1453</v>
      </c>
      <c r="AF478" s="138">
        <f t="shared" si="261"/>
        <v>0</v>
      </c>
      <c r="AG478" s="138">
        <f t="shared" si="262"/>
        <v>0</v>
      </c>
      <c r="AH478" s="29"/>
      <c r="AI478" s="29"/>
      <c r="AJ478" s="15"/>
      <c r="AK478" s="51">
        <f t="shared" ca="1" si="263"/>
        <v>1041513.8929838794</v>
      </c>
      <c r="AL478" s="15">
        <f t="shared" ca="1" si="264"/>
        <v>1128002.5829838794</v>
      </c>
      <c r="AM478" s="49">
        <f t="shared" ca="1" si="265"/>
        <v>6372.7597910677778</v>
      </c>
      <c r="AN478" s="49">
        <f t="shared" ca="1" si="266"/>
        <v>143.89275986779381</v>
      </c>
      <c r="AO478" s="15"/>
      <c r="AP478" s="49">
        <f t="shared" ca="1" si="267"/>
        <v>4499.3726287162826</v>
      </c>
      <c r="AQ478" s="15">
        <f t="shared" si="279"/>
        <v>7732.1508432573937</v>
      </c>
      <c r="AR478" s="15">
        <f t="shared" si="280"/>
        <v>0</v>
      </c>
      <c r="AS478" s="15"/>
      <c r="AT478" s="15"/>
      <c r="AU478" s="51">
        <f t="shared" si="268"/>
        <v>0</v>
      </c>
      <c r="AV478" s="51">
        <f t="shared" ca="1" si="269"/>
        <v>24230.805366814653</v>
      </c>
      <c r="AW478" s="51">
        <f t="shared" ca="1" si="281"/>
        <v>0</v>
      </c>
      <c r="AX478" s="15">
        <f t="shared" ca="1" si="282"/>
        <v>20998.027152273542</v>
      </c>
      <c r="AY478" s="51">
        <f t="shared" ca="1" si="283"/>
        <v>-2309.8941487726074</v>
      </c>
      <c r="AZ478" s="52">
        <f t="shared" ca="1" si="270"/>
        <v>0</v>
      </c>
      <c r="BA478" s="52">
        <f t="shared" ca="1" si="271"/>
        <v>0</v>
      </c>
      <c r="BB478" s="52">
        <f t="shared" si="284"/>
        <v>0</v>
      </c>
      <c r="BC478" s="39">
        <f t="shared" si="285"/>
        <v>0</v>
      </c>
      <c r="BD478" s="51">
        <f t="shared" ca="1" si="286"/>
        <v>0</v>
      </c>
      <c r="BE478" s="15">
        <f t="shared" ca="1" si="287"/>
        <v>26420.283846758328</v>
      </c>
      <c r="BF478" s="15">
        <v>-23318.54</v>
      </c>
      <c r="BG478" s="15">
        <f t="shared" ca="1" si="288"/>
        <v>1137620.9793815732</v>
      </c>
      <c r="BH478" s="15"/>
      <c r="BI478" s="15"/>
    </row>
    <row r="479" spans="1:61" ht="11.25" x14ac:dyDescent="0.2">
      <c r="A479" s="20">
        <v>31014</v>
      </c>
      <c r="B479" s="20"/>
      <c r="C479" s="20">
        <v>1</v>
      </c>
      <c r="D479" s="20">
        <f t="shared" si="272"/>
        <v>3</v>
      </c>
      <c r="E479" s="47">
        <f t="shared" si="273"/>
        <v>3</v>
      </c>
      <c r="F479" s="47">
        <f t="shared" si="274"/>
        <v>33</v>
      </c>
      <c r="G479" s="21" t="s">
        <v>561</v>
      </c>
      <c r="H479" s="29">
        <v>1161</v>
      </c>
      <c r="I479" s="48"/>
      <c r="J479" s="29">
        <f t="shared" si="275"/>
        <v>1871.4626865671642</v>
      </c>
      <c r="K479" s="125">
        <v>99547.5</v>
      </c>
      <c r="L479" s="125">
        <v>45613.73</v>
      </c>
      <c r="M479" s="125">
        <v>33417</v>
      </c>
      <c r="N479" s="126">
        <f t="shared" si="255"/>
        <v>122880.55470000001</v>
      </c>
      <c r="O479" s="126">
        <f t="shared" ca="1" si="256"/>
        <v>317228.87166374846</v>
      </c>
      <c r="P479" s="126">
        <f t="shared" ca="1" si="257"/>
        <v>58304</v>
      </c>
      <c r="Q479" s="49">
        <f t="shared" si="276"/>
        <v>1</v>
      </c>
      <c r="R479" s="49">
        <f t="shared" si="277"/>
        <v>0</v>
      </c>
      <c r="S479" s="49">
        <f ca="1">OFFSET(V!$B$7,D479,Q479)*H479</f>
        <v>6652.5300000000007</v>
      </c>
      <c r="T479" s="49">
        <f ca="1">IF(R479&gt;0,OFFSET(V!$I$7,D479,R479)*IF(R479=1,H479-9300,IF(R479=2,H479-18000,IF(R479=3,H479-45000,0))),0)</f>
        <v>0</v>
      </c>
      <c r="U479" s="49">
        <f>IF(AND(I479=1,H479&gt;20000,H479&lt;=45000),H479*V!$G$7,0)+IF(AND(I479=1,H479&gt;45000,H479&lt;=50000),V!$G$7/5000*(50000-H479)*H479,0)</f>
        <v>0</v>
      </c>
      <c r="V479" s="50">
        <f t="shared" ca="1" si="258"/>
        <v>6652.5300000000007</v>
      </c>
      <c r="W479" s="51">
        <v>0</v>
      </c>
      <c r="X479" s="51">
        <v>0</v>
      </c>
      <c r="Y479" s="52">
        <v>471.57402091524165</v>
      </c>
      <c r="Z479" s="52">
        <v>20048.836144560799</v>
      </c>
      <c r="AA479" s="52">
        <v>0</v>
      </c>
      <c r="AB479" s="138">
        <f t="shared" si="278"/>
        <v>0</v>
      </c>
      <c r="AC479" s="52">
        <v>18969.420550605715</v>
      </c>
      <c r="AD479" s="138">
        <f t="shared" si="259"/>
        <v>0</v>
      </c>
      <c r="AE479" s="138">
        <f t="shared" si="260"/>
        <v>1161</v>
      </c>
      <c r="AF479" s="138">
        <f t="shared" si="261"/>
        <v>0</v>
      </c>
      <c r="AG479" s="138">
        <f t="shared" si="262"/>
        <v>0</v>
      </c>
      <c r="AH479" s="29"/>
      <c r="AI479" s="29"/>
      <c r="AJ479" s="15"/>
      <c r="AK479" s="51">
        <f t="shared" ca="1" si="263"/>
        <v>832207.59102153068</v>
      </c>
      <c r="AL479" s="15">
        <f t="shared" ca="1" si="264"/>
        <v>897164.12102153071</v>
      </c>
      <c r="AM479" s="49">
        <f t="shared" ca="1" si="265"/>
        <v>5092.06752748086</v>
      </c>
      <c r="AN479" s="49">
        <f t="shared" ca="1" si="266"/>
        <v>207.95548302496974</v>
      </c>
      <c r="AO479" s="15"/>
      <c r="AP479" s="49">
        <f t="shared" ca="1" si="267"/>
        <v>11038.389361277274</v>
      </c>
      <c r="AQ479" s="15">
        <f t="shared" si="279"/>
        <v>18969.420550605715</v>
      </c>
      <c r="AR479" s="15">
        <f t="shared" si="280"/>
        <v>0</v>
      </c>
      <c r="AS479" s="15"/>
      <c r="AT479" s="15"/>
      <c r="AU479" s="51">
        <f t="shared" si="268"/>
        <v>0</v>
      </c>
      <c r="AV479" s="51">
        <f t="shared" ca="1" si="269"/>
        <v>19361.29733714509</v>
      </c>
      <c r="AW479" s="51">
        <f t="shared" ca="1" si="281"/>
        <v>0</v>
      </c>
      <c r="AX479" s="15">
        <f t="shared" ca="1" si="282"/>
        <v>11430.266147816648</v>
      </c>
      <c r="AY479" s="51">
        <f t="shared" ca="1" si="283"/>
        <v>-1257.3897872542068</v>
      </c>
      <c r="AZ479" s="52">
        <f t="shared" ca="1" si="270"/>
        <v>0</v>
      </c>
      <c r="BA479" s="52">
        <f t="shared" ca="1" si="271"/>
        <v>0</v>
      </c>
      <c r="BB479" s="52">
        <f t="shared" si="284"/>
        <v>0</v>
      </c>
      <c r="BC479" s="39">
        <f t="shared" si="285"/>
        <v>0</v>
      </c>
      <c r="BD479" s="51">
        <f t="shared" ca="1" si="286"/>
        <v>0</v>
      </c>
      <c r="BE479" s="15">
        <f t="shared" ca="1" si="287"/>
        <v>29142.296911168156</v>
      </c>
      <c r="BF479" s="15">
        <v>-19048.48</v>
      </c>
      <c r="BG479" s="15">
        <f t="shared" ca="1" si="288"/>
        <v>912557.9609432047</v>
      </c>
      <c r="BH479" s="15"/>
      <c r="BI479" s="15"/>
    </row>
    <row r="480" spans="1:61" ht="11.25" x14ac:dyDescent="0.2">
      <c r="A480" s="20">
        <v>31015</v>
      </c>
      <c r="B480" s="20"/>
      <c r="C480" s="20">
        <v>1</v>
      </c>
      <c r="D480" s="20">
        <f t="shared" si="272"/>
        <v>3</v>
      </c>
      <c r="E480" s="47">
        <f t="shared" si="273"/>
        <v>3</v>
      </c>
      <c r="F480" s="47">
        <f t="shared" si="274"/>
        <v>33</v>
      </c>
      <c r="G480" s="21" t="s">
        <v>562</v>
      </c>
      <c r="H480" s="29">
        <v>1708</v>
      </c>
      <c r="I480" s="48"/>
      <c r="J480" s="29">
        <f t="shared" si="275"/>
        <v>2753.1940298507461</v>
      </c>
      <c r="K480" s="125">
        <v>111271.1</v>
      </c>
      <c r="L480" s="125">
        <v>78079.070000000007</v>
      </c>
      <c r="M480" s="125">
        <v>38825</v>
      </c>
      <c r="N480" s="126">
        <f t="shared" si="255"/>
        <v>149391.02929999999</v>
      </c>
      <c r="O480" s="126">
        <f t="shared" ca="1" si="256"/>
        <v>466689.84737440338</v>
      </c>
      <c r="P480" s="126">
        <f t="shared" ca="1" si="257"/>
        <v>95190</v>
      </c>
      <c r="Q480" s="49">
        <f t="shared" si="276"/>
        <v>1</v>
      </c>
      <c r="R480" s="49">
        <f t="shared" si="277"/>
        <v>0</v>
      </c>
      <c r="S480" s="49">
        <f ca="1">OFFSET(V!$B$7,D480,Q480)*H480</f>
        <v>9786.84</v>
      </c>
      <c r="T480" s="49">
        <f ca="1">IF(R480&gt;0,OFFSET(V!$I$7,D480,R480)*IF(R480=1,H480-9300,IF(R480=2,H480-18000,IF(R480=3,H480-45000,0))),0)</f>
        <v>0</v>
      </c>
      <c r="U480" s="49">
        <f>IF(AND(I480=1,H480&gt;20000,H480&lt;=45000),H480*V!$G$7,0)+IF(AND(I480=1,H480&gt;45000,H480&lt;=50000),V!$G$7/5000*(50000-H480)*H480,0)</f>
        <v>0</v>
      </c>
      <c r="V480" s="50">
        <f t="shared" ca="1" si="258"/>
        <v>9786.84</v>
      </c>
      <c r="W480" s="51">
        <v>0</v>
      </c>
      <c r="X480" s="51">
        <v>0</v>
      </c>
      <c r="Y480" s="52">
        <v>170.0544319527917</v>
      </c>
      <c r="Z480" s="52">
        <v>27856.950793223983</v>
      </c>
      <c r="AA480" s="52">
        <v>0</v>
      </c>
      <c r="AB480" s="138">
        <f t="shared" si="278"/>
        <v>0</v>
      </c>
      <c r="AC480" s="52">
        <v>26357.151659277592</v>
      </c>
      <c r="AD480" s="138">
        <f t="shared" si="259"/>
        <v>0</v>
      </c>
      <c r="AE480" s="138">
        <f t="shared" si="260"/>
        <v>1708</v>
      </c>
      <c r="AF480" s="138">
        <f t="shared" si="261"/>
        <v>0</v>
      </c>
      <c r="AG480" s="138">
        <f t="shared" si="262"/>
        <v>0</v>
      </c>
      <c r="AH480" s="29"/>
      <c r="AI480" s="29"/>
      <c r="AJ480" s="15"/>
      <c r="AK480" s="51">
        <f t="shared" ca="1" si="263"/>
        <v>1224298.5059989442</v>
      </c>
      <c r="AL480" s="15">
        <f t="shared" ca="1" si="264"/>
        <v>1329275.3459989442</v>
      </c>
      <c r="AM480" s="49">
        <f t="shared" ca="1" si="265"/>
        <v>7491.1725555015582</v>
      </c>
      <c r="AN480" s="49">
        <f t="shared" ca="1" si="266"/>
        <v>74.990881534663146</v>
      </c>
      <c r="AO480" s="15"/>
      <c r="AP480" s="49">
        <f t="shared" ca="1" si="267"/>
        <v>15337.342629585557</v>
      </c>
      <c r="AQ480" s="15">
        <f t="shared" si="279"/>
        <v>26357.151659277592</v>
      </c>
      <c r="AR480" s="15">
        <f t="shared" si="280"/>
        <v>0</v>
      </c>
      <c r="AS480" s="15"/>
      <c r="AT480" s="15"/>
      <c r="AU480" s="51">
        <f t="shared" si="268"/>
        <v>0</v>
      </c>
      <c r="AV480" s="51">
        <f t="shared" ca="1" si="269"/>
        <v>28483.286694094582</v>
      </c>
      <c r="AW480" s="51">
        <f t="shared" ca="1" si="281"/>
        <v>0</v>
      </c>
      <c r="AX480" s="15">
        <f t="shared" ca="1" si="282"/>
        <v>17463.477664402551</v>
      </c>
      <c r="AY480" s="51">
        <f t="shared" ca="1" si="283"/>
        <v>-1921.0749934598939</v>
      </c>
      <c r="AZ480" s="52">
        <f t="shared" ca="1" si="270"/>
        <v>0</v>
      </c>
      <c r="BA480" s="52">
        <f t="shared" ca="1" si="271"/>
        <v>0</v>
      </c>
      <c r="BB480" s="52">
        <f t="shared" si="284"/>
        <v>0</v>
      </c>
      <c r="BC480" s="39">
        <f t="shared" si="285"/>
        <v>0</v>
      </c>
      <c r="BD480" s="51">
        <f t="shared" ca="1" si="286"/>
        <v>0</v>
      </c>
      <c r="BE480" s="15">
        <f t="shared" ca="1" si="287"/>
        <v>41899.55433022025</v>
      </c>
      <c r="BF480" s="15">
        <v>-27491.14</v>
      </c>
      <c r="BG480" s="15">
        <f t="shared" ca="1" si="288"/>
        <v>1351249.9237662009</v>
      </c>
      <c r="BH480" s="15"/>
      <c r="BI480" s="15"/>
    </row>
    <row r="481" spans="1:61" ht="11.25" x14ac:dyDescent="0.2">
      <c r="A481" s="20">
        <v>31016</v>
      </c>
      <c r="B481" s="20"/>
      <c r="C481" s="20">
        <v>1</v>
      </c>
      <c r="D481" s="20">
        <f t="shared" si="272"/>
        <v>3</v>
      </c>
      <c r="E481" s="47">
        <f t="shared" si="273"/>
        <v>3</v>
      </c>
      <c r="F481" s="47">
        <f t="shared" si="274"/>
        <v>33</v>
      </c>
      <c r="G481" s="21" t="s">
        <v>563</v>
      </c>
      <c r="H481" s="29">
        <v>1352</v>
      </c>
      <c r="I481" s="48"/>
      <c r="J481" s="29">
        <f t="shared" si="275"/>
        <v>2179.3432835820895</v>
      </c>
      <c r="K481" s="125">
        <v>113760</v>
      </c>
      <c r="L481" s="125">
        <v>99000</v>
      </c>
      <c r="M481" s="125">
        <v>9660</v>
      </c>
      <c r="N481" s="126">
        <f t="shared" si="255"/>
        <v>130177.2</v>
      </c>
      <c r="O481" s="126">
        <f t="shared" ca="1" si="256"/>
        <v>369417.25623547623</v>
      </c>
      <c r="P481" s="126">
        <f t="shared" ca="1" si="257"/>
        <v>71772</v>
      </c>
      <c r="Q481" s="49">
        <f t="shared" si="276"/>
        <v>1</v>
      </c>
      <c r="R481" s="49">
        <f t="shared" si="277"/>
        <v>0</v>
      </c>
      <c r="S481" s="49">
        <f ca="1">OFFSET(V!$B$7,D481,Q481)*H481</f>
        <v>7746.9600000000009</v>
      </c>
      <c r="T481" s="49">
        <f ca="1">IF(R481&gt;0,OFFSET(V!$I$7,D481,R481)*IF(R481=1,H481-9300,IF(R481=2,H481-18000,IF(R481=3,H481-45000,0))),0)</f>
        <v>0</v>
      </c>
      <c r="U481" s="49">
        <f>IF(AND(I481=1,H481&gt;20000,H481&lt;=45000),H481*V!$G$7,0)+IF(AND(I481=1,H481&gt;45000,H481&lt;=50000),V!$G$7/5000*(50000-H481)*H481,0)</f>
        <v>0</v>
      </c>
      <c r="V481" s="50">
        <f t="shared" ca="1" si="258"/>
        <v>7746.9600000000009</v>
      </c>
      <c r="W481" s="51">
        <v>0</v>
      </c>
      <c r="X481" s="51">
        <v>0</v>
      </c>
      <c r="Y481" s="52">
        <v>229.13744613126167</v>
      </c>
      <c r="Z481" s="52">
        <v>28475.469284826639</v>
      </c>
      <c r="AA481" s="52">
        <v>2080</v>
      </c>
      <c r="AB481" s="138">
        <f t="shared" si="278"/>
        <v>1080</v>
      </c>
      <c r="AC481" s="52">
        <v>26942.369539305015</v>
      </c>
      <c r="AD481" s="138">
        <f t="shared" si="259"/>
        <v>0</v>
      </c>
      <c r="AE481" s="138">
        <f t="shared" si="260"/>
        <v>1352</v>
      </c>
      <c r="AF481" s="138">
        <f t="shared" si="261"/>
        <v>0</v>
      </c>
      <c r="AG481" s="138">
        <f t="shared" si="262"/>
        <v>0</v>
      </c>
      <c r="AH481" s="29"/>
      <c r="AI481" s="29"/>
      <c r="AJ481" s="15"/>
      <c r="AK481" s="51">
        <f t="shared" ca="1" si="263"/>
        <v>969116.85018183407</v>
      </c>
      <c r="AL481" s="15">
        <f t="shared" ca="1" si="264"/>
        <v>1048635.810181834</v>
      </c>
      <c r="AM481" s="49">
        <f t="shared" ca="1" si="265"/>
        <v>5929.7806177038101</v>
      </c>
      <c r="AN481" s="49">
        <f t="shared" ca="1" si="266"/>
        <v>101.04540576016792</v>
      </c>
      <c r="AO481" s="15"/>
      <c r="AP481" s="49">
        <f t="shared" ca="1" si="267"/>
        <v>15677.88349132093</v>
      </c>
      <c r="AQ481" s="15">
        <f t="shared" si="279"/>
        <v>26942.369539305015</v>
      </c>
      <c r="AR481" s="15">
        <f t="shared" si="280"/>
        <v>0</v>
      </c>
      <c r="AS481" s="15"/>
      <c r="AT481" s="15"/>
      <c r="AU481" s="51">
        <f t="shared" si="268"/>
        <v>540</v>
      </c>
      <c r="AV481" s="51">
        <f t="shared" ca="1" si="269"/>
        <v>22546.489233264565</v>
      </c>
      <c r="AW481" s="51">
        <f t="shared" ca="1" si="281"/>
        <v>0</v>
      </c>
      <c r="AX481" s="15">
        <f t="shared" ca="1" si="282"/>
        <v>11822.003185280482</v>
      </c>
      <c r="AY481" s="51">
        <f t="shared" ca="1" si="283"/>
        <v>-1300.482935202501</v>
      </c>
      <c r="AZ481" s="52">
        <f t="shared" ca="1" si="270"/>
        <v>0</v>
      </c>
      <c r="BA481" s="52">
        <f t="shared" ca="1" si="271"/>
        <v>0</v>
      </c>
      <c r="BB481" s="52">
        <f t="shared" si="284"/>
        <v>0</v>
      </c>
      <c r="BC481" s="39">
        <f t="shared" si="285"/>
        <v>0</v>
      </c>
      <c r="BD481" s="51">
        <f t="shared" ca="1" si="286"/>
        <v>0</v>
      </c>
      <c r="BE481" s="15">
        <f t="shared" ca="1" si="287"/>
        <v>37463.889789382993</v>
      </c>
      <c r="BF481" s="15">
        <v>-22591.94</v>
      </c>
      <c r="BG481" s="15">
        <f t="shared" ca="1" si="288"/>
        <v>1069538.5859946811</v>
      </c>
      <c r="BH481" s="15"/>
      <c r="BI481" s="15"/>
    </row>
    <row r="482" spans="1:61" ht="11.25" x14ac:dyDescent="0.2">
      <c r="A482" s="20">
        <v>31018</v>
      </c>
      <c r="B482" s="20"/>
      <c r="C482" s="20">
        <v>1</v>
      </c>
      <c r="D482" s="20">
        <f t="shared" si="272"/>
        <v>3</v>
      </c>
      <c r="E482" s="47">
        <f t="shared" si="273"/>
        <v>3</v>
      </c>
      <c r="F482" s="47">
        <f t="shared" si="274"/>
        <v>33</v>
      </c>
      <c r="G482" s="21" t="s">
        <v>564</v>
      </c>
      <c r="H482" s="29">
        <v>1579</v>
      </c>
      <c r="I482" s="48"/>
      <c r="J482" s="29">
        <f t="shared" si="275"/>
        <v>2545.2537313432836</v>
      </c>
      <c r="K482" s="125">
        <v>114408.85</v>
      </c>
      <c r="L482" s="125">
        <v>130797.44</v>
      </c>
      <c r="M482" s="125">
        <v>26518</v>
      </c>
      <c r="N482" s="126">
        <f t="shared" si="255"/>
        <v>159903.37359999999</v>
      </c>
      <c r="O482" s="126">
        <f t="shared" ca="1" si="256"/>
        <v>431442.19496732025</v>
      </c>
      <c r="P482" s="126">
        <f t="shared" ca="1" si="257"/>
        <v>81462</v>
      </c>
      <c r="Q482" s="49">
        <f t="shared" si="276"/>
        <v>1</v>
      </c>
      <c r="R482" s="49">
        <f t="shared" si="277"/>
        <v>0</v>
      </c>
      <c r="S482" s="49">
        <f ca="1">OFFSET(V!$B$7,D482,Q482)*H482</f>
        <v>9047.67</v>
      </c>
      <c r="T482" s="49">
        <f ca="1">IF(R482&gt;0,OFFSET(V!$I$7,D482,R482)*IF(R482=1,H482-9300,IF(R482=2,H482-18000,IF(R482=3,H482-45000,0))),0)</f>
        <v>0</v>
      </c>
      <c r="U482" s="49">
        <f>IF(AND(I482=1,H482&gt;20000,H482&lt;=45000),H482*V!$G$7,0)+IF(AND(I482=1,H482&gt;45000,H482&lt;=50000),V!$G$7/5000*(50000-H482)*H482,0)</f>
        <v>0</v>
      </c>
      <c r="V482" s="50">
        <f t="shared" ca="1" si="258"/>
        <v>9047.67</v>
      </c>
      <c r="W482" s="51">
        <v>0</v>
      </c>
      <c r="X482" s="51">
        <v>0</v>
      </c>
      <c r="Y482" s="52">
        <v>0</v>
      </c>
      <c r="Z482" s="52">
        <v>56722.891216034528</v>
      </c>
      <c r="AA482" s="52">
        <v>1723</v>
      </c>
      <c r="AB482" s="138">
        <f t="shared" si="278"/>
        <v>723</v>
      </c>
      <c r="AC482" s="52">
        <v>53668.969638176932</v>
      </c>
      <c r="AD482" s="138">
        <f t="shared" si="259"/>
        <v>0</v>
      </c>
      <c r="AE482" s="138">
        <f t="shared" si="260"/>
        <v>1579</v>
      </c>
      <c r="AF482" s="138">
        <f t="shared" si="261"/>
        <v>0</v>
      </c>
      <c r="AG482" s="138">
        <f t="shared" si="262"/>
        <v>0</v>
      </c>
      <c r="AH482" s="29"/>
      <c r="AI482" s="29"/>
      <c r="AJ482" s="15"/>
      <c r="AK482" s="51">
        <f t="shared" ca="1" si="263"/>
        <v>1131830.9958854408</v>
      </c>
      <c r="AL482" s="15">
        <f t="shared" ca="1" si="264"/>
        <v>1222340.6658854408</v>
      </c>
      <c r="AM482" s="49">
        <f t="shared" ca="1" si="265"/>
        <v>6925.3872746703519</v>
      </c>
      <c r="AN482" s="49">
        <f t="shared" ca="1" si="266"/>
        <v>0</v>
      </c>
      <c r="AO482" s="15"/>
      <c r="AP482" s="49">
        <f t="shared" ca="1" si="267"/>
        <v>31230.209794987575</v>
      </c>
      <c r="AQ482" s="15">
        <f t="shared" si="279"/>
        <v>53668.969638176932</v>
      </c>
      <c r="AR482" s="15">
        <f t="shared" si="280"/>
        <v>0</v>
      </c>
      <c r="AS482" s="15"/>
      <c r="AT482" s="15"/>
      <c r="AU482" s="51">
        <f t="shared" si="268"/>
        <v>361.5</v>
      </c>
      <c r="AV482" s="51">
        <f t="shared" ca="1" si="269"/>
        <v>26332.031434411794</v>
      </c>
      <c r="AW482" s="51">
        <f t="shared" ca="1" si="281"/>
        <v>0</v>
      </c>
      <c r="AX482" s="15">
        <f t="shared" ca="1" si="282"/>
        <v>4254.7715912224376</v>
      </c>
      <c r="AY482" s="51">
        <f t="shared" ca="1" si="283"/>
        <v>-468.04739948459866</v>
      </c>
      <c r="AZ482" s="52">
        <f t="shared" ca="1" si="270"/>
        <v>0</v>
      </c>
      <c r="BA482" s="52">
        <f t="shared" ca="1" si="271"/>
        <v>0</v>
      </c>
      <c r="BB482" s="52">
        <f t="shared" si="284"/>
        <v>0</v>
      </c>
      <c r="BC482" s="39">
        <f t="shared" si="285"/>
        <v>0</v>
      </c>
      <c r="BD482" s="51">
        <f t="shared" ca="1" si="286"/>
        <v>0</v>
      </c>
      <c r="BE482" s="15">
        <f t="shared" ca="1" si="287"/>
        <v>57455.693829914773</v>
      </c>
      <c r="BF482" s="15">
        <v>-27072.6</v>
      </c>
      <c r="BG482" s="15">
        <f t="shared" ca="1" si="288"/>
        <v>1259649.1469900259</v>
      </c>
      <c r="BH482" s="15"/>
      <c r="BI482" s="15"/>
    </row>
    <row r="483" spans="1:61" ht="11.25" x14ac:dyDescent="0.2">
      <c r="A483" s="20">
        <v>31019</v>
      </c>
      <c r="B483" s="20"/>
      <c r="C483" s="20">
        <v>1</v>
      </c>
      <c r="D483" s="20">
        <f t="shared" si="272"/>
        <v>3</v>
      </c>
      <c r="E483" s="47">
        <f t="shared" si="273"/>
        <v>3</v>
      </c>
      <c r="F483" s="47">
        <f t="shared" si="274"/>
        <v>33</v>
      </c>
      <c r="G483" s="21" t="s">
        <v>565</v>
      </c>
      <c r="H483" s="29">
        <v>1240</v>
      </c>
      <c r="I483" s="48"/>
      <c r="J483" s="29">
        <f t="shared" si="275"/>
        <v>1998.8059701492537</v>
      </c>
      <c r="K483" s="125">
        <v>86562.5</v>
      </c>
      <c r="L483" s="125">
        <v>64176.47</v>
      </c>
      <c r="M483" s="125">
        <v>35429</v>
      </c>
      <c r="N483" s="126">
        <f t="shared" si="255"/>
        <v>122782.8233</v>
      </c>
      <c r="O483" s="126">
        <f t="shared" ca="1" si="256"/>
        <v>338814.64329289243</v>
      </c>
      <c r="P483" s="126">
        <f t="shared" ca="1" si="257"/>
        <v>64810</v>
      </c>
      <c r="Q483" s="49">
        <f t="shared" si="276"/>
        <v>1</v>
      </c>
      <c r="R483" s="49">
        <f t="shared" si="277"/>
        <v>0</v>
      </c>
      <c r="S483" s="49">
        <f ca="1">OFFSET(V!$B$7,D483,Q483)*H483</f>
        <v>7105.2000000000007</v>
      </c>
      <c r="T483" s="49">
        <f ca="1">IF(R483&gt;0,OFFSET(V!$I$7,D483,R483)*IF(R483=1,H483-9300,IF(R483=2,H483-18000,IF(R483=3,H483-45000,0))),0)</f>
        <v>0</v>
      </c>
      <c r="U483" s="49">
        <f>IF(AND(I483=1,H483&gt;20000,H483&lt;=45000),H483*V!$G$7,0)+IF(AND(I483=1,H483&gt;45000,H483&lt;=50000),V!$G$7/5000*(50000-H483)*H483,0)</f>
        <v>0</v>
      </c>
      <c r="V483" s="50">
        <f t="shared" ca="1" si="258"/>
        <v>7105.2000000000007</v>
      </c>
      <c r="W483" s="51">
        <v>0</v>
      </c>
      <c r="X483" s="51">
        <v>0</v>
      </c>
      <c r="Y483" s="52">
        <v>0</v>
      </c>
      <c r="Z483" s="52">
        <v>34671.845817315028</v>
      </c>
      <c r="AA483" s="52">
        <v>0</v>
      </c>
      <c r="AB483" s="138">
        <f t="shared" si="278"/>
        <v>0</v>
      </c>
      <c r="AC483" s="52">
        <v>32805.137407082962</v>
      </c>
      <c r="AD483" s="138">
        <f t="shared" si="259"/>
        <v>0</v>
      </c>
      <c r="AE483" s="138">
        <f t="shared" si="260"/>
        <v>1240</v>
      </c>
      <c r="AF483" s="138">
        <f t="shared" si="261"/>
        <v>0</v>
      </c>
      <c r="AG483" s="138">
        <f t="shared" si="262"/>
        <v>0</v>
      </c>
      <c r="AH483" s="29"/>
      <c r="AI483" s="29"/>
      <c r="AJ483" s="15"/>
      <c r="AK483" s="51">
        <f t="shared" ca="1" si="263"/>
        <v>888834.98093600164</v>
      </c>
      <c r="AL483" s="15">
        <f t="shared" ca="1" si="264"/>
        <v>960750.18093600159</v>
      </c>
      <c r="AM483" s="49">
        <f t="shared" ca="1" si="265"/>
        <v>5438.5561878348553</v>
      </c>
      <c r="AN483" s="49">
        <f t="shared" ca="1" si="266"/>
        <v>0</v>
      </c>
      <c r="AO483" s="15"/>
      <c r="AP483" s="49">
        <f t="shared" ca="1" si="267"/>
        <v>19089.453933690187</v>
      </c>
      <c r="AQ483" s="15">
        <f t="shared" si="279"/>
        <v>32805.137407082962</v>
      </c>
      <c r="AR483" s="15">
        <f t="shared" si="280"/>
        <v>0</v>
      </c>
      <c r="AS483" s="15"/>
      <c r="AT483" s="15"/>
      <c r="AU483" s="51">
        <f t="shared" si="268"/>
        <v>0</v>
      </c>
      <c r="AV483" s="51">
        <f t="shared" ca="1" si="269"/>
        <v>20678.732728733772</v>
      </c>
      <c r="AW483" s="51">
        <f t="shared" ca="1" si="281"/>
        <v>0</v>
      </c>
      <c r="AX483" s="15">
        <f t="shared" ca="1" si="282"/>
        <v>6963.0492553410004</v>
      </c>
      <c r="AY483" s="51">
        <f t="shared" ca="1" si="283"/>
        <v>-765.97227996184233</v>
      </c>
      <c r="AZ483" s="52">
        <f t="shared" ca="1" si="270"/>
        <v>0</v>
      </c>
      <c r="BA483" s="52">
        <f t="shared" ca="1" si="271"/>
        <v>0</v>
      </c>
      <c r="BB483" s="52">
        <f t="shared" si="284"/>
        <v>0</v>
      </c>
      <c r="BC483" s="39">
        <f t="shared" si="285"/>
        <v>0</v>
      </c>
      <c r="BD483" s="51">
        <f t="shared" ca="1" si="286"/>
        <v>0</v>
      </c>
      <c r="BE483" s="15">
        <f t="shared" ca="1" si="287"/>
        <v>39002.214382462123</v>
      </c>
      <c r="BF483" s="15">
        <v>-20133.28</v>
      </c>
      <c r="BG483" s="15">
        <f t="shared" ca="1" si="288"/>
        <v>985057.67150629847</v>
      </c>
      <c r="BH483" s="15"/>
      <c r="BI483" s="15"/>
    </row>
    <row r="484" spans="1:61" ht="11.25" x14ac:dyDescent="0.2">
      <c r="A484" s="20">
        <v>31021</v>
      </c>
      <c r="B484" s="20"/>
      <c r="C484" s="20">
        <v>1</v>
      </c>
      <c r="D484" s="20">
        <f t="shared" si="272"/>
        <v>3</v>
      </c>
      <c r="E484" s="47">
        <f t="shared" si="273"/>
        <v>3</v>
      </c>
      <c r="F484" s="47">
        <f t="shared" si="274"/>
        <v>33</v>
      </c>
      <c r="G484" s="21" t="s">
        <v>566</v>
      </c>
      <c r="H484" s="29">
        <v>1272</v>
      </c>
      <c r="I484" s="48"/>
      <c r="J484" s="29">
        <f t="shared" si="275"/>
        <v>2050.3880597014927</v>
      </c>
      <c r="K484" s="125">
        <v>107124.45</v>
      </c>
      <c r="L484" s="125">
        <v>71566.149999999994</v>
      </c>
      <c r="M484" s="125">
        <v>34137</v>
      </c>
      <c r="N484" s="126">
        <f t="shared" si="255"/>
        <v>139177.4025</v>
      </c>
      <c r="O484" s="126">
        <f t="shared" ca="1" si="256"/>
        <v>347558.24699077354</v>
      </c>
      <c r="P484" s="126">
        <f t="shared" ca="1" si="257"/>
        <v>62514</v>
      </c>
      <c r="Q484" s="49">
        <f t="shared" si="276"/>
        <v>1</v>
      </c>
      <c r="R484" s="49">
        <f t="shared" si="277"/>
        <v>0</v>
      </c>
      <c r="S484" s="49">
        <f ca="1">OFFSET(V!$B$7,D484,Q484)*H484</f>
        <v>7288.56</v>
      </c>
      <c r="T484" s="49">
        <f ca="1">IF(R484&gt;0,OFFSET(V!$I$7,D484,R484)*IF(R484=1,H484-9300,IF(R484=2,H484-18000,IF(R484=3,H484-45000,0))),0)</f>
        <v>0</v>
      </c>
      <c r="U484" s="49">
        <f>IF(AND(I484=1,H484&gt;20000,H484&lt;=45000),H484*V!$G$7,0)+IF(AND(I484=1,H484&gt;45000,H484&lt;=50000),V!$G$7/5000*(50000-H484)*H484,0)</f>
        <v>0</v>
      </c>
      <c r="V484" s="50">
        <f t="shared" ca="1" si="258"/>
        <v>7288.56</v>
      </c>
      <c r="W484" s="51">
        <v>0</v>
      </c>
      <c r="X484" s="51">
        <v>0</v>
      </c>
      <c r="Y484" s="52">
        <v>0</v>
      </c>
      <c r="Z484" s="52">
        <v>34533.622086727759</v>
      </c>
      <c r="AA484" s="52">
        <v>0</v>
      </c>
      <c r="AB484" s="138">
        <f t="shared" si="278"/>
        <v>0</v>
      </c>
      <c r="AC484" s="52">
        <v>32674.355547394072</v>
      </c>
      <c r="AD484" s="138">
        <f t="shared" si="259"/>
        <v>0</v>
      </c>
      <c r="AE484" s="138">
        <f t="shared" si="260"/>
        <v>1272</v>
      </c>
      <c r="AF484" s="138">
        <f t="shared" si="261"/>
        <v>0</v>
      </c>
      <c r="AG484" s="138">
        <f t="shared" si="262"/>
        <v>0</v>
      </c>
      <c r="AH484" s="29"/>
      <c r="AI484" s="29"/>
      <c r="AJ484" s="15"/>
      <c r="AK484" s="51">
        <f t="shared" ca="1" si="263"/>
        <v>911772.65786338248</v>
      </c>
      <c r="AL484" s="15">
        <f t="shared" ca="1" si="264"/>
        <v>981575.21786338254</v>
      </c>
      <c r="AM484" s="49">
        <f t="shared" ca="1" si="265"/>
        <v>5578.906024940271</v>
      </c>
      <c r="AN484" s="49">
        <f t="shared" ca="1" si="266"/>
        <v>0</v>
      </c>
      <c r="AO484" s="15"/>
      <c r="AP484" s="49">
        <f t="shared" ca="1" si="267"/>
        <v>19013.351393563211</v>
      </c>
      <c r="AQ484" s="15">
        <f t="shared" si="279"/>
        <v>32674.355547394072</v>
      </c>
      <c r="AR484" s="15">
        <f t="shared" si="280"/>
        <v>0</v>
      </c>
      <c r="AS484" s="15"/>
      <c r="AT484" s="15"/>
      <c r="AU484" s="51">
        <f t="shared" si="268"/>
        <v>0</v>
      </c>
      <c r="AV484" s="51">
        <f t="shared" ca="1" si="269"/>
        <v>21212.377444313999</v>
      </c>
      <c r="AW484" s="51">
        <f t="shared" ca="1" si="281"/>
        <v>0</v>
      </c>
      <c r="AX484" s="15">
        <f t="shared" ca="1" si="282"/>
        <v>7551.373290483134</v>
      </c>
      <c r="AY484" s="51">
        <f t="shared" ca="1" si="283"/>
        <v>-830.6910383719611</v>
      </c>
      <c r="AZ484" s="52">
        <f t="shared" ca="1" si="270"/>
        <v>0</v>
      </c>
      <c r="BA484" s="52">
        <f t="shared" ca="1" si="271"/>
        <v>0</v>
      </c>
      <c r="BB484" s="52">
        <f t="shared" si="284"/>
        <v>0</v>
      </c>
      <c r="BC484" s="39">
        <f t="shared" si="285"/>
        <v>0</v>
      </c>
      <c r="BD484" s="51">
        <f t="shared" ca="1" si="286"/>
        <v>0</v>
      </c>
      <c r="BE484" s="15">
        <f t="shared" ca="1" si="287"/>
        <v>39395.037799505248</v>
      </c>
      <c r="BF484" s="15">
        <v>-20952.32</v>
      </c>
      <c r="BG484" s="15">
        <f t="shared" ca="1" si="288"/>
        <v>1005596.8416878282</v>
      </c>
      <c r="BH484" s="15"/>
      <c r="BI484" s="15"/>
    </row>
    <row r="485" spans="1:61" ht="11.25" x14ac:dyDescent="0.2">
      <c r="A485" s="20">
        <v>31022</v>
      </c>
      <c r="B485" s="20"/>
      <c r="C485" s="20">
        <v>1</v>
      </c>
      <c r="D485" s="20">
        <f t="shared" si="272"/>
        <v>3</v>
      </c>
      <c r="E485" s="47">
        <f t="shared" si="273"/>
        <v>6</v>
      </c>
      <c r="F485" s="47">
        <f t="shared" si="274"/>
        <v>36</v>
      </c>
      <c r="G485" s="21" t="s">
        <v>567</v>
      </c>
      <c r="H485" s="29">
        <v>11571</v>
      </c>
      <c r="I485" s="48"/>
      <c r="J485" s="29">
        <f t="shared" si="275"/>
        <v>19285</v>
      </c>
      <c r="K485" s="125">
        <v>1072075.6000000001</v>
      </c>
      <c r="L485" s="125">
        <v>2897699.58</v>
      </c>
      <c r="M485" s="125">
        <v>117477</v>
      </c>
      <c r="N485" s="126">
        <f t="shared" si="255"/>
        <v>2019474.2682</v>
      </c>
      <c r="O485" s="126">
        <f t="shared" ca="1" si="256"/>
        <v>3268971.8229206232</v>
      </c>
      <c r="P485" s="126">
        <f t="shared" ca="1" si="257"/>
        <v>374849</v>
      </c>
      <c r="Q485" s="49">
        <f t="shared" si="276"/>
        <v>2</v>
      </c>
      <c r="R485" s="49">
        <f t="shared" si="277"/>
        <v>0</v>
      </c>
      <c r="S485" s="49">
        <f ca="1">OFFSET(V!$B$7,D485,Q485)*H485</f>
        <v>1094732.31</v>
      </c>
      <c r="T485" s="49">
        <f ca="1">IF(R485&gt;0,OFFSET(V!$I$7,D485,R485)*IF(R485=1,H485-9300,IF(R485=2,H485-18000,IF(R485=3,H485-45000,0))),0)</f>
        <v>0</v>
      </c>
      <c r="U485" s="49">
        <f>IF(AND(I485=1,H485&gt;20000,H485&lt;=45000),H485*V!$G$7,0)+IF(AND(I485=1,H485&gt;45000,H485&lt;=50000),V!$G$7/5000*(50000-H485)*H485,0)</f>
        <v>0</v>
      </c>
      <c r="V485" s="50">
        <f t="shared" ca="1" si="258"/>
        <v>1094732.31</v>
      </c>
      <c r="W485" s="51">
        <v>71689.64</v>
      </c>
      <c r="X485" s="51">
        <v>0</v>
      </c>
      <c r="Y485" s="52">
        <v>55665.937515897182</v>
      </c>
      <c r="Z485" s="52">
        <v>458242.40750565031</v>
      </c>
      <c r="AA485" s="52">
        <v>19807</v>
      </c>
      <c r="AB485" s="138">
        <f t="shared" si="278"/>
        <v>18807</v>
      </c>
      <c r="AC485" s="52">
        <v>433570.95042422204</v>
      </c>
      <c r="AD485" s="138">
        <f t="shared" si="259"/>
        <v>1</v>
      </c>
      <c r="AE485" s="138">
        <f t="shared" si="260"/>
        <v>0</v>
      </c>
      <c r="AF485" s="138">
        <f t="shared" si="261"/>
        <v>11571</v>
      </c>
      <c r="AG485" s="138">
        <f t="shared" si="262"/>
        <v>19285</v>
      </c>
      <c r="AH485" s="29"/>
      <c r="AI485" s="29"/>
      <c r="AJ485" s="15"/>
      <c r="AK485" s="51">
        <f t="shared" ca="1" si="263"/>
        <v>8575711.1312164217</v>
      </c>
      <c r="AL485" s="15">
        <f t="shared" ca="1" si="264"/>
        <v>10116982.081216423</v>
      </c>
      <c r="AM485" s="49">
        <f t="shared" ca="1" si="265"/>
        <v>50749.623910836381</v>
      </c>
      <c r="AN485" s="49">
        <f t="shared" ca="1" si="266"/>
        <v>24547.656170051832</v>
      </c>
      <c r="AO485" s="15"/>
      <c r="AP485" s="49">
        <f t="shared" ca="1" si="267"/>
        <v>252296.84553378666</v>
      </c>
      <c r="AQ485" s="15">
        <f t="shared" si="279"/>
        <v>0</v>
      </c>
      <c r="AR485" s="15">
        <f t="shared" si="280"/>
        <v>433570.95042422204</v>
      </c>
      <c r="AS485" s="15"/>
      <c r="AT485" s="15"/>
      <c r="AU485" s="51">
        <f t="shared" si="268"/>
        <v>0</v>
      </c>
      <c r="AV485" s="51">
        <f t="shared" ca="1" si="269"/>
        <v>0</v>
      </c>
      <c r="AW485" s="51">
        <f t="shared" si="281"/>
        <v>0</v>
      </c>
      <c r="AX485" s="15">
        <f t="shared" si="282"/>
        <v>0</v>
      </c>
      <c r="AY485" s="51">
        <f t="shared" ca="1" si="283"/>
        <v>0</v>
      </c>
      <c r="AZ485" s="52">
        <f t="shared" ca="1" si="270"/>
        <v>163350.43183400607</v>
      </c>
      <c r="BA485" s="52">
        <f t="shared" ca="1" si="271"/>
        <v>145230.1841511369</v>
      </c>
      <c r="BB485" s="52">
        <f t="shared" ca="1" si="284"/>
        <v>0</v>
      </c>
      <c r="BC485" s="39">
        <f t="shared" ca="1" si="285"/>
        <v>127306.51109470753</v>
      </c>
      <c r="BD485" s="51">
        <f t="shared" ca="1" si="286"/>
        <v>-6905.3653214473134</v>
      </c>
      <c r="BE485" s="15">
        <f t="shared" ca="1" si="287"/>
        <v>553972.09619748231</v>
      </c>
      <c r="BF485" s="15">
        <v>-260504</v>
      </c>
      <c r="BG485" s="15">
        <f t="shared" ca="1" si="288"/>
        <v>10485747.457494793</v>
      </c>
      <c r="BH485" s="15"/>
      <c r="BI485" s="15"/>
    </row>
    <row r="486" spans="1:61" ht="11.25" x14ac:dyDescent="0.2">
      <c r="A486" s="20">
        <v>31025</v>
      </c>
      <c r="B486" s="20"/>
      <c r="C486" s="20">
        <v>1</v>
      </c>
      <c r="D486" s="20">
        <f t="shared" si="272"/>
        <v>3</v>
      </c>
      <c r="E486" s="47">
        <f t="shared" si="273"/>
        <v>2</v>
      </c>
      <c r="F486" s="47">
        <f t="shared" si="274"/>
        <v>32</v>
      </c>
      <c r="G486" s="21" t="s">
        <v>568</v>
      </c>
      <c r="H486" s="29">
        <v>579</v>
      </c>
      <c r="I486" s="48"/>
      <c r="J486" s="29">
        <f t="shared" si="275"/>
        <v>933.31343283582089</v>
      </c>
      <c r="K486" s="125">
        <v>45025.149999999994</v>
      </c>
      <c r="L486" s="125">
        <v>35891.120000000003</v>
      </c>
      <c r="M486" s="125">
        <v>1889</v>
      </c>
      <c r="N486" s="126">
        <f t="shared" si="255"/>
        <v>48304.644799999995</v>
      </c>
      <c r="O486" s="126">
        <f t="shared" ca="1" si="256"/>
        <v>158204.57940853605</v>
      </c>
      <c r="P486" s="126">
        <f t="shared" ca="1" si="257"/>
        <v>32970</v>
      </c>
      <c r="Q486" s="49">
        <f t="shared" si="276"/>
        <v>1</v>
      </c>
      <c r="R486" s="49">
        <f t="shared" si="277"/>
        <v>0</v>
      </c>
      <c r="S486" s="49">
        <f ca="1">OFFSET(V!$B$7,D486,Q486)*H486</f>
        <v>3317.67</v>
      </c>
      <c r="T486" s="49">
        <f ca="1">IF(R486&gt;0,OFFSET(V!$I$7,D486,R486)*IF(R486=1,H486-9300,IF(R486=2,H486-18000,IF(R486=3,H486-45000,0))),0)</f>
        <v>0</v>
      </c>
      <c r="U486" s="49">
        <f>IF(AND(I486=1,H486&gt;20000,H486&lt;=45000),H486*V!$G$7,0)+IF(AND(I486=1,H486&gt;45000,H486&lt;=50000),V!$G$7/5000*(50000-H486)*H486,0)</f>
        <v>0</v>
      </c>
      <c r="V486" s="50">
        <f t="shared" ca="1" si="258"/>
        <v>3317.67</v>
      </c>
      <c r="W486" s="51">
        <v>0</v>
      </c>
      <c r="X486" s="51">
        <v>0</v>
      </c>
      <c r="Y486" s="52">
        <v>167.43820992274877</v>
      </c>
      <c r="Z486" s="52">
        <v>33465.476770128553</v>
      </c>
      <c r="AA486" s="52">
        <v>6198</v>
      </c>
      <c r="AB486" s="138">
        <f t="shared" si="278"/>
        <v>5198</v>
      </c>
      <c r="AC486" s="52">
        <v>31663.718442395471</v>
      </c>
      <c r="AD486" s="138">
        <f t="shared" si="259"/>
        <v>0</v>
      </c>
      <c r="AE486" s="138">
        <f t="shared" si="260"/>
        <v>579</v>
      </c>
      <c r="AF486" s="138">
        <f t="shared" si="261"/>
        <v>0</v>
      </c>
      <c r="AG486" s="138">
        <f t="shared" si="262"/>
        <v>0</v>
      </c>
      <c r="AH486" s="29"/>
      <c r="AI486" s="29"/>
      <c r="AJ486" s="15"/>
      <c r="AK486" s="51">
        <f t="shared" ca="1" si="263"/>
        <v>415028.59190479433</v>
      </c>
      <c r="AL486" s="15">
        <f t="shared" ca="1" si="264"/>
        <v>451316.26190479432</v>
      </c>
      <c r="AM486" s="49">
        <f t="shared" ca="1" si="265"/>
        <v>2539.4548651261139</v>
      </c>
      <c r="AN486" s="49">
        <f t="shared" ca="1" si="266"/>
        <v>73.837175664899107</v>
      </c>
      <c r="AO486" s="15"/>
      <c r="AP486" s="49">
        <f t="shared" ca="1" si="267"/>
        <v>18425.257211236047</v>
      </c>
      <c r="AQ486" s="15">
        <f t="shared" si="279"/>
        <v>31663.718442395471</v>
      </c>
      <c r="AR486" s="15">
        <f t="shared" si="280"/>
        <v>0</v>
      </c>
      <c r="AS486" s="15"/>
      <c r="AT486" s="15"/>
      <c r="AU486" s="51">
        <f t="shared" si="268"/>
        <v>2599</v>
      </c>
      <c r="AV486" s="51">
        <f t="shared" ca="1" si="269"/>
        <v>9655.6340725297214</v>
      </c>
      <c r="AW486" s="51">
        <f t="shared" ca="1" si="281"/>
        <v>0</v>
      </c>
      <c r="AX486" s="15">
        <f t="shared" ca="1" si="282"/>
        <v>0</v>
      </c>
      <c r="AY486" s="51">
        <f t="shared" ca="1" si="283"/>
        <v>0</v>
      </c>
      <c r="AZ486" s="52">
        <f t="shared" ca="1" si="270"/>
        <v>0</v>
      </c>
      <c r="BA486" s="52">
        <f t="shared" ca="1" si="271"/>
        <v>0</v>
      </c>
      <c r="BB486" s="52">
        <f t="shared" si="284"/>
        <v>0</v>
      </c>
      <c r="BC486" s="39">
        <f t="shared" si="285"/>
        <v>0</v>
      </c>
      <c r="BD486" s="51">
        <f t="shared" ca="1" si="286"/>
        <v>0</v>
      </c>
      <c r="BE486" s="15">
        <f t="shared" ca="1" si="287"/>
        <v>30679.89128376577</v>
      </c>
      <c r="BF486" s="15">
        <v>-9986.1200000000008</v>
      </c>
      <c r="BG486" s="15">
        <f t="shared" ca="1" si="288"/>
        <v>474623.32522935112</v>
      </c>
      <c r="BH486" s="15"/>
      <c r="BI486" s="15"/>
    </row>
    <row r="487" spans="1:61" ht="11.25" x14ac:dyDescent="0.2">
      <c r="A487" s="20">
        <v>31026</v>
      </c>
      <c r="B487" s="20"/>
      <c r="C487" s="20">
        <v>1</v>
      </c>
      <c r="D487" s="20">
        <f t="shared" si="272"/>
        <v>3</v>
      </c>
      <c r="E487" s="47">
        <f t="shared" si="273"/>
        <v>3</v>
      </c>
      <c r="F487" s="47">
        <f t="shared" si="274"/>
        <v>33</v>
      </c>
      <c r="G487" s="21" t="s">
        <v>569</v>
      </c>
      <c r="H487" s="29">
        <v>1900</v>
      </c>
      <c r="I487" s="48"/>
      <c r="J487" s="29">
        <f t="shared" si="275"/>
        <v>3062.686567164179</v>
      </c>
      <c r="K487" s="125">
        <v>164931.15000000002</v>
      </c>
      <c r="L487" s="125">
        <v>214931.25</v>
      </c>
      <c r="M487" s="125">
        <v>0</v>
      </c>
      <c r="N487" s="126">
        <f t="shared" si="255"/>
        <v>202573.61550000001</v>
      </c>
      <c r="O487" s="126">
        <f t="shared" ca="1" si="256"/>
        <v>519151.46956169</v>
      </c>
      <c r="P487" s="126">
        <f t="shared" ca="1" si="257"/>
        <v>94973</v>
      </c>
      <c r="Q487" s="49">
        <f t="shared" si="276"/>
        <v>1</v>
      </c>
      <c r="R487" s="49">
        <f t="shared" si="277"/>
        <v>0</v>
      </c>
      <c r="S487" s="49">
        <f ca="1">OFFSET(V!$B$7,D487,Q487)*H487</f>
        <v>10887</v>
      </c>
      <c r="T487" s="49">
        <f ca="1">IF(R487&gt;0,OFFSET(V!$I$7,D487,R487)*IF(R487=1,H487-9300,IF(R487=2,H487-18000,IF(R487=3,H487-45000,0))),0)</f>
        <v>0</v>
      </c>
      <c r="U487" s="49">
        <f>IF(AND(I487=1,H487&gt;20000,H487&lt;=45000),H487*V!$G$7,0)+IF(AND(I487=1,H487&gt;45000,H487&lt;=50000),V!$G$7/5000*(50000-H487)*H487,0)</f>
        <v>0</v>
      </c>
      <c r="V487" s="50">
        <f t="shared" ca="1" si="258"/>
        <v>10887</v>
      </c>
      <c r="W487" s="51">
        <v>0</v>
      </c>
      <c r="X487" s="51">
        <v>0</v>
      </c>
      <c r="Y487" s="52">
        <v>632.47167576288302</v>
      </c>
      <c r="Z487" s="52">
        <v>75476.697455724076</v>
      </c>
      <c r="AA487" s="52">
        <v>3541</v>
      </c>
      <c r="AB487" s="138">
        <f t="shared" si="278"/>
        <v>2541</v>
      </c>
      <c r="AC487" s="52">
        <v>71413.083806208495</v>
      </c>
      <c r="AD487" s="138">
        <f t="shared" si="259"/>
        <v>0</v>
      </c>
      <c r="AE487" s="138">
        <f t="shared" si="260"/>
        <v>1900</v>
      </c>
      <c r="AF487" s="138">
        <f t="shared" si="261"/>
        <v>0</v>
      </c>
      <c r="AG487" s="138">
        <f t="shared" si="262"/>
        <v>0</v>
      </c>
      <c r="AH487" s="29"/>
      <c r="AI487" s="29"/>
      <c r="AJ487" s="15"/>
      <c r="AK487" s="51">
        <f t="shared" ca="1" si="263"/>
        <v>1361924.5675632283</v>
      </c>
      <c r="AL487" s="15">
        <f t="shared" ca="1" si="264"/>
        <v>1467784.5675632283</v>
      </c>
      <c r="AM487" s="49">
        <f t="shared" ca="1" si="265"/>
        <v>8333.2715781340521</v>
      </c>
      <c r="AN487" s="49">
        <f t="shared" ca="1" si="266"/>
        <v>278.90839401545873</v>
      </c>
      <c r="AO487" s="15"/>
      <c r="AP487" s="49">
        <f t="shared" ca="1" si="267"/>
        <v>41555.587975895411</v>
      </c>
      <c r="AQ487" s="15">
        <f t="shared" si="279"/>
        <v>71413.083806208495</v>
      </c>
      <c r="AR487" s="15">
        <f t="shared" si="280"/>
        <v>0</v>
      </c>
      <c r="AS487" s="15"/>
      <c r="AT487" s="15"/>
      <c r="AU487" s="51">
        <f t="shared" si="268"/>
        <v>1270.5</v>
      </c>
      <c r="AV487" s="51">
        <f t="shared" ca="1" si="269"/>
        <v>31685.154987575941</v>
      </c>
      <c r="AW487" s="51">
        <f t="shared" ca="1" si="281"/>
        <v>0</v>
      </c>
      <c r="AX487" s="15">
        <f t="shared" ca="1" si="282"/>
        <v>3098.1591572628531</v>
      </c>
      <c r="AY487" s="51">
        <f t="shared" ca="1" si="283"/>
        <v>-340.81390872727212</v>
      </c>
      <c r="AZ487" s="52">
        <f t="shared" ca="1" si="270"/>
        <v>0</v>
      </c>
      <c r="BA487" s="52">
        <f t="shared" ca="1" si="271"/>
        <v>0</v>
      </c>
      <c r="BB487" s="52">
        <f t="shared" si="284"/>
        <v>0</v>
      </c>
      <c r="BC487" s="39">
        <f t="shared" si="285"/>
        <v>0</v>
      </c>
      <c r="BD487" s="51">
        <f t="shared" ca="1" si="286"/>
        <v>0</v>
      </c>
      <c r="BE487" s="15">
        <f t="shared" ca="1" si="287"/>
        <v>74170.429054744076</v>
      </c>
      <c r="BF487" s="15">
        <v>-34346.61</v>
      </c>
      <c r="BG487" s="15">
        <f t="shared" ca="1" si="288"/>
        <v>1516220.5665901217</v>
      </c>
      <c r="BH487" s="15"/>
      <c r="BI487" s="15"/>
    </row>
    <row r="488" spans="1:61" ht="11.25" x14ac:dyDescent="0.2">
      <c r="A488" s="20">
        <v>31028</v>
      </c>
      <c r="B488" s="20"/>
      <c r="C488" s="20">
        <v>1</v>
      </c>
      <c r="D488" s="20">
        <f t="shared" si="272"/>
        <v>3</v>
      </c>
      <c r="E488" s="47">
        <f t="shared" si="273"/>
        <v>3</v>
      </c>
      <c r="F488" s="47">
        <f t="shared" si="274"/>
        <v>33</v>
      </c>
      <c r="G488" s="21" t="s">
        <v>570</v>
      </c>
      <c r="H488" s="29">
        <v>1231</v>
      </c>
      <c r="I488" s="48"/>
      <c r="J488" s="29">
        <f t="shared" si="275"/>
        <v>1984.2985074626865</v>
      </c>
      <c r="K488" s="125">
        <v>111655.25</v>
      </c>
      <c r="L488" s="125">
        <v>104027.54</v>
      </c>
      <c r="M488" s="125">
        <v>11710</v>
      </c>
      <c r="N488" s="126">
        <f t="shared" si="255"/>
        <v>132672.52059999999</v>
      </c>
      <c r="O488" s="126">
        <f t="shared" ca="1" si="256"/>
        <v>336355.50475286337</v>
      </c>
      <c r="P488" s="126">
        <f t="shared" ca="1" si="257"/>
        <v>61105</v>
      </c>
      <c r="Q488" s="49">
        <f t="shared" si="276"/>
        <v>1</v>
      </c>
      <c r="R488" s="49">
        <f t="shared" si="277"/>
        <v>0</v>
      </c>
      <c r="S488" s="49">
        <f ca="1">OFFSET(V!$B$7,D488,Q488)*H488</f>
        <v>7053.63</v>
      </c>
      <c r="T488" s="49">
        <f ca="1">IF(R488&gt;0,OFFSET(V!$I$7,D488,R488)*IF(R488=1,H488-9300,IF(R488=2,H488-18000,IF(R488=3,H488-45000,0))),0)</f>
        <v>0</v>
      </c>
      <c r="U488" s="49">
        <f>IF(AND(I488=1,H488&gt;20000,H488&lt;=45000),H488*V!$G$7,0)+IF(AND(I488=1,H488&gt;45000,H488&lt;=50000),V!$G$7/5000*(50000-H488)*H488,0)</f>
        <v>0</v>
      </c>
      <c r="V488" s="50">
        <f t="shared" ca="1" si="258"/>
        <v>7053.63</v>
      </c>
      <c r="W488" s="51">
        <v>0</v>
      </c>
      <c r="X488" s="51">
        <v>0</v>
      </c>
      <c r="Y488" s="52">
        <v>169.47304927944884</v>
      </c>
      <c r="Z488" s="52">
        <v>18309.629877255582</v>
      </c>
      <c r="AA488" s="52">
        <v>0</v>
      </c>
      <c r="AB488" s="138">
        <f t="shared" si="278"/>
        <v>0</v>
      </c>
      <c r="AC488" s="52">
        <v>17323.851956455055</v>
      </c>
      <c r="AD488" s="138">
        <f t="shared" si="259"/>
        <v>0</v>
      </c>
      <c r="AE488" s="138">
        <f t="shared" si="260"/>
        <v>1231</v>
      </c>
      <c r="AF488" s="138">
        <f t="shared" si="261"/>
        <v>0</v>
      </c>
      <c r="AG488" s="138">
        <f t="shared" si="262"/>
        <v>0</v>
      </c>
      <c r="AH488" s="29"/>
      <c r="AI488" s="29"/>
      <c r="AJ488" s="15"/>
      <c r="AK488" s="51">
        <f t="shared" ca="1" si="263"/>
        <v>882383.75930017594</v>
      </c>
      <c r="AL488" s="15">
        <f t="shared" ca="1" si="264"/>
        <v>950542.38930017594</v>
      </c>
      <c r="AM488" s="49">
        <f t="shared" ca="1" si="265"/>
        <v>5399.0827961489567</v>
      </c>
      <c r="AN488" s="49">
        <f t="shared" ca="1" si="266"/>
        <v>74.734502452493373</v>
      </c>
      <c r="AO488" s="15"/>
      <c r="AP488" s="49">
        <f t="shared" ca="1" si="267"/>
        <v>10080.825749122308</v>
      </c>
      <c r="AQ488" s="15">
        <f t="shared" si="279"/>
        <v>17323.851956455055</v>
      </c>
      <c r="AR488" s="15">
        <f t="shared" si="280"/>
        <v>0</v>
      </c>
      <c r="AS488" s="15"/>
      <c r="AT488" s="15"/>
      <c r="AU488" s="51">
        <f t="shared" si="268"/>
        <v>0</v>
      </c>
      <c r="AV488" s="51">
        <f t="shared" ca="1" si="269"/>
        <v>20528.645152476834</v>
      </c>
      <c r="AW488" s="51">
        <f t="shared" ca="1" si="281"/>
        <v>0</v>
      </c>
      <c r="AX488" s="15">
        <f t="shared" ca="1" si="282"/>
        <v>13285.618945144088</v>
      </c>
      <c r="AY488" s="51">
        <f t="shared" ca="1" si="283"/>
        <v>-1461.4884170624607</v>
      </c>
      <c r="AZ488" s="52">
        <f t="shared" ca="1" si="270"/>
        <v>0</v>
      </c>
      <c r="BA488" s="52">
        <f t="shared" ca="1" si="271"/>
        <v>0</v>
      </c>
      <c r="BB488" s="52">
        <f t="shared" si="284"/>
        <v>0</v>
      </c>
      <c r="BC488" s="39">
        <f t="shared" si="285"/>
        <v>0</v>
      </c>
      <c r="BD488" s="51">
        <f t="shared" ca="1" si="286"/>
        <v>0</v>
      </c>
      <c r="BE488" s="15">
        <f t="shared" ca="1" si="287"/>
        <v>29147.982484536682</v>
      </c>
      <c r="BF488" s="15">
        <v>-21376.52</v>
      </c>
      <c r="BG488" s="15">
        <f t="shared" ca="1" si="288"/>
        <v>963787.66908331413</v>
      </c>
      <c r="BH488" s="15"/>
      <c r="BI488" s="15"/>
    </row>
    <row r="489" spans="1:61" ht="11.25" x14ac:dyDescent="0.2">
      <c r="A489" s="20">
        <v>31033</v>
      </c>
      <c r="B489" s="20"/>
      <c r="C489" s="20">
        <v>1</v>
      </c>
      <c r="D489" s="20">
        <f t="shared" si="272"/>
        <v>3</v>
      </c>
      <c r="E489" s="47">
        <f t="shared" si="273"/>
        <v>3</v>
      </c>
      <c r="F489" s="47">
        <f t="shared" si="274"/>
        <v>33</v>
      </c>
      <c r="G489" s="21" t="s">
        <v>571</v>
      </c>
      <c r="H489" s="29">
        <v>1001</v>
      </c>
      <c r="I489" s="48"/>
      <c r="J489" s="29">
        <f t="shared" si="275"/>
        <v>1613.5522388059701</v>
      </c>
      <c r="K489" s="125">
        <v>71040.5</v>
      </c>
      <c r="L489" s="125">
        <v>37823.019999999997</v>
      </c>
      <c r="M489" s="125">
        <v>35800</v>
      </c>
      <c r="N489" s="126">
        <f t="shared" si="255"/>
        <v>101700.1378</v>
      </c>
      <c r="O489" s="126">
        <f t="shared" ca="1" si="256"/>
        <v>273510.85317434301</v>
      </c>
      <c r="P489" s="126">
        <f t="shared" ca="1" si="257"/>
        <v>51543</v>
      </c>
      <c r="Q489" s="49">
        <f t="shared" si="276"/>
        <v>1</v>
      </c>
      <c r="R489" s="49">
        <f t="shared" si="277"/>
        <v>0</v>
      </c>
      <c r="S489" s="49">
        <f ca="1">OFFSET(V!$B$7,D489,Q489)*H489</f>
        <v>5735.7300000000005</v>
      </c>
      <c r="T489" s="49">
        <f ca="1">IF(R489&gt;0,OFFSET(V!$I$7,D489,R489)*IF(R489=1,H489-9300,IF(R489=2,H489-18000,IF(R489=3,H489-45000,0))),0)</f>
        <v>0</v>
      </c>
      <c r="U489" s="49">
        <f>IF(AND(I489=1,H489&gt;20000,H489&lt;=45000),H489*V!$G$7,0)+IF(AND(I489=1,H489&gt;45000,H489&lt;=50000),V!$G$7/5000*(50000-H489)*H489,0)</f>
        <v>0</v>
      </c>
      <c r="V489" s="50">
        <f t="shared" ca="1" si="258"/>
        <v>5735.7300000000005</v>
      </c>
      <c r="W489" s="51">
        <v>0</v>
      </c>
      <c r="X489" s="51">
        <v>0</v>
      </c>
      <c r="Y489" s="52">
        <v>298.97603976657484</v>
      </c>
      <c r="Z489" s="52">
        <v>18305.051488703008</v>
      </c>
      <c r="AA489" s="52">
        <v>0</v>
      </c>
      <c r="AB489" s="138">
        <f t="shared" si="278"/>
        <v>0</v>
      </c>
      <c r="AC489" s="52">
        <v>17319.520065203531</v>
      </c>
      <c r="AD489" s="138">
        <f t="shared" si="259"/>
        <v>0</v>
      </c>
      <c r="AE489" s="138">
        <f t="shared" si="260"/>
        <v>1001</v>
      </c>
      <c r="AF489" s="138">
        <f t="shared" si="261"/>
        <v>0</v>
      </c>
      <c r="AG489" s="138">
        <f t="shared" si="262"/>
        <v>0</v>
      </c>
      <c r="AH489" s="29"/>
      <c r="AI489" s="29"/>
      <c r="AJ489" s="15"/>
      <c r="AK489" s="51">
        <f t="shared" ca="1" si="263"/>
        <v>717519.20638462715</v>
      </c>
      <c r="AL489" s="15">
        <f t="shared" ca="1" si="264"/>
        <v>774797.93638462713</v>
      </c>
      <c r="AM489" s="49">
        <f t="shared" ca="1" si="265"/>
        <v>4390.3183419537827</v>
      </c>
      <c r="AN489" s="49">
        <f t="shared" ca="1" si="266"/>
        <v>131.84294300581377</v>
      </c>
      <c r="AO489" s="15"/>
      <c r="AP489" s="49">
        <f t="shared" ca="1" si="267"/>
        <v>10078.305002525043</v>
      </c>
      <c r="AQ489" s="15">
        <f t="shared" si="279"/>
        <v>17319.520065203531</v>
      </c>
      <c r="AR489" s="15">
        <f t="shared" si="280"/>
        <v>0</v>
      </c>
      <c r="AS489" s="15"/>
      <c r="AT489" s="15"/>
      <c r="AU489" s="51">
        <f t="shared" si="268"/>
        <v>0</v>
      </c>
      <c r="AV489" s="51">
        <f t="shared" ca="1" si="269"/>
        <v>16693.073759243955</v>
      </c>
      <c r="AW489" s="51">
        <f t="shared" ca="1" si="281"/>
        <v>0</v>
      </c>
      <c r="AX489" s="15">
        <f t="shared" ca="1" si="282"/>
        <v>9451.8586965654649</v>
      </c>
      <c r="AY489" s="51">
        <f t="shared" ca="1" si="283"/>
        <v>-1039.7544940719883</v>
      </c>
      <c r="AZ489" s="52">
        <f t="shared" ca="1" si="270"/>
        <v>0</v>
      </c>
      <c r="BA489" s="52">
        <f t="shared" ca="1" si="271"/>
        <v>0</v>
      </c>
      <c r="BB489" s="52">
        <f t="shared" si="284"/>
        <v>0</v>
      </c>
      <c r="BC489" s="39">
        <f t="shared" si="285"/>
        <v>0</v>
      </c>
      <c r="BD489" s="51">
        <f t="shared" ca="1" si="286"/>
        <v>0</v>
      </c>
      <c r="BE489" s="15">
        <f t="shared" ca="1" si="287"/>
        <v>25731.624267697007</v>
      </c>
      <c r="BF489" s="15">
        <v>-15896.57</v>
      </c>
      <c r="BG489" s="15">
        <f t="shared" ca="1" si="288"/>
        <v>789155.15193728381</v>
      </c>
      <c r="BH489" s="15"/>
      <c r="BI489" s="15"/>
    </row>
    <row r="490" spans="1:61" ht="11.25" x14ac:dyDescent="0.2">
      <c r="A490" s="20">
        <v>31035</v>
      </c>
      <c r="B490" s="20"/>
      <c r="C490" s="20">
        <v>1</v>
      </c>
      <c r="D490" s="20">
        <f t="shared" si="272"/>
        <v>3</v>
      </c>
      <c r="E490" s="47">
        <f t="shared" si="273"/>
        <v>3</v>
      </c>
      <c r="F490" s="47">
        <f t="shared" si="274"/>
        <v>33</v>
      </c>
      <c r="G490" s="21" t="s">
        <v>572</v>
      </c>
      <c r="H490" s="29">
        <v>1561</v>
      </c>
      <c r="I490" s="48"/>
      <c r="J490" s="29">
        <f t="shared" si="275"/>
        <v>2516.2388059701493</v>
      </c>
      <c r="K490" s="125">
        <v>120115.05000000002</v>
      </c>
      <c r="L490" s="125">
        <v>115743.67999999999</v>
      </c>
      <c r="M490" s="125">
        <v>30673</v>
      </c>
      <c r="N490" s="126">
        <f t="shared" si="255"/>
        <v>162295.87119999999</v>
      </c>
      <c r="O490" s="126">
        <f t="shared" ca="1" si="256"/>
        <v>426523.91788726219</v>
      </c>
      <c r="P490" s="126">
        <f t="shared" ca="1" si="257"/>
        <v>79268</v>
      </c>
      <c r="Q490" s="49">
        <f t="shared" si="276"/>
        <v>1</v>
      </c>
      <c r="R490" s="49">
        <f t="shared" si="277"/>
        <v>0</v>
      </c>
      <c r="S490" s="49">
        <f ca="1">OFFSET(V!$B$7,D490,Q490)*H490</f>
        <v>8944.5300000000007</v>
      </c>
      <c r="T490" s="49">
        <f ca="1">IF(R490&gt;0,OFFSET(V!$I$7,D490,R490)*IF(R490=1,H490-9300,IF(R490=2,H490-18000,IF(R490=3,H490-45000,0))),0)</f>
        <v>0</v>
      </c>
      <c r="U490" s="49">
        <f>IF(AND(I490=1,H490&gt;20000,H490&lt;=45000),H490*V!$G$7,0)+IF(AND(I490=1,H490&gt;45000,H490&lt;=50000),V!$G$7/5000*(50000-H490)*H490,0)</f>
        <v>0</v>
      </c>
      <c r="V490" s="50">
        <f t="shared" ca="1" si="258"/>
        <v>8944.5300000000007</v>
      </c>
      <c r="W490" s="51">
        <v>0</v>
      </c>
      <c r="X490" s="51">
        <v>0</v>
      </c>
      <c r="Y490" s="52">
        <v>548.97058930401226</v>
      </c>
      <c r="Z490" s="52">
        <v>60473.899551608607</v>
      </c>
      <c r="AA490" s="52">
        <v>5829</v>
      </c>
      <c r="AB490" s="138">
        <f t="shared" si="278"/>
        <v>4829</v>
      </c>
      <c r="AC490" s="52">
        <v>57218.026256390469</v>
      </c>
      <c r="AD490" s="138">
        <f t="shared" si="259"/>
        <v>0</v>
      </c>
      <c r="AE490" s="138">
        <f t="shared" si="260"/>
        <v>1561</v>
      </c>
      <c r="AF490" s="138">
        <f t="shared" si="261"/>
        <v>0</v>
      </c>
      <c r="AG490" s="138">
        <f t="shared" si="262"/>
        <v>0</v>
      </c>
      <c r="AH490" s="29"/>
      <c r="AI490" s="29"/>
      <c r="AJ490" s="15"/>
      <c r="AK490" s="51">
        <f t="shared" ca="1" si="263"/>
        <v>1118928.5526137892</v>
      </c>
      <c r="AL490" s="15">
        <f t="shared" ca="1" si="264"/>
        <v>1207141.0826137892</v>
      </c>
      <c r="AM490" s="49">
        <f t="shared" ca="1" si="265"/>
        <v>6846.4404912985556</v>
      </c>
      <c r="AN490" s="49">
        <f t="shared" ca="1" si="266"/>
        <v>242.08594833882285</v>
      </c>
      <c r="AO490" s="15"/>
      <c r="AP490" s="49">
        <f t="shared" ca="1" si="267"/>
        <v>33295.42147146169</v>
      </c>
      <c r="AQ490" s="15">
        <f t="shared" si="279"/>
        <v>57218.026256390469</v>
      </c>
      <c r="AR490" s="15">
        <f t="shared" si="280"/>
        <v>0</v>
      </c>
      <c r="AS490" s="15"/>
      <c r="AT490" s="15"/>
      <c r="AU490" s="51">
        <f t="shared" si="268"/>
        <v>2414.5</v>
      </c>
      <c r="AV490" s="51">
        <f t="shared" ca="1" si="269"/>
        <v>26031.856281897919</v>
      </c>
      <c r="AW490" s="51">
        <f t="shared" ca="1" si="281"/>
        <v>0</v>
      </c>
      <c r="AX490" s="15">
        <f t="shared" ca="1" si="282"/>
        <v>4523.7514969691401</v>
      </c>
      <c r="AY490" s="51">
        <f t="shared" ca="1" si="283"/>
        <v>-497.63661307671669</v>
      </c>
      <c r="AZ490" s="52">
        <f t="shared" ca="1" si="270"/>
        <v>0</v>
      </c>
      <c r="BA490" s="52">
        <f t="shared" ca="1" si="271"/>
        <v>0</v>
      </c>
      <c r="BB490" s="52">
        <f t="shared" si="284"/>
        <v>0</v>
      </c>
      <c r="BC490" s="39">
        <f t="shared" si="285"/>
        <v>0</v>
      </c>
      <c r="BD490" s="51">
        <f t="shared" ca="1" si="286"/>
        <v>0</v>
      </c>
      <c r="BE490" s="15">
        <f t="shared" ca="1" si="287"/>
        <v>61244.141140282889</v>
      </c>
      <c r="BF490" s="15">
        <v>-26877.99</v>
      </c>
      <c r="BG490" s="15">
        <f t="shared" ca="1" si="288"/>
        <v>1248595.7601937093</v>
      </c>
      <c r="BH490" s="15"/>
      <c r="BI490" s="15"/>
    </row>
    <row r="491" spans="1:61" ht="11.25" x14ac:dyDescent="0.2">
      <c r="A491" s="20">
        <v>31036</v>
      </c>
      <c r="B491" s="20"/>
      <c r="C491" s="20">
        <v>1</v>
      </c>
      <c r="D491" s="20">
        <f t="shared" si="272"/>
        <v>3</v>
      </c>
      <c r="E491" s="47">
        <f t="shared" si="273"/>
        <v>3</v>
      </c>
      <c r="F491" s="47">
        <f t="shared" si="274"/>
        <v>33</v>
      </c>
      <c r="G491" s="21" t="s">
        <v>573</v>
      </c>
      <c r="H491" s="29">
        <v>1617</v>
      </c>
      <c r="I491" s="48"/>
      <c r="J491" s="29">
        <f t="shared" si="275"/>
        <v>2606.5074626865671</v>
      </c>
      <c r="K491" s="125">
        <v>114962.29999999999</v>
      </c>
      <c r="L491" s="125">
        <v>92625.69</v>
      </c>
      <c r="M491" s="125">
        <v>35406</v>
      </c>
      <c r="N491" s="126">
        <f t="shared" si="255"/>
        <v>154302.8751</v>
      </c>
      <c r="O491" s="126">
        <f t="shared" ca="1" si="256"/>
        <v>441825.22435855406</v>
      </c>
      <c r="P491" s="126">
        <f t="shared" ca="1" si="257"/>
        <v>86257</v>
      </c>
      <c r="Q491" s="49">
        <f t="shared" si="276"/>
        <v>1</v>
      </c>
      <c r="R491" s="49">
        <f t="shared" si="277"/>
        <v>0</v>
      </c>
      <c r="S491" s="49">
        <f ca="1">OFFSET(V!$B$7,D491,Q491)*H491</f>
        <v>9265.41</v>
      </c>
      <c r="T491" s="49">
        <f ca="1">IF(R491&gt;0,OFFSET(V!$I$7,D491,R491)*IF(R491=1,H491-9300,IF(R491=2,H491-18000,IF(R491=3,H491-45000,0))),0)</f>
        <v>0</v>
      </c>
      <c r="U491" s="49">
        <f>IF(AND(I491=1,H491&gt;20000,H491&lt;=45000),H491*V!$G$7,0)+IF(AND(I491=1,H491&gt;45000,H491&lt;=50000),V!$G$7/5000*(50000-H491)*H491,0)</f>
        <v>0</v>
      </c>
      <c r="V491" s="50">
        <f t="shared" ca="1" si="258"/>
        <v>9265.41</v>
      </c>
      <c r="W491" s="51">
        <v>0</v>
      </c>
      <c r="X491" s="51">
        <v>0</v>
      </c>
      <c r="Y491" s="52">
        <v>462.05387963925205</v>
      </c>
      <c r="Z491" s="52">
        <v>37063.363444110953</v>
      </c>
      <c r="AA491" s="52">
        <v>0</v>
      </c>
      <c r="AB491" s="138">
        <f t="shared" si="278"/>
        <v>0</v>
      </c>
      <c r="AC491" s="52">
        <v>35067.897364308017</v>
      </c>
      <c r="AD491" s="138">
        <f t="shared" si="259"/>
        <v>0</v>
      </c>
      <c r="AE491" s="138">
        <f t="shared" si="260"/>
        <v>1617</v>
      </c>
      <c r="AF491" s="138">
        <f t="shared" si="261"/>
        <v>0</v>
      </c>
      <c r="AG491" s="138">
        <f t="shared" si="262"/>
        <v>0</v>
      </c>
      <c r="AH491" s="29"/>
      <c r="AI491" s="29"/>
      <c r="AJ491" s="15"/>
      <c r="AK491" s="51">
        <f t="shared" ca="1" si="263"/>
        <v>1159069.4872367054</v>
      </c>
      <c r="AL491" s="15">
        <f t="shared" ca="1" si="264"/>
        <v>1254591.8972367053</v>
      </c>
      <c r="AM491" s="49">
        <f t="shared" ca="1" si="265"/>
        <v>7092.0527062330329</v>
      </c>
      <c r="AN491" s="49">
        <f t="shared" ca="1" si="266"/>
        <v>203.75727555443947</v>
      </c>
      <c r="AO491" s="15"/>
      <c r="AP491" s="49">
        <f t="shared" ca="1" si="267"/>
        <v>20406.163918179387</v>
      </c>
      <c r="AQ491" s="15">
        <f t="shared" si="279"/>
        <v>35067.897364308017</v>
      </c>
      <c r="AR491" s="15">
        <f t="shared" si="280"/>
        <v>0</v>
      </c>
      <c r="AS491" s="15"/>
      <c r="AT491" s="15"/>
      <c r="AU491" s="51">
        <f t="shared" si="268"/>
        <v>0</v>
      </c>
      <c r="AV491" s="51">
        <f t="shared" ca="1" si="269"/>
        <v>26965.734534163315</v>
      </c>
      <c r="AW491" s="51">
        <f t="shared" ca="1" si="281"/>
        <v>0</v>
      </c>
      <c r="AX491" s="15">
        <f t="shared" ca="1" si="282"/>
        <v>12304.001088034689</v>
      </c>
      <c r="AY491" s="51">
        <f t="shared" ca="1" si="283"/>
        <v>-1353.5052561671666</v>
      </c>
      <c r="AZ491" s="52">
        <f t="shared" ca="1" si="270"/>
        <v>0</v>
      </c>
      <c r="BA491" s="52">
        <f t="shared" ca="1" si="271"/>
        <v>0</v>
      </c>
      <c r="BB491" s="52">
        <f t="shared" si="284"/>
        <v>0</v>
      </c>
      <c r="BC491" s="39">
        <f t="shared" si="285"/>
        <v>0</v>
      </c>
      <c r="BD491" s="51">
        <f t="shared" ca="1" si="286"/>
        <v>0</v>
      </c>
      <c r="BE491" s="15">
        <f t="shared" ca="1" si="287"/>
        <v>46018.393196175537</v>
      </c>
      <c r="BF491" s="15">
        <v>-26676.19</v>
      </c>
      <c r="BG491" s="15">
        <f t="shared" ca="1" si="288"/>
        <v>1281229.9104146683</v>
      </c>
      <c r="BH491" s="15"/>
      <c r="BI491" s="15"/>
    </row>
    <row r="492" spans="1:61" ht="11.25" x14ac:dyDescent="0.2">
      <c r="A492" s="20">
        <v>31037</v>
      </c>
      <c r="B492" s="20"/>
      <c r="C492" s="20">
        <v>1</v>
      </c>
      <c r="D492" s="20">
        <f t="shared" si="272"/>
        <v>3</v>
      </c>
      <c r="E492" s="47">
        <f t="shared" si="273"/>
        <v>4</v>
      </c>
      <c r="F492" s="47">
        <f t="shared" si="274"/>
        <v>34</v>
      </c>
      <c r="G492" s="21" t="s">
        <v>574</v>
      </c>
      <c r="H492" s="29">
        <v>4150</v>
      </c>
      <c r="I492" s="48"/>
      <c r="J492" s="29">
        <f t="shared" si="275"/>
        <v>6689.5522388059699</v>
      </c>
      <c r="K492" s="125">
        <v>341202.2</v>
      </c>
      <c r="L492" s="125">
        <v>855546.92</v>
      </c>
      <c r="M492" s="125">
        <v>27649</v>
      </c>
      <c r="N492" s="126">
        <f t="shared" si="255"/>
        <v>606977.88280000002</v>
      </c>
      <c r="O492" s="126">
        <f t="shared" ca="1" si="256"/>
        <v>1133936.1045689543</v>
      </c>
      <c r="P492" s="126">
        <f t="shared" ca="1" si="257"/>
        <v>158087</v>
      </c>
      <c r="Q492" s="49">
        <f t="shared" si="276"/>
        <v>1</v>
      </c>
      <c r="R492" s="49">
        <f t="shared" si="277"/>
        <v>0</v>
      </c>
      <c r="S492" s="49">
        <f ca="1">OFFSET(V!$B$7,D492,Q492)*H492</f>
        <v>23779.5</v>
      </c>
      <c r="T492" s="49">
        <f ca="1">IF(R492&gt;0,OFFSET(V!$I$7,D492,R492)*IF(R492=1,H492-9300,IF(R492=2,H492-18000,IF(R492=3,H492-45000,0))),0)</f>
        <v>0</v>
      </c>
      <c r="U492" s="49">
        <f>IF(AND(I492=1,H492&gt;20000,H492&lt;=45000),H492*V!$G$7,0)+IF(AND(I492=1,H492&gt;45000,H492&lt;=50000),V!$G$7/5000*(50000-H492)*H492,0)</f>
        <v>0</v>
      </c>
      <c r="V492" s="50">
        <f t="shared" ca="1" si="258"/>
        <v>23779.5</v>
      </c>
      <c r="W492" s="51">
        <v>18538.7</v>
      </c>
      <c r="X492" s="51">
        <v>0</v>
      </c>
      <c r="Y492" s="52">
        <v>2427.4180068748501</v>
      </c>
      <c r="Z492" s="52">
        <v>206752.68707804335</v>
      </c>
      <c r="AA492" s="52">
        <v>28175</v>
      </c>
      <c r="AB492" s="138">
        <f t="shared" si="278"/>
        <v>27175</v>
      </c>
      <c r="AC492" s="52">
        <v>195621.26414082202</v>
      </c>
      <c r="AD492" s="138">
        <f t="shared" si="259"/>
        <v>0</v>
      </c>
      <c r="AE492" s="138">
        <f t="shared" si="260"/>
        <v>4150</v>
      </c>
      <c r="AF492" s="138">
        <f t="shared" si="261"/>
        <v>0</v>
      </c>
      <c r="AG492" s="138">
        <f t="shared" si="262"/>
        <v>0</v>
      </c>
      <c r="AH492" s="29"/>
      <c r="AI492" s="29"/>
      <c r="AJ492" s="15"/>
      <c r="AK492" s="51">
        <f t="shared" ca="1" si="263"/>
        <v>2974729.9765196829</v>
      </c>
      <c r="AL492" s="15">
        <f t="shared" ca="1" si="264"/>
        <v>3175135.1765196831</v>
      </c>
      <c r="AM492" s="49">
        <f t="shared" ca="1" si="265"/>
        <v>18201.619499608587</v>
      </c>
      <c r="AN492" s="49">
        <f t="shared" ca="1" si="266"/>
        <v>1070.4467628294096</v>
      </c>
      <c r="AO492" s="15"/>
      <c r="AP492" s="49">
        <f t="shared" ca="1" si="267"/>
        <v>113832.87513559348</v>
      </c>
      <c r="AQ492" s="15">
        <f t="shared" si="279"/>
        <v>195621.26414082202</v>
      </c>
      <c r="AR492" s="15">
        <f t="shared" si="280"/>
        <v>0</v>
      </c>
      <c r="AS492" s="15"/>
      <c r="AT492" s="15"/>
      <c r="AU492" s="51">
        <f t="shared" si="268"/>
        <v>13587.5</v>
      </c>
      <c r="AV492" s="51">
        <f t="shared" ca="1" si="269"/>
        <v>69207.049051810609</v>
      </c>
      <c r="AW492" s="51">
        <f t="shared" ca="1" si="281"/>
        <v>0</v>
      </c>
      <c r="AX492" s="15">
        <f t="shared" ca="1" si="282"/>
        <v>1006.1600465820811</v>
      </c>
      <c r="AY492" s="51">
        <f t="shared" ca="1" si="283"/>
        <v>-110.68293166184809</v>
      </c>
      <c r="AZ492" s="52">
        <f t="shared" ca="1" si="270"/>
        <v>0</v>
      </c>
      <c r="BA492" s="52">
        <f t="shared" ca="1" si="271"/>
        <v>0</v>
      </c>
      <c r="BB492" s="52">
        <f t="shared" si="284"/>
        <v>0</v>
      </c>
      <c r="BC492" s="39">
        <f t="shared" si="285"/>
        <v>0</v>
      </c>
      <c r="BD492" s="51">
        <f t="shared" ca="1" si="286"/>
        <v>0</v>
      </c>
      <c r="BE492" s="15">
        <f t="shared" ca="1" si="287"/>
        <v>196516.74125574226</v>
      </c>
      <c r="BF492" s="15">
        <v>-81299.95</v>
      </c>
      <c r="BG492" s="15">
        <f t="shared" ca="1" si="288"/>
        <v>3309624.0340378629</v>
      </c>
      <c r="BH492" s="15"/>
      <c r="BI492" s="15"/>
    </row>
    <row r="493" spans="1:61" ht="11.25" x14ac:dyDescent="0.2">
      <c r="A493" s="20">
        <v>31038</v>
      </c>
      <c r="B493" s="20"/>
      <c r="C493" s="20">
        <v>1</v>
      </c>
      <c r="D493" s="20">
        <f t="shared" si="272"/>
        <v>3</v>
      </c>
      <c r="E493" s="47">
        <f t="shared" si="273"/>
        <v>3</v>
      </c>
      <c r="F493" s="47">
        <f t="shared" si="274"/>
        <v>33</v>
      </c>
      <c r="G493" s="21" t="s">
        <v>575</v>
      </c>
      <c r="H493" s="29">
        <v>1014</v>
      </c>
      <c r="I493" s="48"/>
      <c r="J493" s="29">
        <f t="shared" si="275"/>
        <v>1634.5074626865671</v>
      </c>
      <c r="K493" s="125">
        <v>74089.100000000006</v>
      </c>
      <c r="L493" s="125">
        <v>40365.26</v>
      </c>
      <c r="M493" s="125">
        <v>33849</v>
      </c>
      <c r="N493" s="126">
        <f t="shared" si="255"/>
        <v>102935.60340000001</v>
      </c>
      <c r="O493" s="126">
        <f t="shared" ca="1" si="256"/>
        <v>277062.9421766072</v>
      </c>
      <c r="P493" s="126">
        <f t="shared" ca="1" si="257"/>
        <v>52238</v>
      </c>
      <c r="Q493" s="49">
        <f t="shared" si="276"/>
        <v>1</v>
      </c>
      <c r="R493" s="49">
        <f t="shared" si="277"/>
        <v>0</v>
      </c>
      <c r="S493" s="49">
        <f ca="1">OFFSET(V!$B$7,D493,Q493)*H493</f>
        <v>5810.22</v>
      </c>
      <c r="T493" s="49">
        <f ca="1">IF(R493&gt;0,OFFSET(V!$I$7,D493,R493)*IF(R493=1,H493-9300,IF(R493=2,H493-18000,IF(R493=3,H493-45000,0))),0)</f>
        <v>0</v>
      </c>
      <c r="U493" s="49">
        <f>IF(AND(I493=1,H493&gt;20000,H493&lt;=45000),H493*V!$G$7,0)+IF(AND(I493=1,H493&gt;45000,H493&lt;=50000),V!$G$7/5000*(50000-H493)*H493,0)</f>
        <v>0</v>
      </c>
      <c r="V493" s="50">
        <f t="shared" ca="1" si="258"/>
        <v>5810.22</v>
      </c>
      <c r="W493" s="51">
        <v>0</v>
      </c>
      <c r="X493" s="51">
        <v>0</v>
      </c>
      <c r="Y493" s="52">
        <v>123.32579958285793</v>
      </c>
      <c r="Z493" s="52">
        <v>37955.567829189771</v>
      </c>
      <c r="AA493" s="52">
        <v>4513</v>
      </c>
      <c r="AB493" s="138">
        <f t="shared" si="278"/>
        <v>3513</v>
      </c>
      <c r="AC493" s="52">
        <v>35912.066076926589</v>
      </c>
      <c r="AD493" s="138">
        <f t="shared" si="259"/>
        <v>0</v>
      </c>
      <c r="AE493" s="138">
        <f t="shared" si="260"/>
        <v>1014</v>
      </c>
      <c r="AF493" s="138">
        <f t="shared" si="261"/>
        <v>0</v>
      </c>
      <c r="AG493" s="138">
        <f t="shared" si="262"/>
        <v>0</v>
      </c>
      <c r="AH493" s="29"/>
      <c r="AI493" s="29"/>
      <c r="AJ493" s="15"/>
      <c r="AK493" s="51">
        <f t="shared" ca="1" si="263"/>
        <v>726837.63763637561</v>
      </c>
      <c r="AL493" s="15">
        <f t="shared" ca="1" si="264"/>
        <v>784885.85763637559</v>
      </c>
      <c r="AM493" s="49">
        <f t="shared" ca="1" si="265"/>
        <v>4447.3354632778573</v>
      </c>
      <c r="AN493" s="49">
        <f t="shared" ca="1" si="266"/>
        <v>54.3844128052664</v>
      </c>
      <c r="AO493" s="15"/>
      <c r="AP493" s="49">
        <f t="shared" ca="1" si="267"/>
        <v>20897.389409840202</v>
      </c>
      <c r="AQ493" s="15">
        <f t="shared" si="279"/>
        <v>35912.066076926589</v>
      </c>
      <c r="AR493" s="15">
        <f t="shared" si="280"/>
        <v>0</v>
      </c>
      <c r="AS493" s="15"/>
      <c r="AT493" s="15"/>
      <c r="AU493" s="51">
        <f t="shared" si="268"/>
        <v>1756.5</v>
      </c>
      <c r="AV493" s="51">
        <f t="shared" ca="1" si="269"/>
        <v>16909.866924948423</v>
      </c>
      <c r="AW493" s="51">
        <f t="shared" ca="1" si="281"/>
        <v>0</v>
      </c>
      <c r="AX493" s="15">
        <f t="shared" ca="1" si="282"/>
        <v>3651.6902578620357</v>
      </c>
      <c r="AY493" s="51">
        <f t="shared" ca="1" si="283"/>
        <v>-401.70526014641121</v>
      </c>
      <c r="AZ493" s="52">
        <f t="shared" ca="1" si="270"/>
        <v>0</v>
      </c>
      <c r="BA493" s="52">
        <f t="shared" ca="1" si="271"/>
        <v>0</v>
      </c>
      <c r="BB493" s="52">
        <f t="shared" si="284"/>
        <v>0</v>
      </c>
      <c r="BC493" s="39">
        <f t="shared" si="285"/>
        <v>0</v>
      </c>
      <c r="BD493" s="51">
        <f t="shared" ca="1" si="286"/>
        <v>0</v>
      </c>
      <c r="BE493" s="15">
        <f t="shared" ca="1" si="287"/>
        <v>39162.051074642215</v>
      </c>
      <c r="BF493" s="15">
        <v>-16619.09</v>
      </c>
      <c r="BG493" s="15">
        <f t="shared" ca="1" si="288"/>
        <v>811930.53858710104</v>
      </c>
      <c r="BH493" s="15"/>
      <c r="BI493" s="15"/>
    </row>
    <row r="494" spans="1:61" ht="11.25" x14ac:dyDescent="0.2">
      <c r="A494" s="20">
        <v>31041</v>
      </c>
      <c r="B494" s="20"/>
      <c r="C494" s="20">
        <v>1</v>
      </c>
      <c r="D494" s="20">
        <f t="shared" si="272"/>
        <v>3</v>
      </c>
      <c r="E494" s="47">
        <f t="shared" si="273"/>
        <v>2</v>
      </c>
      <c r="F494" s="47">
        <f t="shared" si="274"/>
        <v>32</v>
      </c>
      <c r="G494" s="21" t="s">
        <v>576</v>
      </c>
      <c r="H494" s="29">
        <v>852</v>
      </c>
      <c r="I494" s="48"/>
      <c r="J494" s="29">
        <f t="shared" si="275"/>
        <v>1373.3731343283582</v>
      </c>
      <c r="K494" s="125">
        <v>51930</v>
      </c>
      <c r="L494" s="125">
        <v>19211.34</v>
      </c>
      <c r="M494" s="125">
        <v>35051</v>
      </c>
      <c r="N494" s="126">
        <f t="shared" si="255"/>
        <v>79933.022599999997</v>
      </c>
      <c r="O494" s="126">
        <f t="shared" ca="1" si="256"/>
        <v>232798.44845608415</v>
      </c>
      <c r="P494" s="126">
        <f t="shared" ca="1" si="257"/>
        <v>45860</v>
      </c>
      <c r="Q494" s="49">
        <f t="shared" si="276"/>
        <v>1</v>
      </c>
      <c r="R494" s="49">
        <f t="shared" si="277"/>
        <v>0</v>
      </c>
      <c r="S494" s="49">
        <f ca="1">OFFSET(V!$B$7,D494,Q494)*H494</f>
        <v>4881.96</v>
      </c>
      <c r="T494" s="49">
        <f ca="1">IF(R494&gt;0,OFFSET(V!$I$7,D494,R494)*IF(R494=1,H494-9300,IF(R494=2,H494-18000,IF(R494=3,H494-45000,0))),0)</f>
        <v>0</v>
      </c>
      <c r="U494" s="49">
        <f>IF(AND(I494=1,H494&gt;20000,H494&lt;=45000),H494*V!$G$7,0)+IF(AND(I494=1,H494&gt;45000,H494&lt;=50000),V!$G$7/5000*(50000-H494)*H494,0)</f>
        <v>0</v>
      </c>
      <c r="V494" s="50">
        <f t="shared" ca="1" si="258"/>
        <v>4881.96</v>
      </c>
      <c r="W494" s="51">
        <v>0</v>
      </c>
      <c r="X494" s="51">
        <v>0</v>
      </c>
      <c r="Y494" s="52">
        <v>0</v>
      </c>
      <c r="Z494" s="52">
        <v>19697.317645690862</v>
      </c>
      <c r="AA494" s="52">
        <v>0</v>
      </c>
      <c r="AB494" s="138">
        <f t="shared" si="278"/>
        <v>0</v>
      </c>
      <c r="AC494" s="52">
        <v>18636.827566738644</v>
      </c>
      <c r="AD494" s="138">
        <f t="shared" si="259"/>
        <v>0</v>
      </c>
      <c r="AE494" s="138">
        <f t="shared" si="260"/>
        <v>852</v>
      </c>
      <c r="AF494" s="138">
        <f t="shared" si="261"/>
        <v>0</v>
      </c>
      <c r="AG494" s="138">
        <f t="shared" si="262"/>
        <v>0</v>
      </c>
      <c r="AH494" s="29"/>
      <c r="AI494" s="29"/>
      <c r="AJ494" s="15"/>
      <c r="AK494" s="51">
        <f t="shared" ca="1" si="263"/>
        <v>610715.64819151082</v>
      </c>
      <c r="AL494" s="15">
        <f t="shared" ca="1" si="264"/>
        <v>661457.60819151078</v>
      </c>
      <c r="AM494" s="49">
        <f t="shared" ca="1" si="265"/>
        <v>3736.8144129316906</v>
      </c>
      <c r="AN494" s="49">
        <f t="shared" ca="1" si="266"/>
        <v>0</v>
      </c>
      <c r="AO494" s="15"/>
      <c r="AP494" s="49">
        <f t="shared" ca="1" si="267"/>
        <v>10844.852039198317</v>
      </c>
      <c r="AQ494" s="15">
        <f t="shared" si="279"/>
        <v>18636.827566738644</v>
      </c>
      <c r="AR494" s="15">
        <f t="shared" si="280"/>
        <v>0</v>
      </c>
      <c r="AS494" s="15"/>
      <c r="AT494" s="15"/>
      <c r="AU494" s="51">
        <f t="shared" si="268"/>
        <v>0</v>
      </c>
      <c r="AV494" s="51">
        <f t="shared" ca="1" si="269"/>
        <v>14208.290552323528</v>
      </c>
      <c r="AW494" s="51">
        <f t="shared" ca="1" si="281"/>
        <v>0</v>
      </c>
      <c r="AX494" s="15">
        <f t="shared" ca="1" si="282"/>
        <v>6416.3150247831982</v>
      </c>
      <c r="AY494" s="51">
        <f t="shared" ca="1" si="283"/>
        <v>-705.82862022938878</v>
      </c>
      <c r="AZ494" s="52">
        <f t="shared" ca="1" si="270"/>
        <v>0</v>
      </c>
      <c r="BA494" s="52">
        <f t="shared" ca="1" si="271"/>
        <v>0</v>
      </c>
      <c r="BB494" s="52">
        <f t="shared" si="284"/>
        <v>0</v>
      </c>
      <c r="BC494" s="39">
        <f t="shared" si="285"/>
        <v>0</v>
      </c>
      <c r="BD494" s="51">
        <f t="shared" ca="1" si="286"/>
        <v>0</v>
      </c>
      <c r="BE494" s="15">
        <f t="shared" ca="1" si="287"/>
        <v>24347.313971292453</v>
      </c>
      <c r="BF494" s="15">
        <v>-13356.56</v>
      </c>
      <c r="BG494" s="15">
        <f t="shared" ca="1" si="288"/>
        <v>676185.17657573486</v>
      </c>
      <c r="BH494" s="15"/>
      <c r="BI494" s="15"/>
    </row>
    <row r="495" spans="1:61" ht="11.25" x14ac:dyDescent="0.2">
      <c r="A495" s="20">
        <v>31042</v>
      </c>
      <c r="B495" s="20"/>
      <c r="C495" s="20">
        <v>1</v>
      </c>
      <c r="D495" s="20">
        <f t="shared" si="272"/>
        <v>3</v>
      </c>
      <c r="E495" s="47">
        <f t="shared" si="273"/>
        <v>2</v>
      </c>
      <c r="F495" s="47">
        <f t="shared" si="274"/>
        <v>32</v>
      </c>
      <c r="G495" s="21" t="s">
        <v>577</v>
      </c>
      <c r="H495" s="29">
        <v>915</v>
      </c>
      <c r="I495" s="48"/>
      <c r="J495" s="29">
        <f t="shared" si="275"/>
        <v>1474.9253731343283</v>
      </c>
      <c r="K495" s="125">
        <v>82757.149999999994</v>
      </c>
      <c r="L495" s="125">
        <v>101473.98</v>
      </c>
      <c r="M495" s="125">
        <v>0</v>
      </c>
      <c r="N495" s="126">
        <f t="shared" si="255"/>
        <v>99160.000199999995</v>
      </c>
      <c r="O495" s="126">
        <f t="shared" ca="1" si="256"/>
        <v>250012.41823628754</v>
      </c>
      <c r="P495" s="126">
        <f t="shared" ca="1" si="257"/>
        <v>45256</v>
      </c>
      <c r="Q495" s="49">
        <f t="shared" si="276"/>
        <v>1</v>
      </c>
      <c r="R495" s="49">
        <f t="shared" si="277"/>
        <v>0</v>
      </c>
      <c r="S495" s="49">
        <f ca="1">OFFSET(V!$B$7,D495,Q495)*H495</f>
        <v>5242.9500000000007</v>
      </c>
      <c r="T495" s="49">
        <f ca="1">IF(R495&gt;0,OFFSET(V!$I$7,D495,R495)*IF(R495=1,H495-9300,IF(R495=2,H495-18000,IF(R495=3,H495-45000,0))),0)</f>
        <v>0</v>
      </c>
      <c r="U495" s="49">
        <f>IF(AND(I495=1,H495&gt;20000,H495&lt;=45000),H495*V!$G$7,0)+IF(AND(I495=1,H495&gt;45000,H495&lt;=50000),V!$G$7/5000*(50000-H495)*H495,0)</f>
        <v>0</v>
      </c>
      <c r="V495" s="50">
        <f t="shared" ca="1" si="258"/>
        <v>5242.9500000000007</v>
      </c>
      <c r="W495" s="51">
        <v>0</v>
      </c>
      <c r="X495" s="51">
        <v>0</v>
      </c>
      <c r="Y495" s="52">
        <v>80.158136087149259</v>
      </c>
      <c r="Z495" s="52">
        <v>25626.548839778199</v>
      </c>
      <c r="AA495" s="52">
        <v>9187</v>
      </c>
      <c r="AB495" s="138">
        <f t="shared" si="278"/>
        <v>8187</v>
      </c>
      <c r="AC495" s="52">
        <v>24246.833017999052</v>
      </c>
      <c r="AD495" s="138">
        <f t="shared" si="259"/>
        <v>0</v>
      </c>
      <c r="AE495" s="138">
        <f t="shared" si="260"/>
        <v>915</v>
      </c>
      <c r="AF495" s="138">
        <f t="shared" si="261"/>
        <v>0</v>
      </c>
      <c r="AG495" s="138">
        <f t="shared" si="262"/>
        <v>0</v>
      </c>
      <c r="AH495" s="29"/>
      <c r="AI495" s="29"/>
      <c r="AJ495" s="15"/>
      <c r="AK495" s="51">
        <f t="shared" ca="1" si="263"/>
        <v>655874.19964229153</v>
      </c>
      <c r="AL495" s="15">
        <f t="shared" ca="1" si="264"/>
        <v>706373.14964229148</v>
      </c>
      <c r="AM495" s="49">
        <f t="shared" ca="1" si="265"/>
        <v>4013.1281547329777</v>
      </c>
      <c r="AN495" s="49">
        <f t="shared" ca="1" si="266"/>
        <v>35.348265954159601</v>
      </c>
      <c r="AO495" s="15"/>
      <c r="AP495" s="49">
        <f t="shared" ca="1" si="267"/>
        <v>14109.338918209656</v>
      </c>
      <c r="AQ495" s="15">
        <f t="shared" si="279"/>
        <v>24246.833017999052</v>
      </c>
      <c r="AR495" s="15">
        <f t="shared" si="280"/>
        <v>0</v>
      </c>
      <c r="AS495" s="15"/>
      <c r="AT495" s="15"/>
      <c r="AU495" s="51">
        <f t="shared" si="268"/>
        <v>4093.5</v>
      </c>
      <c r="AV495" s="51">
        <f t="shared" ca="1" si="269"/>
        <v>15258.903586122098</v>
      </c>
      <c r="AW495" s="51">
        <f t="shared" ca="1" si="281"/>
        <v>0</v>
      </c>
      <c r="AX495" s="15">
        <f t="shared" ca="1" si="282"/>
        <v>9214.9094863327045</v>
      </c>
      <c r="AY495" s="51">
        <f t="shared" ca="1" si="283"/>
        <v>-1013.6888265545672</v>
      </c>
      <c r="AZ495" s="52">
        <f t="shared" ca="1" si="270"/>
        <v>0</v>
      </c>
      <c r="BA495" s="52">
        <f t="shared" ca="1" si="271"/>
        <v>0</v>
      </c>
      <c r="BB495" s="52">
        <f t="shared" si="284"/>
        <v>0</v>
      </c>
      <c r="BC495" s="39">
        <f t="shared" si="285"/>
        <v>0</v>
      </c>
      <c r="BD495" s="51">
        <f t="shared" ca="1" si="286"/>
        <v>0</v>
      </c>
      <c r="BE495" s="15">
        <f t="shared" ca="1" si="287"/>
        <v>32448.053677777189</v>
      </c>
      <c r="BF495" s="15">
        <v>-15866.34</v>
      </c>
      <c r="BG495" s="15">
        <f t="shared" ca="1" si="288"/>
        <v>727003.33974075585</v>
      </c>
      <c r="BH495" s="15"/>
      <c r="BI495" s="15"/>
    </row>
    <row r="496" spans="1:61" ht="11.25" x14ac:dyDescent="0.2">
      <c r="A496" s="20">
        <v>31043</v>
      </c>
      <c r="B496" s="20"/>
      <c r="C496" s="20">
        <v>1</v>
      </c>
      <c r="D496" s="20">
        <f t="shared" si="272"/>
        <v>3</v>
      </c>
      <c r="E496" s="47">
        <f t="shared" si="273"/>
        <v>3</v>
      </c>
      <c r="F496" s="47">
        <f t="shared" si="274"/>
        <v>33</v>
      </c>
      <c r="G496" s="21" t="s">
        <v>578</v>
      </c>
      <c r="H496" s="29">
        <v>2116</v>
      </c>
      <c r="I496" s="48"/>
      <c r="J496" s="29">
        <f t="shared" si="275"/>
        <v>3410.8656716417909</v>
      </c>
      <c r="K496" s="125">
        <v>198323.64999999997</v>
      </c>
      <c r="L496" s="125">
        <v>133492.75</v>
      </c>
      <c r="M496" s="125">
        <v>35175</v>
      </c>
      <c r="N496" s="126">
        <f t="shared" si="255"/>
        <v>230030.20049999998</v>
      </c>
      <c r="O496" s="126">
        <f t="shared" ca="1" si="256"/>
        <v>578170.79452238732</v>
      </c>
      <c r="P496" s="126">
        <f t="shared" ca="1" si="257"/>
        <v>104442</v>
      </c>
      <c r="Q496" s="49">
        <f t="shared" si="276"/>
        <v>1</v>
      </c>
      <c r="R496" s="49">
        <f t="shared" si="277"/>
        <v>0</v>
      </c>
      <c r="S496" s="49">
        <f ca="1">OFFSET(V!$B$7,D496,Q496)*H496</f>
        <v>12124.68</v>
      </c>
      <c r="T496" s="49">
        <f ca="1">IF(R496&gt;0,OFFSET(V!$I$7,D496,R496)*IF(R496=1,H496-9300,IF(R496=2,H496-18000,IF(R496=3,H496-45000,0))),0)</f>
        <v>0</v>
      </c>
      <c r="U496" s="49">
        <f>IF(AND(I496=1,H496&gt;20000,H496&lt;=45000),H496*V!$G$7,0)+IF(AND(I496=1,H496&gt;45000,H496&lt;=50000),V!$G$7/5000*(50000-H496)*H496,0)</f>
        <v>0</v>
      </c>
      <c r="V496" s="50">
        <f t="shared" ca="1" si="258"/>
        <v>12124.68</v>
      </c>
      <c r="W496" s="51">
        <v>9825.6</v>
      </c>
      <c r="X496" s="51">
        <v>0</v>
      </c>
      <c r="Y496" s="52">
        <v>0</v>
      </c>
      <c r="Z496" s="52">
        <v>33202.328437606739</v>
      </c>
      <c r="AA496" s="52">
        <v>1341</v>
      </c>
      <c r="AB496" s="138">
        <f t="shared" si="278"/>
        <v>341</v>
      </c>
      <c r="AC496" s="52">
        <v>31414.737835700696</v>
      </c>
      <c r="AD496" s="138">
        <f t="shared" si="259"/>
        <v>0</v>
      </c>
      <c r="AE496" s="138">
        <f t="shared" si="260"/>
        <v>2116</v>
      </c>
      <c r="AF496" s="138">
        <f t="shared" si="261"/>
        <v>0</v>
      </c>
      <c r="AG496" s="138">
        <f t="shared" si="262"/>
        <v>0</v>
      </c>
      <c r="AH496" s="29"/>
      <c r="AI496" s="29"/>
      <c r="AJ496" s="15"/>
      <c r="AK496" s="51">
        <f t="shared" ca="1" si="263"/>
        <v>1516753.8868230481</v>
      </c>
      <c r="AL496" s="15">
        <f t="shared" ca="1" si="264"/>
        <v>1643146.1668230481</v>
      </c>
      <c r="AM496" s="49">
        <f t="shared" ca="1" si="265"/>
        <v>9280.6329785956077</v>
      </c>
      <c r="AN496" s="49">
        <f t="shared" ca="1" si="266"/>
        <v>0</v>
      </c>
      <c r="AO496" s="15"/>
      <c r="AP496" s="49">
        <f t="shared" ca="1" si="267"/>
        <v>18280.374299669395</v>
      </c>
      <c r="AQ496" s="15">
        <f t="shared" si="279"/>
        <v>31414.737835700696</v>
      </c>
      <c r="AR496" s="15">
        <f t="shared" si="280"/>
        <v>0</v>
      </c>
      <c r="AS496" s="15"/>
      <c r="AT496" s="15"/>
      <c r="AU496" s="51">
        <f t="shared" si="268"/>
        <v>170.5</v>
      </c>
      <c r="AV496" s="51">
        <f t="shared" ca="1" si="269"/>
        <v>35287.256817742469</v>
      </c>
      <c r="AW496" s="51">
        <f t="shared" ca="1" si="281"/>
        <v>0</v>
      </c>
      <c r="AX496" s="15">
        <f t="shared" ca="1" si="282"/>
        <v>22323.393281711164</v>
      </c>
      <c r="AY496" s="51">
        <f t="shared" ca="1" si="283"/>
        <v>-2455.6914394022597</v>
      </c>
      <c r="AZ496" s="52">
        <f t="shared" ca="1" si="270"/>
        <v>0</v>
      </c>
      <c r="BA496" s="52">
        <f t="shared" ca="1" si="271"/>
        <v>0</v>
      </c>
      <c r="BB496" s="52">
        <f t="shared" si="284"/>
        <v>0</v>
      </c>
      <c r="BC496" s="39">
        <f t="shared" si="285"/>
        <v>0</v>
      </c>
      <c r="BD496" s="51">
        <f t="shared" ca="1" si="286"/>
        <v>0</v>
      </c>
      <c r="BE496" s="15">
        <f t="shared" ca="1" si="287"/>
        <v>51282.439678009599</v>
      </c>
      <c r="BF496" s="15">
        <v>-35730.629999999997</v>
      </c>
      <c r="BG496" s="15">
        <f t="shared" ca="1" si="288"/>
        <v>1667978.6094796534</v>
      </c>
      <c r="BH496" s="15"/>
      <c r="BI496" s="15"/>
    </row>
    <row r="497" spans="1:61" ht="11.25" x14ac:dyDescent="0.2">
      <c r="A497" s="20">
        <v>31051</v>
      </c>
      <c r="B497" s="20"/>
      <c r="C497" s="20">
        <v>1</v>
      </c>
      <c r="D497" s="20">
        <f t="shared" si="272"/>
        <v>3</v>
      </c>
      <c r="E497" s="47">
        <f t="shared" si="273"/>
        <v>3</v>
      </c>
      <c r="F497" s="47">
        <f t="shared" si="274"/>
        <v>33</v>
      </c>
      <c r="G497" s="21" t="s">
        <v>579</v>
      </c>
      <c r="H497" s="29">
        <v>2327</v>
      </c>
      <c r="I497" s="48"/>
      <c r="J497" s="29">
        <f t="shared" si="275"/>
        <v>3750.9850746268658</v>
      </c>
      <c r="K497" s="125">
        <v>221793.30000000002</v>
      </c>
      <c r="L497" s="125">
        <v>169180.39</v>
      </c>
      <c r="M497" s="125">
        <v>9389</v>
      </c>
      <c r="N497" s="126">
        <f t="shared" si="255"/>
        <v>235060.5281</v>
      </c>
      <c r="O497" s="126">
        <f t="shared" ca="1" si="256"/>
        <v>635823.93140529084</v>
      </c>
      <c r="P497" s="126">
        <f t="shared" ca="1" si="257"/>
        <v>120229</v>
      </c>
      <c r="Q497" s="49">
        <f t="shared" si="276"/>
        <v>1</v>
      </c>
      <c r="R497" s="49">
        <f t="shared" si="277"/>
        <v>0</v>
      </c>
      <c r="S497" s="49">
        <f ca="1">OFFSET(V!$B$7,D497,Q497)*H497</f>
        <v>13333.710000000001</v>
      </c>
      <c r="T497" s="49">
        <f ca="1">IF(R497&gt;0,OFFSET(V!$I$7,D497,R497)*IF(R497=1,H497-9300,IF(R497=2,H497-18000,IF(R497=3,H497-45000,0))),0)</f>
        <v>0</v>
      </c>
      <c r="U497" s="49">
        <f>IF(AND(I497=1,H497&gt;20000,H497&lt;=45000),H497*V!$G$7,0)+IF(AND(I497=1,H497&gt;45000,H497&lt;=50000),V!$G$7/5000*(50000-H497)*H497,0)</f>
        <v>0</v>
      </c>
      <c r="V497" s="50">
        <f t="shared" ca="1" si="258"/>
        <v>13333.710000000001</v>
      </c>
      <c r="W497" s="51">
        <v>10769</v>
      </c>
      <c r="X497" s="51">
        <v>0</v>
      </c>
      <c r="Y497" s="52">
        <v>669.31680268598791</v>
      </c>
      <c r="Z497" s="52">
        <v>32264.921549675513</v>
      </c>
      <c r="AA497" s="52">
        <v>2786</v>
      </c>
      <c r="AB497" s="138">
        <f t="shared" si="278"/>
        <v>1786</v>
      </c>
      <c r="AC497" s="52">
        <v>30527.800291995638</v>
      </c>
      <c r="AD497" s="138">
        <f t="shared" si="259"/>
        <v>0</v>
      </c>
      <c r="AE497" s="138">
        <f t="shared" si="260"/>
        <v>2327</v>
      </c>
      <c r="AF497" s="138">
        <f t="shared" si="261"/>
        <v>0</v>
      </c>
      <c r="AG497" s="138">
        <f t="shared" si="262"/>
        <v>0</v>
      </c>
      <c r="AH497" s="29"/>
      <c r="AI497" s="29"/>
      <c r="AJ497" s="15"/>
      <c r="AK497" s="51">
        <f t="shared" ca="1" si="263"/>
        <v>1667999.1940629645</v>
      </c>
      <c r="AL497" s="15">
        <f t="shared" ca="1" si="264"/>
        <v>1812330.9040629645</v>
      </c>
      <c r="AM497" s="49">
        <f t="shared" ca="1" si="265"/>
        <v>10206.064717009442</v>
      </c>
      <c r="AN497" s="49">
        <f t="shared" ca="1" si="266"/>
        <v>295.15641834796907</v>
      </c>
      <c r="AO497" s="15"/>
      <c r="AP497" s="49">
        <f t="shared" ca="1" si="267"/>
        <v>17764.261436841927</v>
      </c>
      <c r="AQ497" s="15">
        <f t="shared" si="279"/>
        <v>30527.800291995638</v>
      </c>
      <c r="AR497" s="15">
        <f t="shared" si="280"/>
        <v>0</v>
      </c>
      <c r="AS497" s="15"/>
      <c r="AT497" s="15"/>
      <c r="AU497" s="51">
        <f t="shared" si="268"/>
        <v>893</v>
      </c>
      <c r="AV497" s="51">
        <f t="shared" ca="1" si="269"/>
        <v>38805.976661099587</v>
      </c>
      <c r="AW497" s="51">
        <f t="shared" ca="1" si="281"/>
        <v>0</v>
      </c>
      <c r="AX497" s="15">
        <f t="shared" ca="1" si="282"/>
        <v>26935.43780594588</v>
      </c>
      <c r="AY497" s="51">
        <f t="shared" ca="1" si="283"/>
        <v>-2963.0407528950291</v>
      </c>
      <c r="AZ497" s="52">
        <f t="shared" ca="1" si="270"/>
        <v>0</v>
      </c>
      <c r="BA497" s="52">
        <f t="shared" ca="1" si="271"/>
        <v>0</v>
      </c>
      <c r="BB497" s="52">
        <f t="shared" si="284"/>
        <v>0</v>
      </c>
      <c r="BC497" s="39">
        <f t="shared" si="285"/>
        <v>0</v>
      </c>
      <c r="BD497" s="51">
        <f t="shared" ca="1" si="286"/>
        <v>0</v>
      </c>
      <c r="BE497" s="15">
        <f t="shared" ca="1" si="287"/>
        <v>54500.197345046487</v>
      </c>
      <c r="BF497" s="15">
        <v>-39934.300000000003</v>
      </c>
      <c r="BG497" s="15">
        <f t="shared" ca="1" si="288"/>
        <v>1837398.0225433684</v>
      </c>
      <c r="BH497" s="15"/>
      <c r="BI497" s="15"/>
    </row>
    <row r="498" spans="1:61" ht="11.25" x14ac:dyDescent="0.2">
      <c r="A498" s="20">
        <v>31052</v>
      </c>
      <c r="B498" s="20"/>
      <c r="C498" s="20">
        <v>1</v>
      </c>
      <c r="D498" s="20">
        <f t="shared" si="272"/>
        <v>3</v>
      </c>
      <c r="E498" s="47">
        <f t="shared" si="273"/>
        <v>3</v>
      </c>
      <c r="F498" s="47">
        <f t="shared" si="274"/>
        <v>33</v>
      </c>
      <c r="G498" s="21" t="s">
        <v>580</v>
      </c>
      <c r="H498" s="29">
        <v>2500</v>
      </c>
      <c r="I498" s="48"/>
      <c r="J498" s="29">
        <f t="shared" si="275"/>
        <v>4029.8507462686566</v>
      </c>
      <c r="K498" s="125">
        <v>181245</v>
      </c>
      <c r="L498" s="125">
        <v>86720</v>
      </c>
      <c r="M498" s="125">
        <v>75295</v>
      </c>
      <c r="N498" s="126">
        <f t="shared" si="255"/>
        <v>239612.2</v>
      </c>
      <c r="O498" s="126">
        <f t="shared" ca="1" si="256"/>
        <v>683094.03889696056</v>
      </c>
      <c r="P498" s="126">
        <f t="shared" ca="1" si="257"/>
        <v>133045</v>
      </c>
      <c r="Q498" s="49">
        <f t="shared" si="276"/>
        <v>1</v>
      </c>
      <c r="R498" s="49">
        <f t="shared" si="277"/>
        <v>0</v>
      </c>
      <c r="S498" s="49">
        <f ca="1">OFFSET(V!$B$7,D498,Q498)*H498</f>
        <v>14325.000000000002</v>
      </c>
      <c r="T498" s="49">
        <f ca="1">IF(R498&gt;0,OFFSET(V!$I$7,D498,R498)*IF(R498=1,H498-9300,IF(R498=2,H498-18000,IF(R498=3,H498-45000,0))),0)</f>
        <v>0</v>
      </c>
      <c r="U498" s="49">
        <f>IF(AND(I498=1,H498&gt;20000,H498&lt;=45000),H498*V!$G$7,0)+IF(AND(I498=1,H498&gt;45000,H498&lt;=50000),V!$G$7/5000*(50000-H498)*H498,0)</f>
        <v>0</v>
      </c>
      <c r="V498" s="50">
        <f t="shared" ca="1" si="258"/>
        <v>14325.000000000002</v>
      </c>
      <c r="W498" s="51">
        <v>11814.75</v>
      </c>
      <c r="X498" s="51">
        <v>0</v>
      </c>
      <c r="Y498" s="52">
        <v>568.51958169516649</v>
      </c>
      <c r="Z498" s="52">
        <v>45361.656359236353</v>
      </c>
      <c r="AA498" s="52">
        <v>3604</v>
      </c>
      <c r="AB498" s="138">
        <f t="shared" si="278"/>
        <v>2604</v>
      </c>
      <c r="AC498" s="52">
        <v>42919.415877607433</v>
      </c>
      <c r="AD498" s="138">
        <f t="shared" si="259"/>
        <v>0</v>
      </c>
      <c r="AE498" s="138">
        <f t="shared" si="260"/>
        <v>2500</v>
      </c>
      <c r="AF498" s="138">
        <f t="shared" si="261"/>
        <v>0</v>
      </c>
      <c r="AG498" s="138">
        <f t="shared" si="262"/>
        <v>0</v>
      </c>
      <c r="AH498" s="29"/>
      <c r="AI498" s="29"/>
      <c r="AJ498" s="15"/>
      <c r="AK498" s="51">
        <f t="shared" ca="1" si="263"/>
        <v>1792006.0099516164</v>
      </c>
      <c r="AL498" s="15">
        <f t="shared" ca="1" si="264"/>
        <v>1951190.7599516164</v>
      </c>
      <c r="AM498" s="49">
        <f t="shared" ca="1" si="265"/>
        <v>10964.831023860595</v>
      </c>
      <c r="AN498" s="49">
        <f t="shared" ca="1" si="266"/>
        <v>250.70669497678199</v>
      </c>
      <c r="AO498" s="15"/>
      <c r="AP498" s="49">
        <f t="shared" ca="1" si="267"/>
        <v>24974.997119798107</v>
      </c>
      <c r="AQ498" s="15">
        <f t="shared" si="279"/>
        <v>42919.415877607433</v>
      </c>
      <c r="AR498" s="15">
        <f t="shared" si="280"/>
        <v>0</v>
      </c>
      <c r="AS498" s="15"/>
      <c r="AT498" s="15"/>
      <c r="AU498" s="51">
        <f t="shared" si="268"/>
        <v>1302</v>
      </c>
      <c r="AV498" s="51">
        <f t="shared" ca="1" si="269"/>
        <v>41690.993404705187</v>
      </c>
      <c r="AW498" s="51">
        <f t="shared" ca="1" si="281"/>
        <v>0</v>
      </c>
      <c r="AX498" s="15">
        <f t="shared" ca="1" si="282"/>
        <v>25048.574646895853</v>
      </c>
      <c r="AY498" s="51">
        <f t="shared" ca="1" si="283"/>
        <v>-2755.4758164837367</v>
      </c>
      <c r="AZ498" s="52">
        <f t="shared" ca="1" si="270"/>
        <v>0</v>
      </c>
      <c r="BA498" s="52">
        <f t="shared" ca="1" si="271"/>
        <v>0</v>
      </c>
      <c r="BB498" s="52">
        <f t="shared" si="284"/>
        <v>0</v>
      </c>
      <c r="BC498" s="39">
        <f t="shared" si="285"/>
        <v>0</v>
      </c>
      <c r="BD498" s="51">
        <f t="shared" ca="1" si="286"/>
        <v>0</v>
      </c>
      <c r="BE498" s="15">
        <f t="shared" ca="1" si="287"/>
        <v>65212.514708019546</v>
      </c>
      <c r="BF498" s="15">
        <v>-40262.79</v>
      </c>
      <c r="BG498" s="15">
        <f t="shared" ca="1" si="288"/>
        <v>1987356.0223784733</v>
      </c>
      <c r="BH498" s="15"/>
      <c r="BI498" s="15"/>
    </row>
    <row r="499" spans="1:61" ht="11.25" x14ac:dyDescent="0.2">
      <c r="A499" s="20">
        <v>31053</v>
      </c>
      <c r="B499" s="20"/>
      <c r="C499" s="20">
        <v>1</v>
      </c>
      <c r="D499" s="20">
        <f t="shared" si="272"/>
        <v>3</v>
      </c>
      <c r="E499" s="47">
        <f t="shared" si="273"/>
        <v>4</v>
      </c>
      <c r="F499" s="47">
        <f t="shared" si="274"/>
        <v>34</v>
      </c>
      <c r="G499" s="21" t="s">
        <v>581</v>
      </c>
      <c r="H499" s="29">
        <v>3300</v>
      </c>
      <c r="I499" s="48"/>
      <c r="J499" s="29">
        <f t="shared" si="275"/>
        <v>5319.4029850746265</v>
      </c>
      <c r="K499" s="125">
        <v>257938.4</v>
      </c>
      <c r="L499" s="125">
        <v>259171.68</v>
      </c>
      <c r="M499" s="125">
        <v>77446</v>
      </c>
      <c r="N499" s="126">
        <f t="shared" si="255"/>
        <v>364238.60320000001</v>
      </c>
      <c r="O499" s="126">
        <f t="shared" ca="1" si="256"/>
        <v>901684.13134398789</v>
      </c>
      <c r="P499" s="126">
        <f t="shared" ca="1" si="257"/>
        <v>161234</v>
      </c>
      <c r="Q499" s="49">
        <f t="shared" si="276"/>
        <v>1</v>
      </c>
      <c r="R499" s="49">
        <f t="shared" si="277"/>
        <v>0</v>
      </c>
      <c r="S499" s="49">
        <f ca="1">OFFSET(V!$B$7,D499,Q499)*H499</f>
        <v>18909</v>
      </c>
      <c r="T499" s="49">
        <f ca="1">IF(R499&gt;0,OFFSET(V!$I$7,D499,R499)*IF(R499=1,H499-9300,IF(R499=2,H499-18000,IF(R499=3,H499-45000,0))),0)</f>
        <v>0</v>
      </c>
      <c r="U499" s="49">
        <f>IF(AND(I499=1,H499&gt;20000,H499&lt;=45000),H499*V!$G$7,0)+IF(AND(I499=1,H499&gt;45000,H499&lt;=50000),V!$G$7/5000*(50000-H499)*H499,0)</f>
        <v>0</v>
      </c>
      <c r="V499" s="50">
        <f t="shared" ca="1" si="258"/>
        <v>18909</v>
      </c>
      <c r="W499" s="51">
        <v>14814.050000000001</v>
      </c>
      <c r="X499" s="51">
        <v>0</v>
      </c>
      <c r="Y499" s="52">
        <v>910.88130345995353</v>
      </c>
      <c r="Z499" s="52">
        <v>103743.74105215729</v>
      </c>
      <c r="AA499" s="52">
        <v>0</v>
      </c>
      <c r="AB499" s="138">
        <f t="shared" si="278"/>
        <v>0</v>
      </c>
      <c r="AC499" s="52">
        <v>98158.249153301236</v>
      </c>
      <c r="AD499" s="138">
        <f t="shared" si="259"/>
        <v>0</v>
      </c>
      <c r="AE499" s="138">
        <f t="shared" si="260"/>
        <v>3300</v>
      </c>
      <c r="AF499" s="138">
        <f t="shared" si="261"/>
        <v>0</v>
      </c>
      <c r="AG499" s="138">
        <f t="shared" si="262"/>
        <v>0</v>
      </c>
      <c r="AH499" s="29"/>
      <c r="AI499" s="29"/>
      <c r="AJ499" s="15"/>
      <c r="AK499" s="51">
        <f t="shared" ca="1" si="263"/>
        <v>2365447.9331361335</v>
      </c>
      <c r="AL499" s="15">
        <f t="shared" ca="1" si="264"/>
        <v>2560404.9831361333</v>
      </c>
      <c r="AM499" s="49">
        <f t="shared" ca="1" si="265"/>
        <v>14473.576951495985</v>
      </c>
      <c r="AN499" s="49">
        <f t="shared" ca="1" si="266"/>
        <v>401.68192698951617</v>
      </c>
      <c r="AO499" s="15"/>
      <c r="AP499" s="49">
        <f t="shared" ca="1" si="267"/>
        <v>57118.717479264626</v>
      </c>
      <c r="AQ499" s="15">
        <f t="shared" si="279"/>
        <v>98158.249153301236</v>
      </c>
      <c r="AR499" s="15">
        <f t="shared" si="280"/>
        <v>0</v>
      </c>
      <c r="AS499" s="15"/>
      <c r="AT499" s="15"/>
      <c r="AU499" s="51">
        <f t="shared" si="268"/>
        <v>0</v>
      </c>
      <c r="AV499" s="51">
        <f t="shared" ca="1" si="269"/>
        <v>55032.111294210845</v>
      </c>
      <c r="AW499" s="51">
        <f t="shared" ca="1" si="281"/>
        <v>0</v>
      </c>
      <c r="AX499" s="15">
        <f t="shared" ca="1" si="282"/>
        <v>13992.579620174234</v>
      </c>
      <c r="AY499" s="51">
        <f t="shared" ca="1" si="283"/>
        <v>-1539.2578339139698</v>
      </c>
      <c r="AZ499" s="52">
        <f t="shared" ca="1" si="270"/>
        <v>0</v>
      </c>
      <c r="BA499" s="52">
        <f t="shared" ca="1" si="271"/>
        <v>0</v>
      </c>
      <c r="BB499" s="52">
        <f t="shared" si="284"/>
        <v>0</v>
      </c>
      <c r="BC499" s="39">
        <f t="shared" si="285"/>
        <v>0</v>
      </c>
      <c r="BD499" s="51">
        <f t="shared" ca="1" si="286"/>
        <v>0</v>
      </c>
      <c r="BE499" s="15">
        <f t="shared" ca="1" si="287"/>
        <v>110611.5709395615</v>
      </c>
      <c r="BF499" s="15">
        <v>-56226.05</v>
      </c>
      <c r="BG499" s="15">
        <f t="shared" ca="1" si="288"/>
        <v>2629665.7629541801</v>
      </c>
      <c r="BH499" s="15"/>
      <c r="BI499" s="15"/>
    </row>
    <row r="500" spans="1:61" ht="11.25" x14ac:dyDescent="0.2">
      <c r="A500" s="20">
        <v>31101</v>
      </c>
      <c r="B500" s="20"/>
      <c r="C500" s="20">
        <v>1</v>
      </c>
      <c r="D500" s="20">
        <f t="shared" si="272"/>
        <v>3</v>
      </c>
      <c r="E500" s="47">
        <f t="shared" si="273"/>
        <v>2</v>
      </c>
      <c r="F500" s="47">
        <f t="shared" si="274"/>
        <v>32</v>
      </c>
      <c r="G500" s="21" t="s">
        <v>582</v>
      </c>
      <c r="H500" s="29">
        <v>817</v>
      </c>
      <c r="I500" s="48"/>
      <c r="J500" s="29">
        <f t="shared" si="275"/>
        <v>1316.955223880597</v>
      </c>
      <c r="K500" s="125">
        <v>61507.400000000009</v>
      </c>
      <c r="L500" s="125">
        <v>40324.639999999999</v>
      </c>
      <c r="M500" s="125">
        <v>32230</v>
      </c>
      <c r="N500" s="126">
        <f t="shared" si="255"/>
        <v>92241.937600000005</v>
      </c>
      <c r="O500" s="126">
        <f t="shared" ca="1" si="256"/>
        <v>223235.1319115267</v>
      </c>
      <c r="P500" s="126">
        <f t="shared" ca="1" si="257"/>
        <v>39298</v>
      </c>
      <c r="Q500" s="49">
        <f t="shared" si="276"/>
        <v>1</v>
      </c>
      <c r="R500" s="49">
        <f t="shared" si="277"/>
        <v>0</v>
      </c>
      <c r="S500" s="49">
        <f ca="1">OFFSET(V!$B$7,D500,Q500)*H500</f>
        <v>4681.4100000000008</v>
      </c>
      <c r="T500" s="49">
        <f ca="1">IF(R500&gt;0,OFFSET(V!$I$7,D500,R500)*IF(R500=1,H500-9300,IF(R500=2,H500-18000,IF(R500=3,H500-45000,0))),0)</f>
        <v>0</v>
      </c>
      <c r="U500" s="49">
        <f>IF(AND(I500=1,H500&gt;20000,H500&lt;=45000),H500*V!$G$7,0)+IF(AND(I500=1,H500&gt;45000,H500&lt;=50000),V!$G$7/5000*(50000-H500)*H500,0)</f>
        <v>0</v>
      </c>
      <c r="V500" s="50">
        <f t="shared" ca="1" si="258"/>
        <v>4681.4100000000008</v>
      </c>
      <c r="W500" s="51">
        <v>0</v>
      </c>
      <c r="X500" s="51">
        <v>0</v>
      </c>
      <c r="Y500" s="52">
        <v>674.11320974106661</v>
      </c>
      <c r="Z500" s="52">
        <v>13996.787860729779</v>
      </c>
      <c r="AA500" s="52">
        <v>3419</v>
      </c>
      <c r="AB500" s="138">
        <f t="shared" si="278"/>
        <v>2419</v>
      </c>
      <c r="AC500" s="52">
        <v>13243.210397518689</v>
      </c>
      <c r="AD500" s="138">
        <f t="shared" si="259"/>
        <v>0</v>
      </c>
      <c r="AE500" s="138">
        <f t="shared" si="260"/>
        <v>817</v>
      </c>
      <c r="AF500" s="138">
        <f t="shared" si="261"/>
        <v>0</v>
      </c>
      <c r="AG500" s="138">
        <f t="shared" si="262"/>
        <v>0</v>
      </c>
      <c r="AH500" s="29"/>
      <c r="AI500" s="29"/>
      <c r="AJ500" s="15"/>
      <c r="AK500" s="51">
        <f t="shared" ca="1" si="263"/>
        <v>585627.56405218819</v>
      </c>
      <c r="AL500" s="15">
        <f t="shared" ca="1" si="264"/>
        <v>629606.97405218822</v>
      </c>
      <c r="AM500" s="49">
        <f t="shared" ca="1" si="265"/>
        <v>3583.3067785976423</v>
      </c>
      <c r="AN500" s="49">
        <f t="shared" ca="1" si="266"/>
        <v>297.27154577586981</v>
      </c>
      <c r="AO500" s="15"/>
      <c r="AP500" s="49">
        <f t="shared" ca="1" si="267"/>
        <v>7706.2824544980131</v>
      </c>
      <c r="AQ500" s="15">
        <f t="shared" si="279"/>
        <v>13243.210397518689</v>
      </c>
      <c r="AR500" s="15">
        <f t="shared" si="280"/>
        <v>0</v>
      </c>
      <c r="AS500" s="15"/>
      <c r="AT500" s="15"/>
      <c r="AU500" s="51">
        <f t="shared" si="268"/>
        <v>1209.5</v>
      </c>
      <c r="AV500" s="51">
        <f t="shared" ca="1" si="269"/>
        <v>13624.616644657655</v>
      </c>
      <c r="AW500" s="51">
        <f t="shared" ca="1" si="281"/>
        <v>0</v>
      </c>
      <c r="AX500" s="15">
        <f t="shared" ca="1" si="282"/>
        <v>9297.1887016369819</v>
      </c>
      <c r="AY500" s="51">
        <f t="shared" ca="1" si="283"/>
        <v>-1022.7399758181957</v>
      </c>
      <c r="AZ500" s="52">
        <f t="shared" ca="1" si="270"/>
        <v>0</v>
      </c>
      <c r="BA500" s="52">
        <f t="shared" ca="1" si="271"/>
        <v>0</v>
      </c>
      <c r="BB500" s="52">
        <f t="shared" si="284"/>
        <v>0</v>
      </c>
      <c r="BC500" s="39">
        <f t="shared" si="285"/>
        <v>0</v>
      </c>
      <c r="BD500" s="51">
        <f t="shared" ca="1" si="286"/>
        <v>0</v>
      </c>
      <c r="BE500" s="15">
        <f t="shared" ca="1" si="287"/>
        <v>21517.659123337475</v>
      </c>
      <c r="BF500" s="15">
        <v>-13277.24</v>
      </c>
      <c r="BG500" s="15">
        <f t="shared" ca="1" si="288"/>
        <v>641727.97149989917</v>
      </c>
      <c r="BH500" s="15"/>
      <c r="BI500" s="15"/>
    </row>
    <row r="501" spans="1:61" ht="11.25" x14ac:dyDescent="0.2">
      <c r="A501" s="20">
        <v>31102</v>
      </c>
      <c r="B501" s="20"/>
      <c r="C501" s="20">
        <v>1</v>
      </c>
      <c r="D501" s="20">
        <f t="shared" si="272"/>
        <v>3</v>
      </c>
      <c r="E501" s="47">
        <f t="shared" si="273"/>
        <v>2</v>
      </c>
      <c r="F501" s="47">
        <f t="shared" si="274"/>
        <v>32</v>
      </c>
      <c r="G501" s="21" t="s">
        <v>583</v>
      </c>
      <c r="H501" s="29">
        <v>843</v>
      </c>
      <c r="I501" s="48"/>
      <c r="J501" s="29">
        <f t="shared" si="275"/>
        <v>1358.8656716417911</v>
      </c>
      <c r="K501" s="125">
        <v>65011.75</v>
      </c>
      <c r="L501" s="125">
        <v>88994.35</v>
      </c>
      <c r="M501" s="125">
        <v>0</v>
      </c>
      <c r="N501" s="126">
        <f t="shared" si="255"/>
        <v>81516.256500000003</v>
      </c>
      <c r="O501" s="126">
        <f t="shared" ca="1" si="256"/>
        <v>230339.30991605509</v>
      </c>
      <c r="P501" s="126">
        <f t="shared" ca="1" si="257"/>
        <v>44647</v>
      </c>
      <c r="Q501" s="49">
        <f t="shared" si="276"/>
        <v>1</v>
      </c>
      <c r="R501" s="49">
        <f t="shared" si="277"/>
        <v>0</v>
      </c>
      <c r="S501" s="49">
        <f ca="1">OFFSET(V!$B$7,D501,Q501)*H501</f>
        <v>4830.3900000000003</v>
      </c>
      <c r="T501" s="49">
        <f ca="1">IF(R501&gt;0,OFFSET(V!$I$7,D501,R501)*IF(R501=1,H501-9300,IF(R501=2,H501-18000,IF(R501=3,H501-45000,0))),0)</f>
        <v>0</v>
      </c>
      <c r="U501" s="49">
        <f>IF(AND(I501=1,H501&gt;20000,H501&lt;=45000),H501*V!$G$7,0)+IF(AND(I501=1,H501&gt;45000,H501&lt;=50000),V!$G$7/5000*(50000-H501)*H501,0)</f>
        <v>0</v>
      </c>
      <c r="V501" s="50">
        <f t="shared" ca="1" si="258"/>
        <v>4830.3900000000003</v>
      </c>
      <c r="W501" s="51">
        <v>0</v>
      </c>
      <c r="X501" s="51">
        <v>0</v>
      </c>
      <c r="Y501" s="52">
        <v>350.79177052825884</v>
      </c>
      <c r="Z501" s="52">
        <v>18530.627965960044</v>
      </c>
      <c r="AA501" s="52">
        <v>0</v>
      </c>
      <c r="AB501" s="138">
        <f t="shared" si="278"/>
        <v>0</v>
      </c>
      <c r="AC501" s="52">
        <v>17532.951659564373</v>
      </c>
      <c r="AD501" s="138">
        <f t="shared" si="259"/>
        <v>0</v>
      </c>
      <c r="AE501" s="138">
        <f t="shared" si="260"/>
        <v>843</v>
      </c>
      <c r="AF501" s="138">
        <f t="shared" si="261"/>
        <v>0</v>
      </c>
      <c r="AG501" s="138">
        <f t="shared" si="262"/>
        <v>0</v>
      </c>
      <c r="AH501" s="29"/>
      <c r="AI501" s="29"/>
      <c r="AJ501" s="15"/>
      <c r="AK501" s="51">
        <f t="shared" ca="1" si="263"/>
        <v>604264.42655568512</v>
      </c>
      <c r="AL501" s="15">
        <f t="shared" ca="1" si="264"/>
        <v>653741.81655568513</v>
      </c>
      <c r="AM501" s="49">
        <f t="shared" ca="1" si="265"/>
        <v>3697.3410212457925</v>
      </c>
      <c r="AN501" s="49">
        <f t="shared" ca="1" si="266"/>
        <v>154.69272870419618</v>
      </c>
      <c r="AO501" s="15"/>
      <c r="AP501" s="49">
        <f t="shared" ca="1" si="267"/>
        <v>10202.501787253816</v>
      </c>
      <c r="AQ501" s="15">
        <f t="shared" si="279"/>
        <v>17532.951659564373</v>
      </c>
      <c r="AR501" s="15">
        <f t="shared" si="280"/>
        <v>0</v>
      </c>
      <c r="AS501" s="15"/>
      <c r="AT501" s="15"/>
      <c r="AU501" s="51">
        <f t="shared" si="268"/>
        <v>0</v>
      </c>
      <c r="AV501" s="51">
        <f t="shared" ca="1" si="269"/>
        <v>14058.202976066588</v>
      </c>
      <c r="AW501" s="51">
        <f t="shared" ca="1" si="281"/>
        <v>0</v>
      </c>
      <c r="AX501" s="15">
        <f t="shared" ca="1" si="282"/>
        <v>6727.7531037560329</v>
      </c>
      <c r="AY501" s="51">
        <f t="shared" ca="1" si="283"/>
        <v>-740.0884576468502</v>
      </c>
      <c r="AZ501" s="52">
        <f t="shared" ca="1" si="270"/>
        <v>0</v>
      </c>
      <c r="BA501" s="52">
        <f t="shared" ca="1" si="271"/>
        <v>0</v>
      </c>
      <c r="BB501" s="52">
        <f t="shared" si="284"/>
        <v>0</v>
      </c>
      <c r="BC501" s="39">
        <f t="shared" si="285"/>
        <v>0</v>
      </c>
      <c r="BD501" s="51">
        <f t="shared" ca="1" si="286"/>
        <v>0</v>
      </c>
      <c r="BE501" s="15">
        <f t="shared" ca="1" si="287"/>
        <v>23520.616305673557</v>
      </c>
      <c r="BF501" s="15">
        <v>-15124.33</v>
      </c>
      <c r="BG501" s="15">
        <f t="shared" ca="1" si="288"/>
        <v>665990.13661130879</v>
      </c>
      <c r="BH501" s="15"/>
      <c r="BI501" s="15"/>
    </row>
    <row r="502" spans="1:61" ht="11.25" x14ac:dyDescent="0.2">
      <c r="A502" s="20">
        <v>31103</v>
      </c>
      <c r="B502" s="20"/>
      <c r="C502" s="20">
        <v>1</v>
      </c>
      <c r="D502" s="20">
        <f t="shared" si="272"/>
        <v>3</v>
      </c>
      <c r="E502" s="47">
        <f t="shared" si="273"/>
        <v>3</v>
      </c>
      <c r="F502" s="47">
        <f t="shared" si="274"/>
        <v>33</v>
      </c>
      <c r="G502" s="21" t="s">
        <v>584</v>
      </c>
      <c r="H502" s="29">
        <v>1381</v>
      </c>
      <c r="I502" s="48"/>
      <c r="J502" s="29">
        <f t="shared" si="275"/>
        <v>2226.0895522388059</v>
      </c>
      <c r="K502" s="125">
        <v>109269.45</v>
      </c>
      <c r="L502" s="125">
        <v>54000.79</v>
      </c>
      <c r="M502" s="125">
        <v>37334</v>
      </c>
      <c r="N502" s="126">
        <f t="shared" si="255"/>
        <v>137068.31210000001</v>
      </c>
      <c r="O502" s="126">
        <f t="shared" ca="1" si="256"/>
        <v>377341.14708668098</v>
      </c>
      <c r="P502" s="126">
        <f t="shared" ca="1" si="257"/>
        <v>72082</v>
      </c>
      <c r="Q502" s="49">
        <f t="shared" si="276"/>
        <v>1</v>
      </c>
      <c r="R502" s="49">
        <f t="shared" si="277"/>
        <v>0</v>
      </c>
      <c r="S502" s="49">
        <f ca="1">OFFSET(V!$B$7,D502,Q502)*H502</f>
        <v>7913.130000000001</v>
      </c>
      <c r="T502" s="49">
        <f ca="1">IF(R502&gt;0,OFFSET(V!$I$7,D502,R502)*IF(R502=1,H502-9300,IF(R502=2,H502-18000,IF(R502=3,H502-45000,0))),0)</f>
        <v>0</v>
      </c>
      <c r="U502" s="49">
        <f>IF(AND(I502=1,H502&gt;20000,H502&lt;=45000),H502*V!$G$7,0)+IF(AND(I502=1,H502&gt;45000,H502&lt;=50000),V!$G$7/5000*(50000-H502)*H502,0)</f>
        <v>0</v>
      </c>
      <c r="V502" s="50">
        <f t="shared" ca="1" si="258"/>
        <v>7913.130000000001</v>
      </c>
      <c r="W502" s="51">
        <v>0</v>
      </c>
      <c r="X502" s="51">
        <v>0</v>
      </c>
      <c r="Y502" s="52">
        <v>384.72998408464929</v>
      </c>
      <c r="Z502" s="52">
        <v>12797.758769794262</v>
      </c>
      <c r="AA502" s="52">
        <v>0</v>
      </c>
      <c r="AB502" s="138">
        <f t="shared" si="278"/>
        <v>0</v>
      </c>
      <c r="AC502" s="52">
        <v>12108.73621086936</v>
      </c>
      <c r="AD502" s="138">
        <f t="shared" si="259"/>
        <v>0</v>
      </c>
      <c r="AE502" s="138">
        <f t="shared" si="260"/>
        <v>1381</v>
      </c>
      <c r="AF502" s="138">
        <f t="shared" si="261"/>
        <v>0</v>
      </c>
      <c r="AG502" s="138">
        <f t="shared" si="262"/>
        <v>0</v>
      </c>
      <c r="AH502" s="29"/>
      <c r="AI502" s="29"/>
      <c r="AJ502" s="15"/>
      <c r="AK502" s="51">
        <f t="shared" ca="1" si="263"/>
        <v>989904.1198972729</v>
      </c>
      <c r="AL502" s="15">
        <f t="shared" ca="1" si="264"/>
        <v>1069899.2498972728</v>
      </c>
      <c r="AM502" s="49">
        <f t="shared" ca="1" si="265"/>
        <v>6056.9726575805926</v>
      </c>
      <c r="AN502" s="49">
        <f t="shared" ca="1" si="266"/>
        <v>169.65885762585756</v>
      </c>
      <c r="AO502" s="15"/>
      <c r="AP502" s="49">
        <f t="shared" ca="1" si="267"/>
        <v>7046.1269289696502</v>
      </c>
      <c r="AQ502" s="15">
        <f t="shared" si="279"/>
        <v>12108.73621086936</v>
      </c>
      <c r="AR502" s="15">
        <f t="shared" si="280"/>
        <v>0</v>
      </c>
      <c r="AS502" s="15"/>
      <c r="AT502" s="15"/>
      <c r="AU502" s="51">
        <f t="shared" si="268"/>
        <v>0</v>
      </c>
      <c r="AV502" s="51">
        <f t="shared" ca="1" si="269"/>
        <v>23030.104756759145</v>
      </c>
      <c r="AW502" s="51">
        <f t="shared" ca="1" si="281"/>
        <v>0</v>
      </c>
      <c r="AX502" s="15">
        <f t="shared" ca="1" si="282"/>
        <v>17967.495474859435</v>
      </c>
      <c r="AY502" s="51">
        <f t="shared" ca="1" si="283"/>
        <v>-1976.5196208436375</v>
      </c>
      <c r="AZ502" s="52">
        <f t="shared" ca="1" si="270"/>
        <v>0</v>
      </c>
      <c r="BA502" s="52">
        <f t="shared" ca="1" si="271"/>
        <v>0</v>
      </c>
      <c r="BB502" s="52">
        <f t="shared" si="284"/>
        <v>0</v>
      </c>
      <c r="BC502" s="39">
        <f t="shared" si="285"/>
        <v>0</v>
      </c>
      <c r="BD502" s="51">
        <f t="shared" ca="1" si="286"/>
        <v>0</v>
      </c>
      <c r="BE502" s="15">
        <f t="shared" ca="1" si="287"/>
        <v>28099.712064885156</v>
      </c>
      <c r="BF502" s="15">
        <v>-22470.26</v>
      </c>
      <c r="BG502" s="15">
        <f t="shared" ca="1" si="288"/>
        <v>1081755.3334773644</v>
      </c>
      <c r="BH502" s="15"/>
      <c r="BI502" s="15"/>
    </row>
    <row r="503" spans="1:61" ht="11.25" x14ac:dyDescent="0.2">
      <c r="A503" s="20">
        <v>31104</v>
      </c>
      <c r="B503" s="20"/>
      <c r="C503" s="20">
        <v>1</v>
      </c>
      <c r="D503" s="20">
        <f t="shared" si="272"/>
        <v>3</v>
      </c>
      <c r="E503" s="47">
        <f t="shared" si="273"/>
        <v>3</v>
      </c>
      <c r="F503" s="47">
        <f t="shared" si="274"/>
        <v>33</v>
      </c>
      <c r="G503" s="21" t="s">
        <v>585</v>
      </c>
      <c r="H503" s="29">
        <v>1206</v>
      </c>
      <c r="I503" s="48"/>
      <c r="J503" s="29">
        <f t="shared" si="275"/>
        <v>1944</v>
      </c>
      <c r="K503" s="125">
        <v>113233.2</v>
      </c>
      <c r="L503" s="125">
        <v>114655.47</v>
      </c>
      <c r="M503" s="125">
        <v>0</v>
      </c>
      <c r="N503" s="126">
        <f t="shared" si="255"/>
        <v>126243.5373</v>
      </c>
      <c r="O503" s="126">
        <f t="shared" ca="1" si="256"/>
        <v>329524.56436389376</v>
      </c>
      <c r="P503" s="126">
        <f t="shared" ca="1" si="257"/>
        <v>60984</v>
      </c>
      <c r="Q503" s="49">
        <f t="shared" si="276"/>
        <v>1</v>
      </c>
      <c r="R503" s="49">
        <f t="shared" si="277"/>
        <v>0</v>
      </c>
      <c r="S503" s="49">
        <f ca="1">OFFSET(V!$B$7,D503,Q503)*H503</f>
        <v>6910.38</v>
      </c>
      <c r="T503" s="49">
        <f ca="1">IF(R503&gt;0,OFFSET(V!$I$7,D503,R503)*IF(R503=1,H503-9300,IF(R503=2,H503-18000,IF(R503=3,H503-45000,0))),0)</f>
        <v>0</v>
      </c>
      <c r="U503" s="49">
        <f>IF(AND(I503=1,H503&gt;20000,H503&lt;=45000),H503*V!$G$7,0)+IF(AND(I503=1,H503&gt;45000,H503&lt;=50000),V!$G$7/5000*(50000-H503)*H503,0)</f>
        <v>0</v>
      </c>
      <c r="V503" s="50">
        <f t="shared" ca="1" si="258"/>
        <v>6910.38</v>
      </c>
      <c r="W503" s="51">
        <v>0</v>
      </c>
      <c r="X503" s="51">
        <v>0</v>
      </c>
      <c r="Y503" s="52">
        <v>334.29503717215465</v>
      </c>
      <c r="Z503" s="52">
        <v>50108.500541412614</v>
      </c>
      <c r="AA503" s="52">
        <v>14858</v>
      </c>
      <c r="AB503" s="138">
        <f t="shared" si="278"/>
        <v>13858</v>
      </c>
      <c r="AC503" s="52">
        <v>47410.693223116912</v>
      </c>
      <c r="AD503" s="138">
        <f t="shared" si="259"/>
        <v>0</v>
      </c>
      <c r="AE503" s="138">
        <f t="shared" si="260"/>
        <v>1206</v>
      </c>
      <c r="AF503" s="138">
        <f t="shared" si="261"/>
        <v>0</v>
      </c>
      <c r="AG503" s="138">
        <f t="shared" si="262"/>
        <v>0</v>
      </c>
      <c r="AH503" s="29"/>
      <c r="AI503" s="29"/>
      <c r="AJ503" s="15"/>
      <c r="AK503" s="51">
        <f t="shared" ca="1" si="263"/>
        <v>864463.69920065976</v>
      </c>
      <c r="AL503" s="15">
        <f t="shared" ca="1" si="264"/>
        <v>932358.07920065976</v>
      </c>
      <c r="AM503" s="49">
        <f t="shared" ca="1" si="265"/>
        <v>5289.4344859103512</v>
      </c>
      <c r="AN503" s="49">
        <f t="shared" ca="1" si="266"/>
        <v>147.41797224762843</v>
      </c>
      <c r="AO503" s="15"/>
      <c r="AP503" s="49">
        <f t="shared" ca="1" si="267"/>
        <v>27588.491187102889</v>
      </c>
      <c r="AQ503" s="15">
        <f t="shared" si="279"/>
        <v>47410.693223116912</v>
      </c>
      <c r="AR503" s="15">
        <f t="shared" si="280"/>
        <v>0</v>
      </c>
      <c r="AS503" s="15"/>
      <c r="AT503" s="15"/>
      <c r="AU503" s="51">
        <f t="shared" si="268"/>
        <v>6929</v>
      </c>
      <c r="AV503" s="51">
        <f t="shared" ca="1" si="269"/>
        <v>20111.735218429782</v>
      </c>
      <c r="AW503" s="51">
        <f t="shared" ca="1" si="281"/>
        <v>0</v>
      </c>
      <c r="AX503" s="15">
        <f t="shared" ca="1" si="282"/>
        <v>7218.5331824157547</v>
      </c>
      <c r="AY503" s="51">
        <f t="shared" ca="1" si="283"/>
        <v>-794.07686445332047</v>
      </c>
      <c r="AZ503" s="52">
        <f t="shared" ca="1" si="270"/>
        <v>0</v>
      </c>
      <c r="BA503" s="52">
        <f t="shared" ca="1" si="271"/>
        <v>0</v>
      </c>
      <c r="BB503" s="52">
        <f t="shared" si="284"/>
        <v>0</v>
      </c>
      <c r="BC503" s="39">
        <f t="shared" si="285"/>
        <v>0</v>
      </c>
      <c r="BD503" s="51">
        <f t="shared" ca="1" si="286"/>
        <v>0</v>
      </c>
      <c r="BE503" s="15">
        <f t="shared" ca="1" si="287"/>
        <v>53835.149541079343</v>
      </c>
      <c r="BF503" s="15">
        <v>-21397.52</v>
      </c>
      <c r="BG503" s="15">
        <f t="shared" ca="1" si="288"/>
        <v>970232.56119989697</v>
      </c>
      <c r="BH503" s="15"/>
      <c r="BI503" s="15"/>
    </row>
    <row r="504" spans="1:61" ht="11.25" x14ac:dyDescent="0.2">
      <c r="A504" s="20">
        <v>31105</v>
      </c>
      <c r="B504" s="20"/>
      <c r="C504" s="20">
        <v>1</v>
      </c>
      <c r="D504" s="20">
        <f t="shared" si="272"/>
        <v>3</v>
      </c>
      <c r="E504" s="47">
        <f t="shared" si="273"/>
        <v>4</v>
      </c>
      <c r="F504" s="47">
        <f t="shared" si="274"/>
        <v>34</v>
      </c>
      <c r="G504" s="21" t="s">
        <v>586</v>
      </c>
      <c r="H504" s="29">
        <v>3493</v>
      </c>
      <c r="I504" s="48"/>
      <c r="J504" s="29">
        <f t="shared" si="275"/>
        <v>5630.5074626865671</v>
      </c>
      <c r="K504" s="125">
        <v>306349.3</v>
      </c>
      <c r="L504" s="125">
        <v>954003.09</v>
      </c>
      <c r="M504" s="125">
        <v>0</v>
      </c>
      <c r="N504" s="126">
        <f t="shared" si="255"/>
        <v>592632.70109999995</v>
      </c>
      <c r="O504" s="126">
        <f t="shared" ca="1" si="256"/>
        <v>954418.99114683329</v>
      </c>
      <c r="P504" s="126">
        <f t="shared" ca="1" si="257"/>
        <v>108536</v>
      </c>
      <c r="Q504" s="49">
        <f t="shared" si="276"/>
        <v>1</v>
      </c>
      <c r="R504" s="49">
        <f t="shared" si="277"/>
        <v>0</v>
      </c>
      <c r="S504" s="49">
        <f ca="1">OFFSET(V!$B$7,D504,Q504)*H504</f>
        <v>20014.890000000003</v>
      </c>
      <c r="T504" s="49">
        <f ca="1">IF(R504&gt;0,OFFSET(V!$I$7,D504,R504)*IF(R504=1,H504-9300,IF(R504=2,H504-18000,IF(R504=3,H504-45000,0))),0)</f>
        <v>0</v>
      </c>
      <c r="U504" s="49">
        <f>IF(AND(I504=1,H504&gt;20000,H504&lt;=45000),H504*V!$G$7,0)+IF(AND(I504=1,H504&gt;45000,H504&lt;=50000),V!$G$7/5000*(50000-H504)*H504,0)</f>
        <v>0</v>
      </c>
      <c r="V504" s="50">
        <f t="shared" ca="1" si="258"/>
        <v>20014.890000000003</v>
      </c>
      <c r="W504" s="51">
        <v>16215.800000000001</v>
      </c>
      <c r="X504" s="51">
        <v>0</v>
      </c>
      <c r="Y504" s="52">
        <v>29513.746066582848</v>
      </c>
      <c r="Z504" s="52">
        <v>167155.5125978358</v>
      </c>
      <c r="AA504" s="52">
        <v>9719</v>
      </c>
      <c r="AB504" s="138">
        <f t="shared" si="278"/>
        <v>8719</v>
      </c>
      <c r="AC504" s="52">
        <v>158155.9743895987</v>
      </c>
      <c r="AD504" s="138">
        <f t="shared" si="259"/>
        <v>0</v>
      </c>
      <c r="AE504" s="138">
        <f t="shared" si="260"/>
        <v>3493</v>
      </c>
      <c r="AF504" s="138">
        <f t="shared" si="261"/>
        <v>0</v>
      </c>
      <c r="AG504" s="138">
        <f t="shared" si="262"/>
        <v>0</v>
      </c>
      <c r="AH504" s="29"/>
      <c r="AI504" s="29"/>
      <c r="AJ504" s="15"/>
      <c r="AK504" s="51">
        <f t="shared" ca="1" si="263"/>
        <v>2503790.7971043983</v>
      </c>
      <c r="AL504" s="15">
        <f t="shared" ca="1" si="264"/>
        <v>2648557.4871043982</v>
      </c>
      <c r="AM504" s="49">
        <f t="shared" ca="1" si="265"/>
        <v>15320.061906538023</v>
      </c>
      <c r="AN504" s="49">
        <f t="shared" ca="1" si="266"/>
        <v>13015.020011578774</v>
      </c>
      <c r="AO504" s="15"/>
      <c r="AP504" s="49">
        <f t="shared" ca="1" si="267"/>
        <v>92031.658029155893</v>
      </c>
      <c r="AQ504" s="15">
        <f t="shared" si="279"/>
        <v>158155.9743895987</v>
      </c>
      <c r="AR504" s="15">
        <f t="shared" si="280"/>
        <v>0</v>
      </c>
      <c r="AS504" s="15"/>
      <c r="AT504" s="15"/>
      <c r="AU504" s="51">
        <f t="shared" si="268"/>
        <v>4359.5</v>
      </c>
      <c r="AV504" s="51">
        <f t="shared" ca="1" si="269"/>
        <v>58250.655985054087</v>
      </c>
      <c r="AW504" s="51">
        <f t="shared" ca="1" si="281"/>
        <v>0</v>
      </c>
      <c r="AX504" s="15">
        <f t="shared" ca="1" si="282"/>
        <v>0</v>
      </c>
      <c r="AY504" s="51">
        <f t="shared" ca="1" si="283"/>
        <v>0</v>
      </c>
      <c r="AZ504" s="52">
        <f t="shared" ca="1" si="270"/>
        <v>0</v>
      </c>
      <c r="BA504" s="52">
        <f t="shared" ca="1" si="271"/>
        <v>0</v>
      </c>
      <c r="BB504" s="52">
        <f t="shared" si="284"/>
        <v>0</v>
      </c>
      <c r="BC504" s="39">
        <f t="shared" si="285"/>
        <v>0</v>
      </c>
      <c r="BD504" s="51">
        <f t="shared" ca="1" si="286"/>
        <v>0</v>
      </c>
      <c r="BE504" s="15">
        <f t="shared" ca="1" si="287"/>
        <v>154641.81401420999</v>
      </c>
      <c r="BF504" s="15">
        <v>-74600.83</v>
      </c>
      <c r="BG504" s="15">
        <f t="shared" ca="1" si="288"/>
        <v>2756933.5530367247</v>
      </c>
      <c r="BH504" s="15"/>
      <c r="BI504" s="15"/>
    </row>
    <row r="505" spans="1:61" ht="11.25" x14ac:dyDescent="0.2">
      <c r="A505" s="20">
        <v>31106</v>
      </c>
      <c r="B505" s="20"/>
      <c r="C505" s="20">
        <v>1</v>
      </c>
      <c r="D505" s="20">
        <f t="shared" si="272"/>
        <v>3</v>
      </c>
      <c r="E505" s="47">
        <f t="shared" si="273"/>
        <v>4</v>
      </c>
      <c r="F505" s="47">
        <f t="shared" si="274"/>
        <v>34</v>
      </c>
      <c r="G505" s="21" t="s">
        <v>587</v>
      </c>
      <c r="H505" s="29">
        <v>3511</v>
      </c>
      <c r="I505" s="48"/>
      <c r="J505" s="29">
        <f t="shared" si="275"/>
        <v>5659.5223880597014</v>
      </c>
      <c r="K505" s="125">
        <v>344270.85</v>
      </c>
      <c r="L505" s="125">
        <v>931509.23</v>
      </c>
      <c r="M505" s="125">
        <v>0</v>
      </c>
      <c r="N505" s="126">
        <f t="shared" si="255"/>
        <v>611163.61170000001</v>
      </c>
      <c r="O505" s="126">
        <f t="shared" ca="1" si="256"/>
        <v>959337.26822689141</v>
      </c>
      <c r="P505" s="126">
        <f t="shared" ca="1" si="257"/>
        <v>104452</v>
      </c>
      <c r="Q505" s="49">
        <f t="shared" si="276"/>
        <v>1</v>
      </c>
      <c r="R505" s="49">
        <f t="shared" si="277"/>
        <v>0</v>
      </c>
      <c r="S505" s="49">
        <f ca="1">OFFSET(V!$B$7,D505,Q505)*H505</f>
        <v>20118.030000000002</v>
      </c>
      <c r="T505" s="49">
        <f ca="1">IF(R505&gt;0,OFFSET(V!$I$7,D505,R505)*IF(R505=1,H505-9300,IF(R505=2,H505-18000,IF(R505=3,H505-45000,0))),0)</f>
        <v>0</v>
      </c>
      <c r="U505" s="49">
        <f>IF(AND(I505=1,H505&gt;20000,H505&lt;=45000),H505*V!$G$7,0)+IF(AND(I505=1,H505&gt;45000,H505&lt;=50000),V!$G$7/5000*(50000-H505)*H505,0)</f>
        <v>0</v>
      </c>
      <c r="V505" s="50">
        <f t="shared" ca="1" si="258"/>
        <v>20118.030000000002</v>
      </c>
      <c r="W505" s="51">
        <v>15721.85</v>
      </c>
      <c r="X505" s="51">
        <v>0</v>
      </c>
      <c r="Y505" s="52">
        <v>6980.2257218229252</v>
      </c>
      <c r="Z505" s="52">
        <v>132014.27294463056</v>
      </c>
      <c r="AA505" s="52">
        <v>54573</v>
      </c>
      <c r="AB505" s="138">
        <f t="shared" si="278"/>
        <v>53573</v>
      </c>
      <c r="AC505" s="52">
        <v>124906.71498896656</v>
      </c>
      <c r="AD505" s="138">
        <f t="shared" si="259"/>
        <v>0</v>
      </c>
      <c r="AE505" s="138">
        <f t="shared" si="260"/>
        <v>3511</v>
      </c>
      <c r="AF505" s="138">
        <f t="shared" si="261"/>
        <v>0</v>
      </c>
      <c r="AG505" s="138">
        <f t="shared" si="262"/>
        <v>0</v>
      </c>
      <c r="AH505" s="29"/>
      <c r="AI505" s="29"/>
      <c r="AJ505" s="15"/>
      <c r="AK505" s="51">
        <f t="shared" ca="1" si="263"/>
        <v>2516693.2403760501</v>
      </c>
      <c r="AL505" s="15">
        <f t="shared" ca="1" si="264"/>
        <v>2656985.12037605</v>
      </c>
      <c r="AM505" s="49">
        <f t="shared" ca="1" si="265"/>
        <v>15399.008689909821</v>
      </c>
      <c r="AN505" s="49">
        <f t="shared" ca="1" si="266"/>
        <v>3078.1513553010241</v>
      </c>
      <c r="AO505" s="15"/>
      <c r="AP505" s="49">
        <f t="shared" ca="1" si="267"/>
        <v>72683.767551469849</v>
      </c>
      <c r="AQ505" s="15">
        <f t="shared" si="279"/>
        <v>124906.71498896656</v>
      </c>
      <c r="AR505" s="15">
        <f t="shared" si="280"/>
        <v>0</v>
      </c>
      <c r="AS505" s="15"/>
      <c r="AT505" s="15"/>
      <c r="AU505" s="51">
        <f t="shared" si="268"/>
        <v>26786.5</v>
      </c>
      <c r="AV505" s="51">
        <f t="shared" ca="1" si="269"/>
        <v>58550.831137567962</v>
      </c>
      <c r="AW505" s="51">
        <f t="shared" ca="1" si="281"/>
        <v>0</v>
      </c>
      <c r="AX505" s="15">
        <f t="shared" ca="1" si="282"/>
        <v>33114.383700071252</v>
      </c>
      <c r="AY505" s="51">
        <f t="shared" ca="1" si="283"/>
        <v>-3642.7575121372115</v>
      </c>
      <c r="AZ505" s="52">
        <f t="shared" ca="1" si="270"/>
        <v>0</v>
      </c>
      <c r="BA505" s="52">
        <f t="shared" ca="1" si="271"/>
        <v>0</v>
      </c>
      <c r="BB505" s="52">
        <f t="shared" si="284"/>
        <v>0</v>
      </c>
      <c r="BC505" s="39">
        <f t="shared" si="285"/>
        <v>0</v>
      </c>
      <c r="BD505" s="51">
        <f t="shared" ca="1" si="286"/>
        <v>0</v>
      </c>
      <c r="BE505" s="15">
        <f t="shared" ca="1" si="287"/>
        <v>154378.34117690061</v>
      </c>
      <c r="BF505" s="15">
        <v>-72721.16</v>
      </c>
      <c r="BG505" s="15">
        <f t="shared" ca="1" si="288"/>
        <v>2757119.4615981611</v>
      </c>
      <c r="BH505" s="15"/>
      <c r="BI505" s="15"/>
    </row>
    <row r="506" spans="1:61" ht="11.25" x14ac:dyDescent="0.2">
      <c r="A506" s="20">
        <v>31107</v>
      </c>
      <c r="B506" s="20"/>
      <c r="C506" s="20">
        <v>1</v>
      </c>
      <c r="D506" s="20">
        <f t="shared" si="272"/>
        <v>3</v>
      </c>
      <c r="E506" s="47">
        <f t="shared" si="273"/>
        <v>3</v>
      </c>
      <c r="F506" s="47">
        <f t="shared" si="274"/>
        <v>33</v>
      </c>
      <c r="G506" s="21" t="s">
        <v>588</v>
      </c>
      <c r="H506" s="29">
        <v>1383</v>
      </c>
      <c r="I506" s="48"/>
      <c r="J506" s="29">
        <f t="shared" si="275"/>
        <v>2229.313432835821</v>
      </c>
      <c r="K506" s="125">
        <v>124205.7</v>
      </c>
      <c r="L506" s="125">
        <v>182332</v>
      </c>
      <c r="M506" s="125">
        <v>0</v>
      </c>
      <c r="N506" s="126">
        <f t="shared" si="255"/>
        <v>160537.58399999997</v>
      </c>
      <c r="O506" s="126">
        <f t="shared" ca="1" si="256"/>
        <v>377887.62231779861</v>
      </c>
      <c r="P506" s="126">
        <f t="shared" ca="1" si="257"/>
        <v>65205</v>
      </c>
      <c r="Q506" s="49">
        <f t="shared" si="276"/>
        <v>1</v>
      </c>
      <c r="R506" s="49">
        <f t="shared" si="277"/>
        <v>0</v>
      </c>
      <c r="S506" s="49">
        <f ca="1">OFFSET(V!$B$7,D506,Q506)*H506</f>
        <v>7924.59</v>
      </c>
      <c r="T506" s="49">
        <f ca="1">IF(R506&gt;0,OFFSET(V!$I$7,D506,R506)*IF(R506=1,H506-9300,IF(R506=2,H506-18000,IF(R506=3,H506-45000,0))),0)</f>
        <v>0</v>
      </c>
      <c r="U506" s="49">
        <f>IF(AND(I506=1,H506&gt;20000,H506&lt;=45000),H506*V!$G$7,0)+IF(AND(I506=1,H506&gt;45000,H506&lt;=50000),V!$G$7/5000*(50000-H506)*H506,0)</f>
        <v>0</v>
      </c>
      <c r="V506" s="50">
        <f t="shared" ca="1" si="258"/>
        <v>7924.59</v>
      </c>
      <c r="W506" s="51">
        <v>0</v>
      </c>
      <c r="X506" s="51">
        <v>0</v>
      </c>
      <c r="Y506" s="52">
        <v>675.0579565852488</v>
      </c>
      <c r="Z506" s="52">
        <v>33164.465891005282</v>
      </c>
      <c r="AA506" s="52">
        <v>9083</v>
      </c>
      <c r="AB506" s="138">
        <f t="shared" si="278"/>
        <v>8083</v>
      </c>
      <c r="AC506" s="52">
        <v>31378.913782652369</v>
      </c>
      <c r="AD506" s="138">
        <f t="shared" si="259"/>
        <v>0</v>
      </c>
      <c r="AE506" s="138">
        <f t="shared" si="260"/>
        <v>1383</v>
      </c>
      <c r="AF506" s="138">
        <f t="shared" si="261"/>
        <v>0</v>
      </c>
      <c r="AG506" s="138">
        <f t="shared" si="262"/>
        <v>0</v>
      </c>
      <c r="AH506" s="29"/>
      <c r="AI506" s="29"/>
      <c r="AJ506" s="15"/>
      <c r="AK506" s="51">
        <f t="shared" ca="1" si="263"/>
        <v>991337.72470523429</v>
      </c>
      <c r="AL506" s="15">
        <f t="shared" ca="1" si="264"/>
        <v>1064467.3147052343</v>
      </c>
      <c r="AM506" s="49">
        <f t="shared" ca="1" si="265"/>
        <v>6065.744522399681</v>
      </c>
      <c r="AN506" s="49">
        <f t="shared" ca="1" si="266"/>
        <v>297.68816178439573</v>
      </c>
      <c r="AO506" s="15"/>
      <c r="AP506" s="49">
        <f t="shared" ca="1" si="267"/>
        <v>18259.528125428515</v>
      </c>
      <c r="AQ506" s="15">
        <f t="shared" si="279"/>
        <v>31378.913782652369</v>
      </c>
      <c r="AR506" s="15">
        <f t="shared" si="280"/>
        <v>0</v>
      </c>
      <c r="AS506" s="15"/>
      <c r="AT506" s="15"/>
      <c r="AU506" s="51">
        <f t="shared" si="268"/>
        <v>4041.5</v>
      </c>
      <c r="AV506" s="51">
        <f t="shared" ca="1" si="269"/>
        <v>23063.457551482908</v>
      </c>
      <c r="AW506" s="51">
        <f t="shared" ca="1" si="281"/>
        <v>0</v>
      </c>
      <c r="AX506" s="15">
        <f t="shared" ca="1" si="282"/>
        <v>13985.571894259057</v>
      </c>
      <c r="AY506" s="51">
        <f t="shared" ca="1" si="283"/>
        <v>-1538.4869469649111</v>
      </c>
      <c r="AZ506" s="52">
        <f t="shared" ca="1" si="270"/>
        <v>0</v>
      </c>
      <c r="BA506" s="52">
        <f t="shared" ca="1" si="271"/>
        <v>0</v>
      </c>
      <c r="BB506" s="52">
        <f t="shared" si="284"/>
        <v>0</v>
      </c>
      <c r="BC506" s="39">
        <f t="shared" si="285"/>
        <v>0</v>
      </c>
      <c r="BD506" s="51">
        <f t="shared" ca="1" si="286"/>
        <v>0</v>
      </c>
      <c r="BE506" s="15">
        <f t="shared" ca="1" si="287"/>
        <v>43825.998729946514</v>
      </c>
      <c r="BF506" s="15">
        <v>-25597.9</v>
      </c>
      <c r="BG506" s="15">
        <f t="shared" ca="1" si="288"/>
        <v>1089058.846119365</v>
      </c>
      <c r="BH506" s="15"/>
      <c r="BI506" s="15"/>
    </row>
    <row r="507" spans="1:61" ht="11.25" x14ac:dyDescent="0.2">
      <c r="A507" s="20">
        <v>31109</v>
      </c>
      <c r="B507" s="20"/>
      <c r="C507" s="20">
        <v>1</v>
      </c>
      <c r="D507" s="20">
        <f t="shared" si="272"/>
        <v>3</v>
      </c>
      <c r="E507" s="47">
        <f t="shared" si="273"/>
        <v>5</v>
      </c>
      <c r="F507" s="47">
        <f t="shared" si="274"/>
        <v>35</v>
      </c>
      <c r="G507" s="21" t="s">
        <v>589</v>
      </c>
      <c r="H507" s="29">
        <v>6461</v>
      </c>
      <c r="I507" s="48"/>
      <c r="J507" s="29">
        <f t="shared" si="275"/>
        <v>10414.746268656716</v>
      </c>
      <c r="K507" s="125">
        <v>818700</v>
      </c>
      <c r="L507" s="125">
        <v>2796388</v>
      </c>
      <c r="M507" s="125">
        <v>0</v>
      </c>
      <c r="N507" s="126">
        <f t="shared" si="255"/>
        <v>1680055.32</v>
      </c>
      <c r="O507" s="126">
        <f t="shared" ca="1" si="256"/>
        <v>1765388.2341253047</v>
      </c>
      <c r="P507" s="126">
        <f t="shared" ca="1" si="257"/>
        <v>25600</v>
      </c>
      <c r="Q507" s="49">
        <f t="shared" si="276"/>
        <v>1</v>
      </c>
      <c r="R507" s="49">
        <f t="shared" si="277"/>
        <v>0</v>
      </c>
      <c r="S507" s="49">
        <f ca="1">OFFSET(V!$B$7,D507,Q507)*H507</f>
        <v>37021.530000000006</v>
      </c>
      <c r="T507" s="49">
        <f ca="1">IF(R507&gt;0,OFFSET(V!$I$7,D507,R507)*IF(R507=1,H507-9300,IF(R507=2,H507-18000,IF(R507=3,H507-45000,0))),0)</f>
        <v>0</v>
      </c>
      <c r="U507" s="49">
        <f>IF(AND(I507=1,H507&gt;20000,H507&lt;=45000),H507*V!$G$7,0)+IF(AND(I507=1,H507&gt;45000,H507&lt;=50000),V!$G$7/5000*(50000-H507)*H507,0)</f>
        <v>0</v>
      </c>
      <c r="V507" s="50">
        <f t="shared" ca="1" si="258"/>
        <v>37021.530000000006</v>
      </c>
      <c r="W507" s="51">
        <v>37824.9</v>
      </c>
      <c r="X507" s="51">
        <v>0</v>
      </c>
      <c r="Y507" s="52">
        <v>42897.029861267554</v>
      </c>
      <c r="Z507" s="52">
        <v>419047.69518106437</v>
      </c>
      <c r="AA507" s="52">
        <v>23204</v>
      </c>
      <c r="AB507" s="138">
        <f t="shared" si="278"/>
        <v>22204</v>
      </c>
      <c r="AC507" s="52">
        <v>396486.45454206137</v>
      </c>
      <c r="AD507" s="138">
        <f t="shared" si="259"/>
        <v>0</v>
      </c>
      <c r="AE507" s="138">
        <f t="shared" si="260"/>
        <v>6461</v>
      </c>
      <c r="AF507" s="138">
        <f t="shared" si="261"/>
        <v>0</v>
      </c>
      <c r="AG507" s="138">
        <f t="shared" si="262"/>
        <v>0</v>
      </c>
      <c r="AH507" s="29"/>
      <c r="AI507" s="29"/>
      <c r="AJ507" s="15"/>
      <c r="AK507" s="51">
        <f t="shared" ca="1" si="263"/>
        <v>4631260.3321189573</v>
      </c>
      <c r="AL507" s="15">
        <f t="shared" ca="1" si="264"/>
        <v>4731706.7621189579</v>
      </c>
      <c r="AM507" s="49">
        <f t="shared" ca="1" si="265"/>
        <v>28337.509298065321</v>
      </c>
      <c r="AN507" s="49">
        <f t="shared" ca="1" si="266"/>
        <v>18916.802388356762</v>
      </c>
      <c r="AO507" s="15"/>
      <c r="AP507" s="49">
        <f t="shared" ca="1" si="267"/>
        <v>230717.21405680399</v>
      </c>
      <c r="AQ507" s="15">
        <f t="shared" si="279"/>
        <v>396486.45454206137</v>
      </c>
      <c r="AR507" s="15">
        <f t="shared" si="280"/>
        <v>0</v>
      </c>
      <c r="AS507" s="15"/>
      <c r="AT507" s="15"/>
      <c r="AU507" s="51">
        <f t="shared" si="268"/>
        <v>11102</v>
      </c>
      <c r="AV507" s="51">
        <f t="shared" ca="1" si="269"/>
        <v>107746.20335512009</v>
      </c>
      <c r="AW507" s="51">
        <f t="shared" ca="1" si="281"/>
        <v>7272.3916759311105</v>
      </c>
      <c r="AX507" s="15">
        <f t="shared" ca="1" si="282"/>
        <v>0</v>
      </c>
      <c r="AY507" s="51">
        <f t="shared" ca="1" si="283"/>
        <v>0</v>
      </c>
      <c r="AZ507" s="52">
        <f t="shared" ca="1" si="270"/>
        <v>0</v>
      </c>
      <c r="BA507" s="52">
        <f t="shared" ca="1" si="271"/>
        <v>0</v>
      </c>
      <c r="BB507" s="52">
        <f t="shared" si="284"/>
        <v>0</v>
      </c>
      <c r="BC507" s="39">
        <f t="shared" si="285"/>
        <v>0</v>
      </c>
      <c r="BD507" s="51">
        <f t="shared" ca="1" si="286"/>
        <v>0</v>
      </c>
      <c r="BE507" s="15">
        <f t="shared" ca="1" si="287"/>
        <v>356837.80908785522</v>
      </c>
      <c r="BF507" s="15">
        <v>-155482.46</v>
      </c>
      <c r="BG507" s="15">
        <f t="shared" ca="1" si="288"/>
        <v>4980316.4228932355</v>
      </c>
      <c r="BH507" s="15"/>
      <c r="BI507" s="15"/>
    </row>
    <row r="508" spans="1:61" ht="11.25" x14ac:dyDescent="0.2">
      <c r="A508" s="20">
        <v>31110</v>
      </c>
      <c r="B508" s="20"/>
      <c r="C508" s="20">
        <v>1</v>
      </c>
      <c r="D508" s="20">
        <f t="shared" si="272"/>
        <v>3</v>
      </c>
      <c r="E508" s="47">
        <f t="shared" si="273"/>
        <v>3</v>
      </c>
      <c r="F508" s="47">
        <f t="shared" si="274"/>
        <v>33</v>
      </c>
      <c r="G508" s="21" t="s">
        <v>590</v>
      </c>
      <c r="H508" s="29">
        <v>1445</v>
      </c>
      <c r="I508" s="48"/>
      <c r="J508" s="29">
        <f t="shared" si="275"/>
        <v>2329.2537313432836</v>
      </c>
      <c r="K508" s="125">
        <v>94698.6</v>
      </c>
      <c r="L508" s="125">
        <v>127182.81</v>
      </c>
      <c r="M508" s="125">
        <v>26063</v>
      </c>
      <c r="N508" s="126">
        <f t="shared" si="255"/>
        <v>143847.2879</v>
      </c>
      <c r="O508" s="126">
        <f t="shared" ca="1" si="256"/>
        <v>394828.35448244319</v>
      </c>
      <c r="P508" s="126">
        <f t="shared" ca="1" si="257"/>
        <v>75294</v>
      </c>
      <c r="Q508" s="49">
        <f t="shared" si="276"/>
        <v>1</v>
      </c>
      <c r="R508" s="49">
        <f t="shared" si="277"/>
        <v>0</v>
      </c>
      <c r="S508" s="49">
        <f ca="1">OFFSET(V!$B$7,D508,Q508)*H508</f>
        <v>8279.85</v>
      </c>
      <c r="T508" s="49">
        <f ca="1">IF(R508&gt;0,OFFSET(V!$I$7,D508,R508)*IF(R508=1,H508-9300,IF(R508=2,H508-18000,IF(R508=3,H508-45000,0))),0)</f>
        <v>0</v>
      </c>
      <c r="U508" s="49">
        <f>IF(AND(I508=1,H508&gt;20000,H508&lt;=45000),H508*V!$G$7,0)+IF(AND(I508=1,H508&gt;45000,H508&lt;=50000),V!$G$7/5000*(50000-H508)*H508,0)</f>
        <v>0</v>
      </c>
      <c r="V508" s="50">
        <f t="shared" ca="1" si="258"/>
        <v>8279.85</v>
      </c>
      <c r="W508" s="51">
        <v>0</v>
      </c>
      <c r="X508" s="51">
        <v>0</v>
      </c>
      <c r="Y508" s="52">
        <v>221.43412570946853</v>
      </c>
      <c r="Z508" s="52">
        <v>25264.129415783085</v>
      </c>
      <c r="AA508" s="52">
        <v>0</v>
      </c>
      <c r="AB508" s="138">
        <f t="shared" si="278"/>
        <v>0</v>
      </c>
      <c r="AC508" s="52">
        <v>23903.926007342638</v>
      </c>
      <c r="AD508" s="138">
        <f t="shared" si="259"/>
        <v>0</v>
      </c>
      <c r="AE508" s="138">
        <f t="shared" si="260"/>
        <v>1445</v>
      </c>
      <c r="AF508" s="138">
        <f t="shared" si="261"/>
        <v>0</v>
      </c>
      <c r="AG508" s="138">
        <f t="shared" si="262"/>
        <v>0</v>
      </c>
      <c r="AH508" s="29"/>
      <c r="AI508" s="29"/>
      <c r="AJ508" s="15"/>
      <c r="AK508" s="51">
        <f t="shared" ca="1" si="263"/>
        <v>1035779.4737520342</v>
      </c>
      <c r="AL508" s="15">
        <f t="shared" ca="1" si="264"/>
        <v>1119353.3237520345</v>
      </c>
      <c r="AM508" s="49">
        <f t="shared" ca="1" si="265"/>
        <v>6337.6723317914239</v>
      </c>
      <c r="AN508" s="49">
        <f t="shared" ca="1" si="266"/>
        <v>97.648382921418218</v>
      </c>
      <c r="AO508" s="15"/>
      <c r="AP508" s="49">
        <f t="shared" ca="1" si="267"/>
        <v>13909.799818518164</v>
      </c>
      <c r="AQ508" s="15">
        <f t="shared" si="279"/>
        <v>23903.926007342638</v>
      </c>
      <c r="AR508" s="15">
        <f t="shared" si="280"/>
        <v>0</v>
      </c>
      <c r="AS508" s="15"/>
      <c r="AT508" s="15"/>
      <c r="AU508" s="51">
        <f t="shared" si="268"/>
        <v>0</v>
      </c>
      <c r="AV508" s="51">
        <f t="shared" ca="1" si="269"/>
        <v>24097.394187919599</v>
      </c>
      <c r="AW508" s="51">
        <f t="shared" ca="1" si="281"/>
        <v>0</v>
      </c>
      <c r="AX508" s="15">
        <f t="shared" ca="1" si="282"/>
        <v>14103.267999095126</v>
      </c>
      <c r="AY508" s="51">
        <f t="shared" ca="1" si="283"/>
        <v>-1551.4341415714637</v>
      </c>
      <c r="AZ508" s="52">
        <f t="shared" ca="1" si="270"/>
        <v>0</v>
      </c>
      <c r="BA508" s="52">
        <f t="shared" ca="1" si="271"/>
        <v>0</v>
      </c>
      <c r="BB508" s="52">
        <f t="shared" si="284"/>
        <v>0</v>
      </c>
      <c r="BC508" s="39">
        <f t="shared" si="285"/>
        <v>0</v>
      </c>
      <c r="BD508" s="51">
        <f t="shared" ca="1" si="286"/>
        <v>0</v>
      </c>
      <c r="BE508" s="15">
        <f t="shared" ca="1" si="287"/>
        <v>36455.759864866297</v>
      </c>
      <c r="BF508" s="15">
        <v>-24760.42</v>
      </c>
      <c r="BG508" s="15">
        <f t="shared" ca="1" si="288"/>
        <v>1137483.9843316136</v>
      </c>
      <c r="BH508" s="15"/>
      <c r="BI508" s="15"/>
    </row>
    <row r="509" spans="1:61" ht="11.25" x14ac:dyDescent="0.2">
      <c r="A509" s="20">
        <v>31111</v>
      </c>
      <c r="B509" s="20"/>
      <c r="C509" s="20">
        <v>1</v>
      </c>
      <c r="D509" s="20">
        <f t="shared" si="272"/>
        <v>3</v>
      </c>
      <c r="E509" s="47">
        <f t="shared" si="273"/>
        <v>2</v>
      </c>
      <c r="F509" s="47">
        <f t="shared" si="274"/>
        <v>32</v>
      </c>
      <c r="G509" s="21" t="s">
        <v>591</v>
      </c>
      <c r="H509" s="29">
        <v>741</v>
      </c>
      <c r="I509" s="48"/>
      <c r="J509" s="29">
        <f t="shared" si="275"/>
        <v>1194.4477611940299</v>
      </c>
      <c r="K509" s="125">
        <v>46340</v>
      </c>
      <c r="L509" s="125">
        <v>12638</v>
      </c>
      <c r="M509" s="125">
        <v>35302</v>
      </c>
      <c r="N509" s="126">
        <f t="shared" si="255"/>
        <v>73595.62</v>
      </c>
      <c r="O509" s="126">
        <f t="shared" ca="1" si="256"/>
        <v>202469.07312905911</v>
      </c>
      <c r="P509" s="126">
        <f t="shared" ca="1" si="257"/>
        <v>38662</v>
      </c>
      <c r="Q509" s="49">
        <f t="shared" si="276"/>
        <v>1</v>
      </c>
      <c r="R509" s="49">
        <f t="shared" si="277"/>
        <v>0</v>
      </c>
      <c r="S509" s="49">
        <f ca="1">OFFSET(V!$B$7,D509,Q509)*H509</f>
        <v>4245.93</v>
      </c>
      <c r="T509" s="49">
        <f ca="1">IF(R509&gt;0,OFFSET(V!$I$7,D509,R509)*IF(R509=1,H509-9300,IF(R509=2,H509-18000,IF(R509=3,H509-45000,0))),0)</f>
        <v>0</v>
      </c>
      <c r="U509" s="49">
        <f>IF(AND(I509=1,H509&gt;20000,H509&lt;=45000),H509*V!$G$7,0)+IF(AND(I509=1,H509&gt;45000,H509&lt;=50000),V!$G$7/5000*(50000-H509)*H509,0)</f>
        <v>0</v>
      </c>
      <c r="V509" s="50">
        <f t="shared" ca="1" si="258"/>
        <v>4245.93</v>
      </c>
      <c r="W509" s="51">
        <v>0</v>
      </c>
      <c r="X509" s="51">
        <v>0</v>
      </c>
      <c r="Y509" s="52">
        <v>135.53483572305836</v>
      </c>
      <c r="Z509" s="52">
        <v>6553.4181667550847</v>
      </c>
      <c r="AA509" s="52">
        <v>0</v>
      </c>
      <c r="AB509" s="138">
        <f t="shared" si="278"/>
        <v>0</v>
      </c>
      <c r="AC509" s="52">
        <v>6200.5866252182905</v>
      </c>
      <c r="AD509" s="138">
        <f t="shared" si="259"/>
        <v>0</v>
      </c>
      <c r="AE509" s="138">
        <f t="shared" si="260"/>
        <v>741</v>
      </c>
      <c r="AF509" s="138">
        <f t="shared" si="261"/>
        <v>0</v>
      </c>
      <c r="AG509" s="138">
        <f t="shared" si="262"/>
        <v>0</v>
      </c>
      <c r="AH509" s="29"/>
      <c r="AI509" s="29"/>
      <c r="AJ509" s="15"/>
      <c r="AK509" s="51">
        <f t="shared" ca="1" si="263"/>
        <v>531150.58134965913</v>
      </c>
      <c r="AL509" s="15">
        <f t="shared" ca="1" si="264"/>
        <v>574058.51134965918</v>
      </c>
      <c r="AM509" s="49">
        <f t="shared" ca="1" si="265"/>
        <v>3249.9759154722806</v>
      </c>
      <c r="AN509" s="49">
        <f t="shared" ca="1" si="266"/>
        <v>59.768373530831958</v>
      </c>
      <c r="AO509" s="15"/>
      <c r="AP509" s="49">
        <f t="shared" ca="1" si="267"/>
        <v>3608.1486651052301</v>
      </c>
      <c r="AQ509" s="15">
        <f t="shared" si="279"/>
        <v>6200.5866252182905</v>
      </c>
      <c r="AR509" s="15">
        <f t="shared" si="280"/>
        <v>0</v>
      </c>
      <c r="AS509" s="15"/>
      <c r="AT509" s="15"/>
      <c r="AU509" s="51">
        <f t="shared" si="268"/>
        <v>0</v>
      </c>
      <c r="AV509" s="51">
        <f t="shared" ca="1" si="269"/>
        <v>12357.210445154617</v>
      </c>
      <c r="AW509" s="51">
        <f t="shared" ca="1" si="281"/>
        <v>0</v>
      </c>
      <c r="AX509" s="15">
        <f t="shared" ca="1" si="282"/>
        <v>9764.772485041558</v>
      </c>
      <c r="AY509" s="51">
        <f t="shared" ca="1" si="283"/>
        <v>-1074.1766673471066</v>
      </c>
      <c r="AZ509" s="52">
        <f t="shared" ca="1" si="270"/>
        <v>0</v>
      </c>
      <c r="BA509" s="52">
        <f t="shared" ca="1" si="271"/>
        <v>0</v>
      </c>
      <c r="BB509" s="52">
        <f t="shared" si="284"/>
        <v>0</v>
      </c>
      <c r="BC509" s="39">
        <f t="shared" si="285"/>
        <v>0</v>
      </c>
      <c r="BD509" s="51">
        <f t="shared" ca="1" si="286"/>
        <v>0</v>
      </c>
      <c r="BE509" s="15">
        <f t="shared" ca="1" si="287"/>
        <v>14891.182442912741</v>
      </c>
      <c r="BF509" s="15">
        <v>-11391.07</v>
      </c>
      <c r="BG509" s="15">
        <f t="shared" ca="1" si="288"/>
        <v>580868.36808157503</v>
      </c>
      <c r="BH509" s="15"/>
      <c r="BI509" s="15"/>
    </row>
    <row r="510" spans="1:61" ht="11.25" x14ac:dyDescent="0.2">
      <c r="A510" s="20">
        <v>31113</v>
      </c>
      <c r="B510" s="20"/>
      <c r="C510" s="20">
        <v>1</v>
      </c>
      <c r="D510" s="20">
        <f t="shared" si="272"/>
        <v>3</v>
      </c>
      <c r="E510" s="47">
        <f t="shared" si="273"/>
        <v>2</v>
      </c>
      <c r="F510" s="47">
        <f t="shared" si="274"/>
        <v>32</v>
      </c>
      <c r="G510" s="21" t="s">
        <v>592</v>
      </c>
      <c r="H510" s="29">
        <v>669</v>
      </c>
      <c r="I510" s="48"/>
      <c r="J510" s="29">
        <f t="shared" si="275"/>
        <v>1078.3880597014925</v>
      </c>
      <c r="K510" s="125">
        <v>52810.5</v>
      </c>
      <c r="L510" s="125">
        <v>55314.16</v>
      </c>
      <c r="M510" s="125">
        <v>13696</v>
      </c>
      <c r="N510" s="126">
        <f t="shared" si="255"/>
        <v>73292.082399999999</v>
      </c>
      <c r="O510" s="126">
        <f t="shared" ca="1" si="256"/>
        <v>182795.96480882663</v>
      </c>
      <c r="P510" s="126">
        <f t="shared" ca="1" si="257"/>
        <v>32851</v>
      </c>
      <c r="Q510" s="49">
        <f t="shared" si="276"/>
        <v>1</v>
      </c>
      <c r="R510" s="49">
        <f t="shared" si="277"/>
        <v>0</v>
      </c>
      <c r="S510" s="49">
        <f ca="1">OFFSET(V!$B$7,D510,Q510)*H510</f>
        <v>3833.3700000000003</v>
      </c>
      <c r="T510" s="49">
        <f ca="1">IF(R510&gt;0,OFFSET(V!$I$7,D510,R510)*IF(R510=1,H510-9300,IF(R510=2,H510-18000,IF(R510=3,H510-45000,0))),0)</f>
        <v>0</v>
      </c>
      <c r="U510" s="49">
        <f>IF(AND(I510=1,H510&gt;20000,H510&lt;=45000),H510*V!$G$7,0)+IF(AND(I510=1,H510&gt;45000,H510&lt;=50000),V!$G$7/5000*(50000-H510)*H510,0)</f>
        <v>0</v>
      </c>
      <c r="V510" s="50">
        <f t="shared" ca="1" si="258"/>
        <v>3833.3700000000003</v>
      </c>
      <c r="W510" s="51">
        <v>0</v>
      </c>
      <c r="X510" s="51">
        <v>0</v>
      </c>
      <c r="Y510" s="52">
        <v>228.48339062375092</v>
      </c>
      <c r="Z510" s="52">
        <v>17535.736866202045</v>
      </c>
      <c r="AA510" s="52">
        <v>3239</v>
      </c>
      <c r="AB510" s="138">
        <f t="shared" si="278"/>
        <v>2239</v>
      </c>
      <c r="AC510" s="52">
        <v>16591.624814590174</v>
      </c>
      <c r="AD510" s="138">
        <f t="shared" si="259"/>
        <v>0</v>
      </c>
      <c r="AE510" s="138">
        <f t="shared" si="260"/>
        <v>669</v>
      </c>
      <c r="AF510" s="138">
        <f t="shared" si="261"/>
        <v>0</v>
      </c>
      <c r="AG510" s="138">
        <f t="shared" si="262"/>
        <v>0</v>
      </c>
      <c r="AH510" s="29"/>
      <c r="AI510" s="29"/>
      <c r="AJ510" s="15"/>
      <c r="AK510" s="51">
        <f t="shared" ca="1" si="263"/>
        <v>479540.80826305249</v>
      </c>
      <c r="AL510" s="15">
        <f t="shared" ca="1" si="264"/>
        <v>516225.17826305248</v>
      </c>
      <c r="AM510" s="49">
        <f t="shared" ca="1" si="265"/>
        <v>2934.1887819850954</v>
      </c>
      <c r="AN510" s="49">
        <f t="shared" ca="1" si="266"/>
        <v>100.7569792927269</v>
      </c>
      <c r="AO510" s="15"/>
      <c r="AP510" s="49">
        <f t="shared" ca="1" si="267"/>
        <v>9654.7395504829037</v>
      </c>
      <c r="AQ510" s="15">
        <f t="shared" si="279"/>
        <v>16591.624814590174</v>
      </c>
      <c r="AR510" s="15">
        <f t="shared" si="280"/>
        <v>0</v>
      </c>
      <c r="AS510" s="15"/>
      <c r="AT510" s="15"/>
      <c r="AU510" s="51">
        <f t="shared" si="268"/>
        <v>1119.5</v>
      </c>
      <c r="AV510" s="51">
        <f t="shared" ca="1" si="269"/>
        <v>11156.509835099108</v>
      </c>
      <c r="AW510" s="51">
        <f t="shared" ca="1" si="281"/>
        <v>0</v>
      </c>
      <c r="AX510" s="15">
        <f t="shared" ca="1" si="282"/>
        <v>5339.1245709918403</v>
      </c>
      <c r="AY510" s="51">
        <f t="shared" ca="1" si="283"/>
        <v>-587.33196774473095</v>
      </c>
      <c r="AZ510" s="52">
        <f t="shared" ca="1" si="270"/>
        <v>0</v>
      </c>
      <c r="BA510" s="52">
        <f t="shared" ca="1" si="271"/>
        <v>0</v>
      </c>
      <c r="BB510" s="52">
        <f t="shared" si="284"/>
        <v>0</v>
      </c>
      <c r="BC510" s="39">
        <f t="shared" si="285"/>
        <v>0</v>
      </c>
      <c r="BD510" s="51">
        <f t="shared" ca="1" si="286"/>
        <v>0</v>
      </c>
      <c r="BE510" s="15">
        <f t="shared" ca="1" si="287"/>
        <v>21343.417417837281</v>
      </c>
      <c r="BF510" s="15">
        <v>-11352.45</v>
      </c>
      <c r="BG510" s="15">
        <f t="shared" ca="1" si="288"/>
        <v>529251.09144216764</v>
      </c>
      <c r="BH510" s="15"/>
      <c r="BI510" s="15"/>
    </row>
    <row r="511" spans="1:61" ht="11.25" x14ac:dyDescent="0.2">
      <c r="A511" s="20">
        <v>31114</v>
      </c>
      <c r="B511" s="20"/>
      <c r="C511" s="20">
        <v>1</v>
      </c>
      <c r="D511" s="20">
        <f t="shared" si="272"/>
        <v>3</v>
      </c>
      <c r="E511" s="47">
        <f t="shared" si="273"/>
        <v>2</v>
      </c>
      <c r="F511" s="47">
        <f t="shared" si="274"/>
        <v>32</v>
      </c>
      <c r="G511" s="21" t="s">
        <v>593</v>
      </c>
      <c r="H511" s="29">
        <v>902</v>
      </c>
      <c r="I511" s="48"/>
      <c r="J511" s="29">
        <f t="shared" si="275"/>
        <v>1453.9701492537313</v>
      </c>
      <c r="K511" s="125">
        <v>67392.5</v>
      </c>
      <c r="L511" s="125">
        <v>83648.52</v>
      </c>
      <c r="M511" s="125">
        <v>30745</v>
      </c>
      <c r="N511" s="126">
        <f t="shared" si="255"/>
        <v>111890.52280000001</v>
      </c>
      <c r="O511" s="126">
        <f t="shared" ca="1" si="256"/>
        <v>246460.32923402335</v>
      </c>
      <c r="P511" s="126">
        <f t="shared" ca="1" si="257"/>
        <v>40371</v>
      </c>
      <c r="Q511" s="49">
        <f t="shared" si="276"/>
        <v>1</v>
      </c>
      <c r="R511" s="49">
        <f t="shared" si="277"/>
        <v>0</v>
      </c>
      <c r="S511" s="49">
        <f ca="1">OFFSET(V!$B$7,D511,Q511)*H511</f>
        <v>5168.46</v>
      </c>
      <c r="T511" s="49">
        <f ca="1">IF(R511&gt;0,OFFSET(V!$I$7,D511,R511)*IF(R511=1,H511-9300,IF(R511=2,H511-18000,IF(R511=3,H511-45000,0))),0)</f>
        <v>0</v>
      </c>
      <c r="U511" s="49">
        <f>IF(AND(I511=1,H511&gt;20000,H511&lt;=45000),H511*V!$G$7,0)+IF(AND(I511=1,H511&gt;45000,H511&lt;=50000),V!$G$7/5000*(50000-H511)*H511,0)</f>
        <v>0</v>
      </c>
      <c r="V511" s="50">
        <f t="shared" ca="1" si="258"/>
        <v>5168.46</v>
      </c>
      <c r="W511" s="51">
        <v>0</v>
      </c>
      <c r="X511" s="51">
        <v>0</v>
      </c>
      <c r="Y511" s="52">
        <v>96.218832438246253</v>
      </c>
      <c r="Z511" s="52">
        <v>4860.9405318198005</v>
      </c>
      <c r="AA511" s="52">
        <v>0</v>
      </c>
      <c r="AB511" s="138">
        <f t="shared" si="278"/>
        <v>0</v>
      </c>
      <c r="AC511" s="52">
        <v>4599.2308259046222</v>
      </c>
      <c r="AD511" s="138">
        <f t="shared" si="259"/>
        <v>0</v>
      </c>
      <c r="AE511" s="138">
        <f t="shared" si="260"/>
        <v>902</v>
      </c>
      <c r="AF511" s="138">
        <f t="shared" si="261"/>
        <v>0</v>
      </c>
      <c r="AG511" s="138">
        <f t="shared" si="262"/>
        <v>0</v>
      </c>
      <c r="AH511" s="29"/>
      <c r="AI511" s="29"/>
      <c r="AJ511" s="15"/>
      <c r="AK511" s="51">
        <f t="shared" ca="1" si="263"/>
        <v>646555.76839054318</v>
      </c>
      <c r="AL511" s="15">
        <f t="shared" ca="1" si="264"/>
        <v>692095.22839054314</v>
      </c>
      <c r="AM511" s="49">
        <f t="shared" ca="1" si="265"/>
        <v>3956.1110334089026</v>
      </c>
      <c r="AN511" s="49">
        <f t="shared" ca="1" si="266"/>
        <v>42.430738099100004</v>
      </c>
      <c r="AO511" s="15"/>
      <c r="AP511" s="49">
        <f t="shared" ca="1" si="267"/>
        <v>2676.3126729826749</v>
      </c>
      <c r="AQ511" s="15">
        <f t="shared" si="279"/>
        <v>4599.2308259046222</v>
      </c>
      <c r="AR511" s="15">
        <f t="shared" si="280"/>
        <v>0</v>
      </c>
      <c r="AS511" s="15"/>
      <c r="AT511" s="15"/>
      <c r="AU511" s="51">
        <f t="shared" si="268"/>
        <v>0</v>
      </c>
      <c r="AV511" s="51">
        <f t="shared" ca="1" si="269"/>
        <v>15042.110420417632</v>
      </c>
      <c r="AW511" s="51">
        <f t="shared" ca="1" si="281"/>
        <v>0</v>
      </c>
      <c r="AX511" s="15">
        <f t="shared" ca="1" si="282"/>
        <v>13119.192267495684</v>
      </c>
      <c r="AY511" s="51">
        <f t="shared" ca="1" si="283"/>
        <v>-1443.1806014704568</v>
      </c>
      <c r="AZ511" s="52">
        <f t="shared" ca="1" si="270"/>
        <v>0</v>
      </c>
      <c r="BA511" s="52">
        <f t="shared" ca="1" si="271"/>
        <v>0</v>
      </c>
      <c r="BB511" s="52">
        <f t="shared" si="284"/>
        <v>0</v>
      </c>
      <c r="BC511" s="39">
        <f t="shared" si="285"/>
        <v>0</v>
      </c>
      <c r="BD511" s="51">
        <f t="shared" ca="1" si="286"/>
        <v>0</v>
      </c>
      <c r="BE511" s="15">
        <f t="shared" ca="1" si="287"/>
        <v>16275.24249192985</v>
      </c>
      <c r="BF511" s="15">
        <v>-15183.74</v>
      </c>
      <c r="BG511" s="15">
        <f t="shared" ca="1" si="288"/>
        <v>697185.27265398111</v>
      </c>
      <c r="BH511" s="15"/>
      <c r="BI511" s="15"/>
    </row>
    <row r="512" spans="1:61" ht="11.25" x14ac:dyDescent="0.2">
      <c r="A512" s="20">
        <v>31117</v>
      </c>
      <c r="B512" s="20"/>
      <c r="C512" s="20">
        <v>1</v>
      </c>
      <c r="D512" s="20">
        <f t="shared" si="272"/>
        <v>3</v>
      </c>
      <c r="E512" s="47">
        <f t="shared" si="273"/>
        <v>2</v>
      </c>
      <c r="F512" s="47">
        <f t="shared" si="274"/>
        <v>32</v>
      </c>
      <c r="G512" s="21" t="s">
        <v>594</v>
      </c>
      <c r="H512" s="29">
        <v>715</v>
      </c>
      <c r="I512" s="48"/>
      <c r="J512" s="29">
        <f t="shared" si="275"/>
        <v>1152.5373134328358</v>
      </c>
      <c r="K512" s="125">
        <v>38662.35</v>
      </c>
      <c r="L512" s="125">
        <v>50482.9</v>
      </c>
      <c r="M512" s="125">
        <v>31117</v>
      </c>
      <c r="N512" s="126">
        <f t="shared" si="255"/>
        <v>78642.222999999998</v>
      </c>
      <c r="O512" s="126">
        <f t="shared" ca="1" si="256"/>
        <v>195364.89512453071</v>
      </c>
      <c r="P512" s="126">
        <f t="shared" ca="1" si="257"/>
        <v>35017</v>
      </c>
      <c r="Q512" s="49">
        <f t="shared" si="276"/>
        <v>1</v>
      </c>
      <c r="R512" s="49">
        <f t="shared" si="277"/>
        <v>0</v>
      </c>
      <c r="S512" s="49">
        <f ca="1">OFFSET(V!$B$7,D512,Q512)*H512</f>
        <v>4096.9500000000007</v>
      </c>
      <c r="T512" s="49">
        <f ca="1">IF(R512&gt;0,OFFSET(V!$I$7,D512,R512)*IF(R512=1,H512-9300,IF(R512=2,H512-18000,IF(R512=3,H512-45000,0))),0)</f>
        <v>0</v>
      </c>
      <c r="U512" s="49">
        <f>IF(AND(I512=1,H512&gt;20000,H512&lt;=45000),H512*V!$G$7,0)+IF(AND(I512=1,H512&gt;45000,H512&lt;=50000),V!$G$7/5000*(50000-H512)*H512,0)</f>
        <v>0</v>
      </c>
      <c r="V512" s="50">
        <f t="shared" ca="1" si="258"/>
        <v>4096.9500000000007</v>
      </c>
      <c r="W512" s="51">
        <v>0</v>
      </c>
      <c r="X512" s="51">
        <v>0</v>
      </c>
      <c r="Y512" s="52">
        <v>341.56232058894062</v>
      </c>
      <c r="Z512" s="52">
        <v>10353.48066539247</v>
      </c>
      <c r="AA512" s="52">
        <v>10740</v>
      </c>
      <c r="AB512" s="138">
        <f t="shared" si="278"/>
        <v>9740</v>
      </c>
      <c r="AC512" s="52">
        <v>9796.0563639838801</v>
      </c>
      <c r="AD512" s="138">
        <f t="shared" si="259"/>
        <v>0</v>
      </c>
      <c r="AE512" s="138">
        <f t="shared" si="260"/>
        <v>715</v>
      </c>
      <c r="AF512" s="138">
        <f t="shared" si="261"/>
        <v>0</v>
      </c>
      <c r="AG512" s="138">
        <f t="shared" si="262"/>
        <v>0</v>
      </c>
      <c r="AH512" s="29"/>
      <c r="AI512" s="29"/>
      <c r="AJ512" s="15"/>
      <c r="AK512" s="51">
        <f t="shared" ca="1" si="263"/>
        <v>512513.71884616232</v>
      </c>
      <c r="AL512" s="15">
        <f t="shared" ca="1" si="264"/>
        <v>551627.66884616227</v>
      </c>
      <c r="AM512" s="49">
        <f t="shared" ca="1" si="265"/>
        <v>3135.9416728241304</v>
      </c>
      <c r="AN512" s="49">
        <f t="shared" ca="1" si="266"/>
        <v>150.62271077475077</v>
      </c>
      <c r="AO512" s="15"/>
      <c r="AP512" s="49">
        <f t="shared" ca="1" si="267"/>
        <v>5700.3683408357665</v>
      </c>
      <c r="AQ512" s="15">
        <f t="shared" si="279"/>
        <v>9796.0563639838801</v>
      </c>
      <c r="AR512" s="15">
        <f t="shared" si="280"/>
        <v>0</v>
      </c>
      <c r="AS512" s="15"/>
      <c r="AT512" s="15"/>
      <c r="AU512" s="51">
        <f t="shared" si="268"/>
        <v>4870</v>
      </c>
      <c r="AV512" s="51">
        <f t="shared" ca="1" si="269"/>
        <v>11923.624113745684</v>
      </c>
      <c r="AW512" s="51">
        <f t="shared" ca="1" si="281"/>
        <v>0</v>
      </c>
      <c r="AX512" s="15">
        <f t="shared" ca="1" si="282"/>
        <v>12697.93609059757</v>
      </c>
      <c r="AY512" s="51">
        <f t="shared" ca="1" si="283"/>
        <v>-1396.840191912223</v>
      </c>
      <c r="AZ512" s="52">
        <f t="shared" ca="1" si="270"/>
        <v>0</v>
      </c>
      <c r="BA512" s="52">
        <f t="shared" ca="1" si="271"/>
        <v>0</v>
      </c>
      <c r="BB512" s="52">
        <f t="shared" si="284"/>
        <v>0</v>
      </c>
      <c r="BC512" s="39">
        <f t="shared" si="285"/>
        <v>0</v>
      </c>
      <c r="BD512" s="51">
        <f t="shared" ca="1" si="286"/>
        <v>0</v>
      </c>
      <c r="BE512" s="15">
        <f t="shared" ca="1" si="287"/>
        <v>21097.152262669228</v>
      </c>
      <c r="BF512" s="15">
        <v>-11733.04</v>
      </c>
      <c r="BG512" s="15">
        <f t="shared" ca="1" si="288"/>
        <v>564278.34549243026</v>
      </c>
      <c r="BH512" s="15"/>
      <c r="BI512" s="15"/>
    </row>
    <row r="513" spans="1:61" ht="11.25" x14ac:dyDescent="0.2">
      <c r="A513" s="20">
        <v>31119</v>
      </c>
      <c r="B513" s="20"/>
      <c r="C513" s="20">
        <v>1</v>
      </c>
      <c r="D513" s="20">
        <f t="shared" si="272"/>
        <v>3</v>
      </c>
      <c r="E513" s="47">
        <f t="shared" si="273"/>
        <v>2</v>
      </c>
      <c r="F513" s="47">
        <f t="shared" si="274"/>
        <v>32</v>
      </c>
      <c r="G513" s="21" t="s">
        <v>595</v>
      </c>
      <c r="H513" s="29">
        <v>549</v>
      </c>
      <c r="I513" s="48"/>
      <c r="J513" s="29">
        <f t="shared" si="275"/>
        <v>884.95522388059703</v>
      </c>
      <c r="K513" s="125">
        <v>35119.700000000004</v>
      </c>
      <c r="L513" s="125">
        <v>8970.36</v>
      </c>
      <c r="M513" s="125">
        <v>34084</v>
      </c>
      <c r="N513" s="126">
        <f t="shared" si="255"/>
        <v>62868.624400000001</v>
      </c>
      <c r="O513" s="126">
        <f t="shared" ca="1" si="256"/>
        <v>150007.45094177255</v>
      </c>
      <c r="P513" s="126">
        <f t="shared" ca="1" si="257"/>
        <v>26142</v>
      </c>
      <c r="Q513" s="49">
        <f t="shared" si="276"/>
        <v>1</v>
      </c>
      <c r="R513" s="49">
        <f t="shared" si="277"/>
        <v>0</v>
      </c>
      <c r="S513" s="49">
        <f ca="1">OFFSET(V!$B$7,D513,Q513)*H513</f>
        <v>3145.7700000000004</v>
      </c>
      <c r="T513" s="49">
        <f ca="1">IF(R513&gt;0,OFFSET(V!$I$7,D513,R513)*IF(R513=1,H513-9300,IF(R513=2,H513-18000,IF(R513=3,H513-45000,0))),0)</f>
        <v>0</v>
      </c>
      <c r="U513" s="49">
        <f>IF(AND(I513=1,H513&gt;20000,H513&lt;=45000),H513*V!$G$7,0)+IF(AND(I513=1,H513&gt;45000,H513&lt;=50000),V!$G$7/5000*(50000-H513)*H513,0)</f>
        <v>0</v>
      </c>
      <c r="V513" s="50">
        <f t="shared" ca="1" si="258"/>
        <v>3145.7700000000004</v>
      </c>
      <c r="W513" s="51">
        <v>0</v>
      </c>
      <c r="X513" s="51">
        <v>0</v>
      </c>
      <c r="Y513" s="52">
        <v>22.601251426204371</v>
      </c>
      <c r="Z513" s="52">
        <v>5233.6794982667525</v>
      </c>
      <c r="AA513" s="52">
        <v>0</v>
      </c>
      <c r="AB513" s="138">
        <f t="shared" si="278"/>
        <v>0</v>
      </c>
      <c r="AC513" s="52">
        <v>4951.9017819216169</v>
      </c>
      <c r="AD513" s="138">
        <f t="shared" si="259"/>
        <v>0</v>
      </c>
      <c r="AE513" s="138">
        <f t="shared" si="260"/>
        <v>549</v>
      </c>
      <c r="AF513" s="138">
        <f t="shared" si="261"/>
        <v>0</v>
      </c>
      <c r="AG513" s="138">
        <f t="shared" si="262"/>
        <v>0</v>
      </c>
      <c r="AH513" s="29"/>
      <c r="AI513" s="29"/>
      <c r="AJ513" s="15"/>
      <c r="AK513" s="51">
        <f t="shared" ca="1" si="263"/>
        <v>393524.51978537499</v>
      </c>
      <c r="AL513" s="15">
        <f t="shared" ca="1" si="264"/>
        <v>422812.289785375</v>
      </c>
      <c r="AM513" s="49">
        <f t="shared" ca="1" si="265"/>
        <v>2407.8768928397867</v>
      </c>
      <c r="AN513" s="49">
        <f t="shared" ca="1" si="266"/>
        <v>9.9667368193505315</v>
      </c>
      <c r="AO513" s="15"/>
      <c r="AP513" s="49">
        <f t="shared" ca="1" si="267"/>
        <v>2881.5334554807032</v>
      </c>
      <c r="AQ513" s="15">
        <f t="shared" si="279"/>
        <v>4951.9017819216169</v>
      </c>
      <c r="AR513" s="15">
        <f t="shared" si="280"/>
        <v>0</v>
      </c>
      <c r="AS513" s="15"/>
      <c r="AT513" s="15"/>
      <c r="AU513" s="51">
        <f t="shared" si="268"/>
        <v>0</v>
      </c>
      <c r="AV513" s="51">
        <f t="shared" ca="1" si="269"/>
        <v>9155.3421516732597</v>
      </c>
      <c r="AW513" s="51">
        <f t="shared" ca="1" si="281"/>
        <v>0</v>
      </c>
      <c r="AX513" s="15">
        <f t="shared" ca="1" si="282"/>
        <v>7084.9738252323459</v>
      </c>
      <c r="AY513" s="51">
        <f t="shared" ca="1" si="283"/>
        <v>-779.38462810966075</v>
      </c>
      <c r="AZ513" s="52">
        <f t="shared" ca="1" si="270"/>
        <v>0</v>
      </c>
      <c r="BA513" s="52">
        <f t="shared" ca="1" si="271"/>
        <v>0</v>
      </c>
      <c r="BB513" s="52">
        <f t="shared" si="284"/>
        <v>0</v>
      </c>
      <c r="BC513" s="39">
        <f t="shared" si="285"/>
        <v>0</v>
      </c>
      <c r="BD513" s="51">
        <f t="shared" ca="1" si="286"/>
        <v>0</v>
      </c>
      <c r="BE513" s="15">
        <f t="shared" ca="1" si="287"/>
        <v>11257.490979044302</v>
      </c>
      <c r="BF513" s="15">
        <v>-8490.2900000000009</v>
      </c>
      <c r="BG513" s="15">
        <f t="shared" ca="1" si="288"/>
        <v>427997.33439407847</v>
      </c>
      <c r="BH513" s="15"/>
      <c r="BI513" s="15"/>
    </row>
    <row r="514" spans="1:61" ht="11.25" x14ac:dyDescent="0.2">
      <c r="A514" s="20">
        <v>31120</v>
      </c>
      <c r="B514" s="20"/>
      <c r="C514" s="20">
        <v>1</v>
      </c>
      <c r="D514" s="20">
        <f t="shared" si="272"/>
        <v>3</v>
      </c>
      <c r="E514" s="47">
        <f t="shared" si="273"/>
        <v>3</v>
      </c>
      <c r="F514" s="47">
        <f t="shared" si="274"/>
        <v>33</v>
      </c>
      <c r="G514" s="21" t="s">
        <v>596</v>
      </c>
      <c r="H514" s="29">
        <v>1034</v>
      </c>
      <c r="I514" s="48"/>
      <c r="J514" s="29">
        <f t="shared" si="275"/>
        <v>1666.7462686567164</v>
      </c>
      <c r="K514" s="125">
        <v>83049.5</v>
      </c>
      <c r="L514" s="125">
        <v>59879.68</v>
      </c>
      <c r="M514" s="125">
        <v>31279</v>
      </c>
      <c r="N514" s="126">
        <f t="shared" si="255"/>
        <v>114427.71520000001</v>
      </c>
      <c r="O514" s="126">
        <f t="shared" ca="1" si="256"/>
        <v>282527.69448778289</v>
      </c>
      <c r="P514" s="126">
        <f t="shared" ca="1" si="257"/>
        <v>50430</v>
      </c>
      <c r="Q514" s="49">
        <f t="shared" si="276"/>
        <v>1</v>
      </c>
      <c r="R514" s="49">
        <f t="shared" si="277"/>
        <v>0</v>
      </c>
      <c r="S514" s="49">
        <f ca="1">OFFSET(V!$B$7,D514,Q514)*H514</f>
        <v>5924.8200000000006</v>
      </c>
      <c r="T514" s="49">
        <f ca="1">IF(R514&gt;0,OFFSET(V!$I$7,D514,R514)*IF(R514=1,H514-9300,IF(R514=2,H514-18000,IF(R514=3,H514-45000,0))),0)</f>
        <v>0</v>
      </c>
      <c r="U514" s="49">
        <f>IF(AND(I514=1,H514&gt;20000,H514&lt;=45000),H514*V!$G$7,0)+IF(AND(I514=1,H514&gt;45000,H514&lt;=50000),V!$G$7/5000*(50000-H514)*H514,0)</f>
        <v>0</v>
      </c>
      <c r="V514" s="50">
        <f t="shared" ca="1" si="258"/>
        <v>5924.8200000000006</v>
      </c>
      <c r="W514" s="51">
        <v>0</v>
      </c>
      <c r="X514" s="51">
        <v>0</v>
      </c>
      <c r="Y514" s="52">
        <v>244.18072280400861</v>
      </c>
      <c r="Z514" s="52">
        <v>27525.344650916039</v>
      </c>
      <c r="AA514" s="52">
        <v>0</v>
      </c>
      <c r="AB514" s="138">
        <f t="shared" si="278"/>
        <v>0</v>
      </c>
      <c r="AC514" s="52">
        <v>26043.398964345721</v>
      </c>
      <c r="AD514" s="138">
        <f t="shared" si="259"/>
        <v>0</v>
      </c>
      <c r="AE514" s="138">
        <f t="shared" si="260"/>
        <v>1034</v>
      </c>
      <c r="AF514" s="138">
        <f t="shared" si="261"/>
        <v>0</v>
      </c>
      <c r="AG514" s="138">
        <f t="shared" si="262"/>
        <v>0</v>
      </c>
      <c r="AH514" s="29"/>
      <c r="AI514" s="29"/>
      <c r="AJ514" s="15"/>
      <c r="AK514" s="51">
        <f t="shared" ca="1" si="263"/>
        <v>741173.68571598851</v>
      </c>
      <c r="AL514" s="15">
        <f t="shared" ca="1" si="264"/>
        <v>797528.50571598846</v>
      </c>
      <c r="AM514" s="49">
        <f t="shared" ca="1" si="265"/>
        <v>4535.0541114687421</v>
      </c>
      <c r="AN514" s="49">
        <f t="shared" ca="1" si="266"/>
        <v>107.67921451131119</v>
      </c>
      <c r="AO514" s="15"/>
      <c r="AP514" s="49">
        <f t="shared" ca="1" si="267"/>
        <v>15154.76855461217</v>
      </c>
      <c r="AQ514" s="15">
        <f t="shared" si="279"/>
        <v>26043.398964345721</v>
      </c>
      <c r="AR514" s="15">
        <f t="shared" si="280"/>
        <v>0</v>
      </c>
      <c r="AS514" s="15"/>
      <c r="AT514" s="15"/>
      <c r="AU514" s="51">
        <f t="shared" si="268"/>
        <v>0</v>
      </c>
      <c r="AV514" s="51">
        <f t="shared" ca="1" si="269"/>
        <v>17243.394872186065</v>
      </c>
      <c r="AW514" s="51">
        <f t="shared" ca="1" si="281"/>
        <v>0</v>
      </c>
      <c r="AX514" s="15">
        <f t="shared" ca="1" si="282"/>
        <v>6354.7644624525165</v>
      </c>
      <c r="AY514" s="51">
        <f t="shared" ca="1" si="283"/>
        <v>-699.05773252883114</v>
      </c>
      <c r="AZ514" s="52">
        <f t="shared" ca="1" si="270"/>
        <v>0</v>
      </c>
      <c r="BA514" s="52">
        <f t="shared" ca="1" si="271"/>
        <v>0</v>
      </c>
      <c r="BB514" s="52">
        <f t="shared" si="284"/>
        <v>0</v>
      </c>
      <c r="BC514" s="39">
        <f t="shared" si="285"/>
        <v>0</v>
      </c>
      <c r="BD514" s="51">
        <f t="shared" ca="1" si="286"/>
        <v>0</v>
      </c>
      <c r="BE514" s="15">
        <f t="shared" ca="1" si="287"/>
        <v>31699.105694269405</v>
      </c>
      <c r="BF514" s="15">
        <v>-17177.37</v>
      </c>
      <c r="BG514" s="15">
        <f t="shared" ca="1" si="288"/>
        <v>816692.9747362379</v>
      </c>
      <c r="BH514" s="15"/>
      <c r="BI514" s="15"/>
    </row>
    <row r="515" spans="1:61" ht="11.25" x14ac:dyDescent="0.2">
      <c r="A515" s="20">
        <v>31121</v>
      </c>
      <c r="B515" s="20"/>
      <c r="C515" s="20">
        <v>1</v>
      </c>
      <c r="D515" s="20">
        <f t="shared" si="272"/>
        <v>3</v>
      </c>
      <c r="E515" s="47">
        <f t="shared" si="273"/>
        <v>2</v>
      </c>
      <c r="F515" s="47">
        <f t="shared" si="274"/>
        <v>32</v>
      </c>
      <c r="G515" s="21" t="s">
        <v>597</v>
      </c>
      <c r="H515" s="29">
        <v>818</v>
      </c>
      <c r="I515" s="48"/>
      <c r="J515" s="29">
        <f t="shared" si="275"/>
        <v>1318.5671641791046</v>
      </c>
      <c r="K515" s="125">
        <v>83700.050000000017</v>
      </c>
      <c r="L515" s="125">
        <v>196209.5</v>
      </c>
      <c r="M515" s="125">
        <v>0</v>
      </c>
      <c r="N515" s="126">
        <f t="shared" si="255"/>
        <v>136785.74100000001</v>
      </c>
      <c r="O515" s="126">
        <f t="shared" ca="1" si="256"/>
        <v>223508.36952708551</v>
      </c>
      <c r="P515" s="126">
        <f t="shared" ca="1" si="257"/>
        <v>26017</v>
      </c>
      <c r="Q515" s="49">
        <f t="shared" si="276"/>
        <v>1</v>
      </c>
      <c r="R515" s="49">
        <f t="shared" si="277"/>
        <v>0</v>
      </c>
      <c r="S515" s="49">
        <f ca="1">OFFSET(V!$B$7,D515,Q515)*H515</f>
        <v>4687.1400000000003</v>
      </c>
      <c r="T515" s="49">
        <f ca="1">IF(R515&gt;0,OFFSET(V!$I$7,D515,R515)*IF(R515=1,H515-9300,IF(R515=2,H515-18000,IF(R515=3,H515-45000,0))),0)</f>
        <v>0</v>
      </c>
      <c r="U515" s="49">
        <f>IF(AND(I515=1,H515&gt;20000,H515&lt;=45000),H515*V!$G$7,0)+IF(AND(I515=1,H515&gt;45000,H515&lt;=50000),V!$G$7/5000*(50000-H515)*H515,0)</f>
        <v>0</v>
      </c>
      <c r="V515" s="50">
        <f t="shared" ca="1" si="258"/>
        <v>4687.1400000000003</v>
      </c>
      <c r="W515" s="51">
        <v>0</v>
      </c>
      <c r="X515" s="51">
        <v>0</v>
      </c>
      <c r="Y515" s="52">
        <v>657.25311221412323</v>
      </c>
      <c r="Z515" s="52">
        <v>66513.302762294421</v>
      </c>
      <c r="AA515" s="52">
        <v>11228</v>
      </c>
      <c r="AB515" s="138">
        <f t="shared" si="278"/>
        <v>10228</v>
      </c>
      <c r="AC515" s="52">
        <v>62932.272138401859</v>
      </c>
      <c r="AD515" s="138">
        <f t="shared" si="259"/>
        <v>0</v>
      </c>
      <c r="AE515" s="138">
        <f t="shared" si="260"/>
        <v>818</v>
      </c>
      <c r="AF515" s="138">
        <f t="shared" si="261"/>
        <v>0</v>
      </c>
      <c r="AG515" s="138">
        <f t="shared" si="262"/>
        <v>0</v>
      </c>
      <c r="AH515" s="29"/>
      <c r="AI515" s="29"/>
      <c r="AJ515" s="15"/>
      <c r="AK515" s="51">
        <f t="shared" ca="1" si="263"/>
        <v>586344.36645616894</v>
      </c>
      <c r="AL515" s="15">
        <f t="shared" ca="1" si="264"/>
        <v>617048.50645616895</v>
      </c>
      <c r="AM515" s="49">
        <f t="shared" ca="1" si="265"/>
        <v>3587.6927110071865</v>
      </c>
      <c r="AN515" s="49">
        <f t="shared" ca="1" si="266"/>
        <v>289.83655239294598</v>
      </c>
      <c r="AO515" s="15"/>
      <c r="AP515" s="49">
        <f t="shared" ca="1" si="267"/>
        <v>36620.56631621041</v>
      </c>
      <c r="AQ515" s="15">
        <f t="shared" si="279"/>
        <v>62932.272138401859</v>
      </c>
      <c r="AR515" s="15">
        <f t="shared" si="280"/>
        <v>0</v>
      </c>
      <c r="AS515" s="15"/>
      <c r="AT515" s="15"/>
      <c r="AU515" s="51">
        <f t="shared" si="268"/>
        <v>5114</v>
      </c>
      <c r="AV515" s="51">
        <f t="shared" ca="1" si="269"/>
        <v>13641.293042019537</v>
      </c>
      <c r="AW515" s="51">
        <f t="shared" ca="1" si="281"/>
        <v>1263.1855663317183</v>
      </c>
      <c r="AX515" s="15">
        <f t="shared" ca="1" si="282"/>
        <v>0</v>
      </c>
      <c r="AY515" s="51">
        <f t="shared" ca="1" si="283"/>
        <v>0</v>
      </c>
      <c r="AZ515" s="52">
        <f t="shared" ca="1" si="270"/>
        <v>0</v>
      </c>
      <c r="BA515" s="52">
        <f t="shared" ca="1" si="271"/>
        <v>0</v>
      </c>
      <c r="BB515" s="52">
        <f t="shared" si="284"/>
        <v>0</v>
      </c>
      <c r="BC515" s="39">
        <f t="shared" si="285"/>
        <v>0</v>
      </c>
      <c r="BD515" s="51">
        <f t="shared" ca="1" si="286"/>
        <v>0</v>
      </c>
      <c r="BE515" s="15">
        <f t="shared" ca="1" si="287"/>
        <v>56639.044924561669</v>
      </c>
      <c r="BF515" s="15">
        <v>-17580.47</v>
      </c>
      <c r="BG515" s="15">
        <f t="shared" ca="1" si="288"/>
        <v>659984.61064413073</v>
      </c>
      <c r="BH515" s="15"/>
      <c r="BI515" s="15"/>
    </row>
    <row r="516" spans="1:61" ht="11.25" x14ac:dyDescent="0.2">
      <c r="A516" s="20">
        <v>31123</v>
      </c>
      <c r="B516" s="20"/>
      <c r="C516" s="20">
        <v>1</v>
      </c>
      <c r="D516" s="20">
        <f t="shared" si="272"/>
        <v>3</v>
      </c>
      <c r="E516" s="47">
        <f t="shared" si="273"/>
        <v>3</v>
      </c>
      <c r="F516" s="47">
        <f t="shared" si="274"/>
        <v>33</v>
      </c>
      <c r="G516" s="21" t="s">
        <v>598</v>
      </c>
      <c r="H516" s="29">
        <v>1255</v>
      </c>
      <c r="I516" s="48"/>
      <c r="J516" s="29">
        <f t="shared" si="275"/>
        <v>2022.9850746268658</v>
      </c>
      <c r="K516" s="125">
        <v>128856.95</v>
      </c>
      <c r="L516" s="125">
        <v>383018.45</v>
      </c>
      <c r="M516" s="125">
        <v>0</v>
      </c>
      <c r="N516" s="126">
        <f t="shared" si="255"/>
        <v>242154.19949999999</v>
      </c>
      <c r="O516" s="126">
        <f t="shared" ca="1" si="256"/>
        <v>342913.2075262742</v>
      </c>
      <c r="P516" s="126">
        <f t="shared" ca="1" si="257"/>
        <v>30228</v>
      </c>
      <c r="Q516" s="49">
        <f t="shared" si="276"/>
        <v>1</v>
      </c>
      <c r="R516" s="49">
        <f t="shared" si="277"/>
        <v>0</v>
      </c>
      <c r="S516" s="49">
        <f ca="1">OFFSET(V!$B$7,D516,Q516)*H516</f>
        <v>7191.1500000000005</v>
      </c>
      <c r="T516" s="49">
        <f ca="1">IF(R516&gt;0,OFFSET(V!$I$7,D516,R516)*IF(R516=1,H516-9300,IF(R516=2,H516-18000,IF(R516=3,H516-45000,0))),0)</f>
        <v>0</v>
      </c>
      <c r="U516" s="49">
        <f>IF(AND(I516=1,H516&gt;20000,H516&lt;=45000),H516*V!$G$7,0)+IF(AND(I516=1,H516&gt;45000,H516&lt;=50000),V!$G$7/5000*(50000-H516)*H516,0)</f>
        <v>0</v>
      </c>
      <c r="V516" s="50">
        <f t="shared" ca="1" si="258"/>
        <v>7191.1500000000005</v>
      </c>
      <c r="W516" s="51">
        <v>0</v>
      </c>
      <c r="X516" s="51">
        <v>0</v>
      </c>
      <c r="Y516" s="52">
        <v>233.13445201049393</v>
      </c>
      <c r="Z516" s="52">
        <v>134376.93945626184</v>
      </c>
      <c r="AA516" s="52">
        <v>0</v>
      </c>
      <c r="AB516" s="138">
        <f t="shared" si="278"/>
        <v>0</v>
      </c>
      <c r="AC516" s="52">
        <v>127142.17715528914</v>
      </c>
      <c r="AD516" s="138">
        <f t="shared" si="259"/>
        <v>0</v>
      </c>
      <c r="AE516" s="138">
        <f t="shared" si="260"/>
        <v>1255</v>
      </c>
      <c r="AF516" s="138">
        <f t="shared" si="261"/>
        <v>0</v>
      </c>
      <c r="AG516" s="138">
        <f t="shared" si="262"/>
        <v>0</v>
      </c>
      <c r="AH516" s="29"/>
      <c r="AI516" s="29"/>
      <c r="AJ516" s="15"/>
      <c r="AK516" s="51">
        <f t="shared" ca="1" si="263"/>
        <v>899587.01699571148</v>
      </c>
      <c r="AL516" s="15">
        <f t="shared" ca="1" si="264"/>
        <v>937006.16699571151</v>
      </c>
      <c r="AM516" s="49">
        <f t="shared" ca="1" si="265"/>
        <v>5504.3451739780185</v>
      </c>
      <c r="AN516" s="49">
        <f t="shared" ca="1" si="266"/>
        <v>102.8080119500852</v>
      </c>
      <c r="AO516" s="15"/>
      <c r="AP516" s="49">
        <f t="shared" ca="1" si="267"/>
        <v>73984.592831211194</v>
      </c>
      <c r="AQ516" s="15">
        <f t="shared" si="279"/>
        <v>127142.17715528914</v>
      </c>
      <c r="AR516" s="15">
        <f t="shared" si="280"/>
        <v>0</v>
      </c>
      <c r="AS516" s="15"/>
      <c r="AT516" s="15"/>
      <c r="AU516" s="51">
        <f t="shared" si="268"/>
        <v>0</v>
      </c>
      <c r="AV516" s="51">
        <f t="shared" ca="1" si="269"/>
        <v>20928.878689162004</v>
      </c>
      <c r="AW516" s="51">
        <f t="shared" ca="1" si="281"/>
        <v>19514.487919387029</v>
      </c>
      <c r="AX516" s="15">
        <f t="shared" ca="1" si="282"/>
        <v>0</v>
      </c>
      <c r="AY516" s="51">
        <f t="shared" ca="1" si="283"/>
        <v>0</v>
      </c>
      <c r="AZ516" s="52">
        <f t="shared" ca="1" si="270"/>
        <v>0</v>
      </c>
      <c r="BA516" s="52">
        <f t="shared" ca="1" si="271"/>
        <v>0</v>
      </c>
      <c r="BB516" s="52">
        <f t="shared" si="284"/>
        <v>0</v>
      </c>
      <c r="BC516" s="39">
        <f t="shared" si="285"/>
        <v>0</v>
      </c>
      <c r="BD516" s="51">
        <f t="shared" ca="1" si="286"/>
        <v>0</v>
      </c>
      <c r="BE516" s="15">
        <f t="shared" ca="1" si="287"/>
        <v>114427.95943976022</v>
      </c>
      <c r="BF516" s="15">
        <v>-28140.82</v>
      </c>
      <c r="BG516" s="15">
        <f t="shared" ca="1" si="288"/>
        <v>1028900.4596214</v>
      </c>
      <c r="BH516" s="15"/>
      <c r="BI516" s="15"/>
    </row>
    <row r="517" spans="1:61" ht="11.25" x14ac:dyDescent="0.2">
      <c r="A517" s="20">
        <v>31124</v>
      </c>
      <c r="B517" s="20"/>
      <c r="C517" s="20">
        <v>1</v>
      </c>
      <c r="D517" s="20">
        <f t="shared" si="272"/>
        <v>3</v>
      </c>
      <c r="E517" s="47">
        <f t="shared" si="273"/>
        <v>3</v>
      </c>
      <c r="F517" s="47">
        <f t="shared" si="274"/>
        <v>33</v>
      </c>
      <c r="G517" s="21" t="s">
        <v>599</v>
      </c>
      <c r="H517" s="29">
        <v>1675</v>
      </c>
      <c r="I517" s="48"/>
      <c r="J517" s="29">
        <f t="shared" si="275"/>
        <v>2700</v>
      </c>
      <c r="K517" s="125">
        <v>125813.5</v>
      </c>
      <c r="L517" s="125">
        <v>136166.42000000001</v>
      </c>
      <c r="M517" s="125">
        <v>12577</v>
      </c>
      <c r="N517" s="126">
        <f t="shared" si="255"/>
        <v>156267.6238</v>
      </c>
      <c r="O517" s="126">
        <f t="shared" ca="1" si="256"/>
        <v>457673.00606096355</v>
      </c>
      <c r="P517" s="126">
        <f t="shared" ca="1" si="257"/>
        <v>90422</v>
      </c>
      <c r="Q517" s="49">
        <f t="shared" si="276"/>
        <v>1</v>
      </c>
      <c r="R517" s="49">
        <f t="shared" si="277"/>
        <v>0</v>
      </c>
      <c r="S517" s="49">
        <f ca="1">OFFSET(V!$B$7,D517,Q517)*H517</f>
        <v>9597.75</v>
      </c>
      <c r="T517" s="49">
        <f ca="1">IF(R517&gt;0,OFFSET(V!$I$7,D517,R517)*IF(R517=1,H517-9300,IF(R517=2,H517-18000,IF(R517=3,H517-45000,0))),0)</f>
        <v>0</v>
      </c>
      <c r="U517" s="49">
        <f>IF(AND(I517=1,H517&gt;20000,H517&lt;=45000),H517*V!$G$7,0)+IF(AND(I517=1,H517&gt;45000,H517&lt;=50000),V!$G$7/5000*(50000-H517)*H517,0)</f>
        <v>0</v>
      </c>
      <c r="V517" s="50">
        <f t="shared" ca="1" si="258"/>
        <v>9597.75</v>
      </c>
      <c r="W517" s="51">
        <v>0</v>
      </c>
      <c r="X517" s="51">
        <v>0</v>
      </c>
      <c r="Y517" s="52">
        <v>657.61647638496254</v>
      </c>
      <c r="Z517" s="52">
        <v>47097.301657667347</v>
      </c>
      <c r="AA517" s="52">
        <v>0</v>
      </c>
      <c r="AB517" s="138">
        <f t="shared" si="278"/>
        <v>0</v>
      </c>
      <c r="AC517" s="52">
        <v>44561.615223006906</v>
      </c>
      <c r="AD517" s="138">
        <f t="shared" si="259"/>
        <v>0</v>
      </c>
      <c r="AE517" s="138">
        <f t="shared" si="260"/>
        <v>1675</v>
      </c>
      <c r="AF517" s="138">
        <f t="shared" si="261"/>
        <v>0</v>
      </c>
      <c r="AG517" s="138">
        <f t="shared" si="262"/>
        <v>0</v>
      </c>
      <c r="AH517" s="29"/>
      <c r="AI517" s="29"/>
      <c r="AJ517" s="15"/>
      <c r="AK517" s="51">
        <f t="shared" ca="1" si="263"/>
        <v>1200644.026667583</v>
      </c>
      <c r="AL517" s="15">
        <f t="shared" ca="1" si="264"/>
        <v>1300663.776667583</v>
      </c>
      <c r="AM517" s="49">
        <f t="shared" ca="1" si="265"/>
        <v>7346.4367859865988</v>
      </c>
      <c r="AN517" s="49">
        <f t="shared" ca="1" si="266"/>
        <v>289.99678931930208</v>
      </c>
      <c r="AO517" s="15"/>
      <c r="AP517" s="49">
        <f t="shared" ca="1" si="267"/>
        <v>25930.60015126631</v>
      </c>
      <c r="AQ517" s="15">
        <f t="shared" si="279"/>
        <v>44561.615223006906</v>
      </c>
      <c r="AR517" s="15">
        <f t="shared" si="280"/>
        <v>0</v>
      </c>
      <c r="AS517" s="15"/>
      <c r="AT517" s="15"/>
      <c r="AU517" s="51">
        <f t="shared" si="268"/>
        <v>0</v>
      </c>
      <c r="AV517" s="51">
        <f t="shared" ca="1" si="269"/>
        <v>27932.965581152475</v>
      </c>
      <c r="AW517" s="51">
        <f t="shared" ca="1" si="281"/>
        <v>0</v>
      </c>
      <c r="AX517" s="15">
        <f t="shared" ca="1" si="282"/>
        <v>9301.9505094118795</v>
      </c>
      <c r="AY517" s="51">
        <f t="shared" ca="1" si="283"/>
        <v>-1023.263799882097</v>
      </c>
      <c r="AZ517" s="52">
        <f t="shared" ca="1" si="270"/>
        <v>0</v>
      </c>
      <c r="BA517" s="52">
        <f t="shared" ca="1" si="271"/>
        <v>0</v>
      </c>
      <c r="BB517" s="52">
        <f t="shared" si="284"/>
        <v>0</v>
      </c>
      <c r="BC517" s="39">
        <f t="shared" si="285"/>
        <v>0</v>
      </c>
      <c r="BD517" s="51">
        <f t="shared" ca="1" si="286"/>
        <v>0</v>
      </c>
      <c r="BE517" s="15">
        <f t="shared" ca="1" si="287"/>
        <v>52840.301932536691</v>
      </c>
      <c r="BF517" s="15">
        <v>-28794.959999999999</v>
      </c>
      <c r="BG517" s="15">
        <f t="shared" ca="1" si="288"/>
        <v>1332345.5521754257</v>
      </c>
      <c r="BH517" s="15"/>
      <c r="BI517" s="15"/>
    </row>
    <row r="518" spans="1:61" ht="11.25" x14ac:dyDescent="0.2">
      <c r="A518" s="20">
        <v>31129</v>
      </c>
      <c r="B518" s="20"/>
      <c r="C518" s="20">
        <v>1</v>
      </c>
      <c r="D518" s="20">
        <f t="shared" si="272"/>
        <v>3</v>
      </c>
      <c r="E518" s="47">
        <f t="shared" si="273"/>
        <v>3</v>
      </c>
      <c r="F518" s="47">
        <f t="shared" si="274"/>
        <v>33</v>
      </c>
      <c r="G518" s="21" t="s">
        <v>600</v>
      </c>
      <c r="H518" s="29">
        <v>1610</v>
      </c>
      <c r="I518" s="48"/>
      <c r="J518" s="29">
        <f t="shared" si="275"/>
        <v>2595.2238805970151</v>
      </c>
      <c r="K518" s="125">
        <v>164275</v>
      </c>
      <c r="L518" s="125">
        <v>154412</v>
      </c>
      <c r="M518" s="125">
        <v>26726</v>
      </c>
      <c r="N518" s="126">
        <f t="shared" si="255"/>
        <v>205224.68</v>
      </c>
      <c r="O518" s="126">
        <f t="shared" ca="1" si="256"/>
        <v>439912.56104964262</v>
      </c>
      <c r="P518" s="126">
        <f t="shared" ca="1" si="257"/>
        <v>70406</v>
      </c>
      <c r="Q518" s="49">
        <f t="shared" si="276"/>
        <v>1</v>
      </c>
      <c r="R518" s="49">
        <f t="shared" si="277"/>
        <v>0</v>
      </c>
      <c r="S518" s="49">
        <f ca="1">OFFSET(V!$B$7,D518,Q518)*H518</f>
        <v>9225.3000000000011</v>
      </c>
      <c r="T518" s="49">
        <f ca="1">IF(R518&gt;0,OFFSET(V!$I$7,D518,R518)*IF(R518=1,H518-9300,IF(R518=2,H518-18000,IF(R518=3,H518-45000,0))),0)</f>
        <v>0</v>
      </c>
      <c r="U518" s="49">
        <f>IF(AND(I518=1,H518&gt;20000,H518&lt;=45000),H518*V!$G$7,0)+IF(AND(I518=1,H518&gt;45000,H518&lt;=50000),V!$G$7/5000*(50000-H518)*H518,0)</f>
        <v>0</v>
      </c>
      <c r="V518" s="50">
        <f t="shared" ca="1" si="258"/>
        <v>9225.3000000000011</v>
      </c>
      <c r="W518" s="51">
        <v>0</v>
      </c>
      <c r="X518" s="51">
        <v>0</v>
      </c>
      <c r="Y518" s="52">
        <v>528.33150440034012</v>
      </c>
      <c r="Z518" s="52">
        <v>26326.097541478019</v>
      </c>
      <c r="AA518" s="52">
        <v>0</v>
      </c>
      <c r="AB518" s="138">
        <f t="shared" si="278"/>
        <v>0</v>
      </c>
      <c r="AC518" s="52">
        <v>24908.718497160608</v>
      </c>
      <c r="AD518" s="138">
        <f t="shared" si="259"/>
        <v>0</v>
      </c>
      <c r="AE518" s="138">
        <f t="shared" si="260"/>
        <v>1610</v>
      </c>
      <c r="AF518" s="138">
        <f t="shared" si="261"/>
        <v>0</v>
      </c>
      <c r="AG518" s="138">
        <f t="shared" si="262"/>
        <v>0</v>
      </c>
      <c r="AH518" s="29"/>
      <c r="AI518" s="29"/>
      <c r="AJ518" s="15"/>
      <c r="AK518" s="51">
        <f t="shared" ca="1" si="263"/>
        <v>1154051.8704088409</v>
      </c>
      <c r="AL518" s="15">
        <f t="shared" ca="1" si="264"/>
        <v>1233683.170408841</v>
      </c>
      <c r="AM518" s="49">
        <f t="shared" ca="1" si="265"/>
        <v>7061.3511793662228</v>
      </c>
      <c r="AN518" s="49">
        <f t="shared" ca="1" si="266"/>
        <v>232.98449092179538</v>
      </c>
      <c r="AO518" s="15"/>
      <c r="AP518" s="49">
        <f t="shared" ca="1" si="267"/>
        <v>14494.492993531558</v>
      </c>
      <c r="AQ518" s="15">
        <f t="shared" si="279"/>
        <v>24908.718497160608</v>
      </c>
      <c r="AR518" s="15">
        <f t="shared" si="280"/>
        <v>0</v>
      </c>
      <c r="AS518" s="15"/>
      <c r="AT518" s="15"/>
      <c r="AU518" s="51">
        <f t="shared" si="268"/>
        <v>0</v>
      </c>
      <c r="AV518" s="51">
        <f t="shared" ca="1" si="269"/>
        <v>26848.999752630141</v>
      </c>
      <c r="AW518" s="51">
        <f t="shared" ca="1" si="281"/>
        <v>0</v>
      </c>
      <c r="AX518" s="15">
        <f t="shared" ca="1" si="282"/>
        <v>16434.77424900109</v>
      </c>
      <c r="AY518" s="51">
        <f t="shared" ca="1" si="283"/>
        <v>-1807.9121718849656</v>
      </c>
      <c r="AZ518" s="52">
        <f t="shared" ca="1" si="270"/>
        <v>0</v>
      </c>
      <c r="BA518" s="52">
        <f t="shared" ca="1" si="271"/>
        <v>0</v>
      </c>
      <c r="BB518" s="52">
        <f t="shared" si="284"/>
        <v>0</v>
      </c>
      <c r="BC518" s="39">
        <f t="shared" si="285"/>
        <v>0</v>
      </c>
      <c r="BD518" s="51">
        <f t="shared" ca="1" si="286"/>
        <v>0</v>
      </c>
      <c r="BE518" s="15">
        <f t="shared" ca="1" si="287"/>
        <v>39535.580574276733</v>
      </c>
      <c r="BF518" s="15">
        <v>-28115.74</v>
      </c>
      <c r="BG518" s="15">
        <f t="shared" ca="1" si="288"/>
        <v>1252397.3466534056</v>
      </c>
      <c r="BH518" s="15"/>
      <c r="BI518" s="15"/>
    </row>
    <row r="519" spans="1:61" ht="11.25" x14ac:dyDescent="0.2">
      <c r="A519" s="20">
        <v>31130</v>
      </c>
      <c r="B519" s="20"/>
      <c r="C519" s="20">
        <v>1</v>
      </c>
      <c r="D519" s="20">
        <f t="shared" si="272"/>
        <v>3</v>
      </c>
      <c r="E519" s="47">
        <f t="shared" si="273"/>
        <v>2</v>
      </c>
      <c r="F519" s="47">
        <f t="shared" si="274"/>
        <v>32</v>
      </c>
      <c r="G519" s="21" t="s">
        <v>601</v>
      </c>
      <c r="H519" s="29">
        <v>763</v>
      </c>
      <c r="I519" s="48"/>
      <c r="J519" s="29">
        <f t="shared" si="275"/>
        <v>1229.9104477611941</v>
      </c>
      <c r="K519" s="125">
        <v>49349.1</v>
      </c>
      <c r="L519" s="125">
        <v>15210.68</v>
      </c>
      <c r="M519" s="125">
        <v>35922</v>
      </c>
      <c r="N519" s="126">
        <f t="shared" si="255"/>
        <v>77385.517200000002</v>
      </c>
      <c r="O519" s="126">
        <f t="shared" ca="1" si="256"/>
        <v>208480.30067135236</v>
      </c>
      <c r="P519" s="126">
        <f t="shared" ca="1" si="257"/>
        <v>39328</v>
      </c>
      <c r="Q519" s="49">
        <f t="shared" si="276"/>
        <v>1</v>
      </c>
      <c r="R519" s="49">
        <f t="shared" si="277"/>
        <v>0</v>
      </c>
      <c r="S519" s="49">
        <f ca="1">OFFSET(V!$B$7,D519,Q519)*H519</f>
        <v>4371.9900000000007</v>
      </c>
      <c r="T519" s="49">
        <f ca="1">IF(R519&gt;0,OFFSET(V!$I$7,D519,R519)*IF(R519=1,H519-9300,IF(R519=2,H519-18000,IF(R519=3,H519-45000,0))),0)</f>
        <v>0</v>
      </c>
      <c r="U519" s="49">
        <f>IF(AND(I519=1,H519&gt;20000,H519&lt;=45000),H519*V!$G$7,0)+IF(AND(I519=1,H519&gt;45000,H519&lt;=50000),V!$G$7/5000*(50000-H519)*H519,0)</f>
        <v>0</v>
      </c>
      <c r="V519" s="50">
        <f t="shared" ca="1" si="258"/>
        <v>4371.9900000000007</v>
      </c>
      <c r="W519" s="51">
        <v>0</v>
      </c>
      <c r="X519" s="51">
        <v>0</v>
      </c>
      <c r="Y519" s="52">
        <v>27.397658481283109</v>
      </c>
      <c r="Z519" s="52">
        <v>3659.8766015275828</v>
      </c>
      <c r="AA519" s="52">
        <v>0</v>
      </c>
      <c r="AB519" s="138">
        <f t="shared" si="278"/>
        <v>0</v>
      </c>
      <c r="AC519" s="52">
        <v>3462.8313542546143</v>
      </c>
      <c r="AD519" s="138">
        <f t="shared" si="259"/>
        <v>0</v>
      </c>
      <c r="AE519" s="138">
        <f t="shared" si="260"/>
        <v>763</v>
      </c>
      <c r="AF519" s="138">
        <f t="shared" si="261"/>
        <v>0</v>
      </c>
      <c r="AG519" s="138">
        <f t="shared" si="262"/>
        <v>0</v>
      </c>
      <c r="AH519" s="29"/>
      <c r="AI519" s="29"/>
      <c r="AJ519" s="15"/>
      <c r="AK519" s="51">
        <f t="shared" ca="1" si="263"/>
        <v>546920.23423723329</v>
      </c>
      <c r="AL519" s="15">
        <f t="shared" ca="1" si="264"/>
        <v>590620.22423723328</v>
      </c>
      <c r="AM519" s="49">
        <f t="shared" ca="1" si="265"/>
        <v>3346.4664284822538</v>
      </c>
      <c r="AN519" s="49">
        <f t="shared" ca="1" si="266"/>
        <v>12.081864247251286</v>
      </c>
      <c r="AO519" s="15"/>
      <c r="AP519" s="49">
        <f t="shared" ca="1" si="267"/>
        <v>2015.0368156333045</v>
      </c>
      <c r="AQ519" s="15">
        <f t="shared" si="279"/>
        <v>3462.8313542546143</v>
      </c>
      <c r="AR519" s="15">
        <f t="shared" si="280"/>
        <v>0</v>
      </c>
      <c r="AS519" s="15"/>
      <c r="AT519" s="15"/>
      <c r="AU519" s="51">
        <f t="shared" si="268"/>
        <v>0</v>
      </c>
      <c r="AV519" s="51">
        <f t="shared" ca="1" si="269"/>
        <v>12724.091187116022</v>
      </c>
      <c r="AW519" s="51">
        <f t="shared" ca="1" si="281"/>
        <v>0</v>
      </c>
      <c r="AX519" s="15">
        <f t="shared" ca="1" si="282"/>
        <v>11276.296648494712</v>
      </c>
      <c r="AY519" s="51">
        <f t="shared" ca="1" si="283"/>
        <v>-1240.4523272255069</v>
      </c>
      <c r="AZ519" s="52">
        <f t="shared" ca="1" si="270"/>
        <v>0</v>
      </c>
      <c r="BA519" s="52">
        <f t="shared" ca="1" si="271"/>
        <v>0</v>
      </c>
      <c r="BB519" s="52">
        <f t="shared" si="284"/>
        <v>0</v>
      </c>
      <c r="BC519" s="39">
        <f t="shared" si="285"/>
        <v>0</v>
      </c>
      <c r="BD519" s="51">
        <f t="shared" ca="1" si="286"/>
        <v>0</v>
      </c>
      <c r="BE519" s="15">
        <f t="shared" ca="1" si="287"/>
        <v>13498.67567552382</v>
      </c>
      <c r="BF519" s="15">
        <v>-11782.19</v>
      </c>
      <c r="BG519" s="15">
        <f t="shared" ca="1" si="288"/>
        <v>595695.25820548658</v>
      </c>
      <c r="BH519" s="15"/>
      <c r="BI519" s="15"/>
    </row>
    <row r="520" spans="1:61" ht="11.25" x14ac:dyDescent="0.2">
      <c r="A520" s="20">
        <v>31201</v>
      </c>
      <c r="B520" s="20"/>
      <c r="C520" s="20">
        <v>1</v>
      </c>
      <c r="D520" s="20">
        <f t="shared" si="272"/>
        <v>3</v>
      </c>
      <c r="E520" s="47">
        <f t="shared" si="273"/>
        <v>4</v>
      </c>
      <c r="F520" s="47">
        <f t="shared" si="274"/>
        <v>34</v>
      </c>
      <c r="G520" s="21" t="s">
        <v>602</v>
      </c>
      <c r="H520" s="29">
        <v>4552</v>
      </c>
      <c r="I520" s="48"/>
      <c r="J520" s="29">
        <f t="shared" si="275"/>
        <v>7337.5522388059699</v>
      </c>
      <c r="K520" s="125">
        <v>407937.05000000005</v>
      </c>
      <c r="L520" s="125">
        <v>885430.9</v>
      </c>
      <c r="M520" s="125">
        <v>39412</v>
      </c>
      <c r="N520" s="126">
        <f t="shared" si="255"/>
        <v>678444.72700000007</v>
      </c>
      <c r="O520" s="126">
        <f t="shared" ca="1" si="256"/>
        <v>1243777.6260235857</v>
      </c>
      <c r="P520" s="126">
        <f t="shared" ca="1" si="257"/>
        <v>169600</v>
      </c>
      <c r="Q520" s="49">
        <f t="shared" si="276"/>
        <v>1</v>
      </c>
      <c r="R520" s="49">
        <f t="shared" si="277"/>
        <v>0</v>
      </c>
      <c r="S520" s="49">
        <f ca="1">OFFSET(V!$B$7,D520,Q520)*H520</f>
        <v>26082.960000000003</v>
      </c>
      <c r="T520" s="49">
        <f ca="1">IF(R520&gt;0,OFFSET(V!$I$7,D520,R520)*IF(R520=1,H520-9300,IF(R520=2,H520-18000,IF(R520=3,H520-45000,0))),0)</f>
        <v>0</v>
      </c>
      <c r="U520" s="49">
        <f>IF(AND(I520=1,H520&gt;20000,H520&lt;=45000),H520*V!$G$7,0)+IF(AND(I520=1,H520&gt;45000,H520&lt;=50000),V!$G$7/5000*(50000-H520)*H520,0)</f>
        <v>0</v>
      </c>
      <c r="V520" s="50">
        <f t="shared" ca="1" si="258"/>
        <v>26082.960000000003</v>
      </c>
      <c r="W520" s="51">
        <v>17804.45</v>
      </c>
      <c r="X520" s="51">
        <v>0</v>
      </c>
      <c r="Y520" s="52">
        <v>3087.0693226165126</v>
      </c>
      <c r="Z520" s="52">
        <v>149778.56587429054</v>
      </c>
      <c r="AA520" s="52">
        <v>23504</v>
      </c>
      <c r="AB520" s="138">
        <f t="shared" si="278"/>
        <v>22504</v>
      </c>
      <c r="AC520" s="52">
        <v>141714.59056524001</v>
      </c>
      <c r="AD520" s="138">
        <f t="shared" si="259"/>
        <v>0</v>
      </c>
      <c r="AE520" s="138">
        <f t="shared" si="260"/>
        <v>4552</v>
      </c>
      <c r="AF520" s="138">
        <f t="shared" si="261"/>
        <v>0</v>
      </c>
      <c r="AG520" s="138">
        <f t="shared" si="262"/>
        <v>0</v>
      </c>
      <c r="AH520" s="29"/>
      <c r="AI520" s="29"/>
      <c r="AJ520" s="15"/>
      <c r="AK520" s="51">
        <f t="shared" ca="1" si="263"/>
        <v>3262884.5429199031</v>
      </c>
      <c r="AL520" s="15">
        <f t="shared" ca="1" si="264"/>
        <v>3476371.9529199032</v>
      </c>
      <c r="AM520" s="49">
        <f t="shared" ca="1" si="265"/>
        <v>19964.764328245372</v>
      </c>
      <c r="AN520" s="49">
        <f t="shared" ca="1" si="266"/>
        <v>1361.3408789363061</v>
      </c>
      <c r="AO520" s="15"/>
      <c r="AP520" s="49">
        <f t="shared" ca="1" si="267"/>
        <v>82464.344372562293</v>
      </c>
      <c r="AQ520" s="15">
        <f t="shared" si="279"/>
        <v>141714.59056524001</v>
      </c>
      <c r="AR520" s="15">
        <f t="shared" si="280"/>
        <v>0</v>
      </c>
      <c r="AS520" s="15"/>
      <c r="AT520" s="15"/>
      <c r="AU520" s="51">
        <f t="shared" si="268"/>
        <v>11252</v>
      </c>
      <c r="AV520" s="51">
        <f t="shared" ca="1" si="269"/>
        <v>75910.960791287202</v>
      </c>
      <c r="AW520" s="51">
        <f t="shared" ca="1" si="281"/>
        <v>0</v>
      </c>
      <c r="AX520" s="15">
        <f t="shared" ca="1" si="282"/>
        <v>27912.714598609484</v>
      </c>
      <c r="AY520" s="51">
        <f t="shared" ca="1" si="283"/>
        <v>-3070.5463737200075</v>
      </c>
      <c r="AZ520" s="52">
        <f t="shared" ca="1" si="270"/>
        <v>0</v>
      </c>
      <c r="BA520" s="52">
        <f t="shared" ca="1" si="271"/>
        <v>0</v>
      </c>
      <c r="BB520" s="52">
        <f t="shared" si="284"/>
        <v>0</v>
      </c>
      <c r="BC520" s="39">
        <f t="shared" si="285"/>
        <v>0</v>
      </c>
      <c r="BD520" s="51">
        <f t="shared" ca="1" si="286"/>
        <v>0</v>
      </c>
      <c r="BE520" s="15">
        <f t="shared" ca="1" si="287"/>
        <v>166556.75879012948</v>
      </c>
      <c r="BF520" s="15">
        <v>-85831.62</v>
      </c>
      <c r="BG520" s="15">
        <f t="shared" ca="1" si="288"/>
        <v>3578423.1969172144</v>
      </c>
      <c r="BH520" s="15"/>
      <c r="BI520" s="15"/>
    </row>
    <row r="521" spans="1:61" ht="11.25" x14ac:dyDescent="0.2">
      <c r="A521" s="20">
        <v>31202</v>
      </c>
      <c r="B521" s="20"/>
      <c r="C521" s="20">
        <v>1</v>
      </c>
      <c r="D521" s="20">
        <f t="shared" si="272"/>
        <v>3</v>
      </c>
      <c r="E521" s="47">
        <f t="shared" si="273"/>
        <v>3</v>
      </c>
      <c r="F521" s="47">
        <f t="shared" si="274"/>
        <v>33</v>
      </c>
      <c r="G521" s="21" t="s">
        <v>603</v>
      </c>
      <c r="H521" s="29">
        <v>1640</v>
      </c>
      <c r="I521" s="48"/>
      <c r="J521" s="29">
        <f t="shared" si="275"/>
        <v>2643.5820895522388</v>
      </c>
      <c r="K521" s="125">
        <v>139619.4</v>
      </c>
      <c r="L521" s="125">
        <v>131223.39000000001</v>
      </c>
      <c r="M521" s="125">
        <v>30639</v>
      </c>
      <c r="N521" s="126">
        <f t="shared" si="255"/>
        <v>182342.0901</v>
      </c>
      <c r="O521" s="126">
        <f t="shared" ca="1" si="256"/>
        <v>448109.6895164061</v>
      </c>
      <c r="P521" s="126">
        <f t="shared" ca="1" si="257"/>
        <v>79730</v>
      </c>
      <c r="Q521" s="49">
        <f t="shared" si="276"/>
        <v>1</v>
      </c>
      <c r="R521" s="49">
        <f t="shared" si="277"/>
        <v>0</v>
      </c>
      <c r="S521" s="49">
        <f ca="1">OFFSET(V!$B$7,D521,Q521)*H521</f>
        <v>9397.2000000000007</v>
      </c>
      <c r="T521" s="49">
        <f ca="1">IF(R521&gt;0,OFFSET(V!$I$7,D521,R521)*IF(R521=1,H521-9300,IF(R521=2,H521-18000,IF(R521=3,H521-45000,0))),0)</f>
        <v>0</v>
      </c>
      <c r="U521" s="49">
        <f>IF(AND(I521=1,H521&gt;20000,H521&lt;=45000),H521*V!$G$7,0)+IF(AND(I521=1,H521&gt;45000,H521&lt;=50000),V!$G$7/5000*(50000-H521)*H521,0)</f>
        <v>0</v>
      </c>
      <c r="V521" s="50">
        <f t="shared" ca="1" si="258"/>
        <v>9397.2000000000007</v>
      </c>
      <c r="W521" s="51">
        <v>0</v>
      </c>
      <c r="X521" s="51">
        <v>0</v>
      </c>
      <c r="Y521" s="52">
        <v>71.94610582618111</v>
      </c>
      <c r="Z521" s="52">
        <v>28581.28093137504</v>
      </c>
      <c r="AA521" s="52">
        <v>7413</v>
      </c>
      <c r="AB521" s="138">
        <f t="shared" si="278"/>
        <v>6413</v>
      </c>
      <c r="AC521" s="52">
        <v>27042.484359340251</v>
      </c>
      <c r="AD521" s="138">
        <f t="shared" si="259"/>
        <v>0</v>
      </c>
      <c r="AE521" s="138">
        <f t="shared" si="260"/>
        <v>1640</v>
      </c>
      <c r="AF521" s="138">
        <f t="shared" si="261"/>
        <v>0</v>
      </c>
      <c r="AG521" s="138">
        <f t="shared" si="262"/>
        <v>0</v>
      </c>
      <c r="AH521" s="29"/>
      <c r="AI521" s="29"/>
      <c r="AJ521" s="15"/>
      <c r="AK521" s="51">
        <f t="shared" ca="1" si="263"/>
        <v>1175555.9425282604</v>
      </c>
      <c r="AL521" s="15">
        <f t="shared" ca="1" si="264"/>
        <v>1264683.1425282604</v>
      </c>
      <c r="AM521" s="49">
        <f t="shared" ca="1" si="265"/>
        <v>7192.92915165255</v>
      </c>
      <c r="AN521" s="49">
        <f t="shared" ca="1" si="266"/>
        <v>31.726911418511335</v>
      </c>
      <c r="AO521" s="15"/>
      <c r="AP521" s="49">
        <f t="shared" ca="1" si="267"/>
        <v>15736.140746013292</v>
      </c>
      <c r="AQ521" s="15">
        <f t="shared" si="279"/>
        <v>27042.484359340251</v>
      </c>
      <c r="AR521" s="15">
        <f t="shared" si="280"/>
        <v>0</v>
      </c>
      <c r="AS521" s="15"/>
      <c r="AT521" s="15"/>
      <c r="AU521" s="51">
        <f t="shared" si="268"/>
        <v>3206.5</v>
      </c>
      <c r="AV521" s="51">
        <f t="shared" ca="1" si="269"/>
        <v>27349.291673486601</v>
      </c>
      <c r="AW521" s="51">
        <f t="shared" ca="1" si="281"/>
        <v>0</v>
      </c>
      <c r="AX521" s="15">
        <f t="shared" ca="1" si="282"/>
        <v>19249.448060159641</v>
      </c>
      <c r="AY521" s="51">
        <f t="shared" ca="1" si="283"/>
        <v>-2117.5411917900415</v>
      </c>
      <c r="AZ521" s="52">
        <f t="shared" ca="1" si="270"/>
        <v>0</v>
      </c>
      <c r="BA521" s="52">
        <f t="shared" ca="1" si="271"/>
        <v>0</v>
      </c>
      <c r="BB521" s="52">
        <f t="shared" si="284"/>
        <v>0</v>
      </c>
      <c r="BC521" s="39">
        <f t="shared" si="285"/>
        <v>0</v>
      </c>
      <c r="BD521" s="51">
        <f t="shared" ca="1" si="286"/>
        <v>0</v>
      </c>
      <c r="BE521" s="15">
        <f t="shared" ca="1" si="287"/>
        <v>44174.39122770985</v>
      </c>
      <c r="BF521" s="15">
        <v>-28066.26</v>
      </c>
      <c r="BG521" s="15">
        <f t="shared" ca="1" si="288"/>
        <v>1288015.9298190414</v>
      </c>
      <c r="BH521" s="15"/>
      <c r="BI521" s="15"/>
    </row>
    <row r="522" spans="1:61" ht="11.25" x14ac:dyDescent="0.2">
      <c r="A522" s="20">
        <v>31203</v>
      </c>
      <c r="B522" s="20"/>
      <c r="C522" s="20">
        <v>1</v>
      </c>
      <c r="D522" s="20">
        <f t="shared" si="272"/>
        <v>3</v>
      </c>
      <c r="E522" s="47">
        <f t="shared" si="273"/>
        <v>4</v>
      </c>
      <c r="F522" s="47">
        <f t="shared" si="274"/>
        <v>34</v>
      </c>
      <c r="G522" s="21" t="s">
        <v>604</v>
      </c>
      <c r="H522" s="29">
        <v>3107</v>
      </c>
      <c r="I522" s="48"/>
      <c r="J522" s="29">
        <f t="shared" si="275"/>
        <v>5008.2985074626868</v>
      </c>
      <c r="K522" s="125">
        <v>270885.3</v>
      </c>
      <c r="L522" s="125">
        <v>459636.06</v>
      </c>
      <c r="M522" s="125">
        <v>44581</v>
      </c>
      <c r="N522" s="126">
        <f t="shared" si="255"/>
        <v>418876.47940000001</v>
      </c>
      <c r="O522" s="126">
        <f t="shared" ca="1" si="256"/>
        <v>848949.2715411426</v>
      </c>
      <c r="P522" s="126">
        <f t="shared" ca="1" si="257"/>
        <v>129022</v>
      </c>
      <c r="Q522" s="49">
        <f t="shared" si="276"/>
        <v>1</v>
      </c>
      <c r="R522" s="49">
        <f t="shared" si="277"/>
        <v>0</v>
      </c>
      <c r="S522" s="49">
        <f ca="1">OFFSET(V!$B$7,D522,Q522)*H522</f>
        <v>17803.11</v>
      </c>
      <c r="T522" s="49">
        <f ca="1">IF(R522&gt;0,OFFSET(V!$I$7,D522,R522)*IF(R522=1,H522-9300,IF(R522=2,H522-18000,IF(R522=3,H522-45000,0))),0)</f>
        <v>0</v>
      </c>
      <c r="U522" s="49">
        <f>IF(AND(I522=1,H522&gt;20000,H522&lt;=45000),H522*V!$G$7,0)+IF(AND(I522=1,H522&gt;45000,H522&lt;=50000),V!$G$7/5000*(50000-H522)*H522,0)</f>
        <v>0</v>
      </c>
      <c r="V522" s="50">
        <f t="shared" ca="1" si="258"/>
        <v>17803.11</v>
      </c>
      <c r="W522" s="51">
        <v>13977.45</v>
      </c>
      <c r="X522" s="51">
        <v>0</v>
      </c>
      <c r="Y522" s="52">
        <v>1112.1123812707572</v>
      </c>
      <c r="Z522" s="52">
        <v>81944.579696663583</v>
      </c>
      <c r="AA522" s="52">
        <v>7661</v>
      </c>
      <c r="AB522" s="138">
        <f t="shared" si="278"/>
        <v>6661</v>
      </c>
      <c r="AC522" s="52">
        <v>77532.739701219718</v>
      </c>
      <c r="AD522" s="138">
        <f t="shared" si="259"/>
        <v>0</v>
      </c>
      <c r="AE522" s="138">
        <f t="shared" si="260"/>
        <v>3107</v>
      </c>
      <c r="AF522" s="138">
        <f t="shared" si="261"/>
        <v>0</v>
      </c>
      <c r="AG522" s="138">
        <f t="shared" si="262"/>
        <v>0</v>
      </c>
      <c r="AH522" s="29"/>
      <c r="AI522" s="29"/>
      <c r="AJ522" s="15"/>
      <c r="AK522" s="51">
        <f t="shared" ca="1" si="263"/>
        <v>2227105.0691678687</v>
      </c>
      <c r="AL522" s="15">
        <f t="shared" ca="1" si="264"/>
        <v>2387907.6291678688</v>
      </c>
      <c r="AM522" s="49">
        <f t="shared" ca="1" si="265"/>
        <v>13627.091996453948</v>
      </c>
      <c r="AN522" s="49">
        <f t="shared" ca="1" si="266"/>
        <v>490.42113680553433</v>
      </c>
      <c r="AO522" s="15"/>
      <c r="AP522" s="49">
        <f t="shared" ca="1" si="267"/>
        <v>45116.642692667592</v>
      </c>
      <c r="AQ522" s="15">
        <f t="shared" si="279"/>
        <v>77532.739701219718</v>
      </c>
      <c r="AR522" s="15">
        <f t="shared" si="280"/>
        <v>0</v>
      </c>
      <c r="AS522" s="15"/>
      <c r="AT522" s="15"/>
      <c r="AU522" s="51">
        <f t="shared" si="268"/>
        <v>3330.5</v>
      </c>
      <c r="AV522" s="51">
        <f t="shared" ca="1" si="269"/>
        <v>51813.566603367603</v>
      </c>
      <c r="AW522" s="51">
        <f t="shared" ca="1" si="281"/>
        <v>0</v>
      </c>
      <c r="AX522" s="15">
        <f t="shared" ca="1" si="282"/>
        <v>22727.969594815484</v>
      </c>
      <c r="AY522" s="51">
        <f t="shared" ca="1" si="283"/>
        <v>-2500.1969756411954</v>
      </c>
      <c r="AZ522" s="52">
        <f t="shared" ca="1" si="270"/>
        <v>0</v>
      </c>
      <c r="BA522" s="52">
        <f t="shared" ca="1" si="271"/>
        <v>0</v>
      </c>
      <c r="BB522" s="52">
        <f t="shared" si="284"/>
        <v>0</v>
      </c>
      <c r="BC522" s="39">
        <f t="shared" si="285"/>
        <v>0</v>
      </c>
      <c r="BD522" s="51">
        <f t="shared" ca="1" si="286"/>
        <v>0</v>
      </c>
      <c r="BE522" s="15">
        <f t="shared" ca="1" si="287"/>
        <v>97760.512320394002</v>
      </c>
      <c r="BF522" s="15">
        <v>-60053.26</v>
      </c>
      <c r="BG522" s="15">
        <f t="shared" ca="1" si="288"/>
        <v>2439732.3946215226</v>
      </c>
      <c r="BH522" s="15"/>
      <c r="BI522" s="15"/>
    </row>
    <row r="523" spans="1:61" ht="11.25" x14ac:dyDescent="0.2">
      <c r="A523" s="20">
        <v>31204</v>
      </c>
      <c r="B523" s="20"/>
      <c r="C523" s="20">
        <v>1</v>
      </c>
      <c r="D523" s="20">
        <f t="shared" si="272"/>
        <v>3</v>
      </c>
      <c r="E523" s="47">
        <f t="shared" si="273"/>
        <v>3</v>
      </c>
      <c r="F523" s="47">
        <f t="shared" si="274"/>
        <v>33</v>
      </c>
      <c r="G523" s="21" t="s">
        <v>605</v>
      </c>
      <c r="H523" s="29">
        <v>1576</v>
      </c>
      <c r="I523" s="48"/>
      <c r="J523" s="29">
        <f t="shared" si="275"/>
        <v>2540.4179104477612</v>
      </c>
      <c r="K523" s="125">
        <v>135223.5</v>
      </c>
      <c r="L523" s="125">
        <v>70878.75</v>
      </c>
      <c r="M523" s="125">
        <v>36187</v>
      </c>
      <c r="N523" s="126">
        <f t="shared" si="255"/>
        <v>161190.63250000001</v>
      </c>
      <c r="O523" s="126">
        <f t="shared" ca="1" si="256"/>
        <v>430622.48212064389</v>
      </c>
      <c r="P523" s="126">
        <f t="shared" ca="1" si="257"/>
        <v>80830</v>
      </c>
      <c r="Q523" s="49">
        <f t="shared" si="276"/>
        <v>1</v>
      </c>
      <c r="R523" s="49">
        <f t="shared" si="277"/>
        <v>0</v>
      </c>
      <c r="S523" s="49">
        <f ca="1">OFFSET(V!$B$7,D523,Q523)*H523</f>
        <v>9030.4800000000014</v>
      </c>
      <c r="T523" s="49">
        <f ca="1">IF(R523&gt;0,OFFSET(V!$I$7,D523,R523)*IF(R523=1,H523-9300,IF(R523=2,H523-18000,IF(R523=3,H523-45000,0))),0)</f>
        <v>0</v>
      </c>
      <c r="U523" s="49">
        <f>IF(AND(I523=1,H523&gt;20000,H523&lt;=45000),H523*V!$G$7,0)+IF(AND(I523=1,H523&gt;45000,H523&lt;=50000),V!$G$7/5000*(50000-H523)*H523,0)</f>
        <v>0</v>
      </c>
      <c r="V523" s="50">
        <f t="shared" ca="1" si="258"/>
        <v>9030.4800000000014</v>
      </c>
      <c r="W523" s="51">
        <v>0</v>
      </c>
      <c r="X523" s="51">
        <v>0</v>
      </c>
      <c r="Y523" s="52">
        <v>240.61975392978349</v>
      </c>
      <c r="Z523" s="52">
        <v>18895.808957653539</v>
      </c>
      <c r="AA523" s="52">
        <v>0</v>
      </c>
      <c r="AB523" s="138">
        <f t="shared" si="278"/>
        <v>0</v>
      </c>
      <c r="AC523" s="52">
        <v>17878.471557007422</v>
      </c>
      <c r="AD523" s="138">
        <f t="shared" si="259"/>
        <v>0</v>
      </c>
      <c r="AE523" s="138">
        <f t="shared" si="260"/>
        <v>1576</v>
      </c>
      <c r="AF523" s="138">
        <f t="shared" si="261"/>
        <v>0</v>
      </c>
      <c r="AG523" s="138">
        <f t="shared" si="262"/>
        <v>0</v>
      </c>
      <c r="AH523" s="29"/>
      <c r="AI523" s="29"/>
      <c r="AJ523" s="15"/>
      <c r="AK523" s="51">
        <f t="shared" ca="1" si="263"/>
        <v>1129680.5886734989</v>
      </c>
      <c r="AL523" s="15">
        <f t="shared" ca="1" si="264"/>
        <v>1219541.0686734989</v>
      </c>
      <c r="AM523" s="49">
        <f t="shared" ca="1" si="265"/>
        <v>6912.2294774417187</v>
      </c>
      <c r="AN523" s="49">
        <f t="shared" ca="1" si="266"/>
        <v>106.10889263302124</v>
      </c>
      <c r="AO523" s="15"/>
      <c r="AP523" s="49">
        <f t="shared" ca="1" si="267"/>
        <v>10403.561337273819</v>
      </c>
      <c r="AQ523" s="15">
        <f t="shared" si="279"/>
        <v>17878.471557007422</v>
      </c>
      <c r="AR523" s="15">
        <f t="shared" si="280"/>
        <v>0</v>
      </c>
      <c r="AS523" s="15"/>
      <c r="AT523" s="15"/>
      <c r="AU523" s="51">
        <f t="shared" si="268"/>
        <v>0</v>
      </c>
      <c r="AV523" s="51">
        <f t="shared" ca="1" si="269"/>
        <v>26282.002242326151</v>
      </c>
      <c r="AW523" s="51">
        <f t="shared" ca="1" si="281"/>
        <v>0</v>
      </c>
      <c r="AX523" s="15">
        <f t="shared" ca="1" si="282"/>
        <v>18807.092022592547</v>
      </c>
      <c r="AY523" s="51">
        <f t="shared" ca="1" si="283"/>
        <v>-2068.8796858570981</v>
      </c>
      <c r="AZ523" s="52">
        <f t="shared" ca="1" si="270"/>
        <v>0</v>
      </c>
      <c r="BA523" s="52">
        <f t="shared" ca="1" si="271"/>
        <v>0</v>
      </c>
      <c r="BB523" s="52">
        <f t="shared" si="284"/>
        <v>0</v>
      </c>
      <c r="BC523" s="39">
        <f t="shared" si="285"/>
        <v>0</v>
      </c>
      <c r="BD523" s="51">
        <f t="shared" ca="1" si="286"/>
        <v>0</v>
      </c>
      <c r="BE523" s="15">
        <f t="shared" ca="1" si="287"/>
        <v>34616.683893742869</v>
      </c>
      <c r="BF523" s="15">
        <v>-26126.57</v>
      </c>
      <c r="BG523" s="15">
        <f t="shared" ca="1" si="288"/>
        <v>1235049.5209373166</v>
      </c>
      <c r="BH523" s="15"/>
      <c r="BI523" s="15"/>
    </row>
    <row r="524" spans="1:61" ht="11.25" x14ac:dyDescent="0.2">
      <c r="A524" s="20">
        <v>31205</v>
      </c>
      <c r="B524" s="20"/>
      <c r="C524" s="20">
        <v>1</v>
      </c>
      <c r="D524" s="20">
        <f t="shared" si="272"/>
        <v>3</v>
      </c>
      <c r="E524" s="47">
        <f t="shared" si="273"/>
        <v>3</v>
      </c>
      <c r="F524" s="47">
        <f t="shared" si="274"/>
        <v>33</v>
      </c>
      <c r="G524" s="21" t="s">
        <v>606</v>
      </c>
      <c r="H524" s="29">
        <v>2122</v>
      </c>
      <c r="I524" s="48"/>
      <c r="J524" s="29">
        <f t="shared" si="275"/>
        <v>3420.5373134328356</v>
      </c>
      <c r="K524" s="125">
        <v>160154.29999999999</v>
      </c>
      <c r="L524" s="125">
        <v>99550.02</v>
      </c>
      <c r="M524" s="125">
        <v>37366</v>
      </c>
      <c r="N524" s="126">
        <f t="shared" si="255"/>
        <v>191501.60379999998</v>
      </c>
      <c r="O524" s="126">
        <f t="shared" ca="1" si="256"/>
        <v>579810.22021574003</v>
      </c>
      <c r="P524" s="126">
        <f t="shared" ca="1" si="257"/>
        <v>116493</v>
      </c>
      <c r="Q524" s="49">
        <f t="shared" si="276"/>
        <v>1</v>
      </c>
      <c r="R524" s="49">
        <f t="shared" si="277"/>
        <v>0</v>
      </c>
      <c r="S524" s="49">
        <f ca="1">OFFSET(V!$B$7,D524,Q524)*H524</f>
        <v>12159.060000000001</v>
      </c>
      <c r="T524" s="49">
        <f ca="1">IF(R524&gt;0,OFFSET(V!$I$7,D524,R524)*IF(R524=1,H524-9300,IF(R524=2,H524-18000,IF(R524=3,H524-45000,0))),0)</f>
        <v>0</v>
      </c>
      <c r="U524" s="49">
        <f>IF(AND(I524=1,H524&gt;20000,H524&lt;=45000),H524*V!$G$7,0)+IF(AND(I524=1,H524&gt;45000,H524&lt;=50000),V!$G$7/5000*(50000-H524)*H524,0)</f>
        <v>0</v>
      </c>
      <c r="V524" s="50">
        <f t="shared" ca="1" si="258"/>
        <v>12159.060000000001</v>
      </c>
      <c r="W524" s="51">
        <v>0</v>
      </c>
      <c r="X524" s="51">
        <v>0</v>
      </c>
      <c r="Y524" s="52">
        <v>265.32851754685578</v>
      </c>
      <c r="Z524" s="52">
        <v>40714.809996875068</v>
      </c>
      <c r="AA524" s="52">
        <v>7377</v>
      </c>
      <c r="AB524" s="138">
        <f t="shared" si="278"/>
        <v>6377</v>
      </c>
      <c r="AC524" s="52">
        <v>38522.752537845539</v>
      </c>
      <c r="AD524" s="138">
        <f t="shared" si="259"/>
        <v>0</v>
      </c>
      <c r="AE524" s="138">
        <f t="shared" si="260"/>
        <v>2122</v>
      </c>
      <c r="AF524" s="138">
        <f t="shared" si="261"/>
        <v>0</v>
      </c>
      <c r="AG524" s="138">
        <f t="shared" si="262"/>
        <v>0</v>
      </c>
      <c r="AH524" s="29"/>
      <c r="AI524" s="29"/>
      <c r="AJ524" s="15"/>
      <c r="AK524" s="51">
        <f t="shared" ca="1" si="263"/>
        <v>1521054.7012469319</v>
      </c>
      <c r="AL524" s="15">
        <f t="shared" ca="1" si="264"/>
        <v>1649706.761246932</v>
      </c>
      <c r="AM524" s="49">
        <f t="shared" ca="1" si="265"/>
        <v>9306.9485730528722</v>
      </c>
      <c r="AN524" s="49">
        <f t="shared" ca="1" si="266"/>
        <v>117.00500362523725</v>
      </c>
      <c r="AO524" s="15"/>
      <c r="AP524" s="49">
        <f t="shared" ca="1" si="267"/>
        <v>22416.559359125666</v>
      </c>
      <c r="AQ524" s="15">
        <f t="shared" si="279"/>
        <v>38522.752537845539</v>
      </c>
      <c r="AR524" s="15">
        <f t="shared" si="280"/>
        <v>0</v>
      </c>
      <c r="AS524" s="15"/>
      <c r="AT524" s="15"/>
      <c r="AU524" s="51">
        <f t="shared" si="268"/>
        <v>3188.5</v>
      </c>
      <c r="AV524" s="51">
        <f t="shared" ca="1" si="269"/>
        <v>35387.315201913763</v>
      </c>
      <c r="AW524" s="51">
        <f t="shared" ca="1" si="281"/>
        <v>0</v>
      </c>
      <c r="AX524" s="15">
        <f t="shared" ca="1" si="282"/>
        <v>22469.622023193886</v>
      </c>
      <c r="AY524" s="51">
        <f t="shared" ca="1" si="283"/>
        <v>-2471.7773750896395</v>
      </c>
      <c r="AZ524" s="52">
        <f t="shared" ca="1" si="270"/>
        <v>0</v>
      </c>
      <c r="BA524" s="52">
        <f t="shared" ca="1" si="271"/>
        <v>0</v>
      </c>
      <c r="BB524" s="52">
        <f t="shared" si="284"/>
        <v>0</v>
      </c>
      <c r="BC524" s="39">
        <f t="shared" si="285"/>
        <v>0</v>
      </c>
      <c r="BD524" s="51">
        <f t="shared" ca="1" si="286"/>
        <v>0</v>
      </c>
      <c r="BE524" s="15">
        <f t="shared" ca="1" si="287"/>
        <v>58520.597185949788</v>
      </c>
      <c r="BF524" s="15">
        <v>-35082.629999999997</v>
      </c>
      <c r="BG524" s="15">
        <f t="shared" ca="1" si="288"/>
        <v>1682568.6820095601</v>
      </c>
      <c r="BH524" s="15"/>
      <c r="BI524" s="15"/>
    </row>
    <row r="525" spans="1:61" ht="11.25" x14ac:dyDescent="0.2">
      <c r="A525" s="20">
        <v>31206</v>
      </c>
      <c r="B525" s="20"/>
      <c r="C525" s="20">
        <v>1</v>
      </c>
      <c r="D525" s="20">
        <f t="shared" si="272"/>
        <v>3</v>
      </c>
      <c r="E525" s="47">
        <f t="shared" si="273"/>
        <v>3</v>
      </c>
      <c r="F525" s="47">
        <f t="shared" si="274"/>
        <v>33</v>
      </c>
      <c r="G525" s="21" t="s">
        <v>607</v>
      </c>
      <c r="H525" s="29">
        <v>2037</v>
      </c>
      <c r="I525" s="48"/>
      <c r="J525" s="29">
        <f t="shared" si="275"/>
        <v>3283.5223880597014</v>
      </c>
      <c r="K525" s="125">
        <v>252847.85</v>
      </c>
      <c r="L525" s="125">
        <v>1232365.6000000001</v>
      </c>
      <c r="M525" s="125">
        <v>0</v>
      </c>
      <c r="N525" s="126">
        <f t="shared" si="255"/>
        <v>662673.03600000008</v>
      </c>
      <c r="O525" s="126">
        <f t="shared" ca="1" si="256"/>
        <v>556585.02289324347</v>
      </c>
      <c r="P525" s="126">
        <f t="shared" ca="1" si="257"/>
        <v>0</v>
      </c>
      <c r="Q525" s="49">
        <f t="shared" si="276"/>
        <v>1</v>
      </c>
      <c r="R525" s="49">
        <f t="shared" si="277"/>
        <v>0</v>
      </c>
      <c r="S525" s="49">
        <f ca="1">OFFSET(V!$B$7,D525,Q525)*H525</f>
        <v>11672.01</v>
      </c>
      <c r="T525" s="49">
        <f ca="1">IF(R525&gt;0,OFFSET(V!$I$7,D525,R525)*IF(R525=1,H525-9300,IF(R525=2,H525-18000,IF(R525=3,H525-45000,0))),0)</f>
        <v>0</v>
      </c>
      <c r="U525" s="49">
        <f>IF(AND(I525=1,H525&gt;20000,H525&lt;=45000),H525*V!$G$7,0)+IF(AND(I525=1,H525&gt;45000,H525&lt;=50000),V!$G$7/5000*(50000-H525)*H525,0)</f>
        <v>0</v>
      </c>
      <c r="V525" s="50">
        <f t="shared" ca="1" si="258"/>
        <v>11672.01</v>
      </c>
      <c r="W525" s="51">
        <v>0</v>
      </c>
      <c r="X525" s="51">
        <v>0</v>
      </c>
      <c r="Y525" s="52">
        <v>0</v>
      </c>
      <c r="Z525" s="52">
        <v>126317.7401655487</v>
      </c>
      <c r="AA525" s="52">
        <v>0</v>
      </c>
      <c r="AB525" s="138">
        <f t="shared" si="278"/>
        <v>0</v>
      </c>
      <c r="AC525" s="52">
        <v>119516.87962956936</v>
      </c>
      <c r="AD525" s="138">
        <f t="shared" si="259"/>
        <v>0</v>
      </c>
      <c r="AE525" s="138">
        <f t="shared" si="260"/>
        <v>2037</v>
      </c>
      <c r="AF525" s="138">
        <f t="shared" si="261"/>
        <v>0</v>
      </c>
      <c r="AG525" s="138">
        <f t="shared" si="262"/>
        <v>0</v>
      </c>
      <c r="AH525" s="29"/>
      <c r="AI525" s="29"/>
      <c r="AJ525" s="15"/>
      <c r="AK525" s="51">
        <f t="shared" ca="1" si="263"/>
        <v>1460126.4969085769</v>
      </c>
      <c r="AL525" s="15">
        <f t="shared" ca="1" si="264"/>
        <v>1471798.5069085769</v>
      </c>
      <c r="AM525" s="49">
        <f t="shared" ca="1" si="265"/>
        <v>8934.1443182416133</v>
      </c>
      <c r="AN525" s="49">
        <f t="shared" ca="1" si="266"/>
        <v>0</v>
      </c>
      <c r="AO525" s="15"/>
      <c r="AP525" s="49">
        <f t="shared" ca="1" si="267"/>
        <v>69547.398618560808</v>
      </c>
      <c r="AQ525" s="15">
        <f t="shared" si="279"/>
        <v>119516.87962956936</v>
      </c>
      <c r="AR525" s="15">
        <f t="shared" si="280"/>
        <v>0</v>
      </c>
      <c r="AS525" s="15"/>
      <c r="AT525" s="15"/>
      <c r="AU525" s="51">
        <f t="shared" si="268"/>
        <v>0</v>
      </c>
      <c r="AV525" s="51">
        <f t="shared" ca="1" si="269"/>
        <v>33969.821426153787</v>
      </c>
      <c r="AW525" s="51">
        <f t="shared" ca="1" si="281"/>
        <v>4047.9716218978137</v>
      </c>
      <c r="AX525" s="15">
        <f t="shared" ca="1" si="282"/>
        <v>0</v>
      </c>
      <c r="AY525" s="51">
        <f t="shared" ca="1" si="283"/>
        <v>0</v>
      </c>
      <c r="AZ525" s="52">
        <f t="shared" ca="1" si="270"/>
        <v>0</v>
      </c>
      <c r="BA525" s="52">
        <f t="shared" ca="1" si="271"/>
        <v>0</v>
      </c>
      <c r="BB525" s="52">
        <f t="shared" si="284"/>
        <v>0</v>
      </c>
      <c r="BC525" s="39">
        <f t="shared" si="285"/>
        <v>0</v>
      </c>
      <c r="BD525" s="51">
        <f t="shared" ca="1" si="286"/>
        <v>0</v>
      </c>
      <c r="BE525" s="15">
        <f t="shared" ca="1" si="287"/>
        <v>107565.19166661242</v>
      </c>
      <c r="BF525" s="15">
        <v>-57618.92</v>
      </c>
      <c r="BG525" s="15">
        <f t="shared" ca="1" si="288"/>
        <v>1530678.922893431</v>
      </c>
      <c r="BH525" s="15"/>
      <c r="BI525" s="15"/>
    </row>
    <row r="526" spans="1:61" ht="11.25" x14ac:dyDescent="0.2">
      <c r="A526" s="20">
        <v>31207</v>
      </c>
      <c r="B526" s="20"/>
      <c r="C526" s="20">
        <v>1</v>
      </c>
      <c r="D526" s="20">
        <f t="shared" si="272"/>
        <v>3</v>
      </c>
      <c r="E526" s="47">
        <f t="shared" si="273"/>
        <v>4</v>
      </c>
      <c r="F526" s="47">
        <f t="shared" si="274"/>
        <v>34</v>
      </c>
      <c r="G526" s="21" t="s">
        <v>608</v>
      </c>
      <c r="H526" s="29">
        <v>3904</v>
      </c>
      <c r="I526" s="48"/>
      <c r="J526" s="29">
        <f t="shared" si="275"/>
        <v>6293.0149253731342</v>
      </c>
      <c r="K526" s="125">
        <v>281851.8</v>
      </c>
      <c r="L526" s="125">
        <v>506303.61</v>
      </c>
      <c r="M526" s="125">
        <v>76468</v>
      </c>
      <c r="N526" s="126">
        <f t="shared" si="255"/>
        <v>476859.70389999996</v>
      </c>
      <c r="O526" s="126">
        <f t="shared" ca="1" si="256"/>
        <v>1066719.6511414936</v>
      </c>
      <c r="P526" s="126">
        <f t="shared" ca="1" si="257"/>
        <v>176958</v>
      </c>
      <c r="Q526" s="49">
        <f t="shared" si="276"/>
        <v>1</v>
      </c>
      <c r="R526" s="49">
        <f t="shared" si="277"/>
        <v>0</v>
      </c>
      <c r="S526" s="49">
        <f ca="1">OFFSET(V!$B$7,D526,Q526)*H526</f>
        <v>22369.920000000002</v>
      </c>
      <c r="T526" s="49">
        <f ca="1">IF(R526&gt;0,OFFSET(V!$I$7,D526,R526)*IF(R526=1,H526-9300,IF(R526=2,H526-18000,IF(R526=3,H526-45000,0))),0)</f>
        <v>0</v>
      </c>
      <c r="U526" s="49">
        <f>IF(AND(I526=1,H526&gt;20000,H526&lt;=45000),H526*V!$G$7,0)+IF(AND(I526=1,H526&gt;45000,H526&lt;=50000),V!$G$7/5000*(50000-H526)*H526,0)</f>
        <v>0</v>
      </c>
      <c r="V526" s="50">
        <f t="shared" ca="1" si="258"/>
        <v>22369.920000000002</v>
      </c>
      <c r="W526" s="51">
        <v>15637.300000000001</v>
      </c>
      <c r="X526" s="51">
        <v>0</v>
      </c>
      <c r="Y526" s="52">
        <v>588.14124692048858</v>
      </c>
      <c r="Z526" s="52">
        <v>46665.261658539421</v>
      </c>
      <c r="AA526" s="52">
        <v>2739</v>
      </c>
      <c r="AB526" s="138">
        <f t="shared" si="278"/>
        <v>1739</v>
      </c>
      <c r="AC526" s="52">
        <v>44152.835961255871</v>
      </c>
      <c r="AD526" s="138">
        <f t="shared" si="259"/>
        <v>0</v>
      </c>
      <c r="AE526" s="138">
        <f t="shared" si="260"/>
        <v>3904</v>
      </c>
      <c r="AF526" s="138">
        <f t="shared" si="261"/>
        <v>0</v>
      </c>
      <c r="AG526" s="138">
        <f t="shared" si="262"/>
        <v>0</v>
      </c>
      <c r="AH526" s="29"/>
      <c r="AI526" s="29"/>
      <c r="AJ526" s="15"/>
      <c r="AK526" s="51">
        <f t="shared" ca="1" si="263"/>
        <v>2798396.5851404443</v>
      </c>
      <c r="AL526" s="15">
        <f t="shared" ca="1" si="264"/>
        <v>3013361.8051404441</v>
      </c>
      <c r="AM526" s="49">
        <f t="shared" ca="1" si="265"/>
        <v>17122.680126860705</v>
      </c>
      <c r="AN526" s="49">
        <f t="shared" ca="1" si="266"/>
        <v>259.35948900001233</v>
      </c>
      <c r="AO526" s="15"/>
      <c r="AP526" s="49">
        <f t="shared" ca="1" si="267"/>
        <v>25692.729698556079</v>
      </c>
      <c r="AQ526" s="15">
        <f t="shared" si="279"/>
        <v>44152.835961255871</v>
      </c>
      <c r="AR526" s="15">
        <f t="shared" si="280"/>
        <v>0</v>
      </c>
      <c r="AS526" s="15"/>
      <c r="AT526" s="15"/>
      <c r="AU526" s="51">
        <f t="shared" si="268"/>
        <v>869.5</v>
      </c>
      <c r="AV526" s="51">
        <f t="shared" ca="1" si="269"/>
        <v>65104.655300787621</v>
      </c>
      <c r="AW526" s="51">
        <f t="shared" ca="1" si="281"/>
        <v>0</v>
      </c>
      <c r="AX526" s="15">
        <f t="shared" ca="1" si="282"/>
        <v>47514.049038087833</v>
      </c>
      <c r="AY526" s="51">
        <f t="shared" ca="1" si="283"/>
        <v>-5226.7969300959057</v>
      </c>
      <c r="AZ526" s="52">
        <f t="shared" ca="1" si="270"/>
        <v>0</v>
      </c>
      <c r="BA526" s="52">
        <f t="shared" ca="1" si="271"/>
        <v>0</v>
      </c>
      <c r="BB526" s="52">
        <f t="shared" si="284"/>
        <v>0</v>
      </c>
      <c r="BC526" s="39">
        <f t="shared" si="285"/>
        <v>0</v>
      </c>
      <c r="BD526" s="51">
        <f t="shared" ca="1" si="286"/>
        <v>0</v>
      </c>
      <c r="BE526" s="15">
        <f t="shared" ca="1" si="287"/>
        <v>86440.088069247795</v>
      </c>
      <c r="BF526" s="15">
        <v>-69594.16</v>
      </c>
      <c r="BG526" s="15">
        <f t="shared" ca="1" si="288"/>
        <v>3047589.7728255526</v>
      </c>
      <c r="BH526" s="15"/>
      <c r="BI526" s="15"/>
    </row>
    <row r="527" spans="1:61" ht="11.25" x14ac:dyDescent="0.2">
      <c r="A527" s="20">
        <v>31208</v>
      </c>
      <c r="B527" s="20"/>
      <c r="C527" s="20">
        <v>1</v>
      </c>
      <c r="D527" s="20">
        <f t="shared" si="272"/>
        <v>3</v>
      </c>
      <c r="E527" s="47">
        <f t="shared" si="273"/>
        <v>4</v>
      </c>
      <c r="F527" s="47">
        <f t="shared" si="274"/>
        <v>34</v>
      </c>
      <c r="G527" s="21" t="s">
        <v>609</v>
      </c>
      <c r="H527" s="29">
        <v>3667</v>
      </c>
      <c r="I527" s="48"/>
      <c r="J527" s="29">
        <f t="shared" si="275"/>
        <v>5910.9850746268658</v>
      </c>
      <c r="K527" s="125">
        <v>277203.20000000001</v>
      </c>
      <c r="L527" s="125">
        <v>250487.22</v>
      </c>
      <c r="M527" s="125">
        <v>91074</v>
      </c>
      <c r="N527" s="126">
        <f t="shared" si="255"/>
        <v>388350.3198</v>
      </c>
      <c r="O527" s="126">
        <f t="shared" ca="1" si="256"/>
        <v>1001962.3362540618</v>
      </c>
      <c r="P527" s="126">
        <f t="shared" ca="1" si="257"/>
        <v>184084</v>
      </c>
      <c r="Q527" s="49">
        <f t="shared" si="276"/>
        <v>1</v>
      </c>
      <c r="R527" s="49">
        <f t="shared" si="277"/>
        <v>0</v>
      </c>
      <c r="S527" s="49">
        <f ca="1">OFFSET(V!$B$7,D527,Q527)*H527</f>
        <v>21011.91</v>
      </c>
      <c r="T527" s="49">
        <f ca="1">IF(R527&gt;0,OFFSET(V!$I$7,D527,R527)*IF(R527=1,H527-9300,IF(R527=2,H527-18000,IF(R527=3,H527-45000,0))),0)</f>
        <v>0</v>
      </c>
      <c r="U527" s="49">
        <f>IF(AND(I527=1,H527&gt;20000,H527&lt;=45000),H527*V!$G$7,0)+IF(AND(I527=1,H527&gt;45000,H527&lt;=50000),V!$G$7/5000*(50000-H527)*H527,0)</f>
        <v>0</v>
      </c>
      <c r="V527" s="50">
        <f t="shared" ca="1" si="258"/>
        <v>21011.91</v>
      </c>
      <c r="W527" s="51">
        <v>13203.15</v>
      </c>
      <c r="X527" s="51">
        <v>0</v>
      </c>
      <c r="Y527" s="52">
        <v>9.6654869443253411</v>
      </c>
      <c r="Z527" s="52">
        <v>36033.952748123222</v>
      </c>
      <c r="AA527" s="52">
        <v>0</v>
      </c>
      <c r="AB527" s="138">
        <f t="shared" si="278"/>
        <v>0</v>
      </c>
      <c r="AC527" s="52">
        <v>34093.909434500893</v>
      </c>
      <c r="AD527" s="138">
        <f t="shared" si="259"/>
        <v>0</v>
      </c>
      <c r="AE527" s="138">
        <f t="shared" si="260"/>
        <v>3667</v>
      </c>
      <c r="AF527" s="138">
        <f t="shared" si="261"/>
        <v>0</v>
      </c>
      <c r="AG527" s="138">
        <f t="shared" si="262"/>
        <v>0</v>
      </c>
      <c r="AH527" s="29"/>
      <c r="AI527" s="29"/>
      <c r="AJ527" s="15"/>
      <c r="AK527" s="51">
        <f t="shared" ca="1" si="263"/>
        <v>2628514.4153970308</v>
      </c>
      <c r="AL527" s="15">
        <f t="shared" ca="1" si="264"/>
        <v>2846813.4753970308</v>
      </c>
      <c r="AM527" s="49">
        <f t="shared" ca="1" si="265"/>
        <v>16083.21414579872</v>
      </c>
      <c r="AN527" s="49">
        <f t="shared" ca="1" si="266"/>
        <v>4.2623022410727351</v>
      </c>
      <c r="AO527" s="15"/>
      <c r="AP527" s="49">
        <f t="shared" ca="1" si="267"/>
        <v>19839.396052302109</v>
      </c>
      <c r="AQ527" s="15">
        <f t="shared" si="279"/>
        <v>34093.909434500893</v>
      </c>
      <c r="AR527" s="15">
        <f t="shared" si="280"/>
        <v>0</v>
      </c>
      <c r="AS527" s="15"/>
      <c r="AT527" s="15"/>
      <c r="AU527" s="51">
        <f t="shared" si="268"/>
        <v>0</v>
      </c>
      <c r="AV527" s="51">
        <f t="shared" ca="1" si="269"/>
        <v>61152.349126021567</v>
      </c>
      <c r="AW527" s="51">
        <f t="shared" ca="1" si="281"/>
        <v>0</v>
      </c>
      <c r="AX527" s="15">
        <f t="shared" ca="1" si="282"/>
        <v>46897.835743822783</v>
      </c>
      <c r="AY527" s="51">
        <f t="shared" ca="1" si="283"/>
        <v>-5159.0102055385642</v>
      </c>
      <c r="AZ527" s="52">
        <f t="shared" ca="1" si="270"/>
        <v>0</v>
      </c>
      <c r="BA527" s="52">
        <f t="shared" ca="1" si="271"/>
        <v>0</v>
      </c>
      <c r="BB527" s="52">
        <f t="shared" si="284"/>
        <v>0</v>
      </c>
      <c r="BC527" s="39">
        <f t="shared" si="285"/>
        <v>0</v>
      </c>
      <c r="BD527" s="51">
        <f t="shared" ca="1" si="286"/>
        <v>0</v>
      </c>
      <c r="BE527" s="15">
        <f t="shared" ca="1" si="287"/>
        <v>75832.734972785111</v>
      </c>
      <c r="BF527" s="15">
        <v>-60488.78</v>
      </c>
      <c r="BG527" s="15">
        <f t="shared" ca="1" si="288"/>
        <v>2878244.9068178562</v>
      </c>
      <c r="BH527" s="15"/>
      <c r="BI527" s="15"/>
    </row>
    <row r="528" spans="1:61" ht="11.25" x14ac:dyDescent="0.2">
      <c r="A528" s="20">
        <v>31213</v>
      </c>
      <c r="B528" s="20"/>
      <c r="C528" s="20">
        <v>1</v>
      </c>
      <c r="D528" s="20">
        <f t="shared" si="272"/>
        <v>3</v>
      </c>
      <c r="E528" s="47">
        <f t="shared" si="273"/>
        <v>6</v>
      </c>
      <c r="F528" s="47">
        <f t="shared" si="274"/>
        <v>36</v>
      </c>
      <c r="G528" s="21" t="s">
        <v>610</v>
      </c>
      <c r="H528" s="29">
        <v>12440</v>
      </c>
      <c r="I528" s="48"/>
      <c r="J528" s="29">
        <f t="shared" si="275"/>
        <v>20733.333333333332</v>
      </c>
      <c r="K528" s="125">
        <v>1005193.9</v>
      </c>
      <c r="L528" s="125">
        <v>4809426.03</v>
      </c>
      <c r="M528" s="125">
        <v>0</v>
      </c>
      <c r="N528" s="126">
        <f t="shared" si="255"/>
        <v>2599415.7597000003</v>
      </c>
      <c r="O528" s="126">
        <f t="shared" ca="1" si="256"/>
        <v>3514476.6638261643</v>
      </c>
      <c r="P528" s="126">
        <f t="shared" ca="1" si="257"/>
        <v>274518</v>
      </c>
      <c r="Q528" s="49">
        <f t="shared" si="276"/>
        <v>2</v>
      </c>
      <c r="R528" s="49">
        <f t="shared" si="277"/>
        <v>0</v>
      </c>
      <c r="S528" s="49">
        <f ca="1">OFFSET(V!$B$7,D528,Q528)*H528</f>
        <v>1176948.3999999999</v>
      </c>
      <c r="T528" s="49">
        <f ca="1">IF(R528&gt;0,OFFSET(V!$I$7,D528,R528)*IF(R528=1,H528-9300,IF(R528=2,H528-18000,IF(R528=3,H528-45000,0))),0)</f>
        <v>0</v>
      </c>
      <c r="U528" s="49">
        <f>IF(AND(I528=1,H528&gt;20000,H528&lt;=45000),H528*V!$G$7,0)+IF(AND(I528=1,H528&gt;45000,H528&lt;=50000),V!$G$7/5000*(50000-H528)*H528,0)</f>
        <v>0</v>
      </c>
      <c r="V528" s="50">
        <f t="shared" ca="1" si="258"/>
        <v>1176948.3999999999</v>
      </c>
      <c r="W528" s="51">
        <v>74031.429999999993</v>
      </c>
      <c r="X528" s="51">
        <v>0</v>
      </c>
      <c r="Y528" s="52">
        <v>84454.045333313945</v>
      </c>
      <c r="Z528" s="52">
        <v>486269.9941135004</v>
      </c>
      <c r="AA528" s="52">
        <v>1440</v>
      </c>
      <c r="AB528" s="138">
        <f t="shared" si="278"/>
        <v>440</v>
      </c>
      <c r="AC528" s="52">
        <v>460089.55098284216</v>
      </c>
      <c r="AD528" s="138">
        <f t="shared" si="259"/>
        <v>1</v>
      </c>
      <c r="AE528" s="138">
        <f t="shared" si="260"/>
        <v>0</v>
      </c>
      <c r="AF528" s="138">
        <f t="shared" si="261"/>
        <v>12440</v>
      </c>
      <c r="AG528" s="138">
        <f t="shared" si="262"/>
        <v>20733.333333333332</v>
      </c>
      <c r="AH528" s="29"/>
      <c r="AI528" s="29"/>
      <c r="AJ528" s="15"/>
      <c r="AK528" s="51">
        <f t="shared" ca="1" si="263"/>
        <v>9219760.3035461307</v>
      </c>
      <c r="AL528" s="15">
        <f t="shared" ca="1" si="264"/>
        <v>10745258.133546131</v>
      </c>
      <c r="AM528" s="49">
        <f t="shared" ca="1" si="265"/>
        <v>54560.999174730321</v>
      </c>
      <c r="AN528" s="49">
        <f t="shared" ca="1" si="266"/>
        <v>37242.683039697433</v>
      </c>
      <c r="AO528" s="15"/>
      <c r="AP528" s="49">
        <f t="shared" ca="1" si="267"/>
        <v>267728.13598893379</v>
      </c>
      <c r="AQ528" s="15">
        <f t="shared" si="279"/>
        <v>0</v>
      </c>
      <c r="AR528" s="15">
        <f t="shared" si="280"/>
        <v>460089.55098284216</v>
      </c>
      <c r="AS528" s="15"/>
      <c r="AT528" s="15"/>
      <c r="AU528" s="51">
        <f t="shared" si="268"/>
        <v>0</v>
      </c>
      <c r="AV528" s="51">
        <f t="shared" ca="1" si="269"/>
        <v>0</v>
      </c>
      <c r="AW528" s="51">
        <f t="shared" si="281"/>
        <v>0</v>
      </c>
      <c r="AX528" s="15">
        <f t="shared" si="282"/>
        <v>0</v>
      </c>
      <c r="AY528" s="51">
        <f t="shared" ca="1" si="283"/>
        <v>0</v>
      </c>
      <c r="AZ528" s="52">
        <f t="shared" ca="1" si="270"/>
        <v>175618.30196310047</v>
      </c>
      <c r="BA528" s="52">
        <f t="shared" ca="1" si="271"/>
        <v>156137.19564775238</v>
      </c>
      <c r="BB528" s="52">
        <f t="shared" ca="1" si="284"/>
        <v>0</v>
      </c>
      <c r="BC528" s="39">
        <f t="shared" ca="1" si="285"/>
        <v>139394.08261694451</v>
      </c>
      <c r="BD528" s="51">
        <f t="shared" ca="1" si="286"/>
        <v>-7561.0199026028204</v>
      </c>
      <c r="BE528" s="15">
        <f t="shared" ca="1" si="287"/>
        <v>591922.6136971839</v>
      </c>
      <c r="BF528" s="15">
        <v>-316492.68</v>
      </c>
      <c r="BG528" s="15">
        <f t="shared" ca="1" si="288"/>
        <v>11112491.749457743</v>
      </c>
      <c r="BH528" s="15"/>
      <c r="BI528" s="15"/>
    </row>
    <row r="529" spans="1:61" ht="11.25" x14ac:dyDescent="0.2">
      <c r="A529" s="20">
        <v>31214</v>
      </c>
      <c r="B529" s="20"/>
      <c r="C529" s="20">
        <v>1</v>
      </c>
      <c r="D529" s="20">
        <f t="shared" si="272"/>
        <v>3</v>
      </c>
      <c r="E529" s="47">
        <f t="shared" si="273"/>
        <v>5</v>
      </c>
      <c r="F529" s="47">
        <f t="shared" si="274"/>
        <v>35</v>
      </c>
      <c r="G529" s="21" t="s">
        <v>611</v>
      </c>
      <c r="H529" s="29">
        <v>7965</v>
      </c>
      <c r="I529" s="48"/>
      <c r="J529" s="29">
        <f t="shared" si="275"/>
        <v>12839.10447761194</v>
      </c>
      <c r="K529" s="125">
        <v>792902.35</v>
      </c>
      <c r="L529" s="125">
        <v>1843077.34</v>
      </c>
      <c r="M529" s="125">
        <v>0</v>
      </c>
      <c r="N529" s="126">
        <f t="shared" si="255"/>
        <v>1289689.8546</v>
      </c>
      <c r="O529" s="126">
        <f t="shared" ca="1" si="256"/>
        <v>2176337.6079257163</v>
      </c>
      <c r="P529" s="126">
        <f t="shared" ca="1" si="257"/>
        <v>265994</v>
      </c>
      <c r="Q529" s="49">
        <f t="shared" si="276"/>
        <v>1</v>
      </c>
      <c r="R529" s="49">
        <f t="shared" si="277"/>
        <v>0</v>
      </c>
      <c r="S529" s="49">
        <f ca="1">OFFSET(V!$B$7,D529,Q529)*H529</f>
        <v>45639.450000000004</v>
      </c>
      <c r="T529" s="49">
        <f ca="1">IF(R529&gt;0,OFFSET(V!$I$7,D529,R529)*IF(R529=1,H529-9300,IF(R529=2,H529-18000,IF(R529=3,H529-45000,0))),0)</f>
        <v>0</v>
      </c>
      <c r="U529" s="49">
        <f>IF(AND(I529=1,H529&gt;20000,H529&lt;=45000),H529*V!$G$7,0)+IF(AND(I529=1,H529&gt;45000,H529&lt;=50000),V!$G$7/5000*(50000-H529)*H529,0)</f>
        <v>0</v>
      </c>
      <c r="V529" s="50">
        <f t="shared" ca="1" si="258"/>
        <v>45639.450000000004</v>
      </c>
      <c r="W529" s="51">
        <v>42839.9</v>
      </c>
      <c r="X529" s="51">
        <v>0</v>
      </c>
      <c r="Y529" s="52">
        <v>30492.721815658086</v>
      </c>
      <c r="Z529" s="52">
        <v>634593.79519341874</v>
      </c>
      <c r="AA529" s="52">
        <v>6103</v>
      </c>
      <c r="AB529" s="138">
        <f t="shared" si="278"/>
        <v>5103</v>
      </c>
      <c r="AC529" s="52">
        <v>600427.7002929548</v>
      </c>
      <c r="AD529" s="138">
        <f t="shared" si="259"/>
        <v>0</v>
      </c>
      <c r="AE529" s="138">
        <f t="shared" si="260"/>
        <v>7965</v>
      </c>
      <c r="AF529" s="138">
        <f t="shared" si="261"/>
        <v>0</v>
      </c>
      <c r="AG529" s="138">
        <f t="shared" si="262"/>
        <v>0</v>
      </c>
      <c r="AH529" s="29"/>
      <c r="AI529" s="29"/>
      <c r="AJ529" s="15"/>
      <c r="AK529" s="51">
        <f t="shared" ca="1" si="263"/>
        <v>5709331.1477058493</v>
      </c>
      <c r="AL529" s="15">
        <f t="shared" ca="1" si="264"/>
        <v>6063804.4977058498</v>
      </c>
      <c r="AM529" s="49">
        <f t="shared" ca="1" si="265"/>
        <v>34933.951642019856</v>
      </c>
      <c r="AN529" s="49">
        <f t="shared" ca="1" si="266"/>
        <v>13446.730338567426</v>
      </c>
      <c r="AO529" s="15"/>
      <c r="AP529" s="49">
        <f t="shared" ca="1" si="267"/>
        <v>349391.5231331776</v>
      </c>
      <c r="AQ529" s="15">
        <f t="shared" si="279"/>
        <v>600427.7002929548</v>
      </c>
      <c r="AR529" s="15">
        <f t="shared" si="280"/>
        <v>0</v>
      </c>
      <c r="AS529" s="15"/>
      <c r="AT529" s="15"/>
      <c r="AU529" s="51">
        <f t="shared" si="268"/>
        <v>2551.5</v>
      </c>
      <c r="AV529" s="51">
        <f t="shared" ca="1" si="269"/>
        <v>132827.50498739071</v>
      </c>
      <c r="AW529" s="51">
        <f t="shared" ca="1" si="281"/>
        <v>55614.402143090905</v>
      </c>
      <c r="AX529" s="15">
        <f t="shared" ca="1" si="282"/>
        <v>0</v>
      </c>
      <c r="AY529" s="51">
        <f t="shared" ca="1" si="283"/>
        <v>0</v>
      </c>
      <c r="AZ529" s="52">
        <f t="shared" ca="1" si="270"/>
        <v>0</v>
      </c>
      <c r="BA529" s="52">
        <f t="shared" ca="1" si="271"/>
        <v>0</v>
      </c>
      <c r="BB529" s="52">
        <f t="shared" si="284"/>
        <v>0</v>
      </c>
      <c r="BC529" s="39">
        <f t="shared" si="285"/>
        <v>0</v>
      </c>
      <c r="BD529" s="51">
        <f t="shared" ca="1" si="286"/>
        <v>0</v>
      </c>
      <c r="BE529" s="15">
        <f t="shared" ca="1" si="287"/>
        <v>540384.93026365922</v>
      </c>
      <c r="BF529" s="15">
        <v>-164256.73000000001</v>
      </c>
      <c r="BG529" s="15">
        <f t="shared" ca="1" si="288"/>
        <v>6488313.3799500959</v>
      </c>
      <c r="BH529" s="15"/>
      <c r="BI529" s="15"/>
    </row>
    <row r="530" spans="1:61" ht="11.25" x14ac:dyDescent="0.2">
      <c r="A530" s="20">
        <v>31215</v>
      </c>
      <c r="B530" s="20"/>
      <c r="C530" s="20">
        <v>1</v>
      </c>
      <c r="D530" s="20">
        <f t="shared" si="272"/>
        <v>3</v>
      </c>
      <c r="E530" s="47">
        <f t="shared" si="273"/>
        <v>3</v>
      </c>
      <c r="F530" s="47">
        <f t="shared" si="274"/>
        <v>33</v>
      </c>
      <c r="G530" s="21" t="s">
        <v>612</v>
      </c>
      <c r="H530" s="29">
        <v>1262</v>
      </c>
      <c r="I530" s="48"/>
      <c r="J530" s="29">
        <f t="shared" si="275"/>
        <v>2034.2686567164178</v>
      </c>
      <c r="K530" s="125">
        <v>111793.54999999999</v>
      </c>
      <c r="L530" s="125">
        <v>36948.5</v>
      </c>
      <c r="M530" s="125">
        <v>36559</v>
      </c>
      <c r="N530" s="126">
        <f t="shared" si="255"/>
        <v>131460.27099999998</v>
      </c>
      <c r="O530" s="126">
        <f t="shared" ca="1" si="256"/>
        <v>344825.87083518563</v>
      </c>
      <c r="P530" s="126">
        <f t="shared" ca="1" si="257"/>
        <v>64010</v>
      </c>
      <c r="Q530" s="49">
        <f t="shared" si="276"/>
        <v>1</v>
      </c>
      <c r="R530" s="49">
        <f t="shared" si="277"/>
        <v>0</v>
      </c>
      <c r="S530" s="49">
        <f ca="1">OFFSET(V!$B$7,D530,Q530)*H530</f>
        <v>7231.26</v>
      </c>
      <c r="T530" s="49">
        <f ca="1">IF(R530&gt;0,OFFSET(V!$I$7,D530,R530)*IF(R530=1,H530-9300,IF(R530=2,H530-18000,IF(R530=3,H530-45000,0))),0)</f>
        <v>0</v>
      </c>
      <c r="U530" s="49">
        <f>IF(AND(I530=1,H530&gt;20000,H530&lt;=45000),H530*V!$G$7,0)+IF(AND(I530=1,H530&gt;45000,H530&lt;=50000),V!$G$7/5000*(50000-H530)*H530,0)</f>
        <v>0</v>
      </c>
      <c r="V530" s="50">
        <f t="shared" ca="1" si="258"/>
        <v>7231.26</v>
      </c>
      <c r="W530" s="51">
        <v>0</v>
      </c>
      <c r="X530" s="51">
        <v>0</v>
      </c>
      <c r="Y530" s="52">
        <v>0</v>
      </c>
      <c r="Z530" s="52">
        <v>13796.283511260655</v>
      </c>
      <c r="AA530" s="52">
        <v>0</v>
      </c>
      <c r="AB530" s="138">
        <f t="shared" si="278"/>
        <v>0</v>
      </c>
      <c r="AC530" s="52">
        <v>13053.501064773342</v>
      </c>
      <c r="AD530" s="138">
        <f t="shared" si="259"/>
        <v>0</v>
      </c>
      <c r="AE530" s="138">
        <f t="shared" si="260"/>
        <v>1262</v>
      </c>
      <c r="AF530" s="138">
        <f t="shared" si="261"/>
        <v>0</v>
      </c>
      <c r="AG530" s="138">
        <f t="shared" si="262"/>
        <v>0</v>
      </c>
      <c r="AH530" s="29"/>
      <c r="AI530" s="29"/>
      <c r="AJ530" s="15"/>
      <c r="AK530" s="51">
        <f t="shared" ca="1" si="263"/>
        <v>904604.63382357592</v>
      </c>
      <c r="AL530" s="15">
        <f t="shared" ca="1" si="264"/>
        <v>975845.89382357593</v>
      </c>
      <c r="AM530" s="49">
        <f t="shared" ca="1" si="265"/>
        <v>5535.0467008448286</v>
      </c>
      <c r="AN530" s="49">
        <f t="shared" ca="1" si="266"/>
        <v>0</v>
      </c>
      <c r="AO530" s="15"/>
      <c r="AP530" s="49">
        <f t="shared" ca="1" si="267"/>
        <v>7595.8897582780755</v>
      </c>
      <c r="AQ530" s="15">
        <f t="shared" si="279"/>
        <v>13053.501064773342</v>
      </c>
      <c r="AR530" s="15">
        <f t="shared" si="280"/>
        <v>0</v>
      </c>
      <c r="AS530" s="15"/>
      <c r="AT530" s="15"/>
      <c r="AU530" s="51">
        <f t="shared" si="268"/>
        <v>0</v>
      </c>
      <c r="AV530" s="51">
        <f t="shared" ca="1" si="269"/>
        <v>21045.613470695178</v>
      </c>
      <c r="AW530" s="51">
        <f t="shared" ca="1" si="281"/>
        <v>0</v>
      </c>
      <c r="AX530" s="15">
        <f t="shared" ca="1" si="282"/>
        <v>15588.002164199914</v>
      </c>
      <c r="AY530" s="51">
        <f t="shared" ca="1" si="283"/>
        <v>-1714.7627598072486</v>
      </c>
      <c r="AZ530" s="52">
        <f t="shared" ca="1" si="270"/>
        <v>0</v>
      </c>
      <c r="BA530" s="52">
        <f t="shared" ca="1" si="271"/>
        <v>0</v>
      </c>
      <c r="BB530" s="52">
        <f t="shared" si="284"/>
        <v>0</v>
      </c>
      <c r="BC530" s="39">
        <f t="shared" si="285"/>
        <v>0</v>
      </c>
      <c r="BD530" s="51">
        <f t="shared" ca="1" si="286"/>
        <v>0</v>
      </c>
      <c r="BE530" s="15">
        <f t="shared" ca="1" si="287"/>
        <v>26926.740469166005</v>
      </c>
      <c r="BF530" s="15">
        <v>-20630.27</v>
      </c>
      <c r="BG530" s="15">
        <f t="shared" ca="1" si="288"/>
        <v>987677.41099358664</v>
      </c>
      <c r="BH530" s="15"/>
      <c r="BI530" s="15"/>
    </row>
    <row r="531" spans="1:61" ht="11.25" x14ac:dyDescent="0.2">
      <c r="A531" s="20">
        <v>31216</v>
      </c>
      <c r="B531" s="20"/>
      <c r="C531" s="20">
        <v>1</v>
      </c>
      <c r="D531" s="20">
        <f t="shared" si="272"/>
        <v>3</v>
      </c>
      <c r="E531" s="47">
        <f t="shared" si="273"/>
        <v>4</v>
      </c>
      <c r="F531" s="47">
        <f t="shared" si="274"/>
        <v>34</v>
      </c>
      <c r="G531" s="21" t="s">
        <v>613</v>
      </c>
      <c r="H531" s="29">
        <v>4788</v>
      </c>
      <c r="I531" s="48"/>
      <c r="J531" s="29">
        <f t="shared" si="275"/>
        <v>7717.9701492537315</v>
      </c>
      <c r="K531" s="125">
        <v>411309.45</v>
      </c>
      <c r="L531" s="125">
        <v>2754352.32</v>
      </c>
      <c r="M531" s="125">
        <v>0</v>
      </c>
      <c r="N531" s="126">
        <f t="shared" si="255"/>
        <v>1370340.2087999999</v>
      </c>
      <c r="O531" s="126">
        <f t="shared" ca="1" si="256"/>
        <v>1308261.7032954588</v>
      </c>
      <c r="P531" s="126">
        <f t="shared" ca="1" si="257"/>
        <v>0</v>
      </c>
      <c r="Q531" s="49">
        <f t="shared" si="276"/>
        <v>1</v>
      </c>
      <c r="R531" s="49">
        <f t="shared" si="277"/>
        <v>0</v>
      </c>
      <c r="S531" s="49">
        <f ca="1">OFFSET(V!$B$7,D531,Q531)*H531</f>
        <v>27435.24</v>
      </c>
      <c r="T531" s="49">
        <f ca="1">IF(R531&gt;0,OFFSET(V!$I$7,D531,R531)*IF(R531=1,H531-9300,IF(R531=2,H531-18000,IF(R531=3,H531-45000,0))),0)</f>
        <v>0</v>
      </c>
      <c r="U531" s="49">
        <f>IF(AND(I531=1,H531&gt;20000,H531&lt;=45000),H531*V!$G$7,0)+IF(AND(I531=1,H531&gt;45000,H531&lt;=50000),V!$G$7/5000*(50000-H531)*H531,0)</f>
        <v>0</v>
      </c>
      <c r="V531" s="50">
        <f t="shared" ca="1" si="258"/>
        <v>27435.24</v>
      </c>
      <c r="W531" s="51">
        <v>19063.8</v>
      </c>
      <c r="X531" s="51">
        <v>0</v>
      </c>
      <c r="Y531" s="52">
        <v>644.31734773224412</v>
      </c>
      <c r="Z531" s="52">
        <v>83673.175730180301</v>
      </c>
      <c r="AA531" s="52">
        <v>6176</v>
      </c>
      <c r="AB531" s="138">
        <f t="shared" si="278"/>
        <v>5176</v>
      </c>
      <c r="AC531" s="52">
        <v>79168.269309295429</v>
      </c>
      <c r="AD531" s="138">
        <f t="shared" si="259"/>
        <v>0</v>
      </c>
      <c r="AE531" s="138">
        <f t="shared" si="260"/>
        <v>4788</v>
      </c>
      <c r="AF531" s="138">
        <f t="shared" si="261"/>
        <v>0</v>
      </c>
      <c r="AG531" s="138">
        <f t="shared" si="262"/>
        <v>0</v>
      </c>
      <c r="AH531" s="29"/>
      <c r="AI531" s="29"/>
      <c r="AJ531" s="15"/>
      <c r="AK531" s="51">
        <f t="shared" ca="1" si="263"/>
        <v>3432049.9102593358</v>
      </c>
      <c r="AL531" s="15">
        <f t="shared" ca="1" si="264"/>
        <v>3478548.9502593358</v>
      </c>
      <c r="AM531" s="49">
        <f t="shared" ca="1" si="265"/>
        <v>20999.84437689781</v>
      </c>
      <c r="AN531" s="49">
        <f t="shared" ca="1" si="266"/>
        <v>284.13211781466816</v>
      </c>
      <c r="AO531" s="15"/>
      <c r="AP531" s="49">
        <f t="shared" ca="1" si="267"/>
        <v>46068.364574613028</v>
      </c>
      <c r="AQ531" s="15">
        <f t="shared" si="279"/>
        <v>79168.269309295429</v>
      </c>
      <c r="AR531" s="15">
        <f t="shared" si="280"/>
        <v>0</v>
      </c>
      <c r="AS531" s="15"/>
      <c r="AT531" s="15"/>
      <c r="AU531" s="51">
        <f t="shared" si="268"/>
        <v>2588</v>
      </c>
      <c r="AV531" s="51">
        <f t="shared" ca="1" si="269"/>
        <v>79846.590568691376</v>
      </c>
      <c r="AW531" s="51">
        <f t="shared" ca="1" si="281"/>
        <v>0</v>
      </c>
      <c r="AX531" s="15">
        <f t="shared" ca="1" si="282"/>
        <v>49334.685834008968</v>
      </c>
      <c r="AY531" s="51">
        <f t="shared" ca="1" si="283"/>
        <v>-5427.0766159654895</v>
      </c>
      <c r="AZ531" s="52">
        <f t="shared" ca="1" si="270"/>
        <v>0</v>
      </c>
      <c r="BA531" s="52">
        <f t="shared" ca="1" si="271"/>
        <v>0</v>
      </c>
      <c r="BB531" s="52">
        <f t="shared" si="284"/>
        <v>0</v>
      </c>
      <c r="BC531" s="39">
        <f t="shared" si="285"/>
        <v>0</v>
      </c>
      <c r="BD531" s="51">
        <f t="shared" ca="1" si="286"/>
        <v>0</v>
      </c>
      <c r="BE531" s="15">
        <f t="shared" ca="1" si="287"/>
        <v>123075.87852733891</v>
      </c>
      <c r="BF531" s="15">
        <v>-122626.88</v>
      </c>
      <c r="BG531" s="15">
        <f t="shared" ca="1" si="288"/>
        <v>3500281.9252813878</v>
      </c>
      <c r="BH531" s="15"/>
      <c r="BI531" s="15"/>
    </row>
    <row r="532" spans="1:61" ht="11.25" x14ac:dyDescent="0.2">
      <c r="A532" s="20">
        <v>31224</v>
      </c>
      <c r="B532" s="20"/>
      <c r="C532" s="20">
        <v>1</v>
      </c>
      <c r="D532" s="20">
        <f t="shared" si="272"/>
        <v>3</v>
      </c>
      <c r="E532" s="47">
        <f t="shared" si="273"/>
        <v>3</v>
      </c>
      <c r="F532" s="47">
        <f t="shared" si="274"/>
        <v>33</v>
      </c>
      <c r="G532" s="21" t="s">
        <v>614</v>
      </c>
      <c r="H532" s="29">
        <v>1385</v>
      </c>
      <c r="I532" s="48"/>
      <c r="J532" s="29">
        <f t="shared" si="275"/>
        <v>2232.5373134328356</v>
      </c>
      <c r="K532" s="125">
        <v>93018.6</v>
      </c>
      <c r="L532" s="125">
        <v>92026.74</v>
      </c>
      <c r="M532" s="125">
        <v>34654</v>
      </c>
      <c r="N532" s="126">
        <f t="shared" ref="N532:N595" si="289">K532*K$2+L532*L$2+M532*M$2</f>
        <v>137517.82060000001</v>
      </c>
      <c r="O532" s="126">
        <f t="shared" ref="O532:O595" ca="1" si="290">OFFSET($O$4,D532,0)*J532</f>
        <v>378434.09754891612</v>
      </c>
      <c r="P532" s="126">
        <f t="shared" ref="P532:P595" ca="1" si="291">ROUND(IF(O532&gt;N532,(O532-N532)*$P$2,0),0)</f>
        <v>72275</v>
      </c>
      <c r="Q532" s="49">
        <f t="shared" si="276"/>
        <v>1</v>
      </c>
      <c r="R532" s="49">
        <f t="shared" si="277"/>
        <v>0</v>
      </c>
      <c r="S532" s="49">
        <f ca="1">OFFSET(V!$B$7,D532,Q532)*H532</f>
        <v>7936.05</v>
      </c>
      <c r="T532" s="49">
        <f ca="1">IF(R532&gt;0,OFFSET(V!$I$7,D532,R532)*IF(R532=1,H532-9300,IF(R532=2,H532-18000,IF(R532=3,H532-45000,0))),0)</f>
        <v>0</v>
      </c>
      <c r="U532" s="49">
        <f>IF(AND(I532=1,H532&gt;20000,H532&lt;=45000),H532*V!$G$7,0)+IF(AND(I532=1,H532&gt;45000,H532&lt;=50000),V!$G$7/5000*(50000-H532)*H532,0)</f>
        <v>0</v>
      </c>
      <c r="V532" s="50">
        <f t="shared" ref="V532:V595" ca="1" si="292">SUM(S532:U532)</f>
        <v>7936.05</v>
      </c>
      <c r="W532" s="51">
        <v>0</v>
      </c>
      <c r="X532" s="51">
        <v>0</v>
      </c>
      <c r="Y532" s="52">
        <v>232.26237800047963</v>
      </c>
      <c r="Z532" s="52">
        <v>28106.945342761421</v>
      </c>
      <c r="AA532" s="52">
        <v>0</v>
      </c>
      <c r="AB532" s="138">
        <f t="shared" si="278"/>
        <v>0</v>
      </c>
      <c r="AC532" s="52">
        <v>26593.686673646564</v>
      </c>
      <c r="AD532" s="138">
        <f t="shared" ref="AD532:AD595" si="293">IF(AND(H532&lt;=$AD$1,I532=0),0,1)</f>
        <v>0</v>
      </c>
      <c r="AE532" s="138">
        <f t="shared" ref="AE532:AE595" si="294">IF(AD532=0,H532,0)</f>
        <v>1385</v>
      </c>
      <c r="AF532" s="138">
        <f t="shared" ref="AF532:AF595" si="295">H532-AE532</f>
        <v>0</v>
      </c>
      <c r="AG532" s="138">
        <f t="shared" ref="AG532:AG595" si="296">J532*AD532</f>
        <v>0</v>
      </c>
      <c r="AH532" s="29"/>
      <c r="AI532" s="29"/>
      <c r="AJ532" s="15"/>
      <c r="AK532" s="51">
        <f t="shared" ref="AK532:AK595" ca="1" si="297">OFFSET($AK$4,D532,0)/OFFSET($J$4,D532,0)*J532</f>
        <v>992771.32951319544</v>
      </c>
      <c r="AL532" s="15">
        <f t="shared" ref="AL532:AL595" ca="1" si="298">AK532+P532+V532+W532+X532</f>
        <v>1072982.3795131955</v>
      </c>
      <c r="AM532" s="49">
        <f t="shared" ref="AM532:AM595" ca="1" si="299">OFFSET($AM$4,D532,0)/OFFSET($H$4,D532,0)*H532</f>
        <v>6074.5163872187695</v>
      </c>
      <c r="AN532" s="49">
        <f t="shared" ref="AN532:AN595" ca="1" si="300">OFFSET($AN$4,D532,0)/OFFSET($Y$4,D532,0)*Y532</f>
        <v>102.42344332683052</v>
      </c>
      <c r="AO532" s="15"/>
      <c r="AP532" s="49">
        <f t="shared" ref="AP532:AP595" ca="1" si="301">OFFSET($AP$4,D532,0)/OFFSET($Z$4,D532,0)*Z532</f>
        <v>15474.983396166415</v>
      </c>
      <c r="AQ532" s="15">
        <f t="shared" si="279"/>
        <v>26593.686673646564</v>
      </c>
      <c r="AR532" s="15">
        <f t="shared" si="280"/>
        <v>0</v>
      </c>
      <c r="AS532" s="15"/>
      <c r="AT532" s="15"/>
      <c r="AU532" s="51">
        <f t="shared" ref="AU532:AU595" si="302">IF(AD532=0,AB532*$AU$4,0)</f>
        <v>0</v>
      </c>
      <c r="AV532" s="51">
        <f t="shared" ref="AV532:AV595" ca="1" si="303">OFFSET($AV$4,D532,0)/OFFSET($AE$4,D532,0)*AE532</f>
        <v>23096.810346206672</v>
      </c>
      <c r="AW532" s="51">
        <f t="shared" ca="1" si="281"/>
        <v>0</v>
      </c>
      <c r="AX532" s="15">
        <f t="shared" ca="1" si="282"/>
        <v>11978.107068726527</v>
      </c>
      <c r="AY532" s="51">
        <f t="shared" ca="1" si="283"/>
        <v>-1317.6551887841267</v>
      </c>
      <c r="AZ532" s="52">
        <f t="shared" ref="AZ532:AZ595" ca="1" si="304">OFFSET($AT$4,D532,0)*$AZ$2/OFFSET($AF$4,D532,0)*AF532</f>
        <v>0</v>
      </c>
      <c r="BA532" s="52">
        <f t="shared" ref="BA532:BA595" ca="1" si="305">OFFSET($AT$4,D532,0)*$BA$2/OFFSET($AG$4,D532,0)*AG532</f>
        <v>0</v>
      </c>
      <c r="BB532" s="52">
        <f t="shared" si="284"/>
        <v>0</v>
      </c>
      <c r="BC532" s="39">
        <f t="shared" si="285"/>
        <v>0</v>
      </c>
      <c r="BD532" s="51">
        <f t="shared" ca="1" si="286"/>
        <v>0</v>
      </c>
      <c r="BE532" s="15">
        <f t="shared" ca="1" si="287"/>
        <v>37254.138553588964</v>
      </c>
      <c r="BF532" s="15">
        <v>-23417.32</v>
      </c>
      <c r="BG532" s="15">
        <f t="shared" ca="1" si="288"/>
        <v>1092996.1378973299</v>
      </c>
      <c r="BH532" s="15"/>
      <c r="BI532" s="15"/>
    </row>
    <row r="533" spans="1:61" ht="11.25" x14ac:dyDescent="0.2">
      <c r="A533" s="20">
        <v>31226</v>
      </c>
      <c r="B533" s="20"/>
      <c r="C533" s="20">
        <v>1</v>
      </c>
      <c r="D533" s="20">
        <f t="shared" ref="D533:D596" si="306">INT(A533/10000)</f>
        <v>3</v>
      </c>
      <c r="E533" s="47">
        <f t="shared" ref="E533:E596" si="307">IF(H533&lt;=500,1,IF(H533&lt;=1000,2,IF(H533&lt;=2500,3,IF(H533&lt;=5000,4,IF(H533&lt;=10000,5,IF(H533&lt;=20000,6,IF(H533&lt;=50000,7,8)))))))</f>
        <v>4</v>
      </c>
      <c r="F533" s="47">
        <f t="shared" ref="F533:F596" si="308">D533*10+E533</f>
        <v>34</v>
      </c>
      <c r="G533" s="21" t="s">
        <v>615</v>
      </c>
      <c r="H533" s="29">
        <v>3690</v>
      </c>
      <c r="I533" s="48"/>
      <c r="J533" s="29">
        <f t="shared" ref="J533:J596" si="309">IF(AND(I533=1,H533&lt;=20000),H533*2,IF(H533&lt;=10000,H533*(1+41/67),IF(H533&lt;=20000,H533*(1+2/3),IF(H533&lt;=50000,H533*(2),H533*(2+1/3))))+IF(AND(H533&gt;9000,H533&lt;=10000),(H533-9000)*(110/201),0)+IF(AND(H533&gt;18000,H533&lt;=20000),(H533-18000)*(3+1/3),0)+IF(AND(H533&gt;45000,H533&lt;=50000),(H533-45000)*(3+1/3),0))</f>
        <v>5948.059701492537</v>
      </c>
      <c r="K533" s="125">
        <v>264950.25</v>
      </c>
      <c r="L533" s="125">
        <v>263610.5</v>
      </c>
      <c r="M533" s="125">
        <v>96474</v>
      </c>
      <c r="N533" s="126">
        <f t="shared" si="289"/>
        <v>390046.27500000002</v>
      </c>
      <c r="O533" s="126">
        <f t="shared" ca="1" si="290"/>
        <v>1008246.8014119137</v>
      </c>
      <c r="P533" s="126">
        <f t="shared" ca="1" si="291"/>
        <v>185460</v>
      </c>
      <c r="Q533" s="49">
        <f t="shared" ref="Q533:Q596" si="310">IF(AND(I533=1,H533&lt;=20000),3,IF(H533&lt;=10000,1,IF(H533&lt;=20000,2,IF(H533&lt;=50000,3,4))))</f>
        <v>1</v>
      </c>
      <c r="R533" s="49">
        <f t="shared" ref="R533:R596" si="311">IF(AND(I533=1,H533&lt;=45000),0,IF(AND(H533&gt;9300,H533&lt;=10000),1,IF(AND(H533&gt;18000,H533&lt;=20000),2,IF(AND(H533&gt;45000,H533&lt;=50000),3,0))))</f>
        <v>0</v>
      </c>
      <c r="S533" s="49">
        <f ca="1">OFFSET(V!$B$7,D533,Q533)*H533</f>
        <v>21143.7</v>
      </c>
      <c r="T533" s="49">
        <f ca="1">IF(R533&gt;0,OFFSET(V!$I$7,D533,R533)*IF(R533=1,H533-9300,IF(R533=2,H533-18000,IF(R533=3,H533-45000,0))),0)</f>
        <v>0</v>
      </c>
      <c r="U533" s="49">
        <f>IF(AND(I533=1,H533&gt;20000,H533&lt;=45000),H533*V!$G$7,0)+IF(AND(I533=1,H533&gt;45000,H533&lt;=50000),V!$G$7/5000*(50000-H533)*H533,0)</f>
        <v>0</v>
      </c>
      <c r="V533" s="50">
        <f t="shared" ca="1" si="292"/>
        <v>21143.7</v>
      </c>
      <c r="W533" s="51">
        <v>13937.400000000001</v>
      </c>
      <c r="X533" s="51">
        <v>0</v>
      </c>
      <c r="Y533" s="52">
        <v>691.70003560968871</v>
      </c>
      <c r="Z533" s="52">
        <v>30316.272174298523</v>
      </c>
      <c r="AA533" s="52">
        <v>1387</v>
      </c>
      <c r="AB533" s="138">
        <f t="shared" ref="AB533:AB596" si="312">MAX(AA533-$AB$3,0)</f>
        <v>387</v>
      </c>
      <c r="AC533" s="52">
        <v>28684.064863132367</v>
      </c>
      <c r="AD533" s="138">
        <f t="shared" si="293"/>
        <v>0</v>
      </c>
      <c r="AE533" s="138">
        <f t="shared" si="294"/>
        <v>3690</v>
      </c>
      <c r="AF533" s="138">
        <f t="shared" si="295"/>
        <v>0</v>
      </c>
      <c r="AG533" s="138">
        <f t="shared" si="296"/>
        <v>0</v>
      </c>
      <c r="AH533" s="29"/>
      <c r="AI533" s="29"/>
      <c r="AJ533" s="15"/>
      <c r="AK533" s="51">
        <f t="shared" ca="1" si="297"/>
        <v>2645000.8706885856</v>
      </c>
      <c r="AL533" s="15">
        <f t="shared" ca="1" si="298"/>
        <v>2865541.9706885857</v>
      </c>
      <c r="AM533" s="49">
        <f t="shared" ca="1" si="299"/>
        <v>16184.090591218239</v>
      </c>
      <c r="AN533" s="49">
        <f t="shared" ca="1" si="300"/>
        <v>305.02701301150591</v>
      </c>
      <c r="AO533" s="15"/>
      <c r="AP533" s="49">
        <f t="shared" ca="1" si="301"/>
        <v>16691.383670824744</v>
      </c>
      <c r="AQ533" s="15">
        <f t="shared" ref="AQ533:AQ596" si="313">IF(AD533=0,AC533,0)</f>
        <v>28684.064863132367</v>
      </c>
      <c r="AR533" s="15">
        <f t="shared" ref="AR533:AR596" si="314">AC533-AQ533</f>
        <v>0</v>
      </c>
      <c r="AS533" s="15"/>
      <c r="AT533" s="15"/>
      <c r="AU533" s="51">
        <f t="shared" si="302"/>
        <v>193.5</v>
      </c>
      <c r="AV533" s="51">
        <f t="shared" ca="1" si="303"/>
        <v>61535.906265344856</v>
      </c>
      <c r="AW533" s="51">
        <f t="shared" ref="AW533:AW596" ca="1" si="315">IF(AD533=0,MAX(0,AC533*$AW$1-(AP533+AU533+AV533)),0)</f>
        <v>0</v>
      </c>
      <c r="AX533" s="15">
        <f t="shared" ref="AX533:AX596" ca="1" si="316">IF(AD533=0,MAX(0,(AP533+AU533+AV533)-AC533),0)</f>
        <v>49736.725073037233</v>
      </c>
      <c r="AY533" s="51">
        <f t="shared" ref="AY533:AY596" ca="1" si="317">-OFFSET($AW$4,D533,0)/OFFSET($AX$4,D533,0)*AX533</f>
        <v>-5471.303060624974</v>
      </c>
      <c r="AZ533" s="52">
        <f t="shared" ca="1" si="304"/>
        <v>0</v>
      </c>
      <c r="BA533" s="52">
        <f t="shared" ca="1" si="305"/>
        <v>0</v>
      </c>
      <c r="BB533" s="52">
        <f t="shared" ref="BB533:BB596" si="318">IF(AD533=1,MAX(0,AC533*$BB$1-(AP533+AZ533+BA533)),0)</f>
        <v>0</v>
      </c>
      <c r="BC533" s="39">
        <f t="shared" ref="BC533:BC596" si="319">IF(AD533=1,MAX(0,(AP533+AZ533+BA533)-AC533),0)</f>
        <v>0</v>
      </c>
      <c r="BD533" s="51">
        <f t="shared" ref="BD533:BD596" ca="1" si="320">-OFFSET($BB$4,D533,0)/OFFSET($BC$4,D533,0)*BC533</f>
        <v>0</v>
      </c>
      <c r="BE533" s="15">
        <f t="shared" ref="BE533:BE596" ca="1" si="321">AP533+AU533+AV533+AW533+AY533+AZ533+BA533+BB533+BD533</f>
        <v>72949.486875544622</v>
      </c>
      <c r="BF533" s="15">
        <v>-62796.19</v>
      </c>
      <c r="BG533" s="15">
        <f t="shared" ref="BG533:BG596" ca="1" si="322">AL533+AM533+AN533+BE533+BF533</f>
        <v>2892184.3851683601</v>
      </c>
      <c r="BH533" s="15"/>
      <c r="BI533" s="15"/>
    </row>
    <row r="534" spans="1:61" ht="11.25" x14ac:dyDescent="0.2">
      <c r="A534" s="20">
        <v>31227</v>
      </c>
      <c r="B534" s="20"/>
      <c r="C534" s="20">
        <v>1</v>
      </c>
      <c r="D534" s="20">
        <f t="shared" si="306"/>
        <v>3</v>
      </c>
      <c r="E534" s="47">
        <f t="shared" si="307"/>
        <v>3</v>
      </c>
      <c r="F534" s="47">
        <f t="shared" si="308"/>
        <v>33</v>
      </c>
      <c r="G534" s="21" t="s">
        <v>616</v>
      </c>
      <c r="H534" s="29">
        <v>2168</v>
      </c>
      <c r="I534" s="48"/>
      <c r="J534" s="29">
        <f t="shared" si="309"/>
        <v>3494.686567164179</v>
      </c>
      <c r="K534" s="125">
        <v>153345.45000000001</v>
      </c>
      <c r="L534" s="125">
        <v>511289.34</v>
      </c>
      <c r="M534" s="125">
        <v>0</v>
      </c>
      <c r="N534" s="126">
        <f t="shared" si="289"/>
        <v>309811.56660000002</v>
      </c>
      <c r="O534" s="126">
        <f t="shared" ca="1" si="290"/>
        <v>592379.15053144412</v>
      </c>
      <c r="P534" s="126">
        <f t="shared" ca="1" si="291"/>
        <v>84770</v>
      </c>
      <c r="Q534" s="49">
        <f t="shared" si="310"/>
        <v>1</v>
      </c>
      <c r="R534" s="49">
        <f t="shared" si="311"/>
        <v>0</v>
      </c>
      <c r="S534" s="49">
        <f ca="1">OFFSET(V!$B$7,D534,Q534)*H534</f>
        <v>12422.640000000001</v>
      </c>
      <c r="T534" s="49">
        <f ca="1">IF(R534&gt;0,OFFSET(V!$I$7,D534,R534)*IF(R534=1,H534-9300,IF(R534=2,H534-18000,IF(R534=3,H534-45000,0))),0)</f>
        <v>0</v>
      </c>
      <c r="U534" s="49">
        <f>IF(AND(I534=1,H534&gt;20000,H534&lt;=45000),H534*V!$G$7,0)+IF(AND(I534=1,H534&gt;45000,H534&lt;=50000),V!$G$7/5000*(50000-H534)*H534,0)</f>
        <v>0</v>
      </c>
      <c r="V534" s="50">
        <f t="shared" ca="1" si="292"/>
        <v>12422.640000000001</v>
      </c>
      <c r="W534" s="51">
        <v>0</v>
      </c>
      <c r="X534" s="51">
        <v>0</v>
      </c>
      <c r="Y534" s="52">
        <v>1005.428660712339</v>
      </c>
      <c r="Z534" s="52">
        <v>17798.376488884689</v>
      </c>
      <c r="AA534" s="52">
        <v>0</v>
      </c>
      <c r="AB534" s="138">
        <f t="shared" si="312"/>
        <v>0</v>
      </c>
      <c r="AC534" s="52">
        <v>16840.124100034787</v>
      </c>
      <c r="AD534" s="138">
        <f t="shared" si="293"/>
        <v>0</v>
      </c>
      <c r="AE534" s="138">
        <f t="shared" si="294"/>
        <v>2168</v>
      </c>
      <c r="AF534" s="138">
        <f t="shared" si="295"/>
        <v>0</v>
      </c>
      <c r="AG534" s="138">
        <f t="shared" si="296"/>
        <v>0</v>
      </c>
      <c r="AH534" s="29"/>
      <c r="AI534" s="29"/>
      <c r="AJ534" s="15"/>
      <c r="AK534" s="51">
        <f t="shared" ca="1" si="297"/>
        <v>1554027.6118300417</v>
      </c>
      <c r="AL534" s="15">
        <f t="shared" ca="1" si="298"/>
        <v>1651220.2518300416</v>
      </c>
      <c r="AM534" s="49">
        <f t="shared" ca="1" si="299"/>
        <v>9508.7014638919081</v>
      </c>
      <c r="AN534" s="49">
        <f t="shared" ca="1" si="300"/>
        <v>443.37557522737808</v>
      </c>
      <c r="AO534" s="15"/>
      <c r="AP534" s="49">
        <f t="shared" ca="1" si="301"/>
        <v>9799.3423790943034</v>
      </c>
      <c r="AQ534" s="15">
        <f t="shared" si="313"/>
        <v>16840.124100034787</v>
      </c>
      <c r="AR534" s="15">
        <f t="shared" si="314"/>
        <v>0</v>
      </c>
      <c r="AS534" s="15"/>
      <c r="AT534" s="15"/>
      <c r="AU534" s="51">
        <f t="shared" si="302"/>
        <v>0</v>
      </c>
      <c r="AV534" s="51">
        <f t="shared" ca="1" si="303"/>
        <v>36154.429480560335</v>
      </c>
      <c r="AW534" s="51">
        <f t="shared" ca="1" si="315"/>
        <v>0</v>
      </c>
      <c r="AX534" s="15">
        <f t="shared" ca="1" si="316"/>
        <v>29113.647759619853</v>
      </c>
      <c r="AY534" s="51">
        <f t="shared" ca="1" si="317"/>
        <v>-3202.6553790836133</v>
      </c>
      <c r="AZ534" s="52">
        <f t="shared" ca="1" si="304"/>
        <v>0</v>
      </c>
      <c r="BA534" s="52">
        <f t="shared" ca="1" si="305"/>
        <v>0</v>
      </c>
      <c r="BB534" s="52">
        <f t="shared" si="318"/>
        <v>0</v>
      </c>
      <c r="BC534" s="39">
        <f t="shared" si="319"/>
        <v>0</v>
      </c>
      <c r="BD534" s="51">
        <f t="shared" ca="1" si="320"/>
        <v>0</v>
      </c>
      <c r="BE534" s="15">
        <f t="shared" ca="1" si="321"/>
        <v>42751.116480571029</v>
      </c>
      <c r="BF534" s="15">
        <v>-42693.19</v>
      </c>
      <c r="BG534" s="15">
        <f t="shared" ca="1" si="322"/>
        <v>1661230.255349732</v>
      </c>
      <c r="BH534" s="15"/>
      <c r="BI534" s="15"/>
    </row>
    <row r="535" spans="1:61" ht="11.25" x14ac:dyDescent="0.2">
      <c r="A535" s="20">
        <v>31228</v>
      </c>
      <c r="B535" s="20"/>
      <c r="C535" s="20">
        <v>1</v>
      </c>
      <c r="D535" s="20">
        <f t="shared" si="306"/>
        <v>3</v>
      </c>
      <c r="E535" s="47">
        <f t="shared" si="307"/>
        <v>3</v>
      </c>
      <c r="F535" s="47">
        <f t="shared" si="308"/>
        <v>33</v>
      </c>
      <c r="G535" s="21" t="s">
        <v>617</v>
      </c>
      <c r="H535" s="29">
        <v>1025</v>
      </c>
      <c r="I535" s="48"/>
      <c r="J535" s="29">
        <f t="shared" si="309"/>
        <v>1652.2388059701493</v>
      </c>
      <c r="K535" s="125">
        <v>77282.3</v>
      </c>
      <c r="L535" s="125">
        <v>38130.89</v>
      </c>
      <c r="M535" s="125">
        <v>33635</v>
      </c>
      <c r="N535" s="126">
        <f t="shared" si="289"/>
        <v>104149.3031</v>
      </c>
      <c r="O535" s="126">
        <f t="shared" ca="1" si="290"/>
        <v>280068.55594775383</v>
      </c>
      <c r="P535" s="126">
        <f t="shared" ca="1" si="291"/>
        <v>52776</v>
      </c>
      <c r="Q535" s="49">
        <f t="shared" si="310"/>
        <v>1</v>
      </c>
      <c r="R535" s="49">
        <f t="shared" si="311"/>
        <v>0</v>
      </c>
      <c r="S535" s="49">
        <f ca="1">OFFSET(V!$B$7,D535,Q535)*H535</f>
        <v>5873.25</v>
      </c>
      <c r="T535" s="49">
        <f ca="1">IF(R535&gt;0,OFFSET(V!$I$7,D535,R535)*IF(R535=1,H535-9300,IF(R535=2,H535-18000,IF(R535=3,H535-45000,0))),0)</f>
        <v>0</v>
      </c>
      <c r="U535" s="49">
        <f>IF(AND(I535=1,H535&gt;20000,H535&lt;=45000),H535*V!$G$7,0)+IF(AND(I535=1,H535&gt;45000,H535&lt;=50000),V!$G$7/5000*(50000-H535)*H535,0)</f>
        <v>0</v>
      </c>
      <c r="V535" s="50">
        <f t="shared" ca="1" si="292"/>
        <v>5873.25</v>
      </c>
      <c r="W535" s="51">
        <v>0</v>
      </c>
      <c r="X535" s="51">
        <v>0</v>
      </c>
      <c r="Y535" s="52">
        <v>267.36335690355588</v>
      </c>
      <c r="Z535" s="52">
        <v>11535.504313132707</v>
      </c>
      <c r="AA535" s="52">
        <v>0</v>
      </c>
      <c r="AB535" s="138">
        <f t="shared" si="312"/>
        <v>0</v>
      </c>
      <c r="AC535" s="52">
        <v>10914.440668841831</v>
      </c>
      <c r="AD535" s="138">
        <f t="shared" si="293"/>
        <v>0</v>
      </c>
      <c r="AE535" s="138">
        <f t="shared" si="294"/>
        <v>1025</v>
      </c>
      <c r="AF535" s="138">
        <f t="shared" si="295"/>
        <v>0</v>
      </c>
      <c r="AG535" s="138">
        <f t="shared" si="296"/>
        <v>0</v>
      </c>
      <c r="AH535" s="29"/>
      <c r="AI535" s="29"/>
      <c r="AJ535" s="15"/>
      <c r="AK535" s="51">
        <f t="shared" ca="1" si="297"/>
        <v>734722.4640801627</v>
      </c>
      <c r="AL535" s="15">
        <f t="shared" ca="1" si="298"/>
        <v>793371.7140801627</v>
      </c>
      <c r="AM535" s="49">
        <f t="shared" ca="1" si="299"/>
        <v>4495.5807197828435</v>
      </c>
      <c r="AN535" s="49">
        <f t="shared" ca="1" si="300"/>
        <v>117.90233041283152</v>
      </c>
      <c r="AO535" s="15"/>
      <c r="AP535" s="49">
        <f t="shared" ca="1" si="301"/>
        <v>6351.1610932885706</v>
      </c>
      <c r="AQ535" s="15">
        <f t="shared" si="313"/>
        <v>10914.440668841831</v>
      </c>
      <c r="AR535" s="15">
        <f t="shared" si="314"/>
        <v>0</v>
      </c>
      <c r="AS535" s="15"/>
      <c r="AT535" s="15"/>
      <c r="AU535" s="51">
        <f t="shared" si="302"/>
        <v>0</v>
      </c>
      <c r="AV535" s="51">
        <f t="shared" ca="1" si="303"/>
        <v>17093.307295929128</v>
      </c>
      <c r="AW535" s="51">
        <f t="shared" ca="1" si="315"/>
        <v>0</v>
      </c>
      <c r="AX535" s="15">
        <f t="shared" ca="1" si="316"/>
        <v>12530.027720375867</v>
      </c>
      <c r="AY535" s="51">
        <f t="shared" ca="1" si="317"/>
        <v>-1378.3693822931839</v>
      </c>
      <c r="AZ535" s="52">
        <f t="shared" ca="1" si="304"/>
        <v>0</v>
      </c>
      <c r="BA535" s="52">
        <f t="shared" ca="1" si="305"/>
        <v>0</v>
      </c>
      <c r="BB535" s="52">
        <f t="shared" si="318"/>
        <v>0</v>
      </c>
      <c r="BC535" s="39">
        <f t="shared" si="319"/>
        <v>0</v>
      </c>
      <c r="BD535" s="51">
        <f t="shared" ca="1" si="320"/>
        <v>0</v>
      </c>
      <c r="BE535" s="15">
        <f t="shared" ca="1" si="321"/>
        <v>22066.099006924513</v>
      </c>
      <c r="BF535" s="15">
        <v>-16467.28</v>
      </c>
      <c r="BG535" s="15">
        <f t="shared" ca="1" si="322"/>
        <v>803584.01613728295</v>
      </c>
      <c r="BH535" s="15"/>
      <c r="BI535" s="15"/>
    </row>
    <row r="536" spans="1:61" ht="11.25" x14ac:dyDescent="0.2">
      <c r="A536" s="20">
        <v>31229</v>
      </c>
      <c r="B536" s="20"/>
      <c r="C536" s="20">
        <v>1</v>
      </c>
      <c r="D536" s="20">
        <f t="shared" si="306"/>
        <v>3</v>
      </c>
      <c r="E536" s="47">
        <f t="shared" si="307"/>
        <v>3</v>
      </c>
      <c r="F536" s="47">
        <f t="shared" si="308"/>
        <v>33</v>
      </c>
      <c r="G536" s="21" t="s">
        <v>618</v>
      </c>
      <c r="H536" s="29">
        <v>1312</v>
      </c>
      <c r="I536" s="48"/>
      <c r="J536" s="29">
        <f t="shared" si="309"/>
        <v>2114.8656716417909</v>
      </c>
      <c r="K536" s="125">
        <v>102556.4</v>
      </c>
      <c r="L536" s="125">
        <v>297686.62</v>
      </c>
      <c r="M536" s="125">
        <v>0</v>
      </c>
      <c r="N536" s="126">
        <f t="shared" si="289"/>
        <v>189938.3898</v>
      </c>
      <c r="O536" s="126">
        <f t="shared" ca="1" si="290"/>
        <v>358487.75161312486</v>
      </c>
      <c r="P536" s="126">
        <f t="shared" ca="1" si="291"/>
        <v>50565</v>
      </c>
      <c r="Q536" s="49">
        <f t="shared" si="310"/>
        <v>1</v>
      </c>
      <c r="R536" s="49">
        <f t="shared" si="311"/>
        <v>0</v>
      </c>
      <c r="S536" s="49">
        <f ca="1">OFFSET(V!$B$7,D536,Q536)*H536</f>
        <v>7517.76</v>
      </c>
      <c r="T536" s="49">
        <f ca="1">IF(R536&gt;0,OFFSET(V!$I$7,D536,R536)*IF(R536=1,H536-9300,IF(R536=2,H536-18000,IF(R536=3,H536-45000,0))),0)</f>
        <v>0</v>
      </c>
      <c r="U536" s="49">
        <f>IF(AND(I536=1,H536&gt;20000,H536&lt;=45000),H536*V!$G$7,0)+IF(AND(I536=1,H536&gt;45000,H536&lt;=50000),V!$G$7/5000*(50000-H536)*H536,0)</f>
        <v>0</v>
      </c>
      <c r="V536" s="50">
        <f t="shared" ca="1" si="292"/>
        <v>7517.76</v>
      </c>
      <c r="W536" s="51">
        <v>0</v>
      </c>
      <c r="X536" s="51">
        <v>0</v>
      </c>
      <c r="Y536" s="52">
        <v>0</v>
      </c>
      <c r="Z536" s="52">
        <v>16962.202858949295</v>
      </c>
      <c r="AA536" s="52">
        <v>5694</v>
      </c>
      <c r="AB536" s="138">
        <f t="shared" si="312"/>
        <v>4694</v>
      </c>
      <c r="AC536" s="52">
        <v>16048.969485113445</v>
      </c>
      <c r="AD536" s="138">
        <f t="shared" si="293"/>
        <v>0</v>
      </c>
      <c r="AE536" s="138">
        <f t="shared" si="294"/>
        <v>1312</v>
      </c>
      <c r="AF536" s="138">
        <f t="shared" si="295"/>
        <v>0</v>
      </c>
      <c r="AG536" s="138">
        <f t="shared" si="296"/>
        <v>0</v>
      </c>
      <c r="AH536" s="29"/>
      <c r="AI536" s="29"/>
      <c r="AJ536" s="15"/>
      <c r="AK536" s="51">
        <f t="shared" ca="1" si="297"/>
        <v>940444.75402260816</v>
      </c>
      <c r="AL536" s="15">
        <f t="shared" ca="1" si="298"/>
        <v>998527.51402260817</v>
      </c>
      <c r="AM536" s="49">
        <f t="shared" ca="1" si="299"/>
        <v>5754.3433213220405</v>
      </c>
      <c r="AN536" s="49">
        <f t="shared" ca="1" si="300"/>
        <v>0</v>
      </c>
      <c r="AO536" s="15"/>
      <c r="AP536" s="49">
        <f t="shared" ca="1" si="301"/>
        <v>9338.9660243619346</v>
      </c>
      <c r="AQ536" s="15">
        <f t="shared" si="313"/>
        <v>16048.969485113445</v>
      </c>
      <c r="AR536" s="15">
        <f t="shared" si="314"/>
        <v>0</v>
      </c>
      <c r="AS536" s="15"/>
      <c r="AT536" s="15"/>
      <c r="AU536" s="51">
        <f t="shared" si="302"/>
        <v>2347</v>
      </c>
      <c r="AV536" s="51">
        <f t="shared" ca="1" si="303"/>
        <v>21879.43333878928</v>
      </c>
      <c r="AW536" s="51">
        <f t="shared" ca="1" si="315"/>
        <v>0</v>
      </c>
      <c r="AX536" s="15">
        <f t="shared" ca="1" si="316"/>
        <v>17516.429878037769</v>
      </c>
      <c r="AY536" s="51">
        <f t="shared" ca="1" si="317"/>
        <v>-1926.9000172849205</v>
      </c>
      <c r="AZ536" s="52">
        <f t="shared" ca="1" si="304"/>
        <v>0</v>
      </c>
      <c r="BA536" s="52">
        <f t="shared" ca="1" si="305"/>
        <v>0</v>
      </c>
      <c r="BB536" s="52">
        <f t="shared" si="318"/>
        <v>0</v>
      </c>
      <c r="BC536" s="39">
        <f t="shared" si="319"/>
        <v>0</v>
      </c>
      <c r="BD536" s="51">
        <f t="shared" ca="1" si="320"/>
        <v>0</v>
      </c>
      <c r="BE536" s="15">
        <f t="shared" ca="1" si="321"/>
        <v>31638.499345866294</v>
      </c>
      <c r="BF536" s="15">
        <v>-25884.13</v>
      </c>
      <c r="BG536" s="15">
        <f t="shared" ca="1" si="322"/>
        <v>1010036.2266897964</v>
      </c>
      <c r="BH536" s="15"/>
      <c r="BI536" s="15"/>
    </row>
    <row r="537" spans="1:61" ht="11.25" x14ac:dyDescent="0.2">
      <c r="A537" s="20">
        <v>31230</v>
      </c>
      <c r="B537" s="20"/>
      <c r="C537" s="20">
        <v>1</v>
      </c>
      <c r="D537" s="20">
        <f t="shared" si="306"/>
        <v>3</v>
      </c>
      <c r="E537" s="47">
        <f t="shared" si="307"/>
        <v>6</v>
      </c>
      <c r="F537" s="47">
        <f t="shared" si="308"/>
        <v>36</v>
      </c>
      <c r="G537" s="21" t="s">
        <v>619</v>
      </c>
      <c r="H537" s="29">
        <v>16073</v>
      </c>
      <c r="I537" s="48"/>
      <c r="J537" s="29">
        <f t="shared" si="309"/>
        <v>26788.333333333332</v>
      </c>
      <c r="K537" s="125">
        <v>1414451.25</v>
      </c>
      <c r="L537" s="125">
        <v>5241057.8099999996</v>
      </c>
      <c r="M537" s="125">
        <v>0</v>
      </c>
      <c r="N537" s="126">
        <f t="shared" si="289"/>
        <v>3062417.4458999997</v>
      </c>
      <c r="O537" s="126">
        <f t="shared" ca="1" si="290"/>
        <v>4540850.7570480658</v>
      </c>
      <c r="P537" s="126">
        <f t="shared" ca="1" si="291"/>
        <v>443530</v>
      </c>
      <c r="Q537" s="49">
        <f t="shared" si="310"/>
        <v>2</v>
      </c>
      <c r="R537" s="49">
        <f t="shared" si="311"/>
        <v>0</v>
      </c>
      <c r="S537" s="49">
        <f ca="1">OFFSET(V!$B$7,D537,Q537)*H537</f>
        <v>1520666.53</v>
      </c>
      <c r="T537" s="49">
        <f ca="1">IF(R537&gt;0,OFFSET(V!$I$7,D537,R537)*IF(R537=1,H537-9300,IF(R537=2,H537-18000,IF(R537=3,H537-45000,0))),0)</f>
        <v>0</v>
      </c>
      <c r="U537" s="49">
        <f>IF(AND(I537=1,H537&gt;20000,H537&lt;=45000),H537*V!$G$7,0)+IF(AND(I537=1,H537&gt;45000,H537&lt;=50000),V!$G$7/5000*(50000-H537)*H537,0)</f>
        <v>0</v>
      </c>
      <c r="V537" s="50">
        <f t="shared" ca="1" si="292"/>
        <v>1520666.53</v>
      </c>
      <c r="W537" s="51">
        <v>96972.92</v>
      </c>
      <c r="X537" s="51">
        <v>0</v>
      </c>
      <c r="Y537" s="52">
        <v>81397.789292384608</v>
      </c>
      <c r="Z537" s="52">
        <v>672629.01244885649</v>
      </c>
      <c r="AA537" s="52">
        <v>35175</v>
      </c>
      <c r="AB537" s="138">
        <f t="shared" si="312"/>
        <v>34175</v>
      </c>
      <c r="AC537" s="52">
        <v>636415.12752562226</v>
      </c>
      <c r="AD537" s="138">
        <f t="shared" si="293"/>
        <v>1</v>
      </c>
      <c r="AE537" s="138">
        <f t="shared" si="294"/>
        <v>0</v>
      </c>
      <c r="AF537" s="138">
        <f t="shared" si="295"/>
        <v>16073</v>
      </c>
      <c r="AG537" s="138">
        <f t="shared" si="296"/>
        <v>26788.333333333332</v>
      </c>
      <c r="AH537" s="29"/>
      <c r="AI537" s="29"/>
      <c r="AJ537" s="15"/>
      <c r="AK537" s="51">
        <f t="shared" ca="1" si="297"/>
        <v>11912315.704091396</v>
      </c>
      <c r="AL537" s="15">
        <f t="shared" ca="1" si="298"/>
        <v>13973485.154091395</v>
      </c>
      <c r="AM537" s="49">
        <f t="shared" ca="1" si="299"/>
        <v>70495.091618604536</v>
      </c>
      <c r="AN537" s="49">
        <f t="shared" ca="1" si="300"/>
        <v>35894.93025211613</v>
      </c>
      <c r="AO537" s="15"/>
      <c r="AP537" s="49">
        <f t="shared" ca="1" si="301"/>
        <v>370332.76553144009</v>
      </c>
      <c r="AQ537" s="15">
        <f t="shared" si="313"/>
        <v>0</v>
      </c>
      <c r="AR537" s="15">
        <f t="shared" si="314"/>
        <v>636415.12752562226</v>
      </c>
      <c r="AS537" s="15"/>
      <c r="AT537" s="15"/>
      <c r="AU537" s="51">
        <f t="shared" si="302"/>
        <v>0</v>
      </c>
      <c r="AV537" s="51">
        <f t="shared" ca="1" si="303"/>
        <v>0</v>
      </c>
      <c r="AW537" s="51">
        <f t="shared" si="315"/>
        <v>0</v>
      </c>
      <c r="AX537" s="15">
        <f t="shared" si="316"/>
        <v>0</v>
      </c>
      <c r="AY537" s="51">
        <f t="shared" ca="1" si="317"/>
        <v>0</v>
      </c>
      <c r="AZ537" s="52">
        <f t="shared" ca="1" si="304"/>
        <v>226906.18709428568</v>
      </c>
      <c r="BA537" s="52">
        <f t="shared" ca="1" si="305"/>
        <v>201735.78341208393</v>
      </c>
      <c r="BB537" s="52">
        <f t="shared" ca="1" si="318"/>
        <v>0</v>
      </c>
      <c r="BC537" s="39">
        <f t="shared" ca="1" si="319"/>
        <v>162559.60851218738</v>
      </c>
      <c r="BD537" s="51">
        <f t="shared" ca="1" si="320"/>
        <v>-8817.565367516987</v>
      </c>
      <c r="BE537" s="15">
        <f t="shared" ca="1" si="321"/>
        <v>790157.17067029269</v>
      </c>
      <c r="BF537" s="15">
        <v>-389950.99</v>
      </c>
      <c r="BG537" s="15">
        <f t="shared" ca="1" si="322"/>
        <v>14480081.35663241</v>
      </c>
      <c r="BH537" s="15"/>
      <c r="BI537" s="15"/>
    </row>
    <row r="538" spans="1:61" ht="11.25" x14ac:dyDescent="0.2">
      <c r="A538" s="20">
        <v>31234</v>
      </c>
      <c r="B538" s="20"/>
      <c r="C538" s="20">
        <v>1</v>
      </c>
      <c r="D538" s="20">
        <f t="shared" si="306"/>
        <v>3</v>
      </c>
      <c r="E538" s="47">
        <f t="shared" si="307"/>
        <v>3</v>
      </c>
      <c r="F538" s="47">
        <f t="shared" si="308"/>
        <v>33</v>
      </c>
      <c r="G538" s="21" t="s">
        <v>620</v>
      </c>
      <c r="H538" s="29">
        <v>1597</v>
      </c>
      <c r="I538" s="48"/>
      <c r="J538" s="29">
        <f t="shared" si="309"/>
        <v>2574.2686567164178</v>
      </c>
      <c r="K538" s="125">
        <v>153859.79999999999</v>
      </c>
      <c r="L538" s="125">
        <v>158856.54</v>
      </c>
      <c r="M538" s="125">
        <v>3281</v>
      </c>
      <c r="N538" s="126">
        <f t="shared" si="289"/>
        <v>176014.1066</v>
      </c>
      <c r="O538" s="126">
        <f t="shared" ca="1" si="290"/>
        <v>436360.47204737837</v>
      </c>
      <c r="P538" s="126">
        <f t="shared" ca="1" si="291"/>
        <v>78104</v>
      </c>
      <c r="Q538" s="49">
        <f t="shared" si="310"/>
        <v>1</v>
      </c>
      <c r="R538" s="49">
        <f t="shared" si="311"/>
        <v>0</v>
      </c>
      <c r="S538" s="49">
        <f ca="1">OFFSET(V!$B$7,D538,Q538)*H538</f>
        <v>9150.8100000000013</v>
      </c>
      <c r="T538" s="49">
        <f ca="1">IF(R538&gt;0,OFFSET(V!$I$7,D538,R538)*IF(R538=1,H538-9300,IF(R538=2,H538-18000,IF(R538=3,H538-45000,0))),0)</f>
        <v>0</v>
      </c>
      <c r="U538" s="49">
        <f>IF(AND(I538=1,H538&gt;20000,H538&lt;=45000),H538*V!$G$7,0)+IF(AND(I538=1,H538&gt;45000,H538&lt;=50000),V!$G$7/5000*(50000-H538)*H538,0)</f>
        <v>0</v>
      </c>
      <c r="V538" s="50">
        <f t="shared" ca="1" si="292"/>
        <v>9150.8100000000013</v>
      </c>
      <c r="W538" s="51">
        <v>0</v>
      </c>
      <c r="X538" s="51">
        <v>0</v>
      </c>
      <c r="Y538" s="52">
        <v>0</v>
      </c>
      <c r="Z538" s="52">
        <v>17664.803819684163</v>
      </c>
      <c r="AA538" s="52">
        <v>0</v>
      </c>
      <c r="AB538" s="138">
        <f t="shared" si="312"/>
        <v>0</v>
      </c>
      <c r="AC538" s="52">
        <v>16713.742891776015</v>
      </c>
      <c r="AD538" s="138">
        <f t="shared" si="293"/>
        <v>0</v>
      </c>
      <c r="AE538" s="138">
        <f t="shared" si="294"/>
        <v>1597</v>
      </c>
      <c r="AF538" s="138">
        <f t="shared" si="295"/>
        <v>0</v>
      </c>
      <c r="AG538" s="138">
        <f t="shared" si="296"/>
        <v>0</v>
      </c>
      <c r="AH538" s="29"/>
      <c r="AI538" s="29"/>
      <c r="AJ538" s="15"/>
      <c r="AK538" s="51">
        <f t="shared" ca="1" si="297"/>
        <v>1144733.4391570925</v>
      </c>
      <c r="AL538" s="15">
        <f t="shared" ca="1" si="298"/>
        <v>1231988.2491570925</v>
      </c>
      <c r="AM538" s="49">
        <f t="shared" ca="1" si="299"/>
        <v>7004.3340580421482</v>
      </c>
      <c r="AN538" s="49">
        <f t="shared" ca="1" si="300"/>
        <v>0</v>
      </c>
      <c r="AO538" s="15"/>
      <c r="AP538" s="49">
        <f t="shared" ca="1" si="301"/>
        <v>9725.8005974153457</v>
      </c>
      <c r="AQ538" s="15">
        <f t="shared" si="313"/>
        <v>16713.742891776015</v>
      </c>
      <c r="AR538" s="15">
        <f t="shared" si="314"/>
        <v>0</v>
      </c>
      <c r="AS538" s="15"/>
      <c r="AT538" s="15"/>
      <c r="AU538" s="51">
        <f t="shared" si="302"/>
        <v>0</v>
      </c>
      <c r="AV538" s="51">
        <f t="shared" ca="1" si="303"/>
        <v>26632.206586925673</v>
      </c>
      <c r="AW538" s="51">
        <f t="shared" ca="1" si="315"/>
        <v>0</v>
      </c>
      <c r="AX538" s="15">
        <f t="shared" ca="1" si="316"/>
        <v>19644.264292565003</v>
      </c>
      <c r="AY538" s="51">
        <f t="shared" ca="1" si="317"/>
        <v>-2160.9730674829375</v>
      </c>
      <c r="AZ538" s="52">
        <f t="shared" ca="1" si="304"/>
        <v>0</v>
      </c>
      <c r="BA538" s="52">
        <f t="shared" ca="1" si="305"/>
        <v>0</v>
      </c>
      <c r="BB538" s="52">
        <f t="shared" si="318"/>
        <v>0</v>
      </c>
      <c r="BC538" s="39">
        <f t="shared" si="319"/>
        <v>0</v>
      </c>
      <c r="BD538" s="51">
        <f t="shared" ca="1" si="320"/>
        <v>0</v>
      </c>
      <c r="BE538" s="15">
        <f t="shared" ca="1" si="321"/>
        <v>34197.034116858078</v>
      </c>
      <c r="BF538" s="15">
        <v>-27630.98</v>
      </c>
      <c r="BG538" s="15">
        <f t="shared" ca="1" si="322"/>
        <v>1245558.6373319929</v>
      </c>
      <c r="BH538" s="15"/>
      <c r="BI538" s="15"/>
    </row>
    <row r="539" spans="1:61" ht="11.25" x14ac:dyDescent="0.2">
      <c r="A539" s="20">
        <v>31301</v>
      </c>
      <c r="B539" s="20"/>
      <c r="C539" s="20">
        <v>1</v>
      </c>
      <c r="D539" s="20">
        <f t="shared" si="306"/>
        <v>3</v>
      </c>
      <c r="E539" s="47">
        <f t="shared" si="307"/>
        <v>2</v>
      </c>
      <c r="F539" s="47">
        <f t="shared" si="308"/>
        <v>32</v>
      </c>
      <c r="G539" s="21" t="s">
        <v>621</v>
      </c>
      <c r="H539" s="29">
        <v>666</v>
      </c>
      <c r="I539" s="48"/>
      <c r="J539" s="29">
        <f t="shared" si="309"/>
        <v>1073.5522388059701</v>
      </c>
      <c r="K539" s="125">
        <v>44502.600000000006</v>
      </c>
      <c r="L539" s="125">
        <v>19227.169999999998</v>
      </c>
      <c r="M539" s="125">
        <v>32171</v>
      </c>
      <c r="N539" s="126">
        <f t="shared" si="289"/>
        <v>71711.468300000008</v>
      </c>
      <c r="O539" s="126">
        <f t="shared" ca="1" si="290"/>
        <v>181976.25196215027</v>
      </c>
      <c r="P539" s="126">
        <f t="shared" ca="1" si="291"/>
        <v>33079</v>
      </c>
      <c r="Q539" s="49">
        <f t="shared" si="310"/>
        <v>1</v>
      </c>
      <c r="R539" s="49">
        <f t="shared" si="311"/>
        <v>0</v>
      </c>
      <c r="S539" s="49">
        <f ca="1">OFFSET(V!$B$7,D539,Q539)*H539</f>
        <v>3816.1800000000003</v>
      </c>
      <c r="T539" s="49">
        <f ca="1">IF(R539&gt;0,OFFSET(V!$I$7,D539,R539)*IF(R539=1,H539-9300,IF(R539=2,H539-18000,IF(R539=3,H539-45000,0))),0)</f>
        <v>0</v>
      </c>
      <c r="U539" s="49">
        <f>IF(AND(I539=1,H539&gt;20000,H539&lt;=45000),H539*V!$G$7,0)+IF(AND(I539=1,H539&gt;45000,H539&lt;=50000),V!$G$7/5000*(50000-H539)*H539,0)</f>
        <v>0</v>
      </c>
      <c r="V539" s="50">
        <f t="shared" ca="1" si="292"/>
        <v>3816.1800000000003</v>
      </c>
      <c r="W539" s="51">
        <v>0</v>
      </c>
      <c r="X539" s="51">
        <v>0</v>
      </c>
      <c r="Y539" s="52">
        <v>137.56967507975844</v>
      </c>
      <c r="Z539" s="52">
        <v>28706.350878977926</v>
      </c>
      <c r="AA539" s="52">
        <v>7600</v>
      </c>
      <c r="AB539" s="138">
        <f t="shared" si="312"/>
        <v>6600</v>
      </c>
      <c r="AC539" s="52">
        <v>27160.820626703335</v>
      </c>
      <c r="AD539" s="138">
        <f t="shared" si="293"/>
        <v>0</v>
      </c>
      <c r="AE539" s="138">
        <f t="shared" si="294"/>
        <v>666</v>
      </c>
      <c r="AF539" s="138">
        <f t="shared" si="295"/>
        <v>0</v>
      </c>
      <c r="AG539" s="138">
        <f t="shared" si="296"/>
        <v>0</v>
      </c>
      <c r="AH539" s="29"/>
      <c r="AI539" s="29"/>
      <c r="AJ539" s="15"/>
      <c r="AK539" s="51">
        <f t="shared" ca="1" si="297"/>
        <v>477390.40105111059</v>
      </c>
      <c r="AL539" s="15">
        <f t="shared" ca="1" si="298"/>
        <v>514285.58105111058</v>
      </c>
      <c r="AM539" s="49">
        <f t="shared" ca="1" si="299"/>
        <v>2921.0309847564627</v>
      </c>
      <c r="AN539" s="49">
        <f t="shared" ca="1" si="300"/>
        <v>60.665700318426225</v>
      </c>
      <c r="AO539" s="15"/>
      <c r="AP539" s="49">
        <f t="shared" ca="1" si="301"/>
        <v>15805.001141154471</v>
      </c>
      <c r="AQ539" s="15">
        <f t="shared" si="313"/>
        <v>27160.820626703335</v>
      </c>
      <c r="AR539" s="15">
        <f t="shared" si="314"/>
        <v>0</v>
      </c>
      <c r="AS539" s="15"/>
      <c r="AT539" s="15"/>
      <c r="AU539" s="51">
        <f t="shared" si="302"/>
        <v>3300</v>
      </c>
      <c r="AV539" s="51">
        <f t="shared" ca="1" si="303"/>
        <v>11106.480643013461</v>
      </c>
      <c r="AW539" s="51">
        <f t="shared" ca="1" si="315"/>
        <v>0</v>
      </c>
      <c r="AX539" s="15">
        <f t="shared" ca="1" si="316"/>
        <v>3050.6611574645976</v>
      </c>
      <c r="AY539" s="51">
        <f t="shared" ca="1" si="317"/>
        <v>-335.58887729852125</v>
      </c>
      <c r="AZ539" s="52">
        <f t="shared" ca="1" si="304"/>
        <v>0</v>
      </c>
      <c r="BA539" s="52">
        <f t="shared" ca="1" si="305"/>
        <v>0</v>
      </c>
      <c r="BB539" s="52">
        <f t="shared" si="318"/>
        <v>0</v>
      </c>
      <c r="BC539" s="39">
        <f t="shared" si="319"/>
        <v>0</v>
      </c>
      <c r="BD539" s="51">
        <f t="shared" ca="1" si="320"/>
        <v>0</v>
      </c>
      <c r="BE539" s="15">
        <f t="shared" ca="1" si="321"/>
        <v>29875.892906869412</v>
      </c>
      <c r="BF539" s="15">
        <v>-10851.7</v>
      </c>
      <c r="BG539" s="15">
        <f t="shared" ca="1" si="322"/>
        <v>536291.47064305493</v>
      </c>
      <c r="BH539" s="15"/>
      <c r="BI539" s="15"/>
    </row>
    <row r="540" spans="1:61" ht="11.25" x14ac:dyDescent="0.2">
      <c r="A540" s="20">
        <v>31302</v>
      </c>
      <c r="B540" s="20"/>
      <c r="C540" s="20">
        <v>1</v>
      </c>
      <c r="D540" s="20">
        <f t="shared" si="306"/>
        <v>3</v>
      </c>
      <c r="E540" s="47">
        <f t="shared" si="307"/>
        <v>3</v>
      </c>
      <c r="F540" s="47">
        <f t="shared" si="308"/>
        <v>33</v>
      </c>
      <c r="G540" s="21" t="s">
        <v>622</v>
      </c>
      <c r="H540" s="29">
        <v>1058</v>
      </c>
      <c r="I540" s="48"/>
      <c r="J540" s="29">
        <f t="shared" si="309"/>
        <v>1705.4328358208954</v>
      </c>
      <c r="K540" s="125">
        <v>50389.700000000004</v>
      </c>
      <c r="L540" s="125">
        <v>74000.37</v>
      </c>
      <c r="M540" s="125">
        <v>32780</v>
      </c>
      <c r="N540" s="126">
        <f t="shared" si="289"/>
        <v>97920.728300000002</v>
      </c>
      <c r="O540" s="126">
        <f t="shared" ca="1" si="290"/>
        <v>289085.39726119366</v>
      </c>
      <c r="P540" s="126">
        <f t="shared" ca="1" si="291"/>
        <v>57349</v>
      </c>
      <c r="Q540" s="49">
        <f t="shared" si="310"/>
        <v>1</v>
      </c>
      <c r="R540" s="49">
        <f t="shared" si="311"/>
        <v>0</v>
      </c>
      <c r="S540" s="49">
        <f ca="1">OFFSET(V!$B$7,D540,Q540)*H540</f>
        <v>6062.34</v>
      </c>
      <c r="T540" s="49">
        <f ca="1">IF(R540&gt;0,OFFSET(V!$I$7,D540,R540)*IF(R540=1,H540-9300,IF(R540=2,H540-18000,IF(R540=3,H540-45000,0))),0)</f>
        <v>0</v>
      </c>
      <c r="U540" s="49">
        <f>IF(AND(I540=1,H540&gt;20000,H540&lt;=45000),H540*V!$G$7,0)+IF(AND(I540=1,H540&gt;45000,H540&lt;=50000),V!$G$7/5000*(50000-H540)*H540,0)</f>
        <v>0</v>
      </c>
      <c r="V540" s="50">
        <f t="shared" ca="1" si="292"/>
        <v>6062.34</v>
      </c>
      <c r="W540" s="51">
        <v>0</v>
      </c>
      <c r="X540" s="51">
        <v>0</v>
      </c>
      <c r="Y540" s="52">
        <v>0</v>
      </c>
      <c r="Z540" s="52">
        <v>25594.354774241838</v>
      </c>
      <c r="AA540" s="52">
        <v>2795</v>
      </c>
      <c r="AB540" s="138">
        <f t="shared" si="312"/>
        <v>1795</v>
      </c>
      <c r="AC540" s="52">
        <v>24216.372258881187</v>
      </c>
      <c r="AD540" s="138">
        <f t="shared" si="293"/>
        <v>0</v>
      </c>
      <c r="AE540" s="138">
        <f t="shared" si="294"/>
        <v>1058</v>
      </c>
      <c r="AF540" s="138">
        <f t="shared" si="295"/>
        <v>0</v>
      </c>
      <c r="AG540" s="138">
        <f t="shared" si="296"/>
        <v>0</v>
      </c>
      <c r="AH540" s="29"/>
      <c r="AI540" s="29"/>
      <c r="AJ540" s="15"/>
      <c r="AK540" s="51">
        <f t="shared" ca="1" si="297"/>
        <v>758376.94341152406</v>
      </c>
      <c r="AL540" s="15">
        <f t="shared" ca="1" si="298"/>
        <v>821788.28341152403</v>
      </c>
      <c r="AM540" s="49">
        <f t="shared" ca="1" si="299"/>
        <v>4640.3164892978039</v>
      </c>
      <c r="AN540" s="49">
        <f t="shared" ca="1" si="300"/>
        <v>0</v>
      </c>
      <c r="AO540" s="15"/>
      <c r="AP540" s="49">
        <f t="shared" ca="1" si="301"/>
        <v>14091.613668327296</v>
      </c>
      <c r="AQ540" s="15">
        <f t="shared" si="313"/>
        <v>24216.372258881187</v>
      </c>
      <c r="AR540" s="15">
        <f t="shared" si="314"/>
        <v>0</v>
      </c>
      <c r="AS540" s="15"/>
      <c r="AT540" s="15"/>
      <c r="AU540" s="51">
        <f t="shared" si="302"/>
        <v>897.5</v>
      </c>
      <c r="AV540" s="51">
        <f t="shared" ca="1" si="303"/>
        <v>17643.628408871235</v>
      </c>
      <c r="AW540" s="51">
        <f t="shared" ca="1" si="315"/>
        <v>0</v>
      </c>
      <c r="AX540" s="15">
        <f t="shared" ca="1" si="316"/>
        <v>8416.3698183173437</v>
      </c>
      <c r="AY540" s="51">
        <f t="shared" ca="1" si="317"/>
        <v>-925.84523566218252</v>
      </c>
      <c r="AZ540" s="52">
        <f t="shared" ca="1" si="304"/>
        <v>0</v>
      </c>
      <c r="BA540" s="52">
        <f t="shared" ca="1" si="305"/>
        <v>0</v>
      </c>
      <c r="BB540" s="52">
        <f t="shared" si="318"/>
        <v>0</v>
      </c>
      <c r="BC540" s="39">
        <f t="shared" si="319"/>
        <v>0</v>
      </c>
      <c r="BD540" s="51">
        <f t="shared" ca="1" si="320"/>
        <v>0</v>
      </c>
      <c r="BE540" s="15">
        <f t="shared" ca="1" si="321"/>
        <v>31706.896841536349</v>
      </c>
      <c r="BF540" s="15">
        <v>-17142.68</v>
      </c>
      <c r="BG540" s="15">
        <f t="shared" ca="1" si="322"/>
        <v>840992.81674235815</v>
      </c>
      <c r="BH540" s="15"/>
      <c r="BI540" s="15"/>
    </row>
    <row r="541" spans="1:61" ht="11.25" x14ac:dyDescent="0.2">
      <c r="A541" s="20">
        <v>31303</v>
      </c>
      <c r="B541" s="20"/>
      <c r="C541" s="20">
        <v>1</v>
      </c>
      <c r="D541" s="20">
        <f t="shared" si="306"/>
        <v>3</v>
      </c>
      <c r="E541" s="47">
        <f t="shared" si="307"/>
        <v>3</v>
      </c>
      <c r="F541" s="47">
        <f t="shared" si="308"/>
        <v>33</v>
      </c>
      <c r="G541" s="21" t="s">
        <v>623</v>
      </c>
      <c r="H541" s="29">
        <v>1224</v>
      </c>
      <c r="I541" s="48"/>
      <c r="J541" s="29">
        <f t="shared" si="309"/>
        <v>1973.0149253731342</v>
      </c>
      <c r="K541" s="125">
        <v>79276.75</v>
      </c>
      <c r="L541" s="125">
        <v>48211.12</v>
      </c>
      <c r="M541" s="125">
        <v>38272</v>
      </c>
      <c r="N541" s="126">
        <f t="shared" si="289"/>
        <v>114153.5968</v>
      </c>
      <c r="O541" s="126">
        <f t="shared" ca="1" si="290"/>
        <v>334442.84144395188</v>
      </c>
      <c r="P541" s="126">
        <f t="shared" ca="1" si="291"/>
        <v>66087</v>
      </c>
      <c r="Q541" s="49">
        <f t="shared" si="310"/>
        <v>1</v>
      </c>
      <c r="R541" s="49">
        <f t="shared" si="311"/>
        <v>0</v>
      </c>
      <c r="S541" s="49">
        <f ca="1">OFFSET(V!$B$7,D541,Q541)*H541</f>
        <v>7013.52</v>
      </c>
      <c r="T541" s="49">
        <f ca="1">IF(R541&gt;0,OFFSET(V!$I$7,D541,R541)*IF(R541=1,H541-9300,IF(R541=2,H541-18000,IF(R541=3,H541-45000,0))),0)</f>
        <v>0</v>
      </c>
      <c r="U541" s="49">
        <f>IF(AND(I541=1,H541&gt;20000,H541&lt;=45000),H541*V!$G$7,0)+IF(AND(I541=1,H541&gt;45000,H541&lt;=50000),V!$G$7/5000*(50000-H541)*H541,0)</f>
        <v>0</v>
      </c>
      <c r="V541" s="50">
        <f t="shared" ca="1" si="292"/>
        <v>7013.52</v>
      </c>
      <c r="W541" s="51">
        <v>0</v>
      </c>
      <c r="X541" s="51">
        <v>0</v>
      </c>
      <c r="Y541" s="52">
        <v>10521.136893817722</v>
      </c>
      <c r="Z541" s="52">
        <v>19722.099082142104</v>
      </c>
      <c r="AA541" s="52">
        <v>0</v>
      </c>
      <c r="AB541" s="138">
        <f t="shared" si="312"/>
        <v>0</v>
      </c>
      <c r="AC541" s="52">
        <v>18660.274787639755</v>
      </c>
      <c r="AD541" s="138">
        <f t="shared" si="293"/>
        <v>0</v>
      </c>
      <c r="AE541" s="138">
        <f t="shared" si="294"/>
        <v>1224</v>
      </c>
      <c r="AF541" s="138">
        <f t="shared" si="295"/>
        <v>0</v>
      </c>
      <c r="AG541" s="138">
        <f t="shared" si="296"/>
        <v>0</v>
      </c>
      <c r="AH541" s="29"/>
      <c r="AI541" s="29"/>
      <c r="AJ541" s="15"/>
      <c r="AK541" s="51">
        <f t="shared" ca="1" si="297"/>
        <v>877366.14247231139</v>
      </c>
      <c r="AL541" s="15">
        <f t="shared" ca="1" si="298"/>
        <v>950466.66247231141</v>
      </c>
      <c r="AM541" s="49">
        <f t="shared" ca="1" si="299"/>
        <v>5368.3812692821475</v>
      </c>
      <c r="AN541" s="49">
        <f t="shared" ca="1" si="300"/>
        <v>4639.6281552561213</v>
      </c>
      <c r="AO541" s="15"/>
      <c r="AP541" s="49">
        <f t="shared" ca="1" si="301"/>
        <v>10858.496080304154</v>
      </c>
      <c r="AQ541" s="15">
        <f t="shared" si="313"/>
        <v>18660.274787639755</v>
      </c>
      <c r="AR541" s="15">
        <f t="shared" si="314"/>
        <v>0</v>
      </c>
      <c r="AS541" s="15"/>
      <c r="AT541" s="15"/>
      <c r="AU541" s="51">
        <f t="shared" si="302"/>
        <v>0</v>
      </c>
      <c r="AV541" s="51">
        <f t="shared" ca="1" si="303"/>
        <v>20411.91037094366</v>
      </c>
      <c r="AW541" s="51">
        <f t="shared" ca="1" si="315"/>
        <v>0</v>
      </c>
      <c r="AX541" s="15">
        <f t="shared" ca="1" si="316"/>
        <v>12610.131663608059</v>
      </c>
      <c r="AY541" s="51">
        <f t="shared" ca="1" si="317"/>
        <v>-1387.1812401131515</v>
      </c>
      <c r="AZ541" s="52">
        <f t="shared" ca="1" si="304"/>
        <v>0</v>
      </c>
      <c r="BA541" s="52">
        <f t="shared" ca="1" si="305"/>
        <v>0</v>
      </c>
      <c r="BB541" s="52">
        <f t="shared" si="318"/>
        <v>0</v>
      </c>
      <c r="BC541" s="39">
        <f t="shared" si="319"/>
        <v>0</v>
      </c>
      <c r="BD541" s="51">
        <f t="shared" ca="1" si="320"/>
        <v>0</v>
      </c>
      <c r="BE541" s="15">
        <f t="shared" ca="1" si="321"/>
        <v>29883.225211134664</v>
      </c>
      <c r="BF541" s="15">
        <v>-19809.18</v>
      </c>
      <c r="BG541" s="15">
        <f t="shared" ca="1" si="322"/>
        <v>970548.71710798435</v>
      </c>
      <c r="BH541" s="15"/>
      <c r="BI541" s="15"/>
    </row>
    <row r="542" spans="1:61" ht="11.25" x14ac:dyDescent="0.2">
      <c r="A542" s="20">
        <v>31304</v>
      </c>
      <c r="B542" s="20"/>
      <c r="C542" s="20">
        <v>1</v>
      </c>
      <c r="D542" s="20">
        <f t="shared" si="306"/>
        <v>3</v>
      </c>
      <c r="E542" s="47">
        <f t="shared" si="307"/>
        <v>2</v>
      </c>
      <c r="F542" s="47">
        <f t="shared" si="308"/>
        <v>32</v>
      </c>
      <c r="G542" s="21" t="s">
        <v>624</v>
      </c>
      <c r="H542" s="29">
        <v>884</v>
      </c>
      <c r="I542" s="48"/>
      <c r="J542" s="29">
        <f t="shared" si="309"/>
        <v>1424.955223880597</v>
      </c>
      <c r="K542" s="125">
        <v>81672.549999999988</v>
      </c>
      <c r="L542" s="125">
        <v>211212.83</v>
      </c>
      <c r="M542" s="125">
        <v>0</v>
      </c>
      <c r="N542" s="126">
        <f t="shared" si="289"/>
        <v>141177.23969999998</v>
      </c>
      <c r="O542" s="126">
        <f t="shared" ca="1" si="290"/>
        <v>241542.05215396525</v>
      </c>
      <c r="P542" s="126">
        <f t="shared" ca="1" si="291"/>
        <v>30109</v>
      </c>
      <c r="Q542" s="49">
        <f t="shared" si="310"/>
        <v>1</v>
      </c>
      <c r="R542" s="49">
        <f t="shared" si="311"/>
        <v>0</v>
      </c>
      <c r="S542" s="49">
        <f ca="1">OFFSET(V!$B$7,D542,Q542)*H542</f>
        <v>5065.3200000000006</v>
      </c>
      <c r="T542" s="49">
        <f ca="1">IF(R542&gt;0,OFFSET(V!$I$7,D542,R542)*IF(R542=1,H542-9300,IF(R542=2,H542-18000,IF(R542=3,H542-45000,0))),0)</f>
        <v>0</v>
      </c>
      <c r="U542" s="49">
        <f>IF(AND(I542=1,H542&gt;20000,H542&lt;=45000),H542*V!$G$7,0)+IF(AND(I542=1,H542&gt;45000,H542&lt;=50000),V!$G$7/5000*(50000-H542)*H542,0)</f>
        <v>0</v>
      </c>
      <c r="V542" s="50">
        <f t="shared" ca="1" si="292"/>
        <v>5065.3200000000006</v>
      </c>
      <c r="W542" s="51">
        <v>0</v>
      </c>
      <c r="X542" s="51">
        <v>0</v>
      </c>
      <c r="Y542" s="52">
        <v>1115.5280044766464</v>
      </c>
      <c r="Z542" s="52">
        <v>228254.39852328799</v>
      </c>
      <c r="AA542" s="52">
        <v>48364</v>
      </c>
      <c r="AB542" s="138">
        <f t="shared" si="312"/>
        <v>47364</v>
      </c>
      <c r="AC542" s="52">
        <v>215965.33818191162</v>
      </c>
      <c r="AD542" s="138">
        <f t="shared" si="293"/>
        <v>0</v>
      </c>
      <c r="AE542" s="138">
        <f t="shared" si="294"/>
        <v>884</v>
      </c>
      <c r="AF542" s="138">
        <f t="shared" si="295"/>
        <v>0</v>
      </c>
      <c r="AG542" s="138">
        <f t="shared" si="296"/>
        <v>0</v>
      </c>
      <c r="AH542" s="29"/>
      <c r="AI542" s="29"/>
      <c r="AJ542" s="15"/>
      <c r="AK542" s="51">
        <f t="shared" ca="1" si="297"/>
        <v>633653.32511889155</v>
      </c>
      <c r="AL542" s="15">
        <f t="shared" ca="1" si="298"/>
        <v>668827.64511889149</v>
      </c>
      <c r="AM542" s="49">
        <f t="shared" ca="1" si="299"/>
        <v>3877.1642500371063</v>
      </c>
      <c r="AN542" s="49">
        <f t="shared" ca="1" si="300"/>
        <v>491.92736391328174</v>
      </c>
      <c r="AO542" s="15"/>
      <c r="AP542" s="49">
        <f t="shared" ca="1" si="301"/>
        <v>125671.18141706973</v>
      </c>
      <c r="AQ542" s="15">
        <f t="shared" si="313"/>
        <v>215965.33818191162</v>
      </c>
      <c r="AR542" s="15">
        <f t="shared" si="314"/>
        <v>0</v>
      </c>
      <c r="AS542" s="15"/>
      <c r="AT542" s="15"/>
      <c r="AU542" s="51">
        <f t="shared" si="302"/>
        <v>23682</v>
      </c>
      <c r="AV542" s="51">
        <f t="shared" ca="1" si="303"/>
        <v>14741.935267903753</v>
      </c>
      <c r="AW542" s="51">
        <f t="shared" ca="1" si="315"/>
        <v>30273.687678746937</v>
      </c>
      <c r="AX542" s="15">
        <f t="shared" ca="1" si="316"/>
        <v>0</v>
      </c>
      <c r="AY542" s="51">
        <f t="shared" ca="1" si="317"/>
        <v>0</v>
      </c>
      <c r="AZ542" s="52">
        <f t="shared" ca="1" si="304"/>
        <v>0</v>
      </c>
      <c r="BA542" s="52">
        <f t="shared" ca="1" si="305"/>
        <v>0</v>
      </c>
      <c r="BB542" s="52">
        <f t="shared" si="318"/>
        <v>0</v>
      </c>
      <c r="BC542" s="39">
        <f t="shared" si="319"/>
        <v>0</v>
      </c>
      <c r="BD542" s="51">
        <f t="shared" ca="1" si="320"/>
        <v>0</v>
      </c>
      <c r="BE542" s="15">
        <f t="shared" ca="1" si="321"/>
        <v>194368.80436372044</v>
      </c>
      <c r="BF542" s="15">
        <v>-23786.45</v>
      </c>
      <c r="BG542" s="15">
        <f t="shared" ca="1" si="322"/>
        <v>843779.09109656233</v>
      </c>
      <c r="BH542" s="15"/>
      <c r="BI542" s="15"/>
    </row>
    <row r="543" spans="1:61" ht="11.25" x14ac:dyDescent="0.2">
      <c r="A543" s="20">
        <v>31308</v>
      </c>
      <c r="B543" s="20"/>
      <c r="C543" s="20">
        <v>1</v>
      </c>
      <c r="D543" s="20">
        <f t="shared" si="306"/>
        <v>3</v>
      </c>
      <c r="E543" s="47">
        <f t="shared" si="307"/>
        <v>4</v>
      </c>
      <c r="F543" s="47">
        <f t="shared" si="308"/>
        <v>34</v>
      </c>
      <c r="G543" s="21" t="s">
        <v>625</v>
      </c>
      <c r="H543" s="29">
        <v>2957</v>
      </c>
      <c r="I543" s="48"/>
      <c r="J543" s="29">
        <f t="shared" si="309"/>
        <v>4766.5074626865671</v>
      </c>
      <c r="K543" s="125">
        <v>220543.59999999998</v>
      </c>
      <c r="L543" s="125">
        <v>429652.8</v>
      </c>
      <c r="M543" s="125">
        <v>45411</v>
      </c>
      <c r="N543" s="126">
        <f t="shared" si="289"/>
        <v>371766.98399999994</v>
      </c>
      <c r="O543" s="126">
        <f t="shared" ca="1" si="290"/>
        <v>807963.62920732494</v>
      </c>
      <c r="P543" s="126">
        <f t="shared" ca="1" si="291"/>
        <v>130859</v>
      </c>
      <c r="Q543" s="49">
        <f t="shared" si="310"/>
        <v>1</v>
      </c>
      <c r="R543" s="49">
        <f t="shared" si="311"/>
        <v>0</v>
      </c>
      <c r="S543" s="49">
        <f ca="1">OFFSET(V!$B$7,D543,Q543)*H543</f>
        <v>16943.61</v>
      </c>
      <c r="T543" s="49">
        <f ca="1">IF(R543&gt;0,OFFSET(V!$I$7,D543,R543)*IF(R543=1,H543-9300,IF(R543=2,H543-18000,IF(R543=3,H543-45000,0))),0)</f>
        <v>0</v>
      </c>
      <c r="U543" s="49">
        <f>IF(AND(I543=1,H543&gt;20000,H543&lt;=45000),H543*V!$G$7,0)+IF(AND(I543=1,H543&gt;45000,H543&lt;=50000),V!$G$7/5000*(50000-H543)*H543,0)</f>
        <v>0</v>
      </c>
      <c r="V543" s="50">
        <f t="shared" ca="1" si="292"/>
        <v>16943.61</v>
      </c>
      <c r="W543" s="51">
        <v>12593.5</v>
      </c>
      <c r="X543" s="51">
        <v>0</v>
      </c>
      <c r="Y543" s="52">
        <v>37.063145425608454</v>
      </c>
      <c r="Z543" s="52">
        <v>140276.44746117454</v>
      </c>
      <c r="AA543" s="52">
        <v>5861</v>
      </c>
      <c r="AB543" s="138">
        <f t="shared" si="312"/>
        <v>4861</v>
      </c>
      <c r="AC543" s="52">
        <v>132724.05969350395</v>
      </c>
      <c r="AD543" s="138">
        <f t="shared" si="293"/>
        <v>0</v>
      </c>
      <c r="AE543" s="138">
        <f t="shared" si="294"/>
        <v>2957</v>
      </c>
      <c r="AF543" s="138">
        <f t="shared" si="295"/>
        <v>0</v>
      </c>
      <c r="AG543" s="138">
        <f t="shared" si="296"/>
        <v>0</v>
      </c>
      <c r="AH543" s="29"/>
      <c r="AI543" s="29"/>
      <c r="AJ543" s="15"/>
      <c r="AK543" s="51">
        <f t="shared" ca="1" si="297"/>
        <v>2119584.7085707719</v>
      </c>
      <c r="AL543" s="15">
        <f t="shared" ca="1" si="298"/>
        <v>2279980.8185707717</v>
      </c>
      <c r="AM543" s="49">
        <f t="shared" ca="1" si="299"/>
        <v>12969.202135022311</v>
      </c>
      <c r="AN543" s="49">
        <f t="shared" ca="1" si="300"/>
        <v>16.344166488324021</v>
      </c>
      <c r="AO543" s="15"/>
      <c r="AP543" s="49">
        <f t="shared" ca="1" si="301"/>
        <v>77232.71486326569</v>
      </c>
      <c r="AQ543" s="15">
        <f t="shared" si="313"/>
        <v>132724.05969350395</v>
      </c>
      <c r="AR543" s="15">
        <f t="shared" si="314"/>
        <v>0</v>
      </c>
      <c r="AS543" s="15"/>
      <c r="AT543" s="15"/>
      <c r="AU543" s="51">
        <f t="shared" si="302"/>
        <v>2430.5</v>
      </c>
      <c r="AV543" s="51">
        <f t="shared" ca="1" si="303"/>
        <v>49312.106999085292</v>
      </c>
      <c r="AW543" s="51">
        <f t="shared" ca="1" si="315"/>
        <v>0</v>
      </c>
      <c r="AX543" s="15">
        <f t="shared" ca="1" si="316"/>
        <v>0</v>
      </c>
      <c r="AY543" s="51">
        <f t="shared" ca="1" si="317"/>
        <v>0</v>
      </c>
      <c r="AZ543" s="52">
        <f t="shared" ca="1" si="304"/>
        <v>0</v>
      </c>
      <c r="BA543" s="52">
        <f t="shared" ca="1" si="305"/>
        <v>0</v>
      </c>
      <c r="BB543" s="52">
        <f t="shared" si="318"/>
        <v>0</v>
      </c>
      <c r="BC543" s="39">
        <f t="shared" si="319"/>
        <v>0</v>
      </c>
      <c r="BD543" s="51">
        <f t="shared" ca="1" si="320"/>
        <v>0</v>
      </c>
      <c r="BE543" s="15">
        <f t="shared" ca="1" si="321"/>
        <v>128975.32186235097</v>
      </c>
      <c r="BF543" s="15">
        <v>-54846.559999999998</v>
      </c>
      <c r="BG543" s="15">
        <f t="shared" ca="1" si="322"/>
        <v>2367095.1267346335</v>
      </c>
      <c r="BH543" s="15"/>
      <c r="BI543" s="15"/>
    </row>
    <row r="544" spans="1:61" ht="11.25" x14ac:dyDescent="0.2">
      <c r="A544" s="20">
        <v>31309</v>
      </c>
      <c r="B544" s="20"/>
      <c r="C544" s="20">
        <v>1</v>
      </c>
      <c r="D544" s="20">
        <f t="shared" si="306"/>
        <v>3</v>
      </c>
      <c r="E544" s="47">
        <f t="shared" si="307"/>
        <v>4</v>
      </c>
      <c r="F544" s="47">
        <f t="shared" si="308"/>
        <v>34</v>
      </c>
      <c r="G544" s="21" t="s">
        <v>626</v>
      </c>
      <c r="H544" s="29">
        <v>2978</v>
      </c>
      <c r="I544" s="48"/>
      <c r="J544" s="29">
        <f t="shared" si="309"/>
        <v>4800.3582089552237</v>
      </c>
      <c r="K544" s="125">
        <v>200599.55000000002</v>
      </c>
      <c r="L544" s="125">
        <v>281289.82</v>
      </c>
      <c r="M544" s="125">
        <v>65789</v>
      </c>
      <c r="N544" s="126">
        <f t="shared" si="289"/>
        <v>319923.7058</v>
      </c>
      <c r="O544" s="126">
        <f t="shared" ca="1" si="290"/>
        <v>813701.61913405941</v>
      </c>
      <c r="P544" s="126">
        <f t="shared" ca="1" si="291"/>
        <v>148133</v>
      </c>
      <c r="Q544" s="49">
        <f t="shared" si="310"/>
        <v>1</v>
      </c>
      <c r="R544" s="49">
        <f t="shared" si="311"/>
        <v>0</v>
      </c>
      <c r="S544" s="49">
        <f ca="1">OFFSET(V!$B$7,D544,Q544)*H544</f>
        <v>17063.940000000002</v>
      </c>
      <c r="T544" s="49">
        <f ca="1">IF(R544&gt;0,OFFSET(V!$I$7,D544,R544)*IF(R544=1,H544-9300,IF(R544=2,H544-18000,IF(R544=3,H544-45000,0))),0)</f>
        <v>0</v>
      </c>
      <c r="U544" s="49">
        <f>IF(AND(I544=1,H544&gt;20000,H544&lt;=45000),H544*V!$G$7,0)+IF(AND(I544=1,H544&gt;45000,H544&lt;=50000),V!$G$7/5000*(50000-H544)*H544,0)</f>
        <v>0</v>
      </c>
      <c r="V544" s="50">
        <f t="shared" ca="1" si="292"/>
        <v>17063.940000000002</v>
      </c>
      <c r="W544" s="51">
        <v>12126.25</v>
      </c>
      <c r="X544" s="51">
        <v>0</v>
      </c>
      <c r="Y544" s="52">
        <v>0</v>
      </c>
      <c r="Z544" s="52">
        <v>155921.30985516304</v>
      </c>
      <c r="AA544" s="52">
        <v>23575</v>
      </c>
      <c r="AB544" s="138">
        <f t="shared" si="312"/>
        <v>22575</v>
      </c>
      <c r="AC544" s="52">
        <v>147526.61342121437</v>
      </c>
      <c r="AD544" s="138">
        <f t="shared" si="293"/>
        <v>0</v>
      </c>
      <c r="AE544" s="138">
        <f t="shared" si="294"/>
        <v>2978</v>
      </c>
      <c r="AF544" s="138">
        <f t="shared" si="295"/>
        <v>0</v>
      </c>
      <c r="AG544" s="138">
        <f t="shared" si="296"/>
        <v>0</v>
      </c>
      <c r="AH544" s="29"/>
      <c r="AI544" s="29"/>
      <c r="AJ544" s="15"/>
      <c r="AK544" s="51">
        <f t="shared" ca="1" si="297"/>
        <v>2134637.5590543654</v>
      </c>
      <c r="AL544" s="15">
        <f t="shared" ca="1" si="298"/>
        <v>2311960.7490543653</v>
      </c>
      <c r="AM544" s="49">
        <f t="shared" ca="1" si="299"/>
        <v>13061.306715622741</v>
      </c>
      <c r="AN544" s="49">
        <f t="shared" ca="1" si="300"/>
        <v>0</v>
      </c>
      <c r="AO544" s="15"/>
      <c r="AP544" s="49">
        <f t="shared" ca="1" si="301"/>
        <v>85846.386069077867</v>
      </c>
      <c r="AQ544" s="15">
        <f t="shared" si="313"/>
        <v>147526.61342121437</v>
      </c>
      <c r="AR544" s="15">
        <f t="shared" si="314"/>
        <v>0</v>
      </c>
      <c r="AS544" s="15"/>
      <c r="AT544" s="15"/>
      <c r="AU544" s="51">
        <f t="shared" si="302"/>
        <v>11287.5</v>
      </c>
      <c r="AV544" s="51">
        <f t="shared" ca="1" si="303"/>
        <v>49662.311343684814</v>
      </c>
      <c r="AW544" s="51">
        <f t="shared" ca="1" si="315"/>
        <v>0</v>
      </c>
      <c r="AX544" s="15">
        <f t="shared" ca="1" si="316"/>
        <v>0</v>
      </c>
      <c r="AY544" s="51">
        <f t="shared" ca="1" si="317"/>
        <v>0</v>
      </c>
      <c r="AZ544" s="52">
        <f t="shared" ca="1" si="304"/>
        <v>0</v>
      </c>
      <c r="BA544" s="52">
        <f t="shared" ca="1" si="305"/>
        <v>0</v>
      </c>
      <c r="BB544" s="52">
        <f t="shared" si="318"/>
        <v>0</v>
      </c>
      <c r="BC544" s="39">
        <f t="shared" si="319"/>
        <v>0</v>
      </c>
      <c r="BD544" s="51">
        <f t="shared" ca="1" si="320"/>
        <v>0</v>
      </c>
      <c r="BE544" s="15">
        <f t="shared" ca="1" si="321"/>
        <v>146796.19741276267</v>
      </c>
      <c r="BF544" s="15">
        <v>-51781.21</v>
      </c>
      <c r="BG544" s="15">
        <f t="shared" ca="1" si="322"/>
        <v>2420037.0431827507</v>
      </c>
      <c r="BH544" s="15"/>
      <c r="BI544" s="15"/>
    </row>
    <row r="545" spans="1:61" ht="11.25" x14ac:dyDescent="0.2">
      <c r="A545" s="20">
        <v>31310</v>
      </c>
      <c r="B545" s="20"/>
      <c r="C545" s="20">
        <v>1</v>
      </c>
      <c r="D545" s="20">
        <f t="shared" si="306"/>
        <v>3</v>
      </c>
      <c r="E545" s="47">
        <f t="shared" si="307"/>
        <v>3</v>
      </c>
      <c r="F545" s="47">
        <f t="shared" si="308"/>
        <v>33</v>
      </c>
      <c r="G545" s="21" t="s">
        <v>627</v>
      </c>
      <c r="H545" s="29">
        <v>2169</v>
      </c>
      <c r="I545" s="48"/>
      <c r="J545" s="29">
        <f t="shared" si="309"/>
        <v>3496.2985074626868</v>
      </c>
      <c r="K545" s="125">
        <v>178735.35</v>
      </c>
      <c r="L545" s="125">
        <v>353957.23</v>
      </c>
      <c r="M545" s="125">
        <v>0</v>
      </c>
      <c r="N545" s="126">
        <f t="shared" si="289"/>
        <v>266732.77169999998</v>
      </c>
      <c r="O545" s="126">
        <f t="shared" ca="1" si="290"/>
        <v>592652.38814700302</v>
      </c>
      <c r="P545" s="126">
        <f t="shared" ca="1" si="291"/>
        <v>97776</v>
      </c>
      <c r="Q545" s="49">
        <f t="shared" si="310"/>
        <v>1</v>
      </c>
      <c r="R545" s="49">
        <f t="shared" si="311"/>
        <v>0</v>
      </c>
      <c r="S545" s="49">
        <f ca="1">OFFSET(V!$B$7,D545,Q545)*H545</f>
        <v>12428.37</v>
      </c>
      <c r="T545" s="49">
        <f ca="1">IF(R545&gt;0,OFFSET(V!$I$7,D545,R545)*IF(R545=1,H545-9300,IF(R545=2,H545-18000,IF(R545=3,H545-45000,0))),0)</f>
        <v>0</v>
      </c>
      <c r="U545" s="49">
        <f>IF(AND(I545=1,H545&gt;20000,H545&lt;=45000),H545*V!$G$7,0)+IF(AND(I545=1,H545&gt;45000,H545&lt;=50000),V!$G$7/5000*(50000-H545)*H545,0)</f>
        <v>0</v>
      </c>
      <c r="V545" s="50">
        <f t="shared" ca="1" si="292"/>
        <v>12428.37</v>
      </c>
      <c r="W545" s="51">
        <v>9144.75</v>
      </c>
      <c r="X545" s="51">
        <v>0</v>
      </c>
      <c r="Y545" s="52">
        <v>0</v>
      </c>
      <c r="Z545" s="52">
        <v>46738.007165541443</v>
      </c>
      <c r="AA545" s="52">
        <v>4056</v>
      </c>
      <c r="AB545" s="138">
        <f t="shared" si="312"/>
        <v>3056</v>
      </c>
      <c r="AC545" s="52">
        <v>44221.664900030097</v>
      </c>
      <c r="AD545" s="138">
        <f t="shared" si="293"/>
        <v>0</v>
      </c>
      <c r="AE545" s="138">
        <f t="shared" si="294"/>
        <v>2169</v>
      </c>
      <c r="AF545" s="138">
        <f t="shared" si="295"/>
        <v>0</v>
      </c>
      <c r="AG545" s="138">
        <f t="shared" si="296"/>
        <v>0</v>
      </c>
      <c r="AH545" s="29"/>
      <c r="AI545" s="29"/>
      <c r="AJ545" s="15"/>
      <c r="AK545" s="51">
        <f t="shared" ca="1" si="297"/>
        <v>1554744.4142340224</v>
      </c>
      <c r="AL545" s="15">
        <f t="shared" ca="1" si="298"/>
        <v>1674093.5342340225</v>
      </c>
      <c r="AM545" s="49">
        <f t="shared" ca="1" si="299"/>
        <v>9513.0873963014528</v>
      </c>
      <c r="AN545" s="49">
        <f t="shared" ca="1" si="300"/>
        <v>0</v>
      </c>
      <c r="AO545" s="15"/>
      <c r="AP545" s="49">
        <f t="shared" ca="1" si="301"/>
        <v>25732.781561157073</v>
      </c>
      <c r="AQ545" s="15">
        <f t="shared" si="313"/>
        <v>44221.664900030097</v>
      </c>
      <c r="AR545" s="15">
        <f t="shared" si="314"/>
        <v>0</v>
      </c>
      <c r="AS545" s="15"/>
      <c r="AT545" s="15"/>
      <c r="AU545" s="51">
        <f t="shared" si="302"/>
        <v>1528</v>
      </c>
      <c r="AV545" s="51">
        <f t="shared" ca="1" si="303"/>
        <v>36171.105877922222</v>
      </c>
      <c r="AW545" s="51">
        <f t="shared" ca="1" si="315"/>
        <v>0</v>
      </c>
      <c r="AX545" s="15">
        <f t="shared" ca="1" si="316"/>
        <v>19210.222539049195</v>
      </c>
      <c r="AY545" s="51">
        <f t="shared" ca="1" si="317"/>
        <v>-2113.2261768108478</v>
      </c>
      <c r="AZ545" s="52">
        <f t="shared" ca="1" si="304"/>
        <v>0</v>
      </c>
      <c r="BA545" s="52">
        <f t="shared" ca="1" si="305"/>
        <v>0</v>
      </c>
      <c r="BB545" s="52">
        <f t="shared" si="318"/>
        <v>0</v>
      </c>
      <c r="BC545" s="39">
        <f t="shared" si="319"/>
        <v>0</v>
      </c>
      <c r="BD545" s="51">
        <f t="shared" ca="1" si="320"/>
        <v>0</v>
      </c>
      <c r="BE545" s="15">
        <f t="shared" ca="1" si="321"/>
        <v>61318.661262268441</v>
      </c>
      <c r="BF545" s="15">
        <v>-39376.65</v>
      </c>
      <c r="BG545" s="15">
        <f t="shared" ca="1" si="322"/>
        <v>1705548.6328925926</v>
      </c>
      <c r="BH545" s="15"/>
      <c r="BI545" s="15"/>
    </row>
    <row r="546" spans="1:61" ht="11.25" x14ac:dyDescent="0.2">
      <c r="A546" s="20">
        <v>31311</v>
      </c>
      <c r="B546" s="20"/>
      <c r="C546" s="20">
        <v>1</v>
      </c>
      <c r="D546" s="20">
        <f t="shared" si="306"/>
        <v>3</v>
      </c>
      <c r="E546" s="47">
        <f t="shared" si="307"/>
        <v>4</v>
      </c>
      <c r="F546" s="47">
        <f t="shared" si="308"/>
        <v>34</v>
      </c>
      <c r="G546" s="21" t="s">
        <v>628</v>
      </c>
      <c r="H546" s="29">
        <v>3695</v>
      </c>
      <c r="I546" s="48"/>
      <c r="J546" s="29">
        <f t="shared" si="309"/>
        <v>5956.1194029850749</v>
      </c>
      <c r="K546" s="125">
        <v>228911.65000000002</v>
      </c>
      <c r="L546" s="125">
        <v>429304.04</v>
      </c>
      <c r="M546" s="125">
        <v>69087</v>
      </c>
      <c r="N546" s="126">
        <f t="shared" si="289"/>
        <v>401331.96360000002</v>
      </c>
      <c r="O546" s="126">
        <f t="shared" ca="1" si="290"/>
        <v>1009612.9894897077</v>
      </c>
      <c r="P546" s="126">
        <f t="shared" ca="1" si="291"/>
        <v>182484</v>
      </c>
      <c r="Q546" s="49">
        <f t="shared" si="310"/>
        <v>1</v>
      </c>
      <c r="R546" s="49">
        <f t="shared" si="311"/>
        <v>0</v>
      </c>
      <c r="S546" s="49">
        <f ca="1">OFFSET(V!$B$7,D546,Q546)*H546</f>
        <v>21172.350000000002</v>
      </c>
      <c r="T546" s="49">
        <f ca="1">IF(R546&gt;0,OFFSET(V!$I$7,D546,R546)*IF(R546=1,H546-9300,IF(R546=2,H546-18000,IF(R546=3,H546-45000,0))),0)</f>
        <v>0</v>
      </c>
      <c r="U546" s="49">
        <f>IF(AND(I546=1,H546&gt;20000,H546&lt;=45000),H546*V!$G$7,0)+IF(AND(I546=1,H546&gt;45000,H546&lt;=50000),V!$G$7/5000*(50000-H546)*H546,0)</f>
        <v>0</v>
      </c>
      <c r="V546" s="50">
        <f t="shared" ca="1" si="292"/>
        <v>21172.350000000002</v>
      </c>
      <c r="W546" s="51">
        <v>16643</v>
      </c>
      <c r="X546" s="51">
        <v>0</v>
      </c>
      <c r="Y546" s="52">
        <v>1536.8124241477292</v>
      </c>
      <c r="Z546" s="52">
        <v>128020.75536143834</v>
      </c>
      <c r="AA546" s="52">
        <v>0</v>
      </c>
      <c r="AB546" s="138">
        <f t="shared" si="312"/>
        <v>0</v>
      </c>
      <c r="AC546" s="52">
        <v>121128.20565477941</v>
      </c>
      <c r="AD546" s="138">
        <f t="shared" si="293"/>
        <v>0</v>
      </c>
      <c r="AE546" s="138">
        <f t="shared" si="294"/>
        <v>3695</v>
      </c>
      <c r="AF546" s="138">
        <f t="shared" si="295"/>
        <v>0</v>
      </c>
      <c r="AG546" s="138">
        <f t="shared" si="296"/>
        <v>0</v>
      </c>
      <c r="AH546" s="29"/>
      <c r="AI546" s="29"/>
      <c r="AJ546" s="15"/>
      <c r="AK546" s="51">
        <f t="shared" ca="1" si="297"/>
        <v>2648584.882708489</v>
      </c>
      <c r="AL546" s="15">
        <f t="shared" ca="1" si="298"/>
        <v>2868884.2327084891</v>
      </c>
      <c r="AM546" s="49">
        <f t="shared" ca="1" si="299"/>
        <v>16206.020253265959</v>
      </c>
      <c r="AN546" s="49">
        <f t="shared" ca="1" si="300"/>
        <v>677.70605633056482</v>
      </c>
      <c r="AO546" s="15"/>
      <c r="AP546" s="49">
        <f t="shared" ca="1" si="301"/>
        <v>70485.036329042152</v>
      </c>
      <c r="AQ546" s="15">
        <f t="shared" si="313"/>
        <v>121128.20565477941</v>
      </c>
      <c r="AR546" s="15">
        <f t="shared" si="314"/>
        <v>0</v>
      </c>
      <c r="AS546" s="15"/>
      <c r="AT546" s="15"/>
      <c r="AU546" s="51">
        <f t="shared" si="302"/>
        <v>0</v>
      </c>
      <c r="AV546" s="51">
        <f t="shared" ca="1" si="303"/>
        <v>61619.288252154263</v>
      </c>
      <c r="AW546" s="51">
        <f t="shared" ca="1" si="315"/>
        <v>0</v>
      </c>
      <c r="AX546" s="15">
        <f t="shared" ca="1" si="316"/>
        <v>10976.11892641701</v>
      </c>
      <c r="AY546" s="51">
        <f t="shared" ca="1" si="317"/>
        <v>-1207.4311886780172</v>
      </c>
      <c r="AZ546" s="52">
        <f t="shared" ca="1" si="304"/>
        <v>0</v>
      </c>
      <c r="BA546" s="52">
        <f t="shared" ca="1" si="305"/>
        <v>0</v>
      </c>
      <c r="BB546" s="52">
        <f t="shared" si="318"/>
        <v>0</v>
      </c>
      <c r="BC546" s="39">
        <f t="shared" si="319"/>
        <v>0</v>
      </c>
      <c r="BD546" s="51">
        <f t="shared" ca="1" si="320"/>
        <v>0</v>
      </c>
      <c r="BE546" s="15">
        <f t="shared" ca="1" si="321"/>
        <v>130896.8933925184</v>
      </c>
      <c r="BF546" s="15">
        <v>-64483.66</v>
      </c>
      <c r="BG546" s="15">
        <f t="shared" ca="1" si="322"/>
        <v>2952181.1924106032</v>
      </c>
      <c r="BH546" s="15"/>
      <c r="BI546" s="15"/>
    </row>
    <row r="547" spans="1:61" ht="11.25" x14ac:dyDescent="0.2">
      <c r="A547" s="20">
        <v>31315</v>
      </c>
      <c r="B547" s="20"/>
      <c r="C547" s="20">
        <v>1</v>
      </c>
      <c r="D547" s="20">
        <f t="shared" si="306"/>
        <v>3</v>
      </c>
      <c r="E547" s="47">
        <f t="shared" si="307"/>
        <v>3</v>
      </c>
      <c r="F547" s="47">
        <f t="shared" si="308"/>
        <v>33</v>
      </c>
      <c r="G547" s="21" t="s">
        <v>629</v>
      </c>
      <c r="H547" s="29">
        <v>2044</v>
      </c>
      <c r="I547" s="48"/>
      <c r="J547" s="29">
        <f t="shared" si="309"/>
        <v>3294.8059701492539</v>
      </c>
      <c r="K547" s="125">
        <v>138414.75</v>
      </c>
      <c r="L547" s="125">
        <v>208659.58</v>
      </c>
      <c r="M547" s="125">
        <v>0</v>
      </c>
      <c r="N547" s="126">
        <f t="shared" si="289"/>
        <v>181035.85619999998</v>
      </c>
      <c r="O547" s="126">
        <f t="shared" ca="1" si="290"/>
        <v>558497.68620215496</v>
      </c>
      <c r="P547" s="126">
        <f t="shared" ca="1" si="291"/>
        <v>113239</v>
      </c>
      <c r="Q547" s="49">
        <f t="shared" si="310"/>
        <v>1</v>
      </c>
      <c r="R547" s="49">
        <f t="shared" si="311"/>
        <v>0</v>
      </c>
      <c r="S547" s="49">
        <f ca="1">OFFSET(V!$B$7,D547,Q547)*H547</f>
        <v>11712.12</v>
      </c>
      <c r="T547" s="49">
        <f ca="1">IF(R547&gt;0,OFFSET(V!$I$7,D547,R547)*IF(R547=1,H547-9300,IF(R547=2,H547-18000,IF(R547=3,H547-45000,0))),0)</f>
        <v>0</v>
      </c>
      <c r="U547" s="49">
        <f>IF(AND(I547=1,H547&gt;20000,H547&lt;=45000),H547*V!$G$7,0)+IF(AND(I547=1,H547&gt;45000,H547&lt;=50000),V!$G$7/5000*(50000-H547)*H547,0)</f>
        <v>0</v>
      </c>
      <c r="V547" s="50">
        <f t="shared" ca="1" si="292"/>
        <v>11712.12</v>
      </c>
      <c r="W547" s="51">
        <v>0</v>
      </c>
      <c r="X547" s="51">
        <v>0</v>
      </c>
      <c r="Y547" s="52">
        <v>0</v>
      </c>
      <c r="Z547" s="52">
        <v>130505.8029258083</v>
      </c>
      <c r="AA547" s="52">
        <v>0</v>
      </c>
      <c r="AB547" s="138">
        <f t="shared" si="312"/>
        <v>0</v>
      </c>
      <c r="AC547" s="52">
        <v>123479.45996185704</v>
      </c>
      <c r="AD547" s="138">
        <f t="shared" si="293"/>
        <v>0</v>
      </c>
      <c r="AE547" s="138">
        <f t="shared" si="294"/>
        <v>2044</v>
      </c>
      <c r="AF547" s="138">
        <f t="shared" si="295"/>
        <v>0</v>
      </c>
      <c r="AG547" s="138">
        <f t="shared" si="296"/>
        <v>0</v>
      </c>
      <c r="AH547" s="29"/>
      <c r="AI547" s="29"/>
      <c r="AJ547" s="15"/>
      <c r="AK547" s="51">
        <f t="shared" ca="1" si="297"/>
        <v>1465144.1137364416</v>
      </c>
      <c r="AL547" s="15">
        <f t="shared" ca="1" si="298"/>
        <v>1590095.2337364417</v>
      </c>
      <c r="AM547" s="49">
        <f t="shared" ca="1" si="299"/>
        <v>8964.8458451084225</v>
      </c>
      <c r="AN547" s="49">
        <f t="shared" ca="1" si="300"/>
        <v>0</v>
      </c>
      <c r="AO547" s="15"/>
      <c r="AP547" s="49">
        <f t="shared" ca="1" si="301"/>
        <v>71853.241565446922</v>
      </c>
      <c r="AQ547" s="15">
        <f t="shared" si="313"/>
        <v>123479.45996185704</v>
      </c>
      <c r="AR547" s="15">
        <f t="shared" si="314"/>
        <v>0</v>
      </c>
      <c r="AS547" s="15"/>
      <c r="AT547" s="15"/>
      <c r="AU547" s="51">
        <f t="shared" si="302"/>
        <v>0</v>
      </c>
      <c r="AV547" s="51">
        <f t="shared" ca="1" si="303"/>
        <v>34086.556207686961</v>
      </c>
      <c r="AW547" s="51">
        <f t="shared" ca="1" si="315"/>
        <v>5191.7161925374385</v>
      </c>
      <c r="AX547" s="15">
        <f t="shared" ca="1" si="316"/>
        <v>0</v>
      </c>
      <c r="AY547" s="51">
        <f t="shared" ca="1" si="317"/>
        <v>0</v>
      </c>
      <c r="AZ547" s="52">
        <f t="shared" ca="1" si="304"/>
        <v>0</v>
      </c>
      <c r="BA547" s="52">
        <f t="shared" ca="1" si="305"/>
        <v>0</v>
      </c>
      <c r="BB547" s="52">
        <f t="shared" si="318"/>
        <v>0</v>
      </c>
      <c r="BC547" s="39">
        <f t="shared" si="319"/>
        <v>0</v>
      </c>
      <c r="BD547" s="51">
        <f t="shared" ca="1" si="320"/>
        <v>0</v>
      </c>
      <c r="BE547" s="15">
        <f t="shared" ca="1" si="321"/>
        <v>111131.51396567131</v>
      </c>
      <c r="BF547" s="15">
        <v>-36341.839999999997</v>
      </c>
      <c r="BG547" s="15">
        <f t="shared" ca="1" si="322"/>
        <v>1673849.7535472214</v>
      </c>
      <c r="BH547" s="15"/>
      <c r="BI547" s="15"/>
    </row>
    <row r="548" spans="1:61" ht="11.25" x14ac:dyDescent="0.2">
      <c r="A548" s="20">
        <v>31319</v>
      </c>
      <c r="B548" s="20"/>
      <c r="C548" s="20">
        <v>1</v>
      </c>
      <c r="D548" s="20">
        <f t="shared" si="306"/>
        <v>3</v>
      </c>
      <c r="E548" s="47">
        <f t="shared" si="307"/>
        <v>3</v>
      </c>
      <c r="F548" s="47">
        <f t="shared" si="308"/>
        <v>33</v>
      </c>
      <c r="G548" s="21" t="s">
        <v>630</v>
      </c>
      <c r="H548" s="29">
        <v>1182</v>
      </c>
      <c r="I548" s="48"/>
      <c r="J548" s="29">
        <f t="shared" si="309"/>
        <v>1905.3134328358208</v>
      </c>
      <c r="K548" s="125">
        <v>64464.400000000009</v>
      </c>
      <c r="L548" s="125">
        <v>127123.8</v>
      </c>
      <c r="M548" s="125">
        <v>31823</v>
      </c>
      <c r="N548" s="126">
        <f t="shared" si="289"/>
        <v>127815.65</v>
      </c>
      <c r="O548" s="126">
        <f t="shared" ca="1" si="290"/>
        <v>322966.86159048293</v>
      </c>
      <c r="P548" s="126">
        <f t="shared" ca="1" si="291"/>
        <v>58545</v>
      </c>
      <c r="Q548" s="49">
        <f t="shared" si="310"/>
        <v>1</v>
      </c>
      <c r="R548" s="49">
        <f t="shared" si="311"/>
        <v>0</v>
      </c>
      <c r="S548" s="49">
        <f ca="1">OFFSET(V!$B$7,D548,Q548)*H548</f>
        <v>6772.8600000000006</v>
      </c>
      <c r="T548" s="49">
        <f ca="1">IF(R548&gt;0,OFFSET(V!$I$7,D548,R548)*IF(R548=1,H548-9300,IF(R548=2,H548-18000,IF(R548=3,H548-45000,0))),0)</f>
        <v>0</v>
      </c>
      <c r="U548" s="49">
        <f>IF(AND(I548=1,H548&gt;20000,H548&lt;=45000),H548*V!$G$7,0)+IF(AND(I548=1,H548&gt;45000,H548&lt;=50000),V!$G$7/5000*(50000-H548)*H548,0)</f>
        <v>0</v>
      </c>
      <c r="V548" s="50">
        <f t="shared" ca="1" si="292"/>
        <v>6772.8600000000006</v>
      </c>
      <c r="W548" s="51">
        <v>0</v>
      </c>
      <c r="X548" s="51">
        <v>0</v>
      </c>
      <c r="Y548" s="52">
        <v>46.510613867430216</v>
      </c>
      <c r="Z548" s="52">
        <v>10577.094976126973</v>
      </c>
      <c r="AA548" s="52">
        <v>0</v>
      </c>
      <c r="AB548" s="138">
        <f t="shared" si="312"/>
        <v>0</v>
      </c>
      <c r="AC548" s="52">
        <v>10007.631433522638</v>
      </c>
      <c r="AD548" s="138">
        <f t="shared" si="293"/>
        <v>0</v>
      </c>
      <c r="AE548" s="138">
        <f t="shared" si="294"/>
        <v>1182</v>
      </c>
      <c r="AF548" s="138">
        <f t="shared" si="295"/>
        <v>0</v>
      </c>
      <c r="AG548" s="138">
        <f t="shared" si="296"/>
        <v>0</v>
      </c>
      <c r="AH548" s="29"/>
      <c r="AI548" s="29"/>
      <c r="AJ548" s="15"/>
      <c r="AK548" s="51">
        <f t="shared" ca="1" si="297"/>
        <v>847260.44150512421</v>
      </c>
      <c r="AL548" s="15">
        <f t="shared" ca="1" si="298"/>
        <v>912578.3015051242</v>
      </c>
      <c r="AM548" s="49">
        <f t="shared" ca="1" si="299"/>
        <v>5184.1721080812895</v>
      </c>
      <c r="AN548" s="49">
        <f t="shared" ca="1" si="300"/>
        <v>20.510326573583086</v>
      </c>
      <c r="AO548" s="15"/>
      <c r="AP548" s="49">
        <f t="shared" ca="1" si="301"/>
        <v>5823.484805594283</v>
      </c>
      <c r="AQ548" s="15">
        <f t="shared" si="313"/>
        <v>10007.631433522638</v>
      </c>
      <c r="AR548" s="15">
        <f t="shared" si="314"/>
        <v>0</v>
      </c>
      <c r="AS548" s="15"/>
      <c r="AT548" s="15"/>
      <c r="AU548" s="51">
        <f t="shared" si="302"/>
        <v>0</v>
      </c>
      <c r="AV548" s="51">
        <f t="shared" ca="1" si="303"/>
        <v>19711.501681744612</v>
      </c>
      <c r="AW548" s="51">
        <f t="shared" ca="1" si="315"/>
        <v>0</v>
      </c>
      <c r="AX548" s="15">
        <f t="shared" ca="1" si="316"/>
        <v>15527.355053816256</v>
      </c>
      <c r="AY548" s="51">
        <f t="shared" ca="1" si="317"/>
        <v>-1708.0912566036723</v>
      </c>
      <c r="AZ548" s="52">
        <f t="shared" ca="1" si="304"/>
        <v>0</v>
      </c>
      <c r="BA548" s="52">
        <f t="shared" ca="1" si="305"/>
        <v>0</v>
      </c>
      <c r="BB548" s="52">
        <f t="shared" si="318"/>
        <v>0</v>
      </c>
      <c r="BC548" s="39">
        <f t="shared" si="319"/>
        <v>0</v>
      </c>
      <c r="BD548" s="51">
        <f t="shared" ca="1" si="320"/>
        <v>0</v>
      </c>
      <c r="BE548" s="15">
        <f t="shared" ca="1" si="321"/>
        <v>23826.895230735223</v>
      </c>
      <c r="BF548" s="15">
        <v>-19652.169999999998</v>
      </c>
      <c r="BG548" s="15">
        <f t="shared" ca="1" si="322"/>
        <v>921957.70917051425</v>
      </c>
      <c r="BH548" s="15"/>
      <c r="BI548" s="15"/>
    </row>
    <row r="549" spans="1:61" ht="11.25" x14ac:dyDescent="0.2">
      <c r="A549" s="20">
        <v>31321</v>
      </c>
      <c r="B549" s="20"/>
      <c r="C549" s="20">
        <v>1</v>
      </c>
      <c r="D549" s="20">
        <f t="shared" si="306"/>
        <v>3</v>
      </c>
      <c r="E549" s="47">
        <f t="shared" si="307"/>
        <v>2</v>
      </c>
      <c r="F549" s="47">
        <f t="shared" si="308"/>
        <v>32</v>
      </c>
      <c r="G549" s="21" t="s">
        <v>631</v>
      </c>
      <c r="H549" s="29">
        <v>779</v>
      </c>
      <c r="I549" s="48"/>
      <c r="J549" s="29">
        <f t="shared" si="309"/>
        <v>1255.7014925373135</v>
      </c>
      <c r="K549" s="125">
        <v>49693.75</v>
      </c>
      <c r="L549" s="125">
        <v>12546.86</v>
      </c>
      <c r="M549" s="125">
        <v>31247</v>
      </c>
      <c r="N549" s="126">
        <f t="shared" si="289"/>
        <v>71919.775399999999</v>
      </c>
      <c r="O549" s="126">
        <f t="shared" ca="1" si="290"/>
        <v>212852.10252029292</v>
      </c>
      <c r="P549" s="126">
        <f t="shared" ca="1" si="291"/>
        <v>42280</v>
      </c>
      <c r="Q549" s="49">
        <f t="shared" si="310"/>
        <v>1</v>
      </c>
      <c r="R549" s="49">
        <f t="shared" si="311"/>
        <v>0</v>
      </c>
      <c r="S549" s="49">
        <f ca="1">OFFSET(V!$B$7,D549,Q549)*H549</f>
        <v>4463.67</v>
      </c>
      <c r="T549" s="49">
        <f ca="1">IF(R549&gt;0,OFFSET(V!$I$7,D549,R549)*IF(R549=1,H549-9300,IF(R549=2,H549-18000,IF(R549=3,H549-45000,0))),0)</f>
        <v>0</v>
      </c>
      <c r="U549" s="49">
        <f>IF(AND(I549=1,H549&gt;20000,H549&lt;=45000),H549*V!$G$7,0)+IF(AND(I549=1,H549&gt;45000,H549&lt;=50000),V!$G$7/5000*(50000-H549)*H549,0)</f>
        <v>0</v>
      </c>
      <c r="V549" s="50">
        <f t="shared" ca="1" si="292"/>
        <v>4463.67</v>
      </c>
      <c r="W549" s="51">
        <v>0</v>
      </c>
      <c r="X549" s="51">
        <v>0</v>
      </c>
      <c r="Y549" s="52">
        <v>11243.650211114582</v>
      </c>
      <c r="Z549" s="52">
        <v>23980.000436037004</v>
      </c>
      <c r="AA549" s="52">
        <v>7086</v>
      </c>
      <c r="AB549" s="138">
        <f t="shared" si="312"/>
        <v>6086</v>
      </c>
      <c r="AC549" s="52">
        <v>22688.933651557825</v>
      </c>
      <c r="AD549" s="138">
        <f t="shared" si="293"/>
        <v>0</v>
      </c>
      <c r="AE549" s="138">
        <f t="shared" si="294"/>
        <v>779</v>
      </c>
      <c r="AF549" s="138">
        <f t="shared" si="295"/>
        <v>0</v>
      </c>
      <c r="AG549" s="138">
        <f t="shared" si="296"/>
        <v>0</v>
      </c>
      <c r="AH549" s="29"/>
      <c r="AI549" s="29"/>
      <c r="AJ549" s="15"/>
      <c r="AK549" s="51">
        <f t="shared" ca="1" si="297"/>
        <v>558389.07270092366</v>
      </c>
      <c r="AL549" s="15">
        <f t="shared" ca="1" si="298"/>
        <v>605132.7427009237</v>
      </c>
      <c r="AM549" s="49">
        <f t="shared" ca="1" si="299"/>
        <v>3416.6413470349612</v>
      </c>
      <c r="AN549" s="49">
        <f t="shared" ca="1" si="300"/>
        <v>4958.2432596226254</v>
      </c>
      <c r="AO549" s="15"/>
      <c r="AP549" s="49">
        <f t="shared" ca="1" si="301"/>
        <v>13202.790415761259</v>
      </c>
      <c r="AQ549" s="15">
        <f t="shared" si="313"/>
        <v>22688.933651557825</v>
      </c>
      <c r="AR549" s="15">
        <f t="shared" si="314"/>
        <v>0</v>
      </c>
      <c r="AS549" s="15"/>
      <c r="AT549" s="15"/>
      <c r="AU549" s="51">
        <f t="shared" si="302"/>
        <v>3043</v>
      </c>
      <c r="AV549" s="51">
        <f t="shared" ca="1" si="303"/>
        <v>12990.913544906136</v>
      </c>
      <c r="AW549" s="51">
        <f t="shared" ca="1" si="315"/>
        <v>0</v>
      </c>
      <c r="AX549" s="15">
        <f t="shared" ca="1" si="316"/>
        <v>6547.7703091095682</v>
      </c>
      <c r="AY549" s="51">
        <f t="shared" ca="1" si="317"/>
        <v>-720.28939741996612</v>
      </c>
      <c r="AZ549" s="52">
        <f t="shared" ca="1" si="304"/>
        <v>0</v>
      </c>
      <c r="BA549" s="52">
        <f t="shared" ca="1" si="305"/>
        <v>0</v>
      </c>
      <c r="BB549" s="52">
        <f t="shared" si="318"/>
        <v>0</v>
      </c>
      <c r="BC549" s="39">
        <f t="shared" si="319"/>
        <v>0</v>
      </c>
      <c r="BD549" s="51">
        <f t="shared" ca="1" si="320"/>
        <v>0</v>
      </c>
      <c r="BE549" s="15">
        <f t="shared" ca="1" si="321"/>
        <v>28516.414563247428</v>
      </c>
      <c r="BF549" s="15">
        <v>-13168.93</v>
      </c>
      <c r="BG549" s="15">
        <f t="shared" ca="1" si="322"/>
        <v>628855.11187082867</v>
      </c>
      <c r="BH549" s="15"/>
      <c r="BI549" s="15"/>
    </row>
    <row r="550" spans="1:61" ht="11.25" x14ac:dyDescent="0.2">
      <c r="A550" s="20">
        <v>31322</v>
      </c>
      <c r="B550" s="20"/>
      <c r="C550" s="20">
        <v>1</v>
      </c>
      <c r="D550" s="20">
        <f t="shared" si="306"/>
        <v>3</v>
      </c>
      <c r="E550" s="47">
        <f t="shared" si="307"/>
        <v>5</v>
      </c>
      <c r="F550" s="47">
        <f t="shared" si="308"/>
        <v>35</v>
      </c>
      <c r="G550" s="21" t="s">
        <v>632</v>
      </c>
      <c r="H550" s="29">
        <v>7541</v>
      </c>
      <c r="I550" s="48"/>
      <c r="J550" s="29">
        <f t="shared" si="309"/>
        <v>12155.641791044776</v>
      </c>
      <c r="K550" s="125">
        <v>509461.5</v>
      </c>
      <c r="L550" s="125">
        <v>1587868.04</v>
      </c>
      <c r="M550" s="125">
        <v>0</v>
      </c>
      <c r="N550" s="126">
        <f t="shared" si="289"/>
        <v>986080.81560000009</v>
      </c>
      <c r="O550" s="126">
        <f t="shared" ca="1" si="290"/>
        <v>2060484.8589287917</v>
      </c>
      <c r="P550" s="126">
        <f t="shared" ca="1" si="291"/>
        <v>322321</v>
      </c>
      <c r="Q550" s="49">
        <f t="shared" si="310"/>
        <v>1</v>
      </c>
      <c r="R550" s="49">
        <f t="shared" si="311"/>
        <v>0</v>
      </c>
      <c r="S550" s="49">
        <f ca="1">OFFSET(V!$B$7,D550,Q550)*H550</f>
        <v>43209.93</v>
      </c>
      <c r="T550" s="49">
        <f ca="1">IF(R550&gt;0,OFFSET(V!$I$7,D550,R550)*IF(R550=1,H550-9300,IF(R550=2,H550-18000,IF(R550=3,H550-45000,0))),0)</f>
        <v>0</v>
      </c>
      <c r="U550" s="49">
        <f>IF(AND(I550=1,H550&gt;20000,H550&lt;=45000),H550*V!$G$7,0)+IF(AND(I550=1,H550&gt;45000,H550&lt;=50000),V!$G$7/5000*(50000-H550)*H550,0)</f>
        <v>0</v>
      </c>
      <c r="V550" s="50">
        <f t="shared" ca="1" si="292"/>
        <v>43209.93</v>
      </c>
      <c r="W550" s="51">
        <v>40562.5</v>
      </c>
      <c r="X550" s="51">
        <v>0</v>
      </c>
      <c r="Y550" s="52">
        <v>12399.729657056894</v>
      </c>
      <c r="Z550" s="52">
        <v>936822.81636301533</v>
      </c>
      <c r="AA550" s="52">
        <v>54055</v>
      </c>
      <c r="AB550" s="138">
        <f t="shared" si="312"/>
        <v>53055</v>
      </c>
      <c r="AC550" s="52">
        <v>886384.91814968188</v>
      </c>
      <c r="AD550" s="138">
        <f t="shared" si="293"/>
        <v>0</v>
      </c>
      <c r="AE550" s="138">
        <f t="shared" si="294"/>
        <v>7541</v>
      </c>
      <c r="AF550" s="138">
        <f t="shared" si="295"/>
        <v>0</v>
      </c>
      <c r="AG550" s="138">
        <f t="shared" si="296"/>
        <v>0</v>
      </c>
      <c r="AH550" s="29"/>
      <c r="AI550" s="29"/>
      <c r="AJ550" s="15"/>
      <c r="AK550" s="51">
        <f t="shared" ca="1" si="297"/>
        <v>5405406.9284180561</v>
      </c>
      <c r="AL550" s="15">
        <f t="shared" ca="1" si="298"/>
        <v>5811500.3584180558</v>
      </c>
      <c r="AM550" s="49">
        <f t="shared" ca="1" si="299"/>
        <v>33074.316300373102</v>
      </c>
      <c r="AN550" s="49">
        <f t="shared" ca="1" si="300"/>
        <v>5468.0530645172503</v>
      </c>
      <c r="AO550" s="15"/>
      <c r="AP550" s="49">
        <f t="shared" ca="1" si="301"/>
        <v>515791.28758298588</v>
      </c>
      <c r="AQ550" s="15">
        <f t="shared" si="313"/>
        <v>886384.91814968188</v>
      </c>
      <c r="AR550" s="15">
        <f t="shared" si="314"/>
        <v>0</v>
      </c>
      <c r="AS550" s="15"/>
      <c r="AT550" s="15"/>
      <c r="AU550" s="51">
        <f t="shared" si="302"/>
        <v>26527.5</v>
      </c>
      <c r="AV550" s="51">
        <f t="shared" ca="1" si="303"/>
        <v>125756.71250595272</v>
      </c>
      <c r="AW550" s="51">
        <f t="shared" ca="1" si="315"/>
        <v>129670.92624577507</v>
      </c>
      <c r="AX550" s="15">
        <f t="shared" ca="1" si="316"/>
        <v>0</v>
      </c>
      <c r="AY550" s="51">
        <f t="shared" ca="1" si="317"/>
        <v>0</v>
      </c>
      <c r="AZ550" s="52">
        <f t="shared" ca="1" si="304"/>
        <v>0</v>
      </c>
      <c r="BA550" s="52">
        <f t="shared" ca="1" si="305"/>
        <v>0</v>
      </c>
      <c r="BB550" s="52">
        <f t="shared" si="318"/>
        <v>0</v>
      </c>
      <c r="BC550" s="39">
        <f t="shared" si="319"/>
        <v>0</v>
      </c>
      <c r="BD550" s="51">
        <f t="shared" ca="1" si="320"/>
        <v>0</v>
      </c>
      <c r="BE550" s="15">
        <f t="shared" ca="1" si="321"/>
        <v>797746.42633471359</v>
      </c>
      <c r="BF550" s="15">
        <v>-156766.03</v>
      </c>
      <c r="BG550" s="15">
        <f t="shared" ca="1" si="322"/>
        <v>6491023.1241176603</v>
      </c>
      <c r="BH550" s="15"/>
      <c r="BI550" s="15"/>
    </row>
    <row r="551" spans="1:61" ht="11.25" x14ac:dyDescent="0.2">
      <c r="A551" s="20">
        <v>31323</v>
      </c>
      <c r="B551" s="20"/>
      <c r="C551" s="20">
        <v>1</v>
      </c>
      <c r="D551" s="20">
        <f t="shared" si="306"/>
        <v>3</v>
      </c>
      <c r="E551" s="47">
        <f t="shared" si="307"/>
        <v>3</v>
      </c>
      <c r="F551" s="47">
        <f t="shared" si="308"/>
        <v>33</v>
      </c>
      <c r="G551" s="21" t="s">
        <v>633</v>
      </c>
      <c r="H551" s="29">
        <v>1428</v>
      </c>
      <c r="I551" s="48"/>
      <c r="J551" s="29">
        <f t="shared" si="309"/>
        <v>2301.8507462686566</v>
      </c>
      <c r="K551" s="125">
        <v>83322.450000000012</v>
      </c>
      <c r="L551" s="125">
        <v>59648.42</v>
      </c>
      <c r="M551" s="125">
        <v>35437</v>
      </c>
      <c r="N551" s="126">
        <f t="shared" si="289"/>
        <v>118692.0478</v>
      </c>
      <c r="O551" s="126">
        <f t="shared" ca="1" si="290"/>
        <v>390183.31501794385</v>
      </c>
      <c r="P551" s="126">
        <f t="shared" ca="1" si="291"/>
        <v>81447</v>
      </c>
      <c r="Q551" s="49">
        <f t="shared" si="310"/>
        <v>1</v>
      </c>
      <c r="R551" s="49">
        <f t="shared" si="311"/>
        <v>0</v>
      </c>
      <c r="S551" s="49">
        <f ca="1">OFFSET(V!$B$7,D551,Q551)*H551</f>
        <v>8182.4400000000005</v>
      </c>
      <c r="T551" s="49">
        <f ca="1">IF(R551&gt;0,OFFSET(V!$I$7,D551,R551)*IF(R551=1,H551-9300,IF(R551=2,H551-18000,IF(R551=3,H551-45000,0))),0)</f>
        <v>0</v>
      </c>
      <c r="U551" s="49">
        <f>IF(AND(I551=1,H551&gt;20000,H551&lt;=45000),H551*V!$G$7,0)+IF(AND(I551=1,H551&gt;45000,H551&lt;=50000),V!$G$7/5000*(50000-H551)*H551,0)</f>
        <v>0</v>
      </c>
      <c r="V551" s="50">
        <f t="shared" ca="1" si="292"/>
        <v>8182.4400000000005</v>
      </c>
      <c r="W551" s="51">
        <v>0</v>
      </c>
      <c r="X551" s="51">
        <v>0</v>
      </c>
      <c r="Y551" s="52">
        <v>197.81545460491412</v>
      </c>
      <c r="Z551" s="52">
        <v>74625.044512110922</v>
      </c>
      <c r="AA551" s="52">
        <v>1448</v>
      </c>
      <c r="AB551" s="138">
        <f t="shared" si="312"/>
        <v>448</v>
      </c>
      <c r="AC551" s="52">
        <v>70607.283273246285</v>
      </c>
      <c r="AD551" s="138">
        <f t="shared" si="293"/>
        <v>0</v>
      </c>
      <c r="AE551" s="138">
        <f t="shared" si="294"/>
        <v>1428</v>
      </c>
      <c r="AF551" s="138">
        <f t="shared" si="295"/>
        <v>0</v>
      </c>
      <c r="AG551" s="138">
        <f t="shared" si="296"/>
        <v>0</v>
      </c>
      <c r="AH551" s="29"/>
      <c r="AI551" s="29"/>
      <c r="AJ551" s="15"/>
      <c r="AK551" s="51">
        <f t="shared" ca="1" si="297"/>
        <v>1023593.8328843632</v>
      </c>
      <c r="AL551" s="15">
        <f t="shared" ca="1" si="298"/>
        <v>1113223.2728843633</v>
      </c>
      <c r="AM551" s="49">
        <f t="shared" ca="1" si="299"/>
        <v>6263.1114808291723</v>
      </c>
      <c r="AN551" s="49">
        <f t="shared" ca="1" si="300"/>
        <v>87.232982708270555</v>
      </c>
      <c r="AO551" s="15"/>
      <c r="AP551" s="49">
        <f t="shared" ca="1" si="301"/>
        <v>41086.68909695324</v>
      </c>
      <c r="AQ551" s="15">
        <f t="shared" si="313"/>
        <v>70607.283273246285</v>
      </c>
      <c r="AR551" s="15">
        <f t="shared" si="314"/>
        <v>0</v>
      </c>
      <c r="AS551" s="15"/>
      <c r="AT551" s="15"/>
      <c r="AU551" s="51">
        <f t="shared" si="302"/>
        <v>224</v>
      </c>
      <c r="AV551" s="51">
        <f t="shared" ca="1" si="303"/>
        <v>23813.895432767604</v>
      </c>
      <c r="AW551" s="51">
        <f t="shared" ca="1" si="315"/>
        <v>0</v>
      </c>
      <c r="AX551" s="15">
        <f t="shared" ca="1" si="316"/>
        <v>0</v>
      </c>
      <c r="AY551" s="51">
        <f t="shared" ca="1" si="317"/>
        <v>0</v>
      </c>
      <c r="AZ551" s="52">
        <f t="shared" ca="1" si="304"/>
        <v>0</v>
      </c>
      <c r="BA551" s="52">
        <f t="shared" ca="1" si="305"/>
        <v>0</v>
      </c>
      <c r="BB551" s="52">
        <f t="shared" si="318"/>
        <v>0</v>
      </c>
      <c r="BC551" s="39">
        <f t="shared" si="319"/>
        <v>0</v>
      </c>
      <c r="BD551" s="51">
        <f t="shared" ca="1" si="320"/>
        <v>0</v>
      </c>
      <c r="BE551" s="15">
        <f t="shared" ca="1" si="321"/>
        <v>65124.584529720843</v>
      </c>
      <c r="BF551" s="15">
        <v>-23384.15</v>
      </c>
      <c r="BG551" s="15">
        <f t="shared" ca="1" si="322"/>
        <v>1161314.0518776218</v>
      </c>
      <c r="BH551" s="15"/>
      <c r="BI551" s="15"/>
    </row>
    <row r="552" spans="1:61" ht="11.25" x14ac:dyDescent="0.2">
      <c r="A552" s="20">
        <v>31324</v>
      </c>
      <c r="B552" s="20"/>
      <c r="C552" s="20">
        <v>1</v>
      </c>
      <c r="D552" s="20">
        <f t="shared" si="306"/>
        <v>3</v>
      </c>
      <c r="E552" s="47">
        <f t="shared" si="307"/>
        <v>3</v>
      </c>
      <c r="F552" s="47">
        <f t="shared" si="308"/>
        <v>33</v>
      </c>
      <c r="G552" s="21" t="s">
        <v>634</v>
      </c>
      <c r="H552" s="29">
        <v>2025</v>
      </c>
      <c r="I552" s="48"/>
      <c r="J552" s="29">
        <f t="shared" si="309"/>
        <v>3264.1791044776119</v>
      </c>
      <c r="K552" s="125">
        <v>104945.15</v>
      </c>
      <c r="L552" s="125">
        <v>190212.75</v>
      </c>
      <c r="M552" s="125">
        <v>27864</v>
      </c>
      <c r="N552" s="126">
        <f t="shared" si="289"/>
        <v>177607.48050000001</v>
      </c>
      <c r="O552" s="126">
        <f t="shared" ca="1" si="290"/>
        <v>553306.17150653806</v>
      </c>
      <c r="P552" s="126">
        <f t="shared" ca="1" si="291"/>
        <v>112710</v>
      </c>
      <c r="Q552" s="49">
        <f t="shared" si="310"/>
        <v>1</v>
      </c>
      <c r="R552" s="49">
        <f t="shared" si="311"/>
        <v>0</v>
      </c>
      <c r="S552" s="49">
        <f ca="1">OFFSET(V!$B$7,D552,Q552)*H552</f>
        <v>11603.25</v>
      </c>
      <c r="T552" s="49">
        <f ca="1">IF(R552&gt;0,OFFSET(V!$I$7,D552,R552)*IF(R552=1,H552-9300,IF(R552=2,H552-18000,IF(R552=3,H552-45000,0))),0)</f>
        <v>0</v>
      </c>
      <c r="U552" s="49">
        <f>IF(AND(I552=1,H552&gt;20000,H552&lt;=45000),H552*V!$G$7,0)+IF(AND(I552=1,H552&gt;45000,H552&lt;=50000),V!$G$7/5000*(50000-H552)*H552,0)</f>
        <v>0</v>
      </c>
      <c r="V552" s="50">
        <f t="shared" ca="1" si="292"/>
        <v>11603.25</v>
      </c>
      <c r="W552" s="51">
        <v>9202.6</v>
      </c>
      <c r="X552" s="51">
        <v>0</v>
      </c>
      <c r="Y552" s="52">
        <v>0</v>
      </c>
      <c r="Z552" s="52">
        <v>51043.145861645455</v>
      </c>
      <c r="AA552" s="52">
        <v>1541</v>
      </c>
      <c r="AB552" s="138">
        <f t="shared" si="312"/>
        <v>541</v>
      </c>
      <c r="AC552" s="52">
        <v>48295.017880035324</v>
      </c>
      <c r="AD552" s="138">
        <f t="shared" si="293"/>
        <v>0</v>
      </c>
      <c r="AE552" s="138">
        <f t="shared" si="294"/>
        <v>2025</v>
      </c>
      <c r="AF552" s="138">
        <f t="shared" si="295"/>
        <v>0</v>
      </c>
      <c r="AG552" s="138">
        <f t="shared" si="296"/>
        <v>0</v>
      </c>
      <c r="AH552" s="29"/>
      <c r="AI552" s="29"/>
      <c r="AJ552" s="15"/>
      <c r="AK552" s="51">
        <f t="shared" ca="1" si="297"/>
        <v>1451524.8680608093</v>
      </c>
      <c r="AL552" s="15">
        <f t="shared" ca="1" si="298"/>
        <v>1585040.7180608094</v>
      </c>
      <c r="AM552" s="49">
        <f t="shared" ca="1" si="299"/>
        <v>8881.5131293270824</v>
      </c>
      <c r="AN552" s="49">
        <f t="shared" ca="1" si="300"/>
        <v>0</v>
      </c>
      <c r="AO552" s="15"/>
      <c r="AP552" s="49">
        <f t="shared" ca="1" si="301"/>
        <v>28103.083599601843</v>
      </c>
      <c r="AQ552" s="15">
        <f t="shared" si="313"/>
        <v>48295.017880035324</v>
      </c>
      <c r="AR552" s="15">
        <f t="shared" si="314"/>
        <v>0</v>
      </c>
      <c r="AS552" s="15"/>
      <c r="AT552" s="15"/>
      <c r="AU552" s="51">
        <f t="shared" si="302"/>
        <v>270.5</v>
      </c>
      <c r="AV552" s="51">
        <f t="shared" ca="1" si="303"/>
        <v>33769.704657811199</v>
      </c>
      <c r="AW552" s="51">
        <f t="shared" ca="1" si="315"/>
        <v>0</v>
      </c>
      <c r="AX552" s="15">
        <f t="shared" ca="1" si="316"/>
        <v>13848.270377377718</v>
      </c>
      <c r="AY552" s="51">
        <f t="shared" ca="1" si="317"/>
        <v>-1523.3830532437587</v>
      </c>
      <c r="AZ552" s="52">
        <f t="shared" ca="1" si="304"/>
        <v>0</v>
      </c>
      <c r="BA552" s="52">
        <f t="shared" ca="1" si="305"/>
        <v>0</v>
      </c>
      <c r="BB552" s="52">
        <f t="shared" si="318"/>
        <v>0</v>
      </c>
      <c r="BC552" s="39">
        <f t="shared" si="319"/>
        <v>0</v>
      </c>
      <c r="BD552" s="51">
        <f t="shared" ca="1" si="320"/>
        <v>0</v>
      </c>
      <c r="BE552" s="15">
        <f t="shared" ca="1" si="321"/>
        <v>60619.905204169285</v>
      </c>
      <c r="BF552" s="15">
        <v>-34456.32</v>
      </c>
      <c r="BG552" s="15">
        <f t="shared" ca="1" si="322"/>
        <v>1620085.8163943056</v>
      </c>
      <c r="BH552" s="15"/>
      <c r="BI552" s="15"/>
    </row>
    <row r="553" spans="1:61" ht="11.25" x14ac:dyDescent="0.2">
      <c r="A553" s="20">
        <v>31326</v>
      </c>
      <c r="B553" s="20"/>
      <c r="C553" s="20">
        <v>1</v>
      </c>
      <c r="D553" s="20">
        <f t="shared" si="306"/>
        <v>3</v>
      </c>
      <c r="E553" s="47">
        <f t="shared" si="307"/>
        <v>2</v>
      </c>
      <c r="F553" s="47">
        <f t="shared" si="308"/>
        <v>32</v>
      </c>
      <c r="G553" s="21" t="s">
        <v>635</v>
      </c>
      <c r="H553" s="29">
        <v>923</v>
      </c>
      <c r="I553" s="48"/>
      <c r="J553" s="29">
        <f t="shared" si="309"/>
        <v>1487.8208955223881</v>
      </c>
      <c r="K553" s="125">
        <v>50396.6</v>
      </c>
      <c r="L553" s="125">
        <v>39603.39</v>
      </c>
      <c r="M553" s="125">
        <v>32710</v>
      </c>
      <c r="N553" s="126">
        <f t="shared" si="289"/>
        <v>84440.874099999986</v>
      </c>
      <c r="O553" s="126">
        <f t="shared" ca="1" si="290"/>
        <v>252198.31916075785</v>
      </c>
      <c r="P553" s="126">
        <f t="shared" ca="1" si="291"/>
        <v>50327</v>
      </c>
      <c r="Q553" s="49">
        <f t="shared" si="310"/>
        <v>1</v>
      </c>
      <c r="R553" s="49">
        <f t="shared" si="311"/>
        <v>0</v>
      </c>
      <c r="S553" s="49">
        <f ca="1">OFFSET(V!$B$7,D553,Q553)*H553</f>
        <v>5288.79</v>
      </c>
      <c r="T553" s="49">
        <f ca="1">IF(R553&gt;0,OFFSET(V!$I$7,D553,R553)*IF(R553=1,H553-9300,IF(R553=2,H553-18000,IF(R553=3,H553-45000,0))),0)</f>
        <v>0</v>
      </c>
      <c r="U553" s="49">
        <f>IF(AND(I553=1,H553&gt;20000,H553&lt;=45000),H553*V!$G$7,0)+IF(AND(I553=1,H553&gt;45000,H553&lt;=50000),V!$G$7/5000*(50000-H553)*H553,0)</f>
        <v>0</v>
      </c>
      <c r="V553" s="50">
        <f t="shared" ca="1" si="292"/>
        <v>5288.79</v>
      </c>
      <c r="W553" s="51">
        <v>0</v>
      </c>
      <c r="X553" s="51">
        <v>0</v>
      </c>
      <c r="Y553" s="52">
        <v>0</v>
      </c>
      <c r="Z553" s="52">
        <v>30082.774358117189</v>
      </c>
      <c r="AA553" s="52">
        <v>1756</v>
      </c>
      <c r="AB553" s="138">
        <f t="shared" si="312"/>
        <v>756</v>
      </c>
      <c r="AC553" s="52">
        <v>28463.1384093046</v>
      </c>
      <c r="AD553" s="138">
        <f t="shared" si="293"/>
        <v>0</v>
      </c>
      <c r="AE553" s="138">
        <f t="shared" si="294"/>
        <v>923</v>
      </c>
      <c r="AF553" s="138">
        <f t="shared" si="295"/>
        <v>0</v>
      </c>
      <c r="AG553" s="138">
        <f t="shared" si="296"/>
        <v>0</v>
      </c>
      <c r="AH553" s="29"/>
      <c r="AI553" s="29"/>
      <c r="AJ553" s="15"/>
      <c r="AK553" s="51">
        <f t="shared" ca="1" si="297"/>
        <v>661608.61887413682</v>
      </c>
      <c r="AL553" s="15">
        <f t="shared" ca="1" si="298"/>
        <v>717224.40887413686</v>
      </c>
      <c r="AM553" s="49">
        <f t="shared" ca="1" si="299"/>
        <v>4048.2156140093316</v>
      </c>
      <c r="AN553" s="49">
        <f t="shared" ca="1" si="300"/>
        <v>0</v>
      </c>
      <c r="AO553" s="15"/>
      <c r="AP553" s="49">
        <f t="shared" ca="1" si="301"/>
        <v>16562.825594364193</v>
      </c>
      <c r="AQ553" s="15">
        <f t="shared" si="313"/>
        <v>28463.1384093046</v>
      </c>
      <c r="AR553" s="15">
        <f t="shared" si="314"/>
        <v>0</v>
      </c>
      <c r="AS553" s="15"/>
      <c r="AT553" s="15"/>
      <c r="AU553" s="51">
        <f t="shared" si="302"/>
        <v>378</v>
      </c>
      <c r="AV553" s="51">
        <f t="shared" ca="1" si="303"/>
        <v>15392.314765017154</v>
      </c>
      <c r="AW553" s="51">
        <f t="shared" ca="1" si="315"/>
        <v>0</v>
      </c>
      <c r="AX553" s="15">
        <f t="shared" ca="1" si="316"/>
        <v>3870.0019500767448</v>
      </c>
      <c r="AY553" s="51">
        <f t="shared" ca="1" si="317"/>
        <v>-425.7207020161872</v>
      </c>
      <c r="AZ553" s="52">
        <f t="shared" ca="1" si="304"/>
        <v>0</v>
      </c>
      <c r="BA553" s="52">
        <f t="shared" ca="1" si="305"/>
        <v>0</v>
      </c>
      <c r="BB553" s="52">
        <f t="shared" si="318"/>
        <v>0</v>
      </c>
      <c r="BC553" s="39">
        <f t="shared" si="319"/>
        <v>0</v>
      </c>
      <c r="BD553" s="51">
        <f t="shared" ca="1" si="320"/>
        <v>0</v>
      </c>
      <c r="BE553" s="15">
        <f t="shared" ca="1" si="321"/>
        <v>31907.419657365157</v>
      </c>
      <c r="BF553" s="15">
        <v>-14914.7</v>
      </c>
      <c r="BG553" s="15">
        <f t="shared" ca="1" si="322"/>
        <v>738265.34414551139</v>
      </c>
      <c r="BH553" s="15"/>
      <c r="BI553" s="15"/>
    </row>
    <row r="554" spans="1:61" ht="11.25" x14ac:dyDescent="0.2">
      <c r="A554" s="20">
        <v>31327</v>
      </c>
      <c r="B554" s="20"/>
      <c r="C554" s="20">
        <v>1</v>
      </c>
      <c r="D554" s="20">
        <f t="shared" si="306"/>
        <v>3</v>
      </c>
      <c r="E554" s="47">
        <f t="shared" si="307"/>
        <v>4</v>
      </c>
      <c r="F554" s="47">
        <f t="shared" si="308"/>
        <v>34</v>
      </c>
      <c r="G554" s="21" t="s">
        <v>636</v>
      </c>
      <c r="H554" s="29">
        <v>3487</v>
      </c>
      <c r="I554" s="48"/>
      <c r="J554" s="29">
        <f t="shared" si="309"/>
        <v>5620.8358208955224</v>
      </c>
      <c r="K554" s="125">
        <v>224008.50000000003</v>
      </c>
      <c r="L554" s="125">
        <v>332006.23</v>
      </c>
      <c r="M554" s="125">
        <v>76698</v>
      </c>
      <c r="N554" s="126">
        <f t="shared" si="289"/>
        <v>367466.54970000003</v>
      </c>
      <c r="O554" s="126">
        <f t="shared" ca="1" si="290"/>
        <v>952779.56545348058</v>
      </c>
      <c r="P554" s="126">
        <f t="shared" ca="1" si="291"/>
        <v>175594</v>
      </c>
      <c r="Q554" s="49">
        <f t="shared" si="310"/>
        <v>1</v>
      </c>
      <c r="R554" s="49">
        <f t="shared" si="311"/>
        <v>0</v>
      </c>
      <c r="S554" s="49">
        <f ca="1">OFFSET(V!$B$7,D554,Q554)*H554</f>
        <v>19980.510000000002</v>
      </c>
      <c r="T554" s="49">
        <f ca="1">IF(R554&gt;0,OFFSET(V!$I$7,D554,R554)*IF(R554=1,H554-9300,IF(R554=2,H554-18000,IF(R554=3,H554-45000,0))),0)</f>
        <v>0</v>
      </c>
      <c r="U554" s="49">
        <f>IF(AND(I554=1,H554&gt;20000,H554&lt;=45000),H554*V!$G$7,0)+IF(AND(I554=1,H554&gt;45000,H554&lt;=50000),V!$G$7/5000*(50000-H554)*H554,0)</f>
        <v>0</v>
      </c>
      <c r="V554" s="50">
        <f t="shared" ca="1" si="292"/>
        <v>19980.510000000002</v>
      </c>
      <c r="W554" s="51">
        <v>13679.300000000001</v>
      </c>
      <c r="X554" s="51">
        <v>0</v>
      </c>
      <c r="Y554" s="52">
        <v>840.67934565380108</v>
      </c>
      <c r="Z554" s="52">
        <v>108997.04221564936</v>
      </c>
      <c r="AA554" s="52">
        <v>13174</v>
      </c>
      <c r="AB554" s="138">
        <f t="shared" si="312"/>
        <v>12174</v>
      </c>
      <c r="AC554" s="52">
        <v>103128.71618344367</v>
      </c>
      <c r="AD554" s="138">
        <f t="shared" si="293"/>
        <v>0</v>
      </c>
      <c r="AE554" s="138">
        <f t="shared" si="294"/>
        <v>3487</v>
      </c>
      <c r="AF554" s="138">
        <f t="shared" si="295"/>
        <v>0</v>
      </c>
      <c r="AG554" s="138">
        <f t="shared" si="296"/>
        <v>0</v>
      </c>
      <c r="AH554" s="29"/>
      <c r="AI554" s="29"/>
      <c r="AJ554" s="15"/>
      <c r="AK554" s="51">
        <f t="shared" ca="1" si="297"/>
        <v>2499489.9826805145</v>
      </c>
      <c r="AL554" s="15">
        <f t="shared" ca="1" si="298"/>
        <v>2708743.792680514</v>
      </c>
      <c r="AM554" s="49">
        <f t="shared" ca="1" si="299"/>
        <v>15293.746312080759</v>
      </c>
      <c r="AN554" s="49">
        <f t="shared" ca="1" si="300"/>
        <v>370.72415281751427</v>
      </c>
      <c r="AO554" s="15"/>
      <c r="AP554" s="49">
        <f t="shared" ca="1" si="301"/>
        <v>60011.054134447892</v>
      </c>
      <c r="AQ554" s="15">
        <f t="shared" si="313"/>
        <v>103128.71618344367</v>
      </c>
      <c r="AR554" s="15">
        <f t="shared" si="314"/>
        <v>0</v>
      </c>
      <c r="AS554" s="15"/>
      <c r="AT554" s="15"/>
      <c r="AU554" s="51">
        <f t="shared" si="302"/>
        <v>6087</v>
      </c>
      <c r="AV554" s="51">
        <f t="shared" ca="1" si="303"/>
        <v>58150.597600882793</v>
      </c>
      <c r="AW554" s="51">
        <f t="shared" ca="1" si="315"/>
        <v>0</v>
      </c>
      <c r="AX554" s="15">
        <f t="shared" ca="1" si="316"/>
        <v>21119.935551887</v>
      </c>
      <c r="AY554" s="51">
        <f t="shared" ca="1" si="317"/>
        <v>-2323.3047181042539</v>
      </c>
      <c r="AZ554" s="52">
        <f t="shared" ca="1" si="304"/>
        <v>0</v>
      </c>
      <c r="BA554" s="52">
        <f t="shared" ca="1" si="305"/>
        <v>0</v>
      </c>
      <c r="BB554" s="52">
        <f t="shared" si="318"/>
        <v>0</v>
      </c>
      <c r="BC554" s="39">
        <f t="shared" si="319"/>
        <v>0</v>
      </c>
      <c r="BD554" s="51">
        <f t="shared" ca="1" si="320"/>
        <v>0</v>
      </c>
      <c r="BE554" s="15">
        <f t="shared" ca="1" si="321"/>
        <v>121925.34701722642</v>
      </c>
      <c r="BF554" s="15">
        <v>-59624.12</v>
      </c>
      <c r="BG554" s="15">
        <f t="shared" ca="1" si="322"/>
        <v>2786709.4901626385</v>
      </c>
      <c r="BH554" s="15"/>
      <c r="BI554" s="15"/>
    </row>
    <row r="555" spans="1:61" ht="11.25" x14ac:dyDescent="0.2">
      <c r="A555" s="20">
        <v>31330</v>
      </c>
      <c r="B555" s="20"/>
      <c r="C555" s="20">
        <v>1</v>
      </c>
      <c r="D555" s="20">
        <f t="shared" si="306"/>
        <v>3</v>
      </c>
      <c r="E555" s="47">
        <f t="shared" si="307"/>
        <v>3</v>
      </c>
      <c r="F555" s="47">
        <f t="shared" si="308"/>
        <v>33</v>
      </c>
      <c r="G555" s="21" t="s">
        <v>337</v>
      </c>
      <c r="H555" s="29">
        <v>1378</v>
      </c>
      <c r="I555" s="48"/>
      <c r="J555" s="29">
        <f t="shared" si="309"/>
        <v>2221.2537313432836</v>
      </c>
      <c r="K555" s="125">
        <v>71432.45</v>
      </c>
      <c r="L555" s="125">
        <v>77557.37</v>
      </c>
      <c r="M555" s="125">
        <v>35877</v>
      </c>
      <c r="N555" s="126">
        <f t="shared" si="289"/>
        <v>117555.7383</v>
      </c>
      <c r="O555" s="126">
        <f t="shared" ca="1" si="290"/>
        <v>376521.43424000463</v>
      </c>
      <c r="P555" s="126">
        <f t="shared" ca="1" si="291"/>
        <v>77690</v>
      </c>
      <c r="Q555" s="49">
        <f t="shared" si="310"/>
        <v>1</v>
      </c>
      <c r="R555" s="49">
        <f t="shared" si="311"/>
        <v>0</v>
      </c>
      <c r="S555" s="49">
        <f ca="1">OFFSET(V!$B$7,D555,Q555)*H555</f>
        <v>7895.9400000000005</v>
      </c>
      <c r="T555" s="49">
        <f ca="1">IF(R555&gt;0,OFFSET(V!$I$7,D555,R555)*IF(R555=1,H555-9300,IF(R555=2,H555-18000,IF(R555=3,H555-45000,0))),0)</f>
        <v>0</v>
      </c>
      <c r="U555" s="49">
        <f>IF(AND(I555=1,H555&gt;20000,H555&lt;=45000),H555*V!$G$7,0)+IF(AND(I555=1,H555&gt;45000,H555&lt;=50000),V!$G$7/5000*(50000-H555)*H555,0)</f>
        <v>0</v>
      </c>
      <c r="V555" s="50">
        <f t="shared" ca="1" si="292"/>
        <v>7895.9400000000005</v>
      </c>
      <c r="W555" s="51">
        <v>0</v>
      </c>
      <c r="X555" s="51">
        <v>0</v>
      </c>
      <c r="Y555" s="52">
        <v>0</v>
      </c>
      <c r="Z555" s="52">
        <v>42447.839073276016</v>
      </c>
      <c r="AA555" s="52">
        <v>4500</v>
      </c>
      <c r="AB555" s="138">
        <f t="shared" si="312"/>
        <v>3500</v>
      </c>
      <c r="AC555" s="52">
        <v>40162.476516815572</v>
      </c>
      <c r="AD555" s="138">
        <f t="shared" si="293"/>
        <v>0</v>
      </c>
      <c r="AE555" s="138">
        <f t="shared" si="294"/>
        <v>1378</v>
      </c>
      <c r="AF555" s="138">
        <f t="shared" si="295"/>
        <v>0</v>
      </c>
      <c r="AG555" s="138">
        <f t="shared" si="296"/>
        <v>0</v>
      </c>
      <c r="AH555" s="29"/>
      <c r="AI555" s="29"/>
      <c r="AJ555" s="15"/>
      <c r="AK555" s="51">
        <f t="shared" ca="1" si="297"/>
        <v>987753.71268533089</v>
      </c>
      <c r="AL555" s="15">
        <f t="shared" ca="1" si="298"/>
        <v>1073339.6526853307</v>
      </c>
      <c r="AM555" s="49">
        <f t="shared" ca="1" si="299"/>
        <v>6043.8148603519603</v>
      </c>
      <c r="AN555" s="49">
        <f t="shared" ca="1" si="300"/>
        <v>0</v>
      </c>
      <c r="AO555" s="15"/>
      <c r="AP555" s="49">
        <f t="shared" ca="1" si="301"/>
        <v>23370.721963966858</v>
      </c>
      <c r="AQ555" s="15">
        <f t="shared" si="313"/>
        <v>40162.476516815572</v>
      </c>
      <c r="AR555" s="15">
        <f t="shared" si="314"/>
        <v>0</v>
      </c>
      <c r="AS555" s="15"/>
      <c r="AT555" s="15"/>
      <c r="AU555" s="51">
        <f t="shared" si="302"/>
        <v>1750</v>
      </c>
      <c r="AV555" s="51">
        <f t="shared" ca="1" si="303"/>
        <v>22980.075564673498</v>
      </c>
      <c r="AW555" s="51">
        <f t="shared" ca="1" si="315"/>
        <v>0</v>
      </c>
      <c r="AX555" s="15">
        <f t="shared" ca="1" si="316"/>
        <v>7938.3210118247807</v>
      </c>
      <c r="AY555" s="51">
        <f t="shared" ca="1" si="317"/>
        <v>-873.25733619252503</v>
      </c>
      <c r="AZ555" s="52">
        <f t="shared" ca="1" si="304"/>
        <v>0</v>
      </c>
      <c r="BA555" s="52">
        <f t="shared" ca="1" si="305"/>
        <v>0</v>
      </c>
      <c r="BB555" s="52">
        <f t="shared" si="318"/>
        <v>0</v>
      </c>
      <c r="BC555" s="39">
        <f t="shared" si="319"/>
        <v>0</v>
      </c>
      <c r="BD555" s="51">
        <f t="shared" ca="1" si="320"/>
        <v>0</v>
      </c>
      <c r="BE555" s="15">
        <f t="shared" ca="1" si="321"/>
        <v>47227.540192447828</v>
      </c>
      <c r="BF555" s="15">
        <v>-22443.99</v>
      </c>
      <c r="BG555" s="15">
        <f t="shared" ca="1" si="322"/>
        <v>1104167.0177381304</v>
      </c>
      <c r="BH555" s="15"/>
      <c r="BI555" s="15"/>
    </row>
    <row r="556" spans="1:61" ht="11.25" x14ac:dyDescent="0.2">
      <c r="A556" s="20">
        <v>31333</v>
      </c>
      <c r="B556" s="20"/>
      <c r="C556" s="20">
        <v>1</v>
      </c>
      <c r="D556" s="20">
        <f t="shared" si="306"/>
        <v>3</v>
      </c>
      <c r="E556" s="47">
        <f t="shared" si="307"/>
        <v>4</v>
      </c>
      <c r="F556" s="47">
        <f t="shared" si="308"/>
        <v>34</v>
      </c>
      <c r="G556" s="21" t="s">
        <v>637</v>
      </c>
      <c r="H556" s="29">
        <v>2505</v>
      </c>
      <c r="I556" s="48"/>
      <c r="J556" s="29">
        <f t="shared" si="309"/>
        <v>4037.9104477611941</v>
      </c>
      <c r="K556" s="125">
        <v>149725.30000000002</v>
      </c>
      <c r="L556" s="125">
        <v>116353.34</v>
      </c>
      <c r="M556" s="125">
        <v>41162</v>
      </c>
      <c r="N556" s="126">
        <f t="shared" si="289"/>
        <v>194342.01860000001</v>
      </c>
      <c r="O556" s="126">
        <f t="shared" ca="1" si="290"/>
        <v>684460.22697475448</v>
      </c>
      <c r="P556" s="126">
        <f t="shared" ca="1" si="291"/>
        <v>147035</v>
      </c>
      <c r="Q556" s="49">
        <f t="shared" si="310"/>
        <v>1</v>
      </c>
      <c r="R556" s="49">
        <f t="shared" si="311"/>
        <v>0</v>
      </c>
      <c r="S556" s="49">
        <f ca="1">OFFSET(V!$B$7,D556,Q556)*H556</f>
        <v>14353.650000000001</v>
      </c>
      <c r="T556" s="49">
        <f ca="1">IF(R556&gt;0,OFFSET(V!$I$7,D556,R556)*IF(R556=1,H556-9300,IF(R556=2,H556-18000,IF(R556=3,H556-45000,0))),0)</f>
        <v>0</v>
      </c>
      <c r="U556" s="49">
        <f>IF(AND(I556=1,H556&gt;20000,H556&lt;=45000),H556*V!$G$7,0)+IF(AND(I556=1,H556&gt;45000,H556&lt;=50000),V!$G$7/5000*(50000-H556)*H556,0)</f>
        <v>0</v>
      </c>
      <c r="V556" s="50">
        <f t="shared" ca="1" si="292"/>
        <v>14353.650000000001</v>
      </c>
      <c r="W556" s="51">
        <v>10631.050000000001</v>
      </c>
      <c r="X556" s="51">
        <v>0</v>
      </c>
      <c r="Y556" s="52">
        <v>621.28005930103268</v>
      </c>
      <c r="Z556" s="52">
        <v>60688.211739569626</v>
      </c>
      <c r="AA556" s="52">
        <v>4381</v>
      </c>
      <c r="AB556" s="138">
        <f t="shared" si="312"/>
        <v>3381</v>
      </c>
      <c r="AC556" s="52">
        <v>57420.800023068987</v>
      </c>
      <c r="AD556" s="138">
        <f t="shared" si="293"/>
        <v>0</v>
      </c>
      <c r="AE556" s="138">
        <f t="shared" si="294"/>
        <v>2505</v>
      </c>
      <c r="AF556" s="138">
        <f t="shared" si="295"/>
        <v>0</v>
      </c>
      <c r="AG556" s="138">
        <f t="shared" si="296"/>
        <v>0</v>
      </c>
      <c r="AH556" s="29"/>
      <c r="AI556" s="29"/>
      <c r="AJ556" s="15"/>
      <c r="AK556" s="51">
        <f t="shared" ca="1" si="297"/>
        <v>1795590.0219715196</v>
      </c>
      <c r="AL556" s="15">
        <f t="shared" ca="1" si="298"/>
        <v>1967609.7219715195</v>
      </c>
      <c r="AM556" s="49">
        <f t="shared" ca="1" si="299"/>
        <v>10986.760685908317</v>
      </c>
      <c r="AN556" s="49">
        <f t="shared" ca="1" si="300"/>
        <v>273.9730966836903</v>
      </c>
      <c r="AO556" s="15"/>
      <c r="AP556" s="49">
        <f t="shared" ca="1" si="301"/>
        <v>33413.416419324181</v>
      </c>
      <c r="AQ556" s="15">
        <f t="shared" si="313"/>
        <v>57420.800023068987</v>
      </c>
      <c r="AR556" s="15">
        <f t="shared" si="314"/>
        <v>0</v>
      </c>
      <c r="AS556" s="15"/>
      <c r="AT556" s="15"/>
      <c r="AU556" s="51">
        <f t="shared" si="302"/>
        <v>1690.5</v>
      </c>
      <c r="AV556" s="51">
        <f t="shared" ca="1" si="303"/>
        <v>41774.375391514594</v>
      </c>
      <c r="AW556" s="51">
        <f t="shared" ca="1" si="315"/>
        <v>0</v>
      </c>
      <c r="AX556" s="15">
        <f t="shared" ca="1" si="316"/>
        <v>19457.491787769781</v>
      </c>
      <c r="AY556" s="51">
        <f t="shared" ca="1" si="317"/>
        <v>-2140.4271031954599</v>
      </c>
      <c r="AZ556" s="52">
        <f t="shared" ca="1" si="304"/>
        <v>0</v>
      </c>
      <c r="BA556" s="52">
        <f t="shared" ca="1" si="305"/>
        <v>0</v>
      </c>
      <c r="BB556" s="52">
        <f t="shared" si="318"/>
        <v>0</v>
      </c>
      <c r="BC556" s="39">
        <f t="shared" si="319"/>
        <v>0</v>
      </c>
      <c r="BD556" s="51">
        <f t="shared" ca="1" si="320"/>
        <v>0</v>
      </c>
      <c r="BE556" s="15">
        <f t="shared" ca="1" si="321"/>
        <v>74737.864707643312</v>
      </c>
      <c r="BF556" s="15">
        <v>-41093.550000000003</v>
      </c>
      <c r="BG556" s="15">
        <f t="shared" ca="1" si="322"/>
        <v>2012514.7704617549</v>
      </c>
      <c r="BH556" s="15"/>
      <c r="BI556" s="15"/>
    </row>
    <row r="557" spans="1:61" ht="11.25" x14ac:dyDescent="0.2">
      <c r="A557" s="20">
        <v>31336</v>
      </c>
      <c r="B557" s="20"/>
      <c r="C557" s="20">
        <v>1</v>
      </c>
      <c r="D557" s="20">
        <f t="shared" si="306"/>
        <v>3</v>
      </c>
      <c r="E557" s="47">
        <f t="shared" si="307"/>
        <v>3</v>
      </c>
      <c r="F557" s="47">
        <f t="shared" si="308"/>
        <v>33</v>
      </c>
      <c r="G557" s="21" t="s">
        <v>638</v>
      </c>
      <c r="H557" s="29">
        <v>1423</v>
      </c>
      <c r="I557" s="48"/>
      <c r="J557" s="29">
        <f t="shared" si="309"/>
        <v>2293.7910447761192</v>
      </c>
      <c r="K557" s="125">
        <v>118455.80000000002</v>
      </c>
      <c r="L557" s="125">
        <v>459824.3</v>
      </c>
      <c r="M557" s="125">
        <v>0</v>
      </c>
      <c r="N557" s="126">
        <f t="shared" si="289"/>
        <v>264619.65300000005</v>
      </c>
      <c r="O557" s="126">
        <f t="shared" ca="1" si="290"/>
        <v>388817.12694014987</v>
      </c>
      <c r="P557" s="126">
        <f t="shared" ca="1" si="291"/>
        <v>37259</v>
      </c>
      <c r="Q557" s="49">
        <f t="shared" si="310"/>
        <v>1</v>
      </c>
      <c r="R557" s="49">
        <f t="shared" si="311"/>
        <v>0</v>
      </c>
      <c r="S557" s="49">
        <f ca="1">OFFSET(V!$B$7,D557,Q557)*H557</f>
        <v>8153.7900000000009</v>
      </c>
      <c r="T557" s="49">
        <f ca="1">IF(R557&gt;0,OFFSET(V!$I$7,D557,R557)*IF(R557=1,H557-9300,IF(R557=2,H557-18000,IF(R557=3,H557-45000,0))),0)</f>
        <v>0</v>
      </c>
      <c r="U557" s="49">
        <f>IF(AND(I557=1,H557&gt;20000,H557&lt;=45000),H557*V!$G$7,0)+IF(AND(I557=1,H557&gt;45000,H557&lt;=50000),V!$G$7/5000*(50000-H557)*H557,0)</f>
        <v>0</v>
      </c>
      <c r="V557" s="50">
        <f t="shared" ca="1" si="292"/>
        <v>8153.7900000000009</v>
      </c>
      <c r="W557" s="51">
        <v>0</v>
      </c>
      <c r="X557" s="51">
        <v>0</v>
      </c>
      <c r="Y557" s="52">
        <v>1272.9373632842307</v>
      </c>
      <c r="Z557" s="52">
        <v>66695.275539050737</v>
      </c>
      <c r="AA557" s="52">
        <v>31537</v>
      </c>
      <c r="AB557" s="138">
        <f t="shared" si="312"/>
        <v>30537</v>
      </c>
      <c r="AC557" s="52">
        <v>63104.447625605309</v>
      </c>
      <c r="AD557" s="138">
        <f t="shared" si="293"/>
        <v>0</v>
      </c>
      <c r="AE557" s="138">
        <f t="shared" si="294"/>
        <v>1423</v>
      </c>
      <c r="AF557" s="138">
        <f t="shared" si="295"/>
        <v>0</v>
      </c>
      <c r="AG557" s="138">
        <f t="shared" si="296"/>
        <v>0</v>
      </c>
      <c r="AH557" s="29"/>
      <c r="AI557" s="29"/>
      <c r="AJ557" s="15"/>
      <c r="AK557" s="51">
        <f t="shared" ca="1" si="297"/>
        <v>1020009.82086446</v>
      </c>
      <c r="AL557" s="15">
        <f t="shared" ca="1" si="298"/>
        <v>1065422.61086446</v>
      </c>
      <c r="AM557" s="49">
        <f t="shared" ca="1" si="299"/>
        <v>6241.1818187814506</v>
      </c>
      <c r="AN557" s="49">
        <f t="shared" ca="1" si="300"/>
        <v>561.34200041075212</v>
      </c>
      <c r="AO557" s="15"/>
      <c r="AP557" s="49">
        <f t="shared" ca="1" si="301"/>
        <v>36720.75599048903</v>
      </c>
      <c r="AQ557" s="15">
        <f t="shared" si="313"/>
        <v>63104.447625605309</v>
      </c>
      <c r="AR557" s="15">
        <f t="shared" si="314"/>
        <v>0</v>
      </c>
      <c r="AS557" s="15"/>
      <c r="AT557" s="15"/>
      <c r="AU557" s="51">
        <f t="shared" si="302"/>
        <v>15268.5</v>
      </c>
      <c r="AV557" s="51">
        <f t="shared" ca="1" si="303"/>
        <v>23730.513445958193</v>
      </c>
      <c r="AW557" s="51">
        <f t="shared" ca="1" si="315"/>
        <v>0</v>
      </c>
      <c r="AX557" s="15">
        <f t="shared" ca="1" si="316"/>
        <v>12615.321810841917</v>
      </c>
      <c r="AY557" s="51">
        <f t="shared" ca="1" si="317"/>
        <v>-1387.7521837851364</v>
      </c>
      <c r="AZ557" s="52">
        <f t="shared" ca="1" si="304"/>
        <v>0</v>
      </c>
      <c r="BA557" s="52">
        <f t="shared" ca="1" si="305"/>
        <v>0</v>
      </c>
      <c r="BB557" s="52">
        <f t="shared" si="318"/>
        <v>0</v>
      </c>
      <c r="BC557" s="39">
        <f t="shared" si="319"/>
        <v>0</v>
      </c>
      <c r="BD557" s="51">
        <f t="shared" ca="1" si="320"/>
        <v>0</v>
      </c>
      <c r="BE557" s="15">
        <f t="shared" ca="1" si="321"/>
        <v>74332.017252662088</v>
      </c>
      <c r="BF557" s="15">
        <v>-31965.26</v>
      </c>
      <c r="BG557" s="15">
        <f t="shared" ca="1" si="322"/>
        <v>1114591.8919363141</v>
      </c>
      <c r="BH557" s="15"/>
      <c r="BI557" s="15"/>
    </row>
    <row r="558" spans="1:61" ht="11.25" x14ac:dyDescent="0.2">
      <c r="A558" s="20">
        <v>31337</v>
      </c>
      <c r="B558" s="20"/>
      <c r="C558" s="20">
        <v>1</v>
      </c>
      <c r="D558" s="20">
        <f t="shared" si="306"/>
        <v>3</v>
      </c>
      <c r="E558" s="47">
        <f t="shared" si="307"/>
        <v>3</v>
      </c>
      <c r="F558" s="47">
        <f t="shared" si="308"/>
        <v>33</v>
      </c>
      <c r="G558" s="21" t="s">
        <v>639</v>
      </c>
      <c r="H558" s="29">
        <v>2016</v>
      </c>
      <c r="I558" s="48"/>
      <c r="J558" s="29">
        <f t="shared" si="309"/>
        <v>3249.6716417910447</v>
      </c>
      <c r="K558" s="125">
        <v>153887.25</v>
      </c>
      <c r="L558" s="125">
        <v>217596.64</v>
      </c>
      <c r="M558" s="125">
        <v>0</v>
      </c>
      <c r="N558" s="126">
        <f t="shared" si="289"/>
        <v>195661.50959999999</v>
      </c>
      <c r="O558" s="126">
        <f t="shared" ca="1" si="290"/>
        <v>550847.032966509</v>
      </c>
      <c r="P558" s="126">
        <f t="shared" ca="1" si="291"/>
        <v>106556</v>
      </c>
      <c r="Q558" s="49">
        <f t="shared" si="310"/>
        <v>1</v>
      </c>
      <c r="R558" s="49">
        <f t="shared" si="311"/>
        <v>0</v>
      </c>
      <c r="S558" s="49">
        <f ca="1">OFFSET(V!$B$7,D558,Q558)*H558</f>
        <v>11551.68</v>
      </c>
      <c r="T558" s="49">
        <f ca="1">IF(R558&gt;0,OFFSET(V!$I$7,D558,R558)*IF(R558=1,H558-9300,IF(R558=2,H558-18000,IF(R558=3,H558-45000,0))),0)</f>
        <v>0</v>
      </c>
      <c r="U558" s="49">
        <f>IF(AND(I558=1,H558&gt;20000,H558&lt;=45000),H558*V!$G$7,0)+IF(AND(I558=1,H558&gt;45000,H558&lt;=50000),V!$G$7/5000*(50000-H558)*H558,0)</f>
        <v>0</v>
      </c>
      <c r="V558" s="50">
        <f t="shared" ca="1" si="292"/>
        <v>11551.68</v>
      </c>
      <c r="W558" s="51">
        <v>0</v>
      </c>
      <c r="X558" s="51">
        <v>0</v>
      </c>
      <c r="Y558" s="52">
        <v>0</v>
      </c>
      <c r="Z558" s="52">
        <v>57804.844371125626</v>
      </c>
      <c r="AA558" s="52">
        <v>4404</v>
      </c>
      <c r="AB558" s="138">
        <f t="shared" si="312"/>
        <v>3404</v>
      </c>
      <c r="AC558" s="52">
        <v>54692.671177108699</v>
      </c>
      <c r="AD558" s="138">
        <f t="shared" si="293"/>
        <v>0</v>
      </c>
      <c r="AE558" s="138">
        <f t="shared" si="294"/>
        <v>2016</v>
      </c>
      <c r="AF558" s="138">
        <f t="shared" si="295"/>
        <v>0</v>
      </c>
      <c r="AG558" s="138">
        <f t="shared" si="296"/>
        <v>0</v>
      </c>
      <c r="AH558" s="29"/>
      <c r="AI558" s="29"/>
      <c r="AJ558" s="15"/>
      <c r="AK558" s="51">
        <f t="shared" ca="1" si="297"/>
        <v>1445073.6464249834</v>
      </c>
      <c r="AL558" s="15">
        <f t="shared" ca="1" si="298"/>
        <v>1563181.3264249833</v>
      </c>
      <c r="AM558" s="49">
        <f t="shared" ca="1" si="299"/>
        <v>8842.0397376411838</v>
      </c>
      <c r="AN558" s="49">
        <f t="shared" ca="1" si="300"/>
        <v>0</v>
      </c>
      <c r="AO558" s="15"/>
      <c r="AP558" s="49">
        <f t="shared" ca="1" si="301"/>
        <v>31825.906228957287</v>
      </c>
      <c r="AQ558" s="15">
        <f t="shared" si="313"/>
        <v>54692.671177108699</v>
      </c>
      <c r="AR558" s="15">
        <f t="shared" si="314"/>
        <v>0</v>
      </c>
      <c r="AS558" s="15"/>
      <c r="AT558" s="15"/>
      <c r="AU558" s="51">
        <f t="shared" si="302"/>
        <v>1702</v>
      </c>
      <c r="AV558" s="51">
        <f t="shared" ca="1" si="303"/>
        <v>33619.617081554265</v>
      </c>
      <c r="AW558" s="51">
        <f t="shared" ca="1" si="315"/>
        <v>0</v>
      </c>
      <c r="AX558" s="15">
        <f t="shared" ca="1" si="316"/>
        <v>12454.852133402848</v>
      </c>
      <c r="AY558" s="51">
        <f t="shared" ca="1" si="317"/>
        <v>-1370.0996697520836</v>
      </c>
      <c r="AZ558" s="52">
        <f t="shared" ca="1" si="304"/>
        <v>0</v>
      </c>
      <c r="BA558" s="52">
        <f t="shared" ca="1" si="305"/>
        <v>0</v>
      </c>
      <c r="BB558" s="52">
        <f t="shared" si="318"/>
        <v>0</v>
      </c>
      <c r="BC558" s="39">
        <f t="shared" si="319"/>
        <v>0</v>
      </c>
      <c r="BD558" s="51">
        <f t="shared" ca="1" si="320"/>
        <v>0</v>
      </c>
      <c r="BE558" s="15">
        <f t="shared" ca="1" si="321"/>
        <v>65777.423640759458</v>
      </c>
      <c r="BF558" s="15">
        <v>-35746.89</v>
      </c>
      <c r="BG558" s="15">
        <f t="shared" ca="1" si="322"/>
        <v>1602053.899803384</v>
      </c>
      <c r="BH558" s="15"/>
      <c r="BI558" s="15"/>
    </row>
    <row r="559" spans="1:61" ht="11.25" x14ac:dyDescent="0.2">
      <c r="A559" s="20">
        <v>31338</v>
      </c>
      <c r="B559" s="20"/>
      <c r="C559" s="20">
        <v>1</v>
      </c>
      <c r="D559" s="20">
        <f t="shared" si="306"/>
        <v>3</v>
      </c>
      <c r="E559" s="47">
        <f t="shared" si="307"/>
        <v>3</v>
      </c>
      <c r="F559" s="47">
        <f t="shared" si="308"/>
        <v>33</v>
      </c>
      <c r="G559" s="21" t="s">
        <v>640</v>
      </c>
      <c r="H559" s="29">
        <v>1046</v>
      </c>
      <c r="I559" s="48"/>
      <c r="J559" s="29">
        <f t="shared" si="309"/>
        <v>1686.0895522388059</v>
      </c>
      <c r="K559" s="125">
        <v>76562.5</v>
      </c>
      <c r="L559" s="125">
        <v>45699.94</v>
      </c>
      <c r="M559" s="125">
        <v>11155</v>
      </c>
      <c r="N559" s="126">
        <f t="shared" si="289"/>
        <v>84102.976599999995</v>
      </c>
      <c r="O559" s="126">
        <f t="shared" ca="1" si="290"/>
        <v>285806.54587448831</v>
      </c>
      <c r="P559" s="126">
        <f t="shared" ca="1" si="291"/>
        <v>60511</v>
      </c>
      <c r="Q559" s="49">
        <f t="shared" si="310"/>
        <v>1</v>
      </c>
      <c r="R559" s="49">
        <f t="shared" si="311"/>
        <v>0</v>
      </c>
      <c r="S559" s="49">
        <f ca="1">OFFSET(V!$B$7,D559,Q559)*H559</f>
        <v>5993.5800000000008</v>
      </c>
      <c r="T559" s="49">
        <f ca="1">IF(R559&gt;0,OFFSET(V!$I$7,D559,R559)*IF(R559=1,H559-9300,IF(R559=2,H559-18000,IF(R559=3,H559-45000,0))),0)</f>
        <v>0</v>
      </c>
      <c r="U559" s="49">
        <f>IF(AND(I559=1,H559&gt;20000,H559&lt;=45000),H559*V!$G$7,0)+IF(AND(I559=1,H559&gt;45000,H559&lt;=50000),V!$G$7/5000*(50000-H559)*H559,0)</f>
        <v>0</v>
      </c>
      <c r="V559" s="50">
        <f t="shared" ca="1" si="292"/>
        <v>5993.5800000000008</v>
      </c>
      <c r="W559" s="51">
        <v>0</v>
      </c>
      <c r="X559" s="51">
        <v>0</v>
      </c>
      <c r="Y559" s="52">
        <v>0</v>
      </c>
      <c r="Z559" s="52">
        <v>51370.391633903324</v>
      </c>
      <c r="AA559" s="52">
        <v>27898</v>
      </c>
      <c r="AB559" s="138">
        <f t="shared" si="312"/>
        <v>26898</v>
      </c>
      <c r="AC559" s="52">
        <v>48604.644964251456</v>
      </c>
      <c r="AD559" s="138">
        <f t="shared" si="293"/>
        <v>0</v>
      </c>
      <c r="AE559" s="138">
        <f t="shared" si="294"/>
        <v>1046</v>
      </c>
      <c r="AF559" s="138">
        <f t="shared" si="295"/>
        <v>0</v>
      </c>
      <c r="AG559" s="138">
        <f t="shared" si="296"/>
        <v>0</v>
      </c>
      <c r="AH559" s="29"/>
      <c r="AI559" s="29"/>
      <c r="AJ559" s="15"/>
      <c r="AK559" s="51">
        <f t="shared" ca="1" si="297"/>
        <v>749775.31456375623</v>
      </c>
      <c r="AL559" s="15">
        <f t="shared" ca="1" si="298"/>
        <v>816279.89456375618</v>
      </c>
      <c r="AM559" s="49">
        <f t="shared" ca="1" si="299"/>
        <v>4587.685300383273</v>
      </c>
      <c r="AN559" s="49">
        <f t="shared" ca="1" si="300"/>
        <v>0</v>
      </c>
      <c r="AO559" s="15"/>
      <c r="AP559" s="49">
        <f t="shared" ca="1" si="301"/>
        <v>28283.256963530213</v>
      </c>
      <c r="AQ559" s="15">
        <f t="shared" si="313"/>
        <v>48604.644964251456</v>
      </c>
      <c r="AR559" s="15">
        <f t="shared" si="314"/>
        <v>0</v>
      </c>
      <c r="AS559" s="15"/>
      <c r="AT559" s="15"/>
      <c r="AU559" s="51">
        <f t="shared" si="302"/>
        <v>13449</v>
      </c>
      <c r="AV559" s="51">
        <f t="shared" ca="1" si="303"/>
        <v>17443.51164052865</v>
      </c>
      <c r="AW559" s="51">
        <f t="shared" ca="1" si="315"/>
        <v>0</v>
      </c>
      <c r="AX559" s="15">
        <f t="shared" ca="1" si="316"/>
        <v>10571.123639807403</v>
      </c>
      <c r="AY559" s="51">
        <f t="shared" ca="1" si="317"/>
        <v>-1162.8795631354849</v>
      </c>
      <c r="AZ559" s="52">
        <f t="shared" ca="1" si="304"/>
        <v>0</v>
      </c>
      <c r="BA559" s="52">
        <f t="shared" ca="1" si="305"/>
        <v>0</v>
      </c>
      <c r="BB559" s="52">
        <f t="shared" si="318"/>
        <v>0</v>
      </c>
      <c r="BC559" s="39">
        <f t="shared" si="319"/>
        <v>0</v>
      </c>
      <c r="BD559" s="51">
        <f t="shared" ca="1" si="320"/>
        <v>0</v>
      </c>
      <c r="BE559" s="15">
        <f t="shared" ca="1" si="321"/>
        <v>58012.889040923372</v>
      </c>
      <c r="BF559" s="15">
        <v>-18254.150000000001</v>
      </c>
      <c r="BG559" s="15">
        <f t="shared" ca="1" si="322"/>
        <v>860626.31890506274</v>
      </c>
      <c r="BH559" s="15"/>
      <c r="BI559" s="15"/>
    </row>
    <row r="560" spans="1:61" ht="11.25" x14ac:dyDescent="0.2">
      <c r="A560" s="20">
        <v>31340</v>
      </c>
      <c r="B560" s="20"/>
      <c r="C560" s="20">
        <v>1</v>
      </c>
      <c r="D560" s="20">
        <f t="shared" si="306"/>
        <v>3</v>
      </c>
      <c r="E560" s="47">
        <f t="shared" si="307"/>
        <v>3</v>
      </c>
      <c r="F560" s="47">
        <f t="shared" si="308"/>
        <v>33</v>
      </c>
      <c r="G560" s="21" t="s">
        <v>641</v>
      </c>
      <c r="H560" s="29">
        <v>1131</v>
      </c>
      <c r="I560" s="48"/>
      <c r="J560" s="29">
        <f t="shared" si="309"/>
        <v>1823.1044776119402</v>
      </c>
      <c r="K560" s="125">
        <v>57359.15</v>
      </c>
      <c r="L560" s="125">
        <v>95602.66</v>
      </c>
      <c r="M560" s="125">
        <v>31544</v>
      </c>
      <c r="N560" s="126">
        <f t="shared" si="289"/>
        <v>110127.62539999999</v>
      </c>
      <c r="O560" s="126">
        <f t="shared" ca="1" si="290"/>
        <v>309031.74319698493</v>
      </c>
      <c r="P560" s="126">
        <f t="shared" ca="1" si="291"/>
        <v>59671</v>
      </c>
      <c r="Q560" s="49">
        <f t="shared" si="310"/>
        <v>1</v>
      </c>
      <c r="R560" s="49">
        <f t="shared" si="311"/>
        <v>0</v>
      </c>
      <c r="S560" s="49">
        <f ca="1">OFFSET(V!$B$7,D560,Q560)*H560</f>
        <v>6480.63</v>
      </c>
      <c r="T560" s="49">
        <f ca="1">IF(R560&gt;0,OFFSET(V!$I$7,D560,R560)*IF(R560=1,H560-9300,IF(R560=2,H560-18000,IF(R560=3,H560-45000,0))),0)</f>
        <v>0</v>
      </c>
      <c r="U560" s="49">
        <f>IF(AND(I560=1,H560&gt;20000,H560&lt;=45000),H560*V!$G$7,0)+IF(AND(I560=1,H560&gt;45000,H560&lt;=50000),V!$G$7/5000*(50000-H560)*H560,0)</f>
        <v>0</v>
      </c>
      <c r="V560" s="50">
        <f t="shared" ca="1" si="292"/>
        <v>6480.63</v>
      </c>
      <c r="W560" s="51">
        <v>0</v>
      </c>
      <c r="X560" s="51">
        <v>0</v>
      </c>
      <c r="Y560" s="52">
        <v>0</v>
      </c>
      <c r="Z560" s="52">
        <v>30133.136632195517</v>
      </c>
      <c r="AA560" s="52">
        <v>0</v>
      </c>
      <c r="AB560" s="138">
        <f t="shared" si="312"/>
        <v>0</v>
      </c>
      <c r="AC560" s="52">
        <v>28510.789213071374</v>
      </c>
      <c r="AD560" s="138">
        <f t="shared" si="293"/>
        <v>0</v>
      </c>
      <c r="AE560" s="138">
        <f t="shared" si="294"/>
        <v>1131</v>
      </c>
      <c r="AF560" s="138">
        <f t="shared" si="295"/>
        <v>0</v>
      </c>
      <c r="AG560" s="138">
        <f t="shared" si="296"/>
        <v>0</v>
      </c>
      <c r="AH560" s="29"/>
      <c r="AI560" s="29"/>
      <c r="AJ560" s="15"/>
      <c r="AK560" s="51">
        <f t="shared" ca="1" si="297"/>
        <v>810703.51890211122</v>
      </c>
      <c r="AL560" s="15">
        <f t="shared" ca="1" si="298"/>
        <v>876855.14890211122</v>
      </c>
      <c r="AM560" s="49">
        <f t="shared" ca="1" si="299"/>
        <v>4960.4895551945328</v>
      </c>
      <c r="AN560" s="49">
        <f t="shared" ca="1" si="300"/>
        <v>0</v>
      </c>
      <c r="AO560" s="15"/>
      <c r="AP560" s="49">
        <f t="shared" ca="1" si="301"/>
        <v>16590.553806934116</v>
      </c>
      <c r="AQ560" s="15">
        <f t="shared" si="313"/>
        <v>28510.789213071374</v>
      </c>
      <c r="AR560" s="15">
        <f t="shared" si="314"/>
        <v>0</v>
      </c>
      <c r="AS560" s="15"/>
      <c r="AT560" s="15"/>
      <c r="AU560" s="51">
        <f t="shared" si="302"/>
        <v>0</v>
      </c>
      <c r="AV560" s="51">
        <f t="shared" ca="1" si="303"/>
        <v>18861.005416288626</v>
      </c>
      <c r="AW560" s="51">
        <f t="shared" ca="1" si="315"/>
        <v>0</v>
      </c>
      <c r="AX560" s="15">
        <f t="shared" ca="1" si="316"/>
        <v>6940.7700101513692</v>
      </c>
      <c r="AY560" s="51">
        <f t="shared" ca="1" si="317"/>
        <v>-763.52144504628563</v>
      </c>
      <c r="AZ560" s="52">
        <f t="shared" ca="1" si="304"/>
        <v>0</v>
      </c>
      <c r="BA560" s="52">
        <f t="shared" ca="1" si="305"/>
        <v>0</v>
      </c>
      <c r="BB560" s="52">
        <f t="shared" si="318"/>
        <v>0</v>
      </c>
      <c r="BC560" s="39">
        <f t="shared" si="319"/>
        <v>0</v>
      </c>
      <c r="BD560" s="51">
        <f t="shared" ca="1" si="320"/>
        <v>0</v>
      </c>
      <c r="BE560" s="15">
        <f t="shared" ca="1" si="321"/>
        <v>34688.037778176455</v>
      </c>
      <c r="BF560" s="15">
        <v>-18730.04</v>
      </c>
      <c r="BG560" s="15">
        <f t="shared" ca="1" si="322"/>
        <v>897773.63623548218</v>
      </c>
      <c r="BH560" s="15"/>
      <c r="BI560" s="15"/>
    </row>
    <row r="561" spans="1:61" ht="11.25" x14ac:dyDescent="0.2">
      <c r="A561" s="20">
        <v>31343</v>
      </c>
      <c r="B561" s="20"/>
      <c r="C561" s="20">
        <v>1</v>
      </c>
      <c r="D561" s="20">
        <f t="shared" si="306"/>
        <v>3</v>
      </c>
      <c r="E561" s="47">
        <f t="shared" si="307"/>
        <v>3</v>
      </c>
      <c r="F561" s="47">
        <f t="shared" si="308"/>
        <v>33</v>
      </c>
      <c r="G561" s="21" t="s">
        <v>642</v>
      </c>
      <c r="H561" s="29">
        <v>1920</v>
      </c>
      <c r="I561" s="48"/>
      <c r="J561" s="29">
        <f t="shared" si="309"/>
        <v>3094.9253731343283</v>
      </c>
      <c r="K561" s="125">
        <v>138521.30000000002</v>
      </c>
      <c r="L561" s="125">
        <v>208103.55</v>
      </c>
      <c r="M561" s="125">
        <v>0</v>
      </c>
      <c r="N561" s="126">
        <f t="shared" si="289"/>
        <v>180895.7205</v>
      </c>
      <c r="O561" s="126">
        <f t="shared" ca="1" si="290"/>
        <v>524616.22187286569</v>
      </c>
      <c r="P561" s="126">
        <f t="shared" ca="1" si="291"/>
        <v>103116</v>
      </c>
      <c r="Q561" s="49">
        <f t="shared" si="310"/>
        <v>1</v>
      </c>
      <c r="R561" s="49">
        <f t="shared" si="311"/>
        <v>0</v>
      </c>
      <c r="S561" s="49">
        <f ca="1">OFFSET(V!$B$7,D561,Q561)*H561</f>
        <v>11001.6</v>
      </c>
      <c r="T561" s="49">
        <f ca="1">IF(R561&gt;0,OFFSET(V!$I$7,D561,R561)*IF(R561=1,H561-9300,IF(R561=2,H561-18000,IF(R561=3,H561-45000,0))),0)</f>
        <v>0</v>
      </c>
      <c r="U561" s="49">
        <f>IF(AND(I561=1,H561&gt;20000,H561&lt;=45000),H561*V!$G$7,0)+IF(AND(I561=1,H561&gt;45000,H561&lt;=50000),V!$G$7/5000*(50000-H561)*H561,0)</f>
        <v>0</v>
      </c>
      <c r="V561" s="50">
        <f t="shared" ca="1" si="292"/>
        <v>11001.6</v>
      </c>
      <c r="W561" s="51">
        <v>0</v>
      </c>
      <c r="X561" s="51">
        <v>0</v>
      </c>
      <c r="Y561" s="52">
        <v>765.09959811922704</v>
      </c>
      <c r="Z561" s="52">
        <v>60468.085724875178</v>
      </c>
      <c r="AA561" s="52">
        <v>16709</v>
      </c>
      <c r="AB561" s="138">
        <f t="shared" si="312"/>
        <v>15709</v>
      </c>
      <c r="AC561" s="52">
        <v>57212.525442102815</v>
      </c>
      <c r="AD561" s="138">
        <f t="shared" si="293"/>
        <v>0</v>
      </c>
      <c r="AE561" s="138">
        <f t="shared" si="294"/>
        <v>1920</v>
      </c>
      <c r="AF561" s="138">
        <f t="shared" si="295"/>
        <v>0</v>
      </c>
      <c r="AG561" s="138">
        <f t="shared" si="296"/>
        <v>0</v>
      </c>
      <c r="AH561" s="29"/>
      <c r="AI561" s="29"/>
      <c r="AJ561" s="15"/>
      <c r="AK561" s="51">
        <f t="shared" ca="1" si="297"/>
        <v>1376260.6156428414</v>
      </c>
      <c r="AL561" s="15">
        <f t="shared" ca="1" si="298"/>
        <v>1490378.2156428415</v>
      </c>
      <c r="AM561" s="49">
        <f t="shared" ca="1" si="299"/>
        <v>8420.9902263249369</v>
      </c>
      <c r="AN561" s="49">
        <f t="shared" ca="1" si="300"/>
        <v>337.39487213544174</v>
      </c>
      <c r="AO561" s="15"/>
      <c r="AP561" s="49">
        <f t="shared" ca="1" si="301"/>
        <v>33292.220523401673</v>
      </c>
      <c r="AQ561" s="15">
        <f t="shared" si="313"/>
        <v>57212.525442102815</v>
      </c>
      <c r="AR561" s="15">
        <f t="shared" si="314"/>
        <v>0</v>
      </c>
      <c r="AS561" s="15"/>
      <c r="AT561" s="15"/>
      <c r="AU561" s="51">
        <f t="shared" si="302"/>
        <v>7854.5</v>
      </c>
      <c r="AV561" s="51">
        <f t="shared" ca="1" si="303"/>
        <v>32018.682934813583</v>
      </c>
      <c r="AW561" s="51">
        <f t="shared" ca="1" si="315"/>
        <v>0</v>
      </c>
      <c r="AX561" s="15">
        <f t="shared" ca="1" si="316"/>
        <v>15952.878016112438</v>
      </c>
      <c r="AY561" s="51">
        <f t="shared" ca="1" si="317"/>
        <v>-1754.9010351437439</v>
      </c>
      <c r="AZ561" s="52">
        <f t="shared" ca="1" si="304"/>
        <v>0</v>
      </c>
      <c r="BA561" s="52">
        <f t="shared" ca="1" si="305"/>
        <v>0</v>
      </c>
      <c r="BB561" s="52">
        <f t="shared" si="318"/>
        <v>0</v>
      </c>
      <c r="BC561" s="39">
        <f t="shared" si="319"/>
        <v>0</v>
      </c>
      <c r="BD561" s="51">
        <f t="shared" ca="1" si="320"/>
        <v>0</v>
      </c>
      <c r="BE561" s="15">
        <f t="shared" ca="1" si="321"/>
        <v>71410.502423071506</v>
      </c>
      <c r="BF561" s="15">
        <v>-34157.89</v>
      </c>
      <c r="BG561" s="15">
        <f t="shared" ca="1" si="322"/>
        <v>1536389.2131643735</v>
      </c>
      <c r="BH561" s="15"/>
      <c r="BI561" s="15"/>
    </row>
    <row r="562" spans="1:61" ht="11.25" x14ac:dyDescent="0.2">
      <c r="A562" s="20">
        <v>31344</v>
      </c>
      <c r="B562" s="20"/>
      <c r="C562" s="20">
        <v>1</v>
      </c>
      <c r="D562" s="20">
        <f t="shared" si="306"/>
        <v>3</v>
      </c>
      <c r="E562" s="47">
        <f t="shared" si="307"/>
        <v>3</v>
      </c>
      <c r="F562" s="47">
        <f t="shared" si="308"/>
        <v>33</v>
      </c>
      <c r="G562" s="21" t="s">
        <v>643</v>
      </c>
      <c r="H562" s="29">
        <v>1624</v>
      </c>
      <c r="I562" s="48"/>
      <c r="J562" s="29">
        <f t="shared" si="309"/>
        <v>2617.7910447761192</v>
      </c>
      <c r="K562" s="125">
        <v>90876</v>
      </c>
      <c r="L562" s="125">
        <v>266072.45</v>
      </c>
      <c r="M562" s="125">
        <v>0</v>
      </c>
      <c r="N562" s="126">
        <f t="shared" si="289"/>
        <v>169198.9755</v>
      </c>
      <c r="O562" s="126">
        <f t="shared" ca="1" si="290"/>
        <v>443737.88766746555</v>
      </c>
      <c r="P562" s="126">
        <f t="shared" ca="1" si="291"/>
        <v>82362</v>
      </c>
      <c r="Q562" s="49">
        <f t="shared" si="310"/>
        <v>1</v>
      </c>
      <c r="R562" s="49">
        <f t="shared" si="311"/>
        <v>0</v>
      </c>
      <c r="S562" s="49">
        <f ca="1">OFFSET(V!$B$7,D562,Q562)*H562</f>
        <v>9305.52</v>
      </c>
      <c r="T562" s="49">
        <f ca="1">IF(R562&gt;0,OFFSET(V!$I$7,D562,R562)*IF(R562=1,H562-9300,IF(R562=2,H562-18000,IF(R562=3,H562-45000,0))),0)</f>
        <v>0</v>
      </c>
      <c r="U562" s="49">
        <f>IF(AND(I562=1,H562&gt;20000,H562&lt;=45000),H562*V!$G$7,0)+IF(AND(I562=1,H562&gt;45000,H562&lt;=50000),V!$G$7/5000*(50000-H562)*H562,0)</f>
        <v>0</v>
      </c>
      <c r="V562" s="50">
        <f t="shared" ca="1" si="292"/>
        <v>9305.52</v>
      </c>
      <c r="W562" s="51">
        <v>0</v>
      </c>
      <c r="X562" s="51">
        <v>0</v>
      </c>
      <c r="Y562" s="52">
        <v>491.70439597973876</v>
      </c>
      <c r="Z562" s="52">
        <v>174257.31997122156</v>
      </c>
      <c r="AA562" s="52">
        <v>70149</v>
      </c>
      <c r="AB562" s="138">
        <f t="shared" si="312"/>
        <v>69149</v>
      </c>
      <c r="AC562" s="52">
        <v>164875.42532249965</v>
      </c>
      <c r="AD562" s="138">
        <f t="shared" si="293"/>
        <v>0</v>
      </c>
      <c r="AE562" s="138">
        <f t="shared" si="294"/>
        <v>1624</v>
      </c>
      <c r="AF562" s="138">
        <f t="shared" si="295"/>
        <v>0</v>
      </c>
      <c r="AG562" s="138">
        <f t="shared" si="296"/>
        <v>0</v>
      </c>
      <c r="AH562" s="29"/>
      <c r="AI562" s="29"/>
      <c r="AJ562" s="15"/>
      <c r="AK562" s="51">
        <f t="shared" ca="1" si="297"/>
        <v>1164087.1040645698</v>
      </c>
      <c r="AL562" s="15">
        <f t="shared" ca="1" si="298"/>
        <v>1255754.6240645698</v>
      </c>
      <c r="AM562" s="49">
        <f t="shared" ca="1" si="299"/>
        <v>7122.7542330998422</v>
      </c>
      <c r="AN562" s="49">
        <f t="shared" ca="1" si="300"/>
        <v>216.83260874509867</v>
      </c>
      <c r="AO562" s="15"/>
      <c r="AP562" s="49">
        <f t="shared" ca="1" si="301"/>
        <v>95941.736120022513</v>
      </c>
      <c r="AQ562" s="15">
        <f t="shared" si="313"/>
        <v>164875.42532249965</v>
      </c>
      <c r="AR562" s="15">
        <f t="shared" si="314"/>
        <v>0</v>
      </c>
      <c r="AS562" s="15"/>
      <c r="AT562" s="15"/>
      <c r="AU562" s="51">
        <f t="shared" si="302"/>
        <v>34574.5</v>
      </c>
      <c r="AV562" s="51">
        <f t="shared" ca="1" si="303"/>
        <v>27082.46931569649</v>
      </c>
      <c r="AW562" s="51">
        <f t="shared" ca="1" si="315"/>
        <v>0</v>
      </c>
      <c r="AX562" s="15">
        <f t="shared" ca="1" si="316"/>
        <v>0</v>
      </c>
      <c r="AY562" s="51">
        <f t="shared" ca="1" si="317"/>
        <v>0</v>
      </c>
      <c r="AZ562" s="52">
        <f t="shared" ca="1" si="304"/>
        <v>0</v>
      </c>
      <c r="BA562" s="52">
        <f t="shared" ca="1" si="305"/>
        <v>0</v>
      </c>
      <c r="BB562" s="52">
        <f t="shared" si="318"/>
        <v>0</v>
      </c>
      <c r="BC562" s="39">
        <f t="shared" si="319"/>
        <v>0</v>
      </c>
      <c r="BD562" s="51">
        <f t="shared" ca="1" si="320"/>
        <v>0</v>
      </c>
      <c r="BE562" s="15">
        <f t="shared" ca="1" si="321"/>
        <v>157598.70543571899</v>
      </c>
      <c r="BF562" s="15">
        <v>-31945.24</v>
      </c>
      <c r="BG562" s="15">
        <f t="shared" ca="1" si="322"/>
        <v>1388747.6763421337</v>
      </c>
      <c r="BH562" s="15"/>
      <c r="BI562" s="15"/>
    </row>
    <row r="563" spans="1:61" ht="11.25" x14ac:dyDescent="0.2">
      <c r="A563" s="20">
        <v>31346</v>
      </c>
      <c r="B563" s="20"/>
      <c r="C563" s="20">
        <v>1</v>
      </c>
      <c r="D563" s="20">
        <f t="shared" si="306"/>
        <v>3</v>
      </c>
      <c r="E563" s="47">
        <f t="shared" si="307"/>
        <v>3</v>
      </c>
      <c r="F563" s="47">
        <f t="shared" si="308"/>
        <v>33</v>
      </c>
      <c r="G563" s="21" t="s">
        <v>644</v>
      </c>
      <c r="H563" s="29">
        <v>1592</v>
      </c>
      <c r="I563" s="48"/>
      <c r="J563" s="29">
        <f t="shared" si="309"/>
        <v>2566.2089552238804</v>
      </c>
      <c r="K563" s="125">
        <v>105262.29999999999</v>
      </c>
      <c r="L563" s="125">
        <v>72834.48</v>
      </c>
      <c r="M563" s="125">
        <v>24411</v>
      </c>
      <c r="N563" s="126">
        <f t="shared" si="289"/>
        <v>128605.30319999998</v>
      </c>
      <c r="O563" s="126">
        <f t="shared" ca="1" si="290"/>
        <v>434994.28396958445</v>
      </c>
      <c r="P563" s="126">
        <f t="shared" ca="1" si="291"/>
        <v>91917</v>
      </c>
      <c r="Q563" s="49">
        <f t="shared" si="310"/>
        <v>1</v>
      </c>
      <c r="R563" s="49">
        <f t="shared" si="311"/>
        <v>0</v>
      </c>
      <c r="S563" s="49">
        <f ca="1">OFFSET(V!$B$7,D563,Q563)*H563</f>
        <v>9122.16</v>
      </c>
      <c r="T563" s="49">
        <f ca="1">IF(R563&gt;0,OFFSET(V!$I$7,D563,R563)*IF(R563=1,H563-9300,IF(R563=2,H563-18000,IF(R563=3,H563-45000,0))),0)</f>
        <v>0</v>
      </c>
      <c r="U563" s="49">
        <f>IF(AND(I563=1,H563&gt;20000,H563&lt;=45000),H563*V!$G$7,0)+IF(AND(I563=1,H563&gt;45000,H563&lt;=50000),V!$G$7/5000*(50000-H563)*H563,0)</f>
        <v>0</v>
      </c>
      <c r="V563" s="50">
        <f t="shared" ca="1" si="292"/>
        <v>9122.16</v>
      </c>
      <c r="W563" s="51">
        <v>0</v>
      </c>
      <c r="X563" s="51">
        <v>0</v>
      </c>
      <c r="Y563" s="52">
        <v>0</v>
      </c>
      <c r="Z563" s="52">
        <v>101904.68231070542</v>
      </c>
      <c r="AA563" s="52">
        <v>12501</v>
      </c>
      <c r="AB563" s="138">
        <f t="shared" si="312"/>
        <v>11501</v>
      </c>
      <c r="AC563" s="52">
        <v>96418.204073760164</v>
      </c>
      <c r="AD563" s="138">
        <f t="shared" si="293"/>
        <v>0</v>
      </c>
      <c r="AE563" s="138">
        <f t="shared" si="294"/>
        <v>1592</v>
      </c>
      <c r="AF563" s="138">
        <f t="shared" si="295"/>
        <v>0</v>
      </c>
      <c r="AG563" s="138">
        <f t="shared" si="296"/>
        <v>0</v>
      </c>
      <c r="AH563" s="29"/>
      <c r="AI563" s="29"/>
      <c r="AJ563" s="15"/>
      <c r="AK563" s="51">
        <f t="shared" ca="1" si="297"/>
        <v>1141149.4271371893</v>
      </c>
      <c r="AL563" s="15">
        <f t="shared" ca="1" si="298"/>
        <v>1242188.5871371892</v>
      </c>
      <c r="AM563" s="49">
        <f t="shared" ca="1" si="299"/>
        <v>6982.4043959944265</v>
      </c>
      <c r="AN563" s="49">
        <f t="shared" ca="1" si="300"/>
        <v>0</v>
      </c>
      <c r="AO563" s="15"/>
      <c r="AP563" s="49">
        <f t="shared" ca="1" si="301"/>
        <v>56106.177584178811</v>
      </c>
      <c r="AQ563" s="15">
        <f t="shared" si="313"/>
        <v>96418.204073760164</v>
      </c>
      <c r="AR563" s="15">
        <f t="shared" si="314"/>
        <v>0</v>
      </c>
      <c r="AS563" s="15"/>
      <c r="AT563" s="15"/>
      <c r="AU563" s="51">
        <f t="shared" si="302"/>
        <v>5750.5</v>
      </c>
      <c r="AV563" s="51">
        <f t="shared" ca="1" si="303"/>
        <v>26548.824600116262</v>
      </c>
      <c r="AW563" s="51">
        <f t="shared" ca="1" si="315"/>
        <v>0</v>
      </c>
      <c r="AX563" s="15">
        <f t="shared" ca="1" si="316"/>
        <v>0</v>
      </c>
      <c r="AY563" s="51">
        <f t="shared" ca="1" si="317"/>
        <v>0</v>
      </c>
      <c r="AZ563" s="52">
        <f t="shared" ca="1" si="304"/>
        <v>0</v>
      </c>
      <c r="BA563" s="52">
        <f t="shared" ca="1" si="305"/>
        <v>0</v>
      </c>
      <c r="BB563" s="52">
        <f t="shared" si="318"/>
        <v>0</v>
      </c>
      <c r="BC563" s="39">
        <f t="shared" si="319"/>
        <v>0</v>
      </c>
      <c r="BD563" s="51">
        <f t="shared" ca="1" si="320"/>
        <v>0</v>
      </c>
      <c r="BE563" s="15">
        <f t="shared" ca="1" si="321"/>
        <v>88405.502184295066</v>
      </c>
      <c r="BF563" s="15">
        <v>-27219.41</v>
      </c>
      <c r="BG563" s="15">
        <f t="shared" ca="1" si="322"/>
        <v>1310357.0837174789</v>
      </c>
      <c r="BH563" s="15"/>
      <c r="BI563" s="15"/>
    </row>
    <row r="564" spans="1:61" ht="11.25" x14ac:dyDescent="0.2">
      <c r="A564" s="20">
        <v>31347</v>
      </c>
      <c r="B564" s="20"/>
      <c r="C564" s="20">
        <v>1</v>
      </c>
      <c r="D564" s="20">
        <f t="shared" si="306"/>
        <v>3</v>
      </c>
      <c r="E564" s="47">
        <f t="shared" si="307"/>
        <v>2</v>
      </c>
      <c r="F564" s="47">
        <f t="shared" si="308"/>
        <v>32</v>
      </c>
      <c r="G564" s="21" t="s">
        <v>645</v>
      </c>
      <c r="H564" s="29">
        <v>832</v>
      </c>
      <c r="I564" s="48"/>
      <c r="J564" s="29">
        <f t="shared" si="309"/>
        <v>1341.1343283582089</v>
      </c>
      <c r="K564" s="125">
        <v>56776.95</v>
      </c>
      <c r="L564" s="125">
        <v>32618.93</v>
      </c>
      <c r="M564" s="125">
        <v>26900</v>
      </c>
      <c r="N564" s="126">
        <f t="shared" si="289"/>
        <v>80500.786699999997</v>
      </c>
      <c r="O564" s="126">
        <f t="shared" ca="1" si="290"/>
        <v>227333.69614490846</v>
      </c>
      <c r="P564" s="126">
        <f t="shared" ca="1" si="291"/>
        <v>44050</v>
      </c>
      <c r="Q564" s="49">
        <f t="shared" si="310"/>
        <v>1</v>
      </c>
      <c r="R564" s="49">
        <f t="shared" si="311"/>
        <v>0</v>
      </c>
      <c r="S564" s="49">
        <f ca="1">OFFSET(V!$B$7,D564,Q564)*H564</f>
        <v>4767.3600000000006</v>
      </c>
      <c r="T564" s="49">
        <f ca="1">IF(R564&gt;0,OFFSET(V!$I$7,D564,R564)*IF(R564=1,H564-9300,IF(R564=2,H564-18000,IF(R564=3,H564-45000,0))),0)</f>
        <v>0</v>
      </c>
      <c r="U564" s="49">
        <f>IF(AND(I564=1,H564&gt;20000,H564&lt;=45000),H564*V!$G$7,0)+IF(AND(I564=1,H564&gt;45000,H564&lt;=50000),V!$G$7/5000*(50000-H564)*H564,0)</f>
        <v>0</v>
      </c>
      <c r="V564" s="50">
        <f t="shared" ca="1" si="292"/>
        <v>4767.3600000000006</v>
      </c>
      <c r="W564" s="51">
        <v>0</v>
      </c>
      <c r="X564" s="51">
        <v>0</v>
      </c>
      <c r="Y564" s="52">
        <v>80.812191594659993</v>
      </c>
      <c r="Z564" s="52">
        <v>38686.874559420939</v>
      </c>
      <c r="AA564" s="52">
        <v>0</v>
      </c>
      <c r="AB564" s="138">
        <f t="shared" si="312"/>
        <v>0</v>
      </c>
      <c r="AC564" s="52">
        <v>36603.999754134427</v>
      </c>
      <c r="AD564" s="138">
        <f t="shared" si="293"/>
        <v>0</v>
      </c>
      <c r="AE564" s="138">
        <f t="shared" si="294"/>
        <v>832</v>
      </c>
      <c r="AF564" s="138">
        <f t="shared" si="295"/>
        <v>0</v>
      </c>
      <c r="AG564" s="138">
        <f t="shared" si="296"/>
        <v>0</v>
      </c>
      <c r="AH564" s="29"/>
      <c r="AI564" s="29"/>
      <c r="AJ564" s="15"/>
      <c r="AK564" s="51">
        <f t="shared" ca="1" si="297"/>
        <v>596379.60011189792</v>
      </c>
      <c r="AL564" s="15">
        <f t="shared" ca="1" si="298"/>
        <v>645196.9601118979</v>
      </c>
      <c r="AM564" s="49">
        <f t="shared" ca="1" si="299"/>
        <v>3649.0957647408059</v>
      </c>
      <c r="AN564" s="49">
        <f t="shared" ca="1" si="300"/>
        <v>35.636692421600607</v>
      </c>
      <c r="AO564" s="15"/>
      <c r="AP564" s="49">
        <f t="shared" ca="1" si="301"/>
        <v>21300.028663939956</v>
      </c>
      <c r="AQ564" s="15">
        <f t="shared" si="313"/>
        <v>36603.999754134427</v>
      </c>
      <c r="AR564" s="15">
        <f t="shared" si="314"/>
        <v>0</v>
      </c>
      <c r="AS564" s="15"/>
      <c r="AT564" s="15"/>
      <c r="AU564" s="51">
        <f t="shared" si="302"/>
        <v>0</v>
      </c>
      <c r="AV564" s="51">
        <f t="shared" ca="1" si="303"/>
        <v>13874.762605085885</v>
      </c>
      <c r="AW564" s="51">
        <f t="shared" ca="1" si="315"/>
        <v>0</v>
      </c>
      <c r="AX564" s="15">
        <f t="shared" ca="1" si="316"/>
        <v>0</v>
      </c>
      <c r="AY564" s="51">
        <f t="shared" ca="1" si="317"/>
        <v>0</v>
      </c>
      <c r="AZ564" s="52">
        <f t="shared" ca="1" si="304"/>
        <v>0</v>
      </c>
      <c r="BA564" s="52">
        <f t="shared" ca="1" si="305"/>
        <v>0</v>
      </c>
      <c r="BB564" s="52">
        <f t="shared" si="318"/>
        <v>0</v>
      </c>
      <c r="BC564" s="39">
        <f t="shared" si="319"/>
        <v>0</v>
      </c>
      <c r="BD564" s="51">
        <f t="shared" ca="1" si="320"/>
        <v>0</v>
      </c>
      <c r="BE564" s="15">
        <f t="shared" ca="1" si="321"/>
        <v>35174.791269025838</v>
      </c>
      <c r="BF564" s="15">
        <v>-13529.3</v>
      </c>
      <c r="BG564" s="15">
        <f t="shared" ca="1" si="322"/>
        <v>670527.1838380862</v>
      </c>
      <c r="BH564" s="15"/>
      <c r="BI564" s="15"/>
    </row>
    <row r="565" spans="1:61" ht="11.25" x14ac:dyDescent="0.2">
      <c r="A565" s="20">
        <v>31350</v>
      </c>
      <c r="B565" s="20"/>
      <c r="C565" s="20">
        <v>1</v>
      </c>
      <c r="D565" s="20">
        <f t="shared" si="306"/>
        <v>3</v>
      </c>
      <c r="E565" s="47">
        <f t="shared" si="307"/>
        <v>3</v>
      </c>
      <c r="F565" s="47">
        <f t="shared" si="308"/>
        <v>33</v>
      </c>
      <c r="G565" s="21" t="s">
        <v>646</v>
      </c>
      <c r="H565" s="29">
        <v>1271</v>
      </c>
      <c r="I565" s="48"/>
      <c r="J565" s="29">
        <f t="shared" si="309"/>
        <v>2048.7761194029849</v>
      </c>
      <c r="K565" s="125">
        <v>59535</v>
      </c>
      <c r="L565" s="125">
        <v>55259.360000000001</v>
      </c>
      <c r="M565" s="125">
        <v>37803</v>
      </c>
      <c r="N565" s="126">
        <f t="shared" si="289"/>
        <v>102219.3504</v>
      </c>
      <c r="O565" s="126">
        <f t="shared" ca="1" si="290"/>
        <v>347285.00937521469</v>
      </c>
      <c r="P565" s="126">
        <f t="shared" ca="1" si="291"/>
        <v>73520</v>
      </c>
      <c r="Q565" s="49">
        <f t="shared" si="310"/>
        <v>1</v>
      </c>
      <c r="R565" s="49">
        <f t="shared" si="311"/>
        <v>0</v>
      </c>
      <c r="S565" s="49">
        <f ca="1">OFFSET(V!$B$7,D565,Q565)*H565</f>
        <v>7282.8300000000008</v>
      </c>
      <c r="T565" s="49">
        <f ca="1">IF(R565&gt;0,OFFSET(V!$I$7,D565,R565)*IF(R565=1,H565-9300,IF(R565=2,H565-18000,IF(R565=3,H565-45000,0))),0)</f>
        <v>0</v>
      </c>
      <c r="U565" s="49">
        <f>IF(AND(I565=1,H565&gt;20000,H565&lt;=45000),H565*V!$G$7,0)+IF(AND(I565=1,H565&gt;45000,H565&lt;=50000),V!$G$7/5000*(50000-H565)*H565,0)</f>
        <v>0</v>
      </c>
      <c r="V565" s="50">
        <f t="shared" ca="1" si="292"/>
        <v>7282.8300000000008</v>
      </c>
      <c r="W565" s="51">
        <v>0</v>
      </c>
      <c r="X565" s="51">
        <v>0</v>
      </c>
      <c r="Y565" s="52">
        <v>193.60043022317825</v>
      </c>
      <c r="Z565" s="52">
        <v>40874.98092338103</v>
      </c>
      <c r="AA565" s="52">
        <v>0</v>
      </c>
      <c r="AB565" s="138">
        <f t="shared" si="312"/>
        <v>0</v>
      </c>
      <c r="AC565" s="52">
        <v>38674.299971470311</v>
      </c>
      <c r="AD565" s="138">
        <f t="shared" si="293"/>
        <v>0</v>
      </c>
      <c r="AE565" s="138">
        <f t="shared" si="294"/>
        <v>1271</v>
      </c>
      <c r="AF565" s="138">
        <f t="shared" si="295"/>
        <v>0</v>
      </c>
      <c r="AG565" s="138">
        <f t="shared" si="296"/>
        <v>0</v>
      </c>
      <c r="AH565" s="29"/>
      <c r="AI565" s="29"/>
      <c r="AJ565" s="15"/>
      <c r="AK565" s="51">
        <f t="shared" ca="1" si="297"/>
        <v>911055.85545940173</v>
      </c>
      <c r="AL565" s="15">
        <f t="shared" ca="1" si="298"/>
        <v>991858.68545940169</v>
      </c>
      <c r="AM565" s="49">
        <f t="shared" ca="1" si="299"/>
        <v>5574.5200925307263</v>
      </c>
      <c r="AN565" s="49">
        <f t="shared" ca="1" si="300"/>
        <v>85.374234362539582</v>
      </c>
      <c r="AO565" s="15"/>
      <c r="AP565" s="49">
        <f t="shared" ca="1" si="301"/>
        <v>22504.745478179215</v>
      </c>
      <c r="AQ565" s="15">
        <f t="shared" si="313"/>
        <v>38674.299971470311</v>
      </c>
      <c r="AR565" s="15">
        <f t="shared" si="314"/>
        <v>0</v>
      </c>
      <c r="AS565" s="15"/>
      <c r="AT565" s="15"/>
      <c r="AU565" s="51">
        <f t="shared" si="302"/>
        <v>0</v>
      </c>
      <c r="AV565" s="51">
        <f t="shared" ca="1" si="303"/>
        <v>21195.701046952116</v>
      </c>
      <c r="AW565" s="51">
        <f t="shared" ca="1" si="315"/>
        <v>0</v>
      </c>
      <c r="AX565" s="15">
        <f t="shared" ca="1" si="316"/>
        <v>5026.1465536610194</v>
      </c>
      <c r="AY565" s="51">
        <f t="shared" ca="1" si="317"/>
        <v>-552.90272895556984</v>
      </c>
      <c r="AZ565" s="52">
        <f t="shared" ca="1" si="304"/>
        <v>0</v>
      </c>
      <c r="BA565" s="52">
        <f t="shared" ca="1" si="305"/>
        <v>0</v>
      </c>
      <c r="BB565" s="52">
        <f t="shared" si="318"/>
        <v>0</v>
      </c>
      <c r="BC565" s="39">
        <f t="shared" si="319"/>
        <v>0</v>
      </c>
      <c r="BD565" s="51">
        <f t="shared" ca="1" si="320"/>
        <v>0</v>
      </c>
      <c r="BE565" s="15">
        <f t="shared" ca="1" si="321"/>
        <v>43147.543796175763</v>
      </c>
      <c r="BF565" s="15">
        <v>-20209.45</v>
      </c>
      <c r="BG565" s="15">
        <f t="shared" ca="1" si="322"/>
        <v>1020456.6735824707</v>
      </c>
      <c r="BH565" s="15"/>
      <c r="BI565" s="15"/>
    </row>
    <row r="566" spans="1:61" ht="11.25" x14ac:dyDescent="0.2">
      <c r="A566" s="20">
        <v>31351</v>
      </c>
      <c r="B566" s="20"/>
      <c r="C566" s="20">
        <v>1</v>
      </c>
      <c r="D566" s="20">
        <f t="shared" si="306"/>
        <v>3</v>
      </c>
      <c r="E566" s="47">
        <f t="shared" si="307"/>
        <v>3</v>
      </c>
      <c r="F566" s="47">
        <f t="shared" si="308"/>
        <v>33</v>
      </c>
      <c r="G566" s="21" t="s">
        <v>647</v>
      </c>
      <c r="H566" s="29">
        <v>1407</v>
      </c>
      <c r="I566" s="48"/>
      <c r="J566" s="29">
        <f t="shared" si="309"/>
        <v>2268</v>
      </c>
      <c r="K566" s="125">
        <v>87452.800000000003</v>
      </c>
      <c r="L566" s="125">
        <v>233994.11</v>
      </c>
      <c r="M566" s="125">
        <v>0</v>
      </c>
      <c r="N566" s="126">
        <f t="shared" si="289"/>
        <v>154223.71890000001</v>
      </c>
      <c r="O566" s="126">
        <f t="shared" ca="1" si="290"/>
        <v>384445.32509120938</v>
      </c>
      <c r="P566" s="126">
        <f t="shared" ca="1" si="291"/>
        <v>69066</v>
      </c>
      <c r="Q566" s="49">
        <f t="shared" si="310"/>
        <v>1</v>
      </c>
      <c r="R566" s="49">
        <f t="shared" si="311"/>
        <v>0</v>
      </c>
      <c r="S566" s="49">
        <f ca="1">OFFSET(V!$B$7,D566,Q566)*H566</f>
        <v>8062.1100000000006</v>
      </c>
      <c r="T566" s="49">
        <f ca="1">IF(R566&gt;0,OFFSET(V!$I$7,D566,R566)*IF(R566=1,H566-9300,IF(R566=2,H566-18000,IF(R566=3,H566-45000,0))),0)</f>
        <v>0</v>
      </c>
      <c r="U566" s="49">
        <f>IF(AND(I566=1,H566&gt;20000,H566&lt;=45000),H566*V!$G$7,0)+IF(AND(I566=1,H566&gt;45000,H566&lt;=50000),V!$G$7/5000*(50000-H566)*H566,0)</f>
        <v>0</v>
      </c>
      <c r="V566" s="50">
        <f t="shared" ca="1" si="292"/>
        <v>8062.1100000000006</v>
      </c>
      <c r="W566" s="51">
        <v>0</v>
      </c>
      <c r="X566" s="51">
        <v>0</v>
      </c>
      <c r="Y566" s="52">
        <v>117.00326301025413</v>
      </c>
      <c r="Z566" s="52">
        <v>211955.18993045209</v>
      </c>
      <c r="AA566" s="52">
        <v>46143</v>
      </c>
      <c r="AB566" s="138">
        <f t="shared" si="312"/>
        <v>45143</v>
      </c>
      <c r="AC566" s="52">
        <v>200543.66780612612</v>
      </c>
      <c r="AD566" s="138">
        <f t="shared" si="293"/>
        <v>0</v>
      </c>
      <c r="AE566" s="138">
        <f t="shared" si="294"/>
        <v>1407</v>
      </c>
      <c r="AF566" s="138">
        <f t="shared" si="295"/>
        <v>0</v>
      </c>
      <c r="AG566" s="138">
        <f t="shared" si="296"/>
        <v>0</v>
      </c>
      <c r="AH566" s="29"/>
      <c r="AI566" s="29"/>
      <c r="AJ566" s="15"/>
      <c r="AK566" s="51">
        <f t="shared" ca="1" si="297"/>
        <v>1008540.9824007697</v>
      </c>
      <c r="AL566" s="15">
        <f t="shared" ca="1" si="298"/>
        <v>1085669.0924007699</v>
      </c>
      <c r="AM566" s="49">
        <f t="shared" ca="1" si="299"/>
        <v>6171.0069002287428</v>
      </c>
      <c r="AN566" s="49">
        <f t="shared" ca="1" si="300"/>
        <v>51.596290286669948</v>
      </c>
      <c r="AO566" s="15"/>
      <c r="AP566" s="49">
        <f t="shared" ca="1" si="301"/>
        <v>116697.24350710232</v>
      </c>
      <c r="AQ566" s="15">
        <f t="shared" si="313"/>
        <v>200543.66780612612</v>
      </c>
      <c r="AR566" s="15">
        <f t="shared" si="314"/>
        <v>0</v>
      </c>
      <c r="AS566" s="15"/>
      <c r="AT566" s="15"/>
      <c r="AU566" s="51">
        <f t="shared" si="302"/>
        <v>22571.5</v>
      </c>
      <c r="AV566" s="51">
        <f t="shared" ca="1" si="303"/>
        <v>23463.691088168078</v>
      </c>
      <c r="AW566" s="51">
        <f t="shared" ca="1" si="315"/>
        <v>17756.866430243128</v>
      </c>
      <c r="AX566" s="15">
        <f t="shared" ca="1" si="316"/>
        <v>0</v>
      </c>
      <c r="AY566" s="51">
        <f t="shared" ca="1" si="317"/>
        <v>0</v>
      </c>
      <c r="AZ566" s="52">
        <f t="shared" ca="1" si="304"/>
        <v>0</v>
      </c>
      <c r="BA566" s="52">
        <f t="shared" ca="1" si="305"/>
        <v>0</v>
      </c>
      <c r="BB566" s="52">
        <f t="shared" si="318"/>
        <v>0</v>
      </c>
      <c r="BC566" s="39">
        <f t="shared" si="319"/>
        <v>0</v>
      </c>
      <c r="BD566" s="51">
        <f t="shared" ca="1" si="320"/>
        <v>0</v>
      </c>
      <c r="BE566" s="15">
        <f t="shared" ca="1" si="321"/>
        <v>180489.3010255135</v>
      </c>
      <c r="BF566" s="15">
        <v>-29686.77</v>
      </c>
      <c r="BG566" s="15">
        <f t="shared" ca="1" si="322"/>
        <v>1242694.2266167989</v>
      </c>
      <c r="BH566" s="15"/>
      <c r="BI566" s="15"/>
    </row>
    <row r="567" spans="1:61" ht="11.25" x14ac:dyDescent="0.2">
      <c r="A567" s="20">
        <v>31355</v>
      </c>
      <c r="B567" s="20"/>
      <c r="C567" s="20">
        <v>1</v>
      </c>
      <c r="D567" s="20">
        <f t="shared" si="306"/>
        <v>3</v>
      </c>
      <c r="E567" s="47">
        <f t="shared" si="307"/>
        <v>3</v>
      </c>
      <c r="F567" s="47">
        <f t="shared" si="308"/>
        <v>33</v>
      </c>
      <c r="G567" s="21" t="s">
        <v>648</v>
      </c>
      <c r="H567" s="29">
        <v>1853</v>
      </c>
      <c r="I567" s="48"/>
      <c r="J567" s="29">
        <f t="shared" si="309"/>
        <v>2986.9253731343283</v>
      </c>
      <c r="K567" s="125">
        <v>118219.85</v>
      </c>
      <c r="L567" s="125">
        <v>165097.60000000001</v>
      </c>
      <c r="M567" s="125">
        <v>23584</v>
      </c>
      <c r="N567" s="126">
        <f t="shared" si="289"/>
        <v>173090.356</v>
      </c>
      <c r="O567" s="126">
        <f t="shared" ca="1" si="290"/>
        <v>506309.30163042713</v>
      </c>
      <c r="P567" s="126">
        <f t="shared" ca="1" si="291"/>
        <v>99966</v>
      </c>
      <c r="Q567" s="49">
        <f t="shared" si="310"/>
        <v>1</v>
      </c>
      <c r="R567" s="49">
        <f t="shared" si="311"/>
        <v>0</v>
      </c>
      <c r="S567" s="49">
        <f ca="1">OFFSET(V!$B$7,D567,Q567)*H567</f>
        <v>10617.69</v>
      </c>
      <c r="T567" s="49">
        <f ca="1">IF(R567&gt;0,OFFSET(V!$I$7,D567,R567)*IF(R567=1,H567-9300,IF(R567=2,H567-18000,IF(R567=3,H567-45000,0))),0)</f>
        <v>0</v>
      </c>
      <c r="U567" s="49">
        <f>IF(AND(I567=1,H567&gt;20000,H567&lt;=45000),H567*V!$G$7,0)+IF(AND(I567=1,H567&gt;45000,H567&lt;=50000),V!$G$7/5000*(50000-H567)*H567,0)</f>
        <v>0</v>
      </c>
      <c r="V567" s="50">
        <f t="shared" ca="1" si="292"/>
        <v>10617.69</v>
      </c>
      <c r="W567" s="51">
        <v>0</v>
      </c>
      <c r="X567" s="51">
        <v>0</v>
      </c>
      <c r="Y567" s="52">
        <v>203.84729984084649</v>
      </c>
      <c r="Z567" s="52">
        <v>63474.052164560359</v>
      </c>
      <c r="AA567" s="52">
        <v>7667</v>
      </c>
      <c r="AB567" s="138">
        <f t="shared" si="312"/>
        <v>6667</v>
      </c>
      <c r="AC567" s="52">
        <v>60056.652709353933</v>
      </c>
      <c r="AD567" s="138">
        <f t="shared" si="293"/>
        <v>0</v>
      </c>
      <c r="AE567" s="138">
        <f t="shared" si="294"/>
        <v>1853</v>
      </c>
      <c r="AF567" s="138">
        <f t="shared" si="295"/>
        <v>0</v>
      </c>
      <c r="AG567" s="138">
        <f t="shared" si="296"/>
        <v>0</v>
      </c>
      <c r="AH567" s="29"/>
      <c r="AI567" s="29"/>
      <c r="AJ567" s="15"/>
      <c r="AK567" s="51">
        <f t="shared" ca="1" si="297"/>
        <v>1328234.8545761381</v>
      </c>
      <c r="AL567" s="15">
        <f t="shared" ca="1" si="298"/>
        <v>1438818.544576138</v>
      </c>
      <c r="AM567" s="49">
        <f t="shared" ca="1" si="299"/>
        <v>8127.1327548854733</v>
      </c>
      <c r="AN567" s="49">
        <f t="shared" ca="1" si="300"/>
        <v>89.892915685782114</v>
      </c>
      <c r="AO567" s="15"/>
      <c r="AP567" s="49">
        <f t="shared" ca="1" si="301"/>
        <v>34947.230705984235</v>
      </c>
      <c r="AQ567" s="15">
        <f t="shared" si="313"/>
        <v>60056.652709353933</v>
      </c>
      <c r="AR567" s="15">
        <f t="shared" si="314"/>
        <v>0</v>
      </c>
      <c r="AS567" s="15"/>
      <c r="AT567" s="15"/>
      <c r="AU567" s="51">
        <f t="shared" si="302"/>
        <v>3333.5</v>
      </c>
      <c r="AV567" s="51">
        <f t="shared" ca="1" si="303"/>
        <v>30901.364311567482</v>
      </c>
      <c r="AW567" s="51">
        <f t="shared" ca="1" si="315"/>
        <v>0</v>
      </c>
      <c r="AX567" s="15">
        <f t="shared" ca="1" si="316"/>
        <v>9125.4423081977875</v>
      </c>
      <c r="AY567" s="51">
        <f t="shared" ca="1" si="317"/>
        <v>-1003.8469633270179</v>
      </c>
      <c r="AZ567" s="52">
        <f t="shared" ca="1" si="304"/>
        <v>0</v>
      </c>
      <c r="BA567" s="52">
        <f t="shared" ca="1" si="305"/>
        <v>0</v>
      </c>
      <c r="BB567" s="52">
        <f t="shared" si="318"/>
        <v>0</v>
      </c>
      <c r="BC567" s="39">
        <f t="shared" si="319"/>
        <v>0</v>
      </c>
      <c r="BD567" s="51">
        <f t="shared" ca="1" si="320"/>
        <v>0</v>
      </c>
      <c r="BE567" s="15">
        <f t="shared" ca="1" si="321"/>
        <v>68178.248054224707</v>
      </c>
      <c r="BF567" s="15">
        <v>-31591.02</v>
      </c>
      <c r="BG567" s="15">
        <f t="shared" ca="1" si="322"/>
        <v>1483622.798300934</v>
      </c>
      <c r="BH567" s="15"/>
      <c r="BI567" s="15"/>
    </row>
    <row r="568" spans="1:61" ht="11.25" x14ac:dyDescent="0.2">
      <c r="A568" s="20">
        <v>31356</v>
      </c>
      <c r="B568" s="20"/>
      <c r="C568" s="20">
        <v>1</v>
      </c>
      <c r="D568" s="20">
        <f t="shared" si="306"/>
        <v>3</v>
      </c>
      <c r="E568" s="47">
        <f t="shared" si="307"/>
        <v>2</v>
      </c>
      <c r="F568" s="47">
        <f t="shared" si="308"/>
        <v>32</v>
      </c>
      <c r="G568" s="21" t="s">
        <v>649</v>
      </c>
      <c r="H568" s="29">
        <v>968</v>
      </c>
      <c r="I568" s="48"/>
      <c r="J568" s="29">
        <f t="shared" si="309"/>
        <v>1560.358208955224</v>
      </c>
      <c r="K568" s="125">
        <v>53757.350000000006</v>
      </c>
      <c r="L568" s="125">
        <v>19766.060000000001</v>
      </c>
      <c r="M568" s="125">
        <v>36050</v>
      </c>
      <c r="N568" s="126">
        <f t="shared" si="289"/>
        <v>82464.055400000012</v>
      </c>
      <c r="O568" s="126">
        <f t="shared" ca="1" si="290"/>
        <v>264494.01186090312</v>
      </c>
      <c r="P568" s="126">
        <f t="shared" ca="1" si="291"/>
        <v>54609</v>
      </c>
      <c r="Q568" s="49">
        <f t="shared" si="310"/>
        <v>1</v>
      </c>
      <c r="R568" s="49">
        <f t="shared" si="311"/>
        <v>0</v>
      </c>
      <c r="S568" s="49">
        <f ca="1">OFFSET(V!$B$7,D568,Q568)*H568</f>
        <v>5546.64</v>
      </c>
      <c r="T568" s="49">
        <f ca="1">IF(R568&gt;0,OFFSET(V!$I$7,D568,R568)*IF(R568=1,H568-9300,IF(R568=2,H568-18000,IF(R568=3,H568-45000,0))),0)</f>
        <v>0</v>
      </c>
      <c r="U568" s="49">
        <f>IF(AND(I568=1,H568&gt;20000,H568&lt;=45000),H568*V!$G$7,0)+IF(AND(I568=1,H568&gt;45000,H568&lt;=50000),V!$G$7/5000*(50000-H568)*H568,0)</f>
        <v>0</v>
      </c>
      <c r="V568" s="50">
        <f t="shared" ca="1" si="292"/>
        <v>5546.64</v>
      </c>
      <c r="W568" s="51">
        <v>0</v>
      </c>
      <c r="X568" s="51">
        <v>0</v>
      </c>
      <c r="Y568" s="52">
        <v>97.163579282428429</v>
      </c>
      <c r="Z568" s="52">
        <v>21260.074271636517</v>
      </c>
      <c r="AA568" s="52">
        <v>0</v>
      </c>
      <c r="AB568" s="138">
        <f t="shared" si="312"/>
        <v>0</v>
      </c>
      <c r="AC568" s="52">
        <v>20115.44644725911</v>
      </c>
      <c r="AD568" s="138">
        <f t="shared" si="293"/>
        <v>0</v>
      </c>
      <c r="AE568" s="138">
        <f t="shared" si="294"/>
        <v>968</v>
      </c>
      <c r="AF568" s="138">
        <f t="shared" si="295"/>
        <v>0</v>
      </c>
      <c r="AG568" s="138">
        <f t="shared" si="296"/>
        <v>0</v>
      </c>
      <c r="AH568" s="29"/>
      <c r="AI568" s="29"/>
      <c r="AJ568" s="15"/>
      <c r="AK568" s="51">
        <f t="shared" ca="1" si="297"/>
        <v>693864.7270532659</v>
      </c>
      <c r="AL568" s="15">
        <f t="shared" ca="1" si="298"/>
        <v>754020.36705326592</v>
      </c>
      <c r="AM568" s="49">
        <f t="shared" ca="1" si="299"/>
        <v>4245.5825724388224</v>
      </c>
      <c r="AN568" s="49">
        <f t="shared" ca="1" si="300"/>
        <v>42.847354107625911</v>
      </c>
      <c r="AO568" s="15"/>
      <c r="AP568" s="49">
        <f t="shared" ca="1" si="301"/>
        <v>11705.266877731678</v>
      </c>
      <c r="AQ568" s="15">
        <f t="shared" si="313"/>
        <v>20115.44644725911</v>
      </c>
      <c r="AR568" s="15">
        <f t="shared" si="314"/>
        <v>0</v>
      </c>
      <c r="AS568" s="15"/>
      <c r="AT568" s="15"/>
      <c r="AU568" s="51">
        <f t="shared" si="302"/>
        <v>0</v>
      </c>
      <c r="AV568" s="51">
        <f t="shared" ca="1" si="303"/>
        <v>16142.752646301848</v>
      </c>
      <c r="AW568" s="51">
        <f t="shared" ca="1" si="315"/>
        <v>0</v>
      </c>
      <c r="AX568" s="15">
        <f t="shared" ca="1" si="316"/>
        <v>7732.5730767744135</v>
      </c>
      <c r="AY568" s="51">
        <f t="shared" ca="1" si="317"/>
        <v>-850.62397412243968</v>
      </c>
      <c r="AZ568" s="52">
        <f t="shared" ca="1" si="304"/>
        <v>0</v>
      </c>
      <c r="BA568" s="52">
        <f t="shared" ca="1" si="305"/>
        <v>0</v>
      </c>
      <c r="BB568" s="52">
        <f t="shared" si="318"/>
        <v>0</v>
      </c>
      <c r="BC568" s="39">
        <f t="shared" si="319"/>
        <v>0</v>
      </c>
      <c r="BD568" s="51">
        <f t="shared" ca="1" si="320"/>
        <v>0</v>
      </c>
      <c r="BE568" s="15">
        <f t="shared" ca="1" si="321"/>
        <v>26997.395549911085</v>
      </c>
      <c r="BF568" s="15">
        <v>-14993.47</v>
      </c>
      <c r="BG568" s="15">
        <f t="shared" ca="1" si="322"/>
        <v>770312.72252972354</v>
      </c>
      <c r="BH568" s="15"/>
      <c r="BI568" s="15"/>
    </row>
    <row r="569" spans="1:61" ht="11.25" x14ac:dyDescent="0.2">
      <c r="A569" s="20">
        <v>31401</v>
      </c>
      <c r="B569" s="20"/>
      <c r="C569" s="20">
        <v>1</v>
      </c>
      <c r="D569" s="20">
        <f t="shared" si="306"/>
        <v>3</v>
      </c>
      <c r="E569" s="47">
        <f t="shared" si="307"/>
        <v>2</v>
      </c>
      <c r="F569" s="47">
        <f t="shared" si="308"/>
        <v>32</v>
      </c>
      <c r="G569" s="21" t="s">
        <v>650</v>
      </c>
      <c r="H569" s="29">
        <v>533</v>
      </c>
      <c r="I569" s="48"/>
      <c r="J569" s="29">
        <f t="shared" si="309"/>
        <v>859.16417910447763</v>
      </c>
      <c r="K569" s="125">
        <v>53067.65</v>
      </c>
      <c r="L569" s="125">
        <v>64458.82</v>
      </c>
      <c r="M569" s="125">
        <v>0</v>
      </c>
      <c r="N569" s="126">
        <f t="shared" si="289"/>
        <v>63347.647799999999</v>
      </c>
      <c r="O569" s="126">
        <f t="shared" ca="1" si="290"/>
        <v>145635.649092832</v>
      </c>
      <c r="P569" s="126">
        <f t="shared" ca="1" si="291"/>
        <v>24686</v>
      </c>
      <c r="Q569" s="49">
        <f t="shared" si="310"/>
        <v>1</v>
      </c>
      <c r="R569" s="49">
        <f t="shared" si="311"/>
        <v>0</v>
      </c>
      <c r="S569" s="49">
        <f ca="1">OFFSET(V!$B$7,D569,Q569)*H569</f>
        <v>3054.09</v>
      </c>
      <c r="T569" s="49">
        <f ca="1">IF(R569&gt;0,OFFSET(V!$I$7,D569,R569)*IF(R569=1,H569-9300,IF(R569=2,H569-18000,IF(R569=3,H569-45000,0))),0)</f>
        <v>0</v>
      </c>
      <c r="U569" s="49">
        <f>IF(AND(I569=1,H569&gt;20000,H569&lt;=45000),H569*V!$G$7,0)+IF(AND(I569=1,H569&gt;45000,H569&lt;=50000),V!$G$7/5000*(50000-H569)*H569,0)</f>
        <v>0</v>
      </c>
      <c r="V569" s="50">
        <f t="shared" ca="1" si="292"/>
        <v>3054.09</v>
      </c>
      <c r="W569" s="51">
        <v>0</v>
      </c>
      <c r="X569" s="51">
        <v>0</v>
      </c>
      <c r="Y569" s="52">
        <v>0</v>
      </c>
      <c r="Z569" s="52">
        <v>52281.272937363283</v>
      </c>
      <c r="AA569" s="52">
        <v>44614</v>
      </c>
      <c r="AB569" s="138">
        <f t="shared" si="312"/>
        <v>43614</v>
      </c>
      <c r="AC569" s="52">
        <v>49466.485042769113</v>
      </c>
      <c r="AD569" s="138">
        <f t="shared" si="293"/>
        <v>0</v>
      </c>
      <c r="AE569" s="138">
        <f t="shared" si="294"/>
        <v>533</v>
      </c>
      <c r="AF569" s="138">
        <f t="shared" si="295"/>
        <v>0</v>
      </c>
      <c r="AG569" s="138">
        <f t="shared" si="296"/>
        <v>0</v>
      </c>
      <c r="AH569" s="29"/>
      <c r="AI569" s="29"/>
      <c r="AJ569" s="15"/>
      <c r="AK569" s="51">
        <f t="shared" ca="1" si="297"/>
        <v>382055.68132168462</v>
      </c>
      <c r="AL569" s="15">
        <f t="shared" ca="1" si="298"/>
        <v>409795.77132168465</v>
      </c>
      <c r="AM569" s="49">
        <f t="shared" ca="1" si="299"/>
        <v>2337.7019742870789</v>
      </c>
      <c r="AN569" s="49">
        <f t="shared" ca="1" si="300"/>
        <v>0</v>
      </c>
      <c r="AO569" s="15"/>
      <c r="AP569" s="49">
        <f t="shared" ca="1" si="301"/>
        <v>28784.765500833841</v>
      </c>
      <c r="AQ569" s="15">
        <f t="shared" si="313"/>
        <v>49466.485042769113</v>
      </c>
      <c r="AR569" s="15">
        <f t="shared" si="314"/>
        <v>0</v>
      </c>
      <c r="AS569" s="15"/>
      <c r="AT569" s="15"/>
      <c r="AU569" s="51">
        <f t="shared" si="302"/>
        <v>21807</v>
      </c>
      <c r="AV569" s="51">
        <f t="shared" ca="1" si="303"/>
        <v>8888.5197938831461</v>
      </c>
      <c r="AW569" s="51">
        <f t="shared" ca="1" si="315"/>
        <v>0</v>
      </c>
      <c r="AX569" s="15">
        <f t="shared" ca="1" si="316"/>
        <v>10013.800251947876</v>
      </c>
      <c r="AY569" s="51">
        <f t="shared" ca="1" si="317"/>
        <v>-1101.571040041616</v>
      </c>
      <c r="AZ569" s="52">
        <f t="shared" ca="1" si="304"/>
        <v>0</v>
      </c>
      <c r="BA569" s="52">
        <f t="shared" ca="1" si="305"/>
        <v>0</v>
      </c>
      <c r="BB569" s="52">
        <f t="shared" si="318"/>
        <v>0</v>
      </c>
      <c r="BC569" s="39">
        <f t="shared" si="319"/>
        <v>0</v>
      </c>
      <c r="BD569" s="51">
        <f t="shared" ca="1" si="320"/>
        <v>0</v>
      </c>
      <c r="BE569" s="15">
        <f t="shared" ca="1" si="321"/>
        <v>58378.714254675375</v>
      </c>
      <c r="BF569" s="15">
        <v>-11071.87</v>
      </c>
      <c r="BG569" s="15">
        <f t="shared" ca="1" si="322"/>
        <v>459440.31755064713</v>
      </c>
      <c r="BH569" s="15"/>
      <c r="BI569" s="15"/>
    </row>
    <row r="570" spans="1:61" ht="11.25" x14ac:dyDescent="0.2">
      <c r="A570" s="20">
        <v>31402</v>
      </c>
      <c r="B570" s="20"/>
      <c r="C570" s="20">
        <v>1</v>
      </c>
      <c r="D570" s="20">
        <f t="shared" si="306"/>
        <v>3</v>
      </c>
      <c r="E570" s="47">
        <f t="shared" si="307"/>
        <v>3</v>
      </c>
      <c r="F570" s="47">
        <f t="shared" si="308"/>
        <v>33</v>
      </c>
      <c r="G570" s="21" t="s">
        <v>651</v>
      </c>
      <c r="H570" s="29">
        <v>1340</v>
      </c>
      <c r="I570" s="48"/>
      <c r="J570" s="29">
        <f t="shared" si="309"/>
        <v>2160</v>
      </c>
      <c r="K570" s="125">
        <v>69497.2</v>
      </c>
      <c r="L570" s="125">
        <v>125125.45</v>
      </c>
      <c r="M570" s="125">
        <v>31823</v>
      </c>
      <c r="N570" s="126">
        <f t="shared" si="289"/>
        <v>130659.90949999999</v>
      </c>
      <c r="O570" s="126">
        <f t="shared" ca="1" si="290"/>
        <v>366138.40484877082</v>
      </c>
      <c r="P570" s="126">
        <f t="shared" ca="1" si="291"/>
        <v>70644</v>
      </c>
      <c r="Q570" s="49">
        <f t="shared" si="310"/>
        <v>1</v>
      </c>
      <c r="R570" s="49">
        <f t="shared" si="311"/>
        <v>0</v>
      </c>
      <c r="S570" s="49">
        <f ca="1">OFFSET(V!$B$7,D570,Q570)*H570</f>
        <v>7678.2000000000007</v>
      </c>
      <c r="T570" s="49">
        <f ca="1">IF(R570&gt;0,OFFSET(V!$I$7,D570,R570)*IF(R570=1,H570-9300,IF(R570=2,H570-18000,IF(R570=3,H570-45000,0))),0)</f>
        <v>0</v>
      </c>
      <c r="U570" s="49">
        <f>IF(AND(I570=1,H570&gt;20000,H570&lt;=45000),H570*V!$G$7,0)+IF(AND(I570=1,H570&gt;45000,H570&lt;=50000),V!$G$7/5000*(50000-H570)*H570,0)</f>
        <v>0</v>
      </c>
      <c r="V570" s="50">
        <f t="shared" ca="1" si="292"/>
        <v>7678.2000000000007</v>
      </c>
      <c r="W570" s="51">
        <v>0</v>
      </c>
      <c r="X570" s="51">
        <v>0</v>
      </c>
      <c r="Y570" s="52">
        <v>41.786879646519331</v>
      </c>
      <c r="Z570" s="52">
        <v>22754.300414961883</v>
      </c>
      <c r="AA570" s="52">
        <v>5221</v>
      </c>
      <c r="AB570" s="138">
        <f t="shared" si="312"/>
        <v>4221</v>
      </c>
      <c r="AC570" s="52">
        <v>21529.2244793639</v>
      </c>
      <c r="AD570" s="138">
        <f t="shared" si="293"/>
        <v>0</v>
      </c>
      <c r="AE570" s="138">
        <f t="shared" si="294"/>
        <v>1340</v>
      </c>
      <c r="AF570" s="138">
        <f t="shared" si="295"/>
        <v>0</v>
      </c>
      <c r="AG570" s="138">
        <f t="shared" si="296"/>
        <v>0</v>
      </c>
      <c r="AH570" s="29"/>
      <c r="AI570" s="29"/>
      <c r="AJ570" s="15"/>
      <c r="AK570" s="51">
        <f t="shared" ca="1" si="297"/>
        <v>960515.22133406636</v>
      </c>
      <c r="AL570" s="15">
        <f t="shared" ca="1" si="298"/>
        <v>1038837.4213340663</v>
      </c>
      <c r="AM570" s="49">
        <f t="shared" ca="1" si="299"/>
        <v>5877.1494287892792</v>
      </c>
      <c r="AN570" s="49">
        <f t="shared" ca="1" si="300"/>
        <v>18.427246530953553</v>
      </c>
      <c r="AO570" s="15"/>
      <c r="AP570" s="49">
        <f t="shared" ca="1" si="301"/>
        <v>12527.950541007554</v>
      </c>
      <c r="AQ570" s="15">
        <f t="shared" si="313"/>
        <v>21529.2244793639</v>
      </c>
      <c r="AR570" s="15">
        <f t="shared" si="314"/>
        <v>0</v>
      </c>
      <c r="AS570" s="15"/>
      <c r="AT570" s="15"/>
      <c r="AU570" s="51">
        <f t="shared" si="302"/>
        <v>2110.5</v>
      </c>
      <c r="AV570" s="51">
        <f t="shared" ca="1" si="303"/>
        <v>22346.37246492198</v>
      </c>
      <c r="AW570" s="51">
        <f t="shared" ca="1" si="315"/>
        <v>0</v>
      </c>
      <c r="AX570" s="15">
        <f t="shared" ca="1" si="316"/>
        <v>15455.598526565631</v>
      </c>
      <c r="AY570" s="51">
        <f t="shared" ca="1" si="317"/>
        <v>-1700.1976587322877</v>
      </c>
      <c r="AZ570" s="52">
        <f t="shared" ca="1" si="304"/>
        <v>0</v>
      </c>
      <c r="BA570" s="52">
        <f t="shared" ca="1" si="305"/>
        <v>0</v>
      </c>
      <c r="BB570" s="52">
        <f t="shared" si="318"/>
        <v>0</v>
      </c>
      <c r="BC570" s="39">
        <f t="shared" si="319"/>
        <v>0</v>
      </c>
      <c r="BD570" s="51">
        <f t="shared" ca="1" si="320"/>
        <v>0</v>
      </c>
      <c r="BE570" s="15">
        <f t="shared" ca="1" si="321"/>
        <v>35284.625347197245</v>
      </c>
      <c r="BF570" s="15">
        <v>-22139.85</v>
      </c>
      <c r="BG570" s="15">
        <f t="shared" ca="1" si="322"/>
        <v>1057877.7733565837</v>
      </c>
      <c r="BH570" s="15"/>
      <c r="BI570" s="15"/>
    </row>
    <row r="571" spans="1:61" ht="11.25" x14ac:dyDescent="0.2">
      <c r="A571" s="20">
        <v>31403</v>
      </c>
      <c r="B571" s="20"/>
      <c r="C571" s="20">
        <v>1</v>
      </c>
      <c r="D571" s="20">
        <f t="shared" si="306"/>
        <v>3</v>
      </c>
      <c r="E571" s="47">
        <f t="shared" si="307"/>
        <v>4</v>
      </c>
      <c r="F571" s="47">
        <f t="shared" si="308"/>
        <v>34</v>
      </c>
      <c r="G571" s="21" t="s">
        <v>652</v>
      </c>
      <c r="H571" s="29">
        <v>3694</v>
      </c>
      <c r="I571" s="48"/>
      <c r="J571" s="29">
        <f t="shared" si="309"/>
        <v>5954.5074626865671</v>
      </c>
      <c r="K571" s="125">
        <v>228225.40000000002</v>
      </c>
      <c r="L571" s="125">
        <v>1613585.28</v>
      </c>
      <c r="M571" s="125">
        <v>0</v>
      </c>
      <c r="N571" s="126">
        <f t="shared" si="289"/>
        <v>793620.54720000015</v>
      </c>
      <c r="O571" s="126">
        <f t="shared" ca="1" si="290"/>
        <v>1009339.7518741488</v>
      </c>
      <c r="P571" s="126">
        <f t="shared" ca="1" si="291"/>
        <v>64716</v>
      </c>
      <c r="Q571" s="49">
        <f t="shared" si="310"/>
        <v>1</v>
      </c>
      <c r="R571" s="49">
        <f t="shared" si="311"/>
        <v>0</v>
      </c>
      <c r="S571" s="49">
        <f ca="1">OFFSET(V!$B$7,D571,Q571)*H571</f>
        <v>21166.620000000003</v>
      </c>
      <c r="T571" s="49">
        <f ca="1">IF(R571&gt;0,OFFSET(V!$I$7,D571,R571)*IF(R571=1,H571-9300,IF(R571=2,H571-18000,IF(R571=3,H571-45000,0))),0)</f>
        <v>0</v>
      </c>
      <c r="U571" s="49">
        <f>IF(AND(I571=1,H571&gt;20000,H571&lt;=45000),H571*V!$G$7,0)+IF(AND(I571=1,H571&gt;45000,H571&lt;=50000),V!$G$7/5000*(50000-H571)*H571,0)</f>
        <v>0</v>
      </c>
      <c r="V571" s="50">
        <f t="shared" ca="1" si="292"/>
        <v>21166.620000000003</v>
      </c>
      <c r="W571" s="51">
        <v>16447.2</v>
      </c>
      <c r="X571" s="51">
        <v>0</v>
      </c>
      <c r="Y571" s="52">
        <v>1452.0032266738369</v>
      </c>
      <c r="Z571" s="52">
        <v>170024.8541092854</v>
      </c>
      <c r="AA571" s="52">
        <v>2637</v>
      </c>
      <c r="AB571" s="138">
        <f t="shared" si="312"/>
        <v>1637</v>
      </c>
      <c r="AC571" s="52">
        <v>160870.83252109005</v>
      </c>
      <c r="AD571" s="138">
        <f t="shared" si="293"/>
        <v>0</v>
      </c>
      <c r="AE571" s="138">
        <f t="shared" si="294"/>
        <v>3694</v>
      </c>
      <c r="AF571" s="138">
        <f t="shared" si="295"/>
        <v>0</v>
      </c>
      <c r="AG571" s="138">
        <f t="shared" si="296"/>
        <v>0</v>
      </c>
      <c r="AH571" s="29"/>
      <c r="AI571" s="29"/>
      <c r="AJ571" s="15"/>
      <c r="AK571" s="51">
        <f t="shared" ca="1" si="297"/>
        <v>2647868.0803045086</v>
      </c>
      <c r="AL571" s="15">
        <f t="shared" ca="1" si="298"/>
        <v>2750197.9003045089</v>
      </c>
      <c r="AM571" s="49">
        <f t="shared" ca="1" si="299"/>
        <v>16201.634320856416</v>
      </c>
      <c r="AN571" s="49">
        <f t="shared" ca="1" si="300"/>
        <v>640.30675771904691</v>
      </c>
      <c r="AO571" s="15"/>
      <c r="AP571" s="49">
        <f t="shared" ca="1" si="301"/>
        <v>93611.445932327988</v>
      </c>
      <c r="AQ571" s="15">
        <f t="shared" si="313"/>
        <v>160870.83252109005</v>
      </c>
      <c r="AR571" s="15">
        <f t="shared" si="314"/>
        <v>0</v>
      </c>
      <c r="AS571" s="15"/>
      <c r="AT571" s="15"/>
      <c r="AU571" s="51">
        <f t="shared" si="302"/>
        <v>818.5</v>
      </c>
      <c r="AV571" s="51">
        <f t="shared" ca="1" si="303"/>
        <v>61602.611854792383</v>
      </c>
      <c r="AW571" s="51">
        <f t="shared" ca="1" si="315"/>
        <v>0</v>
      </c>
      <c r="AX571" s="15">
        <f t="shared" ca="1" si="316"/>
        <v>0</v>
      </c>
      <c r="AY571" s="51">
        <f t="shared" ca="1" si="317"/>
        <v>0</v>
      </c>
      <c r="AZ571" s="52">
        <f t="shared" ca="1" si="304"/>
        <v>0</v>
      </c>
      <c r="BA571" s="52">
        <f t="shared" ca="1" si="305"/>
        <v>0</v>
      </c>
      <c r="BB571" s="52">
        <f t="shared" si="318"/>
        <v>0</v>
      </c>
      <c r="BC571" s="39">
        <f t="shared" si="319"/>
        <v>0</v>
      </c>
      <c r="BD571" s="51">
        <f t="shared" ca="1" si="320"/>
        <v>0</v>
      </c>
      <c r="BE571" s="15">
        <f t="shared" ca="1" si="321"/>
        <v>156032.55778712037</v>
      </c>
      <c r="BF571" s="15">
        <v>-88329.65</v>
      </c>
      <c r="BG571" s="15">
        <f t="shared" ca="1" si="322"/>
        <v>2834742.7491702051</v>
      </c>
      <c r="BH571" s="15"/>
      <c r="BI571" s="15"/>
    </row>
    <row r="572" spans="1:61" ht="11.25" x14ac:dyDescent="0.2">
      <c r="A572" s="20">
        <v>31404</v>
      </c>
      <c r="B572" s="20"/>
      <c r="C572" s="20">
        <v>1</v>
      </c>
      <c r="D572" s="20">
        <f t="shared" si="306"/>
        <v>3</v>
      </c>
      <c r="E572" s="47">
        <f t="shared" si="307"/>
        <v>3</v>
      </c>
      <c r="F572" s="47">
        <f t="shared" si="308"/>
        <v>33</v>
      </c>
      <c r="G572" s="21" t="s">
        <v>653</v>
      </c>
      <c r="H572" s="29">
        <v>1497</v>
      </c>
      <c r="I572" s="48"/>
      <c r="J572" s="29">
        <f t="shared" si="309"/>
        <v>2413.0746268656717</v>
      </c>
      <c r="K572" s="125">
        <v>80285.5</v>
      </c>
      <c r="L572" s="125">
        <v>364495.81</v>
      </c>
      <c r="M572" s="125">
        <v>0</v>
      </c>
      <c r="N572" s="126">
        <f t="shared" si="289"/>
        <v>199958.9259</v>
      </c>
      <c r="O572" s="126">
        <f t="shared" ca="1" si="290"/>
        <v>409036.71049149998</v>
      </c>
      <c r="P572" s="126">
        <f t="shared" ca="1" si="291"/>
        <v>62723</v>
      </c>
      <c r="Q572" s="49">
        <f t="shared" si="310"/>
        <v>1</v>
      </c>
      <c r="R572" s="49">
        <f t="shared" si="311"/>
        <v>0</v>
      </c>
      <c r="S572" s="49">
        <f ca="1">OFFSET(V!$B$7,D572,Q572)*H572</f>
        <v>8577.8100000000013</v>
      </c>
      <c r="T572" s="49">
        <f ca="1">IF(R572&gt;0,OFFSET(V!$I$7,D572,R572)*IF(R572=1,H572-9300,IF(R572=2,H572-18000,IF(R572=3,H572-45000,0))),0)</f>
        <v>0</v>
      </c>
      <c r="U572" s="49">
        <f>IF(AND(I572=1,H572&gt;20000,H572&lt;=45000),H572*V!$G$7,0)+IF(AND(I572=1,H572&gt;45000,H572&lt;=50000),V!$G$7/5000*(50000-H572)*H572,0)</f>
        <v>0</v>
      </c>
      <c r="V572" s="50">
        <f t="shared" ca="1" si="292"/>
        <v>8577.8100000000013</v>
      </c>
      <c r="W572" s="51">
        <v>0</v>
      </c>
      <c r="X572" s="51">
        <v>0</v>
      </c>
      <c r="Y572" s="52">
        <v>339.6728269005763</v>
      </c>
      <c r="Z572" s="52">
        <v>52045.449590488577</v>
      </c>
      <c r="AA572" s="52">
        <v>3678</v>
      </c>
      <c r="AB572" s="138">
        <f t="shared" si="312"/>
        <v>2678</v>
      </c>
      <c r="AC572" s="52">
        <v>49243.358263226284</v>
      </c>
      <c r="AD572" s="138">
        <f t="shared" si="293"/>
        <v>0</v>
      </c>
      <c r="AE572" s="138">
        <f t="shared" si="294"/>
        <v>1497</v>
      </c>
      <c r="AF572" s="138">
        <f t="shared" si="295"/>
        <v>0</v>
      </c>
      <c r="AG572" s="138">
        <f t="shared" si="296"/>
        <v>0</v>
      </c>
      <c r="AH572" s="29"/>
      <c r="AI572" s="29"/>
      <c r="AJ572" s="15"/>
      <c r="AK572" s="51">
        <f t="shared" ca="1" si="297"/>
        <v>1073053.198759028</v>
      </c>
      <c r="AL572" s="15">
        <f t="shared" ca="1" si="298"/>
        <v>1144354.008759028</v>
      </c>
      <c r="AM572" s="49">
        <f t="shared" ca="1" si="299"/>
        <v>6565.7408170877243</v>
      </c>
      <c r="AN572" s="49">
        <f t="shared" ca="1" si="300"/>
        <v>149.78947875769899</v>
      </c>
      <c r="AO572" s="15"/>
      <c r="AP572" s="49">
        <f t="shared" ca="1" si="301"/>
        <v>28654.927045149281</v>
      </c>
      <c r="AQ572" s="15">
        <f t="shared" si="313"/>
        <v>49243.358263226284</v>
      </c>
      <c r="AR572" s="15">
        <f t="shared" si="314"/>
        <v>0</v>
      </c>
      <c r="AS572" s="15"/>
      <c r="AT572" s="15"/>
      <c r="AU572" s="51">
        <f t="shared" si="302"/>
        <v>1339</v>
      </c>
      <c r="AV572" s="51">
        <f t="shared" ca="1" si="303"/>
        <v>24964.566850737465</v>
      </c>
      <c r="AW572" s="51">
        <f t="shared" ca="1" si="315"/>
        <v>0</v>
      </c>
      <c r="AX572" s="15">
        <f t="shared" ca="1" si="316"/>
        <v>5715.1356326604582</v>
      </c>
      <c r="AY572" s="51">
        <f t="shared" ca="1" si="317"/>
        <v>-628.69517510338392</v>
      </c>
      <c r="AZ572" s="52">
        <f t="shared" ca="1" si="304"/>
        <v>0</v>
      </c>
      <c r="BA572" s="52">
        <f t="shared" ca="1" si="305"/>
        <v>0</v>
      </c>
      <c r="BB572" s="52">
        <f t="shared" si="318"/>
        <v>0</v>
      </c>
      <c r="BC572" s="39">
        <f t="shared" si="319"/>
        <v>0</v>
      </c>
      <c r="BD572" s="51">
        <f t="shared" ca="1" si="320"/>
        <v>0</v>
      </c>
      <c r="BE572" s="15">
        <f t="shared" ca="1" si="321"/>
        <v>54329.798720783358</v>
      </c>
      <c r="BF572" s="15">
        <v>-28997.02</v>
      </c>
      <c r="BG572" s="15">
        <f t="shared" ca="1" si="322"/>
        <v>1176402.3177756567</v>
      </c>
      <c r="BH572" s="15"/>
      <c r="BI572" s="15"/>
    </row>
    <row r="573" spans="1:61" ht="11.25" x14ac:dyDescent="0.2">
      <c r="A573" s="20">
        <v>31405</v>
      </c>
      <c r="B573" s="20"/>
      <c r="C573" s="20">
        <v>1</v>
      </c>
      <c r="D573" s="20">
        <f t="shared" si="306"/>
        <v>3</v>
      </c>
      <c r="E573" s="47">
        <f t="shared" si="307"/>
        <v>2</v>
      </c>
      <c r="F573" s="47">
        <f t="shared" si="308"/>
        <v>32</v>
      </c>
      <c r="G573" s="21" t="s">
        <v>654</v>
      </c>
      <c r="H573" s="29">
        <v>986</v>
      </c>
      <c r="I573" s="48"/>
      <c r="J573" s="29">
        <f t="shared" si="309"/>
        <v>1589.3731343283582</v>
      </c>
      <c r="K573" s="125">
        <v>70346</v>
      </c>
      <c r="L573" s="125">
        <v>59326.6</v>
      </c>
      <c r="M573" s="125">
        <v>0</v>
      </c>
      <c r="N573" s="126">
        <f t="shared" si="289"/>
        <v>73786.493999999992</v>
      </c>
      <c r="O573" s="126">
        <f t="shared" ca="1" si="290"/>
        <v>269412.28894096124</v>
      </c>
      <c r="P573" s="126">
        <f t="shared" ca="1" si="291"/>
        <v>58688</v>
      </c>
      <c r="Q573" s="49">
        <f t="shared" si="310"/>
        <v>1</v>
      </c>
      <c r="R573" s="49">
        <f t="shared" si="311"/>
        <v>0</v>
      </c>
      <c r="S573" s="49">
        <f ca="1">OFFSET(V!$B$7,D573,Q573)*H573</f>
        <v>5649.7800000000007</v>
      </c>
      <c r="T573" s="49">
        <f ca="1">IF(R573&gt;0,OFFSET(V!$I$7,D573,R573)*IF(R573=1,H573-9300,IF(R573=2,H573-18000,IF(R573=3,H573-45000,0))),0)</f>
        <v>0</v>
      </c>
      <c r="U573" s="49">
        <f>IF(AND(I573=1,H573&gt;20000,H573&lt;=45000),H573*V!$G$7,0)+IF(AND(I573=1,H573&gt;45000,H573&lt;=50000),V!$G$7/5000*(50000-H573)*H573,0)</f>
        <v>0</v>
      </c>
      <c r="V573" s="50">
        <f t="shared" ca="1" si="292"/>
        <v>5649.7800000000007</v>
      </c>
      <c r="W573" s="51">
        <v>0</v>
      </c>
      <c r="X573" s="51">
        <v>0</v>
      </c>
      <c r="Y573" s="52">
        <v>409.51142053588944</v>
      </c>
      <c r="Z573" s="52">
        <v>28667.470912698122</v>
      </c>
      <c r="AA573" s="52">
        <v>3024</v>
      </c>
      <c r="AB573" s="138">
        <f t="shared" si="312"/>
        <v>2024</v>
      </c>
      <c r="AC573" s="52">
        <v>27124.03393115467</v>
      </c>
      <c r="AD573" s="138">
        <f t="shared" si="293"/>
        <v>0</v>
      </c>
      <c r="AE573" s="138">
        <f t="shared" si="294"/>
        <v>986</v>
      </c>
      <c r="AF573" s="138">
        <f t="shared" si="295"/>
        <v>0</v>
      </c>
      <c r="AG573" s="138">
        <f t="shared" si="296"/>
        <v>0</v>
      </c>
      <c r="AH573" s="29"/>
      <c r="AI573" s="29"/>
      <c r="AJ573" s="15"/>
      <c r="AK573" s="51">
        <f t="shared" ca="1" si="297"/>
        <v>706767.17032491753</v>
      </c>
      <c r="AL573" s="15">
        <f t="shared" ca="1" si="298"/>
        <v>771104.95032491756</v>
      </c>
      <c r="AM573" s="49">
        <f t="shared" ca="1" si="299"/>
        <v>4324.5293558106187</v>
      </c>
      <c r="AN573" s="49">
        <f t="shared" ca="1" si="300"/>
        <v>180.58701600334481</v>
      </c>
      <c r="AO573" s="15"/>
      <c r="AP573" s="49">
        <f t="shared" ca="1" si="301"/>
        <v>15783.594801003088</v>
      </c>
      <c r="AQ573" s="15">
        <f t="shared" si="313"/>
        <v>27124.03393115467</v>
      </c>
      <c r="AR573" s="15">
        <f t="shared" si="314"/>
        <v>0</v>
      </c>
      <c r="AS573" s="15"/>
      <c r="AT573" s="15"/>
      <c r="AU573" s="51">
        <f t="shared" si="302"/>
        <v>1012</v>
      </c>
      <c r="AV573" s="51">
        <f t="shared" ca="1" si="303"/>
        <v>16442.927798815726</v>
      </c>
      <c r="AW573" s="51">
        <f t="shared" ca="1" si="315"/>
        <v>0</v>
      </c>
      <c r="AX573" s="15">
        <f t="shared" ca="1" si="316"/>
        <v>6114.4886686641403</v>
      </c>
      <c r="AY573" s="51">
        <f t="shared" ca="1" si="317"/>
        <v>-672.62612320960181</v>
      </c>
      <c r="AZ573" s="52">
        <f t="shared" ca="1" si="304"/>
        <v>0</v>
      </c>
      <c r="BA573" s="52">
        <f t="shared" ca="1" si="305"/>
        <v>0</v>
      </c>
      <c r="BB573" s="52">
        <f t="shared" si="318"/>
        <v>0</v>
      </c>
      <c r="BC573" s="39">
        <f t="shared" si="319"/>
        <v>0</v>
      </c>
      <c r="BD573" s="51">
        <f t="shared" ca="1" si="320"/>
        <v>0</v>
      </c>
      <c r="BE573" s="15">
        <f t="shared" ca="1" si="321"/>
        <v>32565.89647660921</v>
      </c>
      <c r="BF573" s="15">
        <v>-16706.34</v>
      </c>
      <c r="BG573" s="15">
        <f t="shared" ca="1" si="322"/>
        <v>791469.62317334069</v>
      </c>
      <c r="BH573" s="15"/>
      <c r="BI573" s="15"/>
    </row>
    <row r="574" spans="1:61" ht="11.25" x14ac:dyDescent="0.2">
      <c r="A574" s="20">
        <v>31406</v>
      </c>
      <c r="B574" s="20"/>
      <c r="C574" s="20">
        <v>1</v>
      </c>
      <c r="D574" s="20">
        <f t="shared" si="306"/>
        <v>3</v>
      </c>
      <c r="E574" s="47">
        <f t="shared" si="307"/>
        <v>2</v>
      </c>
      <c r="F574" s="47">
        <f t="shared" si="308"/>
        <v>32</v>
      </c>
      <c r="G574" s="21" t="s">
        <v>655</v>
      </c>
      <c r="H574" s="29">
        <v>844</v>
      </c>
      <c r="I574" s="48"/>
      <c r="J574" s="29">
        <f t="shared" si="309"/>
        <v>1360.4776119402984</v>
      </c>
      <c r="K574" s="125">
        <v>54330.950000000004</v>
      </c>
      <c r="L574" s="125">
        <v>99891.93</v>
      </c>
      <c r="M574" s="125">
        <v>0</v>
      </c>
      <c r="N574" s="126">
        <f t="shared" si="289"/>
        <v>78076.136700000003</v>
      </c>
      <c r="O574" s="126">
        <f t="shared" ca="1" si="290"/>
        <v>230612.54753161385</v>
      </c>
      <c r="P574" s="126">
        <f t="shared" ca="1" si="291"/>
        <v>45761</v>
      </c>
      <c r="Q574" s="49">
        <f t="shared" si="310"/>
        <v>1</v>
      </c>
      <c r="R574" s="49">
        <f t="shared" si="311"/>
        <v>0</v>
      </c>
      <c r="S574" s="49">
        <f ca="1">OFFSET(V!$B$7,D574,Q574)*H574</f>
        <v>4836.1200000000008</v>
      </c>
      <c r="T574" s="49">
        <f ca="1">IF(R574&gt;0,OFFSET(V!$I$7,D574,R574)*IF(R574=1,H574-9300,IF(R574=2,H574-18000,IF(R574=3,H574-45000,0))),0)</f>
        <v>0</v>
      </c>
      <c r="U574" s="49">
        <f>IF(AND(I574=1,H574&gt;20000,H574&lt;=45000),H574*V!$G$7,0)+IF(AND(I574=1,H574&gt;45000,H574&lt;=50000),V!$G$7/5000*(50000-H574)*H574,0)</f>
        <v>0</v>
      </c>
      <c r="V574" s="50">
        <f t="shared" ca="1" si="292"/>
        <v>4836.1200000000008</v>
      </c>
      <c r="W574" s="51">
        <v>0</v>
      </c>
      <c r="X574" s="51">
        <v>0</v>
      </c>
      <c r="Y574" s="52">
        <v>0</v>
      </c>
      <c r="Z574" s="52">
        <v>38681.278751190017</v>
      </c>
      <c r="AA574" s="52">
        <v>42779</v>
      </c>
      <c r="AB574" s="138">
        <f t="shared" si="312"/>
        <v>41779</v>
      </c>
      <c r="AC574" s="52">
        <v>36598.705220382566</v>
      </c>
      <c r="AD574" s="138">
        <f t="shared" si="293"/>
        <v>0</v>
      </c>
      <c r="AE574" s="138">
        <f t="shared" si="294"/>
        <v>844</v>
      </c>
      <c r="AF574" s="138">
        <f t="shared" si="295"/>
        <v>0</v>
      </c>
      <c r="AG574" s="138">
        <f t="shared" si="296"/>
        <v>0</v>
      </c>
      <c r="AH574" s="29"/>
      <c r="AI574" s="29"/>
      <c r="AJ574" s="15"/>
      <c r="AK574" s="51">
        <f t="shared" ca="1" si="297"/>
        <v>604981.22895966563</v>
      </c>
      <c r="AL574" s="15">
        <f t="shared" ca="1" si="298"/>
        <v>655578.34895966563</v>
      </c>
      <c r="AM574" s="49">
        <f t="shared" ca="1" si="299"/>
        <v>3701.7269536553367</v>
      </c>
      <c r="AN574" s="49">
        <f t="shared" ca="1" si="300"/>
        <v>0</v>
      </c>
      <c r="AO574" s="15"/>
      <c r="AP574" s="49">
        <f t="shared" ca="1" si="301"/>
        <v>21296.947751432188</v>
      </c>
      <c r="AQ574" s="15">
        <f t="shared" si="313"/>
        <v>36598.705220382566</v>
      </c>
      <c r="AR574" s="15">
        <f t="shared" si="314"/>
        <v>0</v>
      </c>
      <c r="AS574" s="15"/>
      <c r="AT574" s="15"/>
      <c r="AU574" s="51">
        <f t="shared" si="302"/>
        <v>20889.5</v>
      </c>
      <c r="AV574" s="51">
        <f t="shared" ca="1" si="303"/>
        <v>14074.87937342847</v>
      </c>
      <c r="AW574" s="51">
        <f t="shared" ca="1" si="315"/>
        <v>0</v>
      </c>
      <c r="AX574" s="15">
        <f t="shared" ca="1" si="316"/>
        <v>19662.621904478096</v>
      </c>
      <c r="AY574" s="51">
        <f t="shared" ca="1" si="317"/>
        <v>-2162.9925019772345</v>
      </c>
      <c r="AZ574" s="52">
        <f t="shared" ca="1" si="304"/>
        <v>0</v>
      </c>
      <c r="BA574" s="52">
        <f t="shared" ca="1" si="305"/>
        <v>0</v>
      </c>
      <c r="BB574" s="52">
        <f t="shared" si="318"/>
        <v>0</v>
      </c>
      <c r="BC574" s="39">
        <f t="shared" si="319"/>
        <v>0</v>
      </c>
      <c r="BD574" s="51">
        <f t="shared" ca="1" si="320"/>
        <v>0</v>
      </c>
      <c r="BE574" s="15">
        <f t="shared" ca="1" si="321"/>
        <v>54098.334622883427</v>
      </c>
      <c r="BF574" s="15">
        <v>-15565.58</v>
      </c>
      <c r="BG574" s="15">
        <f t="shared" ca="1" si="322"/>
        <v>697812.83053620451</v>
      </c>
      <c r="BH574" s="15"/>
      <c r="BI574" s="15"/>
    </row>
    <row r="575" spans="1:61" ht="11.25" x14ac:dyDescent="0.2">
      <c r="A575" s="20">
        <v>31407</v>
      </c>
      <c r="B575" s="20"/>
      <c r="C575" s="20">
        <v>1</v>
      </c>
      <c r="D575" s="20">
        <f t="shared" si="306"/>
        <v>3</v>
      </c>
      <c r="E575" s="47">
        <f t="shared" si="307"/>
        <v>4</v>
      </c>
      <c r="F575" s="47">
        <f t="shared" si="308"/>
        <v>34</v>
      </c>
      <c r="G575" s="21" t="s">
        <v>656</v>
      </c>
      <c r="H575" s="29">
        <v>2874</v>
      </c>
      <c r="I575" s="48"/>
      <c r="J575" s="29">
        <f t="shared" si="309"/>
        <v>4632.7164179104475</v>
      </c>
      <c r="K575" s="125">
        <v>215406.25</v>
      </c>
      <c r="L575" s="125">
        <v>1340377.57</v>
      </c>
      <c r="M575" s="125">
        <v>0</v>
      </c>
      <c r="N575" s="126">
        <f t="shared" si="289"/>
        <v>677839.75230000005</v>
      </c>
      <c r="O575" s="126">
        <f t="shared" ca="1" si="290"/>
        <v>785284.90711594583</v>
      </c>
      <c r="P575" s="126">
        <f t="shared" ca="1" si="291"/>
        <v>32234</v>
      </c>
      <c r="Q575" s="49">
        <f t="shared" si="310"/>
        <v>1</v>
      </c>
      <c r="R575" s="49">
        <f t="shared" si="311"/>
        <v>0</v>
      </c>
      <c r="S575" s="49">
        <f ca="1">OFFSET(V!$B$7,D575,Q575)*H575</f>
        <v>16468.02</v>
      </c>
      <c r="T575" s="49">
        <f ca="1">IF(R575&gt;0,OFFSET(V!$I$7,D575,R575)*IF(R575=1,H575-9300,IF(R575=2,H575-18000,IF(R575=3,H575-45000,0))),0)</f>
        <v>0</v>
      </c>
      <c r="U575" s="49">
        <f>IF(AND(I575=1,H575&gt;20000,H575&lt;=45000),H575*V!$G$7,0)+IF(AND(I575=1,H575&gt;45000,H575&lt;=50000),V!$G$7/5000*(50000-H575)*H575,0)</f>
        <v>0</v>
      </c>
      <c r="V575" s="50">
        <f t="shared" ca="1" si="292"/>
        <v>16468.02</v>
      </c>
      <c r="W575" s="51">
        <v>13443.45</v>
      </c>
      <c r="X575" s="51">
        <v>0</v>
      </c>
      <c r="Y575" s="52">
        <v>37893.069191805407</v>
      </c>
      <c r="Z575" s="52">
        <v>112245.00919311351</v>
      </c>
      <c r="AA575" s="52">
        <v>4197</v>
      </c>
      <c r="AB575" s="138">
        <f t="shared" si="312"/>
        <v>3197</v>
      </c>
      <c r="AC575" s="52">
        <v>106201.81484541824</v>
      </c>
      <c r="AD575" s="138">
        <f t="shared" si="293"/>
        <v>0</v>
      </c>
      <c r="AE575" s="138">
        <f t="shared" si="294"/>
        <v>2874</v>
      </c>
      <c r="AF575" s="138">
        <f t="shared" si="295"/>
        <v>0</v>
      </c>
      <c r="AG575" s="138">
        <f t="shared" si="296"/>
        <v>0</v>
      </c>
      <c r="AH575" s="29"/>
      <c r="AI575" s="29"/>
      <c r="AJ575" s="15"/>
      <c r="AK575" s="51">
        <f t="shared" ca="1" si="297"/>
        <v>2060090.1090403781</v>
      </c>
      <c r="AL575" s="15">
        <f t="shared" ca="1" si="298"/>
        <v>2122235.5790403783</v>
      </c>
      <c r="AM575" s="49">
        <f t="shared" ca="1" si="299"/>
        <v>12605.16974503014</v>
      </c>
      <c r="AN575" s="49">
        <f t="shared" ca="1" si="300"/>
        <v>16710.147628121395</v>
      </c>
      <c r="AO575" s="15"/>
      <c r="AP575" s="49">
        <f t="shared" ca="1" si="301"/>
        <v>61799.303780028786</v>
      </c>
      <c r="AQ575" s="15">
        <f t="shared" si="313"/>
        <v>106201.81484541824</v>
      </c>
      <c r="AR575" s="15">
        <f t="shared" si="314"/>
        <v>0</v>
      </c>
      <c r="AS575" s="15"/>
      <c r="AT575" s="15"/>
      <c r="AU575" s="51">
        <f t="shared" si="302"/>
        <v>1598.5</v>
      </c>
      <c r="AV575" s="51">
        <f t="shared" ca="1" si="303"/>
        <v>47927.966018049083</v>
      </c>
      <c r="AW575" s="51">
        <f t="shared" ca="1" si="315"/>
        <v>0</v>
      </c>
      <c r="AX575" s="15">
        <f t="shared" ca="1" si="316"/>
        <v>5123.9549526596384</v>
      </c>
      <c r="AY575" s="51">
        <f t="shared" ca="1" si="317"/>
        <v>-563.66217063594047</v>
      </c>
      <c r="AZ575" s="52">
        <f t="shared" ca="1" si="304"/>
        <v>0</v>
      </c>
      <c r="BA575" s="52">
        <f t="shared" ca="1" si="305"/>
        <v>0</v>
      </c>
      <c r="BB575" s="52">
        <f t="shared" si="318"/>
        <v>0</v>
      </c>
      <c r="BC575" s="39">
        <f t="shared" si="319"/>
        <v>0</v>
      </c>
      <c r="BD575" s="51">
        <f t="shared" ca="1" si="320"/>
        <v>0</v>
      </c>
      <c r="BE575" s="15">
        <f t="shared" ca="1" si="321"/>
        <v>110762.10762744193</v>
      </c>
      <c r="BF575" s="15">
        <v>-69010.33</v>
      </c>
      <c r="BG575" s="15">
        <f t="shared" ca="1" si="322"/>
        <v>2193302.6740409723</v>
      </c>
      <c r="BH575" s="15"/>
      <c r="BI575" s="15"/>
    </row>
    <row r="576" spans="1:61" ht="11.25" x14ac:dyDescent="0.2">
      <c r="A576" s="20">
        <v>31408</v>
      </c>
      <c r="B576" s="20"/>
      <c r="C576" s="20">
        <v>1</v>
      </c>
      <c r="D576" s="20">
        <f t="shared" si="306"/>
        <v>3</v>
      </c>
      <c r="E576" s="47">
        <f t="shared" si="307"/>
        <v>2</v>
      </c>
      <c r="F576" s="47">
        <f t="shared" si="308"/>
        <v>32</v>
      </c>
      <c r="G576" s="21" t="s">
        <v>657</v>
      </c>
      <c r="H576" s="29">
        <v>524</v>
      </c>
      <c r="I576" s="48"/>
      <c r="J576" s="29">
        <f t="shared" si="309"/>
        <v>844.65671641791039</v>
      </c>
      <c r="K576" s="125">
        <v>52633.899999999994</v>
      </c>
      <c r="L576" s="125">
        <v>61721.99</v>
      </c>
      <c r="M576" s="125">
        <v>0</v>
      </c>
      <c r="N576" s="126">
        <f t="shared" si="289"/>
        <v>61967.984099999994</v>
      </c>
      <c r="O576" s="126">
        <f t="shared" ca="1" si="290"/>
        <v>143176.51055280291</v>
      </c>
      <c r="P576" s="126">
        <f t="shared" ca="1" si="291"/>
        <v>24363</v>
      </c>
      <c r="Q576" s="49">
        <f t="shared" si="310"/>
        <v>1</v>
      </c>
      <c r="R576" s="49">
        <f t="shared" si="311"/>
        <v>0</v>
      </c>
      <c r="S576" s="49">
        <f ca="1">OFFSET(V!$B$7,D576,Q576)*H576</f>
        <v>3002.5200000000004</v>
      </c>
      <c r="T576" s="49">
        <f ca="1">IF(R576&gt;0,OFFSET(V!$I$7,D576,R576)*IF(R576=1,H576-9300,IF(R576=2,H576-18000,IF(R576=3,H576-45000,0))),0)</f>
        <v>0</v>
      </c>
      <c r="U576" s="49">
        <f>IF(AND(I576=1,H576&gt;20000,H576&lt;=45000),H576*V!$G$7,0)+IF(AND(I576=1,H576&gt;45000,H576&lt;=50000),V!$G$7/5000*(50000-H576)*H576,0)</f>
        <v>0</v>
      </c>
      <c r="V576" s="50">
        <f t="shared" ca="1" si="292"/>
        <v>3002.5200000000004</v>
      </c>
      <c r="W576" s="51">
        <v>0</v>
      </c>
      <c r="X576" s="51">
        <v>0</v>
      </c>
      <c r="Y576" s="52">
        <v>49.126835897473164</v>
      </c>
      <c r="Z576" s="52">
        <v>31097.141777432174</v>
      </c>
      <c r="AA576" s="52">
        <v>22105</v>
      </c>
      <c r="AB576" s="138">
        <f t="shared" si="312"/>
        <v>21105</v>
      </c>
      <c r="AC576" s="52">
        <v>29422.892982142428</v>
      </c>
      <c r="AD576" s="138">
        <f t="shared" si="293"/>
        <v>0</v>
      </c>
      <c r="AE576" s="138">
        <f t="shared" si="294"/>
        <v>524</v>
      </c>
      <c r="AF576" s="138">
        <f t="shared" si="295"/>
        <v>0</v>
      </c>
      <c r="AG576" s="138">
        <f t="shared" si="296"/>
        <v>0</v>
      </c>
      <c r="AH576" s="29"/>
      <c r="AI576" s="29"/>
      <c r="AJ576" s="15"/>
      <c r="AK576" s="51">
        <f t="shared" ca="1" si="297"/>
        <v>375604.45968585875</v>
      </c>
      <c r="AL576" s="15">
        <f t="shared" ca="1" si="298"/>
        <v>402969.97968585877</v>
      </c>
      <c r="AM576" s="49">
        <f t="shared" ca="1" si="299"/>
        <v>2298.2285826011807</v>
      </c>
      <c r="AN576" s="49">
        <f t="shared" ca="1" si="300"/>
        <v>21.664032443347132</v>
      </c>
      <c r="AO576" s="15"/>
      <c r="AP576" s="49">
        <f t="shared" ca="1" si="301"/>
        <v>17121.311007136173</v>
      </c>
      <c r="AQ576" s="15">
        <f t="shared" si="313"/>
        <v>29422.892982142428</v>
      </c>
      <c r="AR576" s="15">
        <f t="shared" si="314"/>
        <v>0</v>
      </c>
      <c r="AS576" s="15"/>
      <c r="AT576" s="15"/>
      <c r="AU576" s="51">
        <f t="shared" si="302"/>
        <v>10552.5</v>
      </c>
      <c r="AV576" s="51">
        <f t="shared" ca="1" si="303"/>
        <v>8738.4322176262067</v>
      </c>
      <c r="AW576" s="51">
        <f t="shared" ca="1" si="315"/>
        <v>0</v>
      </c>
      <c r="AX576" s="15">
        <f t="shared" ca="1" si="316"/>
        <v>6989.350242619952</v>
      </c>
      <c r="AY576" s="51">
        <f t="shared" ca="1" si="317"/>
        <v>-768.86552779803321</v>
      </c>
      <c r="AZ576" s="52">
        <f t="shared" ca="1" si="304"/>
        <v>0</v>
      </c>
      <c r="BA576" s="52">
        <f t="shared" ca="1" si="305"/>
        <v>0</v>
      </c>
      <c r="BB576" s="52">
        <f t="shared" si="318"/>
        <v>0</v>
      </c>
      <c r="BC576" s="39">
        <f t="shared" si="319"/>
        <v>0</v>
      </c>
      <c r="BD576" s="51">
        <f t="shared" ca="1" si="320"/>
        <v>0</v>
      </c>
      <c r="BE576" s="15">
        <f t="shared" ca="1" si="321"/>
        <v>35643.377696964344</v>
      </c>
      <c r="BF576" s="15">
        <v>-10249.75</v>
      </c>
      <c r="BG576" s="15">
        <f t="shared" ca="1" si="322"/>
        <v>430683.49999786768</v>
      </c>
      <c r="BH576" s="15"/>
      <c r="BI576" s="15"/>
    </row>
    <row r="577" spans="1:61" ht="11.25" x14ac:dyDescent="0.2">
      <c r="A577" s="20">
        <v>31409</v>
      </c>
      <c r="B577" s="20"/>
      <c r="C577" s="20">
        <v>1</v>
      </c>
      <c r="D577" s="20">
        <f t="shared" si="306"/>
        <v>3</v>
      </c>
      <c r="E577" s="47">
        <f t="shared" si="307"/>
        <v>2</v>
      </c>
      <c r="F577" s="47">
        <f t="shared" si="308"/>
        <v>32</v>
      </c>
      <c r="G577" s="21" t="s">
        <v>658</v>
      </c>
      <c r="H577" s="29">
        <v>856</v>
      </c>
      <c r="I577" s="48"/>
      <c r="J577" s="29">
        <f t="shared" si="309"/>
        <v>1379.8208955223881</v>
      </c>
      <c r="K577" s="125">
        <v>61163.450000000004</v>
      </c>
      <c r="L577" s="125">
        <v>167602.85</v>
      </c>
      <c r="M577" s="125">
        <v>0</v>
      </c>
      <c r="N577" s="126">
        <f t="shared" si="289"/>
        <v>109402.79550000001</v>
      </c>
      <c r="O577" s="126">
        <f t="shared" ca="1" si="290"/>
        <v>233891.39891831929</v>
      </c>
      <c r="P577" s="126">
        <f t="shared" ca="1" si="291"/>
        <v>37347</v>
      </c>
      <c r="Q577" s="49">
        <f t="shared" si="310"/>
        <v>1</v>
      </c>
      <c r="R577" s="49">
        <f t="shared" si="311"/>
        <v>0</v>
      </c>
      <c r="S577" s="49">
        <f ca="1">OFFSET(V!$B$7,D577,Q577)*H577</f>
        <v>4904.88</v>
      </c>
      <c r="T577" s="49">
        <f ca="1">IF(R577&gt;0,OFFSET(V!$I$7,D577,R577)*IF(R577=1,H577-9300,IF(R577=2,H577-18000,IF(R577=3,H577-45000,0))),0)</f>
        <v>0</v>
      </c>
      <c r="U577" s="49">
        <f>IF(AND(I577=1,H577&gt;20000,H577&lt;=45000),H577*V!$G$7,0)+IF(AND(I577=1,H577&gt;45000,H577&lt;=50000),V!$G$7/5000*(50000-H577)*H577,0)</f>
        <v>0</v>
      </c>
      <c r="V577" s="50">
        <f t="shared" ca="1" si="292"/>
        <v>4904.88</v>
      </c>
      <c r="W577" s="51">
        <v>0</v>
      </c>
      <c r="X577" s="51">
        <v>0</v>
      </c>
      <c r="Y577" s="52">
        <v>82.701685283024347</v>
      </c>
      <c r="Z577" s="52">
        <v>30832.467315392831</v>
      </c>
      <c r="AA577" s="52">
        <v>0</v>
      </c>
      <c r="AB577" s="138">
        <f t="shared" si="312"/>
        <v>0</v>
      </c>
      <c r="AC577" s="52">
        <v>29172.46841169714</v>
      </c>
      <c r="AD577" s="138">
        <f t="shared" si="293"/>
        <v>0</v>
      </c>
      <c r="AE577" s="138">
        <f t="shared" si="294"/>
        <v>856</v>
      </c>
      <c r="AF577" s="138">
        <f t="shared" si="295"/>
        <v>0</v>
      </c>
      <c r="AG577" s="138">
        <f t="shared" si="296"/>
        <v>0</v>
      </c>
      <c r="AH577" s="29"/>
      <c r="AI577" s="29"/>
      <c r="AJ577" s="15"/>
      <c r="AK577" s="51">
        <f t="shared" ca="1" si="297"/>
        <v>613582.85780743347</v>
      </c>
      <c r="AL577" s="15">
        <f t="shared" ca="1" si="298"/>
        <v>655834.73780743347</v>
      </c>
      <c r="AM577" s="49">
        <f t="shared" ca="1" si="299"/>
        <v>3754.3581425698676</v>
      </c>
      <c r="AN577" s="49">
        <f t="shared" ca="1" si="300"/>
        <v>36.46992443865242</v>
      </c>
      <c r="AO577" s="15"/>
      <c r="AP577" s="49">
        <f t="shared" ca="1" si="301"/>
        <v>16975.587846703766</v>
      </c>
      <c r="AQ577" s="15">
        <f t="shared" si="313"/>
        <v>29172.46841169714</v>
      </c>
      <c r="AR577" s="15">
        <f t="shared" si="314"/>
        <v>0</v>
      </c>
      <c r="AS577" s="15"/>
      <c r="AT577" s="15"/>
      <c r="AU577" s="51">
        <f t="shared" si="302"/>
        <v>0</v>
      </c>
      <c r="AV577" s="51">
        <f t="shared" ca="1" si="303"/>
        <v>14274.996141771055</v>
      </c>
      <c r="AW577" s="51">
        <f t="shared" ca="1" si="315"/>
        <v>0</v>
      </c>
      <c r="AX577" s="15">
        <f t="shared" ca="1" si="316"/>
        <v>2078.11557677768</v>
      </c>
      <c r="AY577" s="51">
        <f t="shared" ca="1" si="317"/>
        <v>-228.60371483766914</v>
      </c>
      <c r="AZ577" s="52">
        <f t="shared" ca="1" si="304"/>
        <v>0</v>
      </c>
      <c r="BA577" s="52">
        <f t="shared" ca="1" si="305"/>
        <v>0</v>
      </c>
      <c r="BB577" s="52">
        <f t="shared" si="318"/>
        <v>0</v>
      </c>
      <c r="BC577" s="39">
        <f t="shared" si="319"/>
        <v>0</v>
      </c>
      <c r="BD577" s="51">
        <f t="shared" ca="1" si="320"/>
        <v>0</v>
      </c>
      <c r="BE577" s="15">
        <f t="shared" ca="1" si="321"/>
        <v>31021.980273637149</v>
      </c>
      <c r="BF577" s="15">
        <v>-16915.400000000001</v>
      </c>
      <c r="BG577" s="15">
        <f t="shared" ca="1" si="322"/>
        <v>673732.14614807907</v>
      </c>
      <c r="BH577" s="15"/>
      <c r="BI577" s="15"/>
    </row>
    <row r="578" spans="1:61" ht="11.25" x14ac:dyDescent="0.2">
      <c r="A578" s="20">
        <v>31410</v>
      </c>
      <c r="B578" s="20"/>
      <c r="C578" s="20">
        <v>1</v>
      </c>
      <c r="D578" s="20">
        <f t="shared" si="306"/>
        <v>3</v>
      </c>
      <c r="E578" s="47">
        <f t="shared" si="307"/>
        <v>3</v>
      </c>
      <c r="F578" s="47">
        <f t="shared" si="308"/>
        <v>33</v>
      </c>
      <c r="G578" s="21" t="s">
        <v>659</v>
      </c>
      <c r="H578" s="29">
        <v>1641</v>
      </c>
      <c r="I578" s="48"/>
      <c r="J578" s="29">
        <f t="shared" si="309"/>
        <v>2645.1940298507461</v>
      </c>
      <c r="K578" s="125">
        <v>95650.15</v>
      </c>
      <c r="L578" s="125">
        <v>540123.68000000005</v>
      </c>
      <c r="M578" s="125">
        <v>0</v>
      </c>
      <c r="N578" s="126">
        <f t="shared" si="289"/>
        <v>279516.3432</v>
      </c>
      <c r="O578" s="126">
        <f t="shared" ca="1" si="290"/>
        <v>448382.92713196488</v>
      </c>
      <c r="P578" s="126">
        <f t="shared" ca="1" si="291"/>
        <v>50660</v>
      </c>
      <c r="Q578" s="49">
        <f t="shared" si="310"/>
        <v>1</v>
      </c>
      <c r="R578" s="49">
        <f t="shared" si="311"/>
        <v>0</v>
      </c>
      <c r="S578" s="49">
        <f ca="1">OFFSET(V!$B$7,D578,Q578)*H578</f>
        <v>9402.93</v>
      </c>
      <c r="T578" s="49">
        <f ca="1">IF(R578&gt;0,OFFSET(V!$I$7,D578,R578)*IF(R578=1,H578-9300,IF(R578=2,H578-18000,IF(R578=3,H578-45000,0))),0)</f>
        <v>0</v>
      </c>
      <c r="U578" s="49">
        <f>IF(AND(I578=1,H578&gt;20000,H578&lt;=45000),H578*V!$G$7,0)+IF(AND(I578=1,H578&gt;45000,H578&lt;=50000),V!$G$7/5000*(50000-H578)*H578,0)</f>
        <v>0</v>
      </c>
      <c r="V578" s="50">
        <f t="shared" ca="1" si="292"/>
        <v>9402.93</v>
      </c>
      <c r="W578" s="51">
        <v>0</v>
      </c>
      <c r="X578" s="51">
        <v>0</v>
      </c>
      <c r="Y578" s="52">
        <v>149.706038385791</v>
      </c>
      <c r="Z578" s="52">
        <v>15994.927436175083</v>
      </c>
      <c r="AA578" s="52">
        <v>0</v>
      </c>
      <c r="AB578" s="138">
        <f t="shared" si="312"/>
        <v>0</v>
      </c>
      <c r="AC578" s="52">
        <v>15133.771508005586</v>
      </c>
      <c r="AD578" s="138">
        <f t="shared" si="293"/>
        <v>0</v>
      </c>
      <c r="AE578" s="138">
        <f t="shared" si="294"/>
        <v>1641</v>
      </c>
      <c r="AF578" s="138">
        <f t="shared" si="295"/>
        <v>0</v>
      </c>
      <c r="AG578" s="138">
        <f t="shared" si="296"/>
        <v>0</v>
      </c>
      <c r="AH578" s="29"/>
      <c r="AI578" s="29"/>
      <c r="AJ578" s="15"/>
      <c r="AK578" s="51">
        <f t="shared" ca="1" si="297"/>
        <v>1176272.744932241</v>
      </c>
      <c r="AL578" s="15">
        <f t="shared" ca="1" si="298"/>
        <v>1236335.674932241</v>
      </c>
      <c r="AM578" s="49">
        <f t="shared" ca="1" si="299"/>
        <v>7197.3150840620947</v>
      </c>
      <c r="AN578" s="49">
        <f t="shared" ca="1" si="300"/>
        <v>66.017613658720549</v>
      </c>
      <c r="AO578" s="15"/>
      <c r="AP578" s="49">
        <f t="shared" ca="1" si="301"/>
        <v>8806.4082908761175</v>
      </c>
      <c r="AQ578" s="15">
        <f t="shared" si="313"/>
        <v>15133.771508005586</v>
      </c>
      <c r="AR578" s="15">
        <f t="shared" si="314"/>
        <v>0</v>
      </c>
      <c r="AS578" s="15"/>
      <c r="AT578" s="15"/>
      <c r="AU578" s="51">
        <f t="shared" si="302"/>
        <v>0</v>
      </c>
      <c r="AV578" s="51">
        <f t="shared" ca="1" si="303"/>
        <v>27365.968070848485</v>
      </c>
      <c r="AW578" s="51">
        <f t="shared" ca="1" si="315"/>
        <v>0</v>
      </c>
      <c r="AX578" s="15">
        <f t="shared" ca="1" si="316"/>
        <v>21038.604853719014</v>
      </c>
      <c r="AY578" s="51">
        <f t="shared" ca="1" si="317"/>
        <v>-2314.3579107469977</v>
      </c>
      <c r="AZ578" s="52">
        <f t="shared" ca="1" si="304"/>
        <v>0</v>
      </c>
      <c r="BA578" s="52">
        <f t="shared" ca="1" si="305"/>
        <v>0</v>
      </c>
      <c r="BB578" s="52">
        <f t="shared" si="318"/>
        <v>0</v>
      </c>
      <c r="BC578" s="39">
        <f t="shared" si="319"/>
        <v>0</v>
      </c>
      <c r="BD578" s="51">
        <f t="shared" ca="1" si="320"/>
        <v>0</v>
      </c>
      <c r="BE578" s="15">
        <f t="shared" ca="1" si="321"/>
        <v>33858.018450977601</v>
      </c>
      <c r="BF578" s="15">
        <v>-34183.1</v>
      </c>
      <c r="BG578" s="15">
        <f t="shared" ca="1" si="322"/>
        <v>1243273.9260809391</v>
      </c>
      <c r="BH578" s="15"/>
      <c r="BI578" s="15"/>
    </row>
    <row r="579" spans="1:61" ht="11.25" x14ac:dyDescent="0.2">
      <c r="A579" s="20">
        <v>31411</v>
      </c>
      <c r="B579" s="20"/>
      <c r="C579" s="20">
        <v>1</v>
      </c>
      <c r="D579" s="20">
        <f t="shared" si="306"/>
        <v>3</v>
      </c>
      <c r="E579" s="47">
        <f t="shared" si="307"/>
        <v>3</v>
      </c>
      <c r="F579" s="47">
        <f t="shared" si="308"/>
        <v>33</v>
      </c>
      <c r="G579" s="21" t="s">
        <v>660</v>
      </c>
      <c r="H579" s="29">
        <v>1994</v>
      </c>
      <c r="I579" s="48"/>
      <c r="J579" s="29">
        <f t="shared" si="309"/>
        <v>3214.2089552238804</v>
      </c>
      <c r="K579" s="125">
        <v>131423.70000000001</v>
      </c>
      <c r="L579" s="125">
        <v>445407.1</v>
      </c>
      <c r="M579" s="125">
        <v>0</v>
      </c>
      <c r="N579" s="126">
        <f t="shared" si="289"/>
        <v>268333.83299999998</v>
      </c>
      <c r="O579" s="126">
        <f t="shared" ca="1" si="290"/>
        <v>544835.80542421574</v>
      </c>
      <c r="P579" s="126">
        <f t="shared" ca="1" si="291"/>
        <v>82951</v>
      </c>
      <c r="Q579" s="49">
        <f t="shared" si="310"/>
        <v>1</v>
      </c>
      <c r="R579" s="49">
        <f t="shared" si="311"/>
        <v>0</v>
      </c>
      <c r="S579" s="49">
        <f ca="1">OFFSET(V!$B$7,D579,Q579)*H579</f>
        <v>11425.62</v>
      </c>
      <c r="T579" s="49">
        <f ca="1">IF(R579&gt;0,OFFSET(V!$I$7,D579,R579)*IF(R579=1,H579-9300,IF(R579=2,H579-18000,IF(R579=3,H579-45000,0))),0)</f>
        <v>0</v>
      </c>
      <c r="U579" s="49">
        <f>IF(AND(I579=1,H579&gt;20000,H579&lt;=45000),H579*V!$G$7,0)+IF(AND(I579=1,H579&gt;45000,H579&lt;=50000),V!$G$7/5000*(50000-H579)*H579,0)</f>
        <v>0</v>
      </c>
      <c r="V579" s="50">
        <f t="shared" ca="1" si="292"/>
        <v>11425.62</v>
      </c>
      <c r="W579" s="51">
        <v>10430.800000000001</v>
      </c>
      <c r="X579" s="51">
        <v>0</v>
      </c>
      <c r="Y579" s="52">
        <v>18.676918381139945</v>
      </c>
      <c r="Z579" s="52">
        <v>97665.239856689164</v>
      </c>
      <c r="AA579" s="52">
        <v>15850</v>
      </c>
      <c r="AB579" s="138">
        <f t="shared" si="312"/>
        <v>14850</v>
      </c>
      <c r="AC579" s="52">
        <v>92407.0102952054</v>
      </c>
      <c r="AD579" s="138">
        <f t="shared" si="293"/>
        <v>0</v>
      </c>
      <c r="AE579" s="138">
        <f t="shared" si="294"/>
        <v>1994</v>
      </c>
      <c r="AF579" s="138">
        <f t="shared" si="295"/>
        <v>0</v>
      </c>
      <c r="AG579" s="138">
        <f t="shared" si="296"/>
        <v>0</v>
      </c>
      <c r="AH579" s="29"/>
      <c r="AI579" s="29"/>
      <c r="AJ579" s="15"/>
      <c r="AK579" s="51">
        <f t="shared" ca="1" si="297"/>
        <v>1429303.9935374092</v>
      </c>
      <c r="AL579" s="15">
        <f t="shared" ca="1" si="298"/>
        <v>1534111.4135374094</v>
      </c>
      <c r="AM579" s="49">
        <f t="shared" ca="1" si="299"/>
        <v>8745.5492246312115</v>
      </c>
      <c r="AN579" s="49">
        <f t="shared" ca="1" si="300"/>
        <v>8.236178014704457</v>
      </c>
      <c r="AO579" s="15"/>
      <c r="AP579" s="49">
        <f t="shared" ca="1" si="301"/>
        <v>53772.046258812268</v>
      </c>
      <c r="AQ579" s="15">
        <f t="shared" si="313"/>
        <v>92407.0102952054</v>
      </c>
      <c r="AR579" s="15">
        <f t="shared" si="314"/>
        <v>0</v>
      </c>
      <c r="AS579" s="15"/>
      <c r="AT579" s="15"/>
      <c r="AU579" s="51">
        <f t="shared" si="302"/>
        <v>7425</v>
      </c>
      <c r="AV579" s="51">
        <f t="shared" ca="1" si="303"/>
        <v>33252.736339592855</v>
      </c>
      <c r="AW579" s="51">
        <f t="shared" ca="1" si="315"/>
        <v>0</v>
      </c>
      <c r="AX579" s="15">
        <f t="shared" ca="1" si="316"/>
        <v>2042.7723031997157</v>
      </c>
      <c r="AY579" s="51">
        <f t="shared" ca="1" si="317"/>
        <v>-224.71576763938344</v>
      </c>
      <c r="AZ579" s="52">
        <f t="shared" ca="1" si="304"/>
        <v>0</v>
      </c>
      <c r="BA579" s="52">
        <f t="shared" ca="1" si="305"/>
        <v>0</v>
      </c>
      <c r="BB579" s="52">
        <f t="shared" si="318"/>
        <v>0</v>
      </c>
      <c r="BC579" s="39">
        <f t="shared" si="319"/>
        <v>0</v>
      </c>
      <c r="BD579" s="51">
        <f t="shared" ca="1" si="320"/>
        <v>0</v>
      </c>
      <c r="BE579" s="15">
        <f t="shared" ca="1" si="321"/>
        <v>94225.066830765732</v>
      </c>
      <c r="BF579" s="15">
        <v>-39416.61</v>
      </c>
      <c r="BG579" s="15">
        <f t="shared" ca="1" si="322"/>
        <v>1597673.6557708208</v>
      </c>
      <c r="BH579" s="15"/>
      <c r="BI579" s="15"/>
    </row>
    <row r="580" spans="1:61" ht="11.25" x14ac:dyDescent="0.2">
      <c r="A580" s="20">
        <v>31412</v>
      </c>
      <c r="B580" s="20"/>
      <c r="C580" s="20">
        <v>1</v>
      </c>
      <c r="D580" s="20">
        <f t="shared" si="306"/>
        <v>3</v>
      </c>
      <c r="E580" s="47">
        <f t="shared" si="307"/>
        <v>4</v>
      </c>
      <c r="F580" s="47">
        <f t="shared" si="308"/>
        <v>34</v>
      </c>
      <c r="G580" s="21" t="s">
        <v>661</v>
      </c>
      <c r="H580" s="29">
        <v>3898</v>
      </c>
      <c r="I580" s="48"/>
      <c r="J580" s="29">
        <f t="shared" si="309"/>
        <v>6283.3432835820895</v>
      </c>
      <c r="K580" s="125">
        <v>187718.69999999998</v>
      </c>
      <c r="L580" s="125">
        <v>200738.42</v>
      </c>
      <c r="M580" s="125">
        <v>99101</v>
      </c>
      <c r="N580" s="126">
        <f t="shared" si="289"/>
        <v>312546.44779999997</v>
      </c>
      <c r="O580" s="126">
        <f t="shared" ca="1" si="290"/>
        <v>1065080.2254481409</v>
      </c>
      <c r="P580" s="126">
        <f t="shared" ca="1" si="291"/>
        <v>225760</v>
      </c>
      <c r="Q580" s="49">
        <f t="shared" si="310"/>
        <v>1</v>
      </c>
      <c r="R580" s="49">
        <f t="shared" si="311"/>
        <v>0</v>
      </c>
      <c r="S580" s="49">
        <f ca="1">OFFSET(V!$B$7,D580,Q580)*H580</f>
        <v>22335.54</v>
      </c>
      <c r="T580" s="49">
        <f ca="1">IF(R580&gt;0,OFFSET(V!$I$7,D580,R580)*IF(R580=1,H580-9300,IF(R580=2,H580-18000,IF(R580=3,H580-45000,0))),0)</f>
        <v>0</v>
      </c>
      <c r="U580" s="49">
        <f>IF(AND(I580=1,H580&gt;20000,H580&lt;=45000),H580*V!$G$7,0)+IF(AND(I580=1,H580&gt;45000,H580&lt;=50000),V!$G$7/5000*(50000-H580)*H580,0)</f>
        <v>0</v>
      </c>
      <c r="V580" s="50">
        <f t="shared" ca="1" si="292"/>
        <v>22335.54</v>
      </c>
      <c r="W580" s="51">
        <v>17172.55</v>
      </c>
      <c r="X580" s="51">
        <v>0</v>
      </c>
      <c r="Y580" s="52">
        <v>1330.5669207793435</v>
      </c>
      <c r="Z580" s="52">
        <v>90826.435470156895</v>
      </c>
      <c r="AA580" s="52">
        <v>0</v>
      </c>
      <c r="AB580" s="138">
        <f t="shared" si="312"/>
        <v>0</v>
      </c>
      <c r="AC580" s="52">
        <v>85936.402448642053</v>
      </c>
      <c r="AD580" s="138">
        <f t="shared" si="293"/>
        <v>0</v>
      </c>
      <c r="AE580" s="138">
        <f t="shared" si="294"/>
        <v>3898</v>
      </c>
      <c r="AF580" s="138">
        <f t="shared" si="295"/>
        <v>0</v>
      </c>
      <c r="AG580" s="138">
        <f t="shared" si="296"/>
        <v>0</v>
      </c>
      <c r="AH580" s="29"/>
      <c r="AI580" s="29"/>
      <c r="AJ580" s="15"/>
      <c r="AK580" s="51">
        <f t="shared" ca="1" si="297"/>
        <v>2794095.7707165601</v>
      </c>
      <c r="AL580" s="15">
        <f t="shared" ca="1" si="298"/>
        <v>3059363.8607165599</v>
      </c>
      <c r="AM580" s="49">
        <f t="shared" ca="1" si="299"/>
        <v>17096.364532403441</v>
      </c>
      <c r="AN580" s="49">
        <f t="shared" ca="1" si="300"/>
        <v>586.75557693083238</v>
      </c>
      <c r="AO580" s="15"/>
      <c r="AP580" s="49">
        <f t="shared" ca="1" si="301"/>
        <v>50006.771055810816</v>
      </c>
      <c r="AQ580" s="15">
        <f t="shared" si="313"/>
        <v>85936.402448642053</v>
      </c>
      <c r="AR580" s="15">
        <f t="shared" si="314"/>
        <v>0</v>
      </c>
      <c r="AS580" s="15"/>
      <c r="AT580" s="15"/>
      <c r="AU580" s="51">
        <f t="shared" si="302"/>
        <v>0</v>
      </c>
      <c r="AV580" s="51">
        <f t="shared" ca="1" si="303"/>
        <v>65004.596916616327</v>
      </c>
      <c r="AW580" s="51">
        <f t="shared" ca="1" si="315"/>
        <v>0</v>
      </c>
      <c r="AX580" s="15">
        <f t="shared" ca="1" si="316"/>
        <v>29074.965523785082</v>
      </c>
      <c r="AY580" s="51">
        <f t="shared" ca="1" si="317"/>
        <v>-3198.4001283608563</v>
      </c>
      <c r="AZ580" s="52">
        <f t="shared" ca="1" si="304"/>
        <v>0</v>
      </c>
      <c r="BA580" s="52">
        <f t="shared" ca="1" si="305"/>
        <v>0</v>
      </c>
      <c r="BB580" s="52">
        <f t="shared" si="318"/>
        <v>0</v>
      </c>
      <c r="BC580" s="39">
        <f t="shared" si="319"/>
        <v>0</v>
      </c>
      <c r="BD580" s="51">
        <f t="shared" ca="1" si="320"/>
        <v>0</v>
      </c>
      <c r="BE580" s="15">
        <f t="shared" ca="1" si="321"/>
        <v>111812.96784406628</v>
      </c>
      <c r="BF580" s="15">
        <v>-61641.93</v>
      </c>
      <c r="BG580" s="15">
        <f t="shared" ca="1" si="322"/>
        <v>3127218.0186699606</v>
      </c>
      <c r="BH580" s="15"/>
      <c r="BI580" s="15"/>
    </row>
    <row r="581" spans="1:61" ht="11.25" x14ac:dyDescent="0.2">
      <c r="A581" s="20">
        <v>31413</v>
      </c>
      <c r="B581" s="20"/>
      <c r="C581" s="20">
        <v>1</v>
      </c>
      <c r="D581" s="20">
        <f t="shared" si="306"/>
        <v>3</v>
      </c>
      <c r="E581" s="47">
        <f t="shared" si="307"/>
        <v>4</v>
      </c>
      <c r="F581" s="47">
        <f t="shared" si="308"/>
        <v>34</v>
      </c>
      <c r="G581" s="21" t="s">
        <v>662</v>
      </c>
      <c r="H581" s="29">
        <v>3526</v>
      </c>
      <c r="I581" s="48"/>
      <c r="J581" s="29">
        <f t="shared" si="309"/>
        <v>5683.7014925373132</v>
      </c>
      <c r="K581" s="125">
        <v>197487.2</v>
      </c>
      <c r="L581" s="125">
        <v>1537531.19</v>
      </c>
      <c r="M581" s="125">
        <v>0</v>
      </c>
      <c r="N581" s="126">
        <f t="shared" si="289"/>
        <v>741827.94810000004</v>
      </c>
      <c r="O581" s="126">
        <f t="shared" ca="1" si="290"/>
        <v>963435.83246027306</v>
      </c>
      <c r="P581" s="126">
        <f t="shared" ca="1" si="291"/>
        <v>66482</v>
      </c>
      <c r="Q581" s="49">
        <f t="shared" si="310"/>
        <v>1</v>
      </c>
      <c r="R581" s="49">
        <f t="shared" si="311"/>
        <v>0</v>
      </c>
      <c r="S581" s="49">
        <f ca="1">OFFSET(V!$B$7,D581,Q581)*H581</f>
        <v>20203.980000000003</v>
      </c>
      <c r="T581" s="49">
        <f ca="1">IF(R581&gt;0,OFFSET(V!$I$7,D581,R581)*IF(R581=1,H581-9300,IF(R581=2,H581-18000,IF(R581=3,H581-45000,0))),0)</f>
        <v>0</v>
      </c>
      <c r="U581" s="49">
        <f>IF(AND(I581=1,H581&gt;20000,H581&lt;=45000),H581*V!$G$7,0)+IF(AND(I581=1,H581&gt;45000,H581&lt;=50000),V!$G$7/5000*(50000-H581)*H581,0)</f>
        <v>0</v>
      </c>
      <c r="V581" s="50">
        <f t="shared" ca="1" si="292"/>
        <v>20203.980000000003</v>
      </c>
      <c r="W581" s="51">
        <v>16233.6</v>
      </c>
      <c r="X581" s="51">
        <v>0</v>
      </c>
      <c r="Y581" s="52">
        <v>1320.0293598250037</v>
      </c>
      <c r="Z581" s="52">
        <v>147414.22788747336</v>
      </c>
      <c r="AA581" s="52">
        <v>3908</v>
      </c>
      <c r="AB581" s="138">
        <f t="shared" si="312"/>
        <v>2908</v>
      </c>
      <c r="AC581" s="52">
        <v>139477.5469148097</v>
      </c>
      <c r="AD581" s="138">
        <f t="shared" si="293"/>
        <v>0</v>
      </c>
      <c r="AE581" s="138">
        <f t="shared" si="294"/>
        <v>3526</v>
      </c>
      <c r="AF581" s="138">
        <f t="shared" si="295"/>
        <v>0</v>
      </c>
      <c r="AG581" s="138">
        <f t="shared" si="296"/>
        <v>0</v>
      </c>
      <c r="AH581" s="29"/>
      <c r="AI581" s="29"/>
      <c r="AJ581" s="15"/>
      <c r="AK581" s="51">
        <f t="shared" ca="1" si="297"/>
        <v>2527445.2764357598</v>
      </c>
      <c r="AL581" s="15">
        <f t="shared" ca="1" si="298"/>
        <v>2630364.8564357599</v>
      </c>
      <c r="AM581" s="49">
        <f t="shared" ca="1" si="299"/>
        <v>15464.797676052984</v>
      </c>
      <c r="AN581" s="49">
        <f t="shared" ca="1" si="300"/>
        <v>582.10870606650485</v>
      </c>
      <c r="AO581" s="15"/>
      <c r="AP581" s="49">
        <f t="shared" ca="1" si="301"/>
        <v>81162.598820253668</v>
      </c>
      <c r="AQ581" s="15">
        <f t="shared" si="313"/>
        <v>139477.5469148097</v>
      </c>
      <c r="AR581" s="15">
        <f t="shared" si="314"/>
        <v>0</v>
      </c>
      <c r="AS581" s="15"/>
      <c r="AT581" s="15"/>
      <c r="AU581" s="51">
        <f t="shared" si="302"/>
        <v>1454</v>
      </c>
      <c r="AV581" s="51">
        <f t="shared" ca="1" si="303"/>
        <v>58800.97709799619</v>
      </c>
      <c r="AW581" s="51">
        <f t="shared" ca="1" si="315"/>
        <v>0</v>
      </c>
      <c r="AX581" s="15">
        <f t="shared" ca="1" si="316"/>
        <v>1940.0290034401405</v>
      </c>
      <c r="AY581" s="51">
        <f t="shared" ca="1" si="317"/>
        <v>-213.41346075030333</v>
      </c>
      <c r="AZ581" s="52">
        <f t="shared" ca="1" si="304"/>
        <v>0</v>
      </c>
      <c r="BA581" s="52">
        <f t="shared" ca="1" si="305"/>
        <v>0</v>
      </c>
      <c r="BB581" s="52">
        <f t="shared" si="318"/>
        <v>0</v>
      </c>
      <c r="BC581" s="39">
        <f t="shared" si="319"/>
        <v>0</v>
      </c>
      <c r="BD581" s="51">
        <f t="shared" ca="1" si="320"/>
        <v>0</v>
      </c>
      <c r="BE581" s="15">
        <f t="shared" ca="1" si="321"/>
        <v>141204.16245749954</v>
      </c>
      <c r="BF581" s="15">
        <v>-78786.12</v>
      </c>
      <c r="BG581" s="15">
        <f t="shared" ca="1" si="322"/>
        <v>2708829.8052753787</v>
      </c>
      <c r="BH581" s="15"/>
      <c r="BI581" s="15"/>
    </row>
    <row r="582" spans="1:61" ht="11.25" x14ac:dyDescent="0.2">
      <c r="A582" s="20">
        <v>31414</v>
      </c>
      <c r="B582" s="20"/>
      <c r="C582" s="20">
        <v>1</v>
      </c>
      <c r="D582" s="20">
        <f t="shared" si="306"/>
        <v>3</v>
      </c>
      <c r="E582" s="47">
        <f t="shared" si="307"/>
        <v>3</v>
      </c>
      <c r="F582" s="47">
        <f t="shared" si="308"/>
        <v>33</v>
      </c>
      <c r="G582" s="21" t="s">
        <v>663</v>
      </c>
      <c r="H582" s="29">
        <v>1881</v>
      </c>
      <c r="I582" s="48"/>
      <c r="J582" s="29">
        <f t="shared" si="309"/>
        <v>3032.0597014925374</v>
      </c>
      <c r="K582" s="125">
        <v>143862.29999999999</v>
      </c>
      <c r="L582" s="125">
        <v>144578.69</v>
      </c>
      <c r="M582" s="125">
        <v>0</v>
      </c>
      <c r="N582" s="126">
        <f t="shared" si="289"/>
        <v>159966.54509999999</v>
      </c>
      <c r="O582" s="126">
        <f t="shared" ca="1" si="290"/>
        <v>513959.95486607315</v>
      </c>
      <c r="P582" s="126">
        <f t="shared" ca="1" si="291"/>
        <v>106198</v>
      </c>
      <c r="Q582" s="49">
        <f t="shared" si="310"/>
        <v>1</v>
      </c>
      <c r="R582" s="49">
        <f t="shared" si="311"/>
        <v>0</v>
      </c>
      <c r="S582" s="49">
        <f ca="1">OFFSET(V!$B$7,D582,Q582)*H582</f>
        <v>10778.130000000001</v>
      </c>
      <c r="T582" s="49">
        <f ca="1">IF(R582&gt;0,OFFSET(V!$I$7,D582,R582)*IF(R582=1,H582-9300,IF(R582=2,H582-18000,IF(R582=3,H582-45000,0))),0)</f>
        <v>0</v>
      </c>
      <c r="U582" s="49">
        <f>IF(AND(I582=1,H582&gt;20000,H582&lt;=45000),H582*V!$G$7,0)+IF(AND(I582=1,H582&gt;45000,H582&lt;=50000),V!$G$7/5000*(50000-H582)*H582,0)</f>
        <v>0</v>
      </c>
      <c r="V582" s="50">
        <f t="shared" ca="1" si="292"/>
        <v>10778.130000000001</v>
      </c>
      <c r="W582" s="51">
        <v>9122.5</v>
      </c>
      <c r="X582" s="51">
        <v>0</v>
      </c>
      <c r="Y582" s="52">
        <v>1128.9724787977007</v>
      </c>
      <c r="Z582" s="52">
        <v>81155.861427439799</v>
      </c>
      <c r="AA582" s="52">
        <v>14935</v>
      </c>
      <c r="AB582" s="138">
        <f t="shared" si="312"/>
        <v>13935</v>
      </c>
      <c r="AC582" s="52">
        <v>76786.485482921329</v>
      </c>
      <c r="AD582" s="138">
        <f t="shared" si="293"/>
        <v>0</v>
      </c>
      <c r="AE582" s="138">
        <f t="shared" si="294"/>
        <v>1881</v>
      </c>
      <c r="AF582" s="138">
        <f t="shared" si="295"/>
        <v>0</v>
      </c>
      <c r="AG582" s="138">
        <f t="shared" si="296"/>
        <v>0</v>
      </c>
      <c r="AH582" s="29"/>
      <c r="AI582" s="29"/>
      <c r="AJ582" s="15"/>
      <c r="AK582" s="51">
        <f t="shared" ca="1" si="297"/>
        <v>1348305.3218875963</v>
      </c>
      <c r="AL582" s="15">
        <f t="shared" ca="1" si="298"/>
        <v>1474403.9518875962</v>
      </c>
      <c r="AM582" s="49">
        <f t="shared" ca="1" si="299"/>
        <v>8249.938862352712</v>
      </c>
      <c r="AN582" s="49">
        <f t="shared" ca="1" si="300"/>
        <v>497.85613018845822</v>
      </c>
      <c r="AO582" s="15"/>
      <c r="AP582" s="49">
        <f t="shared" ca="1" si="301"/>
        <v>44682.394076475139</v>
      </c>
      <c r="AQ582" s="15">
        <f t="shared" si="313"/>
        <v>76786.485482921329</v>
      </c>
      <c r="AR582" s="15">
        <f t="shared" si="314"/>
        <v>0</v>
      </c>
      <c r="AS582" s="15"/>
      <c r="AT582" s="15"/>
      <c r="AU582" s="51">
        <f t="shared" si="302"/>
        <v>6967.5</v>
      </c>
      <c r="AV582" s="51">
        <f t="shared" ca="1" si="303"/>
        <v>31368.303437700182</v>
      </c>
      <c r="AW582" s="51">
        <f t="shared" ca="1" si="315"/>
        <v>0</v>
      </c>
      <c r="AX582" s="15">
        <f t="shared" ca="1" si="316"/>
        <v>6231.7120312539919</v>
      </c>
      <c r="AY582" s="51">
        <f t="shared" ca="1" si="317"/>
        <v>-685.52131366640765</v>
      </c>
      <c r="AZ582" s="52">
        <f t="shared" ca="1" si="304"/>
        <v>0</v>
      </c>
      <c r="BA582" s="52">
        <f t="shared" ca="1" si="305"/>
        <v>0</v>
      </c>
      <c r="BB582" s="52">
        <f t="shared" si="318"/>
        <v>0</v>
      </c>
      <c r="BC582" s="39">
        <f t="shared" si="319"/>
        <v>0</v>
      </c>
      <c r="BD582" s="51">
        <f t="shared" ca="1" si="320"/>
        <v>0</v>
      </c>
      <c r="BE582" s="15">
        <f t="shared" ca="1" si="321"/>
        <v>82332.676200508911</v>
      </c>
      <c r="BF582" s="15">
        <v>-32643.49</v>
      </c>
      <c r="BG582" s="15">
        <f t="shared" ca="1" si="322"/>
        <v>1532840.9330806462</v>
      </c>
      <c r="BH582" s="15"/>
      <c r="BI582" s="15"/>
    </row>
    <row r="583" spans="1:61" ht="11.25" x14ac:dyDescent="0.2">
      <c r="A583" s="20">
        <v>31502</v>
      </c>
      <c r="B583" s="20"/>
      <c r="C583" s="20">
        <v>1</v>
      </c>
      <c r="D583" s="20">
        <f t="shared" si="306"/>
        <v>3</v>
      </c>
      <c r="E583" s="47">
        <f t="shared" si="307"/>
        <v>3</v>
      </c>
      <c r="F583" s="47">
        <f t="shared" si="308"/>
        <v>33</v>
      </c>
      <c r="G583" s="21" t="s">
        <v>664</v>
      </c>
      <c r="H583" s="29">
        <v>1165</v>
      </c>
      <c r="I583" s="48"/>
      <c r="J583" s="29">
        <f t="shared" si="309"/>
        <v>1877.9104477611941</v>
      </c>
      <c r="K583" s="125">
        <v>60414.45</v>
      </c>
      <c r="L583" s="125">
        <v>51828.76</v>
      </c>
      <c r="M583" s="125">
        <v>35781</v>
      </c>
      <c r="N583" s="126">
        <f t="shared" si="289"/>
        <v>99492.6204</v>
      </c>
      <c r="O583" s="126">
        <f t="shared" ca="1" si="290"/>
        <v>318321.8221259836</v>
      </c>
      <c r="P583" s="126">
        <f t="shared" ca="1" si="291"/>
        <v>65649</v>
      </c>
      <c r="Q583" s="49">
        <f t="shared" si="310"/>
        <v>1</v>
      </c>
      <c r="R583" s="49">
        <f t="shared" si="311"/>
        <v>0</v>
      </c>
      <c r="S583" s="49">
        <f ca="1">OFFSET(V!$B$7,D583,Q583)*H583</f>
        <v>6675.4500000000007</v>
      </c>
      <c r="T583" s="49">
        <f ca="1">IF(R583&gt;0,OFFSET(V!$I$7,D583,R583)*IF(R583=1,H583-9300,IF(R583=2,H583-18000,IF(R583=3,H583-45000,0))),0)</f>
        <v>0</v>
      </c>
      <c r="U583" s="49">
        <f>IF(AND(I583=1,H583&gt;20000,H583&lt;=45000),H583*V!$G$7,0)+IF(AND(I583=1,H583&gt;45000,H583&lt;=50000),V!$G$7/5000*(50000-H583)*H583,0)</f>
        <v>0</v>
      </c>
      <c r="V583" s="50">
        <f t="shared" ca="1" si="292"/>
        <v>6675.4500000000007</v>
      </c>
      <c r="W583" s="51">
        <v>0</v>
      </c>
      <c r="X583" s="51">
        <v>0</v>
      </c>
      <c r="Y583" s="52">
        <v>27.17963997877953</v>
      </c>
      <c r="Z583" s="52">
        <v>32034.112628358391</v>
      </c>
      <c r="AA583" s="52">
        <v>5307</v>
      </c>
      <c r="AB583" s="138">
        <f t="shared" si="312"/>
        <v>4307</v>
      </c>
      <c r="AC583" s="52">
        <v>30309.417964775912</v>
      </c>
      <c r="AD583" s="138">
        <f t="shared" si="293"/>
        <v>0</v>
      </c>
      <c r="AE583" s="138">
        <f t="shared" si="294"/>
        <v>1165</v>
      </c>
      <c r="AF583" s="138">
        <f t="shared" si="295"/>
        <v>0</v>
      </c>
      <c r="AG583" s="138">
        <f t="shared" si="296"/>
        <v>0</v>
      </c>
      <c r="AH583" s="29"/>
      <c r="AI583" s="29"/>
      <c r="AJ583" s="15"/>
      <c r="AK583" s="51">
        <f t="shared" ca="1" si="297"/>
        <v>835074.80063745321</v>
      </c>
      <c r="AL583" s="15">
        <f t="shared" ca="1" si="298"/>
        <v>907399.25063745317</v>
      </c>
      <c r="AM583" s="49">
        <f t="shared" ca="1" si="299"/>
        <v>5109.611257119037</v>
      </c>
      <c r="AN583" s="49">
        <f t="shared" ca="1" si="300"/>
        <v>11.985722091437614</v>
      </c>
      <c r="AO583" s="15"/>
      <c r="AP583" s="49">
        <f t="shared" ca="1" si="301"/>
        <v>17637.183798859136</v>
      </c>
      <c r="AQ583" s="15">
        <f t="shared" si="313"/>
        <v>30309.417964775912</v>
      </c>
      <c r="AR583" s="15">
        <f t="shared" si="314"/>
        <v>0</v>
      </c>
      <c r="AS583" s="15"/>
      <c r="AT583" s="15"/>
      <c r="AU583" s="51">
        <f t="shared" si="302"/>
        <v>2153.5</v>
      </c>
      <c r="AV583" s="51">
        <f t="shared" ca="1" si="303"/>
        <v>19428.002926592617</v>
      </c>
      <c r="AW583" s="51">
        <f t="shared" ca="1" si="315"/>
        <v>0</v>
      </c>
      <c r="AX583" s="15">
        <f t="shared" ca="1" si="316"/>
        <v>8909.2687606758445</v>
      </c>
      <c r="AY583" s="51">
        <f t="shared" ca="1" si="317"/>
        <v>-980.06672869262809</v>
      </c>
      <c r="AZ583" s="52">
        <f t="shared" ca="1" si="304"/>
        <v>0</v>
      </c>
      <c r="BA583" s="52">
        <f t="shared" ca="1" si="305"/>
        <v>0</v>
      </c>
      <c r="BB583" s="52">
        <f t="shared" si="318"/>
        <v>0</v>
      </c>
      <c r="BC583" s="39">
        <f t="shared" si="319"/>
        <v>0</v>
      </c>
      <c r="BD583" s="51">
        <f t="shared" ca="1" si="320"/>
        <v>0</v>
      </c>
      <c r="BE583" s="15">
        <f t="shared" ca="1" si="321"/>
        <v>38238.619996759131</v>
      </c>
      <c r="BF583" s="15">
        <v>-18455.919999999998</v>
      </c>
      <c r="BG583" s="15">
        <f t="shared" ca="1" si="322"/>
        <v>932303.54761342262</v>
      </c>
      <c r="BH583" s="15"/>
      <c r="BI583" s="15"/>
    </row>
    <row r="584" spans="1:61" ht="11.25" x14ac:dyDescent="0.2">
      <c r="A584" s="20">
        <v>31503</v>
      </c>
      <c r="B584" s="20"/>
      <c r="C584" s="20">
        <v>1</v>
      </c>
      <c r="D584" s="20">
        <f t="shared" si="306"/>
        <v>3</v>
      </c>
      <c r="E584" s="47">
        <f t="shared" si="307"/>
        <v>3</v>
      </c>
      <c r="F584" s="47">
        <f t="shared" si="308"/>
        <v>33</v>
      </c>
      <c r="G584" s="21" t="s">
        <v>665</v>
      </c>
      <c r="H584" s="29">
        <v>1864</v>
      </c>
      <c r="I584" s="48"/>
      <c r="J584" s="29">
        <f t="shared" si="309"/>
        <v>3004.6567164179105</v>
      </c>
      <c r="K584" s="125">
        <v>132957.29999999999</v>
      </c>
      <c r="L584" s="125">
        <v>603277.27</v>
      </c>
      <c r="M584" s="125">
        <v>0</v>
      </c>
      <c r="N584" s="126">
        <f t="shared" si="289"/>
        <v>331007.39130000002</v>
      </c>
      <c r="O584" s="126">
        <f t="shared" ca="1" si="290"/>
        <v>509314.91540157376</v>
      </c>
      <c r="P584" s="126">
        <f t="shared" ca="1" si="291"/>
        <v>53492</v>
      </c>
      <c r="Q584" s="49">
        <f t="shared" si="310"/>
        <v>1</v>
      </c>
      <c r="R584" s="49">
        <f t="shared" si="311"/>
        <v>0</v>
      </c>
      <c r="S584" s="49">
        <f ca="1">OFFSET(V!$B$7,D584,Q584)*H584</f>
        <v>10680.720000000001</v>
      </c>
      <c r="T584" s="49">
        <f ca="1">IF(R584&gt;0,OFFSET(V!$I$7,D584,R584)*IF(R584=1,H584-9300,IF(R584=2,H584-18000,IF(R584=3,H584-45000,0))),0)</f>
        <v>0</v>
      </c>
      <c r="U584" s="49">
        <f>IF(AND(I584=1,H584&gt;20000,H584&lt;=45000),H584*V!$G$7,0)+IF(AND(I584=1,H584&gt;45000,H584&lt;=50000),V!$G$7/5000*(50000-H584)*H584,0)</f>
        <v>0</v>
      </c>
      <c r="V584" s="50">
        <f t="shared" ca="1" si="292"/>
        <v>10680.720000000001</v>
      </c>
      <c r="W584" s="51">
        <v>0</v>
      </c>
      <c r="X584" s="51">
        <v>0</v>
      </c>
      <c r="Y584" s="52">
        <v>570.69976672020232</v>
      </c>
      <c r="Z584" s="52">
        <v>148031.51094089518</v>
      </c>
      <c r="AA584" s="52">
        <v>7573</v>
      </c>
      <c r="AB584" s="138">
        <f t="shared" si="312"/>
        <v>6573</v>
      </c>
      <c r="AC584" s="52">
        <v>140061.59587180102</v>
      </c>
      <c r="AD584" s="138">
        <f t="shared" si="293"/>
        <v>0</v>
      </c>
      <c r="AE584" s="138">
        <f t="shared" si="294"/>
        <v>1864</v>
      </c>
      <c r="AF584" s="138">
        <f t="shared" si="295"/>
        <v>0</v>
      </c>
      <c r="AG584" s="138">
        <f t="shared" si="296"/>
        <v>0</v>
      </c>
      <c r="AH584" s="29"/>
      <c r="AI584" s="29"/>
      <c r="AJ584" s="15"/>
      <c r="AK584" s="51">
        <f t="shared" ca="1" si="297"/>
        <v>1336119.6810199253</v>
      </c>
      <c r="AL584" s="15">
        <f t="shared" ca="1" si="298"/>
        <v>1400292.4010199253</v>
      </c>
      <c r="AM584" s="49">
        <f t="shared" ca="1" si="299"/>
        <v>8175.3780113904595</v>
      </c>
      <c r="AN584" s="49">
        <f t="shared" ca="1" si="300"/>
        <v>251.66811653491871</v>
      </c>
      <c r="AO584" s="15"/>
      <c r="AP584" s="49">
        <f t="shared" ca="1" si="301"/>
        <v>81502.459480526304</v>
      </c>
      <c r="AQ584" s="15">
        <f t="shared" si="313"/>
        <v>140061.59587180102</v>
      </c>
      <c r="AR584" s="15">
        <f t="shared" si="314"/>
        <v>0</v>
      </c>
      <c r="AS584" s="15"/>
      <c r="AT584" s="15"/>
      <c r="AU584" s="51">
        <f t="shared" si="302"/>
        <v>3286.5</v>
      </c>
      <c r="AV584" s="51">
        <f t="shared" ca="1" si="303"/>
        <v>31084.804682548187</v>
      </c>
      <c r="AW584" s="51">
        <f t="shared" ca="1" si="315"/>
        <v>10181.67212154642</v>
      </c>
      <c r="AX584" s="15">
        <f t="shared" ca="1" si="316"/>
        <v>0</v>
      </c>
      <c r="AY584" s="51">
        <f t="shared" ca="1" si="317"/>
        <v>0</v>
      </c>
      <c r="AZ584" s="52">
        <f t="shared" ca="1" si="304"/>
        <v>0</v>
      </c>
      <c r="BA584" s="52">
        <f t="shared" ca="1" si="305"/>
        <v>0</v>
      </c>
      <c r="BB584" s="52">
        <f t="shared" si="318"/>
        <v>0</v>
      </c>
      <c r="BC584" s="39">
        <f t="shared" si="319"/>
        <v>0</v>
      </c>
      <c r="BD584" s="51">
        <f t="shared" ca="1" si="320"/>
        <v>0</v>
      </c>
      <c r="BE584" s="15">
        <f t="shared" ca="1" si="321"/>
        <v>126055.43628462091</v>
      </c>
      <c r="BF584" s="15">
        <v>-38784.730000000003</v>
      </c>
      <c r="BG584" s="15">
        <f t="shared" ca="1" si="322"/>
        <v>1495990.1534324717</v>
      </c>
      <c r="BH584" s="15"/>
      <c r="BI584" s="15"/>
    </row>
    <row r="585" spans="1:61" ht="11.25" x14ac:dyDescent="0.2">
      <c r="A585" s="20">
        <v>31504</v>
      </c>
      <c r="B585" s="20"/>
      <c r="C585" s="20">
        <v>1</v>
      </c>
      <c r="D585" s="20">
        <f t="shared" si="306"/>
        <v>3</v>
      </c>
      <c r="E585" s="47">
        <f t="shared" si="307"/>
        <v>3</v>
      </c>
      <c r="F585" s="47">
        <f t="shared" si="308"/>
        <v>33</v>
      </c>
      <c r="G585" s="21" t="s">
        <v>666</v>
      </c>
      <c r="H585" s="29">
        <v>1161</v>
      </c>
      <c r="I585" s="48"/>
      <c r="J585" s="29">
        <f t="shared" si="309"/>
        <v>1871.4626865671642</v>
      </c>
      <c r="K585" s="125">
        <v>68386</v>
      </c>
      <c r="L585" s="125">
        <v>51350.79</v>
      </c>
      <c r="M585" s="125">
        <v>36732</v>
      </c>
      <c r="N585" s="126">
        <f t="shared" si="289"/>
        <v>105996.72810000001</v>
      </c>
      <c r="O585" s="126">
        <f t="shared" ca="1" si="290"/>
        <v>317228.87166374846</v>
      </c>
      <c r="P585" s="126">
        <f t="shared" ca="1" si="291"/>
        <v>63370</v>
      </c>
      <c r="Q585" s="49">
        <f t="shared" si="310"/>
        <v>1</v>
      </c>
      <c r="R585" s="49">
        <f t="shared" si="311"/>
        <v>0</v>
      </c>
      <c r="S585" s="49">
        <f ca="1">OFFSET(V!$B$7,D585,Q585)*H585</f>
        <v>6652.5300000000007</v>
      </c>
      <c r="T585" s="49">
        <f ca="1">IF(R585&gt;0,OFFSET(V!$I$7,D585,R585)*IF(R585=1,H585-9300,IF(R585=2,H585-18000,IF(R585=3,H585-45000,0))),0)</f>
        <v>0</v>
      </c>
      <c r="U585" s="49">
        <f>IF(AND(I585=1,H585&gt;20000,H585&lt;=45000),H585*V!$G$7,0)+IF(AND(I585=1,H585&gt;45000,H585&lt;=50000),V!$G$7/5000*(50000-H585)*H585,0)</f>
        <v>0</v>
      </c>
      <c r="V585" s="50">
        <f t="shared" ca="1" si="292"/>
        <v>6652.5300000000007</v>
      </c>
      <c r="W585" s="51">
        <v>0</v>
      </c>
      <c r="X585" s="51">
        <v>0</v>
      </c>
      <c r="Y585" s="52">
        <v>88.51551201645313</v>
      </c>
      <c r="Z585" s="52">
        <v>20898.526921651417</v>
      </c>
      <c r="AA585" s="52">
        <v>0</v>
      </c>
      <c r="AB585" s="138">
        <f t="shared" si="312"/>
        <v>0</v>
      </c>
      <c r="AC585" s="52">
        <v>19773.364558745845</v>
      </c>
      <c r="AD585" s="138">
        <f t="shared" si="293"/>
        <v>0</v>
      </c>
      <c r="AE585" s="138">
        <f t="shared" si="294"/>
        <v>1161</v>
      </c>
      <c r="AF585" s="138">
        <f t="shared" si="295"/>
        <v>0</v>
      </c>
      <c r="AG585" s="138">
        <f t="shared" si="296"/>
        <v>0</v>
      </c>
      <c r="AH585" s="29"/>
      <c r="AI585" s="29"/>
      <c r="AJ585" s="15"/>
      <c r="AK585" s="51">
        <f t="shared" ca="1" si="297"/>
        <v>832207.59102153068</v>
      </c>
      <c r="AL585" s="15">
        <f t="shared" ca="1" si="298"/>
        <v>902230.12102153071</v>
      </c>
      <c r="AM585" s="49">
        <f t="shared" ca="1" si="299"/>
        <v>5092.06752748086</v>
      </c>
      <c r="AN585" s="49">
        <f t="shared" ca="1" si="300"/>
        <v>39.033715260350313</v>
      </c>
      <c r="AO585" s="15"/>
      <c r="AP585" s="49">
        <f t="shared" ca="1" si="301"/>
        <v>11506.20792024919</v>
      </c>
      <c r="AQ585" s="15">
        <f t="shared" si="313"/>
        <v>19773.364558745845</v>
      </c>
      <c r="AR585" s="15">
        <f t="shared" si="314"/>
        <v>0</v>
      </c>
      <c r="AS585" s="15"/>
      <c r="AT585" s="15"/>
      <c r="AU585" s="51">
        <f t="shared" si="302"/>
        <v>0</v>
      </c>
      <c r="AV585" s="51">
        <f t="shared" ca="1" si="303"/>
        <v>19361.29733714509</v>
      </c>
      <c r="AW585" s="51">
        <f t="shared" ca="1" si="315"/>
        <v>0</v>
      </c>
      <c r="AX585" s="15">
        <f t="shared" ca="1" si="316"/>
        <v>11094.140698648436</v>
      </c>
      <c r="AY585" s="51">
        <f t="shared" ca="1" si="317"/>
        <v>-1220.4142084221187</v>
      </c>
      <c r="AZ585" s="52">
        <f t="shared" ca="1" si="304"/>
        <v>0</v>
      </c>
      <c r="BA585" s="52">
        <f t="shared" ca="1" si="305"/>
        <v>0</v>
      </c>
      <c r="BB585" s="52">
        <f t="shared" si="318"/>
        <v>0</v>
      </c>
      <c r="BC585" s="39">
        <f t="shared" si="319"/>
        <v>0</v>
      </c>
      <c r="BD585" s="51">
        <f t="shared" ca="1" si="320"/>
        <v>0</v>
      </c>
      <c r="BE585" s="15">
        <f t="shared" ca="1" si="321"/>
        <v>29647.091048972161</v>
      </c>
      <c r="BF585" s="15">
        <v>-18716.68</v>
      </c>
      <c r="BG585" s="15">
        <f t="shared" ca="1" si="322"/>
        <v>918291.63331324409</v>
      </c>
      <c r="BH585" s="15"/>
      <c r="BI585" s="15"/>
    </row>
    <row r="586" spans="1:61" ht="11.25" x14ac:dyDescent="0.2">
      <c r="A586" s="20">
        <v>31505</v>
      </c>
      <c r="B586" s="20"/>
      <c r="C586" s="20">
        <v>1</v>
      </c>
      <c r="D586" s="20">
        <f t="shared" si="306"/>
        <v>3</v>
      </c>
      <c r="E586" s="47">
        <f t="shared" si="307"/>
        <v>4</v>
      </c>
      <c r="F586" s="47">
        <f t="shared" si="308"/>
        <v>34</v>
      </c>
      <c r="G586" s="21" t="s">
        <v>667</v>
      </c>
      <c r="H586" s="29">
        <v>2597</v>
      </c>
      <c r="I586" s="48"/>
      <c r="J586" s="29">
        <f t="shared" si="309"/>
        <v>4186.2089552238804</v>
      </c>
      <c r="K586" s="125">
        <v>152326.19999999998</v>
      </c>
      <c r="L586" s="125">
        <v>171293.62</v>
      </c>
      <c r="M586" s="125">
        <v>70932</v>
      </c>
      <c r="N586" s="126">
        <f t="shared" si="289"/>
        <v>247411.37579999998</v>
      </c>
      <c r="O586" s="126">
        <f t="shared" ca="1" si="290"/>
        <v>709598.08760616253</v>
      </c>
      <c r="P586" s="126">
        <f t="shared" ca="1" si="291"/>
        <v>138656</v>
      </c>
      <c r="Q586" s="49">
        <f t="shared" si="310"/>
        <v>1</v>
      </c>
      <c r="R586" s="49">
        <f t="shared" si="311"/>
        <v>0</v>
      </c>
      <c r="S586" s="49">
        <f ca="1">OFFSET(V!$B$7,D586,Q586)*H586</f>
        <v>14880.810000000001</v>
      </c>
      <c r="T586" s="49">
        <f ca="1">IF(R586&gt;0,OFFSET(V!$I$7,D586,R586)*IF(R586=1,H586-9300,IF(R586=2,H586-18000,IF(R586=3,H586-45000,0))),0)</f>
        <v>0</v>
      </c>
      <c r="U586" s="49">
        <f>IF(AND(I586=1,H586&gt;20000,H586&lt;=45000),H586*V!$G$7,0)+IF(AND(I586=1,H586&gt;45000,H586&lt;=50000),V!$G$7/5000*(50000-H586)*H586,0)</f>
        <v>0</v>
      </c>
      <c r="V586" s="50">
        <f t="shared" ca="1" si="292"/>
        <v>14880.810000000001</v>
      </c>
      <c r="W586" s="51">
        <v>10550.95</v>
      </c>
      <c r="X586" s="51">
        <v>0</v>
      </c>
      <c r="Y586" s="52">
        <v>0</v>
      </c>
      <c r="Z586" s="52">
        <v>78796.683211848576</v>
      </c>
      <c r="AA586" s="52">
        <v>1903</v>
      </c>
      <c r="AB586" s="138">
        <f t="shared" si="312"/>
        <v>903</v>
      </c>
      <c r="AC586" s="52">
        <v>74554.323805171342</v>
      </c>
      <c r="AD586" s="138">
        <f t="shared" si="293"/>
        <v>0</v>
      </c>
      <c r="AE586" s="138">
        <f t="shared" si="294"/>
        <v>2597</v>
      </c>
      <c r="AF586" s="138">
        <f t="shared" si="295"/>
        <v>0</v>
      </c>
      <c r="AG586" s="138">
        <f t="shared" si="296"/>
        <v>0</v>
      </c>
      <c r="AH586" s="29"/>
      <c r="AI586" s="29"/>
      <c r="AJ586" s="15"/>
      <c r="AK586" s="51">
        <f t="shared" ca="1" si="297"/>
        <v>1861535.843137739</v>
      </c>
      <c r="AL586" s="15">
        <f t="shared" ca="1" si="298"/>
        <v>2025623.603137739</v>
      </c>
      <c r="AM586" s="49">
        <f t="shared" ca="1" si="299"/>
        <v>11390.266467586385</v>
      </c>
      <c r="AN586" s="49">
        <f t="shared" ca="1" si="300"/>
        <v>0</v>
      </c>
      <c r="AO586" s="15"/>
      <c r="AP586" s="49">
        <f t="shared" ca="1" si="301"/>
        <v>43383.489365569796</v>
      </c>
      <c r="AQ586" s="15">
        <f t="shared" si="313"/>
        <v>74554.323805171342</v>
      </c>
      <c r="AR586" s="15">
        <f t="shared" si="314"/>
        <v>0</v>
      </c>
      <c r="AS586" s="15"/>
      <c r="AT586" s="15"/>
      <c r="AU586" s="51">
        <f t="shared" si="302"/>
        <v>451.5</v>
      </c>
      <c r="AV586" s="51">
        <f t="shared" ca="1" si="303"/>
        <v>43308.603948807744</v>
      </c>
      <c r="AW586" s="51">
        <f t="shared" ca="1" si="315"/>
        <v>0</v>
      </c>
      <c r="AX586" s="15">
        <f t="shared" ca="1" si="316"/>
        <v>12589.269509206191</v>
      </c>
      <c r="AY586" s="51">
        <f t="shared" ca="1" si="317"/>
        <v>-1384.8862926862239</v>
      </c>
      <c r="AZ586" s="52">
        <f t="shared" ca="1" si="304"/>
        <v>0</v>
      </c>
      <c r="BA586" s="52">
        <f t="shared" ca="1" si="305"/>
        <v>0</v>
      </c>
      <c r="BB586" s="52">
        <f t="shared" si="318"/>
        <v>0</v>
      </c>
      <c r="BC586" s="39">
        <f t="shared" si="319"/>
        <v>0</v>
      </c>
      <c r="BD586" s="51">
        <f t="shared" ca="1" si="320"/>
        <v>0</v>
      </c>
      <c r="BE586" s="15">
        <f t="shared" ca="1" si="321"/>
        <v>85758.707021691313</v>
      </c>
      <c r="BF586" s="15">
        <v>-42936.26</v>
      </c>
      <c r="BG586" s="15">
        <f t="shared" ca="1" si="322"/>
        <v>2079836.3166270165</v>
      </c>
      <c r="BH586" s="15"/>
      <c r="BI586" s="15"/>
    </row>
    <row r="587" spans="1:61" ht="11.25" x14ac:dyDescent="0.2">
      <c r="A587" s="20">
        <v>31506</v>
      </c>
      <c r="B587" s="20"/>
      <c r="C587" s="20">
        <v>1</v>
      </c>
      <c r="D587" s="20">
        <f t="shared" si="306"/>
        <v>3</v>
      </c>
      <c r="E587" s="47">
        <f t="shared" si="307"/>
        <v>2</v>
      </c>
      <c r="F587" s="47">
        <f t="shared" si="308"/>
        <v>32</v>
      </c>
      <c r="G587" s="21" t="s">
        <v>668</v>
      </c>
      <c r="H587" s="29">
        <v>580</v>
      </c>
      <c r="I587" s="48"/>
      <c r="J587" s="29">
        <f t="shared" si="309"/>
        <v>934.92537313432831</v>
      </c>
      <c r="K587" s="125">
        <v>33327.550000000003</v>
      </c>
      <c r="L587" s="125">
        <v>20840.060000000001</v>
      </c>
      <c r="M587" s="125">
        <v>30108</v>
      </c>
      <c r="N587" s="126">
        <f t="shared" si="289"/>
        <v>62231.459400000007</v>
      </c>
      <c r="O587" s="126">
        <f t="shared" ca="1" si="290"/>
        <v>158477.81702409484</v>
      </c>
      <c r="P587" s="126">
        <f t="shared" ca="1" si="291"/>
        <v>28874</v>
      </c>
      <c r="Q587" s="49">
        <f t="shared" si="310"/>
        <v>1</v>
      </c>
      <c r="R587" s="49">
        <f t="shared" si="311"/>
        <v>0</v>
      </c>
      <c r="S587" s="49">
        <f ca="1">OFFSET(V!$B$7,D587,Q587)*H587</f>
        <v>3323.4</v>
      </c>
      <c r="T587" s="49">
        <f ca="1">IF(R587&gt;0,OFFSET(V!$I$7,D587,R587)*IF(R587=1,H587-9300,IF(R587=2,H587-18000,IF(R587=3,H587-45000,0))),0)</f>
        <v>0</v>
      </c>
      <c r="U587" s="49">
        <f>IF(AND(I587=1,H587&gt;20000,H587&lt;=45000),H587*V!$G$7,0)+IF(AND(I587=1,H587&gt;45000,H587&lt;=50000),V!$G$7/5000*(50000-H587)*H587,0)</f>
        <v>0</v>
      </c>
      <c r="V587" s="50">
        <f t="shared" ca="1" si="292"/>
        <v>3323.4</v>
      </c>
      <c r="W587" s="51">
        <v>0</v>
      </c>
      <c r="X587" s="51">
        <v>0</v>
      </c>
      <c r="Y587" s="52">
        <v>0</v>
      </c>
      <c r="Z587" s="52">
        <v>31658.612094213062</v>
      </c>
      <c r="AA587" s="52">
        <v>0</v>
      </c>
      <c r="AB587" s="138">
        <f t="shared" si="312"/>
        <v>0</v>
      </c>
      <c r="AC587" s="52">
        <v>29954.134121972285</v>
      </c>
      <c r="AD587" s="138">
        <f t="shared" si="293"/>
        <v>0</v>
      </c>
      <c r="AE587" s="138">
        <f t="shared" si="294"/>
        <v>580</v>
      </c>
      <c r="AF587" s="138">
        <f t="shared" si="295"/>
        <v>0</v>
      </c>
      <c r="AG587" s="138">
        <f t="shared" si="296"/>
        <v>0</v>
      </c>
      <c r="AH587" s="29"/>
      <c r="AI587" s="29"/>
      <c r="AJ587" s="15"/>
      <c r="AK587" s="51">
        <f t="shared" ca="1" si="297"/>
        <v>415745.39430877496</v>
      </c>
      <c r="AL587" s="15">
        <f t="shared" ca="1" si="298"/>
        <v>447942.79430877499</v>
      </c>
      <c r="AM587" s="49">
        <f t="shared" ca="1" si="299"/>
        <v>2543.8407975356581</v>
      </c>
      <c r="AN587" s="49">
        <f t="shared" ca="1" si="300"/>
        <v>0</v>
      </c>
      <c r="AO587" s="15"/>
      <c r="AP587" s="49">
        <f t="shared" ca="1" si="301"/>
        <v>17430.442566032601</v>
      </c>
      <c r="AQ587" s="15">
        <f t="shared" si="313"/>
        <v>29954.134121972285</v>
      </c>
      <c r="AR587" s="15">
        <f t="shared" si="314"/>
        <v>0</v>
      </c>
      <c r="AS587" s="15"/>
      <c r="AT587" s="15"/>
      <c r="AU587" s="51">
        <f t="shared" si="302"/>
        <v>0</v>
      </c>
      <c r="AV587" s="51">
        <f t="shared" ca="1" si="303"/>
        <v>9672.3104698916031</v>
      </c>
      <c r="AW587" s="51">
        <f t="shared" ca="1" si="315"/>
        <v>0</v>
      </c>
      <c r="AX587" s="15">
        <f t="shared" ca="1" si="316"/>
        <v>0</v>
      </c>
      <c r="AY587" s="51">
        <f t="shared" ca="1" si="317"/>
        <v>0</v>
      </c>
      <c r="AZ587" s="52">
        <f t="shared" ca="1" si="304"/>
        <v>0</v>
      </c>
      <c r="BA587" s="52">
        <f t="shared" ca="1" si="305"/>
        <v>0</v>
      </c>
      <c r="BB587" s="52">
        <f t="shared" si="318"/>
        <v>0</v>
      </c>
      <c r="BC587" s="39">
        <f t="shared" si="319"/>
        <v>0</v>
      </c>
      <c r="BD587" s="51">
        <f t="shared" ca="1" si="320"/>
        <v>0</v>
      </c>
      <c r="BE587" s="15">
        <f t="shared" ca="1" si="321"/>
        <v>27102.753035924205</v>
      </c>
      <c r="BF587" s="15">
        <v>-9310.57</v>
      </c>
      <c r="BG587" s="15">
        <f t="shared" ca="1" si="322"/>
        <v>468278.81814223487</v>
      </c>
      <c r="BH587" s="15"/>
      <c r="BI587" s="15"/>
    </row>
    <row r="588" spans="1:61" ht="11.25" x14ac:dyDescent="0.2">
      <c r="A588" s="20">
        <v>31507</v>
      </c>
      <c r="B588" s="20"/>
      <c r="C588" s="20">
        <v>1</v>
      </c>
      <c r="D588" s="20">
        <f t="shared" si="306"/>
        <v>3</v>
      </c>
      <c r="E588" s="47">
        <f t="shared" si="307"/>
        <v>3</v>
      </c>
      <c r="F588" s="47">
        <f t="shared" si="308"/>
        <v>33</v>
      </c>
      <c r="G588" s="21" t="s">
        <v>669</v>
      </c>
      <c r="H588" s="29">
        <v>2333</v>
      </c>
      <c r="I588" s="48"/>
      <c r="J588" s="29">
        <f t="shared" si="309"/>
        <v>3760.6567164179105</v>
      </c>
      <c r="K588" s="125">
        <v>132889.69999999998</v>
      </c>
      <c r="L588" s="125">
        <v>98092.98</v>
      </c>
      <c r="M588" s="125">
        <v>46669</v>
      </c>
      <c r="N588" s="126">
        <f t="shared" si="289"/>
        <v>180605.84619999997</v>
      </c>
      <c r="O588" s="126">
        <f t="shared" ca="1" si="290"/>
        <v>637463.35709864355</v>
      </c>
      <c r="P588" s="126">
        <f t="shared" ca="1" si="291"/>
        <v>137057</v>
      </c>
      <c r="Q588" s="49">
        <f t="shared" si="310"/>
        <v>1</v>
      </c>
      <c r="R588" s="49">
        <f t="shared" si="311"/>
        <v>0</v>
      </c>
      <c r="S588" s="49">
        <f ca="1">OFFSET(V!$B$7,D588,Q588)*H588</f>
        <v>13368.09</v>
      </c>
      <c r="T588" s="49">
        <f ca="1">IF(R588&gt;0,OFFSET(V!$I$7,D588,R588)*IF(R588=1,H588-9300,IF(R588=2,H588-18000,IF(R588=3,H588-45000,0))),0)</f>
        <v>0</v>
      </c>
      <c r="U588" s="49">
        <f>IF(AND(I588=1,H588&gt;20000,H588&lt;=45000),H588*V!$G$7,0)+IF(AND(I588=1,H588&gt;45000,H588&lt;=50000),V!$G$7/5000*(50000-H588)*H588,0)</f>
        <v>0</v>
      </c>
      <c r="V588" s="50">
        <f t="shared" ca="1" si="292"/>
        <v>13368.09</v>
      </c>
      <c r="W588" s="51">
        <v>10186.050000000001</v>
      </c>
      <c r="X588" s="51">
        <v>0</v>
      </c>
      <c r="Y588" s="52">
        <v>273.83123914449538</v>
      </c>
      <c r="Z588" s="52">
        <v>46626.018328088772</v>
      </c>
      <c r="AA588" s="52">
        <v>2126</v>
      </c>
      <c r="AB588" s="138">
        <f t="shared" si="312"/>
        <v>1126</v>
      </c>
      <c r="AC588" s="52">
        <v>44115.705464814229</v>
      </c>
      <c r="AD588" s="138">
        <f t="shared" si="293"/>
        <v>0</v>
      </c>
      <c r="AE588" s="138">
        <f t="shared" si="294"/>
        <v>2333</v>
      </c>
      <c r="AF588" s="138">
        <f t="shared" si="295"/>
        <v>0</v>
      </c>
      <c r="AG588" s="138">
        <f t="shared" si="296"/>
        <v>0</v>
      </c>
      <c r="AH588" s="29"/>
      <c r="AI588" s="29"/>
      <c r="AJ588" s="15"/>
      <c r="AK588" s="51">
        <f t="shared" ca="1" si="297"/>
        <v>1672300.0084868483</v>
      </c>
      <c r="AL588" s="15">
        <f t="shared" ca="1" si="298"/>
        <v>1832911.1484868485</v>
      </c>
      <c r="AM588" s="49">
        <f t="shared" ca="1" si="299"/>
        <v>10232.380311466708</v>
      </c>
      <c r="AN588" s="49">
        <f t="shared" ca="1" si="300"/>
        <v>120.75454770197041</v>
      </c>
      <c r="AO588" s="15"/>
      <c r="AP588" s="49">
        <f t="shared" ca="1" si="301"/>
        <v>25671.123299150942</v>
      </c>
      <c r="AQ588" s="15">
        <f t="shared" si="313"/>
        <v>44115.705464814229</v>
      </c>
      <c r="AR588" s="15">
        <f t="shared" si="314"/>
        <v>0</v>
      </c>
      <c r="AS588" s="15"/>
      <c r="AT588" s="15"/>
      <c r="AU588" s="51">
        <f t="shared" si="302"/>
        <v>563</v>
      </c>
      <c r="AV588" s="51">
        <f t="shared" ca="1" si="303"/>
        <v>38906.035045270881</v>
      </c>
      <c r="AW588" s="51">
        <f t="shared" ca="1" si="315"/>
        <v>0</v>
      </c>
      <c r="AX588" s="15">
        <f t="shared" ca="1" si="316"/>
        <v>21024.452879607597</v>
      </c>
      <c r="AY588" s="51">
        <f t="shared" ca="1" si="317"/>
        <v>-2312.8011186752242</v>
      </c>
      <c r="AZ588" s="52">
        <f t="shared" ca="1" si="304"/>
        <v>0</v>
      </c>
      <c r="BA588" s="52">
        <f t="shared" ca="1" si="305"/>
        <v>0</v>
      </c>
      <c r="BB588" s="52">
        <f t="shared" si="318"/>
        <v>0</v>
      </c>
      <c r="BC588" s="39">
        <f t="shared" si="319"/>
        <v>0</v>
      </c>
      <c r="BD588" s="51">
        <f t="shared" ca="1" si="320"/>
        <v>0</v>
      </c>
      <c r="BE588" s="15">
        <f t="shared" ca="1" si="321"/>
        <v>62827.3572257466</v>
      </c>
      <c r="BF588" s="15">
        <v>-36940.300000000003</v>
      </c>
      <c r="BG588" s="15">
        <f t="shared" ca="1" si="322"/>
        <v>1869151.3405717637</v>
      </c>
      <c r="BH588" s="15"/>
      <c r="BI588" s="15"/>
    </row>
    <row r="589" spans="1:61" ht="11.25" x14ac:dyDescent="0.2">
      <c r="A589" s="20">
        <v>31508</v>
      </c>
      <c r="B589" s="20"/>
      <c r="C589" s="20">
        <v>1</v>
      </c>
      <c r="D589" s="20">
        <f t="shared" si="306"/>
        <v>3</v>
      </c>
      <c r="E589" s="47">
        <f t="shared" si="307"/>
        <v>3</v>
      </c>
      <c r="F589" s="47">
        <f t="shared" si="308"/>
        <v>33</v>
      </c>
      <c r="G589" s="21" t="s">
        <v>670</v>
      </c>
      <c r="H589" s="29">
        <v>1070</v>
      </c>
      <c r="I589" s="48"/>
      <c r="J589" s="29">
        <f t="shared" si="309"/>
        <v>1724.7761194029852</v>
      </c>
      <c r="K589" s="125">
        <v>52100.4</v>
      </c>
      <c r="L589" s="125">
        <v>71012.38</v>
      </c>
      <c r="M589" s="125">
        <v>35057</v>
      </c>
      <c r="N589" s="126">
        <f t="shared" si="289"/>
        <v>100264.1162</v>
      </c>
      <c r="O589" s="126">
        <f t="shared" ca="1" si="290"/>
        <v>292364.24864789913</v>
      </c>
      <c r="P589" s="126">
        <f t="shared" ca="1" si="291"/>
        <v>57630</v>
      </c>
      <c r="Q589" s="49">
        <f t="shared" si="310"/>
        <v>1</v>
      </c>
      <c r="R589" s="49">
        <f t="shared" si="311"/>
        <v>0</v>
      </c>
      <c r="S589" s="49">
        <f ca="1">OFFSET(V!$B$7,D589,Q589)*H589</f>
        <v>6131.1</v>
      </c>
      <c r="T589" s="49">
        <f ca="1">IF(R589&gt;0,OFFSET(V!$I$7,D589,R589)*IF(R589=1,H589-9300,IF(R589=2,H589-18000,IF(R589=3,H589-45000,0))),0)</f>
        <v>0</v>
      </c>
      <c r="U589" s="49">
        <f>IF(AND(I589=1,H589&gt;20000,H589&lt;=45000),H589*V!$G$7,0)+IF(AND(I589=1,H589&gt;45000,H589&lt;=50000),V!$G$7/5000*(50000-H589)*H589,0)</f>
        <v>0</v>
      </c>
      <c r="V589" s="50">
        <f t="shared" ca="1" si="292"/>
        <v>6131.1</v>
      </c>
      <c r="W589" s="51">
        <v>0</v>
      </c>
      <c r="X589" s="51">
        <v>0</v>
      </c>
      <c r="Y589" s="52">
        <v>0</v>
      </c>
      <c r="Z589" s="52">
        <v>19327.921629615634</v>
      </c>
      <c r="AA589" s="52">
        <v>0</v>
      </c>
      <c r="AB589" s="138">
        <f t="shared" si="312"/>
        <v>0</v>
      </c>
      <c r="AC589" s="52">
        <v>18287.319578937051</v>
      </c>
      <c r="AD589" s="138">
        <f t="shared" si="293"/>
        <v>0</v>
      </c>
      <c r="AE589" s="138">
        <f t="shared" si="294"/>
        <v>1070</v>
      </c>
      <c r="AF589" s="138">
        <f t="shared" si="295"/>
        <v>0</v>
      </c>
      <c r="AG589" s="138">
        <f t="shared" si="296"/>
        <v>0</v>
      </c>
      <c r="AH589" s="29"/>
      <c r="AI589" s="29"/>
      <c r="AJ589" s="15"/>
      <c r="AK589" s="51">
        <f t="shared" ca="1" si="297"/>
        <v>766978.57225929189</v>
      </c>
      <c r="AL589" s="15">
        <f t="shared" ca="1" si="298"/>
        <v>830739.67225929187</v>
      </c>
      <c r="AM589" s="49">
        <f t="shared" ca="1" si="299"/>
        <v>4692.9476782123347</v>
      </c>
      <c r="AN589" s="49">
        <f t="shared" ca="1" si="300"/>
        <v>0</v>
      </c>
      <c r="AO589" s="15"/>
      <c r="AP589" s="49">
        <f t="shared" ca="1" si="301"/>
        <v>10641.471801834801</v>
      </c>
      <c r="AQ589" s="15">
        <f t="shared" si="313"/>
        <v>18287.319578937051</v>
      </c>
      <c r="AR589" s="15">
        <f t="shared" si="314"/>
        <v>0</v>
      </c>
      <c r="AS589" s="15"/>
      <c r="AT589" s="15"/>
      <c r="AU589" s="51">
        <f t="shared" si="302"/>
        <v>0</v>
      </c>
      <c r="AV589" s="51">
        <f t="shared" ca="1" si="303"/>
        <v>17843.745177213819</v>
      </c>
      <c r="AW589" s="51">
        <f t="shared" ca="1" si="315"/>
        <v>0</v>
      </c>
      <c r="AX589" s="15">
        <f t="shared" ca="1" si="316"/>
        <v>10197.897400111571</v>
      </c>
      <c r="AY589" s="51">
        <f t="shared" ca="1" si="317"/>
        <v>-1121.8227009364825</v>
      </c>
      <c r="AZ589" s="52">
        <f t="shared" ca="1" si="304"/>
        <v>0</v>
      </c>
      <c r="BA589" s="52">
        <f t="shared" ca="1" si="305"/>
        <v>0</v>
      </c>
      <c r="BB589" s="52">
        <f t="shared" si="318"/>
        <v>0</v>
      </c>
      <c r="BC589" s="39">
        <f t="shared" si="319"/>
        <v>0</v>
      </c>
      <c r="BD589" s="51">
        <f t="shared" ca="1" si="320"/>
        <v>0</v>
      </c>
      <c r="BE589" s="15">
        <f t="shared" ca="1" si="321"/>
        <v>27363.39427811214</v>
      </c>
      <c r="BF589" s="15">
        <v>-17512.02</v>
      </c>
      <c r="BG589" s="15">
        <f t="shared" ca="1" si="322"/>
        <v>845283.99421561626</v>
      </c>
      <c r="BH589" s="15"/>
      <c r="BI589" s="15"/>
    </row>
    <row r="590" spans="1:61" ht="11.25" x14ac:dyDescent="0.2">
      <c r="A590" s="20">
        <v>31509</v>
      </c>
      <c r="B590" s="20"/>
      <c r="C590" s="20">
        <v>1</v>
      </c>
      <c r="D590" s="20">
        <f t="shared" si="306"/>
        <v>3</v>
      </c>
      <c r="E590" s="47">
        <f t="shared" si="307"/>
        <v>3</v>
      </c>
      <c r="F590" s="47">
        <f t="shared" si="308"/>
        <v>33</v>
      </c>
      <c r="G590" s="21" t="s">
        <v>671</v>
      </c>
      <c r="H590" s="29">
        <v>1490</v>
      </c>
      <c r="I590" s="48"/>
      <c r="J590" s="29">
        <f t="shared" si="309"/>
        <v>2401.7910447761192</v>
      </c>
      <c r="K590" s="125">
        <v>59423.45</v>
      </c>
      <c r="L590" s="125">
        <v>102489.08</v>
      </c>
      <c r="M590" s="125">
        <v>37318</v>
      </c>
      <c r="N590" s="126">
        <f t="shared" si="289"/>
        <v>120073.62520000001</v>
      </c>
      <c r="O590" s="126">
        <f t="shared" ca="1" si="290"/>
        <v>407124.04718258843</v>
      </c>
      <c r="P590" s="126">
        <f t="shared" ca="1" si="291"/>
        <v>86115</v>
      </c>
      <c r="Q590" s="49">
        <f t="shared" si="310"/>
        <v>1</v>
      </c>
      <c r="R590" s="49">
        <f t="shared" si="311"/>
        <v>0</v>
      </c>
      <c r="S590" s="49">
        <f ca="1">OFFSET(V!$B$7,D590,Q590)*H590</f>
        <v>8537.7000000000007</v>
      </c>
      <c r="T590" s="49">
        <f ca="1">IF(R590&gt;0,OFFSET(V!$I$7,D590,R590)*IF(R590=1,H590-9300,IF(R590=2,H590-18000,IF(R590=3,H590-45000,0))),0)</f>
        <v>0</v>
      </c>
      <c r="U590" s="49">
        <f>IF(AND(I590=1,H590&gt;20000,H590&lt;=45000),H590*V!$G$7,0)+IF(AND(I590=1,H590&gt;45000,H590&lt;=50000),V!$G$7/5000*(50000-H590)*H590,0)</f>
        <v>0</v>
      </c>
      <c r="V590" s="50">
        <f t="shared" ca="1" si="292"/>
        <v>8537.7000000000007</v>
      </c>
      <c r="W590" s="51">
        <v>0</v>
      </c>
      <c r="X590" s="51">
        <v>0</v>
      </c>
      <c r="Y590" s="52">
        <v>426.8802279020079</v>
      </c>
      <c r="Z590" s="52">
        <v>23056.837423602683</v>
      </c>
      <c r="AA590" s="52">
        <v>0</v>
      </c>
      <c r="AB590" s="138">
        <f t="shared" si="312"/>
        <v>0</v>
      </c>
      <c r="AC590" s="52">
        <v>21815.473102857515</v>
      </c>
      <c r="AD590" s="138">
        <f t="shared" si="293"/>
        <v>0</v>
      </c>
      <c r="AE590" s="138">
        <f t="shared" si="294"/>
        <v>1490</v>
      </c>
      <c r="AF590" s="138">
        <f t="shared" si="295"/>
        <v>0</v>
      </c>
      <c r="AG590" s="138">
        <f t="shared" si="296"/>
        <v>0</v>
      </c>
      <c r="AH590" s="29"/>
      <c r="AI590" s="29"/>
      <c r="AJ590" s="15"/>
      <c r="AK590" s="51">
        <f t="shared" ca="1" si="297"/>
        <v>1068035.5819311633</v>
      </c>
      <c r="AL590" s="15">
        <f t="shared" ca="1" si="298"/>
        <v>1162688.2819311633</v>
      </c>
      <c r="AM590" s="49">
        <f t="shared" ca="1" si="299"/>
        <v>6535.0392902209151</v>
      </c>
      <c r="AN590" s="49">
        <f t="shared" ca="1" si="300"/>
        <v>188.24634108316724</v>
      </c>
      <c r="AO590" s="15"/>
      <c r="AP590" s="49">
        <f t="shared" ca="1" si="301"/>
        <v>12694.519875680842</v>
      </c>
      <c r="AQ590" s="15">
        <f t="shared" si="313"/>
        <v>21815.473102857515</v>
      </c>
      <c r="AR590" s="15">
        <f t="shared" si="314"/>
        <v>0</v>
      </c>
      <c r="AS590" s="15"/>
      <c r="AT590" s="15"/>
      <c r="AU590" s="51">
        <f t="shared" si="302"/>
        <v>0</v>
      </c>
      <c r="AV590" s="51">
        <f t="shared" ca="1" si="303"/>
        <v>24847.832069204291</v>
      </c>
      <c r="AW590" s="51">
        <f t="shared" ca="1" si="315"/>
        <v>0</v>
      </c>
      <c r="AX590" s="15">
        <f t="shared" ca="1" si="316"/>
        <v>15726.878842027614</v>
      </c>
      <c r="AY590" s="51">
        <f t="shared" ca="1" si="317"/>
        <v>-1730.0399295712875</v>
      </c>
      <c r="AZ590" s="52">
        <f t="shared" ca="1" si="304"/>
        <v>0</v>
      </c>
      <c r="BA590" s="52">
        <f t="shared" ca="1" si="305"/>
        <v>0</v>
      </c>
      <c r="BB590" s="52">
        <f t="shared" si="318"/>
        <v>0</v>
      </c>
      <c r="BC590" s="39">
        <f t="shared" si="319"/>
        <v>0</v>
      </c>
      <c r="BD590" s="51">
        <f t="shared" ca="1" si="320"/>
        <v>0</v>
      </c>
      <c r="BE590" s="15">
        <f t="shared" ca="1" si="321"/>
        <v>35812.312015313844</v>
      </c>
      <c r="BF590" s="15">
        <v>-23652.97</v>
      </c>
      <c r="BG590" s="15">
        <f t="shared" ca="1" si="322"/>
        <v>1181570.9095777813</v>
      </c>
      <c r="BH590" s="15"/>
      <c r="BI590" s="15"/>
    </row>
    <row r="591" spans="1:61" ht="11.25" x14ac:dyDescent="0.2">
      <c r="A591" s="20">
        <v>31511</v>
      </c>
      <c r="B591" s="20"/>
      <c r="C591" s="20">
        <v>1</v>
      </c>
      <c r="D591" s="20">
        <f t="shared" si="306"/>
        <v>3</v>
      </c>
      <c r="E591" s="47">
        <f t="shared" si="307"/>
        <v>3</v>
      </c>
      <c r="F591" s="47">
        <f t="shared" si="308"/>
        <v>33</v>
      </c>
      <c r="G591" s="21" t="s">
        <v>672</v>
      </c>
      <c r="H591" s="29">
        <v>1660</v>
      </c>
      <c r="I591" s="48"/>
      <c r="J591" s="29">
        <f t="shared" si="309"/>
        <v>2675.8208955223881</v>
      </c>
      <c r="K591" s="125">
        <v>96463.2</v>
      </c>
      <c r="L591" s="125">
        <v>96692.08</v>
      </c>
      <c r="M591" s="125">
        <v>40294</v>
      </c>
      <c r="N591" s="126">
        <f t="shared" si="289"/>
        <v>147457.41519999999</v>
      </c>
      <c r="O591" s="126">
        <f t="shared" ca="1" si="290"/>
        <v>453574.44182758179</v>
      </c>
      <c r="P591" s="126">
        <f t="shared" ca="1" si="291"/>
        <v>91835</v>
      </c>
      <c r="Q591" s="49">
        <f t="shared" si="310"/>
        <v>1</v>
      </c>
      <c r="R591" s="49">
        <f t="shared" si="311"/>
        <v>0</v>
      </c>
      <c r="S591" s="49">
        <f ca="1">OFFSET(V!$B$7,D591,Q591)*H591</f>
        <v>9511.8000000000011</v>
      </c>
      <c r="T591" s="49">
        <f ca="1">IF(R591&gt;0,OFFSET(V!$I$7,D591,R591)*IF(R591=1,H591-9300,IF(R591=2,H591-18000,IF(R591=3,H591-45000,0))),0)</f>
        <v>0</v>
      </c>
      <c r="U591" s="49">
        <f>IF(AND(I591=1,H591&gt;20000,H591&lt;=45000),H591*V!$G$7,0)+IF(AND(I591=1,H591&gt;45000,H591&lt;=50000),V!$G$7/5000*(50000-H591)*H591,0)</f>
        <v>0</v>
      </c>
      <c r="V591" s="50">
        <f t="shared" ca="1" si="292"/>
        <v>9511.8000000000011</v>
      </c>
      <c r="W591" s="51">
        <v>0</v>
      </c>
      <c r="X591" s="51">
        <v>0</v>
      </c>
      <c r="Y591" s="52">
        <v>0</v>
      </c>
      <c r="Z591" s="52">
        <v>18704.679403792066</v>
      </c>
      <c r="AA591" s="52">
        <v>2666</v>
      </c>
      <c r="AB591" s="138">
        <f t="shared" si="312"/>
        <v>1666</v>
      </c>
      <c r="AC591" s="52">
        <v>17697.632287300909</v>
      </c>
      <c r="AD591" s="138">
        <f t="shared" si="293"/>
        <v>0</v>
      </c>
      <c r="AE591" s="138">
        <f t="shared" si="294"/>
        <v>1660</v>
      </c>
      <c r="AF591" s="138">
        <f t="shared" si="295"/>
        <v>0</v>
      </c>
      <c r="AG591" s="138">
        <f t="shared" si="296"/>
        <v>0</v>
      </c>
      <c r="AH591" s="29"/>
      <c r="AI591" s="29"/>
      <c r="AJ591" s="15"/>
      <c r="AK591" s="51">
        <f t="shared" ca="1" si="297"/>
        <v>1189891.9906078733</v>
      </c>
      <c r="AL591" s="15">
        <f t="shared" ca="1" si="298"/>
        <v>1291238.7906078734</v>
      </c>
      <c r="AM591" s="49">
        <f t="shared" ca="1" si="299"/>
        <v>7280.6477998434348</v>
      </c>
      <c r="AN591" s="49">
        <f t="shared" ca="1" si="300"/>
        <v>0</v>
      </c>
      <c r="AO591" s="15"/>
      <c r="AP591" s="49">
        <f t="shared" ca="1" si="301"/>
        <v>10298.330169800662</v>
      </c>
      <c r="AQ591" s="15">
        <f t="shared" si="313"/>
        <v>17697.632287300909</v>
      </c>
      <c r="AR591" s="15">
        <f t="shared" si="314"/>
        <v>0</v>
      </c>
      <c r="AS591" s="15"/>
      <c r="AT591" s="15"/>
      <c r="AU591" s="51">
        <f t="shared" si="302"/>
        <v>833</v>
      </c>
      <c r="AV591" s="51">
        <f t="shared" ca="1" si="303"/>
        <v>27682.819620724244</v>
      </c>
      <c r="AW591" s="51">
        <f t="shared" ca="1" si="315"/>
        <v>0</v>
      </c>
      <c r="AX591" s="15">
        <f t="shared" ca="1" si="316"/>
        <v>21116.517503223997</v>
      </c>
      <c r="AY591" s="51">
        <f t="shared" ca="1" si="317"/>
        <v>-2322.9287146564234</v>
      </c>
      <c r="AZ591" s="52">
        <f t="shared" ca="1" si="304"/>
        <v>0</v>
      </c>
      <c r="BA591" s="52">
        <f t="shared" ca="1" si="305"/>
        <v>0</v>
      </c>
      <c r="BB591" s="52">
        <f t="shared" si="318"/>
        <v>0</v>
      </c>
      <c r="BC591" s="39">
        <f t="shared" si="319"/>
        <v>0</v>
      </c>
      <c r="BD591" s="51">
        <f t="shared" ca="1" si="320"/>
        <v>0</v>
      </c>
      <c r="BE591" s="15">
        <f t="shared" ca="1" si="321"/>
        <v>36491.221075868481</v>
      </c>
      <c r="BF591" s="15">
        <v>-26580.22</v>
      </c>
      <c r="BG591" s="15">
        <f t="shared" ca="1" si="322"/>
        <v>1308430.4394835853</v>
      </c>
      <c r="BH591" s="15"/>
      <c r="BI591" s="15"/>
    </row>
    <row r="592" spans="1:61" ht="11.25" x14ac:dyDescent="0.2">
      <c r="A592" s="20">
        <v>31513</v>
      </c>
      <c r="B592" s="20"/>
      <c r="C592" s="20">
        <v>1</v>
      </c>
      <c r="D592" s="20">
        <f t="shared" si="306"/>
        <v>3</v>
      </c>
      <c r="E592" s="47">
        <f t="shared" si="307"/>
        <v>3</v>
      </c>
      <c r="F592" s="47">
        <f t="shared" si="308"/>
        <v>33</v>
      </c>
      <c r="G592" s="21" t="s">
        <v>673</v>
      </c>
      <c r="H592" s="29">
        <v>1737</v>
      </c>
      <c r="I592" s="48"/>
      <c r="J592" s="29">
        <f t="shared" si="309"/>
        <v>2799.9402985074626</v>
      </c>
      <c r="K592" s="125">
        <v>122671.29999999999</v>
      </c>
      <c r="L592" s="125">
        <v>213303.44</v>
      </c>
      <c r="M592" s="125">
        <v>0</v>
      </c>
      <c r="N592" s="126">
        <f t="shared" si="289"/>
        <v>171511.6776</v>
      </c>
      <c r="O592" s="126">
        <f t="shared" ca="1" si="290"/>
        <v>474613.73822560813</v>
      </c>
      <c r="P592" s="126">
        <f t="shared" ca="1" si="291"/>
        <v>90931</v>
      </c>
      <c r="Q592" s="49">
        <f t="shared" si="310"/>
        <v>1</v>
      </c>
      <c r="R592" s="49">
        <f t="shared" si="311"/>
        <v>0</v>
      </c>
      <c r="S592" s="49">
        <f ca="1">OFFSET(V!$B$7,D592,Q592)*H592</f>
        <v>9953.01</v>
      </c>
      <c r="T592" s="49">
        <f ca="1">IF(R592&gt;0,OFFSET(V!$I$7,D592,R592)*IF(R592=1,H592-9300,IF(R592=2,H592-18000,IF(R592=3,H592-45000,0))),0)</f>
        <v>0</v>
      </c>
      <c r="U592" s="49">
        <f>IF(AND(I592=1,H592&gt;20000,H592&lt;=45000),H592*V!$G$7,0)+IF(AND(I592=1,H592&gt;45000,H592&lt;=50000),V!$G$7/5000*(50000-H592)*H592,0)</f>
        <v>0</v>
      </c>
      <c r="V592" s="50">
        <f t="shared" ca="1" si="292"/>
        <v>9953.01</v>
      </c>
      <c r="W592" s="51">
        <v>0</v>
      </c>
      <c r="X592" s="51">
        <v>0</v>
      </c>
      <c r="Y592" s="52">
        <v>0</v>
      </c>
      <c r="Z592" s="52">
        <v>46789.168840795617</v>
      </c>
      <c r="AA592" s="52">
        <v>2893</v>
      </c>
      <c r="AB592" s="138">
        <f t="shared" si="312"/>
        <v>1893</v>
      </c>
      <c r="AC592" s="52">
        <v>44270.072065761422</v>
      </c>
      <c r="AD592" s="138">
        <f t="shared" si="293"/>
        <v>0</v>
      </c>
      <c r="AE592" s="138">
        <f t="shared" si="294"/>
        <v>1737</v>
      </c>
      <c r="AF592" s="138">
        <f t="shared" si="295"/>
        <v>0</v>
      </c>
      <c r="AG592" s="138">
        <f t="shared" si="296"/>
        <v>0</v>
      </c>
      <c r="AH592" s="29"/>
      <c r="AI592" s="29"/>
      <c r="AJ592" s="15"/>
      <c r="AK592" s="51">
        <f t="shared" ca="1" si="297"/>
        <v>1245085.775714383</v>
      </c>
      <c r="AL592" s="15">
        <f t="shared" ca="1" si="298"/>
        <v>1345969.785714383</v>
      </c>
      <c r="AM592" s="49">
        <f t="shared" ca="1" si="299"/>
        <v>7618.3645953783416</v>
      </c>
      <c r="AN592" s="49">
        <f t="shared" ca="1" si="300"/>
        <v>0</v>
      </c>
      <c r="AO592" s="15"/>
      <c r="AP592" s="49">
        <f t="shared" ca="1" si="301"/>
        <v>25760.94990408525</v>
      </c>
      <c r="AQ592" s="15">
        <f t="shared" si="313"/>
        <v>44270.072065761422</v>
      </c>
      <c r="AR592" s="15">
        <f t="shared" si="314"/>
        <v>0</v>
      </c>
      <c r="AS592" s="15"/>
      <c r="AT592" s="15"/>
      <c r="AU592" s="51">
        <f t="shared" si="302"/>
        <v>946.5</v>
      </c>
      <c r="AV592" s="51">
        <f t="shared" ca="1" si="303"/>
        <v>28966.902217589162</v>
      </c>
      <c r="AW592" s="51">
        <f t="shared" ca="1" si="315"/>
        <v>0</v>
      </c>
      <c r="AX592" s="15">
        <f t="shared" ca="1" si="316"/>
        <v>11404.28005591299</v>
      </c>
      <c r="AY592" s="51">
        <f t="shared" ca="1" si="317"/>
        <v>-1254.5311795763312</v>
      </c>
      <c r="AZ592" s="52">
        <f t="shared" ca="1" si="304"/>
        <v>0</v>
      </c>
      <c r="BA592" s="52">
        <f t="shared" ca="1" si="305"/>
        <v>0</v>
      </c>
      <c r="BB592" s="52">
        <f t="shared" si="318"/>
        <v>0</v>
      </c>
      <c r="BC592" s="39">
        <f t="shared" si="319"/>
        <v>0</v>
      </c>
      <c r="BD592" s="51">
        <f t="shared" ca="1" si="320"/>
        <v>0</v>
      </c>
      <c r="BE592" s="15">
        <f t="shared" ca="1" si="321"/>
        <v>54419.820942098078</v>
      </c>
      <c r="BF592" s="15">
        <v>-30760.06</v>
      </c>
      <c r="BG592" s="15">
        <f t="shared" ca="1" si="322"/>
        <v>1377247.9112518593</v>
      </c>
      <c r="BH592" s="15"/>
      <c r="BI592" s="15"/>
    </row>
    <row r="593" spans="1:61" ht="11.25" x14ac:dyDescent="0.2">
      <c r="A593" s="20">
        <v>31514</v>
      </c>
      <c r="B593" s="20"/>
      <c r="C593" s="20">
        <v>1</v>
      </c>
      <c r="D593" s="20">
        <f t="shared" si="306"/>
        <v>3</v>
      </c>
      <c r="E593" s="47">
        <f t="shared" si="307"/>
        <v>4</v>
      </c>
      <c r="F593" s="47">
        <f t="shared" si="308"/>
        <v>34</v>
      </c>
      <c r="G593" s="21" t="s">
        <v>674</v>
      </c>
      <c r="H593" s="29">
        <v>2529</v>
      </c>
      <c r="I593" s="48"/>
      <c r="J593" s="29">
        <f t="shared" si="309"/>
        <v>4076.5970149253731</v>
      </c>
      <c r="K593" s="125">
        <v>171324.2</v>
      </c>
      <c r="L593" s="125">
        <v>320590.08000000002</v>
      </c>
      <c r="M593" s="125">
        <v>53172</v>
      </c>
      <c r="N593" s="126">
        <f t="shared" si="289"/>
        <v>301555.5552</v>
      </c>
      <c r="O593" s="126">
        <f t="shared" ca="1" si="290"/>
        <v>691017.9297481653</v>
      </c>
      <c r="P593" s="126">
        <f t="shared" ca="1" si="291"/>
        <v>116839</v>
      </c>
      <c r="Q593" s="49">
        <f t="shared" si="310"/>
        <v>1</v>
      </c>
      <c r="R593" s="49">
        <f t="shared" si="311"/>
        <v>0</v>
      </c>
      <c r="S593" s="49">
        <f ca="1">OFFSET(V!$B$7,D593,Q593)*H593</f>
        <v>14491.170000000002</v>
      </c>
      <c r="T593" s="49">
        <f ca="1">IF(R593&gt;0,OFFSET(V!$I$7,D593,R593)*IF(R593=1,H593-9300,IF(R593=2,H593-18000,IF(R593=3,H593-45000,0))),0)</f>
        <v>0</v>
      </c>
      <c r="U593" s="49">
        <f>IF(AND(I593=1,H593&gt;20000,H593&lt;=45000),H593*V!$G$7,0)+IF(AND(I593=1,H593&gt;45000,H593&lt;=50000),V!$G$7/5000*(50000-H593)*H593,0)</f>
        <v>0</v>
      </c>
      <c r="V593" s="50">
        <f t="shared" ca="1" si="292"/>
        <v>14491.170000000002</v>
      </c>
      <c r="W593" s="51">
        <v>11289.65</v>
      </c>
      <c r="X593" s="51">
        <v>0</v>
      </c>
      <c r="Y593" s="52">
        <v>0</v>
      </c>
      <c r="Z593" s="52">
        <v>85200.177321715368</v>
      </c>
      <c r="AA593" s="52">
        <v>0</v>
      </c>
      <c r="AB593" s="138">
        <f t="shared" si="312"/>
        <v>0</v>
      </c>
      <c r="AC593" s="52">
        <v>80613.058181946835</v>
      </c>
      <c r="AD593" s="138">
        <f t="shared" si="293"/>
        <v>0</v>
      </c>
      <c r="AE593" s="138">
        <f t="shared" si="294"/>
        <v>2529</v>
      </c>
      <c r="AF593" s="138">
        <f t="shared" si="295"/>
        <v>0</v>
      </c>
      <c r="AG593" s="138">
        <f t="shared" si="296"/>
        <v>0</v>
      </c>
      <c r="AH593" s="29"/>
      <c r="AI593" s="29"/>
      <c r="AJ593" s="15"/>
      <c r="AK593" s="51">
        <f t="shared" ca="1" si="297"/>
        <v>1812793.279667055</v>
      </c>
      <c r="AL593" s="15">
        <f t="shared" ca="1" si="298"/>
        <v>1955413.0996670548</v>
      </c>
      <c r="AM593" s="49">
        <f t="shared" ca="1" si="299"/>
        <v>11092.023063737379</v>
      </c>
      <c r="AN593" s="49">
        <f t="shared" ca="1" si="300"/>
        <v>0</v>
      </c>
      <c r="AO593" s="15"/>
      <c r="AP593" s="49">
        <f t="shared" ca="1" si="301"/>
        <v>46909.093582577261</v>
      </c>
      <c r="AQ593" s="15">
        <f t="shared" si="313"/>
        <v>80613.058181946835</v>
      </c>
      <c r="AR593" s="15">
        <f t="shared" si="314"/>
        <v>0</v>
      </c>
      <c r="AS593" s="15"/>
      <c r="AT593" s="15"/>
      <c r="AU593" s="51">
        <f t="shared" si="302"/>
        <v>0</v>
      </c>
      <c r="AV593" s="51">
        <f t="shared" ca="1" si="303"/>
        <v>42174.608928199763</v>
      </c>
      <c r="AW593" s="51">
        <f t="shared" ca="1" si="315"/>
        <v>0</v>
      </c>
      <c r="AX593" s="15">
        <f t="shared" ca="1" si="316"/>
        <v>8470.6443288301816</v>
      </c>
      <c r="AY593" s="51">
        <f t="shared" ca="1" si="317"/>
        <v>-931.81571914389031</v>
      </c>
      <c r="AZ593" s="52">
        <f t="shared" ca="1" si="304"/>
        <v>0</v>
      </c>
      <c r="BA593" s="52">
        <f t="shared" ca="1" si="305"/>
        <v>0</v>
      </c>
      <c r="BB593" s="52">
        <f t="shared" si="318"/>
        <v>0</v>
      </c>
      <c r="BC593" s="39">
        <f t="shared" si="319"/>
        <v>0</v>
      </c>
      <c r="BD593" s="51">
        <f t="shared" ca="1" si="320"/>
        <v>0</v>
      </c>
      <c r="BE593" s="15">
        <f t="shared" ca="1" si="321"/>
        <v>88151.886791633122</v>
      </c>
      <c r="BF593" s="15">
        <v>-45185.64</v>
      </c>
      <c r="BG593" s="15">
        <f t="shared" ca="1" si="322"/>
        <v>2009471.3695224256</v>
      </c>
      <c r="BH593" s="15"/>
      <c r="BI593" s="15"/>
    </row>
    <row r="594" spans="1:61" ht="11.25" x14ac:dyDescent="0.2">
      <c r="A594" s="20">
        <v>31515</v>
      </c>
      <c r="B594" s="20"/>
      <c r="C594" s="20">
        <v>1</v>
      </c>
      <c r="D594" s="20">
        <f t="shared" si="306"/>
        <v>3</v>
      </c>
      <c r="E594" s="47">
        <f t="shared" si="307"/>
        <v>3</v>
      </c>
      <c r="F594" s="47">
        <f t="shared" si="308"/>
        <v>33</v>
      </c>
      <c r="G594" s="21" t="s">
        <v>675</v>
      </c>
      <c r="H594" s="29">
        <v>1050</v>
      </c>
      <c r="I594" s="48"/>
      <c r="J594" s="29">
        <f t="shared" si="309"/>
        <v>1692.5373134328358</v>
      </c>
      <c r="K594" s="125">
        <v>55943.7</v>
      </c>
      <c r="L594" s="125">
        <v>40138.46</v>
      </c>
      <c r="M594" s="125">
        <v>36428</v>
      </c>
      <c r="N594" s="126">
        <f t="shared" si="289"/>
        <v>92361.463400000008</v>
      </c>
      <c r="O594" s="126">
        <f t="shared" ca="1" si="290"/>
        <v>286899.49633672344</v>
      </c>
      <c r="P594" s="126">
        <f t="shared" ca="1" si="291"/>
        <v>58361</v>
      </c>
      <c r="Q594" s="49">
        <f t="shared" si="310"/>
        <v>1</v>
      </c>
      <c r="R594" s="49">
        <f t="shared" si="311"/>
        <v>0</v>
      </c>
      <c r="S594" s="49">
        <f ca="1">OFFSET(V!$B$7,D594,Q594)*H594</f>
        <v>6016.5</v>
      </c>
      <c r="T594" s="49">
        <f ca="1">IF(R594&gt;0,OFFSET(V!$I$7,D594,R594)*IF(R594=1,H594-9300,IF(R594=2,H594-18000,IF(R594=3,H594-45000,0))),0)</f>
        <v>0</v>
      </c>
      <c r="U594" s="49">
        <f>IF(AND(I594=1,H594&gt;20000,H594&lt;=45000),H594*V!$G$7,0)+IF(AND(I594=1,H594&gt;45000,H594&lt;=50000),V!$G$7/5000*(50000-H594)*H594,0)</f>
        <v>0</v>
      </c>
      <c r="V594" s="50">
        <f t="shared" ca="1" si="292"/>
        <v>6016.5</v>
      </c>
      <c r="W594" s="51">
        <v>0</v>
      </c>
      <c r="X594" s="51">
        <v>0</v>
      </c>
      <c r="Y594" s="52">
        <v>189.8941156806174</v>
      </c>
      <c r="Z594" s="52">
        <v>23290.117221281511</v>
      </c>
      <c r="AA594" s="52">
        <v>3264</v>
      </c>
      <c r="AB594" s="138">
        <f t="shared" si="312"/>
        <v>2264</v>
      </c>
      <c r="AC594" s="52">
        <v>22036.19327614949</v>
      </c>
      <c r="AD594" s="138">
        <f t="shared" si="293"/>
        <v>0</v>
      </c>
      <c r="AE594" s="138">
        <f t="shared" si="294"/>
        <v>1050</v>
      </c>
      <c r="AF594" s="138">
        <f t="shared" si="295"/>
        <v>0</v>
      </c>
      <c r="AG594" s="138">
        <f t="shared" si="296"/>
        <v>0</v>
      </c>
      <c r="AH594" s="29"/>
      <c r="AI594" s="29"/>
      <c r="AJ594" s="15"/>
      <c r="AK594" s="51">
        <f t="shared" ca="1" si="297"/>
        <v>752642.52417967888</v>
      </c>
      <c r="AL594" s="15">
        <f t="shared" ca="1" si="298"/>
        <v>817020.02417967888</v>
      </c>
      <c r="AM594" s="49">
        <f t="shared" ca="1" si="299"/>
        <v>4605.2290300214499</v>
      </c>
      <c r="AN594" s="49">
        <f t="shared" ca="1" si="300"/>
        <v>83.739817713707183</v>
      </c>
      <c r="AO594" s="15"/>
      <c r="AP594" s="49">
        <f t="shared" ca="1" si="301"/>
        <v>12822.957916589143</v>
      </c>
      <c r="AQ594" s="15">
        <f t="shared" si="313"/>
        <v>22036.19327614949</v>
      </c>
      <c r="AR594" s="15">
        <f t="shared" si="314"/>
        <v>0</v>
      </c>
      <c r="AS594" s="15"/>
      <c r="AT594" s="15"/>
      <c r="AU594" s="51">
        <f t="shared" si="302"/>
        <v>1132</v>
      </c>
      <c r="AV594" s="51">
        <f t="shared" ca="1" si="303"/>
        <v>17510.217229976177</v>
      </c>
      <c r="AW594" s="51">
        <f t="shared" ca="1" si="315"/>
        <v>0</v>
      </c>
      <c r="AX594" s="15">
        <f t="shared" ca="1" si="316"/>
        <v>9428.9818704158315</v>
      </c>
      <c r="AY594" s="51">
        <f t="shared" ca="1" si="317"/>
        <v>-1037.2379220872815</v>
      </c>
      <c r="AZ594" s="52">
        <f t="shared" ca="1" si="304"/>
        <v>0</v>
      </c>
      <c r="BA594" s="52">
        <f t="shared" ca="1" si="305"/>
        <v>0</v>
      </c>
      <c r="BB594" s="52">
        <f t="shared" si="318"/>
        <v>0</v>
      </c>
      <c r="BC594" s="39">
        <f t="shared" si="319"/>
        <v>0</v>
      </c>
      <c r="BD594" s="51">
        <f t="shared" ca="1" si="320"/>
        <v>0</v>
      </c>
      <c r="BE594" s="15">
        <f t="shared" ca="1" si="321"/>
        <v>30427.937224478039</v>
      </c>
      <c r="BF594" s="15">
        <v>-16490.89</v>
      </c>
      <c r="BG594" s="15">
        <f t="shared" ca="1" si="322"/>
        <v>835646.04025189206</v>
      </c>
      <c r="BH594" s="15"/>
      <c r="BI594" s="15"/>
    </row>
    <row r="595" spans="1:61" ht="11.25" x14ac:dyDescent="0.2">
      <c r="A595" s="20">
        <v>31516</v>
      </c>
      <c r="B595" s="20"/>
      <c r="C595" s="20">
        <v>1</v>
      </c>
      <c r="D595" s="20">
        <f t="shared" si="306"/>
        <v>3</v>
      </c>
      <c r="E595" s="47">
        <f t="shared" si="307"/>
        <v>2</v>
      </c>
      <c r="F595" s="47">
        <f t="shared" si="308"/>
        <v>32</v>
      </c>
      <c r="G595" s="21" t="s">
        <v>676</v>
      </c>
      <c r="H595" s="29">
        <v>944</v>
      </c>
      <c r="I595" s="48"/>
      <c r="J595" s="29">
        <f t="shared" si="309"/>
        <v>1521.6716417910447</v>
      </c>
      <c r="K595" s="125">
        <v>53265.700000000004</v>
      </c>
      <c r="L595" s="125">
        <v>100667.47</v>
      </c>
      <c r="M595" s="125">
        <v>0</v>
      </c>
      <c r="N595" s="126">
        <f t="shared" si="289"/>
        <v>77611.617300000013</v>
      </c>
      <c r="O595" s="126">
        <f t="shared" ca="1" si="290"/>
        <v>257936.30908749229</v>
      </c>
      <c r="P595" s="126">
        <f t="shared" ca="1" si="291"/>
        <v>54097</v>
      </c>
      <c r="Q595" s="49">
        <f t="shared" si="310"/>
        <v>1</v>
      </c>
      <c r="R595" s="49">
        <f t="shared" si="311"/>
        <v>0</v>
      </c>
      <c r="S595" s="49">
        <f ca="1">OFFSET(V!$B$7,D595,Q595)*H595</f>
        <v>5409.1200000000008</v>
      </c>
      <c r="T595" s="49">
        <f ca="1">IF(R595&gt;0,OFFSET(V!$I$7,D595,R595)*IF(R595=1,H595-9300,IF(R595=2,H595-18000,IF(R595=3,H595-45000,0))),0)</f>
        <v>0</v>
      </c>
      <c r="U595" s="49">
        <f>IF(AND(I595=1,H595&gt;20000,H595&lt;=45000),H595*V!$G$7,0)+IF(AND(I595=1,H595&gt;45000,H595&lt;=50000),V!$G$7/5000*(50000-H595)*H595,0)</f>
        <v>0</v>
      </c>
      <c r="V595" s="50">
        <f t="shared" ca="1" si="292"/>
        <v>5409.1200000000008</v>
      </c>
      <c r="W595" s="51">
        <v>0</v>
      </c>
      <c r="X595" s="51">
        <v>0</v>
      </c>
      <c r="Y595" s="52">
        <v>0</v>
      </c>
      <c r="Z595" s="52">
        <v>45359.912211216324</v>
      </c>
      <c r="AA595" s="52">
        <v>3917</v>
      </c>
      <c r="AB595" s="138">
        <f t="shared" si="312"/>
        <v>2917</v>
      </c>
      <c r="AC595" s="52">
        <v>42917.765633321134</v>
      </c>
      <c r="AD595" s="138">
        <f t="shared" si="293"/>
        <v>0</v>
      </c>
      <c r="AE595" s="138">
        <f t="shared" si="294"/>
        <v>944</v>
      </c>
      <c r="AF595" s="138">
        <f t="shared" si="295"/>
        <v>0</v>
      </c>
      <c r="AG595" s="138">
        <f t="shared" si="296"/>
        <v>0</v>
      </c>
      <c r="AH595" s="29"/>
      <c r="AI595" s="29"/>
      <c r="AJ595" s="15"/>
      <c r="AK595" s="51">
        <f t="shared" ca="1" si="297"/>
        <v>676661.46935773036</v>
      </c>
      <c r="AL595" s="15">
        <f t="shared" ca="1" si="298"/>
        <v>736167.58935773035</v>
      </c>
      <c r="AM595" s="49">
        <f t="shared" ca="1" si="299"/>
        <v>4140.3201946097606</v>
      </c>
      <c r="AN595" s="49">
        <f t="shared" ca="1" si="300"/>
        <v>0</v>
      </c>
      <c r="AO595" s="15"/>
      <c r="AP595" s="49">
        <f t="shared" ca="1" si="301"/>
        <v>24974.036835380099</v>
      </c>
      <c r="AQ595" s="15">
        <f t="shared" si="313"/>
        <v>42917.765633321134</v>
      </c>
      <c r="AR595" s="15">
        <f t="shared" si="314"/>
        <v>0</v>
      </c>
      <c r="AS595" s="15"/>
      <c r="AT595" s="15"/>
      <c r="AU595" s="51">
        <f t="shared" si="302"/>
        <v>1458.5</v>
      </c>
      <c r="AV595" s="51">
        <f t="shared" ca="1" si="303"/>
        <v>15742.519109616678</v>
      </c>
      <c r="AW595" s="51">
        <f t="shared" ca="1" si="315"/>
        <v>0</v>
      </c>
      <c r="AX595" s="15">
        <f t="shared" ca="1" si="316"/>
        <v>0</v>
      </c>
      <c r="AY595" s="51">
        <f t="shared" ca="1" si="317"/>
        <v>0</v>
      </c>
      <c r="AZ595" s="52">
        <f t="shared" ca="1" si="304"/>
        <v>0</v>
      </c>
      <c r="BA595" s="52">
        <f t="shared" ca="1" si="305"/>
        <v>0</v>
      </c>
      <c r="BB595" s="52">
        <f t="shared" si="318"/>
        <v>0</v>
      </c>
      <c r="BC595" s="39">
        <f t="shared" si="319"/>
        <v>0</v>
      </c>
      <c r="BD595" s="51">
        <f t="shared" ca="1" si="320"/>
        <v>0</v>
      </c>
      <c r="BE595" s="15">
        <f t="shared" ca="1" si="321"/>
        <v>42175.055944996777</v>
      </c>
      <c r="BF595" s="15">
        <v>-16351.94</v>
      </c>
      <c r="BG595" s="15">
        <f t="shared" ca="1" si="322"/>
        <v>766131.02549733699</v>
      </c>
      <c r="BH595" s="15"/>
      <c r="BI595" s="15"/>
    </row>
    <row r="596" spans="1:61" ht="11.25" x14ac:dyDescent="0.2">
      <c r="A596" s="20">
        <v>31517</v>
      </c>
      <c r="B596" s="20"/>
      <c r="C596" s="20">
        <v>1</v>
      </c>
      <c r="D596" s="20">
        <f t="shared" si="306"/>
        <v>3</v>
      </c>
      <c r="E596" s="47">
        <f t="shared" si="307"/>
        <v>3</v>
      </c>
      <c r="F596" s="47">
        <f t="shared" si="308"/>
        <v>33</v>
      </c>
      <c r="G596" s="21" t="s">
        <v>677</v>
      </c>
      <c r="H596" s="29">
        <v>1466</v>
      </c>
      <c r="I596" s="48"/>
      <c r="J596" s="29">
        <f t="shared" si="309"/>
        <v>2363.1044776119402</v>
      </c>
      <c r="K596" s="125">
        <v>80763.900000000009</v>
      </c>
      <c r="L596" s="125">
        <v>246643.68</v>
      </c>
      <c r="M596" s="125">
        <v>0</v>
      </c>
      <c r="N596" s="126">
        <f t="shared" ref="N596:N659" si="323">K596*K$2+L596*L$2+M596*M$2</f>
        <v>154341.04320000001</v>
      </c>
      <c r="O596" s="126">
        <f t="shared" ref="O596:O659" ca="1" si="324">OFFSET($O$4,D596,0)*J596</f>
        <v>400566.34440917766</v>
      </c>
      <c r="P596" s="126">
        <f t="shared" ref="P596:P659" ca="1" si="325">ROUND(IF(O596&gt;N596,(O596-N596)*$P$2,0),0)</f>
        <v>73868</v>
      </c>
      <c r="Q596" s="49">
        <f t="shared" si="310"/>
        <v>1</v>
      </c>
      <c r="R596" s="49">
        <f t="shared" si="311"/>
        <v>0</v>
      </c>
      <c r="S596" s="49">
        <f ca="1">OFFSET(V!$B$7,D596,Q596)*H596</f>
        <v>8400.18</v>
      </c>
      <c r="T596" s="49">
        <f ca="1">IF(R596&gt;0,OFFSET(V!$I$7,D596,R596)*IF(R596=1,H596-9300,IF(R596=2,H596-18000,IF(R596=3,H596-45000,0))),0)</f>
        <v>0</v>
      </c>
      <c r="U596" s="49">
        <f>IF(AND(I596=1,H596&gt;20000,H596&lt;=45000),H596*V!$G$7,0)+IF(AND(I596=1,H596&gt;45000,H596&lt;=50000),V!$G$7/5000*(50000-H596)*H596,0)</f>
        <v>0</v>
      </c>
      <c r="V596" s="50">
        <f t="shared" ref="V596:V659" ca="1" si="326">SUM(S596:U596)</f>
        <v>8400.18</v>
      </c>
      <c r="W596" s="51">
        <v>0</v>
      </c>
      <c r="X596" s="51">
        <v>0</v>
      </c>
      <c r="Y596" s="52">
        <v>0</v>
      </c>
      <c r="Z596" s="52">
        <v>32590.059809742517</v>
      </c>
      <c r="AA596" s="52">
        <v>0</v>
      </c>
      <c r="AB596" s="138">
        <f t="shared" si="312"/>
        <v>0</v>
      </c>
      <c r="AC596" s="52">
        <v>30835.433331032495</v>
      </c>
      <c r="AD596" s="138">
        <f t="shared" ref="AD596:AD659" si="327">IF(AND(H596&lt;=$AD$1,I596=0),0,1)</f>
        <v>0</v>
      </c>
      <c r="AE596" s="138">
        <f t="shared" ref="AE596:AE659" si="328">IF(AD596=0,H596,0)</f>
        <v>1466</v>
      </c>
      <c r="AF596" s="138">
        <f t="shared" ref="AF596:AF659" si="329">H596-AE596</f>
        <v>0</v>
      </c>
      <c r="AG596" s="138">
        <f t="shared" ref="AG596:AG659" si="330">J596*AD596</f>
        <v>0</v>
      </c>
      <c r="AH596" s="29"/>
      <c r="AI596" s="29"/>
      <c r="AJ596" s="15"/>
      <c r="AK596" s="51">
        <f t="shared" ref="AK596:AK659" ca="1" si="331">OFFSET($AK$4,D596,0)/OFFSET($J$4,D596,0)*J596</f>
        <v>1050832.3242356279</v>
      </c>
      <c r="AL596" s="15">
        <f t="shared" ref="AL596:AL659" ca="1" si="332">AK596+P596+V596+W596+X596</f>
        <v>1133100.5042356278</v>
      </c>
      <c r="AM596" s="49">
        <f t="shared" ref="AM596:AM659" ca="1" si="333">OFFSET($AM$4,D596,0)/OFFSET($H$4,D596,0)*H596</f>
        <v>6429.7769123918533</v>
      </c>
      <c r="AN596" s="49">
        <f t="shared" ref="AN596:AN659" ca="1" si="334">OFFSET($AN$4,D596,0)/OFFSET($Y$4,D596,0)*Y596</f>
        <v>0</v>
      </c>
      <c r="AO596" s="15"/>
      <c r="AP596" s="49">
        <f t="shared" ref="AP596:AP659" ca="1" si="335">OFFSET($AP$4,D596,0)/OFFSET($Z$4,D596,0)*Z596</f>
        <v>17943.274457098545</v>
      </c>
      <c r="AQ596" s="15">
        <f t="shared" si="313"/>
        <v>30835.433331032495</v>
      </c>
      <c r="AR596" s="15">
        <f t="shared" si="314"/>
        <v>0</v>
      </c>
      <c r="AS596" s="15"/>
      <c r="AT596" s="15"/>
      <c r="AU596" s="51">
        <f t="shared" ref="AU596:AU659" si="336">IF(AD596=0,AB596*$AU$4,0)</f>
        <v>0</v>
      </c>
      <c r="AV596" s="51">
        <f t="shared" ref="AV596:AV659" ca="1" si="337">OFFSET($AV$4,D596,0)/OFFSET($AE$4,D596,0)*AE596</f>
        <v>24447.598532519121</v>
      </c>
      <c r="AW596" s="51">
        <f t="shared" ca="1" si="315"/>
        <v>0</v>
      </c>
      <c r="AX596" s="15">
        <f t="shared" ca="1" si="316"/>
        <v>11555.439658585172</v>
      </c>
      <c r="AY596" s="51">
        <f t="shared" ca="1" si="317"/>
        <v>-1271.1595360981705</v>
      </c>
      <c r="AZ596" s="52">
        <f t="shared" ref="AZ596:AZ659" ca="1" si="338">OFFSET($AT$4,D596,0)*$AZ$2/OFFSET($AF$4,D596,0)*AF596</f>
        <v>0</v>
      </c>
      <c r="BA596" s="52">
        <f t="shared" ref="BA596:BA659" ca="1" si="339">OFFSET($AT$4,D596,0)*$BA$2/OFFSET($AG$4,D596,0)*AG596</f>
        <v>0</v>
      </c>
      <c r="BB596" s="52">
        <f t="shared" si="318"/>
        <v>0</v>
      </c>
      <c r="BC596" s="39">
        <f t="shared" si="319"/>
        <v>0</v>
      </c>
      <c r="BD596" s="51">
        <f t="shared" ca="1" si="320"/>
        <v>0</v>
      </c>
      <c r="BE596" s="15">
        <f t="shared" ca="1" si="321"/>
        <v>41119.713453519493</v>
      </c>
      <c r="BF596" s="15">
        <v>-26487.07</v>
      </c>
      <c r="BG596" s="15">
        <f t="shared" ca="1" si="322"/>
        <v>1154162.924601539</v>
      </c>
      <c r="BH596" s="15"/>
      <c r="BI596" s="15"/>
    </row>
    <row r="597" spans="1:61" ht="11.25" x14ac:dyDescent="0.2">
      <c r="A597" s="20">
        <v>31519</v>
      </c>
      <c r="B597" s="20"/>
      <c r="C597" s="20">
        <v>1</v>
      </c>
      <c r="D597" s="20">
        <f t="shared" ref="D597:D660" si="340">INT(A597/10000)</f>
        <v>3</v>
      </c>
      <c r="E597" s="47">
        <f t="shared" ref="E597:E660" si="341">IF(H597&lt;=500,1,IF(H597&lt;=1000,2,IF(H597&lt;=2500,3,IF(H597&lt;=5000,4,IF(H597&lt;=10000,5,IF(H597&lt;=20000,6,IF(H597&lt;=50000,7,8)))))))</f>
        <v>3</v>
      </c>
      <c r="F597" s="47">
        <f t="shared" ref="F597:F660" si="342">D597*10+E597</f>
        <v>33</v>
      </c>
      <c r="G597" s="21" t="s">
        <v>678</v>
      </c>
      <c r="H597" s="29">
        <v>1351</v>
      </c>
      <c r="I597" s="48"/>
      <c r="J597" s="29">
        <f t="shared" ref="J597:J660" si="343">IF(AND(I597=1,H597&lt;=20000),H597*2,IF(H597&lt;=10000,H597*(1+41/67),IF(H597&lt;=20000,H597*(1+2/3),IF(H597&lt;=50000,H597*(2),H597*(2+1/3))))+IF(AND(H597&gt;9000,H597&lt;=10000),(H597-9000)*(110/201),0)+IF(AND(H597&gt;18000,H597&lt;=20000),(H597-18000)*(3+1/3),0)+IF(AND(H597&gt;45000,H597&lt;=50000),(H597-45000)*(3+1/3),0))</f>
        <v>2177.7313432835822</v>
      </c>
      <c r="K597" s="125">
        <v>69087.149999999994</v>
      </c>
      <c r="L597" s="125">
        <v>178822.27</v>
      </c>
      <c r="M597" s="125">
        <v>0</v>
      </c>
      <c r="N597" s="126">
        <f t="shared" si="323"/>
        <v>119483.43329999999</v>
      </c>
      <c r="O597" s="126">
        <f t="shared" ca="1" si="324"/>
        <v>369144.01861991751</v>
      </c>
      <c r="P597" s="126">
        <f t="shared" ca="1" si="325"/>
        <v>74898</v>
      </c>
      <c r="Q597" s="49">
        <f t="shared" ref="Q597:Q660" si="344">IF(AND(I597=1,H597&lt;=20000),3,IF(H597&lt;=10000,1,IF(H597&lt;=20000,2,IF(H597&lt;=50000,3,4))))</f>
        <v>1</v>
      </c>
      <c r="R597" s="49">
        <f t="shared" ref="R597:R660" si="345">IF(AND(I597=1,H597&lt;=45000),0,IF(AND(H597&gt;9300,H597&lt;=10000),1,IF(AND(H597&gt;18000,H597&lt;=20000),2,IF(AND(H597&gt;45000,H597&lt;=50000),3,0))))</f>
        <v>0</v>
      </c>
      <c r="S597" s="49">
        <f ca="1">OFFSET(V!$B$7,D597,Q597)*H597</f>
        <v>7741.2300000000005</v>
      </c>
      <c r="T597" s="49">
        <f ca="1">IF(R597&gt;0,OFFSET(V!$I$7,D597,R597)*IF(R597=1,H597-9300,IF(R597=2,H597-18000,IF(R597=3,H597-45000,0))),0)</f>
        <v>0</v>
      </c>
      <c r="U597" s="49">
        <f>IF(AND(I597=1,H597&gt;20000,H597&lt;=45000),H597*V!$G$7,0)+IF(AND(I597=1,H597&gt;45000,H597&lt;=50000),V!$G$7/5000*(50000-H597)*H597,0)</f>
        <v>0</v>
      </c>
      <c r="V597" s="50">
        <f t="shared" ca="1" si="326"/>
        <v>7741.2300000000005</v>
      </c>
      <c r="W597" s="51">
        <v>0</v>
      </c>
      <c r="X597" s="51">
        <v>0</v>
      </c>
      <c r="Y597" s="52">
        <v>133.35465069802257</v>
      </c>
      <c r="Z597" s="52">
        <v>41314.142860257401</v>
      </c>
      <c r="AA597" s="52">
        <v>1522</v>
      </c>
      <c r="AB597" s="138">
        <f t="shared" ref="AB597:AB660" si="346">MAX(AA597-$AB$3,0)</f>
        <v>522</v>
      </c>
      <c r="AC597" s="52">
        <v>39089.817730723713</v>
      </c>
      <c r="AD597" s="138">
        <f t="shared" si="327"/>
        <v>0</v>
      </c>
      <c r="AE597" s="138">
        <f t="shared" si="328"/>
        <v>1351</v>
      </c>
      <c r="AF597" s="138">
        <f t="shared" si="329"/>
        <v>0</v>
      </c>
      <c r="AG597" s="138">
        <f t="shared" si="330"/>
        <v>0</v>
      </c>
      <c r="AH597" s="29"/>
      <c r="AI597" s="29"/>
      <c r="AJ597" s="15"/>
      <c r="AK597" s="51">
        <f t="shared" ca="1" si="331"/>
        <v>968400.04777785356</v>
      </c>
      <c r="AL597" s="15">
        <f t="shared" ca="1" si="332"/>
        <v>1051039.2777778537</v>
      </c>
      <c r="AM597" s="49">
        <f t="shared" ca="1" si="333"/>
        <v>5925.3946852942654</v>
      </c>
      <c r="AN597" s="49">
        <f t="shared" ca="1" si="334"/>
        <v>58.806951972695252</v>
      </c>
      <c r="AO597" s="15"/>
      <c r="AP597" s="49">
        <f t="shared" ca="1" si="335"/>
        <v>22746.53709226297</v>
      </c>
      <c r="AQ597" s="15">
        <f t="shared" ref="AQ597:AQ660" si="347">IF(AD597=0,AC597,0)</f>
        <v>39089.817730723713</v>
      </c>
      <c r="AR597" s="15">
        <f t="shared" ref="AR597:AR660" si="348">AC597-AQ597</f>
        <v>0</v>
      </c>
      <c r="AS597" s="15"/>
      <c r="AT597" s="15"/>
      <c r="AU597" s="51">
        <f t="shared" si="336"/>
        <v>261</v>
      </c>
      <c r="AV597" s="51">
        <f t="shared" ca="1" si="337"/>
        <v>22529.812835902681</v>
      </c>
      <c r="AW597" s="51">
        <f t="shared" ref="AW597:AW660" ca="1" si="349">IF(AD597=0,MAX(0,AC597*$AW$1-(AP597+AU597+AV597)),0)</f>
        <v>0</v>
      </c>
      <c r="AX597" s="15">
        <f t="shared" ref="AX597:AX660" ca="1" si="350">IF(AD597=0,MAX(0,(AP597+AU597+AV597)-AC597),0)</f>
        <v>6447.5321974419421</v>
      </c>
      <c r="AY597" s="51">
        <f t="shared" ref="AY597:AY660" ca="1" si="351">-OFFSET($AW$4,D597,0)/OFFSET($AX$4,D597,0)*AX597</f>
        <v>-709.26267448328326</v>
      </c>
      <c r="AZ597" s="52">
        <f t="shared" ca="1" si="338"/>
        <v>0</v>
      </c>
      <c r="BA597" s="52">
        <f t="shared" ca="1" si="339"/>
        <v>0</v>
      </c>
      <c r="BB597" s="52">
        <f t="shared" ref="BB597:BB660" si="352">IF(AD597=1,MAX(0,AC597*$BB$1-(AP597+AZ597+BA597)),0)</f>
        <v>0</v>
      </c>
      <c r="BC597" s="39">
        <f t="shared" ref="BC597:BC660" si="353">IF(AD597=1,MAX(0,(AP597+AZ597+BA597)-AC597),0)</f>
        <v>0</v>
      </c>
      <c r="BD597" s="51">
        <f t="shared" ref="BD597:BD660" ca="1" si="354">-OFFSET($BB$4,D597,0)/OFFSET($BC$4,D597,0)*BC597</f>
        <v>0</v>
      </c>
      <c r="BE597" s="15">
        <f t="shared" ref="BE597:BE660" ca="1" si="355">AP597+AU597+AV597+AW597+AY597+AZ597+BA597+BB597+BD597</f>
        <v>44828.087253682374</v>
      </c>
      <c r="BF597" s="15">
        <v>-23831.66</v>
      </c>
      <c r="BG597" s="15">
        <f t="shared" ref="BG597:BG660" ca="1" si="356">AL597+AM597+AN597+BE597+BF597</f>
        <v>1078019.906668803</v>
      </c>
      <c r="BH597" s="15"/>
      <c r="BI597" s="15"/>
    </row>
    <row r="598" spans="1:61" ht="11.25" x14ac:dyDescent="0.2">
      <c r="A598" s="20">
        <v>31520</v>
      </c>
      <c r="B598" s="20"/>
      <c r="C598" s="20">
        <v>1</v>
      </c>
      <c r="D598" s="20">
        <f t="shared" si="340"/>
        <v>3</v>
      </c>
      <c r="E598" s="47">
        <f t="shared" si="341"/>
        <v>4</v>
      </c>
      <c r="F598" s="47">
        <f t="shared" si="342"/>
        <v>34</v>
      </c>
      <c r="G598" s="21" t="s">
        <v>679</v>
      </c>
      <c r="H598" s="29">
        <v>3816</v>
      </c>
      <c r="I598" s="48"/>
      <c r="J598" s="29">
        <f t="shared" si="343"/>
        <v>6151.1641791044776</v>
      </c>
      <c r="K598" s="125">
        <v>302089.09999999998</v>
      </c>
      <c r="L598" s="125">
        <v>1528662.59</v>
      </c>
      <c r="M598" s="125">
        <v>0</v>
      </c>
      <c r="N598" s="126">
        <f t="shared" si="323"/>
        <v>813682.5621000001</v>
      </c>
      <c r="O598" s="126">
        <f t="shared" ca="1" si="324"/>
        <v>1042674.7409723205</v>
      </c>
      <c r="P598" s="126">
        <f t="shared" ca="1" si="325"/>
        <v>68698</v>
      </c>
      <c r="Q598" s="49">
        <f t="shared" si="344"/>
        <v>1</v>
      </c>
      <c r="R598" s="49">
        <f t="shared" si="345"/>
        <v>0</v>
      </c>
      <c r="S598" s="49">
        <f ca="1">OFFSET(V!$B$7,D598,Q598)*H598</f>
        <v>21865.68</v>
      </c>
      <c r="T598" s="49">
        <f ca="1">IF(R598&gt;0,OFFSET(V!$I$7,D598,R598)*IF(R598=1,H598-9300,IF(R598=2,H598-18000,IF(R598=3,H598-45000,0))),0)</f>
        <v>0</v>
      </c>
      <c r="U598" s="49">
        <f>IF(AND(I598=1,H598&gt;20000,H598&lt;=45000),H598*V!$G$7,0)+IF(AND(I598=1,H598&gt;45000,H598&lt;=50000),V!$G$7/5000*(50000-H598)*H598,0)</f>
        <v>0</v>
      </c>
      <c r="V598" s="50">
        <f t="shared" ca="1" si="326"/>
        <v>21865.68</v>
      </c>
      <c r="W598" s="51">
        <v>15659.550000000001</v>
      </c>
      <c r="X598" s="51">
        <v>0</v>
      </c>
      <c r="Y598" s="52">
        <v>724.76617515606483</v>
      </c>
      <c r="Z598" s="52">
        <v>119167.38733893882</v>
      </c>
      <c r="AA598" s="52">
        <v>1171</v>
      </c>
      <c r="AB598" s="138">
        <f t="shared" si="346"/>
        <v>171</v>
      </c>
      <c r="AC598" s="52">
        <v>112751.49689736655</v>
      </c>
      <c r="AD598" s="138">
        <f t="shared" si="327"/>
        <v>0</v>
      </c>
      <c r="AE598" s="138">
        <f t="shared" si="328"/>
        <v>3816</v>
      </c>
      <c r="AF598" s="138">
        <f t="shared" si="329"/>
        <v>0</v>
      </c>
      <c r="AG598" s="138">
        <f t="shared" si="330"/>
        <v>0</v>
      </c>
      <c r="AH598" s="29"/>
      <c r="AI598" s="29"/>
      <c r="AJ598" s="15"/>
      <c r="AK598" s="51">
        <f t="shared" ca="1" si="331"/>
        <v>2735317.9735901472</v>
      </c>
      <c r="AL598" s="15">
        <f t="shared" ca="1" si="332"/>
        <v>2841541.2035901472</v>
      </c>
      <c r="AM598" s="49">
        <f t="shared" ca="1" si="333"/>
        <v>16736.718074820812</v>
      </c>
      <c r="AN598" s="49">
        <f t="shared" ca="1" si="334"/>
        <v>319.60857330991263</v>
      </c>
      <c r="AO598" s="15"/>
      <c r="AP598" s="49">
        <f t="shared" ca="1" si="335"/>
        <v>65610.592611393033</v>
      </c>
      <c r="AQ598" s="15">
        <f t="shared" si="347"/>
        <v>112751.49689736655</v>
      </c>
      <c r="AR598" s="15">
        <f t="shared" si="348"/>
        <v>0</v>
      </c>
      <c r="AS598" s="15"/>
      <c r="AT598" s="15"/>
      <c r="AU598" s="51">
        <f t="shared" si="336"/>
        <v>85.5</v>
      </c>
      <c r="AV598" s="51">
        <f t="shared" ca="1" si="337"/>
        <v>63637.132332941997</v>
      </c>
      <c r="AW598" s="51">
        <f t="shared" ca="1" si="349"/>
        <v>0</v>
      </c>
      <c r="AX598" s="15">
        <f t="shared" ca="1" si="350"/>
        <v>16581.728046968477</v>
      </c>
      <c r="AY598" s="51">
        <f t="shared" ca="1" si="351"/>
        <v>-1824.0778676240545</v>
      </c>
      <c r="AZ598" s="52">
        <f t="shared" ca="1" si="338"/>
        <v>0</v>
      </c>
      <c r="BA598" s="52">
        <f t="shared" ca="1" si="339"/>
        <v>0</v>
      </c>
      <c r="BB598" s="52">
        <f t="shared" si="352"/>
        <v>0</v>
      </c>
      <c r="BC598" s="39">
        <f t="shared" si="353"/>
        <v>0</v>
      </c>
      <c r="BD598" s="51">
        <f t="shared" ca="1" si="354"/>
        <v>0</v>
      </c>
      <c r="BE598" s="15">
        <f t="shared" ca="1" si="355"/>
        <v>127509.14707671097</v>
      </c>
      <c r="BF598" s="15">
        <v>-85889.42</v>
      </c>
      <c r="BG598" s="15">
        <f t="shared" ca="1" si="356"/>
        <v>2900217.2573149893</v>
      </c>
      <c r="BH598" s="15"/>
      <c r="BI598" s="15"/>
    </row>
    <row r="599" spans="1:61" ht="11.25" x14ac:dyDescent="0.2">
      <c r="A599" s="20">
        <v>31521</v>
      </c>
      <c r="B599" s="20"/>
      <c r="C599" s="20">
        <v>1</v>
      </c>
      <c r="D599" s="20">
        <f t="shared" si="340"/>
        <v>3</v>
      </c>
      <c r="E599" s="47">
        <f t="shared" si="341"/>
        <v>4</v>
      </c>
      <c r="F599" s="47">
        <f t="shared" si="342"/>
        <v>34</v>
      </c>
      <c r="G599" s="21" t="s">
        <v>680</v>
      </c>
      <c r="H599" s="29">
        <v>3105</v>
      </c>
      <c r="I599" s="48"/>
      <c r="J599" s="29">
        <f t="shared" si="343"/>
        <v>5005.0746268656712</v>
      </c>
      <c r="K599" s="125">
        <v>176025.60000000001</v>
      </c>
      <c r="L599" s="125">
        <v>639373.68000000005</v>
      </c>
      <c r="M599" s="125">
        <v>37288</v>
      </c>
      <c r="N599" s="126">
        <f t="shared" si="323"/>
        <v>413382.16720000003</v>
      </c>
      <c r="O599" s="126">
        <f t="shared" ca="1" si="324"/>
        <v>848402.79631002492</v>
      </c>
      <c r="P599" s="126">
        <f t="shared" ca="1" si="325"/>
        <v>130506</v>
      </c>
      <c r="Q599" s="49">
        <f t="shared" si="344"/>
        <v>1</v>
      </c>
      <c r="R599" s="49">
        <f t="shared" si="345"/>
        <v>0</v>
      </c>
      <c r="S599" s="49">
        <f ca="1">OFFSET(V!$B$7,D599,Q599)*H599</f>
        <v>17791.650000000001</v>
      </c>
      <c r="T599" s="49">
        <f ca="1">IF(R599&gt;0,OFFSET(V!$I$7,D599,R599)*IF(R599=1,H599-9300,IF(R599=2,H599-18000,IF(R599=3,H599-45000,0))),0)</f>
        <v>0</v>
      </c>
      <c r="U599" s="49">
        <f>IF(AND(I599=1,H599&gt;20000,H599&lt;=45000),H599*V!$G$7,0)+IF(AND(I599=1,H599&gt;45000,H599&lt;=50000),V!$G$7/5000*(50000-H599)*H599,0)</f>
        <v>0</v>
      </c>
      <c r="V599" s="50">
        <f t="shared" ca="1" si="326"/>
        <v>17791.650000000001</v>
      </c>
      <c r="W599" s="51">
        <v>12922.800000000001</v>
      </c>
      <c r="X599" s="51">
        <v>0</v>
      </c>
      <c r="Y599" s="52">
        <v>625.05904667776133</v>
      </c>
      <c r="Z599" s="52">
        <v>94894.224689868672</v>
      </c>
      <c r="AA599" s="52">
        <v>0</v>
      </c>
      <c r="AB599" s="138">
        <f t="shared" si="346"/>
        <v>0</v>
      </c>
      <c r="AC599" s="52">
        <v>89785.184685353946</v>
      </c>
      <c r="AD599" s="138">
        <f t="shared" si="327"/>
        <v>0</v>
      </c>
      <c r="AE599" s="138">
        <f t="shared" si="328"/>
        <v>3105</v>
      </c>
      <c r="AF599" s="138">
        <f t="shared" si="329"/>
        <v>0</v>
      </c>
      <c r="AG599" s="138">
        <f t="shared" si="330"/>
        <v>0</v>
      </c>
      <c r="AH599" s="29"/>
      <c r="AI599" s="29"/>
      <c r="AJ599" s="15"/>
      <c r="AK599" s="51">
        <f t="shared" ca="1" si="331"/>
        <v>2225671.4643599074</v>
      </c>
      <c r="AL599" s="15">
        <f t="shared" ca="1" si="332"/>
        <v>2386891.9143599072</v>
      </c>
      <c r="AM599" s="49">
        <f t="shared" ca="1" si="333"/>
        <v>13618.320131634859</v>
      </c>
      <c r="AN599" s="49">
        <f t="shared" ca="1" si="334"/>
        <v>275.63956071779393</v>
      </c>
      <c r="AO599" s="15"/>
      <c r="AP599" s="49">
        <f t="shared" ca="1" si="335"/>
        <v>52246.394389705267</v>
      </c>
      <c r="AQ599" s="15">
        <f t="shared" si="347"/>
        <v>89785.184685353946</v>
      </c>
      <c r="AR599" s="15">
        <f t="shared" si="348"/>
        <v>0</v>
      </c>
      <c r="AS599" s="15"/>
      <c r="AT599" s="15"/>
      <c r="AU599" s="51">
        <f t="shared" si="336"/>
        <v>0</v>
      </c>
      <c r="AV599" s="51">
        <f t="shared" ca="1" si="337"/>
        <v>51780.213808643843</v>
      </c>
      <c r="AW599" s="51">
        <f t="shared" ca="1" si="349"/>
        <v>0</v>
      </c>
      <c r="AX599" s="15">
        <f t="shared" ca="1" si="350"/>
        <v>14241.423512995156</v>
      </c>
      <c r="AY599" s="51">
        <f t="shared" ca="1" si="351"/>
        <v>-1566.6319794856697</v>
      </c>
      <c r="AZ599" s="52">
        <f t="shared" ca="1" si="338"/>
        <v>0</v>
      </c>
      <c r="BA599" s="52">
        <f t="shared" ca="1" si="339"/>
        <v>0</v>
      </c>
      <c r="BB599" s="52">
        <f t="shared" si="352"/>
        <v>0</v>
      </c>
      <c r="BC599" s="39">
        <f t="shared" si="353"/>
        <v>0</v>
      </c>
      <c r="BD599" s="51">
        <f t="shared" ca="1" si="354"/>
        <v>0</v>
      </c>
      <c r="BE599" s="15">
        <f t="shared" ca="1" si="355"/>
        <v>102459.97621886343</v>
      </c>
      <c r="BF599" s="15">
        <v>-59138.01</v>
      </c>
      <c r="BG599" s="15">
        <f t="shared" ca="1" si="356"/>
        <v>2444107.8402711232</v>
      </c>
      <c r="BH599" s="15"/>
      <c r="BI599" s="15"/>
    </row>
    <row r="600" spans="1:61" ht="11.25" x14ac:dyDescent="0.2">
      <c r="A600" s="20">
        <v>31522</v>
      </c>
      <c r="B600" s="20"/>
      <c r="C600" s="20">
        <v>1</v>
      </c>
      <c r="D600" s="20">
        <f t="shared" si="340"/>
        <v>3</v>
      </c>
      <c r="E600" s="47">
        <f t="shared" si="341"/>
        <v>3</v>
      </c>
      <c r="F600" s="47">
        <f t="shared" si="342"/>
        <v>33</v>
      </c>
      <c r="G600" s="21" t="s">
        <v>681</v>
      </c>
      <c r="H600" s="29">
        <v>1669</v>
      </c>
      <c r="I600" s="48"/>
      <c r="J600" s="29">
        <f t="shared" si="343"/>
        <v>2690.3283582089553</v>
      </c>
      <c r="K600" s="125">
        <v>124267.69999999998</v>
      </c>
      <c r="L600" s="125">
        <v>203517.53</v>
      </c>
      <c r="M600" s="125">
        <v>0</v>
      </c>
      <c r="N600" s="126">
        <f t="shared" si="323"/>
        <v>168844.58069999999</v>
      </c>
      <c r="O600" s="126">
        <f t="shared" ca="1" si="324"/>
        <v>456033.58036761085</v>
      </c>
      <c r="P600" s="126">
        <f t="shared" ca="1" si="325"/>
        <v>86157</v>
      </c>
      <c r="Q600" s="49">
        <f t="shared" si="344"/>
        <v>1</v>
      </c>
      <c r="R600" s="49">
        <f t="shared" si="345"/>
        <v>0</v>
      </c>
      <c r="S600" s="49">
        <f ca="1">OFFSET(V!$B$7,D600,Q600)*H600</f>
        <v>9563.3700000000008</v>
      </c>
      <c r="T600" s="49">
        <f ca="1">IF(R600&gt;0,OFFSET(V!$I$7,D600,R600)*IF(R600=1,H600-9300,IF(R600=2,H600-18000,IF(R600=3,H600-45000,0))),0)</f>
        <v>0</v>
      </c>
      <c r="U600" s="49">
        <f>IF(AND(I600=1,H600&gt;20000,H600&lt;=45000),H600*V!$G$7,0)+IF(AND(I600=1,H600&gt;45000,H600&lt;=50000),V!$G$7/5000*(50000-H600)*H600,0)</f>
        <v>0</v>
      </c>
      <c r="V600" s="50">
        <f t="shared" ca="1" si="326"/>
        <v>9563.3700000000008</v>
      </c>
      <c r="W600" s="51">
        <v>0</v>
      </c>
      <c r="X600" s="51">
        <v>0</v>
      </c>
      <c r="Y600" s="52">
        <v>0</v>
      </c>
      <c r="Z600" s="52">
        <v>65723.857764728964</v>
      </c>
      <c r="AA600" s="52">
        <v>14398</v>
      </c>
      <c r="AB600" s="138">
        <f t="shared" si="346"/>
        <v>13398</v>
      </c>
      <c r="AC600" s="52">
        <v>62185.330318317508</v>
      </c>
      <c r="AD600" s="138">
        <f t="shared" si="327"/>
        <v>0</v>
      </c>
      <c r="AE600" s="138">
        <f t="shared" si="328"/>
        <v>1669</v>
      </c>
      <c r="AF600" s="138">
        <f t="shared" si="329"/>
        <v>0</v>
      </c>
      <c r="AG600" s="138">
        <f t="shared" si="330"/>
        <v>0</v>
      </c>
      <c r="AH600" s="29"/>
      <c r="AI600" s="29"/>
      <c r="AJ600" s="15"/>
      <c r="AK600" s="51">
        <f t="shared" ca="1" si="331"/>
        <v>1196343.212243699</v>
      </c>
      <c r="AL600" s="15">
        <f t="shared" ca="1" si="332"/>
        <v>1292063.5822436991</v>
      </c>
      <c r="AM600" s="49">
        <f t="shared" ca="1" si="333"/>
        <v>7320.1211915293334</v>
      </c>
      <c r="AN600" s="49">
        <f t="shared" ca="1" si="334"/>
        <v>0</v>
      </c>
      <c r="AO600" s="15"/>
      <c r="AP600" s="49">
        <f t="shared" ca="1" si="335"/>
        <v>36185.917581510454</v>
      </c>
      <c r="AQ600" s="15">
        <f t="shared" si="347"/>
        <v>62185.330318317508</v>
      </c>
      <c r="AR600" s="15">
        <f t="shared" si="348"/>
        <v>0</v>
      </c>
      <c r="AS600" s="15"/>
      <c r="AT600" s="15"/>
      <c r="AU600" s="51">
        <f t="shared" si="336"/>
        <v>6699</v>
      </c>
      <c r="AV600" s="51">
        <f t="shared" ca="1" si="337"/>
        <v>27832.907196981181</v>
      </c>
      <c r="AW600" s="51">
        <f t="shared" ca="1" si="349"/>
        <v>0</v>
      </c>
      <c r="AX600" s="15">
        <f t="shared" ca="1" si="350"/>
        <v>8532.4944601741227</v>
      </c>
      <c r="AY600" s="51">
        <f t="shared" ca="1" si="351"/>
        <v>-938.61956102180307</v>
      </c>
      <c r="AZ600" s="52">
        <f t="shared" ca="1" si="338"/>
        <v>0</v>
      </c>
      <c r="BA600" s="52">
        <f t="shared" ca="1" si="339"/>
        <v>0</v>
      </c>
      <c r="BB600" s="52">
        <f t="shared" si="352"/>
        <v>0</v>
      </c>
      <c r="BC600" s="39">
        <f t="shared" si="353"/>
        <v>0</v>
      </c>
      <c r="BD600" s="51">
        <f t="shared" ca="1" si="354"/>
        <v>0</v>
      </c>
      <c r="BE600" s="15">
        <f t="shared" ca="1" si="355"/>
        <v>69779.205217469833</v>
      </c>
      <c r="BF600" s="15">
        <v>-29776.13</v>
      </c>
      <c r="BG600" s="15">
        <f t="shared" ca="1" si="356"/>
        <v>1339386.7786526983</v>
      </c>
      <c r="BH600" s="15"/>
      <c r="BI600" s="15"/>
    </row>
    <row r="601" spans="1:61" ht="11.25" x14ac:dyDescent="0.2">
      <c r="A601" s="20">
        <v>31523</v>
      </c>
      <c r="B601" s="20"/>
      <c r="C601" s="20">
        <v>1</v>
      </c>
      <c r="D601" s="20">
        <f t="shared" si="340"/>
        <v>3</v>
      </c>
      <c r="E601" s="47">
        <f t="shared" si="341"/>
        <v>2</v>
      </c>
      <c r="F601" s="47">
        <f t="shared" si="342"/>
        <v>32</v>
      </c>
      <c r="G601" s="21" t="s">
        <v>682</v>
      </c>
      <c r="H601" s="29">
        <v>883</v>
      </c>
      <c r="I601" s="48"/>
      <c r="J601" s="29">
        <f t="shared" si="343"/>
        <v>1423.3432835820895</v>
      </c>
      <c r="K601" s="125">
        <v>58511.7</v>
      </c>
      <c r="L601" s="125">
        <v>59078.43</v>
      </c>
      <c r="M601" s="125">
        <v>0</v>
      </c>
      <c r="N601" s="126">
        <f t="shared" si="323"/>
        <v>65169.011700000003</v>
      </c>
      <c r="O601" s="126">
        <f t="shared" ca="1" si="324"/>
        <v>241268.81453840644</v>
      </c>
      <c r="P601" s="126">
        <f t="shared" ca="1" si="325"/>
        <v>52830</v>
      </c>
      <c r="Q601" s="49">
        <f t="shared" si="344"/>
        <v>1</v>
      </c>
      <c r="R601" s="49">
        <f t="shared" si="345"/>
        <v>0</v>
      </c>
      <c r="S601" s="49">
        <f ca="1">OFFSET(V!$B$7,D601,Q601)*H601</f>
        <v>5059.59</v>
      </c>
      <c r="T601" s="49">
        <f ca="1">IF(R601&gt;0,OFFSET(V!$I$7,D601,R601)*IF(R601=1,H601-9300,IF(R601=2,H601-18000,IF(R601=3,H601-45000,0))),0)</f>
        <v>0</v>
      </c>
      <c r="U601" s="49">
        <f>IF(AND(I601=1,H601&gt;20000,H601&lt;=45000),H601*V!$G$7,0)+IF(AND(I601=1,H601&gt;45000,H601&lt;=50000),V!$G$7/5000*(50000-H601)*H601,0)</f>
        <v>0</v>
      </c>
      <c r="V601" s="50">
        <f t="shared" ca="1" si="326"/>
        <v>5059.59</v>
      </c>
      <c r="W601" s="51">
        <v>0</v>
      </c>
      <c r="X601" s="51">
        <v>0</v>
      </c>
      <c r="Y601" s="52">
        <v>36.336417083929852</v>
      </c>
      <c r="Z601" s="52">
        <v>59785.615139204812</v>
      </c>
      <c r="AA601" s="52">
        <v>28575</v>
      </c>
      <c r="AB601" s="138">
        <f t="shared" si="346"/>
        <v>27575</v>
      </c>
      <c r="AC601" s="52">
        <v>56566.798604911244</v>
      </c>
      <c r="AD601" s="138">
        <f t="shared" si="327"/>
        <v>0</v>
      </c>
      <c r="AE601" s="138">
        <f t="shared" si="328"/>
        <v>883</v>
      </c>
      <c r="AF601" s="138">
        <f t="shared" si="329"/>
        <v>0</v>
      </c>
      <c r="AG601" s="138">
        <f t="shared" si="330"/>
        <v>0</v>
      </c>
      <c r="AH601" s="29"/>
      <c r="AI601" s="29"/>
      <c r="AJ601" s="15"/>
      <c r="AK601" s="51">
        <f t="shared" ca="1" si="331"/>
        <v>632936.52271491091</v>
      </c>
      <c r="AL601" s="15">
        <f t="shared" ca="1" si="332"/>
        <v>690826.11271491088</v>
      </c>
      <c r="AM601" s="49">
        <f t="shared" ca="1" si="333"/>
        <v>3872.778317627562</v>
      </c>
      <c r="AN601" s="49">
        <f t="shared" ca="1" si="334"/>
        <v>16.023692635611784</v>
      </c>
      <c r="AO601" s="15"/>
      <c r="AP601" s="49">
        <f t="shared" ca="1" si="335"/>
        <v>32916.469233006086</v>
      </c>
      <c r="AQ601" s="15">
        <f t="shared" si="347"/>
        <v>56566.798604911244</v>
      </c>
      <c r="AR601" s="15">
        <f t="shared" si="348"/>
        <v>0</v>
      </c>
      <c r="AS601" s="15"/>
      <c r="AT601" s="15"/>
      <c r="AU601" s="51">
        <f t="shared" si="336"/>
        <v>13787.5</v>
      </c>
      <c r="AV601" s="51">
        <f t="shared" ca="1" si="337"/>
        <v>14725.258870541871</v>
      </c>
      <c r="AW601" s="51">
        <f t="shared" ca="1" si="349"/>
        <v>0</v>
      </c>
      <c r="AX601" s="15">
        <f t="shared" ca="1" si="350"/>
        <v>4862.4294986367095</v>
      </c>
      <c r="AY601" s="51">
        <f t="shared" ca="1" si="351"/>
        <v>-534.89298619676072</v>
      </c>
      <c r="AZ601" s="52">
        <f t="shared" ca="1" si="338"/>
        <v>0</v>
      </c>
      <c r="BA601" s="52">
        <f t="shared" ca="1" si="339"/>
        <v>0</v>
      </c>
      <c r="BB601" s="52">
        <f t="shared" si="352"/>
        <v>0</v>
      </c>
      <c r="BC601" s="39">
        <f t="shared" si="353"/>
        <v>0</v>
      </c>
      <c r="BD601" s="51">
        <f t="shared" ca="1" si="354"/>
        <v>0</v>
      </c>
      <c r="BE601" s="15">
        <f t="shared" ca="1" si="355"/>
        <v>60894.335117351191</v>
      </c>
      <c r="BF601" s="15">
        <v>-15861.09</v>
      </c>
      <c r="BG601" s="15">
        <f t="shared" ca="1" si="356"/>
        <v>739748.15984252526</v>
      </c>
      <c r="BH601" s="15"/>
      <c r="BI601" s="15"/>
    </row>
    <row r="602" spans="1:61" ht="11.25" x14ac:dyDescent="0.2">
      <c r="A602" s="20">
        <v>31524</v>
      </c>
      <c r="B602" s="20"/>
      <c r="C602" s="20">
        <v>1</v>
      </c>
      <c r="D602" s="20">
        <f t="shared" si="340"/>
        <v>3</v>
      </c>
      <c r="E602" s="47">
        <f t="shared" si="341"/>
        <v>5</v>
      </c>
      <c r="F602" s="47">
        <f t="shared" si="342"/>
        <v>35</v>
      </c>
      <c r="G602" s="21" t="s">
        <v>683</v>
      </c>
      <c r="H602" s="29">
        <v>5176</v>
      </c>
      <c r="I602" s="48"/>
      <c r="J602" s="29">
        <f t="shared" si="343"/>
        <v>8343.4029850746265</v>
      </c>
      <c r="K602" s="125">
        <v>434511.75</v>
      </c>
      <c r="L602" s="125">
        <v>1924501.69</v>
      </c>
      <c r="M602" s="125">
        <v>0</v>
      </c>
      <c r="N602" s="126">
        <f t="shared" si="323"/>
        <v>1063404.1191</v>
      </c>
      <c r="O602" s="126">
        <f t="shared" ca="1" si="324"/>
        <v>1414277.8981322669</v>
      </c>
      <c r="P602" s="126">
        <f t="shared" ca="1" si="325"/>
        <v>105262</v>
      </c>
      <c r="Q602" s="49">
        <f t="shared" si="344"/>
        <v>1</v>
      </c>
      <c r="R602" s="49">
        <f t="shared" si="345"/>
        <v>0</v>
      </c>
      <c r="S602" s="49">
        <f ca="1">OFFSET(V!$B$7,D602,Q602)*H602</f>
        <v>29658.480000000003</v>
      </c>
      <c r="T602" s="49">
        <f ca="1">IF(R602&gt;0,OFFSET(V!$I$7,D602,R602)*IF(R602=1,H602-9300,IF(R602=2,H602-18000,IF(R602=3,H602-45000,0))),0)</f>
        <v>0</v>
      </c>
      <c r="U602" s="49">
        <f>IF(AND(I602=1,H602&gt;20000,H602&lt;=45000),H602*V!$G$7,0)+IF(AND(I602=1,H602&gt;45000,H602&lt;=50000),V!$G$7/5000*(50000-H602)*H602,0)</f>
        <v>0</v>
      </c>
      <c r="V602" s="50">
        <f t="shared" ca="1" si="326"/>
        <v>29658.480000000003</v>
      </c>
      <c r="W602" s="51">
        <v>30809.800000000003</v>
      </c>
      <c r="X602" s="51">
        <v>0</v>
      </c>
      <c r="Y602" s="52">
        <v>100008.50272159763</v>
      </c>
      <c r="Z602" s="52">
        <v>391203.68015232222</v>
      </c>
      <c r="AA602" s="52">
        <v>48824</v>
      </c>
      <c r="AB602" s="138">
        <f t="shared" si="346"/>
        <v>47824</v>
      </c>
      <c r="AC602" s="52">
        <v>370141.54219457373</v>
      </c>
      <c r="AD602" s="138">
        <f t="shared" si="327"/>
        <v>0</v>
      </c>
      <c r="AE602" s="138">
        <f t="shared" si="328"/>
        <v>5176</v>
      </c>
      <c r="AF602" s="138">
        <f t="shared" si="329"/>
        <v>0</v>
      </c>
      <c r="AG602" s="138">
        <f t="shared" si="330"/>
        <v>0</v>
      </c>
      <c r="AH602" s="29"/>
      <c r="AI602" s="29"/>
      <c r="AJ602" s="15"/>
      <c r="AK602" s="51">
        <f t="shared" ca="1" si="331"/>
        <v>3710169.2430038266</v>
      </c>
      <c r="AL602" s="15">
        <f t="shared" ca="1" si="332"/>
        <v>3875899.5230038264</v>
      </c>
      <c r="AM602" s="49">
        <f t="shared" ca="1" si="333"/>
        <v>22701.586151800977</v>
      </c>
      <c r="AN602" s="49">
        <f t="shared" ca="1" si="334"/>
        <v>44101.9130988385</v>
      </c>
      <c r="AO602" s="15"/>
      <c r="AP602" s="49">
        <f t="shared" ca="1" si="335"/>
        <v>215386.99353665195</v>
      </c>
      <c r="AQ602" s="15">
        <f t="shared" si="347"/>
        <v>370141.54219457373</v>
      </c>
      <c r="AR602" s="15">
        <f t="shared" si="348"/>
        <v>0</v>
      </c>
      <c r="AS602" s="15"/>
      <c r="AT602" s="15"/>
      <c r="AU602" s="51">
        <f t="shared" si="336"/>
        <v>23912</v>
      </c>
      <c r="AV602" s="51">
        <f t="shared" ca="1" si="337"/>
        <v>86317.03274510162</v>
      </c>
      <c r="AW602" s="51">
        <f t="shared" ca="1" si="349"/>
        <v>7511.3616933627636</v>
      </c>
      <c r="AX602" s="15">
        <f t="shared" ca="1" si="350"/>
        <v>0</v>
      </c>
      <c r="AY602" s="51">
        <f t="shared" ca="1" si="351"/>
        <v>0</v>
      </c>
      <c r="AZ602" s="52">
        <f t="shared" ca="1" si="338"/>
        <v>0</v>
      </c>
      <c r="BA602" s="52">
        <f t="shared" ca="1" si="339"/>
        <v>0</v>
      </c>
      <c r="BB602" s="52">
        <f t="shared" si="352"/>
        <v>0</v>
      </c>
      <c r="BC602" s="39">
        <f t="shared" si="353"/>
        <v>0</v>
      </c>
      <c r="BD602" s="51">
        <f t="shared" ca="1" si="354"/>
        <v>0</v>
      </c>
      <c r="BE602" s="15">
        <f t="shared" ca="1" si="355"/>
        <v>333127.38797511632</v>
      </c>
      <c r="BF602" s="15">
        <v>-134966.24</v>
      </c>
      <c r="BG602" s="15">
        <f t="shared" ca="1" si="356"/>
        <v>4140864.1702295821</v>
      </c>
      <c r="BH602" s="15"/>
      <c r="BI602" s="15"/>
    </row>
    <row r="603" spans="1:61" ht="11.25" x14ac:dyDescent="0.2">
      <c r="A603" s="20">
        <v>31525</v>
      </c>
      <c r="B603" s="20"/>
      <c r="C603" s="20">
        <v>1</v>
      </c>
      <c r="D603" s="20">
        <f t="shared" si="340"/>
        <v>3</v>
      </c>
      <c r="E603" s="47">
        <f t="shared" si="341"/>
        <v>3</v>
      </c>
      <c r="F603" s="47">
        <f t="shared" si="342"/>
        <v>33</v>
      </c>
      <c r="G603" s="21" t="s">
        <v>684</v>
      </c>
      <c r="H603" s="29">
        <v>1657</v>
      </c>
      <c r="I603" s="48"/>
      <c r="J603" s="29">
        <f t="shared" si="343"/>
        <v>2670.9850746268658</v>
      </c>
      <c r="K603" s="125">
        <v>86111.450000000012</v>
      </c>
      <c r="L603" s="125">
        <v>128673.72</v>
      </c>
      <c r="M603" s="125">
        <v>28638</v>
      </c>
      <c r="N603" s="126">
        <f t="shared" si="323"/>
        <v>140820.99480000001</v>
      </c>
      <c r="O603" s="126">
        <f t="shared" ca="1" si="324"/>
        <v>452754.72898090543</v>
      </c>
      <c r="P603" s="126">
        <f t="shared" ca="1" si="325"/>
        <v>93580</v>
      </c>
      <c r="Q603" s="49">
        <f t="shared" si="344"/>
        <v>1</v>
      </c>
      <c r="R603" s="49">
        <f t="shared" si="345"/>
        <v>0</v>
      </c>
      <c r="S603" s="49">
        <f ca="1">OFFSET(V!$B$7,D603,Q603)*H603</f>
        <v>9494.61</v>
      </c>
      <c r="T603" s="49">
        <f ca="1">IF(R603&gt;0,OFFSET(V!$I$7,D603,R603)*IF(R603=1,H603-9300,IF(R603=2,H603-18000,IF(R603=3,H603-45000,0))),0)</f>
        <v>0</v>
      </c>
      <c r="U603" s="49">
        <f>IF(AND(I603=1,H603&gt;20000,H603&lt;=45000),H603*V!$G$7,0)+IF(AND(I603=1,H603&gt;45000,H603&lt;=50000),V!$G$7/5000*(50000-H603)*H603,0)</f>
        <v>0</v>
      </c>
      <c r="V603" s="50">
        <f t="shared" ca="1" si="326"/>
        <v>9494.61</v>
      </c>
      <c r="W603" s="51">
        <v>0</v>
      </c>
      <c r="X603" s="51">
        <v>0</v>
      </c>
      <c r="Y603" s="52">
        <v>0</v>
      </c>
      <c r="Z603" s="52">
        <v>68219.370217219097</v>
      </c>
      <c r="AA603" s="52">
        <v>3884</v>
      </c>
      <c r="AB603" s="138">
        <f t="shared" si="346"/>
        <v>2884</v>
      </c>
      <c r="AC603" s="52">
        <v>64546.486091112907</v>
      </c>
      <c r="AD603" s="138">
        <f t="shared" si="327"/>
        <v>0</v>
      </c>
      <c r="AE603" s="138">
        <f t="shared" si="328"/>
        <v>1657</v>
      </c>
      <c r="AF603" s="138">
        <f t="shared" si="329"/>
        <v>0</v>
      </c>
      <c r="AG603" s="138">
        <f t="shared" si="330"/>
        <v>0</v>
      </c>
      <c r="AH603" s="29"/>
      <c r="AI603" s="29"/>
      <c r="AJ603" s="15"/>
      <c r="AK603" s="51">
        <f t="shared" ca="1" si="331"/>
        <v>1187741.5833959314</v>
      </c>
      <c r="AL603" s="15">
        <f t="shared" ca="1" si="332"/>
        <v>1290816.1933959315</v>
      </c>
      <c r="AM603" s="49">
        <f t="shared" ca="1" si="333"/>
        <v>7267.4900026148025</v>
      </c>
      <c r="AN603" s="49">
        <f t="shared" ca="1" si="334"/>
        <v>0</v>
      </c>
      <c r="AO603" s="15"/>
      <c r="AP603" s="49">
        <f t="shared" ca="1" si="335"/>
        <v>37559.884524423265</v>
      </c>
      <c r="AQ603" s="15">
        <f t="shared" si="347"/>
        <v>64546.486091112907</v>
      </c>
      <c r="AR603" s="15">
        <f t="shared" si="348"/>
        <v>0</v>
      </c>
      <c r="AS603" s="15"/>
      <c r="AT603" s="15"/>
      <c r="AU603" s="51">
        <f t="shared" si="336"/>
        <v>1442</v>
      </c>
      <c r="AV603" s="51">
        <f t="shared" ca="1" si="337"/>
        <v>27632.790428638596</v>
      </c>
      <c r="AW603" s="51">
        <f t="shared" ca="1" si="349"/>
        <v>0</v>
      </c>
      <c r="AX603" s="15">
        <f t="shared" ca="1" si="350"/>
        <v>2088.1888619489473</v>
      </c>
      <c r="AY603" s="51">
        <f t="shared" ca="1" si="351"/>
        <v>-229.71182953374472</v>
      </c>
      <c r="AZ603" s="52">
        <f t="shared" ca="1" si="338"/>
        <v>0</v>
      </c>
      <c r="BA603" s="52">
        <f t="shared" ca="1" si="339"/>
        <v>0</v>
      </c>
      <c r="BB603" s="52">
        <f t="shared" si="352"/>
        <v>0</v>
      </c>
      <c r="BC603" s="39">
        <f t="shared" si="353"/>
        <v>0</v>
      </c>
      <c r="BD603" s="51">
        <f t="shared" ca="1" si="354"/>
        <v>0</v>
      </c>
      <c r="BE603" s="15">
        <f t="shared" ca="1" si="355"/>
        <v>66404.963123528112</v>
      </c>
      <c r="BF603" s="15">
        <v>-27737.06</v>
      </c>
      <c r="BG603" s="15">
        <f t="shared" ca="1" si="356"/>
        <v>1336751.5865220744</v>
      </c>
      <c r="BH603" s="15"/>
      <c r="BI603" s="15"/>
    </row>
    <row r="604" spans="1:61" ht="11.25" x14ac:dyDescent="0.2">
      <c r="A604" s="20">
        <v>31527</v>
      </c>
      <c r="B604" s="20"/>
      <c r="C604" s="20">
        <v>1</v>
      </c>
      <c r="D604" s="20">
        <f t="shared" si="340"/>
        <v>3</v>
      </c>
      <c r="E604" s="47">
        <f t="shared" si="341"/>
        <v>3</v>
      </c>
      <c r="F604" s="47">
        <f t="shared" si="342"/>
        <v>33</v>
      </c>
      <c r="G604" s="21" t="s">
        <v>685</v>
      </c>
      <c r="H604" s="29">
        <v>1876</v>
      </c>
      <c r="I604" s="48"/>
      <c r="J604" s="29">
        <f t="shared" si="343"/>
        <v>3024</v>
      </c>
      <c r="K604" s="125">
        <v>136563.15</v>
      </c>
      <c r="L604" s="125">
        <v>245471.07</v>
      </c>
      <c r="M604" s="125">
        <v>0</v>
      </c>
      <c r="N604" s="126">
        <f t="shared" si="323"/>
        <v>194059.18530000001</v>
      </c>
      <c r="O604" s="126">
        <f t="shared" ca="1" si="324"/>
        <v>512593.76678827917</v>
      </c>
      <c r="P604" s="126">
        <f t="shared" ca="1" si="325"/>
        <v>95560</v>
      </c>
      <c r="Q604" s="49">
        <f t="shared" si="344"/>
        <v>1</v>
      </c>
      <c r="R604" s="49">
        <f t="shared" si="345"/>
        <v>0</v>
      </c>
      <c r="S604" s="49">
        <f ca="1">OFFSET(V!$B$7,D604,Q604)*H604</f>
        <v>10749.480000000001</v>
      </c>
      <c r="T604" s="49">
        <f ca="1">IF(R604&gt;0,OFFSET(V!$I$7,D604,R604)*IF(R604=1,H604-9300,IF(R604=2,H604-18000,IF(R604=3,H604-45000,0))),0)</f>
        <v>0</v>
      </c>
      <c r="U604" s="49">
        <f>IF(AND(I604=1,H604&gt;20000,H604&lt;=45000),H604*V!$G$7,0)+IF(AND(I604=1,H604&gt;45000,H604&lt;=50000),V!$G$7/5000*(50000-H604)*H604,0)</f>
        <v>0</v>
      </c>
      <c r="V604" s="50">
        <f t="shared" ca="1" si="326"/>
        <v>10749.480000000001</v>
      </c>
      <c r="W604" s="51">
        <v>0</v>
      </c>
      <c r="X604" s="51">
        <v>0</v>
      </c>
      <c r="Y604" s="52">
        <v>0</v>
      </c>
      <c r="Z604" s="52">
        <v>123878.69450520701</v>
      </c>
      <c r="AA604" s="52">
        <v>2312</v>
      </c>
      <c r="AB604" s="138">
        <f t="shared" si="346"/>
        <v>1312</v>
      </c>
      <c r="AC604" s="52">
        <v>117209.15051554277</v>
      </c>
      <c r="AD604" s="138">
        <f t="shared" si="327"/>
        <v>0</v>
      </c>
      <c r="AE604" s="138">
        <f t="shared" si="328"/>
        <v>1876</v>
      </c>
      <c r="AF604" s="138">
        <f t="shared" si="329"/>
        <v>0</v>
      </c>
      <c r="AG604" s="138">
        <f t="shared" si="330"/>
        <v>0</v>
      </c>
      <c r="AH604" s="29"/>
      <c r="AI604" s="29"/>
      <c r="AJ604" s="15"/>
      <c r="AK604" s="51">
        <f t="shared" ca="1" si="331"/>
        <v>1344721.3098676929</v>
      </c>
      <c r="AL604" s="15">
        <f t="shared" ca="1" si="332"/>
        <v>1451030.7898676929</v>
      </c>
      <c r="AM604" s="49">
        <f t="shared" ca="1" si="333"/>
        <v>8228.0092003049904</v>
      </c>
      <c r="AN604" s="49">
        <f t="shared" ca="1" si="334"/>
        <v>0</v>
      </c>
      <c r="AO604" s="15"/>
      <c r="AP604" s="49">
        <f t="shared" ca="1" si="335"/>
        <v>68204.520883680947</v>
      </c>
      <c r="AQ604" s="15">
        <f t="shared" si="347"/>
        <v>117209.15051554277</v>
      </c>
      <c r="AR604" s="15">
        <f t="shared" si="348"/>
        <v>0</v>
      </c>
      <c r="AS604" s="15"/>
      <c r="AT604" s="15"/>
      <c r="AU604" s="51">
        <f t="shared" si="336"/>
        <v>656</v>
      </c>
      <c r="AV604" s="51">
        <f t="shared" ca="1" si="337"/>
        <v>31284.921450890772</v>
      </c>
      <c r="AW604" s="51">
        <f t="shared" ca="1" si="349"/>
        <v>5342.7931294167647</v>
      </c>
      <c r="AX604" s="15">
        <f t="shared" ca="1" si="350"/>
        <v>0</v>
      </c>
      <c r="AY604" s="51">
        <f t="shared" ca="1" si="351"/>
        <v>0</v>
      </c>
      <c r="AZ604" s="52">
        <f t="shared" ca="1" si="338"/>
        <v>0</v>
      </c>
      <c r="BA604" s="52">
        <f t="shared" ca="1" si="339"/>
        <v>0</v>
      </c>
      <c r="BB604" s="52">
        <f t="shared" si="352"/>
        <v>0</v>
      </c>
      <c r="BC604" s="39">
        <f t="shared" si="353"/>
        <v>0</v>
      </c>
      <c r="BD604" s="51">
        <f t="shared" ca="1" si="354"/>
        <v>0</v>
      </c>
      <c r="BE604" s="15">
        <f t="shared" ca="1" si="355"/>
        <v>105488.23546398849</v>
      </c>
      <c r="BF604" s="15">
        <v>-33711.86</v>
      </c>
      <c r="BG604" s="15">
        <f t="shared" ca="1" si="356"/>
        <v>1531035.1745319862</v>
      </c>
      <c r="BH604" s="15"/>
      <c r="BI604" s="15"/>
    </row>
    <row r="605" spans="1:61" ht="11.25" x14ac:dyDescent="0.2">
      <c r="A605" s="20">
        <v>31528</v>
      </c>
      <c r="B605" s="20"/>
      <c r="C605" s="20">
        <v>1</v>
      </c>
      <c r="D605" s="20">
        <f t="shared" si="340"/>
        <v>3</v>
      </c>
      <c r="E605" s="47">
        <f t="shared" si="341"/>
        <v>3</v>
      </c>
      <c r="F605" s="47">
        <f t="shared" si="342"/>
        <v>33</v>
      </c>
      <c r="G605" s="21" t="s">
        <v>686</v>
      </c>
      <c r="H605" s="29">
        <v>1053</v>
      </c>
      <c r="I605" s="48"/>
      <c r="J605" s="29">
        <f t="shared" si="343"/>
        <v>1697.3731343283582</v>
      </c>
      <c r="K605" s="125">
        <v>49470.499999999993</v>
      </c>
      <c r="L605" s="125">
        <v>59765.57</v>
      </c>
      <c r="M605" s="125">
        <v>35443</v>
      </c>
      <c r="N605" s="126">
        <f t="shared" si="323"/>
        <v>94370.332299999995</v>
      </c>
      <c r="O605" s="126">
        <f t="shared" ca="1" si="324"/>
        <v>287719.2091833998</v>
      </c>
      <c r="P605" s="126">
        <f t="shared" ca="1" si="325"/>
        <v>58005</v>
      </c>
      <c r="Q605" s="49">
        <f t="shared" si="344"/>
        <v>1</v>
      </c>
      <c r="R605" s="49">
        <f t="shared" si="345"/>
        <v>0</v>
      </c>
      <c r="S605" s="49">
        <f ca="1">OFFSET(V!$B$7,D605,Q605)*H605</f>
        <v>6033.6900000000005</v>
      </c>
      <c r="T605" s="49">
        <f ca="1">IF(R605&gt;0,OFFSET(V!$I$7,D605,R605)*IF(R605=1,H605-9300,IF(R605=2,H605-18000,IF(R605=3,H605-45000,0))),0)</f>
        <v>0</v>
      </c>
      <c r="U605" s="49">
        <f>IF(AND(I605=1,H605&gt;20000,H605&lt;=45000),H605*V!$G$7,0)+IF(AND(I605=1,H605&gt;45000,H605&lt;=50000),V!$G$7/5000*(50000-H605)*H605,0)</f>
        <v>0</v>
      </c>
      <c r="V605" s="50">
        <f t="shared" ca="1" si="326"/>
        <v>6033.6900000000005</v>
      </c>
      <c r="W605" s="51">
        <v>0</v>
      </c>
      <c r="X605" s="51">
        <v>0</v>
      </c>
      <c r="Y605" s="52">
        <v>0</v>
      </c>
      <c r="Z605" s="52">
        <v>20618.518491602652</v>
      </c>
      <c r="AA605" s="52">
        <v>0</v>
      </c>
      <c r="AB605" s="138">
        <f t="shared" si="346"/>
        <v>0</v>
      </c>
      <c r="AC605" s="52">
        <v>19508.431590616874</v>
      </c>
      <c r="AD605" s="138">
        <f t="shared" si="327"/>
        <v>0</v>
      </c>
      <c r="AE605" s="138">
        <f t="shared" si="328"/>
        <v>1053</v>
      </c>
      <c r="AF605" s="138">
        <f t="shared" si="329"/>
        <v>0</v>
      </c>
      <c r="AG605" s="138">
        <f t="shared" si="330"/>
        <v>0</v>
      </c>
      <c r="AH605" s="29"/>
      <c r="AI605" s="29"/>
      <c r="AJ605" s="15"/>
      <c r="AK605" s="51">
        <f t="shared" ca="1" si="331"/>
        <v>754792.93139162078</v>
      </c>
      <c r="AL605" s="15">
        <f t="shared" ca="1" si="332"/>
        <v>818831.62139162072</v>
      </c>
      <c r="AM605" s="49">
        <f t="shared" ca="1" si="333"/>
        <v>4618.3868272500822</v>
      </c>
      <c r="AN605" s="49">
        <f t="shared" ca="1" si="334"/>
        <v>0</v>
      </c>
      <c r="AO605" s="15"/>
      <c r="AP605" s="49">
        <f t="shared" ca="1" si="335"/>
        <v>11352.042259308477</v>
      </c>
      <c r="AQ605" s="15">
        <f t="shared" si="347"/>
        <v>19508.431590616874</v>
      </c>
      <c r="AR605" s="15">
        <f t="shared" si="348"/>
        <v>0</v>
      </c>
      <c r="AS605" s="15"/>
      <c r="AT605" s="15"/>
      <c r="AU605" s="51">
        <f t="shared" si="336"/>
        <v>0</v>
      </c>
      <c r="AV605" s="51">
        <f t="shared" ca="1" si="337"/>
        <v>17560.246422061824</v>
      </c>
      <c r="AW605" s="51">
        <f t="shared" ca="1" si="349"/>
        <v>0</v>
      </c>
      <c r="AX605" s="15">
        <f t="shared" ca="1" si="350"/>
        <v>9403.8570907534267</v>
      </c>
      <c r="AY605" s="51">
        <f t="shared" ca="1" si="351"/>
        <v>-1034.474063315668</v>
      </c>
      <c r="AZ605" s="52">
        <f t="shared" ca="1" si="338"/>
        <v>0</v>
      </c>
      <c r="BA605" s="52">
        <f t="shared" ca="1" si="339"/>
        <v>0</v>
      </c>
      <c r="BB605" s="52">
        <f t="shared" si="352"/>
        <v>0</v>
      </c>
      <c r="BC605" s="39">
        <f t="shared" si="353"/>
        <v>0</v>
      </c>
      <c r="BD605" s="51">
        <f t="shared" ca="1" si="354"/>
        <v>0</v>
      </c>
      <c r="BE605" s="15">
        <f t="shared" ca="1" si="355"/>
        <v>27877.814618054632</v>
      </c>
      <c r="BF605" s="15">
        <v>-16715.36</v>
      </c>
      <c r="BG605" s="15">
        <f t="shared" ca="1" si="356"/>
        <v>834612.46283692552</v>
      </c>
      <c r="BH605" s="15"/>
      <c r="BI605" s="15"/>
    </row>
    <row r="606" spans="1:61" ht="11.25" x14ac:dyDescent="0.2">
      <c r="A606" s="20">
        <v>31530</v>
      </c>
      <c r="B606" s="20"/>
      <c r="C606" s="20">
        <v>1</v>
      </c>
      <c r="D606" s="20">
        <f t="shared" si="340"/>
        <v>3</v>
      </c>
      <c r="E606" s="47">
        <f t="shared" si="341"/>
        <v>3</v>
      </c>
      <c r="F606" s="47">
        <f t="shared" si="342"/>
        <v>33</v>
      </c>
      <c r="G606" s="21" t="s">
        <v>687</v>
      </c>
      <c r="H606" s="29">
        <v>2248</v>
      </c>
      <c r="I606" s="48"/>
      <c r="J606" s="29">
        <f t="shared" si="343"/>
        <v>3623.6417910447763</v>
      </c>
      <c r="K606" s="125">
        <v>152304.5</v>
      </c>
      <c r="L606" s="125">
        <v>358230.15</v>
      </c>
      <c r="M606" s="125">
        <v>0</v>
      </c>
      <c r="N606" s="126">
        <f t="shared" si="323"/>
        <v>249368.99850000002</v>
      </c>
      <c r="O606" s="126">
        <f t="shared" ca="1" si="324"/>
        <v>614238.15977614699</v>
      </c>
      <c r="P606" s="126">
        <f t="shared" ca="1" si="325"/>
        <v>109461</v>
      </c>
      <c r="Q606" s="49">
        <f t="shared" si="344"/>
        <v>1</v>
      </c>
      <c r="R606" s="49">
        <f t="shared" si="345"/>
        <v>0</v>
      </c>
      <c r="S606" s="49">
        <f ca="1">OFFSET(V!$B$7,D606,Q606)*H606</f>
        <v>12881.04</v>
      </c>
      <c r="T606" s="49">
        <f ca="1">IF(R606&gt;0,OFFSET(V!$I$7,D606,R606)*IF(R606=1,H606-9300,IF(R606=2,H606-18000,IF(R606=3,H606-45000,0))),0)</f>
        <v>0</v>
      </c>
      <c r="U606" s="49">
        <f>IF(AND(I606=1,H606&gt;20000,H606&lt;=45000),H606*V!$G$7,0)+IF(AND(I606=1,H606&gt;45000,H606&lt;=50000),V!$G$7/5000*(50000-H606)*H606,0)</f>
        <v>0</v>
      </c>
      <c r="V606" s="50">
        <f t="shared" ca="1" si="326"/>
        <v>12881.04</v>
      </c>
      <c r="W606" s="51">
        <v>9425.1</v>
      </c>
      <c r="X606" s="51">
        <v>0</v>
      </c>
      <c r="Y606" s="52">
        <v>514.01495606927176</v>
      </c>
      <c r="Z606" s="52">
        <v>94555.423936978113</v>
      </c>
      <c r="AA606" s="52">
        <v>6025</v>
      </c>
      <c r="AB606" s="138">
        <f t="shared" si="346"/>
        <v>5025</v>
      </c>
      <c r="AC606" s="52">
        <v>89464.624732741111</v>
      </c>
      <c r="AD606" s="138">
        <f t="shared" si="327"/>
        <v>0</v>
      </c>
      <c r="AE606" s="138">
        <f t="shared" si="328"/>
        <v>2248</v>
      </c>
      <c r="AF606" s="138">
        <f t="shared" si="329"/>
        <v>0</v>
      </c>
      <c r="AG606" s="138">
        <f t="shared" si="330"/>
        <v>0</v>
      </c>
      <c r="AH606" s="29"/>
      <c r="AI606" s="29"/>
      <c r="AJ606" s="15"/>
      <c r="AK606" s="51">
        <f t="shared" ca="1" si="331"/>
        <v>1611371.8041484936</v>
      </c>
      <c r="AL606" s="15">
        <f t="shared" ca="1" si="332"/>
        <v>1743138.9441484937</v>
      </c>
      <c r="AM606" s="49">
        <f t="shared" ca="1" si="333"/>
        <v>9859.5760566554472</v>
      </c>
      <c r="AN606" s="49">
        <f t="shared" ca="1" si="334"/>
        <v>226.67115602336432</v>
      </c>
      <c r="AO606" s="15"/>
      <c r="AP606" s="49">
        <f t="shared" ca="1" si="335"/>
        <v>52059.859141507608</v>
      </c>
      <c r="AQ606" s="15">
        <f t="shared" si="347"/>
        <v>89464.624732741111</v>
      </c>
      <c r="AR606" s="15">
        <f t="shared" si="348"/>
        <v>0</v>
      </c>
      <c r="AS606" s="15"/>
      <c r="AT606" s="15"/>
      <c r="AU606" s="51">
        <f t="shared" si="336"/>
        <v>2512.5</v>
      </c>
      <c r="AV606" s="51">
        <f t="shared" ca="1" si="337"/>
        <v>37488.541269510904</v>
      </c>
      <c r="AW606" s="51">
        <f t="shared" ca="1" si="349"/>
        <v>0</v>
      </c>
      <c r="AX606" s="15">
        <f t="shared" ca="1" si="350"/>
        <v>2596.2756782774086</v>
      </c>
      <c r="AY606" s="51">
        <f t="shared" ca="1" si="351"/>
        <v>-285.60406910438184</v>
      </c>
      <c r="AZ606" s="52">
        <f t="shared" ca="1" si="338"/>
        <v>0</v>
      </c>
      <c r="BA606" s="52">
        <f t="shared" ca="1" si="339"/>
        <v>0</v>
      </c>
      <c r="BB606" s="52">
        <f t="shared" si="352"/>
        <v>0</v>
      </c>
      <c r="BC606" s="39">
        <f t="shared" si="353"/>
        <v>0</v>
      </c>
      <c r="BD606" s="51">
        <f t="shared" ca="1" si="354"/>
        <v>0</v>
      </c>
      <c r="BE606" s="15">
        <f t="shared" ca="1" si="355"/>
        <v>91775.296341914131</v>
      </c>
      <c r="BF606" s="15">
        <v>-41749.980000000003</v>
      </c>
      <c r="BG606" s="15">
        <f t="shared" ca="1" si="356"/>
        <v>1803250.5077030868</v>
      </c>
      <c r="BH606" s="15"/>
      <c r="BI606" s="15"/>
    </row>
    <row r="607" spans="1:61" ht="11.25" x14ac:dyDescent="0.2">
      <c r="A607" s="20">
        <v>31531</v>
      </c>
      <c r="B607" s="20"/>
      <c r="C607" s="20">
        <v>1</v>
      </c>
      <c r="D607" s="20">
        <f t="shared" si="340"/>
        <v>3</v>
      </c>
      <c r="E607" s="47">
        <f t="shared" si="341"/>
        <v>3</v>
      </c>
      <c r="F607" s="47">
        <f t="shared" si="342"/>
        <v>33</v>
      </c>
      <c r="G607" s="21" t="s">
        <v>688</v>
      </c>
      <c r="H607" s="29">
        <v>1291</v>
      </c>
      <c r="I607" s="48"/>
      <c r="J607" s="29">
        <f t="shared" si="343"/>
        <v>2081.0149253731342</v>
      </c>
      <c r="K607" s="125">
        <v>85212.299999999988</v>
      </c>
      <c r="L607" s="125">
        <v>641253.43999999994</v>
      </c>
      <c r="M607" s="125">
        <v>0</v>
      </c>
      <c r="N607" s="126">
        <f t="shared" si="323"/>
        <v>311441.69759999996</v>
      </c>
      <c r="O607" s="126">
        <f t="shared" ca="1" si="324"/>
        <v>352749.76168639038</v>
      </c>
      <c r="P607" s="126">
        <f t="shared" ca="1" si="325"/>
        <v>12392</v>
      </c>
      <c r="Q607" s="49">
        <f t="shared" si="344"/>
        <v>1</v>
      </c>
      <c r="R607" s="49">
        <f t="shared" si="345"/>
        <v>0</v>
      </c>
      <c r="S607" s="49">
        <f ca="1">OFFSET(V!$B$7,D607,Q607)*H607</f>
        <v>7397.43</v>
      </c>
      <c r="T607" s="49">
        <f ca="1">IF(R607&gt;0,OFFSET(V!$I$7,D607,R607)*IF(R607=1,H607-9300,IF(R607=2,H607-18000,IF(R607=3,H607-45000,0))),0)</f>
        <v>0</v>
      </c>
      <c r="U607" s="49">
        <f>IF(AND(I607=1,H607&gt;20000,H607&lt;=45000),H607*V!$G$7,0)+IF(AND(I607=1,H607&gt;45000,H607&lt;=50000),V!$G$7/5000*(50000-H607)*H607,0)</f>
        <v>0</v>
      </c>
      <c r="V607" s="50">
        <f t="shared" ca="1" si="326"/>
        <v>7397.43</v>
      </c>
      <c r="W607" s="51">
        <v>0</v>
      </c>
      <c r="X607" s="51">
        <v>0</v>
      </c>
      <c r="Y607" s="52">
        <v>153.33968009418399</v>
      </c>
      <c r="Z607" s="52">
        <v>45880.395049526531</v>
      </c>
      <c r="AA607" s="52">
        <v>4308</v>
      </c>
      <c r="AB607" s="138">
        <f t="shared" si="346"/>
        <v>3308</v>
      </c>
      <c r="AC607" s="52">
        <v>43410.226032423045</v>
      </c>
      <c r="AD607" s="138">
        <f t="shared" si="327"/>
        <v>0</v>
      </c>
      <c r="AE607" s="138">
        <f t="shared" si="328"/>
        <v>1291</v>
      </c>
      <c r="AF607" s="138">
        <f t="shared" si="329"/>
        <v>0</v>
      </c>
      <c r="AG607" s="138">
        <f t="shared" si="330"/>
        <v>0</v>
      </c>
      <c r="AH607" s="29"/>
      <c r="AI607" s="29"/>
      <c r="AJ607" s="15"/>
      <c r="AK607" s="51">
        <f t="shared" ca="1" si="331"/>
        <v>925391.90353901463</v>
      </c>
      <c r="AL607" s="15">
        <f t="shared" ca="1" si="332"/>
        <v>945181.33353901468</v>
      </c>
      <c r="AM607" s="49">
        <f t="shared" ca="1" si="333"/>
        <v>5662.2387407216111</v>
      </c>
      <c r="AN607" s="49">
        <f t="shared" ca="1" si="334"/>
        <v>67.619982922281736</v>
      </c>
      <c r="AO607" s="15"/>
      <c r="AP607" s="49">
        <f t="shared" ca="1" si="335"/>
        <v>25260.601710453382</v>
      </c>
      <c r="AQ607" s="15">
        <f t="shared" si="347"/>
        <v>43410.226032423045</v>
      </c>
      <c r="AR607" s="15">
        <f t="shared" si="348"/>
        <v>0</v>
      </c>
      <c r="AS607" s="15"/>
      <c r="AT607" s="15"/>
      <c r="AU607" s="51">
        <f t="shared" si="336"/>
        <v>1654</v>
      </c>
      <c r="AV607" s="51">
        <f t="shared" ca="1" si="337"/>
        <v>21529.228994189758</v>
      </c>
      <c r="AW607" s="51">
        <f t="shared" ca="1" si="349"/>
        <v>0</v>
      </c>
      <c r="AX607" s="15">
        <f t="shared" ca="1" si="350"/>
        <v>5033.604672220099</v>
      </c>
      <c r="AY607" s="51">
        <f t="shared" ca="1" si="351"/>
        <v>-553.72316147980371</v>
      </c>
      <c r="AZ607" s="52">
        <f t="shared" ca="1" si="338"/>
        <v>0</v>
      </c>
      <c r="BA607" s="52">
        <f t="shared" ca="1" si="339"/>
        <v>0</v>
      </c>
      <c r="BB607" s="52">
        <f t="shared" si="352"/>
        <v>0</v>
      </c>
      <c r="BC607" s="39">
        <f t="shared" si="353"/>
        <v>0</v>
      </c>
      <c r="BD607" s="51">
        <f t="shared" ca="1" si="354"/>
        <v>0</v>
      </c>
      <c r="BE607" s="15">
        <f t="shared" ca="1" si="355"/>
        <v>47890.107543163344</v>
      </c>
      <c r="BF607" s="15">
        <v>-30222.76</v>
      </c>
      <c r="BG607" s="15">
        <f t="shared" ca="1" si="356"/>
        <v>968578.53980582196</v>
      </c>
      <c r="BH607" s="15"/>
      <c r="BI607" s="15"/>
    </row>
    <row r="608" spans="1:61" ht="11.25" x14ac:dyDescent="0.2">
      <c r="A608" s="20">
        <v>31533</v>
      </c>
      <c r="B608" s="20"/>
      <c r="C608" s="20">
        <v>1</v>
      </c>
      <c r="D608" s="20">
        <f t="shared" si="340"/>
        <v>3</v>
      </c>
      <c r="E608" s="47">
        <f t="shared" si="341"/>
        <v>4</v>
      </c>
      <c r="F608" s="47">
        <f t="shared" si="342"/>
        <v>34</v>
      </c>
      <c r="G608" s="21" t="s">
        <v>689</v>
      </c>
      <c r="H608" s="29">
        <v>3937</v>
      </c>
      <c r="I608" s="48"/>
      <c r="J608" s="29">
        <f t="shared" si="343"/>
        <v>6346.2089552238804</v>
      </c>
      <c r="K608" s="125">
        <v>356387.4</v>
      </c>
      <c r="L608" s="125">
        <v>2127719.2200000002</v>
      </c>
      <c r="M608" s="125">
        <v>0</v>
      </c>
      <c r="N608" s="126">
        <f t="shared" si="323"/>
        <v>1086409.4238000002</v>
      </c>
      <c r="O608" s="126">
        <f t="shared" ca="1" si="324"/>
        <v>1075736.4924549335</v>
      </c>
      <c r="P608" s="126">
        <f t="shared" ca="1" si="325"/>
        <v>0</v>
      </c>
      <c r="Q608" s="49">
        <f t="shared" si="344"/>
        <v>1</v>
      </c>
      <c r="R608" s="49">
        <f t="shared" si="345"/>
        <v>0</v>
      </c>
      <c r="S608" s="49">
        <f ca="1">OFFSET(V!$B$7,D608,Q608)*H608</f>
        <v>22559.010000000002</v>
      </c>
      <c r="T608" s="49">
        <f ca="1">IF(R608&gt;0,OFFSET(V!$I$7,D608,R608)*IF(R608=1,H608-9300,IF(R608=2,H608-18000,IF(R608=3,H608-45000,0))),0)</f>
        <v>0</v>
      </c>
      <c r="U608" s="49">
        <f>IF(AND(I608=1,H608&gt;20000,H608&lt;=45000),H608*V!$G$7,0)+IF(AND(I608=1,H608&gt;45000,H608&lt;=50000),V!$G$7/5000*(50000-H608)*H608,0)</f>
        <v>0</v>
      </c>
      <c r="V608" s="50">
        <f t="shared" ca="1" si="326"/>
        <v>22559.010000000002</v>
      </c>
      <c r="W608" s="51">
        <v>15454.85</v>
      </c>
      <c r="X608" s="51">
        <v>0</v>
      </c>
      <c r="Y608" s="52">
        <v>3430.3757912254819</v>
      </c>
      <c r="Z608" s="52">
        <v>183720.48574522356</v>
      </c>
      <c r="AA608" s="52">
        <v>24015</v>
      </c>
      <c r="AB608" s="138">
        <f t="shared" si="346"/>
        <v>23015</v>
      </c>
      <c r="AC608" s="52">
        <v>173829.10073850842</v>
      </c>
      <c r="AD608" s="138">
        <f t="shared" si="327"/>
        <v>0</v>
      </c>
      <c r="AE608" s="138">
        <f t="shared" si="328"/>
        <v>3937</v>
      </c>
      <c r="AF608" s="138">
        <f t="shared" si="329"/>
        <v>0</v>
      </c>
      <c r="AG608" s="138">
        <f t="shared" si="330"/>
        <v>0</v>
      </c>
      <c r="AH608" s="29"/>
      <c r="AI608" s="29"/>
      <c r="AJ608" s="15"/>
      <c r="AK608" s="51">
        <f t="shared" ca="1" si="331"/>
        <v>2822051.0644718055</v>
      </c>
      <c r="AL608" s="15">
        <f t="shared" ca="1" si="332"/>
        <v>2860064.9244718053</v>
      </c>
      <c r="AM608" s="49">
        <f t="shared" ca="1" si="333"/>
        <v>17267.415896375664</v>
      </c>
      <c r="AN608" s="49">
        <f t="shared" ca="1" si="334"/>
        <v>1512.7327269575662</v>
      </c>
      <c r="AO608" s="15"/>
      <c r="AP608" s="49">
        <f t="shared" ca="1" si="335"/>
        <v>101151.91927731696</v>
      </c>
      <c r="AQ608" s="15">
        <f t="shared" si="347"/>
        <v>173829.10073850842</v>
      </c>
      <c r="AR608" s="15">
        <f t="shared" si="348"/>
        <v>0</v>
      </c>
      <c r="AS608" s="15"/>
      <c r="AT608" s="15"/>
      <c r="AU608" s="51">
        <f t="shared" si="336"/>
        <v>11507.5</v>
      </c>
      <c r="AV608" s="51">
        <f t="shared" ca="1" si="337"/>
        <v>65654.976413729732</v>
      </c>
      <c r="AW608" s="51">
        <f t="shared" ca="1" si="349"/>
        <v>0</v>
      </c>
      <c r="AX608" s="15">
        <f t="shared" ca="1" si="350"/>
        <v>4485.2949525382719</v>
      </c>
      <c r="AY608" s="51">
        <f t="shared" ca="1" si="351"/>
        <v>-493.40618960318295</v>
      </c>
      <c r="AZ608" s="52">
        <f t="shared" ca="1" si="338"/>
        <v>0</v>
      </c>
      <c r="BA608" s="52">
        <f t="shared" ca="1" si="339"/>
        <v>0</v>
      </c>
      <c r="BB608" s="52">
        <f t="shared" si="352"/>
        <v>0</v>
      </c>
      <c r="BC608" s="39">
        <f t="shared" si="353"/>
        <v>0</v>
      </c>
      <c r="BD608" s="51">
        <f t="shared" ca="1" si="354"/>
        <v>0</v>
      </c>
      <c r="BE608" s="15">
        <f t="shared" ca="1" si="355"/>
        <v>177820.98950144352</v>
      </c>
      <c r="BF608" s="15">
        <v>-99447.56</v>
      </c>
      <c r="BG608" s="15">
        <f t="shared" ca="1" si="356"/>
        <v>2957218.5025965823</v>
      </c>
      <c r="BH608" s="15"/>
      <c r="BI608" s="15"/>
    </row>
    <row r="609" spans="1:61" ht="11.25" x14ac:dyDescent="0.2">
      <c r="A609" s="20">
        <v>31534</v>
      </c>
      <c r="B609" s="20"/>
      <c r="C609" s="20">
        <v>1</v>
      </c>
      <c r="D609" s="20">
        <f t="shared" si="340"/>
        <v>3</v>
      </c>
      <c r="E609" s="47">
        <f t="shared" si="341"/>
        <v>3</v>
      </c>
      <c r="F609" s="47">
        <f t="shared" si="342"/>
        <v>33</v>
      </c>
      <c r="G609" s="21" t="s">
        <v>690</v>
      </c>
      <c r="H609" s="29">
        <v>2474</v>
      </c>
      <c r="I609" s="48"/>
      <c r="J609" s="29">
        <f t="shared" si="343"/>
        <v>3987.9402985074626</v>
      </c>
      <c r="K609" s="125">
        <v>148602.1</v>
      </c>
      <c r="L609" s="125">
        <v>451419.11</v>
      </c>
      <c r="M609" s="125">
        <v>43312</v>
      </c>
      <c r="N609" s="126">
        <f t="shared" si="323"/>
        <v>326358.96490000002</v>
      </c>
      <c r="O609" s="126">
        <f t="shared" ca="1" si="324"/>
        <v>675989.86089243216</v>
      </c>
      <c r="P609" s="126">
        <f t="shared" ca="1" si="325"/>
        <v>104889</v>
      </c>
      <c r="Q609" s="49">
        <f t="shared" si="344"/>
        <v>1</v>
      </c>
      <c r="R609" s="49">
        <f t="shared" si="345"/>
        <v>0</v>
      </c>
      <c r="S609" s="49">
        <f ca="1">OFFSET(V!$B$7,D609,Q609)*H609</f>
        <v>14176.02</v>
      </c>
      <c r="T609" s="49">
        <f ca="1">IF(R609&gt;0,OFFSET(V!$I$7,D609,R609)*IF(R609=1,H609-9300,IF(R609=2,H609-18000,IF(R609=3,H609-45000,0))),0)</f>
        <v>0</v>
      </c>
      <c r="U609" s="49">
        <f>IF(AND(I609=1,H609&gt;20000,H609&lt;=45000),H609*V!$G$7,0)+IF(AND(I609=1,H609&gt;45000,H609&lt;=50000),V!$G$7/5000*(50000-H609)*H609,0)</f>
        <v>0</v>
      </c>
      <c r="V609" s="50">
        <f t="shared" ca="1" si="326"/>
        <v>14176.02</v>
      </c>
      <c r="W609" s="51">
        <v>11534.4</v>
      </c>
      <c r="X609" s="51">
        <v>0</v>
      </c>
      <c r="Y609" s="52">
        <v>0</v>
      </c>
      <c r="Z609" s="52">
        <v>98998.931709337732</v>
      </c>
      <c r="AA609" s="52">
        <v>2199</v>
      </c>
      <c r="AB609" s="138">
        <f t="shared" si="346"/>
        <v>1199</v>
      </c>
      <c r="AC609" s="52">
        <v>93668.897092792438</v>
      </c>
      <c r="AD609" s="138">
        <f t="shared" si="327"/>
        <v>0</v>
      </c>
      <c r="AE609" s="138">
        <f t="shared" si="328"/>
        <v>2474</v>
      </c>
      <c r="AF609" s="138">
        <f t="shared" si="329"/>
        <v>0</v>
      </c>
      <c r="AG609" s="138">
        <f t="shared" si="330"/>
        <v>0</v>
      </c>
      <c r="AH609" s="29"/>
      <c r="AI609" s="29"/>
      <c r="AJ609" s="15"/>
      <c r="AK609" s="51">
        <f t="shared" ca="1" si="331"/>
        <v>1773369.1474481195</v>
      </c>
      <c r="AL609" s="15">
        <f t="shared" ca="1" si="332"/>
        <v>1903968.5674481194</v>
      </c>
      <c r="AM609" s="49">
        <f t="shared" ca="1" si="333"/>
        <v>10850.796781212444</v>
      </c>
      <c r="AN609" s="49">
        <f t="shared" ca="1" si="334"/>
        <v>0</v>
      </c>
      <c r="AO609" s="15"/>
      <c r="AP609" s="49">
        <f t="shared" ca="1" si="335"/>
        <v>54506.343743780853</v>
      </c>
      <c r="AQ609" s="15">
        <f t="shared" si="347"/>
        <v>93668.897092792438</v>
      </c>
      <c r="AR609" s="15">
        <f t="shared" si="348"/>
        <v>0</v>
      </c>
      <c r="AS609" s="15"/>
      <c r="AT609" s="15"/>
      <c r="AU609" s="51">
        <f t="shared" si="336"/>
        <v>599.5</v>
      </c>
      <c r="AV609" s="51">
        <f t="shared" ca="1" si="337"/>
        <v>41257.40707329625</v>
      </c>
      <c r="AW609" s="51">
        <f t="shared" ca="1" si="349"/>
        <v>0</v>
      </c>
      <c r="AX609" s="15">
        <f t="shared" ca="1" si="350"/>
        <v>2694.3537242846651</v>
      </c>
      <c r="AY609" s="51">
        <f t="shared" ca="1" si="351"/>
        <v>-296.39317338319415</v>
      </c>
      <c r="AZ609" s="52">
        <f t="shared" ca="1" si="338"/>
        <v>0</v>
      </c>
      <c r="BA609" s="52">
        <f t="shared" ca="1" si="339"/>
        <v>0</v>
      </c>
      <c r="BB609" s="52">
        <f t="shared" si="352"/>
        <v>0</v>
      </c>
      <c r="BC609" s="39">
        <f t="shared" si="353"/>
        <v>0</v>
      </c>
      <c r="BD609" s="51">
        <f t="shared" ca="1" si="354"/>
        <v>0</v>
      </c>
      <c r="BE609" s="15">
        <f t="shared" ca="1" si="355"/>
        <v>96066.857643693904</v>
      </c>
      <c r="BF609" s="15">
        <v>-45452.85</v>
      </c>
      <c r="BG609" s="15">
        <f t="shared" ca="1" si="356"/>
        <v>1965433.3718730258</v>
      </c>
      <c r="BH609" s="15"/>
      <c r="BI609" s="15"/>
    </row>
    <row r="610" spans="1:61" ht="11.25" x14ac:dyDescent="0.2">
      <c r="A610" s="20">
        <v>31535</v>
      </c>
      <c r="B610" s="20"/>
      <c r="C610" s="20">
        <v>1</v>
      </c>
      <c r="D610" s="20">
        <f t="shared" si="340"/>
        <v>3</v>
      </c>
      <c r="E610" s="47">
        <f t="shared" si="341"/>
        <v>3</v>
      </c>
      <c r="F610" s="47">
        <f t="shared" si="342"/>
        <v>33</v>
      </c>
      <c r="G610" s="21" t="s">
        <v>691</v>
      </c>
      <c r="H610" s="29">
        <v>1036</v>
      </c>
      <c r="I610" s="48"/>
      <c r="J610" s="29">
        <f t="shared" si="343"/>
        <v>1669.9701492537313</v>
      </c>
      <c r="K610" s="125">
        <v>43434.700000000004</v>
      </c>
      <c r="L610" s="125">
        <v>24447.07</v>
      </c>
      <c r="M610" s="125">
        <v>38065</v>
      </c>
      <c r="N610" s="126">
        <f t="shared" si="323"/>
        <v>78872.3413</v>
      </c>
      <c r="O610" s="126">
        <f t="shared" ca="1" si="324"/>
        <v>283074.16971890046</v>
      </c>
      <c r="P610" s="126">
        <f t="shared" ca="1" si="325"/>
        <v>61261</v>
      </c>
      <c r="Q610" s="49">
        <f t="shared" si="344"/>
        <v>1</v>
      </c>
      <c r="R610" s="49">
        <f t="shared" si="345"/>
        <v>0</v>
      </c>
      <c r="S610" s="49">
        <f ca="1">OFFSET(V!$B$7,D610,Q610)*H610</f>
        <v>5936.2800000000007</v>
      </c>
      <c r="T610" s="49">
        <f ca="1">IF(R610&gt;0,OFFSET(V!$I$7,D610,R610)*IF(R610=1,H610-9300,IF(R610=2,H610-18000,IF(R610=3,H610-45000,0))),0)</f>
        <v>0</v>
      </c>
      <c r="U610" s="49">
        <f>IF(AND(I610=1,H610&gt;20000,H610&lt;=45000),H610*V!$G$7,0)+IF(AND(I610=1,H610&gt;45000,H610&lt;=50000),V!$G$7/5000*(50000-H610)*H610,0)</f>
        <v>0</v>
      </c>
      <c r="V610" s="50">
        <f t="shared" ca="1" si="326"/>
        <v>5936.2800000000007</v>
      </c>
      <c r="W610" s="51">
        <v>0</v>
      </c>
      <c r="X610" s="51">
        <v>0</v>
      </c>
      <c r="Y610" s="52">
        <v>0</v>
      </c>
      <c r="Z610" s="52">
        <v>26504.872713530953</v>
      </c>
      <c r="AA610" s="52">
        <v>0</v>
      </c>
      <c r="AB610" s="138">
        <f t="shared" si="346"/>
        <v>0</v>
      </c>
      <c r="AC610" s="52">
        <v>25077.868536505859</v>
      </c>
      <c r="AD610" s="138">
        <f t="shared" si="327"/>
        <v>0</v>
      </c>
      <c r="AE610" s="138">
        <f t="shared" si="328"/>
        <v>1036</v>
      </c>
      <c r="AF610" s="138">
        <f t="shared" si="329"/>
        <v>0</v>
      </c>
      <c r="AG610" s="138">
        <f t="shared" si="330"/>
        <v>0</v>
      </c>
      <c r="AH610" s="29"/>
      <c r="AI610" s="29"/>
      <c r="AJ610" s="15"/>
      <c r="AK610" s="51">
        <f t="shared" ca="1" si="331"/>
        <v>742607.29052394978</v>
      </c>
      <c r="AL610" s="15">
        <f t="shared" ca="1" si="332"/>
        <v>809804.57052394981</v>
      </c>
      <c r="AM610" s="49">
        <f t="shared" ca="1" si="333"/>
        <v>4543.8259762878306</v>
      </c>
      <c r="AN610" s="49">
        <f t="shared" ca="1" si="334"/>
        <v>0</v>
      </c>
      <c r="AO610" s="15"/>
      <c r="AP610" s="49">
        <f t="shared" ca="1" si="335"/>
        <v>14592.92214637717</v>
      </c>
      <c r="AQ610" s="15">
        <f t="shared" si="347"/>
        <v>25077.868536505859</v>
      </c>
      <c r="AR610" s="15">
        <f t="shared" si="348"/>
        <v>0</v>
      </c>
      <c r="AS610" s="15"/>
      <c r="AT610" s="15"/>
      <c r="AU610" s="51">
        <f t="shared" si="336"/>
        <v>0</v>
      </c>
      <c r="AV610" s="51">
        <f t="shared" ca="1" si="337"/>
        <v>17276.747666909829</v>
      </c>
      <c r="AW610" s="51">
        <f t="shared" ca="1" si="349"/>
        <v>0</v>
      </c>
      <c r="AX610" s="15">
        <f t="shared" ca="1" si="350"/>
        <v>6791.8012767811415</v>
      </c>
      <c r="AY610" s="51">
        <f t="shared" ca="1" si="351"/>
        <v>-747.13409574596346</v>
      </c>
      <c r="AZ610" s="52">
        <f t="shared" ca="1" si="338"/>
        <v>0</v>
      </c>
      <c r="BA610" s="52">
        <f t="shared" ca="1" si="339"/>
        <v>0</v>
      </c>
      <c r="BB610" s="52">
        <f t="shared" si="352"/>
        <v>0</v>
      </c>
      <c r="BC610" s="39">
        <f t="shared" si="353"/>
        <v>0</v>
      </c>
      <c r="BD610" s="51">
        <f t="shared" ca="1" si="354"/>
        <v>0</v>
      </c>
      <c r="BE610" s="15">
        <f t="shared" ca="1" si="355"/>
        <v>31122.535717541035</v>
      </c>
      <c r="BF610" s="15">
        <v>-15869.65</v>
      </c>
      <c r="BG610" s="15">
        <f t="shared" ca="1" si="356"/>
        <v>829601.28221777861</v>
      </c>
      <c r="BH610" s="15"/>
      <c r="BI610" s="15"/>
    </row>
    <row r="611" spans="1:61" ht="11.25" x14ac:dyDescent="0.2">
      <c r="A611" s="20">
        <v>31537</v>
      </c>
      <c r="B611" s="20"/>
      <c r="C611" s="20">
        <v>1</v>
      </c>
      <c r="D611" s="20">
        <f t="shared" si="340"/>
        <v>3</v>
      </c>
      <c r="E611" s="47">
        <f t="shared" si="341"/>
        <v>3</v>
      </c>
      <c r="F611" s="47">
        <f t="shared" si="342"/>
        <v>33</v>
      </c>
      <c r="G611" s="21" t="s">
        <v>692</v>
      </c>
      <c r="H611" s="29">
        <v>2297</v>
      </c>
      <c r="I611" s="48"/>
      <c r="J611" s="29">
        <f t="shared" si="343"/>
        <v>3702.6268656716416</v>
      </c>
      <c r="K611" s="125">
        <v>151569.1</v>
      </c>
      <c r="L611" s="125">
        <v>360744.41</v>
      </c>
      <c r="M611" s="125">
        <v>0</v>
      </c>
      <c r="N611" s="126">
        <f t="shared" si="323"/>
        <v>249820.07189999998</v>
      </c>
      <c r="O611" s="126">
        <f t="shared" ca="1" si="324"/>
        <v>627626.80293852731</v>
      </c>
      <c r="P611" s="126">
        <f t="shared" ca="1" si="325"/>
        <v>113342</v>
      </c>
      <c r="Q611" s="49">
        <f t="shared" si="344"/>
        <v>1</v>
      </c>
      <c r="R611" s="49">
        <f t="shared" si="345"/>
        <v>0</v>
      </c>
      <c r="S611" s="49">
        <f ca="1">OFFSET(V!$B$7,D611,Q611)*H611</f>
        <v>13161.810000000001</v>
      </c>
      <c r="T611" s="49">
        <f ca="1">IF(R611&gt;0,OFFSET(V!$I$7,D611,R611)*IF(R611=1,H611-9300,IF(R611=2,H611-18000,IF(R611=3,H611-45000,0))),0)</f>
        <v>0</v>
      </c>
      <c r="U611" s="49">
        <f>IF(AND(I611=1,H611&gt;20000,H611&lt;=45000),H611*V!$G$7,0)+IF(AND(I611=1,H611&gt;45000,H611&lt;=50000),V!$G$7/5000*(50000-H611)*H611,0)</f>
        <v>0</v>
      </c>
      <c r="V611" s="50">
        <f t="shared" ca="1" si="326"/>
        <v>13161.810000000001</v>
      </c>
      <c r="W611" s="51">
        <v>9874.5500000000011</v>
      </c>
      <c r="X611" s="51">
        <v>0</v>
      </c>
      <c r="Y611" s="52">
        <v>100.43385681998211</v>
      </c>
      <c r="Z611" s="52">
        <v>63510.388581644293</v>
      </c>
      <c r="AA611" s="52">
        <v>0</v>
      </c>
      <c r="AB611" s="138">
        <f t="shared" si="346"/>
        <v>0</v>
      </c>
      <c r="AC611" s="52">
        <v>60091.032798651751</v>
      </c>
      <c r="AD611" s="138">
        <f t="shared" si="327"/>
        <v>0</v>
      </c>
      <c r="AE611" s="138">
        <f t="shared" si="328"/>
        <v>2297</v>
      </c>
      <c r="AF611" s="138">
        <f t="shared" si="329"/>
        <v>0</v>
      </c>
      <c r="AG611" s="138">
        <f t="shared" si="330"/>
        <v>0</v>
      </c>
      <c r="AH611" s="29"/>
      <c r="AI611" s="29"/>
      <c r="AJ611" s="15"/>
      <c r="AK611" s="51">
        <f t="shared" ca="1" si="331"/>
        <v>1646495.1219435451</v>
      </c>
      <c r="AL611" s="15">
        <f t="shared" ca="1" si="332"/>
        <v>1782873.4819435452</v>
      </c>
      <c r="AM611" s="49">
        <f t="shared" ca="1" si="333"/>
        <v>10074.486744723115</v>
      </c>
      <c r="AN611" s="49">
        <f t="shared" ca="1" si="334"/>
        <v>44.28948644483097</v>
      </c>
      <c r="AO611" s="15"/>
      <c r="AP611" s="49">
        <f t="shared" ca="1" si="335"/>
        <v>34967.236631359359</v>
      </c>
      <c r="AQ611" s="15">
        <f t="shared" si="347"/>
        <v>60091.032798651751</v>
      </c>
      <c r="AR611" s="15">
        <f t="shared" si="348"/>
        <v>0</v>
      </c>
      <c r="AS611" s="15"/>
      <c r="AT611" s="15"/>
      <c r="AU611" s="51">
        <f t="shared" si="336"/>
        <v>0</v>
      </c>
      <c r="AV611" s="51">
        <f t="shared" ca="1" si="337"/>
        <v>38305.684740243123</v>
      </c>
      <c r="AW611" s="51">
        <f t="shared" ca="1" si="349"/>
        <v>0</v>
      </c>
      <c r="AX611" s="15">
        <f t="shared" ca="1" si="350"/>
        <v>13181.888572950731</v>
      </c>
      <c r="AY611" s="51">
        <f t="shared" ca="1" si="351"/>
        <v>-1450.0775269801752</v>
      </c>
      <c r="AZ611" s="52">
        <f t="shared" ca="1" si="338"/>
        <v>0</v>
      </c>
      <c r="BA611" s="52">
        <f t="shared" ca="1" si="339"/>
        <v>0</v>
      </c>
      <c r="BB611" s="52">
        <f t="shared" si="352"/>
        <v>0</v>
      </c>
      <c r="BC611" s="39">
        <f t="shared" si="353"/>
        <v>0</v>
      </c>
      <c r="BD611" s="51">
        <f t="shared" ca="1" si="354"/>
        <v>0</v>
      </c>
      <c r="BE611" s="15">
        <f t="shared" ca="1" si="355"/>
        <v>71822.843844622301</v>
      </c>
      <c r="BF611" s="15">
        <v>-41870.35</v>
      </c>
      <c r="BG611" s="15">
        <f t="shared" ca="1" si="356"/>
        <v>1822944.7520193353</v>
      </c>
      <c r="BH611" s="15"/>
      <c r="BI611" s="15"/>
    </row>
    <row r="612" spans="1:61" ht="11.25" x14ac:dyDescent="0.2">
      <c r="A612" s="20">
        <v>31539</v>
      </c>
      <c r="B612" s="20"/>
      <c r="C612" s="20">
        <v>1</v>
      </c>
      <c r="D612" s="20">
        <f t="shared" si="340"/>
        <v>3</v>
      </c>
      <c r="E612" s="47">
        <f t="shared" si="341"/>
        <v>4</v>
      </c>
      <c r="F612" s="47">
        <f t="shared" si="342"/>
        <v>34</v>
      </c>
      <c r="G612" s="21" t="s">
        <v>693</v>
      </c>
      <c r="H612" s="29">
        <v>3002</v>
      </c>
      <c r="I612" s="48"/>
      <c r="J612" s="29">
        <f t="shared" si="343"/>
        <v>4839.0447761194027</v>
      </c>
      <c r="K612" s="125">
        <v>180173.4</v>
      </c>
      <c r="L612" s="125">
        <v>239725.95</v>
      </c>
      <c r="M612" s="125">
        <v>70679</v>
      </c>
      <c r="N612" s="126">
        <f t="shared" si="323"/>
        <v>293896.96850000002</v>
      </c>
      <c r="O612" s="126">
        <f t="shared" ca="1" si="324"/>
        <v>820259.32190747012</v>
      </c>
      <c r="P612" s="126">
        <f t="shared" ca="1" si="325"/>
        <v>157909</v>
      </c>
      <c r="Q612" s="49">
        <f t="shared" si="344"/>
        <v>1</v>
      </c>
      <c r="R612" s="49">
        <f t="shared" si="345"/>
        <v>0</v>
      </c>
      <c r="S612" s="49">
        <f ca="1">OFFSET(V!$B$7,D612,Q612)*H612</f>
        <v>17201.460000000003</v>
      </c>
      <c r="T612" s="49">
        <f ca="1">IF(R612&gt;0,OFFSET(V!$I$7,D612,R612)*IF(R612=1,H612-9300,IF(R612=2,H612-18000,IF(R612=3,H612-45000,0))),0)</f>
        <v>0</v>
      </c>
      <c r="U612" s="49">
        <f>IF(AND(I612=1,H612&gt;20000,H612&lt;=45000),H612*V!$G$7,0)+IF(AND(I612=1,H612&gt;45000,H612&lt;=50000),V!$G$7/5000*(50000-H612)*H612,0)</f>
        <v>0</v>
      </c>
      <c r="V612" s="50">
        <f t="shared" ca="1" si="326"/>
        <v>17201.460000000003</v>
      </c>
      <c r="W612" s="51">
        <v>13461.25</v>
      </c>
      <c r="X612" s="51">
        <v>0</v>
      </c>
      <c r="Y612" s="52">
        <v>0</v>
      </c>
      <c r="Z612" s="52">
        <v>103450.72418479247</v>
      </c>
      <c r="AA612" s="52">
        <v>0</v>
      </c>
      <c r="AB612" s="138">
        <f t="shared" si="346"/>
        <v>0</v>
      </c>
      <c r="AC612" s="52">
        <v>97881.008113203643</v>
      </c>
      <c r="AD612" s="138">
        <f t="shared" si="327"/>
        <v>0</v>
      </c>
      <c r="AE612" s="138">
        <f t="shared" si="328"/>
        <v>3002</v>
      </c>
      <c r="AF612" s="138">
        <f t="shared" si="329"/>
        <v>0</v>
      </c>
      <c r="AG612" s="138">
        <f t="shared" si="330"/>
        <v>0</v>
      </c>
      <c r="AH612" s="29"/>
      <c r="AI612" s="29"/>
      <c r="AJ612" s="15"/>
      <c r="AK612" s="51">
        <f t="shared" ca="1" si="331"/>
        <v>2151840.816749901</v>
      </c>
      <c r="AL612" s="15">
        <f t="shared" ca="1" si="332"/>
        <v>2340412.526749901</v>
      </c>
      <c r="AM612" s="49">
        <f t="shared" ca="1" si="333"/>
        <v>13166.569093451802</v>
      </c>
      <c r="AN612" s="49">
        <f t="shared" ca="1" si="334"/>
        <v>0</v>
      </c>
      <c r="AO612" s="15"/>
      <c r="AP612" s="49">
        <f t="shared" ca="1" si="335"/>
        <v>56957.389697039616</v>
      </c>
      <c r="AQ612" s="15">
        <f t="shared" si="347"/>
        <v>97881.008113203643</v>
      </c>
      <c r="AR612" s="15">
        <f t="shared" si="348"/>
        <v>0</v>
      </c>
      <c r="AS612" s="15"/>
      <c r="AT612" s="15"/>
      <c r="AU612" s="51">
        <f t="shared" si="336"/>
        <v>0</v>
      </c>
      <c r="AV612" s="51">
        <f t="shared" ca="1" si="337"/>
        <v>50062.544880369984</v>
      </c>
      <c r="AW612" s="51">
        <f t="shared" ca="1" si="349"/>
        <v>0</v>
      </c>
      <c r="AX612" s="15">
        <f t="shared" ca="1" si="350"/>
        <v>9138.926464205957</v>
      </c>
      <c r="AY612" s="51">
        <f t="shared" ca="1" si="351"/>
        <v>-1005.3302918720539</v>
      </c>
      <c r="AZ612" s="52">
        <f t="shared" ca="1" si="338"/>
        <v>0</v>
      </c>
      <c r="BA612" s="52">
        <f t="shared" ca="1" si="339"/>
        <v>0</v>
      </c>
      <c r="BB612" s="52">
        <f t="shared" si="352"/>
        <v>0</v>
      </c>
      <c r="BC612" s="39">
        <f t="shared" si="353"/>
        <v>0</v>
      </c>
      <c r="BD612" s="51">
        <f t="shared" ca="1" si="354"/>
        <v>0</v>
      </c>
      <c r="BE612" s="15">
        <f t="shared" ca="1" si="355"/>
        <v>106014.60428553754</v>
      </c>
      <c r="BF612" s="15">
        <v>-50199.68</v>
      </c>
      <c r="BG612" s="15">
        <f t="shared" ca="1" si="356"/>
        <v>2409394.0201288904</v>
      </c>
      <c r="BH612" s="15"/>
      <c r="BI612" s="15"/>
    </row>
    <row r="613" spans="1:61" ht="11.25" x14ac:dyDescent="0.2">
      <c r="A613" s="20">
        <v>31540</v>
      </c>
      <c r="B613" s="20"/>
      <c r="C613" s="20">
        <v>1</v>
      </c>
      <c r="D613" s="20">
        <f t="shared" si="340"/>
        <v>3</v>
      </c>
      <c r="E613" s="47">
        <f t="shared" si="341"/>
        <v>3</v>
      </c>
      <c r="F613" s="47">
        <f t="shared" si="342"/>
        <v>33</v>
      </c>
      <c r="G613" s="21" t="s">
        <v>694</v>
      </c>
      <c r="H613" s="29">
        <v>1710</v>
      </c>
      <c r="I613" s="48"/>
      <c r="J613" s="29">
        <f t="shared" si="343"/>
        <v>2756.4179104477612</v>
      </c>
      <c r="K613" s="125">
        <v>108388.15000000001</v>
      </c>
      <c r="L613" s="125">
        <v>343900.6</v>
      </c>
      <c r="M613" s="125">
        <v>0</v>
      </c>
      <c r="N613" s="126">
        <f t="shared" si="323"/>
        <v>212160.70199999999</v>
      </c>
      <c r="O613" s="126">
        <f t="shared" ca="1" si="324"/>
        <v>467236.32260552101</v>
      </c>
      <c r="P613" s="126">
        <f t="shared" ca="1" si="325"/>
        <v>76523</v>
      </c>
      <c r="Q613" s="49">
        <f t="shared" si="344"/>
        <v>1</v>
      </c>
      <c r="R613" s="49">
        <f t="shared" si="345"/>
        <v>0</v>
      </c>
      <c r="S613" s="49">
        <f ca="1">OFFSET(V!$B$7,D613,Q613)*H613</f>
        <v>9798.3000000000011</v>
      </c>
      <c r="T613" s="49">
        <f ca="1">IF(R613&gt;0,OFFSET(V!$I$7,D613,R613)*IF(R613=1,H613-9300,IF(R613=2,H613-18000,IF(R613=3,H613-45000,0))),0)</f>
        <v>0</v>
      </c>
      <c r="U613" s="49">
        <f>IF(AND(I613=1,H613&gt;20000,H613&lt;=45000),H613*V!$G$7,0)+IF(AND(I613=1,H613&gt;45000,H613&lt;=50000),V!$G$7/5000*(50000-H613)*H613,0)</f>
        <v>0</v>
      </c>
      <c r="V613" s="50">
        <f t="shared" ca="1" si="326"/>
        <v>9798.3000000000011</v>
      </c>
      <c r="W613" s="51">
        <v>0</v>
      </c>
      <c r="X613" s="51">
        <v>0</v>
      </c>
      <c r="Y613" s="52">
        <v>108.35519574427883</v>
      </c>
      <c r="Z613" s="52">
        <v>19331.991308329034</v>
      </c>
      <c r="AA613" s="52">
        <v>0</v>
      </c>
      <c r="AB613" s="138">
        <f t="shared" si="346"/>
        <v>0</v>
      </c>
      <c r="AC613" s="52">
        <v>18291.170148938407</v>
      </c>
      <c r="AD613" s="138">
        <f t="shared" si="327"/>
        <v>0</v>
      </c>
      <c r="AE613" s="138">
        <f t="shared" si="328"/>
        <v>1710</v>
      </c>
      <c r="AF613" s="138">
        <f t="shared" si="329"/>
        <v>0</v>
      </c>
      <c r="AG613" s="138">
        <f t="shared" si="330"/>
        <v>0</v>
      </c>
      <c r="AH613" s="29"/>
      <c r="AI613" s="29"/>
      <c r="AJ613" s="15"/>
      <c r="AK613" s="51">
        <f t="shared" ca="1" si="331"/>
        <v>1225732.1108069057</v>
      </c>
      <c r="AL613" s="15">
        <f t="shared" ca="1" si="332"/>
        <v>1312053.4108069057</v>
      </c>
      <c r="AM613" s="49">
        <f t="shared" ca="1" si="333"/>
        <v>7499.9444203206467</v>
      </c>
      <c r="AN613" s="49">
        <f t="shared" ca="1" si="334"/>
        <v>47.782651439394343</v>
      </c>
      <c r="AO613" s="15"/>
      <c r="AP613" s="49">
        <f t="shared" ca="1" si="335"/>
        <v>10643.712465476816</v>
      </c>
      <c r="AQ613" s="15">
        <f t="shared" si="347"/>
        <v>18291.170148938407</v>
      </c>
      <c r="AR613" s="15">
        <f t="shared" si="348"/>
        <v>0</v>
      </c>
      <c r="AS613" s="15"/>
      <c r="AT613" s="15"/>
      <c r="AU613" s="51">
        <f t="shared" si="336"/>
        <v>0</v>
      </c>
      <c r="AV613" s="51">
        <f t="shared" ca="1" si="337"/>
        <v>28516.639488818346</v>
      </c>
      <c r="AW613" s="51">
        <f t="shared" ca="1" si="349"/>
        <v>0</v>
      </c>
      <c r="AX613" s="15">
        <f t="shared" ca="1" si="350"/>
        <v>20869.181805356755</v>
      </c>
      <c r="AY613" s="51">
        <f t="shared" ca="1" si="351"/>
        <v>-2295.720478513902</v>
      </c>
      <c r="AZ613" s="52">
        <f t="shared" ca="1" si="338"/>
        <v>0</v>
      </c>
      <c r="BA613" s="52">
        <f t="shared" ca="1" si="339"/>
        <v>0</v>
      </c>
      <c r="BB613" s="52">
        <f t="shared" si="352"/>
        <v>0</v>
      </c>
      <c r="BC613" s="39">
        <f t="shared" si="353"/>
        <v>0</v>
      </c>
      <c r="BD613" s="51">
        <f t="shared" ca="1" si="354"/>
        <v>0</v>
      </c>
      <c r="BE613" s="15">
        <f t="shared" ca="1" si="355"/>
        <v>36864.631475781258</v>
      </c>
      <c r="BF613" s="15">
        <v>-30760.52</v>
      </c>
      <c r="BG613" s="15">
        <f t="shared" ca="1" si="356"/>
        <v>1325705.249354447</v>
      </c>
      <c r="BH613" s="15"/>
      <c r="BI613" s="15"/>
    </row>
    <row r="614" spans="1:61" ht="11.25" x14ac:dyDescent="0.2">
      <c r="A614" s="20">
        <v>31541</v>
      </c>
      <c r="B614" s="20"/>
      <c r="C614" s="20">
        <v>1</v>
      </c>
      <c r="D614" s="20">
        <f t="shared" si="340"/>
        <v>3</v>
      </c>
      <c r="E614" s="47">
        <f t="shared" si="341"/>
        <v>3</v>
      </c>
      <c r="F614" s="47">
        <f t="shared" si="342"/>
        <v>33</v>
      </c>
      <c r="G614" s="21" t="s">
        <v>695</v>
      </c>
      <c r="H614" s="29">
        <v>1120</v>
      </c>
      <c r="I614" s="48"/>
      <c r="J614" s="29">
        <f t="shared" si="343"/>
        <v>1805.3731343283582</v>
      </c>
      <c r="K614" s="125">
        <v>54351.75</v>
      </c>
      <c r="L614" s="125">
        <v>41102.1</v>
      </c>
      <c r="M614" s="125">
        <v>35402</v>
      </c>
      <c r="N614" s="126">
        <f t="shared" si="323"/>
        <v>90565.078999999998</v>
      </c>
      <c r="O614" s="126">
        <f t="shared" ca="1" si="324"/>
        <v>306026.1294258383</v>
      </c>
      <c r="P614" s="126">
        <f t="shared" ca="1" si="325"/>
        <v>64638</v>
      </c>
      <c r="Q614" s="49">
        <f t="shared" si="344"/>
        <v>1</v>
      </c>
      <c r="R614" s="49">
        <f t="shared" si="345"/>
        <v>0</v>
      </c>
      <c r="S614" s="49">
        <f ca="1">OFFSET(V!$B$7,D614,Q614)*H614</f>
        <v>6417.6</v>
      </c>
      <c r="T614" s="49">
        <f ca="1">IF(R614&gt;0,OFFSET(V!$I$7,D614,R614)*IF(R614=1,H614-9300,IF(R614=2,H614-18000,IF(R614=3,H614-45000,0))),0)</f>
        <v>0</v>
      </c>
      <c r="U614" s="49">
        <f>IF(AND(I614=1,H614&gt;20000,H614&lt;=45000),H614*V!$G$7,0)+IF(AND(I614=1,H614&gt;45000,H614&lt;=50000),V!$G$7/5000*(50000-H614)*H614,0)</f>
        <v>0</v>
      </c>
      <c r="V614" s="50">
        <f t="shared" ca="1" si="326"/>
        <v>6417.6</v>
      </c>
      <c r="W614" s="51">
        <v>0</v>
      </c>
      <c r="X614" s="51">
        <v>0</v>
      </c>
      <c r="Y614" s="52">
        <v>0</v>
      </c>
      <c r="Z614" s="52">
        <v>32557.938417040325</v>
      </c>
      <c r="AA614" s="52">
        <v>2736</v>
      </c>
      <c r="AB614" s="138">
        <f t="shared" si="346"/>
        <v>1736</v>
      </c>
      <c r="AC614" s="52">
        <v>30805.041332093228</v>
      </c>
      <c r="AD614" s="138">
        <f t="shared" si="327"/>
        <v>0</v>
      </c>
      <c r="AE614" s="138">
        <f t="shared" si="328"/>
        <v>1120</v>
      </c>
      <c r="AF614" s="138">
        <f t="shared" si="329"/>
        <v>0</v>
      </c>
      <c r="AG614" s="138">
        <f t="shared" si="330"/>
        <v>0</v>
      </c>
      <c r="AH614" s="29"/>
      <c r="AI614" s="29"/>
      <c r="AJ614" s="15"/>
      <c r="AK614" s="51">
        <f t="shared" ca="1" si="331"/>
        <v>802818.69245832413</v>
      </c>
      <c r="AL614" s="15">
        <f t="shared" ca="1" si="332"/>
        <v>873874.29245832411</v>
      </c>
      <c r="AM614" s="49">
        <f t="shared" ca="1" si="333"/>
        <v>4912.2442986895467</v>
      </c>
      <c r="AN614" s="49">
        <f t="shared" ca="1" si="334"/>
        <v>0</v>
      </c>
      <c r="AO614" s="15"/>
      <c r="AP614" s="49">
        <f t="shared" ca="1" si="335"/>
        <v>17925.589219066933</v>
      </c>
      <c r="AQ614" s="15">
        <f t="shared" si="347"/>
        <v>30805.041332093228</v>
      </c>
      <c r="AR614" s="15">
        <f t="shared" si="348"/>
        <v>0</v>
      </c>
      <c r="AS614" s="15"/>
      <c r="AT614" s="15"/>
      <c r="AU614" s="51">
        <f t="shared" si="336"/>
        <v>868</v>
      </c>
      <c r="AV614" s="51">
        <f t="shared" ca="1" si="337"/>
        <v>18677.565045307922</v>
      </c>
      <c r="AW614" s="51">
        <f t="shared" ca="1" si="349"/>
        <v>0</v>
      </c>
      <c r="AX614" s="15">
        <f t="shared" ca="1" si="350"/>
        <v>6666.1129322816269</v>
      </c>
      <c r="AY614" s="51">
        <f t="shared" ca="1" si="351"/>
        <v>-733.30771246609856</v>
      </c>
      <c r="AZ614" s="52">
        <f t="shared" ca="1" si="338"/>
        <v>0</v>
      </c>
      <c r="BA614" s="52">
        <f t="shared" ca="1" si="339"/>
        <v>0</v>
      </c>
      <c r="BB614" s="52">
        <f t="shared" si="352"/>
        <v>0</v>
      </c>
      <c r="BC614" s="39">
        <f t="shared" si="353"/>
        <v>0</v>
      </c>
      <c r="BD614" s="51">
        <f t="shared" ca="1" si="354"/>
        <v>0</v>
      </c>
      <c r="BE614" s="15">
        <f t="shared" ca="1" si="355"/>
        <v>36737.846551908755</v>
      </c>
      <c r="BF614" s="15">
        <v>-17643.97</v>
      </c>
      <c r="BG614" s="15">
        <f t="shared" ca="1" si="356"/>
        <v>897880.41330892243</v>
      </c>
      <c r="BH614" s="15"/>
      <c r="BI614" s="15"/>
    </row>
    <row r="615" spans="1:61" ht="11.25" x14ac:dyDescent="0.2">
      <c r="A615" s="20">
        <v>31542</v>
      </c>
      <c r="B615" s="20"/>
      <c r="C615" s="20">
        <v>1</v>
      </c>
      <c r="D615" s="20">
        <f t="shared" si="340"/>
        <v>3</v>
      </c>
      <c r="E615" s="47">
        <f t="shared" si="341"/>
        <v>3</v>
      </c>
      <c r="F615" s="47">
        <f t="shared" si="342"/>
        <v>33</v>
      </c>
      <c r="G615" s="21" t="s">
        <v>696</v>
      </c>
      <c r="H615" s="29">
        <v>1008</v>
      </c>
      <c r="I615" s="48"/>
      <c r="J615" s="29">
        <f t="shared" si="343"/>
        <v>1624.8358208955224</v>
      </c>
      <c r="K615" s="125">
        <v>58744.500000000007</v>
      </c>
      <c r="L615" s="125">
        <v>17454.830000000002</v>
      </c>
      <c r="M615" s="125">
        <v>32534</v>
      </c>
      <c r="N615" s="126">
        <f t="shared" si="323"/>
        <v>81637.423699999999</v>
      </c>
      <c r="O615" s="126">
        <f t="shared" ca="1" si="324"/>
        <v>275423.5164832545</v>
      </c>
      <c r="P615" s="126">
        <f t="shared" ca="1" si="325"/>
        <v>58136</v>
      </c>
      <c r="Q615" s="49">
        <f t="shared" si="344"/>
        <v>1</v>
      </c>
      <c r="R615" s="49">
        <f t="shared" si="345"/>
        <v>0</v>
      </c>
      <c r="S615" s="49">
        <f ca="1">OFFSET(V!$B$7,D615,Q615)*H615</f>
        <v>5775.84</v>
      </c>
      <c r="T615" s="49">
        <f ca="1">IF(R615&gt;0,OFFSET(V!$I$7,D615,R615)*IF(R615=1,H615-9300,IF(R615=2,H615-18000,IF(R615=3,H615-45000,0))),0)</f>
        <v>0</v>
      </c>
      <c r="U615" s="49">
        <f>IF(AND(I615=1,H615&gt;20000,H615&lt;=45000),H615*V!$G$7,0)+IF(AND(I615=1,H615&gt;45000,H615&lt;=50000),V!$G$7/5000*(50000-H615)*H615,0)</f>
        <v>0</v>
      </c>
      <c r="V615" s="50">
        <f t="shared" ca="1" si="326"/>
        <v>5775.84</v>
      </c>
      <c r="W615" s="51">
        <v>0</v>
      </c>
      <c r="X615" s="51">
        <v>0</v>
      </c>
      <c r="Y615" s="52">
        <v>144.98230416488011</v>
      </c>
      <c r="Z615" s="52">
        <v>49575.372629957194</v>
      </c>
      <c r="AA615" s="52">
        <v>11195</v>
      </c>
      <c r="AB615" s="138">
        <f t="shared" si="346"/>
        <v>10195</v>
      </c>
      <c r="AC615" s="52">
        <v>46906.268552939349</v>
      </c>
      <c r="AD615" s="138">
        <f t="shared" si="327"/>
        <v>0</v>
      </c>
      <c r="AE615" s="138">
        <f t="shared" si="328"/>
        <v>1008</v>
      </c>
      <c r="AF615" s="138">
        <f t="shared" si="329"/>
        <v>0</v>
      </c>
      <c r="AG615" s="138">
        <f t="shared" si="330"/>
        <v>0</v>
      </c>
      <c r="AH615" s="29"/>
      <c r="AI615" s="29"/>
      <c r="AJ615" s="15"/>
      <c r="AK615" s="51">
        <f t="shared" ca="1" si="331"/>
        <v>722536.8232124917</v>
      </c>
      <c r="AL615" s="15">
        <f t="shared" ca="1" si="332"/>
        <v>786448.66321249167</v>
      </c>
      <c r="AM615" s="49">
        <f t="shared" ca="1" si="333"/>
        <v>4421.0198688205919</v>
      </c>
      <c r="AN615" s="49">
        <f t="shared" ca="1" si="334"/>
        <v>63.934533616091016</v>
      </c>
      <c r="AO615" s="15"/>
      <c r="AP615" s="49">
        <f t="shared" ca="1" si="335"/>
        <v>27294.964249999059</v>
      </c>
      <c r="AQ615" s="15">
        <f t="shared" si="347"/>
        <v>46906.268552939349</v>
      </c>
      <c r="AR615" s="15">
        <f t="shared" si="348"/>
        <v>0</v>
      </c>
      <c r="AS615" s="15"/>
      <c r="AT615" s="15"/>
      <c r="AU615" s="51">
        <f t="shared" si="336"/>
        <v>5097.5</v>
      </c>
      <c r="AV615" s="51">
        <f t="shared" ca="1" si="337"/>
        <v>16809.808540777132</v>
      </c>
      <c r="AW615" s="51">
        <f t="shared" ca="1" si="349"/>
        <v>0</v>
      </c>
      <c r="AX615" s="15">
        <f t="shared" ca="1" si="350"/>
        <v>2296.004237836838</v>
      </c>
      <c r="AY615" s="51">
        <f t="shared" ca="1" si="351"/>
        <v>-252.57262104083847</v>
      </c>
      <c r="AZ615" s="52">
        <f t="shared" ca="1" si="338"/>
        <v>0</v>
      </c>
      <c r="BA615" s="52">
        <f t="shared" ca="1" si="339"/>
        <v>0</v>
      </c>
      <c r="BB615" s="52">
        <f t="shared" si="352"/>
        <v>0</v>
      </c>
      <c r="BC615" s="39">
        <f t="shared" si="353"/>
        <v>0</v>
      </c>
      <c r="BD615" s="51">
        <f t="shared" ca="1" si="354"/>
        <v>0</v>
      </c>
      <c r="BE615" s="15">
        <f t="shared" ca="1" si="355"/>
        <v>48949.700169735348</v>
      </c>
      <c r="BF615" s="15">
        <v>-16932.46</v>
      </c>
      <c r="BG615" s="15">
        <f t="shared" ca="1" si="356"/>
        <v>822950.85778466368</v>
      </c>
      <c r="BH615" s="15"/>
      <c r="BI615" s="15"/>
    </row>
    <row r="616" spans="1:61" ht="11.25" x14ac:dyDescent="0.2">
      <c r="A616" s="20">
        <v>31543</v>
      </c>
      <c r="B616" s="20"/>
      <c r="C616" s="20">
        <v>1</v>
      </c>
      <c r="D616" s="20">
        <f t="shared" si="340"/>
        <v>3</v>
      </c>
      <c r="E616" s="47">
        <f t="shared" si="341"/>
        <v>2</v>
      </c>
      <c r="F616" s="47">
        <f t="shared" si="342"/>
        <v>32</v>
      </c>
      <c r="G616" s="21" t="s">
        <v>697</v>
      </c>
      <c r="H616" s="29">
        <v>931</v>
      </c>
      <c r="I616" s="48"/>
      <c r="J616" s="29">
        <f t="shared" si="343"/>
        <v>1500.7164179104477</v>
      </c>
      <c r="K616" s="125">
        <v>66200.800000000003</v>
      </c>
      <c r="L616" s="125">
        <v>153108.43</v>
      </c>
      <c r="M616" s="125">
        <v>0</v>
      </c>
      <c r="N616" s="126">
        <f t="shared" si="323"/>
        <v>107376.8637</v>
      </c>
      <c r="O616" s="126">
        <f t="shared" ca="1" si="324"/>
        <v>254384.22008522809</v>
      </c>
      <c r="P616" s="126">
        <f t="shared" ca="1" si="325"/>
        <v>44102</v>
      </c>
      <c r="Q616" s="49">
        <f t="shared" si="344"/>
        <v>1</v>
      </c>
      <c r="R616" s="49">
        <f t="shared" si="345"/>
        <v>0</v>
      </c>
      <c r="S616" s="49">
        <f ca="1">OFFSET(V!$B$7,D616,Q616)*H616</f>
        <v>5334.63</v>
      </c>
      <c r="T616" s="49">
        <f ca="1">IF(R616&gt;0,OFFSET(V!$I$7,D616,R616)*IF(R616=1,H616-9300,IF(R616=2,H616-18000,IF(R616=3,H616-45000,0))),0)</f>
        <v>0</v>
      </c>
      <c r="U616" s="49">
        <f>IF(AND(I616=1,H616&gt;20000,H616&lt;=45000),H616*V!$G$7,0)+IF(AND(I616=1,H616&gt;45000,H616&lt;=50000),V!$G$7/5000*(50000-H616)*H616,0)</f>
        <v>0</v>
      </c>
      <c r="V616" s="50">
        <f t="shared" ca="1" si="326"/>
        <v>5334.63</v>
      </c>
      <c r="W616" s="51">
        <v>0</v>
      </c>
      <c r="X616" s="51">
        <v>0</v>
      </c>
      <c r="Y616" s="52">
        <v>634.57918795375099</v>
      </c>
      <c r="Z616" s="52">
        <v>32379.599281992396</v>
      </c>
      <c r="AA616" s="52">
        <v>0</v>
      </c>
      <c r="AB616" s="138">
        <f t="shared" si="346"/>
        <v>0</v>
      </c>
      <c r="AC616" s="52">
        <v>30636.303853819547</v>
      </c>
      <c r="AD616" s="138">
        <f t="shared" si="327"/>
        <v>0</v>
      </c>
      <c r="AE616" s="138">
        <f t="shared" si="328"/>
        <v>931</v>
      </c>
      <c r="AF616" s="138">
        <f t="shared" si="329"/>
        <v>0</v>
      </c>
      <c r="AG616" s="138">
        <f t="shared" si="330"/>
        <v>0</v>
      </c>
      <c r="AH616" s="29"/>
      <c r="AI616" s="29"/>
      <c r="AJ616" s="15"/>
      <c r="AK616" s="51">
        <f t="shared" ca="1" si="331"/>
        <v>667343.03810598189</v>
      </c>
      <c r="AL616" s="15">
        <f t="shared" ca="1" si="332"/>
        <v>716779.66810598189</v>
      </c>
      <c r="AM616" s="49">
        <f t="shared" ca="1" si="333"/>
        <v>4083.3030732856855</v>
      </c>
      <c r="AN616" s="49">
        <f t="shared" ca="1" si="334"/>
        <v>279.83776818832422</v>
      </c>
      <c r="AO616" s="15"/>
      <c r="AP616" s="49">
        <f t="shared" ca="1" si="335"/>
        <v>17827.400137325822</v>
      </c>
      <c r="AQ616" s="15">
        <f t="shared" si="347"/>
        <v>30636.303853819547</v>
      </c>
      <c r="AR616" s="15">
        <f t="shared" si="348"/>
        <v>0</v>
      </c>
      <c r="AS616" s="15"/>
      <c r="AT616" s="15"/>
      <c r="AU616" s="51">
        <f t="shared" si="336"/>
        <v>0</v>
      </c>
      <c r="AV616" s="51">
        <f t="shared" ca="1" si="337"/>
        <v>15525.725943912212</v>
      </c>
      <c r="AW616" s="51">
        <f t="shared" ca="1" si="349"/>
        <v>0</v>
      </c>
      <c r="AX616" s="15">
        <f t="shared" ca="1" si="350"/>
        <v>2716.8222274184882</v>
      </c>
      <c r="AY616" s="51">
        <f t="shared" ca="1" si="351"/>
        <v>-298.86482767452969</v>
      </c>
      <c r="AZ616" s="52">
        <f t="shared" ca="1" si="338"/>
        <v>0</v>
      </c>
      <c r="BA616" s="52">
        <f t="shared" ca="1" si="339"/>
        <v>0</v>
      </c>
      <c r="BB616" s="52">
        <f t="shared" si="352"/>
        <v>0</v>
      </c>
      <c r="BC616" s="39">
        <f t="shared" si="353"/>
        <v>0</v>
      </c>
      <c r="BD616" s="51">
        <f t="shared" ca="1" si="354"/>
        <v>0</v>
      </c>
      <c r="BE616" s="15">
        <f t="shared" ca="1" si="355"/>
        <v>33054.261253563505</v>
      </c>
      <c r="BF616" s="15">
        <v>-19657.009999999998</v>
      </c>
      <c r="BG616" s="15">
        <f t="shared" ca="1" si="356"/>
        <v>734540.0602010194</v>
      </c>
      <c r="BH616" s="15"/>
      <c r="BI616" s="15"/>
    </row>
    <row r="617" spans="1:61" ht="11.25" x14ac:dyDescent="0.2">
      <c r="A617" s="20">
        <v>31546</v>
      </c>
      <c r="B617" s="20"/>
      <c r="C617" s="20">
        <v>1</v>
      </c>
      <c r="D617" s="20">
        <f t="shared" si="340"/>
        <v>3</v>
      </c>
      <c r="E617" s="47">
        <f t="shared" si="341"/>
        <v>3</v>
      </c>
      <c r="F617" s="47">
        <f t="shared" si="342"/>
        <v>33</v>
      </c>
      <c r="G617" s="21" t="s">
        <v>698</v>
      </c>
      <c r="H617" s="29">
        <v>1110</v>
      </c>
      <c r="I617" s="48"/>
      <c r="J617" s="29">
        <f t="shared" si="343"/>
        <v>1789.2537313432836</v>
      </c>
      <c r="K617" s="125">
        <v>64301.450000000004</v>
      </c>
      <c r="L617" s="125">
        <v>104220.74</v>
      </c>
      <c r="M617" s="125">
        <v>19634</v>
      </c>
      <c r="N617" s="126">
        <f t="shared" si="323"/>
        <v>106577.13260000001</v>
      </c>
      <c r="O617" s="126">
        <f t="shared" ca="1" si="324"/>
        <v>303293.75327025045</v>
      </c>
      <c r="P617" s="126">
        <f t="shared" ca="1" si="325"/>
        <v>59015</v>
      </c>
      <c r="Q617" s="49">
        <f t="shared" si="344"/>
        <v>1</v>
      </c>
      <c r="R617" s="49">
        <f t="shared" si="345"/>
        <v>0</v>
      </c>
      <c r="S617" s="49">
        <f ca="1">OFFSET(V!$B$7,D617,Q617)*H617</f>
        <v>6360.3</v>
      </c>
      <c r="T617" s="49">
        <f ca="1">IF(R617&gt;0,OFFSET(V!$I$7,D617,R617)*IF(R617=1,H617-9300,IF(R617=2,H617-18000,IF(R617=3,H617-45000,0))),0)</f>
        <v>0</v>
      </c>
      <c r="U617" s="49">
        <f>IF(AND(I617=1,H617&gt;20000,H617&lt;=45000),H617*V!$G$7,0)+IF(AND(I617=1,H617&gt;45000,H617&lt;=50000),V!$G$7/5000*(50000-H617)*H617,0)</f>
        <v>0</v>
      </c>
      <c r="V617" s="50">
        <f t="shared" ca="1" si="326"/>
        <v>6360.3</v>
      </c>
      <c r="W617" s="51">
        <v>0</v>
      </c>
      <c r="X617" s="51">
        <v>0</v>
      </c>
      <c r="Y617" s="52">
        <v>0</v>
      </c>
      <c r="Z617" s="52">
        <v>33729.569849494561</v>
      </c>
      <c r="AA617" s="52">
        <v>5363</v>
      </c>
      <c r="AB617" s="138">
        <f t="shared" si="346"/>
        <v>4363</v>
      </c>
      <c r="AC617" s="52">
        <v>31913.592931412004</v>
      </c>
      <c r="AD617" s="138">
        <f t="shared" si="327"/>
        <v>0</v>
      </c>
      <c r="AE617" s="138">
        <f t="shared" si="328"/>
        <v>1110</v>
      </c>
      <c r="AF617" s="138">
        <f t="shared" si="329"/>
        <v>0</v>
      </c>
      <c r="AG617" s="138">
        <f t="shared" si="330"/>
        <v>0</v>
      </c>
      <c r="AH617" s="29"/>
      <c r="AI617" s="29"/>
      <c r="AJ617" s="15"/>
      <c r="AK617" s="51">
        <f t="shared" ca="1" si="331"/>
        <v>795650.66841851769</v>
      </c>
      <c r="AL617" s="15">
        <f t="shared" ca="1" si="332"/>
        <v>861025.96841851773</v>
      </c>
      <c r="AM617" s="49">
        <f t="shared" ca="1" si="333"/>
        <v>4868.3849745941043</v>
      </c>
      <c r="AN617" s="49">
        <f t="shared" ca="1" si="334"/>
        <v>0</v>
      </c>
      <c r="AO617" s="15"/>
      <c r="AP617" s="49">
        <f t="shared" ca="1" si="335"/>
        <v>18570.660276862454</v>
      </c>
      <c r="AQ617" s="15">
        <f t="shared" si="347"/>
        <v>31913.592931412004</v>
      </c>
      <c r="AR617" s="15">
        <f t="shared" si="348"/>
        <v>0</v>
      </c>
      <c r="AS617" s="15"/>
      <c r="AT617" s="15"/>
      <c r="AU617" s="51">
        <f t="shared" si="336"/>
        <v>2181.5</v>
      </c>
      <c r="AV617" s="51">
        <f t="shared" ca="1" si="337"/>
        <v>18510.801071689104</v>
      </c>
      <c r="AW617" s="51">
        <f t="shared" ca="1" si="349"/>
        <v>0</v>
      </c>
      <c r="AX617" s="15">
        <f t="shared" ca="1" si="350"/>
        <v>7349.3684171395544</v>
      </c>
      <c r="AY617" s="51">
        <f t="shared" ca="1" si="351"/>
        <v>-808.46943290511774</v>
      </c>
      <c r="AZ617" s="52">
        <f t="shared" ca="1" si="338"/>
        <v>0</v>
      </c>
      <c r="BA617" s="52">
        <f t="shared" ca="1" si="339"/>
        <v>0</v>
      </c>
      <c r="BB617" s="52">
        <f t="shared" si="352"/>
        <v>0</v>
      </c>
      <c r="BC617" s="39">
        <f t="shared" si="353"/>
        <v>0</v>
      </c>
      <c r="BD617" s="51">
        <f t="shared" ca="1" si="354"/>
        <v>0</v>
      </c>
      <c r="BE617" s="15">
        <f t="shared" ca="1" si="355"/>
        <v>38454.491915646438</v>
      </c>
      <c r="BF617" s="15">
        <v>-19034.71</v>
      </c>
      <c r="BG617" s="15">
        <f t="shared" ca="1" si="356"/>
        <v>885314.13530875836</v>
      </c>
      <c r="BH617" s="15"/>
      <c r="BI617" s="15"/>
    </row>
    <row r="618" spans="1:61" ht="11.25" x14ac:dyDescent="0.2">
      <c r="A618" s="20">
        <v>31549</v>
      </c>
      <c r="B618" s="20"/>
      <c r="C618" s="20">
        <v>1</v>
      </c>
      <c r="D618" s="20">
        <f t="shared" si="340"/>
        <v>3</v>
      </c>
      <c r="E618" s="47">
        <f t="shared" si="341"/>
        <v>5</v>
      </c>
      <c r="F618" s="47">
        <f t="shared" si="342"/>
        <v>35</v>
      </c>
      <c r="G618" s="21" t="s">
        <v>699</v>
      </c>
      <c r="H618" s="29">
        <v>5578</v>
      </c>
      <c r="I618" s="48"/>
      <c r="J618" s="29">
        <f t="shared" si="343"/>
        <v>8991.4029850746265</v>
      </c>
      <c r="K618" s="125">
        <v>409743.44999999995</v>
      </c>
      <c r="L618" s="125">
        <v>1959944.87</v>
      </c>
      <c r="M618" s="125">
        <v>0</v>
      </c>
      <c r="N618" s="126">
        <f t="shared" si="323"/>
        <v>1059393.7833</v>
      </c>
      <c r="O618" s="126">
        <f t="shared" ca="1" si="324"/>
        <v>1524119.4195868983</v>
      </c>
      <c r="P618" s="126">
        <f t="shared" ca="1" si="325"/>
        <v>139418</v>
      </c>
      <c r="Q618" s="49">
        <f t="shared" si="344"/>
        <v>1</v>
      </c>
      <c r="R618" s="49">
        <f t="shared" si="345"/>
        <v>0</v>
      </c>
      <c r="S618" s="49">
        <f ca="1">OFFSET(V!$B$7,D618,Q618)*H618</f>
        <v>31961.940000000002</v>
      </c>
      <c r="T618" s="49">
        <f ca="1">IF(R618&gt;0,OFFSET(V!$I$7,D618,R618)*IF(R618=1,H618-9300,IF(R618=2,H618-18000,IF(R618=3,H618-45000,0))),0)</f>
        <v>0</v>
      </c>
      <c r="U618" s="49">
        <f>IF(AND(I618=1,H618&gt;20000,H618&lt;=45000),H618*V!$G$7,0)+IF(AND(I618=1,H618&gt;45000,H618&lt;=50000),V!$G$7/5000*(50000-H618)*H618,0)</f>
        <v>0</v>
      </c>
      <c r="V618" s="50">
        <f t="shared" ca="1" si="326"/>
        <v>31961.940000000002</v>
      </c>
      <c r="W618" s="51">
        <v>33529.700000000004</v>
      </c>
      <c r="X618" s="51">
        <v>0</v>
      </c>
      <c r="Y618" s="52">
        <v>16857.045267908401</v>
      </c>
      <c r="Z618" s="52">
        <v>368798.28201420023</v>
      </c>
      <c r="AA618" s="52">
        <v>7106</v>
      </c>
      <c r="AB618" s="138">
        <f t="shared" si="346"/>
        <v>6106</v>
      </c>
      <c r="AC618" s="52">
        <v>348942.43533264747</v>
      </c>
      <c r="AD618" s="138">
        <f t="shared" si="327"/>
        <v>0</v>
      </c>
      <c r="AE618" s="138">
        <f t="shared" si="328"/>
        <v>5578</v>
      </c>
      <c r="AF618" s="138">
        <f t="shared" si="329"/>
        <v>0</v>
      </c>
      <c r="AG618" s="138">
        <f t="shared" si="330"/>
        <v>0</v>
      </c>
      <c r="AH618" s="29"/>
      <c r="AI618" s="29"/>
      <c r="AJ618" s="15"/>
      <c r="AK618" s="51">
        <f t="shared" ca="1" si="331"/>
        <v>3998323.8094040463</v>
      </c>
      <c r="AL618" s="15">
        <f t="shared" ca="1" si="332"/>
        <v>4203233.4494040459</v>
      </c>
      <c r="AM618" s="49">
        <f t="shared" ca="1" si="333"/>
        <v>24464.730980437758</v>
      </c>
      <c r="AN618" s="49">
        <f t="shared" ca="1" si="334"/>
        <v>7433.6473927424759</v>
      </c>
      <c r="AO618" s="15"/>
      <c r="AP618" s="49">
        <f t="shared" ca="1" si="335"/>
        <v>203051.13989109633</v>
      </c>
      <c r="AQ618" s="15">
        <f t="shared" si="347"/>
        <v>348942.43533264747</v>
      </c>
      <c r="AR618" s="15">
        <f t="shared" si="348"/>
        <v>0</v>
      </c>
      <c r="AS618" s="15"/>
      <c r="AT618" s="15"/>
      <c r="AU618" s="51">
        <f t="shared" si="336"/>
        <v>3053</v>
      </c>
      <c r="AV618" s="51">
        <f t="shared" ca="1" si="337"/>
        <v>93020.944484578213</v>
      </c>
      <c r="AW618" s="51">
        <f t="shared" ca="1" si="349"/>
        <v>14923.107423708134</v>
      </c>
      <c r="AX618" s="15">
        <f t="shared" ca="1" si="350"/>
        <v>0</v>
      </c>
      <c r="AY618" s="51">
        <f t="shared" ca="1" si="351"/>
        <v>0</v>
      </c>
      <c r="AZ618" s="52">
        <f t="shared" ca="1" si="338"/>
        <v>0</v>
      </c>
      <c r="BA618" s="52">
        <f t="shared" ca="1" si="339"/>
        <v>0</v>
      </c>
      <c r="BB618" s="52">
        <f t="shared" si="352"/>
        <v>0</v>
      </c>
      <c r="BC618" s="39">
        <f t="shared" si="353"/>
        <v>0</v>
      </c>
      <c r="BD618" s="51">
        <f t="shared" ca="1" si="354"/>
        <v>0</v>
      </c>
      <c r="BE618" s="15">
        <f t="shared" ca="1" si="355"/>
        <v>314048.19179938268</v>
      </c>
      <c r="BF618" s="15">
        <v>-123451.77</v>
      </c>
      <c r="BG618" s="15">
        <f t="shared" ca="1" si="356"/>
        <v>4425728.2495766096</v>
      </c>
      <c r="BH618" s="15"/>
      <c r="BI618" s="15"/>
    </row>
    <row r="619" spans="1:61" ht="11.25" x14ac:dyDescent="0.2">
      <c r="A619" s="20">
        <v>31550</v>
      </c>
      <c r="B619" s="20"/>
      <c r="C619" s="20">
        <v>1</v>
      </c>
      <c r="D619" s="20">
        <f t="shared" si="340"/>
        <v>3</v>
      </c>
      <c r="E619" s="47">
        <f t="shared" si="341"/>
        <v>3</v>
      </c>
      <c r="F619" s="47">
        <f t="shared" si="342"/>
        <v>33</v>
      </c>
      <c r="G619" s="21" t="s">
        <v>700</v>
      </c>
      <c r="H619" s="29">
        <v>1252</v>
      </c>
      <c r="I619" s="48"/>
      <c r="J619" s="29">
        <f t="shared" si="343"/>
        <v>2018.1492537313434</v>
      </c>
      <c r="K619" s="125">
        <v>66156.7</v>
      </c>
      <c r="L619" s="125">
        <v>43369.22</v>
      </c>
      <c r="M619" s="125">
        <v>37243</v>
      </c>
      <c r="N619" s="126">
        <f t="shared" si="323"/>
        <v>101789.8198</v>
      </c>
      <c r="O619" s="126">
        <f t="shared" ca="1" si="324"/>
        <v>342093.49467959785</v>
      </c>
      <c r="P619" s="126">
        <f t="shared" ca="1" si="325"/>
        <v>72091</v>
      </c>
      <c r="Q619" s="49">
        <f t="shared" si="344"/>
        <v>1</v>
      </c>
      <c r="R619" s="49">
        <f t="shared" si="345"/>
        <v>0</v>
      </c>
      <c r="S619" s="49">
        <f ca="1">OFFSET(V!$B$7,D619,Q619)*H619</f>
        <v>7173.9600000000009</v>
      </c>
      <c r="T619" s="49">
        <f ca="1">IF(R619&gt;0,OFFSET(V!$I$7,D619,R619)*IF(R619=1,H619-9300,IF(R619=2,H619-18000,IF(R619=3,H619-45000,0))),0)</f>
        <v>0</v>
      </c>
      <c r="U619" s="49">
        <f>IF(AND(I619=1,H619&gt;20000,H619&lt;=45000),H619*V!$G$7,0)+IF(AND(I619=1,H619&gt;45000,H619&lt;=50000),V!$G$7/5000*(50000-H619)*H619,0)</f>
        <v>0</v>
      </c>
      <c r="V619" s="50">
        <f t="shared" ca="1" si="326"/>
        <v>7173.9600000000009</v>
      </c>
      <c r="W619" s="51">
        <v>0</v>
      </c>
      <c r="X619" s="51">
        <v>0</v>
      </c>
      <c r="Y619" s="52">
        <v>58.138267334287768</v>
      </c>
      <c r="Z619" s="52">
        <v>30351.373153201599</v>
      </c>
      <c r="AA619" s="52">
        <v>0</v>
      </c>
      <c r="AB619" s="138">
        <f t="shared" si="346"/>
        <v>0</v>
      </c>
      <c r="AC619" s="52">
        <v>28717.276029394056</v>
      </c>
      <c r="AD619" s="138">
        <f t="shared" si="327"/>
        <v>0</v>
      </c>
      <c r="AE619" s="138">
        <f t="shared" si="328"/>
        <v>1252</v>
      </c>
      <c r="AF619" s="138">
        <f t="shared" si="329"/>
        <v>0</v>
      </c>
      <c r="AG619" s="138">
        <f t="shared" si="330"/>
        <v>0</v>
      </c>
      <c r="AH619" s="29"/>
      <c r="AI619" s="29"/>
      <c r="AJ619" s="15"/>
      <c r="AK619" s="51">
        <f t="shared" ca="1" si="331"/>
        <v>897436.60978376959</v>
      </c>
      <c r="AL619" s="15">
        <f t="shared" ca="1" si="332"/>
        <v>976701.56978376955</v>
      </c>
      <c r="AM619" s="49">
        <f t="shared" ca="1" si="333"/>
        <v>5491.1873767493862</v>
      </c>
      <c r="AN619" s="49">
        <f t="shared" ca="1" si="334"/>
        <v>25.637908216978857</v>
      </c>
      <c r="AO619" s="15"/>
      <c r="AP619" s="49">
        <f t="shared" ca="1" si="335"/>
        <v>16710.709394737114</v>
      </c>
      <c r="AQ619" s="15">
        <f t="shared" si="347"/>
        <v>28717.276029394056</v>
      </c>
      <c r="AR619" s="15">
        <f t="shared" si="348"/>
        <v>0</v>
      </c>
      <c r="AS619" s="15"/>
      <c r="AT619" s="15"/>
      <c r="AU619" s="51">
        <f t="shared" si="336"/>
        <v>0</v>
      </c>
      <c r="AV619" s="51">
        <f t="shared" ca="1" si="337"/>
        <v>20878.849497076357</v>
      </c>
      <c r="AW619" s="51">
        <f t="shared" ca="1" si="349"/>
        <v>0</v>
      </c>
      <c r="AX619" s="15">
        <f t="shared" ca="1" si="350"/>
        <v>8872.282862419419</v>
      </c>
      <c r="AY619" s="51">
        <f t="shared" ca="1" si="351"/>
        <v>-975.99808408377658</v>
      </c>
      <c r="AZ619" s="52">
        <f t="shared" ca="1" si="338"/>
        <v>0</v>
      </c>
      <c r="BA619" s="52">
        <f t="shared" ca="1" si="339"/>
        <v>0</v>
      </c>
      <c r="BB619" s="52">
        <f t="shared" si="352"/>
        <v>0</v>
      </c>
      <c r="BC619" s="39">
        <f t="shared" si="353"/>
        <v>0</v>
      </c>
      <c r="BD619" s="51">
        <f t="shared" ca="1" si="354"/>
        <v>0</v>
      </c>
      <c r="BE619" s="15">
        <f t="shared" ca="1" si="355"/>
        <v>36613.5608077297</v>
      </c>
      <c r="BF619" s="15">
        <v>-19698.490000000002</v>
      </c>
      <c r="BG619" s="15">
        <f t="shared" ca="1" si="356"/>
        <v>999133.46587646566</v>
      </c>
      <c r="BH619" s="15"/>
      <c r="BI619" s="15"/>
    </row>
    <row r="620" spans="1:61" ht="11.25" x14ac:dyDescent="0.2">
      <c r="A620" s="20">
        <v>31551</v>
      </c>
      <c r="B620" s="20"/>
      <c r="C620" s="20">
        <v>1</v>
      </c>
      <c r="D620" s="20">
        <f t="shared" si="340"/>
        <v>3</v>
      </c>
      <c r="E620" s="47">
        <f t="shared" si="341"/>
        <v>3</v>
      </c>
      <c r="F620" s="47">
        <f t="shared" si="342"/>
        <v>33</v>
      </c>
      <c r="G620" s="21" t="s">
        <v>701</v>
      </c>
      <c r="H620" s="29">
        <v>1597</v>
      </c>
      <c r="I620" s="48"/>
      <c r="J620" s="29">
        <f t="shared" si="343"/>
        <v>2574.2686567164178</v>
      </c>
      <c r="K620" s="125">
        <v>80565.649999999994</v>
      </c>
      <c r="L620" s="125">
        <v>136368.23000000001</v>
      </c>
      <c r="M620" s="125">
        <v>32995</v>
      </c>
      <c r="N620" s="126">
        <f t="shared" si="323"/>
        <v>144185.87770000001</v>
      </c>
      <c r="O620" s="126">
        <f t="shared" ca="1" si="324"/>
        <v>436360.47204737837</v>
      </c>
      <c r="P620" s="126">
        <f t="shared" ca="1" si="325"/>
        <v>87652</v>
      </c>
      <c r="Q620" s="49">
        <f t="shared" si="344"/>
        <v>1</v>
      </c>
      <c r="R620" s="49">
        <f t="shared" si="345"/>
        <v>0</v>
      </c>
      <c r="S620" s="49">
        <f ca="1">OFFSET(V!$B$7,D620,Q620)*H620</f>
        <v>9150.8100000000013</v>
      </c>
      <c r="T620" s="49">
        <f ca="1">IF(R620&gt;0,OFFSET(V!$I$7,D620,R620)*IF(R620=1,H620-9300,IF(R620=2,H620-18000,IF(R620=3,H620-45000,0))),0)</f>
        <v>0</v>
      </c>
      <c r="U620" s="49">
        <f>IF(AND(I620=1,H620&gt;20000,H620&lt;=45000),H620*V!$G$7,0)+IF(AND(I620=1,H620&gt;45000,H620&lt;=50000),V!$G$7/5000*(50000-H620)*H620,0)</f>
        <v>0</v>
      </c>
      <c r="V620" s="50">
        <f t="shared" ca="1" si="326"/>
        <v>9150.8100000000013</v>
      </c>
      <c r="W620" s="51">
        <v>0</v>
      </c>
      <c r="X620" s="51">
        <v>0</v>
      </c>
      <c r="Y620" s="52">
        <v>0</v>
      </c>
      <c r="Z620" s="52">
        <v>38133.107563061851</v>
      </c>
      <c r="AA620" s="52">
        <v>3656</v>
      </c>
      <c r="AB620" s="138">
        <f t="shared" si="346"/>
        <v>2656</v>
      </c>
      <c r="AC620" s="52">
        <v>36080.047193235718</v>
      </c>
      <c r="AD620" s="138">
        <f t="shared" si="327"/>
        <v>0</v>
      </c>
      <c r="AE620" s="138">
        <f t="shared" si="328"/>
        <v>1597</v>
      </c>
      <c r="AF620" s="138">
        <f t="shared" si="329"/>
        <v>0</v>
      </c>
      <c r="AG620" s="138">
        <f t="shared" si="330"/>
        <v>0</v>
      </c>
      <c r="AH620" s="29"/>
      <c r="AI620" s="29"/>
      <c r="AJ620" s="15"/>
      <c r="AK620" s="51">
        <f t="shared" ca="1" si="331"/>
        <v>1144733.4391570925</v>
      </c>
      <c r="AL620" s="15">
        <f t="shared" ca="1" si="332"/>
        <v>1241536.2491570925</v>
      </c>
      <c r="AM620" s="49">
        <f t="shared" ca="1" si="333"/>
        <v>7004.3340580421482</v>
      </c>
      <c r="AN620" s="49">
        <f t="shared" ca="1" si="334"/>
        <v>0</v>
      </c>
      <c r="AO620" s="15"/>
      <c r="AP620" s="49">
        <f t="shared" ca="1" si="335"/>
        <v>20995.13836122306</v>
      </c>
      <c r="AQ620" s="15">
        <f t="shared" si="347"/>
        <v>36080.047193235718</v>
      </c>
      <c r="AR620" s="15">
        <f t="shared" si="348"/>
        <v>0</v>
      </c>
      <c r="AS620" s="15"/>
      <c r="AT620" s="15"/>
      <c r="AU620" s="51">
        <f t="shared" si="336"/>
        <v>1328</v>
      </c>
      <c r="AV620" s="51">
        <f t="shared" ca="1" si="337"/>
        <v>26632.206586925673</v>
      </c>
      <c r="AW620" s="51">
        <f t="shared" ca="1" si="349"/>
        <v>0</v>
      </c>
      <c r="AX620" s="15">
        <f t="shared" ca="1" si="350"/>
        <v>12875.297754913016</v>
      </c>
      <c r="AY620" s="51">
        <f t="shared" ca="1" si="351"/>
        <v>-1416.3509139266223</v>
      </c>
      <c r="AZ620" s="52">
        <f t="shared" ca="1" si="338"/>
        <v>0</v>
      </c>
      <c r="BA620" s="52">
        <f t="shared" ca="1" si="339"/>
        <v>0</v>
      </c>
      <c r="BB620" s="52">
        <f t="shared" si="352"/>
        <v>0</v>
      </c>
      <c r="BC620" s="39">
        <f t="shared" si="353"/>
        <v>0</v>
      </c>
      <c r="BD620" s="51">
        <f t="shared" ca="1" si="354"/>
        <v>0</v>
      </c>
      <c r="BE620" s="15">
        <f t="shared" ca="1" si="355"/>
        <v>47538.994034222109</v>
      </c>
      <c r="BF620" s="15">
        <v>-26137.79</v>
      </c>
      <c r="BG620" s="15">
        <f t="shared" ca="1" si="356"/>
        <v>1269941.7872493567</v>
      </c>
      <c r="BH620" s="15"/>
      <c r="BI620" s="15"/>
    </row>
    <row r="621" spans="1:61" ht="11.25" x14ac:dyDescent="0.2">
      <c r="A621" s="20">
        <v>31552</v>
      </c>
      <c r="B621" s="20"/>
      <c r="C621" s="20">
        <v>1</v>
      </c>
      <c r="D621" s="20">
        <f t="shared" si="340"/>
        <v>3</v>
      </c>
      <c r="E621" s="47">
        <f t="shared" si="341"/>
        <v>3</v>
      </c>
      <c r="F621" s="47">
        <f t="shared" si="342"/>
        <v>33</v>
      </c>
      <c r="G621" s="21" t="s">
        <v>702</v>
      </c>
      <c r="H621" s="29">
        <v>1824</v>
      </c>
      <c r="I621" s="48"/>
      <c r="J621" s="29">
        <f t="shared" si="343"/>
        <v>2940.1791044776119</v>
      </c>
      <c r="K621" s="125">
        <v>116931.65</v>
      </c>
      <c r="L621" s="125">
        <v>165664.79999999999</v>
      </c>
      <c r="M621" s="125">
        <v>24933</v>
      </c>
      <c r="N621" s="126">
        <f t="shared" si="323"/>
        <v>173733.06</v>
      </c>
      <c r="O621" s="126">
        <f t="shared" ca="1" si="324"/>
        <v>498385.41077922238</v>
      </c>
      <c r="P621" s="126">
        <f t="shared" ca="1" si="325"/>
        <v>97396</v>
      </c>
      <c r="Q621" s="49">
        <f t="shared" si="344"/>
        <v>1</v>
      </c>
      <c r="R621" s="49">
        <f t="shared" si="345"/>
        <v>0</v>
      </c>
      <c r="S621" s="49">
        <f ca="1">OFFSET(V!$B$7,D621,Q621)*H621</f>
        <v>10451.52</v>
      </c>
      <c r="T621" s="49">
        <f ca="1">IF(R621&gt;0,OFFSET(V!$I$7,D621,R621)*IF(R621=1,H621-9300,IF(R621=2,H621-18000,IF(R621=3,H621-45000,0))),0)</f>
        <v>0</v>
      </c>
      <c r="U621" s="49">
        <f>IF(AND(I621=1,H621&gt;20000,H621&lt;=45000),H621*V!$G$7,0)+IF(AND(I621=1,H621&gt;45000,H621&lt;=50000),V!$G$7/5000*(50000-H621)*H621,0)</f>
        <v>0</v>
      </c>
      <c r="V621" s="50">
        <f t="shared" ca="1" si="326"/>
        <v>10451.52</v>
      </c>
      <c r="W621" s="51">
        <v>0</v>
      </c>
      <c r="X621" s="51">
        <v>0</v>
      </c>
      <c r="Y621" s="52">
        <v>5.813826733428777</v>
      </c>
      <c r="Z621" s="52">
        <v>70751.727796632331</v>
      </c>
      <c r="AA621" s="52">
        <v>15340</v>
      </c>
      <c r="AB621" s="138">
        <f t="shared" si="346"/>
        <v>14340</v>
      </c>
      <c r="AC621" s="52">
        <v>66942.503274456292</v>
      </c>
      <c r="AD621" s="138">
        <f t="shared" si="327"/>
        <v>0</v>
      </c>
      <c r="AE621" s="138">
        <f t="shared" si="328"/>
        <v>1824</v>
      </c>
      <c r="AF621" s="138">
        <f t="shared" si="329"/>
        <v>0</v>
      </c>
      <c r="AG621" s="138">
        <f t="shared" si="330"/>
        <v>0</v>
      </c>
      <c r="AH621" s="29"/>
      <c r="AI621" s="29"/>
      <c r="AJ621" s="15"/>
      <c r="AK621" s="51">
        <f t="shared" ca="1" si="331"/>
        <v>1307447.5848606993</v>
      </c>
      <c r="AL621" s="15">
        <f t="shared" ca="1" si="332"/>
        <v>1415295.1048606993</v>
      </c>
      <c r="AM621" s="49">
        <f t="shared" ca="1" si="333"/>
        <v>7999.9407150086899</v>
      </c>
      <c r="AN621" s="49">
        <f t="shared" ca="1" si="334"/>
        <v>2.5637908216978857</v>
      </c>
      <c r="AO621" s="15"/>
      <c r="AP621" s="49">
        <f t="shared" ca="1" si="335"/>
        <v>38954.137475666445</v>
      </c>
      <c r="AQ621" s="15">
        <f t="shared" si="347"/>
        <v>66942.503274456292</v>
      </c>
      <c r="AR621" s="15">
        <f t="shared" si="348"/>
        <v>0</v>
      </c>
      <c r="AS621" s="15"/>
      <c r="AT621" s="15"/>
      <c r="AU621" s="51">
        <f t="shared" si="336"/>
        <v>7170</v>
      </c>
      <c r="AV621" s="51">
        <f t="shared" ca="1" si="337"/>
        <v>30417.748788072902</v>
      </c>
      <c r="AW621" s="51">
        <f t="shared" ca="1" si="349"/>
        <v>0</v>
      </c>
      <c r="AX621" s="15">
        <f t="shared" ca="1" si="350"/>
        <v>9599.3829892830545</v>
      </c>
      <c r="AY621" s="51">
        <f t="shared" ca="1" si="351"/>
        <v>-1055.9829472537569</v>
      </c>
      <c r="AZ621" s="52">
        <f t="shared" ca="1" si="338"/>
        <v>0</v>
      </c>
      <c r="BA621" s="52">
        <f t="shared" ca="1" si="339"/>
        <v>0</v>
      </c>
      <c r="BB621" s="52">
        <f t="shared" si="352"/>
        <v>0</v>
      </c>
      <c r="BC621" s="39">
        <f t="shared" si="353"/>
        <v>0</v>
      </c>
      <c r="BD621" s="51">
        <f t="shared" ca="1" si="354"/>
        <v>0</v>
      </c>
      <c r="BE621" s="15">
        <f t="shared" ca="1" si="355"/>
        <v>75485.903316485594</v>
      </c>
      <c r="BF621" s="15">
        <v>-31947.67</v>
      </c>
      <c r="BG621" s="15">
        <f t="shared" ca="1" si="356"/>
        <v>1466835.8426830154</v>
      </c>
      <c r="BH621" s="15"/>
      <c r="BI621" s="15"/>
    </row>
    <row r="622" spans="1:61" ht="11.25" x14ac:dyDescent="0.2">
      <c r="A622" s="20">
        <v>31553</v>
      </c>
      <c r="B622" s="20"/>
      <c r="C622" s="20">
        <v>1</v>
      </c>
      <c r="D622" s="20">
        <f t="shared" si="340"/>
        <v>3</v>
      </c>
      <c r="E622" s="47">
        <f t="shared" si="341"/>
        <v>3</v>
      </c>
      <c r="F622" s="47">
        <f t="shared" si="342"/>
        <v>33</v>
      </c>
      <c r="G622" s="21" t="s">
        <v>703</v>
      </c>
      <c r="H622" s="29">
        <v>1744</v>
      </c>
      <c r="I622" s="48"/>
      <c r="J622" s="29">
        <f t="shared" si="343"/>
        <v>2811.2238805970151</v>
      </c>
      <c r="K622" s="125">
        <v>96098.599999999991</v>
      </c>
      <c r="L622" s="125">
        <v>109876.68</v>
      </c>
      <c r="M622" s="125">
        <v>31489</v>
      </c>
      <c r="N622" s="126">
        <f t="shared" si="323"/>
        <v>143531.89720000001</v>
      </c>
      <c r="O622" s="126">
        <f t="shared" ca="1" si="324"/>
        <v>476526.40153451968</v>
      </c>
      <c r="P622" s="126">
        <f t="shared" ca="1" si="325"/>
        <v>99898</v>
      </c>
      <c r="Q622" s="49">
        <f t="shared" si="344"/>
        <v>1</v>
      </c>
      <c r="R622" s="49">
        <f t="shared" si="345"/>
        <v>0</v>
      </c>
      <c r="S622" s="49">
        <f ca="1">OFFSET(V!$B$7,D622,Q622)*H622</f>
        <v>9993.1200000000008</v>
      </c>
      <c r="T622" s="49">
        <f ca="1">IF(R622&gt;0,OFFSET(V!$I$7,D622,R622)*IF(R622=1,H622-9300,IF(R622=2,H622-18000,IF(R622=3,H622-45000,0))),0)</f>
        <v>0</v>
      </c>
      <c r="U622" s="49">
        <f>IF(AND(I622=1,H622&gt;20000,H622&lt;=45000),H622*V!$G$7,0)+IF(AND(I622=1,H622&gt;45000,H622&lt;=50000),V!$G$7/5000*(50000-H622)*H622,0)</f>
        <v>0</v>
      </c>
      <c r="V622" s="50">
        <f t="shared" ca="1" si="326"/>
        <v>9993.1200000000008</v>
      </c>
      <c r="W622" s="51">
        <v>0</v>
      </c>
      <c r="X622" s="51">
        <v>0</v>
      </c>
      <c r="Y622" s="52">
        <v>11.700326301025413</v>
      </c>
      <c r="Z622" s="52">
        <v>93380.667572654667</v>
      </c>
      <c r="AA622" s="52">
        <v>32984</v>
      </c>
      <c r="AB622" s="138">
        <f t="shared" si="346"/>
        <v>31984</v>
      </c>
      <c r="AC622" s="52">
        <v>88353.116445742737</v>
      </c>
      <c r="AD622" s="138">
        <f t="shared" si="327"/>
        <v>0</v>
      </c>
      <c r="AE622" s="138">
        <f t="shared" si="328"/>
        <v>1744</v>
      </c>
      <c r="AF622" s="138">
        <f t="shared" si="329"/>
        <v>0</v>
      </c>
      <c r="AG622" s="138">
        <f t="shared" si="330"/>
        <v>0</v>
      </c>
      <c r="AH622" s="29"/>
      <c r="AI622" s="29"/>
      <c r="AJ622" s="15"/>
      <c r="AK622" s="51">
        <f t="shared" ca="1" si="331"/>
        <v>1250103.3925422477</v>
      </c>
      <c r="AL622" s="15">
        <f t="shared" ca="1" si="332"/>
        <v>1359994.5125422478</v>
      </c>
      <c r="AM622" s="49">
        <f t="shared" ca="1" si="333"/>
        <v>7649.0661222451508</v>
      </c>
      <c r="AN622" s="49">
        <f t="shared" ca="1" si="334"/>
        <v>5.1596290286669948</v>
      </c>
      <c r="AO622" s="15"/>
      <c r="AP622" s="49">
        <f t="shared" ca="1" si="335"/>
        <v>51413.067574129826</v>
      </c>
      <c r="AQ622" s="15">
        <f t="shared" si="347"/>
        <v>88353.116445742737</v>
      </c>
      <c r="AR622" s="15">
        <f t="shared" si="348"/>
        <v>0</v>
      </c>
      <c r="AS622" s="15"/>
      <c r="AT622" s="15"/>
      <c r="AU622" s="51">
        <f t="shared" si="336"/>
        <v>15992</v>
      </c>
      <c r="AV622" s="51">
        <f t="shared" ca="1" si="337"/>
        <v>29083.636999122336</v>
      </c>
      <c r="AW622" s="51">
        <f t="shared" ca="1" si="349"/>
        <v>0</v>
      </c>
      <c r="AX622" s="15">
        <f t="shared" ca="1" si="350"/>
        <v>8135.5881275094143</v>
      </c>
      <c r="AY622" s="51">
        <f t="shared" ca="1" si="351"/>
        <v>-894.95776323554117</v>
      </c>
      <c r="AZ622" s="52">
        <f t="shared" ca="1" si="338"/>
        <v>0</v>
      </c>
      <c r="BA622" s="52">
        <f t="shared" ca="1" si="339"/>
        <v>0</v>
      </c>
      <c r="BB622" s="52">
        <f t="shared" si="352"/>
        <v>0</v>
      </c>
      <c r="BC622" s="39">
        <f t="shared" si="353"/>
        <v>0</v>
      </c>
      <c r="BD622" s="51">
        <f t="shared" ca="1" si="354"/>
        <v>0</v>
      </c>
      <c r="BE622" s="15">
        <f t="shared" ca="1" si="355"/>
        <v>95593.746810016615</v>
      </c>
      <c r="BF622" s="15">
        <v>-29718.36</v>
      </c>
      <c r="BG622" s="15">
        <f t="shared" ca="1" si="356"/>
        <v>1433524.1251035382</v>
      </c>
      <c r="BH622" s="15"/>
      <c r="BI622" s="15"/>
    </row>
    <row r="623" spans="1:61" ht="11.25" x14ac:dyDescent="0.2">
      <c r="A623" s="20">
        <v>31601</v>
      </c>
      <c r="B623" s="20"/>
      <c r="C623" s="20">
        <v>1</v>
      </c>
      <c r="D623" s="20">
        <f t="shared" si="340"/>
        <v>3</v>
      </c>
      <c r="E623" s="47">
        <f t="shared" si="341"/>
        <v>2</v>
      </c>
      <c r="F623" s="47">
        <f t="shared" si="342"/>
        <v>32</v>
      </c>
      <c r="G623" s="21" t="s">
        <v>704</v>
      </c>
      <c r="H623" s="29">
        <v>746</v>
      </c>
      <c r="I623" s="48"/>
      <c r="J623" s="29">
        <f t="shared" si="343"/>
        <v>1202.5074626865671</v>
      </c>
      <c r="K623" s="125">
        <v>51087.5</v>
      </c>
      <c r="L623" s="125">
        <v>26194.04</v>
      </c>
      <c r="M623" s="125">
        <v>32142</v>
      </c>
      <c r="N623" s="126">
        <f t="shared" si="323"/>
        <v>79140.675600000002</v>
      </c>
      <c r="O623" s="126">
        <f t="shared" ca="1" si="324"/>
        <v>203835.26120685303</v>
      </c>
      <c r="P623" s="126">
        <f t="shared" ca="1" si="325"/>
        <v>37408</v>
      </c>
      <c r="Q623" s="49">
        <f t="shared" si="344"/>
        <v>1</v>
      </c>
      <c r="R623" s="49">
        <f t="shared" si="345"/>
        <v>0</v>
      </c>
      <c r="S623" s="49">
        <f ca="1">OFFSET(V!$B$7,D623,Q623)*H623</f>
        <v>4274.58</v>
      </c>
      <c r="T623" s="49">
        <f ca="1">IF(R623&gt;0,OFFSET(V!$I$7,D623,R623)*IF(R623=1,H623-9300,IF(R623=2,H623-18000,IF(R623=3,H623-45000,0))),0)</f>
        <v>0</v>
      </c>
      <c r="U623" s="49">
        <f>IF(AND(I623=1,H623&gt;20000,H623&lt;=45000),H623*V!$G$7,0)+IF(AND(I623=1,H623&gt;45000,H623&lt;=50000),V!$G$7/5000*(50000-H623)*H623,0)</f>
        <v>0</v>
      </c>
      <c r="V623" s="50">
        <f t="shared" ca="1" si="326"/>
        <v>4274.58</v>
      </c>
      <c r="W623" s="51">
        <v>0</v>
      </c>
      <c r="X623" s="51">
        <v>0</v>
      </c>
      <c r="Y623" s="52">
        <v>0</v>
      </c>
      <c r="Z623" s="52">
        <v>18614.419743755585</v>
      </c>
      <c r="AA623" s="52">
        <v>0</v>
      </c>
      <c r="AB623" s="138">
        <f t="shared" si="346"/>
        <v>0</v>
      </c>
      <c r="AC623" s="52">
        <v>17612.232145485134</v>
      </c>
      <c r="AD623" s="138">
        <f t="shared" si="327"/>
        <v>0</v>
      </c>
      <c r="AE623" s="138">
        <f t="shared" si="328"/>
        <v>746</v>
      </c>
      <c r="AF623" s="138">
        <f t="shared" si="329"/>
        <v>0</v>
      </c>
      <c r="AG623" s="138">
        <f t="shared" si="330"/>
        <v>0</v>
      </c>
      <c r="AH623" s="29"/>
      <c r="AI623" s="29"/>
      <c r="AJ623" s="15"/>
      <c r="AK623" s="51">
        <f t="shared" ca="1" si="331"/>
        <v>534734.5933695623</v>
      </c>
      <c r="AL623" s="15">
        <f t="shared" ca="1" si="332"/>
        <v>576417.17336956225</v>
      </c>
      <c r="AM623" s="49">
        <f t="shared" ca="1" si="333"/>
        <v>3271.9055775200018</v>
      </c>
      <c r="AN623" s="49">
        <f t="shared" ca="1" si="334"/>
        <v>0</v>
      </c>
      <c r="AO623" s="15"/>
      <c r="AP623" s="49">
        <f t="shared" ca="1" si="335"/>
        <v>10248.635451168853</v>
      </c>
      <c r="AQ623" s="15">
        <f t="shared" si="347"/>
        <v>17612.232145485134</v>
      </c>
      <c r="AR623" s="15">
        <f t="shared" si="348"/>
        <v>0</v>
      </c>
      <c r="AS623" s="15"/>
      <c r="AT623" s="15"/>
      <c r="AU623" s="51">
        <f t="shared" si="336"/>
        <v>0</v>
      </c>
      <c r="AV623" s="51">
        <f t="shared" ca="1" si="337"/>
        <v>12440.592431964027</v>
      </c>
      <c r="AW623" s="51">
        <f t="shared" ca="1" si="349"/>
        <v>0</v>
      </c>
      <c r="AX623" s="15">
        <f t="shared" ca="1" si="350"/>
        <v>5076.9957376477469</v>
      </c>
      <c r="AY623" s="51">
        <f t="shared" ca="1" si="351"/>
        <v>-558.49640838597702</v>
      </c>
      <c r="AZ623" s="52">
        <f t="shared" ca="1" si="338"/>
        <v>0</v>
      </c>
      <c r="BA623" s="52">
        <f t="shared" ca="1" si="339"/>
        <v>0</v>
      </c>
      <c r="BB623" s="52">
        <f t="shared" si="352"/>
        <v>0</v>
      </c>
      <c r="BC623" s="39">
        <f t="shared" si="353"/>
        <v>0</v>
      </c>
      <c r="BD623" s="51">
        <f t="shared" ca="1" si="354"/>
        <v>0</v>
      </c>
      <c r="BE623" s="15">
        <f t="shared" ca="1" si="355"/>
        <v>22130.731474746903</v>
      </c>
      <c r="BF623" s="15">
        <v>-11717.85</v>
      </c>
      <c r="BG623" s="15">
        <f t="shared" ca="1" si="356"/>
        <v>590101.96042182925</v>
      </c>
      <c r="BH623" s="15"/>
      <c r="BI623" s="15"/>
    </row>
    <row r="624" spans="1:61" ht="11.25" x14ac:dyDescent="0.2">
      <c r="A624" s="20">
        <v>31603</v>
      </c>
      <c r="B624" s="20"/>
      <c r="C624" s="20">
        <v>1</v>
      </c>
      <c r="D624" s="20">
        <f t="shared" si="340"/>
        <v>3</v>
      </c>
      <c r="E624" s="47">
        <f t="shared" si="341"/>
        <v>3</v>
      </c>
      <c r="F624" s="47">
        <f t="shared" si="342"/>
        <v>33</v>
      </c>
      <c r="G624" s="21" t="s">
        <v>705</v>
      </c>
      <c r="H624" s="29">
        <v>1763</v>
      </c>
      <c r="I624" s="48"/>
      <c r="J624" s="29">
        <f t="shared" si="343"/>
        <v>2841.8507462686566</v>
      </c>
      <c r="K624" s="125">
        <v>135343.9</v>
      </c>
      <c r="L624" s="125">
        <v>132285.35999999999</v>
      </c>
      <c r="M624" s="125">
        <v>35369</v>
      </c>
      <c r="N624" s="126">
        <f t="shared" si="323"/>
        <v>184407.89840000001</v>
      </c>
      <c r="O624" s="126">
        <f t="shared" ca="1" si="324"/>
        <v>481717.91623013653</v>
      </c>
      <c r="P624" s="126">
        <f t="shared" ca="1" si="325"/>
        <v>89193</v>
      </c>
      <c r="Q624" s="49">
        <f t="shared" si="344"/>
        <v>1</v>
      </c>
      <c r="R624" s="49">
        <f t="shared" si="345"/>
        <v>0</v>
      </c>
      <c r="S624" s="49">
        <f ca="1">OFFSET(V!$B$7,D624,Q624)*H624</f>
        <v>10101.990000000002</v>
      </c>
      <c r="T624" s="49">
        <f ca="1">IF(R624&gt;0,OFFSET(V!$I$7,D624,R624)*IF(R624=1,H624-9300,IF(R624=2,H624-18000,IF(R624=3,H624-45000,0))),0)</f>
        <v>0</v>
      </c>
      <c r="U624" s="49">
        <f>IF(AND(I624=1,H624&gt;20000,H624&lt;=45000),H624*V!$G$7,0)+IF(AND(I624=1,H624&gt;45000,H624&lt;=50000),V!$G$7/5000*(50000-H624)*H624,0)</f>
        <v>0</v>
      </c>
      <c r="V624" s="50">
        <f t="shared" ca="1" si="326"/>
        <v>10101.990000000002</v>
      </c>
      <c r="W624" s="51">
        <v>0</v>
      </c>
      <c r="X624" s="51">
        <v>0</v>
      </c>
      <c r="Y624" s="52">
        <v>258.93330814008414</v>
      </c>
      <c r="Z624" s="52">
        <v>24817.118812816578</v>
      </c>
      <c r="AA624" s="52">
        <v>0</v>
      </c>
      <c r="AB624" s="138">
        <f t="shared" si="346"/>
        <v>0</v>
      </c>
      <c r="AC624" s="52">
        <v>23480.982148800904</v>
      </c>
      <c r="AD624" s="138">
        <f t="shared" si="327"/>
        <v>0</v>
      </c>
      <c r="AE624" s="138">
        <f t="shared" si="328"/>
        <v>1763</v>
      </c>
      <c r="AF624" s="138">
        <f t="shared" si="329"/>
        <v>0</v>
      </c>
      <c r="AG624" s="138">
        <f t="shared" si="330"/>
        <v>0</v>
      </c>
      <c r="AH624" s="29"/>
      <c r="AI624" s="29"/>
      <c r="AJ624" s="15"/>
      <c r="AK624" s="51">
        <f t="shared" ca="1" si="331"/>
        <v>1263722.6382178799</v>
      </c>
      <c r="AL624" s="15">
        <f t="shared" ca="1" si="332"/>
        <v>1363017.6282178799</v>
      </c>
      <c r="AM624" s="49">
        <f t="shared" ca="1" si="333"/>
        <v>7732.3988380264918</v>
      </c>
      <c r="AN624" s="49">
        <f t="shared" ca="1" si="334"/>
        <v>114.18483372136957</v>
      </c>
      <c r="AO624" s="15"/>
      <c r="AP624" s="49">
        <f t="shared" ca="1" si="335"/>
        <v>13663.68692455338</v>
      </c>
      <c r="AQ624" s="15">
        <f t="shared" si="347"/>
        <v>23480.982148800904</v>
      </c>
      <c r="AR624" s="15">
        <f t="shared" si="348"/>
        <v>0</v>
      </c>
      <c r="AS624" s="15"/>
      <c r="AT624" s="15"/>
      <c r="AU624" s="51">
        <f t="shared" si="336"/>
        <v>0</v>
      </c>
      <c r="AV624" s="51">
        <f t="shared" ca="1" si="337"/>
        <v>29400.488548998095</v>
      </c>
      <c r="AW624" s="51">
        <f t="shared" ca="1" si="349"/>
        <v>0</v>
      </c>
      <c r="AX624" s="15">
        <f t="shared" ca="1" si="350"/>
        <v>19583.193324750573</v>
      </c>
      <c r="AY624" s="51">
        <f t="shared" ca="1" si="351"/>
        <v>-2154.2549377181058</v>
      </c>
      <c r="AZ624" s="52">
        <f t="shared" ca="1" si="338"/>
        <v>0</v>
      </c>
      <c r="BA624" s="52">
        <f t="shared" ca="1" si="339"/>
        <v>0</v>
      </c>
      <c r="BB624" s="52">
        <f t="shared" si="352"/>
        <v>0</v>
      </c>
      <c r="BC624" s="39">
        <f t="shared" si="353"/>
        <v>0</v>
      </c>
      <c r="BD624" s="51">
        <f t="shared" ca="1" si="354"/>
        <v>0</v>
      </c>
      <c r="BE624" s="15">
        <f t="shared" ca="1" si="355"/>
        <v>40909.920535833371</v>
      </c>
      <c r="BF624" s="15">
        <v>-29384.77</v>
      </c>
      <c r="BG624" s="15">
        <f t="shared" ca="1" si="356"/>
        <v>1382389.3624254609</v>
      </c>
      <c r="BH624" s="15"/>
      <c r="BI624" s="15"/>
    </row>
    <row r="625" spans="1:61" ht="11.25" x14ac:dyDescent="0.2">
      <c r="A625" s="20">
        <v>31604</v>
      </c>
      <c r="B625" s="20"/>
      <c r="C625" s="20">
        <v>1</v>
      </c>
      <c r="D625" s="20">
        <f t="shared" si="340"/>
        <v>3</v>
      </c>
      <c r="E625" s="47">
        <f t="shared" si="341"/>
        <v>3</v>
      </c>
      <c r="F625" s="47">
        <f t="shared" si="342"/>
        <v>33</v>
      </c>
      <c r="G625" s="21" t="s">
        <v>706</v>
      </c>
      <c r="H625" s="29">
        <v>1615</v>
      </c>
      <c r="I625" s="48"/>
      <c r="J625" s="29">
        <f t="shared" si="343"/>
        <v>2603.2835820895521</v>
      </c>
      <c r="K625" s="125">
        <v>123190</v>
      </c>
      <c r="L625" s="125">
        <v>110040</v>
      </c>
      <c r="M625" s="125">
        <v>30650</v>
      </c>
      <c r="N625" s="126">
        <f t="shared" si="323"/>
        <v>162262.39999999999</v>
      </c>
      <c r="O625" s="126">
        <f t="shared" ca="1" si="324"/>
        <v>441278.74912743649</v>
      </c>
      <c r="P625" s="126">
        <f t="shared" ca="1" si="325"/>
        <v>83705</v>
      </c>
      <c r="Q625" s="49">
        <f t="shared" si="344"/>
        <v>1</v>
      </c>
      <c r="R625" s="49">
        <f t="shared" si="345"/>
        <v>0</v>
      </c>
      <c r="S625" s="49">
        <f ca="1">OFFSET(V!$B$7,D625,Q625)*H625</f>
        <v>9253.9500000000007</v>
      </c>
      <c r="T625" s="49">
        <f ca="1">IF(R625&gt;0,OFFSET(V!$I$7,D625,R625)*IF(R625=1,H625-9300,IF(R625=2,H625-18000,IF(R625=3,H625-45000,0))),0)</f>
        <v>0</v>
      </c>
      <c r="U625" s="49">
        <f>IF(AND(I625=1,H625&gt;20000,H625&lt;=45000),H625*V!$G$7,0)+IF(AND(I625=1,H625&gt;45000,H625&lt;=50000),V!$G$7/5000*(50000-H625)*H625,0)</f>
        <v>0</v>
      </c>
      <c r="V625" s="50">
        <f t="shared" ca="1" si="326"/>
        <v>9253.9500000000007</v>
      </c>
      <c r="W625" s="51">
        <v>0</v>
      </c>
      <c r="X625" s="51">
        <v>0</v>
      </c>
      <c r="Y625" s="52">
        <v>230.30021147794741</v>
      </c>
      <c r="Z625" s="52">
        <v>26538.810927087343</v>
      </c>
      <c r="AA625" s="52">
        <v>0</v>
      </c>
      <c r="AB625" s="138">
        <f t="shared" si="346"/>
        <v>0</v>
      </c>
      <c r="AC625" s="52">
        <v>25109.979539910019</v>
      </c>
      <c r="AD625" s="138">
        <f t="shared" si="327"/>
        <v>0</v>
      </c>
      <c r="AE625" s="138">
        <f t="shared" si="328"/>
        <v>1615</v>
      </c>
      <c r="AF625" s="138">
        <f t="shared" si="329"/>
        <v>0</v>
      </c>
      <c r="AG625" s="138">
        <f t="shared" si="330"/>
        <v>0</v>
      </c>
      <c r="AH625" s="29"/>
      <c r="AI625" s="29"/>
      <c r="AJ625" s="15"/>
      <c r="AK625" s="51">
        <f t="shared" ca="1" si="331"/>
        <v>1157635.8824287441</v>
      </c>
      <c r="AL625" s="15">
        <f t="shared" ca="1" si="332"/>
        <v>1250594.8324287441</v>
      </c>
      <c r="AM625" s="49">
        <f t="shared" ca="1" si="333"/>
        <v>7083.2808414139445</v>
      </c>
      <c r="AN625" s="49">
        <f t="shared" ca="1" si="334"/>
        <v>101.5581639245075</v>
      </c>
      <c r="AO625" s="15"/>
      <c r="AP625" s="49">
        <f t="shared" ca="1" si="335"/>
        <v>14611.607680677536</v>
      </c>
      <c r="AQ625" s="15">
        <f t="shared" si="347"/>
        <v>25109.979539910019</v>
      </c>
      <c r="AR625" s="15">
        <f t="shared" si="348"/>
        <v>0</v>
      </c>
      <c r="AS625" s="15"/>
      <c r="AT625" s="15"/>
      <c r="AU625" s="51">
        <f t="shared" si="336"/>
        <v>0</v>
      </c>
      <c r="AV625" s="51">
        <f t="shared" ca="1" si="337"/>
        <v>26932.381739439548</v>
      </c>
      <c r="AW625" s="51">
        <f t="shared" ca="1" si="349"/>
        <v>0</v>
      </c>
      <c r="AX625" s="15">
        <f t="shared" ca="1" si="350"/>
        <v>16434.009880207064</v>
      </c>
      <c r="AY625" s="51">
        <f t="shared" ca="1" si="351"/>
        <v>-1807.8280872711102</v>
      </c>
      <c r="AZ625" s="52">
        <f t="shared" ca="1" si="338"/>
        <v>0</v>
      </c>
      <c r="BA625" s="52">
        <f t="shared" ca="1" si="339"/>
        <v>0</v>
      </c>
      <c r="BB625" s="52">
        <f t="shared" si="352"/>
        <v>0</v>
      </c>
      <c r="BC625" s="39">
        <f t="shared" si="353"/>
        <v>0</v>
      </c>
      <c r="BD625" s="51">
        <f t="shared" ca="1" si="354"/>
        <v>0</v>
      </c>
      <c r="BE625" s="15">
        <f t="shared" ca="1" si="355"/>
        <v>39736.161332845972</v>
      </c>
      <c r="BF625" s="15">
        <v>-27415.200000000001</v>
      </c>
      <c r="BG625" s="15">
        <f t="shared" ca="1" si="356"/>
        <v>1270100.6327669285</v>
      </c>
      <c r="BH625" s="15"/>
      <c r="BI625" s="15"/>
    </row>
    <row r="626" spans="1:61" ht="11.25" x14ac:dyDescent="0.2">
      <c r="A626" s="20">
        <v>31605</v>
      </c>
      <c r="B626" s="20"/>
      <c r="C626" s="20">
        <v>1</v>
      </c>
      <c r="D626" s="20">
        <f t="shared" si="340"/>
        <v>3</v>
      </c>
      <c r="E626" s="47">
        <f t="shared" si="341"/>
        <v>3</v>
      </c>
      <c r="F626" s="47">
        <f t="shared" si="342"/>
        <v>33</v>
      </c>
      <c r="G626" s="21" t="s">
        <v>707</v>
      </c>
      <c r="H626" s="29">
        <v>1322</v>
      </c>
      <c r="I626" s="48"/>
      <c r="J626" s="29">
        <f t="shared" si="343"/>
        <v>2130.9850746268658</v>
      </c>
      <c r="K626" s="125">
        <v>100189.79999999999</v>
      </c>
      <c r="L626" s="125">
        <v>186299.73</v>
      </c>
      <c r="M626" s="125">
        <v>0</v>
      </c>
      <c r="N626" s="126">
        <f t="shared" si="323"/>
        <v>144793.55069999999</v>
      </c>
      <c r="O626" s="126">
        <f t="shared" ca="1" si="324"/>
        <v>361220.12776871276</v>
      </c>
      <c r="P626" s="126">
        <f t="shared" ca="1" si="325"/>
        <v>64928</v>
      </c>
      <c r="Q626" s="49">
        <f t="shared" si="344"/>
        <v>1</v>
      </c>
      <c r="R626" s="49">
        <f t="shared" si="345"/>
        <v>0</v>
      </c>
      <c r="S626" s="49">
        <f ca="1">OFFSET(V!$B$7,D626,Q626)*H626</f>
        <v>7575.06</v>
      </c>
      <c r="T626" s="49">
        <f ca="1">IF(R626&gt;0,OFFSET(V!$I$7,D626,R626)*IF(R626=1,H626-9300,IF(R626=2,H626-18000,IF(R626=3,H626-45000,0))),0)</f>
        <v>0</v>
      </c>
      <c r="U626" s="49">
        <f>IF(AND(I626=1,H626&gt;20000,H626&lt;=45000),H626*V!$G$7,0)+IF(AND(I626=1,H626&gt;45000,H626&lt;=50000),V!$G$7/5000*(50000-H626)*H626,0)</f>
        <v>0</v>
      </c>
      <c r="V626" s="50">
        <f t="shared" ca="1" si="326"/>
        <v>7575.06</v>
      </c>
      <c r="W626" s="51">
        <v>0</v>
      </c>
      <c r="X626" s="51">
        <v>0</v>
      </c>
      <c r="Y626" s="52">
        <v>0</v>
      </c>
      <c r="Z626" s="52">
        <v>50243.453994462325</v>
      </c>
      <c r="AA626" s="52">
        <v>0</v>
      </c>
      <c r="AB626" s="138">
        <f t="shared" si="346"/>
        <v>0</v>
      </c>
      <c r="AC626" s="52">
        <v>47538.380874768991</v>
      </c>
      <c r="AD626" s="138">
        <f t="shared" si="327"/>
        <v>0</v>
      </c>
      <c r="AE626" s="138">
        <f t="shared" si="328"/>
        <v>1322</v>
      </c>
      <c r="AF626" s="138">
        <f t="shared" si="329"/>
        <v>0</v>
      </c>
      <c r="AG626" s="138">
        <f t="shared" si="330"/>
        <v>0</v>
      </c>
      <c r="AH626" s="29"/>
      <c r="AI626" s="29"/>
      <c r="AJ626" s="15"/>
      <c r="AK626" s="51">
        <f t="shared" ca="1" si="331"/>
        <v>947612.77806241473</v>
      </c>
      <c r="AL626" s="15">
        <f t="shared" ca="1" si="332"/>
        <v>1020115.8380624148</v>
      </c>
      <c r="AM626" s="49">
        <f t="shared" ca="1" si="333"/>
        <v>5798.2026454174829</v>
      </c>
      <c r="AN626" s="49">
        <f t="shared" ca="1" si="334"/>
        <v>0</v>
      </c>
      <c r="AO626" s="15"/>
      <c r="AP626" s="49">
        <f t="shared" ca="1" si="335"/>
        <v>27662.793193946098</v>
      </c>
      <c r="AQ626" s="15">
        <f t="shared" si="347"/>
        <v>47538.380874768991</v>
      </c>
      <c r="AR626" s="15">
        <f t="shared" si="348"/>
        <v>0</v>
      </c>
      <c r="AS626" s="15"/>
      <c r="AT626" s="15"/>
      <c r="AU626" s="51">
        <f t="shared" si="336"/>
        <v>0</v>
      </c>
      <c r="AV626" s="51">
        <f t="shared" ca="1" si="337"/>
        <v>22046.197312408101</v>
      </c>
      <c r="AW626" s="51">
        <f t="shared" ca="1" si="349"/>
        <v>0</v>
      </c>
      <c r="AX626" s="15">
        <f t="shared" ca="1" si="350"/>
        <v>2170.6096315852046</v>
      </c>
      <c r="AY626" s="51">
        <f t="shared" ca="1" si="351"/>
        <v>-238.77855052326933</v>
      </c>
      <c r="AZ626" s="52">
        <f t="shared" ca="1" si="338"/>
        <v>0</v>
      </c>
      <c r="BA626" s="52">
        <f t="shared" ca="1" si="339"/>
        <v>0</v>
      </c>
      <c r="BB626" s="52">
        <f t="shared" si="352"/>
        <v>0</v>
      </c>
      <c r="BC626" s="39">
        <f t="shared" si="353"/>
        <v>0</v>
      </c>
      <c r="BD626" s="51">
        <f t="shared" ca="1" si="354"/>
        <v>0</v>
      </c>
      <c r="BE626" s="15">
        <f t="shared" ca="1" si="355"/>
        <v>49470.211955830928</v>
      </c>
      <c r="BF626" s="15">
        <v>-24171.46</v>
      </c>
      <c r="BG626" s="15">
        <f t="shared" ca="1" si="356"/>
        <v>1051212.7926636634</v>
      </c>
      <c r="BH626" s="15"/>
      <c r="BI626" s="15"/>
    </row>
    <row r="627" spans="1:61" ht="11.25" x14ac:dyDescent="0.2">
      <c r="A627" s="20">
        <v>31606</v>
      </c>
      <c r="B627" s="20"/>
      <c r="C627" s="20">
        <v>1</v>
      </c>
      <c r="D627" s="20">
        <f t="shared" si="340"/>
        <v>3</v>
      </c>
      <c r="E627" s="47">
        <f t="shared" si="341"/>
        <v>3</v>
      </c>
      <c r="F627" s="47">
        <f t="shared" si="342"/>
        <v>33</v>
      </c>
      <c r="G627" s="21" t="s">
        <v>708</v>
      </c>
      <c r="H627" s="29">
        <v>1122</v>
      </c>
      <c r="I627" s="48"/>
      <c r="J627" s="29">
        <f t="shared" si="343"/>
        <v>1808.5970149253731</v>
      </c>
      <c r="K627" s="125">
        <v>95095.35</v>
      </c>
      <c r="L627" s="125">
        <v>248351.27</v>
      </c>
      <c r="M627" s="125">
        <v>0</v>
      </c>
      <c r="N627" s="126">
        <f t="shared" si="323"/>
        <v>165325.64730000001</v>
      </c>
      <c r="O627" s="126">
        <f t="shared" ca="1" si="324"/>
        <v>306572.60465695587</v>
      </c>
      <c r="P627" s="126">
        <f t="shared" ca="1" si="325"/>
        <v>42374</v>
      </c>
      <c r="Q627" s="49">
        <f t="shared" si="344"/>
        <v>1</v>
      </c>
      <c r="R627" s="49">
        <f t="shared" si="345"/>
        <v>0</v>
      </c>
      <c r="S627" s="49">
        <f ca="1">OFFSET(V!$B$7,D627,Q627)*H627</f>
        <v>6429.06</v>
      </c>
      <c r="T627" s="49">
        <f ca="1">IF(R627&gt;0,OFFSET(V!$I$7,D627,R627)*IF(R627=1,H627-9300,IF(R627=2,H627-18000,IF(R627=3,H627-45000,0))),0)</f>
        <v>0</v>
      </c>
      <c r="U627" s="49">
        <f>IF(AND(I627=1,H627&gt;20000,H627&lt;=45000),H627*V!$G$7,0)+IF(AND(I627=1,H627&gt;45000,H627&lt;=50000),V!$G$7/5000*(50000-H627)*H627,0)</f>
        <v>0</v>
      </c>
      <c r="V627" s="50">
        <f t="shared" ca="1" si="326"/>
        <v>6429.06</v>
      </c>
      <c r="W627" s="51">
        <v>0</v>
      </c>
      <c r="X627" s="51">
        <v>0</v>
      </c>
      <c r="Y627" s="52">
        <v>1663.4811741023086</v>
      </c>
      <c r="Z627" s="52">
        <v>28431.865584325922</v>
      </c>
      <c r="AA627" s="52">
        <v>0</v>
      </c>
      <c r="AB627" s="138">
        <f t="shared" si="346"/>
        <v>0</v>
      </c>
      <c r="AC627" s="52">
        <v>26901.113432147635</v>
      </c>
      <c r="AD627" s="138">
        <f t="shared" si="327"/>
        <v>0</v>
      </c>
      <c r="AE627" s="138">
        <f t="shared" si="328"/>
        <v>1122</v>
      </c>
      <c r="AF627" s="138">
        <f t="shared" si="329"/>
        <v>0</v>
      </c>
      <c r="AG627" s="138">
        <f t="shared" si="330"/>
        <v>0</v>
      </c>
      <c r="AH627" s="29"/>
      <c r="AI627" s="29"/>
      <c r="AJ627" s="15"/>
      <c r="AK627" s="51">
        <f t="shared" ca="1" si="331"/>
        <v>804252.2972662854</v>
      </c>
      <c r="AL627" s="15">
        <f t="shared" ca="1" si="332"/>
        <v>853055.35726628546</v>
      </c>
      <c r="AM627" s="49">
        <f t="shared" ca="1" si="333"/>
        <v>4921.0161635086351</v>
      </c>
      <c r="AN627" s="49">
        <f t="shared" ca="1" si="334"/>
        <v>733.56464885830746</v>
      </c>
      <c r="AO627" s="15"/>
      <c r="AP627" s="49">
        <f t="shared" ca="1" si="335"/>
        <v>15653.876380870781</v>
      </c>
      <c r="AQ627" s="15">
        <f t="shared" si="347"/>
        <v>26901.113432147635</v>
      </c>
      <c r="AR627" s="15">
        <f t="shared" si="348"/>
        <v>0</v>
      </c>
      <c r="AS627" s="15"/>
      <c r="AT627" s="15"/>
      <c r="AU627" s="51">
        <f t="shared" si="336"/>
        <v>0</v>
      </c>
      <c r="AV627" s="51">
        <f t="shared" ca="1" si="337"/>
        <v>18710.917840031689</v>
      </c>
      <c r="AW627" s="51">
        <f t="shared" ca="1" si="349"/>
        <v>0</v>
      </c>
      <c r="AX627" s="15">
        <f t="shared" ca="1" si="350"/>
        <v>7463.6807887548348</v>
      </c>
      <c r="AY627" s="51">
        <f t="shared" ca="1" si="351"/>
        <v>-821.04439894414713</v>
      </c>
      <c r="AZ627" s="52">
        <f t="shared" ca="1" si="338"/>
        <v>0</v>
      </c>
      <c r="BA627" s="52">
        <f t="shared" ca="1" si="339"/>
        <v>0</v>
      </c>
      <c r="BB627" s="52">
        <f t="shared" si="352"/>
        <v>0</v>
      </c>
      <c r="BC627" s="39">
        <f t="shared" si="353"/>
        <v>0</v>
      </c>
      <c r="BD627" s="51">
        <f t="shared" ca="1" si="354"/>
        <v>0</v>
      </c>
      <c r="BE627" s="15">
        <f t="shared" ca="1" si="355"/>
        <v>33543.749821958321</v>
      </c>
      <c r="BF627" s="15">
        <v>-21730.35</v>
      </c>
      <c r="BG627" s="15">
        <f t="shared" ca="1" si="356"/>
        <v>870523.33790061076</v>
      </c>
      <c r="BH627" s="15"/>
      <c r="BI627" s="15"/>
    </row>
    <row r="628" spans="1:61" ht="11.25" x14ac:dyDescent="0.2">
      <c r="A628" s="20">
        <v>31608</v>
      </c>
      <c r="B628" s="20"/>
      <c r="C628" s="20">
        <v>1</v>
      </c>
      <c r="D628" s="20">
        <f t="shared" si="340"/>
        <v>3</v>
      </c>
      <c r="E628" s="47">
        <f t="shared" si="341"/>
        <v>1</v>
      </c>
      <c r="F628" s="47">
        <f t="shared" si="342"/>
        <v>31</v>
      </c>
      <c r="G628" s="21" t="s">
        <v>709</v>
      </c>
      <c r="H628" s="29">
        <v>439</v>
      </c>
      <c r="I628" s="48"/>
      <c r="J628" s="29">
        <f t="shared" si="343"/>
        <v>707.64179104477614</v>
      </c>
      <c r="K628" s="125">
        <v>33156.950000000004</v>
      </c>
      <c r="L628" s="125">
        <v>23175.07</v>
      </c>
      <c r="M628" s="125">
        <v>21515</v>
      </c>
      <c r="N628" s="126">
        <f t="shared" si="323"/>
        <v>54426.281300000002</v>
      </c>
      <c r="O628" s="126">
        <f t="shared" ca="1" si="324"/>
        <v>119951.31323030627</v>
      </c>
      <c r="P628" s="126">
        <f t="shared" ca="1" si="325"/>
        <v>19658</v>
      </c>
      <c r="Q628" s="49">
        <f t="shared" si="344"/>
        <v>1</v>
      </c>
      <c r="R628" s="49">
        <f t="shared" si="345"/>
        <v>0</v>
      </c>
      <c r="S628" s="49">
        <f ca="1">OFFSET(V!$B$7,D628,Q628)*H628</f>
        <v>2515.4700000000003</v>
      </c>
      <c r="T628" s="49">
        <f ca="1">IF(R628&gt;0,OFFSET(V!$I$7,D628,R628)*IF(R628=1,H628-9300,IF(R628=2,H628-18000,IF(R628=3,H628-45000,0))),0)</f>
        <v>0</v>
      </c>
      <c r="U628" s="49">
        <f>IF(AND(I628=1,H628&gt;20000,H628&lt;=45000),H628*V!$G$7,0)+IF(AND(I628=1,H628&gt;45000,H628&lt;=50000),V!$G$7/5000*(50000-H628)*H628,0)</f>
        <v>0</v>
      </c>
      <c r="V628" s="50">
        <f t="shared" ca="1" si="326"/>
        <v>2515.4700000000003</v>
      </c>
      <c r="W628" s="51">
        <v>0</v>
      </c>
      <c r="X628" s="51">
        <v>0</v>
      </c>
      <c r="Y628" s="52">
        <v>0</v>
      </c>
      <c r="Z628" s="52">
        <v>12436.21141980916</v>
      </c>
      <c r="AA628" s="52">
        <v>5149</v>
      </c>
      <c r="AB628" s="138">
        <f t="shared" si="346"/>
        <v>4149</v>
      </c>
      <c r="AC628" s="52">
        <v>11766.654322356091</v>
      </c>
      <c r="AD628" s="138">
        <f t="shared" si="327"/>
        <v>0</v>
      </c>
      <c r="AE628" s="138">
        <f t="shared" si="328"/>
        <v>439</v>
      </c>
      <c r="AF628" s="138">
        <f t="shared" si="329"/>
        <v>0</v>
      </c>
      <c r="AG628" s="138">
        <f t="shared" si="330"/>
        <v>0</v>
      </c>
      <c r="AH628" s="29"/>
      <c r="AI628" s="29"/>
      <c r="AJ628" s="15"/>
      <c r="AK628" s="51">
        <f t="shared" ca="1" si="331"/>
        <v>314676.25534750387</v>
      </c>
      <c r="AL628" s="15">
        <f t="shared" ca="1" si="332"/>
        <v>336849.72534750385</v>
      </c>
      <c r="AM628" s="49">
        <f t="shared" ca="1" si="333"/>
        <v>1925.4243277899204</v>
      </c>
      <c r="AN628" s="49">
        <f t="shared" ca="1" si="334"/>
        <v>0</v>
      </c>
      <c r="AO628" s="15"/>
      <c r="AP628" s="49">
        <f t="shared" ca="1" si="335"/>
        <v>6847.0679714871603</v>
      </c>
      <c r="AQ628" s="15">
        <f t="shared" si="347"/>
        <v>11766.654322356091</v>
      </c>
      <c r="AR628" s="15">
        <f t="shared" si="348"/>
        <v>0</v>
      </c>
      <c r="AS628" s="15"/>
      <c r="AT628" s="15"/>
      <c r="AU628" s="51">
        <f t="shared" si="336"/>
        <v>2074.5</v>
      </c>
      <c r="AV628" s="51">
        <f t="shared" ca="1" si="337"/>
        <v>7320.9384418662303</v>
      </c>
      <c r="AW628" s="51">
        <f t="shared" ca="1" si="349"/>
        <v>0</v>
      </c>
      <c r="AX628" s="15">
        <f t="shared" ca="1" si="350"/>
        <v>4475.8520909972995</v>
      </c>
      <c r="AY628" s="51">
        <f t="shared" ca="1" si="351"/>
        <v>-492.3674248438565</v>
      </c>
      <c r="AZ628" s="52">
        <f t="shared" ca="1" si="338"/>
        <v>0</v>
      </c>
      <c r="BA628" s="52">
        <f t="shared" ca="1" si="339"/>
        <v>0</v>
      </c>
      <c r="BB628" s="52">
        <f t="shared" si="352"/>
        <v>0</v>
      </c>
      <c r="BC628" s="39">
        <f t="shared" si="353"/>
        <v>0</v>
      </c>
      <c r="BD628" s="51">
        <f t="shared" ca="1" si="354"/>
        <v>0</v>
      </c>
      <c r="BE628" s="15">
        <f t="shared" ca="1" si="355"/>
        <v>15750.138988509534</v>
      </c>
      <c r="BF628" s="15">
        <v>-7312.43</v>
      </c>
      <c r="BG628" s="15">
        <f t="shared" ca="1" si="356"/>
        <v>347212.85866380332</v>
      </c>
      <c r="BH628" s="15"/>
      <c r="BI628" s="15"/>
    </row>
    <row r="629" spans="1:61" ht="11.25" x14ac:dyDescent="0.2">
      <c r="A629" s="20">
        <v>31609</v>
      </c>
      <c r="B629" s="20"/>
      <c r="C629" s="20">
        <v>1</v>
      </c>
      <c r="D629" s="20">
        <f t="shared" si="340"/>
        <v>3</v>
      </c>
      <c r="E629" s="47">
        <f t="shared" si="341"/>
        <v>2</v>
      </c>
      <c r="F629" s="47">
        <f t="shared" si="342"/>
        <v>32</v>
      </c>
      <c r="G629" s="21" t="s">
        <v>710</v>
      </c>
      <c r="H629" s="29">
        <v>816</v>
      </c>
      <c r="I629" s="48"/>
      <c r="J629" s="29">
        <f t="shared" si="343"/>
        <v>1315.3432835820895</v>
      </c>
      <c r="K629" s="125">
        <v>59821.900000000009</v>
      </c>
      <c r="L629" s="125">
        <v>28464.39</v>
      </c>
      <c r="M629" s="125">
        <v>36072</v>
      </c>
      <c r="N629" s="126">
        <f t="shared" si="323"/>
        <v>90244.880100000009</v>
      </c>
      <c r="O629" s="126">
        <f t="shared" ca="1" si="324"/>
        <v>222961.89429596791</v>
      </c>
      <c r="P629" s="126">
        <f t="shared" ca="1" si="325"/>
        <v>39815</v>
      </c>
      <c r="Q629" s="49">
        <f t="shared" si="344"/>
        <v>1</v>
      </c>
      <c r="R629" s="49">
        <f t="shared" si="345"/>
        <v>0</v>
      </c>
      <c r="S629" s="49">
        <f ca="1">OFFSET(V!$B$7,D629,Q629)*H629</f>
        <v>4675.68</v>
      </c>
      <c r="T629" s="49">
        <f ca="1">IF(R629&gt;0,OFFSET(V!$I$7,D629,R629)*IF(R629=1,H629-9300,IF(R629=2,H629-18000,IF(R629=3,H629-45000,0))),0)</f>
        <v>0</v>
      </c>
      <c r="U629" s="49">
        <f>IF(AND(I629=1,H629&gt;20000,H629&lt;=45000),H629*V!$G$7,0)+IF(AND(I629=1,H629&gt;45000,H629&lt;=50000),V!$G$7/5000*(50000-H629)*H629,0)</f>
        <v>0</v>
      </c>
      <c r="V629" s="50">
        <f t="shared" ca="1" si="326"/>
        <v>4675.68</v>
      </c>
      <c r="W629" s="51">
        <v>0</v>
      </c>
      <c r="X629" s="51">
        <v>0</v>
      </c>
      <c r="Y629" s="52">
        <v>0</v>
      </c>
      <c r="Z629" s="52">
        <v>10498.608315225685</v>
      </c>
      <c r="AA629" s="52">
        <v>0</v>
      </c>
      <c r="AB629" s="138">
        <f t="shared" si="346"/>
        <v>0</v>
      </c>
      <c r="AC629" s="52">
        <v>9933.3704406393554</v>
      </c>
      <c r="AD629" s="138">
        <f t="shared" si="327"/>
        <v>0</v>
      </c>
      <c r="AE629" s="138">
        <f t="shared" si="328"/>
        <v>816</v>
      </c>
      <c r="AF629" s="138">
        <f t="shared" si="329"/>
        <v>0</v>
      </c>
      <c r="AG629" s="138">
        <f t="shared" si="330"/>
        <v>0</v>
      </c>
      <c r="AH629" s="29"/>
      <c r="AI629" s="29"/>
      <c r="AJ629" s="15"/>
      <c r="AK629" s="51">
        <f t="shared" ca="1" si="331"/>
        <v>584910.76164820755</v>
      </c>
      <c r="AL629" s="15">
        <f t="shared" ca="1" si="332"/>
        <v>629401.4416482076</v>
      </c>
      <c r="AM629" s="49">
        <f t="shared" ca="1" si="333"/>
        <v>3578.920846188098</v>
      </c>
      <c r="AN629" s="49">
        <f t="shared" ca="1" si="334"/>
        <v>0</v>
      </c>
      <c r="AO629" s="15"/>
      <c r="AP629" s="49">
        <f t="shared" ca="1" si="335"/>
        <v>5780.2720067840137</v>
      </c>
      <c r="AQ629" s="15">
        <f t="shared" si="347"/>
        <v>9933.3704406393554</v>
      </c>
      <c r="AR629" s="15">
        <f t="shared" si="348"/>
        <v>0</v>
      </c>
      <c r="AS629" s="15"/>
      <c r="AT629" s="15"/>
      <c r="AU629" s="51">
        <f t="shared" si="336"/>
        <v>0</v>
      </c>
      <c r="AV629" s="51">
        <f t="shared" ca="1" si="337"/>
        <v>13607.940247295772</v>
      </c>
      <c r="AW629" s="51">
        <f t="shared" ca="1" si="349"/>
        <v>0</v>
      </c>
      <c r="AX629" s="15">
        <f t="shared" ca="1" si="350"/>
        <v>9454.841813440431</v>
      </c>
      <c r="AY629" s="51">
        <f t="shared" ca="1" si="351"/>
        <v>-1040.0826527206375</v>
      </c>
      <c r="AZ629" s="52">
        <f t="shared" ca="1" si="338"/>
        <v>0</v>
      </c>
      <c r="BA629" s="52">
        <f t="shared" ca="1" si="339"/>
        <v>0</v>
      </c>
      <c r="BB629" s="52">
        <f t="shared" si="352"/>
        <v>0</v>
      </c>
      <c r="BC629" s="39">
        <f t="shared" si="353"/>
        <v>0</v>
      </c>
      <c r="BD629" s="51">
        <f t="shared" ca="1" si="354"/>
        <v>0</v>
      </c>
      <c r="BE629" s="15">
        <f t="shared" ca="1" si="355"/>
        <v>18348.129601359149</v>
      </c>
      <c r="BF629" s="15">
        <v>-13077.92</v>
      </c>
      <c r="BG629" s="15">
        <f t="shared" ca="1" si="356"/>
        <v>638250.57209575479</v>
      </c>
      <c r="BH629" s="15"/>
      <c r="BI629" s="15"/>
    </row>
    <row r="630" spans="1:61" ht="12.75" x14ac:dyDescent="0.2">
      <c r="A630" s="53">
        <v>31611</v>
      </c>
      <c r="B630" s="53"/>
      <c r="C630" s="20">
        <v>1</v>
      </c>
      <c r="D630" s="20">
        <f t="shared" si="340"/>
        <v>3</v>
      </c>
      <c r="E630" s="47">
        <f t="shared" si="341"/>
        <v>2</v>
      </c>
      <c r="F630" s="47">
        <f t="shared" si="342"/>
        <v>32</v>
      </c>
      <c r="G630" s="2" t="s">
        <v>711</v>
      </c>
      <c r="H630" s="29">
        <v>872</v>
      </c>
      <c r="I630" s="54"/>
      <c r="J630" s="29">
        <f t="shared" si="343"/>
        <v>1405.6119402985075</v>
      </c>
      <c r="K630" s="125">
        <v>60932.85</v>
      </c>
      <c r="L630" s="125">
        <v>15862.41</v>
      </c>
      <c r="M630" s="125">
        <v>36773</v>
      </c>
      <c r="N630" s="126">
        <f t="shared" si="323"/>
        <v>86830.991899999994</v>
      </c>
      <c r="O630" s="126">
        <f t="shared" ca="1" si="324"/>
        <v>238263.20076725984</v>
      </c>
      <c r="P630" s="126">
        <f t="shared" ca="1" si="325"/>
        <v>45430</v>
      </c>
      <c r="Q630" s="49">
        <f t="shared" si="344"/>
        <v>1</v>
      </c>
      <c r="R630" s="49">
        <f t="shared" si="345"/>
        <v>0</v>
      </c>
      <c r="S630" s="49">
        <f ca="1">OFFSET(V!$B$7,D630,Q630)*H630</f>
        <v>4996.5600000000004</v>
      </c>
      <c r="T630" s="49">
        <f ca="1">IF(R630&gt;0,OFFSET(V!$I$7,D630,R630)*IF(R630=1,H630-9300,IF(R630=2,H630-18000,IF(R630=3,H630-45000,0))),0)</f>
        <v>0</v>
      </c>
      <c r="U630" s="49">
        <f>IF(AND(I630=1,H630&gt;20000,H630&lt;=45000),H630*V!$G$7,0)+IF(AND(I630=1,H630&gt;45000,H630&lt;=50000),V!$G$7/5000*(50000-H630)*H630,0)</f>
        <v>0</v>
      </c>
      <c r="V630" s="50">
        <f t="shared" ca="1" si="326"/>
        <v>4996.5600000000004</v>
      </c>
      <c r="W630" s="51">
        <v>0</v>
      </c>
      <c r="X630" s="51">
        <v>0</v>
      </c>
      <c r="Y630" s="52">
        <v>114.96842365355405</v>
      </c>
      <c r="Z630" s="52">
        <v>6443.1008044882738</v>
      </c>
      <c r="AA630" s="52">
        <v>0</v>
      </c>
      <c r="AB630" s="138">
        <f t="shared" si="346"/>
        <v>0</v>
      </c>
      <c r="AC630" s="52">
        <v>6096.208674110122</v>
      </c>
      <c r="AD630" s="138">
        <f t="shared" si="327"/>
        <v>0</v>
      </c>
      <c r="AE630" s="138">
        <f t="shared" si="328"/>
        <v>872</v>
      </c>
      <c r="AF630" s="138">
        <f t="shared" si="329"/>
        <v>0</v>
      </c>
      <c r="AG630" s="138">
        <f t="shared" si="330"/>
        <v>0</v>
      </c>
      <c r="AH630" s="29"/>
      <c r="AI630" s="29"/>
      <c r="AJ630" s="15"/>
      <c r="AK630" s="51">
        <f t="shared" ca="1" si="331"/>
        <v>625051.69627112383</v>
      </c>
      <c r="AL630" s="15">
        <f t="shared" ca="1" si="332"/>
        <v>675478.25627112389</v>
      </c>
      <c r="AM630" s="49">
        <f t="shared" ca="1" si="333"/>
        <v>3824.5330611225754</v>
      </c>
      <c r="AN630" s="49">
        <f t="shared" ca="1" si="334"/>
        <v>50.698963499075688</v>
      </c>
      <c r="AO630" s="15"/>
      <c r="AP630" s="49">
        <f t="shared" ca="1" si="335"/>
        <v>3547.4106756663518</v>
      </c>
      <c r="AQ630" s="15">
        <f t="shared" si="347"/>
        <v>6096.208674110122</v>
      </c>
      <c r="AR630" s="15">
        <f t="shared" si="348"/>
        <v>0</v>
      </c>
      <c r="AS630" s="15"/>
      <c r="AT630" s="15"/>
      <c r="AU630" s="51">
        <f t="shared" si="336"/>
        <v>0</v>
      </c>
      <c r="AV630" s="51">
        <f t="shared" ca="1" si="337"/>
        <v>14541.818499561168</v>
      </c>
      <c r="AW630" s="51">
        <f t="shared" ca="1" si="349"/>
        <v>0</v>
      </c>
      <c r="AX630" s="15">
        <f t="shared" ca="1" si="350"/>
        <v>11993.020501117397</v>
      </c>
      <c r="AY630" s="51">
        <f t="shared" ca="1" si="351"/>
        <v>-1319.2957452977444</v>
      </c>
      <c r="AZ630" s="52">
        <f t="shared" ca="1" si="338"/>
        <v>0</v>
      </c>
      <c r="BA630" s="52">
        <f t="shared" ca="1" si="339"/>
        <v>0</v>
      </c>
      <c r="BB630" s="52">
        <f t="shared" si="352"/>
        <v>0</v>
      </c>
      <c r="BC630" s="39">
        <f t="shared" si="353"/>
        <v>0</v>
      </c>
      <c r="BD630" s="51">
        <f t="shared" ca="1" si="354"/>
        <v>0</v>
      </c>
      <c r="BE630" s="15">
        <f t="shared" ca="1" si="355"/>
        <v>16769.933429929777</v>
      </c>
      <c r="BF630" s="15">
        <v>-13808.59</v>
      </c>
      <c r="BG630" s="15">
        <f t="shared" ca="1" si="356"/>
        <v>682314.83172567526</v>
      </c>
      <c r="BH630" s="15"/>
      <c r="BI630" s="15"/>
    </row>
    <row r="631" spans="1:61" ht="11.25" x14ac:dyDescent="0.2">
      <c r="A631" s="20">
        <v>31612</v>
      </c>
      <c r="B631" s="20"/>
      <c r="C631" s="20">
        <v>1</v>
      </c>
      <c r="D631" s="20">
        <f t="shared" si="340"/>
        <v>3</v>
      </c>
      <c r="E631" s="47">
        <f t="shared" si="341"/>
        <v>4</v>
      </c>
      <c r="F631" s="47">
        <f t="shared" si="342"/>
        <v>34</v>
      </c>
      <c r="G631" s="21" t="s">
        <v>712</v>
      </c>
      <c r="H631" s="29">
        <v>3736</v>
      </c>
      <c r="I631" s="48"/>
      <c r="J631" s="29">
        <f t="shared" si="343"/>
        <v>6022.2089552238804</v>
      </c>
      <c r="K631" s="125">
        <v>297159.40000000002</v>
      </c>
      <c r="L631" s="125">
        <v>301166.74</v>
      </c>
      <c r="M631" s="125">
        <v>77111</v>
      </c>
      <c r="N631" s="126">
        <f t="shared" si="323"/>
        <v>408520.7966</v>
      </c>
      <c r="O631" s="126">
        <f t="shared" ca="1" si="324"/>
        <v>1020815.7317276178</v>
      </c>
      <c r="P631" s="126">
        <f t="shared" ca="1" si="325"/>
        <v>183688</v>
      </c>
      <c r="Q631" s="49">
        <f t="shared" si="344"/>
        <v>1</v>
      </c>
      <c r="R631" s="49">
        <f t="shared" si="345"/>
        <v>0</v>
      </c>
      <c r="S631" s="49">
        <f ca="1">OFFSET(V!$B$7,D631,Q631)*H631</f>
        <v>21407.280000000002</v>
      </c>
      <c r="T631" s="49">
        <f ca="1">IF(R631&gt;0,OFFSET(V!$I$7,D631,R631)*IF(R631=1,H631-9300,IF(R631=2,H631-18000,IF(R631=3,H631-45000,0))),0)</f>
        <v>0</v>
      </c>
      <c r="U631" s="49">
        <f>IF(AND(I631=1,H631&gt;20000,H631&lt;=45000),H631*V!$G$7,0)+IF(AND(I631=1,H631&gt;45000,H631&lt;=50000),V!$G$7/5000*(50000-H631)*H631,0)</f>
        <v>0</v>
      </c>
      <c r="V631" s="50">
        <f t="shared" ca="1" si="326"/>
        <v>21407.280000000002</v>
      </c>
      <c r="W631" s="51">
        <v>15508.25</v>
      </c>
      <c r="X631" s="51">
        <v>0</v>
      </c>
      <c r="Y631" s="52">
        <v>96715.987296788575</v>
      </c>
      <c r="Z631" s="52">
        <v>71532.960763936833</v>
      </c>
      <c r="AA631" s="52">
        <v>0</v>
      </c>
      <c r="AB631" s="138">
        <f t="shared" si="346"/>
        <v>0</v>
      </c>
      <c r="AC631" s="52">
        <v>67681.675194359341</v>
      </c>
      <c r="AD631" s="138">
        <f t="shared" si="327"/>
        <v>0</v>
      </c>
      <c r="AE631" s="138">
        <f t="shared" si="328"/>
        <v>3736</v>
      </c>
      <c r="AF631" s="138">
        <f t="shared" si="329"/>
        <v>0</v>
      </c>
      <c r="AG631" s="138">
        <f t="shared" si="330"/>
        <v>0</v>
      </c>
      <c r="AH631" s="29"/>
      <c r="AI631" s="29"/>
      <c r="AJ631" s="15"/>
      <c r="AK631" s="51">
        <f t="shared" ca="1" si="331"/>
        <v>2677973.7812716956</v>
      </c>
      <c r="AL631" s="15">
        <f t="shared" ca="1" si="332"/>
        <v>2898577.3112716954</v>
      </c>
      <c r="AM631" s="49">
        <f t="shared" ca="1" si="333"/>
        <v>16385.843482057273</v>
      </c>
      <c r="AN631" s="49">
        <f t="shared" ca="1" si="334"/>
        <v>42649.974261740441</v>
      </c>
      <c r="AO631" s="15"/>
      <c r="AP631" s="49">
        <f t="shared" ca="1" si="335"/>
        <v>39384.26487123163</v>
      </c>
      <c r="AQ631" s="15">
        <f t="shared" si="347"/>
        <v>67681.675194359341</v>
      </c>
      <c r="AR631" s="15">
        <f t="shared" si="348"/>
        <v>0</v>
      </c>
      <c r="AS631" s="15"/>
      <c r="AT631" s="15"/>
      <c r="AU631" s="51">
        <f t="shared" si="336"/>
        <v>0</v>
      </c>
      <c r="AV631" s="51">
        <f t="shared" ca="1" si="337"/>
        <v>62303.020543991428</v>
      </c>
      <c r="AW631" s="51">
        <f t="shared" ca="1" si="349"/>
        <v>0</v>
      </c>
      <c r="AX631" s="15">
        <f t="shared" ca="1" si="350"/>
        <v>34005.610220863717</v>
      </c>
      <c r="AY631" s="51">
        <f t="shared" ca="1" si="351"/>
        <v>-3740.7971475125087</v>
      </c>
      <c r="AZ631" s="52">
        <f t="shared" ca="1" si="338"/>
        <v>0</v>
      </c>
      <c r="BA631" s="52">
        <f t="shared" ca="1" si="339"/>
        <v>0</v>
      </c>
      <c r="BB631" s="52">
        <f t="shared" si="352"/>
        <v>0</v>
      </c>
      <c r="BC631" s="39">
        <f t="shared" si="353"/>
        <v>0</v>
      </c>
      <c r="BD631" s="51">
        <f t="shared" ca="1" si="354"/>
        <v>0</v>
      </c>
      <c r="BE631" s="15">
        <f t="shared" ca="1" si="355"/>
        <v>97946.488267710549</v>
      </c>
      <c r="BF631" s="15">
        <v>-65071.79</v>
      </c>
      <c r="BG631" s="15">
        <f t="shared" ca="1" si="356"/>
        <v>2990487.8272832031</v>
      </c>
      <c r="BH631" s="15"/>
      <c r="BI631" s="15"/>
    </row>
    <row r="632" spans="1:61" ht="11.25" x14ac:dyDescent="0.2">
      <c r="A632" s="20">
        <v>31613</v>
      </c>
      <c r="B632" s="20"/>
      <c r="C632" s="20">
        <v>1</v>
      </c>
      <c r="D632" s="20">
        <f t="shared" si="340"/>
        <v>3</v>
      </c>
      <c r="E632" s="47">
        <f t="shared" si="341"/>
        <v>3</v>
      </c>
      <c r="F632" s="47">
        <f t="shared" si="342"/>
        <v>33</v>
      </c>
      <c r="G632" s="21" t="s">
        <v>713</v>
      </c>
      <c r="H632" s="29">
        <v>1121</v>
      </c>
      <c r="I632" s="48"/>
      <c r="J632" s="29">
        <f t="shared" si="343"/>
        <v>1806.9850746268658</v>
      </c>
      <c r="K632" s="125">
        <v>88944.75</v>
      </c>
      <c r="L632" s="125">
        <v>46926.62</v>
      </c>
      <c r="M632" s="125">
        <v>34509</v>
      </c>
      <c r="N632" s="126">
        <f t="shared" si="323"/>
        <v>116850.6018</v>
      </c>
      <c r="O632" s="126">
        <f t="shared" ca="1" si="324"/>
        <v>306299.36704139714</v>
      </c>
      <c r="P632" s="126">
        <f t="shared" ca="1" si="325"/>
        <v>56835</v>
      </c>
      <c r="Q632" s="49">
        <f t="shared" si="344"/>
        <v>1</v>
      </c>
      <c r="R632" s="49">
        <f t="shared" si="345"/>
        <v>0</v>
      </c>
      <c r="S632" s="49">
        <f ca="1">OFFSET(V!$B$7,D632,Q632)*H632</f>
        <v>6423.3300000000008</v>
      </c>
      <c r="T632" s="49">
        <f ca="1">IF(R632&gt;0,OFFSET(V!$I$7,D632,R632)*IF(R632=1,H632-9300,IF(R632=2,H632-18000,IF(R632=3,H632-45000,0))),0)</f>
        <v>0</v>
      </c>
      <c r="U632" s="49">
        <f>IF(AND(I632=1,H632&gt;20000,H632&lt;=45000),H632*V!$G$7,0)+IF(AND(I632=1,H632&gt;45000,H632&lt;=50000),V!$G$7/5000*(50000-H632)*H632,0)</f>
        <v>0</v>
      </c>
      <c r="V632" s="50">
        <f t="shared" ca="1" si="326"/>
        <v>6423.3300000000008</v>
      </c>
      <c r="W632" s="51">
        <v>0</v>
      </c>
      <c r="X632" s="51">
        <v>0</v>
      </c>
      <c r="Y632" s="52">
        <v>120.70957755281498</v>
      </c>
      <c r="Z632" s="52">
        <v>13749.26418755405</v>
      </c>
      <c r="AA632" s="52">
        <v>2334</v>
      </c>
      <c r="AB632" s="138">
        <f t="shared" si="346"/>
        <v>1334</v>
      </c>
      <c r="AC632" s="52">
        <v>13009.013229221968</v>
      </c>
      <c r="AD632" s="138">
        <f t="shared" si="327"/>
        <v>0</v>
      </c>
      <c r="AE632" s="138">
        <f t="shared" si="328"/>
        <v>1121</v>
      </c>
      <c r="AF632" s="138">
        <f t="shared" si="329"/>
        <v>0</v>
      </c>
      <c r="AG632" s="138">
        <f t="shared" si="330"/>
        <v>0</v>
      </c>
      <c r="AH632" s="29"/>
      <c r="AI632" s="29"/>
      <c r="AJ632" s="15"/>
      <c r="AK632" s="51">
        <f t="shared" ca="1" si="331"/>
        <v>803535.49486230477</v>
      </c>
      <c r="AL632" s="15">
        <f t="shared" ca="1" si="332"/>
        <v>866793.82486230473</v>
      </c>
      <c r="AM632" s="49">
        <f t="shared" ca="1" si="333"/>
        <v>4916.6302310990905</v>
      </c>
      <c r="AN632" s="49">
        <f t="shared" ca="1" si="334"/>
        <v>53.230706935502347</v>
      </c>
      <c r="AO632" s="15"/>
      <c r="AP632" s="49">
        <f t="shared" ca="1" si="335"/>
        <v>7570.002090842665</v>
      </c>
      <c r="AQ632" s="15">
        <f t="shared" si="347"/>
        <v>13009.013229221968</v>
      </c>
      <c r="AR632" s="15">
        <f t="shared" si="348"/>
        <v>0</v>
      </c>
      <c r="AS632" s="15"/>
      <c r="AT632" s="15"/>
      <c r="AU632" s="51">
        <f t="shared" si="336"/>
        <v>667</v>
      </c>
      <c r="AV632" s="51">
        <f t="shared" ca="1" si="337"/>
        <v>18694.241442669805</v>
      </c>
      <c r="AW632" s="51">
        <f t="shared" ca="1" si="349"/>
        <v>0</v>
      </c>
      <c r="AX632" s="15">
        <f t="shared" ca="1" si="350"/>
        <v>13922.2303042905</v>
      </c>
      <c r="AY632" s="51">
        <f t="shared" ca="1" si="351"/>
        <v>-1531.5190367426176</v>
      </c>
      <c r="AZ632" s="52">
        <f t="shared" ca="1" si="338"/>
        <v>0</v>
      </c>
      <c r="BA632" s="52">
        <f t="shared" ca="1" si="339"/>
        <v>0</v>
      </c>
      <c r="BB632" s="52">
        <f t="shared" si="352"/>
        <v>0</v>
      </c>
      <c r="BC632" s="39">
        <f t="shared" si="353"/>
        <v>0</v>
      </c>
      <c r="BD632" s="51">
        <f t="shared" ca="1" si="354"/>
        <v>0</v>
      </c>
      <c r="BE632" s="15">
        <f t="shared" ca="1" si="355"/>
        <v>25399.72449676985</v>
      </c>
      <c r="BF632" s="15">
        <v>-18650.599999999999</v>
      </c>
      <c r="BG632" s="15">
        <f t="shared" ca="1" si="356"/>
        <v>878512.81029710919</v>
      </c>
      <c r="BH632" s="15"/>
      <c r="BI632" s="15"/>
    </row>
    <row r="633" spans="1:61" ht="11.25" x14ac:dyDescent="0.2">
      <c r="A633" s="20">
        <v>31614</v>
      </c>
      <c r="B633" s="20"/>
      <c r="C633" s="20">
        <v>1</v>
      </c>
      <c r="D633" s="20">
        <f t="shared" si="340"/>
        <v>3</v>
      </c>
      <c r="E633" s="47">
        <f t="shared" si="341"/>
        <v>3</v>
      </c>
      <c r="F633" s="47">
        <f t="shared" si="342"/>
        <v>33</v>
      </c>
      <c r="G633" s="21" t="s">
        <v>714</v>
      </c>
      <c r="H633" s="29">
        <v>2277</v>
      </c>
      <c r="I633" s="48"/>
      <c r="J633" s="29">
        <f t="shared" si="343"/>
        <v>3670.3880597014927</v>
      </c>
      <c r="K633" s="125">
        <v>169301.19999999998</v>
      </c>
      <c r="L633" s="125">
        <v>413071.52</v>
      </c>
      <c r="M633" s="125">
        <v>0</v>
      </c>
      <c r="N633" s="126">
        <f t="shared" si="323"/>
        <v>282994.75679999997</v>
      </c>
      <c r="O633" s="126">
        <f t="shared" ca="1" si="324"/>
        <v>622162.05062735174</v>
      </c>
      <c r="P633" s="126">
        <f t="shared" ca="1" si="325"/>
        <v>101750</v>
      </c>
      <c r="Q633" s="49">
        <f t="shared" si="344"/>
        <v>1</v>
      </c>
      <c r="R633" s="49">
        <f t="shared" si="345"/>
        <v>0</v>
      </c>
      <c r="S633" s="49">
        <f ca="1">OFFSET(V!$B$7,D633,Q633)*H633</f>
        <v>13047.210000000001</v>
      </c>
      <c r="T633" s="49">
        <f ca="1">IF(R633&gt;0,OFFSET(V!$I$7,D633,R633)*IF(R633=1,H633-9300,IF(R633=2,H633-18000,IF(R633=3,H633-45000,0))),0)</f>
        <v>0</v>
      </c>
      <c r="U633" s="49">
        <f>IF(AND(I633=1,H633&gt;20000,H633&lt;=45000),H633*V!$G$7,0)+IF(AND(I633=1,H633&gt;45000,H633&lt;=50000),V!$G$7/5000*(50000-H633)*H633,0)</f>
        <v>0</v>
      </c>
      <c r="V633" s="50">
        <f t="shared" ca="1" si="326"/>
        <v>13047.210000000001</v>
      </c>
      <c r="W633" s="51">
        <v>9603.1</v>
      </c>
      <c r="X633" s="51">
        <v>0</v>
      </c>
      <c r="Y633" s="52">
        <v>1070.3255016242379</v>
      </c>
      <c r="Z633" s="52">
        <v>70335.966512358005</v>
      </c>
      <c r="AA633" s="52">
        <v>10309</v>
      </c>
      <c r="AB633" s="138">
        <f t="shared" si="346"/>
        <v>9309</v>
      </c>
      <c r="AC633" s="52">
        <v>66549.126292710687</v>
      </c>
      <c r="AD633" s="138">
        <f t="shared" si="327"/>
        <v>0</v>
      </c>
      <c r="AE633" s="138">
        <f t="shared" si="328"/>
        <v>2277</v>
      </c>
      <c r="AF633" s="138">
        <f t="shared" si="329"/>
        <v>0</v>
      </c>
      <c r="AG633" s="138">
        <f t="shared" si="330"/>
        <v>0</v>
      </c>
      <c r="AH633" s="29"/>
      <c r="AI633" s="29"/>
      <c r="AJ633" s="15"/>
      <c r="AK633" s="51">
        <f t="shared" ca="1" si="331"/>
        <v>1632159.0738639322</v>
      </c>
      <c r="AL633" s="15">
        <f t="shared" ca="1" si="332"/>
        <v>1756559.3838639322</v>
      </c>
      <c r="AM633" s="49">
        <f t="shared" ca="1" si="333"/>
        <v>9986.7680965322306</v>
      </c>
      <c r="AN633" s="49">
        <f t="shared" ca="1" si="334"/>
        <v>471.99389027458079</v>
      </c>
      <c r="AO633" s="15"/>
      <c r="AP633" s="49">
        <f t="shared" ca="1" si="335"/>
        <v>38725.229677524272</v>
      </c>
      <c r="AQ633" s="15">
        <f t="shared" si="347"/>
        <v>66549.126292710687</v>
      </c>
      <c r="AR633" s="15">
        <f t="shared" si="348"/>
        <v>0</v>
      </c>
      <c r="AS633" s="15"/>
      <c r="AT633" s="15"/>
      <c r="AU633" s="51">
        <f t="shared" si="336"/>
        <v>4654.5</v>
      </c>
      <c r="AV633" s="51">
        <f t="shared" ca="1" si="337"/>
        <v>37972.156793005481</v>
      </c>
      <c r="AW633" s="51">
        <f t="shared" ca="1" si="349"/>
        <v>0</v>
      </c>
      <c r="AX633" s="15">
        <f t="shared" ca="1" si="350"/>
        <v>14802.760177819058</v>
      </c>
      <c r="AY633" s="51">
        <f t="shared" ca="1" si="351"/>
        <v>-1628.381984291615</v>
      </c>
      <c r="AZ633" s="52">
        <f t="shared" ca="1" si="338"/>
        <v>0</v>
      </c>
      <c r="BA633" s="52">
        <f t="shared" ca="1" si="339"/>
        <v>0</v>
      </c>
      <c r="BB633" s="52">
        <f t="shared" si="352"/>
        <v>0</v>
      </c>
      <c r="BC633" s="39">
        <f t="shared" si="353"/>
        <v>0</v>
      </c>
      <c r="BD633" s="51">
        <f t="shared" ca="1" si="354"/>
        <v>0</v>
      </c>
      <c r="BE633" s="15">
        <f t="shared" ca="1" si="355"/>
        <v>79723.504486238133</v>
      </c>
      <c r="BF633" s="15">
        <v>-44044.33</v>
      </c>
      <c r="BG633" s="15">
        <f t="shared" ca="1" si="356"/>
        <v>1802697.320336977</v>
      </c>
      <c r="BH633" s="15"/>
      <c r="BI633" s="15"/>
    </row>
    <row r="634" spans="1:61" ht="11.25" x14ac:dyDescent="0.2">
      <c r="A634" s="20">
        <v>31615</v>
      </c>
      <c r="B634" s="20"/>
      <c r="C634" s="20">
        <v>1</v>
      </c>
      <c r="D634" s="20">
        <f t="shared" si="340"/>
        <v>3</v>
      </c>
      <c r="E634" s="47">
        <f t="shared" si="341"/>
        <v>3</v>
      </c>
      <c r="F634" s="47">
        <f t="shared" si="342"/>
        <v>33</v>
      </c>
      <c r="G634" s="21" t="s">
        <v>715</v>
      </c>
      <c r="H634" s="29">
        <v>1495</v>
      </c>
      <c r="I634" s="48"/>
      <c r="J634" s="29">
        <f t="shared" si="343"/>
        <v>2409.8507462686566</v>
      </c>
      <c r="K634" s="125">
        <v>104253.4</v>
      </c>
      <c r="L634" s="125">
        <v>140783.29999999999</v>
      </c>
      <c r="M634" s="125">
        <v>31887</v>
      </c>
      <c r="N634" s="126">
        <f t="shared" si="323"/>
        <v>161854.935</v>
      </c>
      <c r="O634" s="126">
        <f t="shared" ca="1" si="324"/>
        <v>408490.23526038241</v>
      </c>
      <c r="P634" s="126">
        <f t="shared" ca="1" si="325"/>
        <v>73991</v>
      </c>
      <c r="Q634" s="49">
        <f t="shared" si="344"/>
        <v>1</v>
      </c>
      <c r="R634" s="49">
        <f t="shared" si="345"/>
        <v>0</v>
      </c>
      <c r="S634" s="49">
        <f ca="1">OFFSET(V!$B$7,D634,Q634)*H634</f>
        <v>8566.35</v>
      </c>
      <c r="T634" s="49">
        <f ca="1">IF(R634&gt;0,OFFSET(V!$I$7,D634,R634)*IF(R634=1,H634-9300,IF(R634=2,H634-18000,IF(R634=3,H634-45000,0))),0)</f>
        <v>0</v>
      </c>
      <c r="U634" s="49">
        <f>IF(AND(I634=1,H634&gt;20000,H634&lt;=45000),H634*V!$G$7,0)+IF(AND(I634=1,H634&gt;45000,H634&lt;=50000),V!$G$7/5000*(50000-H634)*H634,0)</f>
        <v>0</v>
      </c>
      <c r="V634" s="50">
        <f t="shared" ca="1" si="326"/>
        <v>8566.35</v>
      </c>
      <c r="W634" s="51">
        <v>0</v>
      </c>
      <c r="X634" s="51">
        <v>0</v>
      </c>
      <c r="Y634" s="52">
        <v>0</v>
      </c>
      <c r="Z634" s="52">
        <v>14668.357521274971</v>
      </c>
      <c r="AA634" s="52">
        <v>0</v>
      </c>
      <c r="AB634" s="138">
        <f t="shared" si="346"/>
        <v>0</v>
      </c>
      <c r="AC634" s="52">
        <v>13878.623207920922</v>
      </c>
      <c r="AD634" s="138">
        <f t="shared" si="327"/>
        <v>0</v>
      </c>
      <c r="AE634" s="138">
        <f t="shared" si="328"/>
        <v>1495</v>
      </c>
      <c r="AF634" s="138">
        <f t="shared" si="329"/>
        <v>0</v>
      </c>
      <c r="AG634" s="138">
        <f t="shared" si="330"/>
        <v>0</v>
      </c>
      <c r="AH634" s="29"/>
      <c r="AI634" s="29"/>
      <c r="AJ634" s="15"/>
      <c r="AK634" s="51">
        <f t="shared" ca="1" si="331"/>
        <v>1071619.5939510665</v>
      </c>
      <c r="AL634" s="15">
        <f t="shared" ca="1" si="332"/>
        <v>1154176.9439510666</v>
      </c>
      <c r="AM634" s="49">
        <f t="shared" ca="1" si="333"/>
        <v>6556.9689522686358</v>
      </c>
      <c r="AN634" s="49">
        <f t="shared" ca="1" si="334"/>
        <v>0</v>
      </c>
      <c r="AO634" s="15"/>
      <c r="AP634" s="49">
        <f t="shared" ca="1" si="335"/>
        <v>8076.0319672810665</v>
      </c>
      <c r="AQ634" s="15">
        <f t="shared" si="347"/>
        <v>13878.623207920922</v>
      </c>
      <c r="AR634" s="15">
        <f t="shared" si="348"/>
        <v>0</v>
      </c>
      <c r="AS634" s="15"/>
      <c r="AT634" s="15"/>
      <c r="AU634" s="51">
        <f t="shared" si="336"/>
        <v>0</v>
      </c>
      <c r="AV634" s="51">
        <f t="shared" ca="1" si="337"/>
        <v>24931.214056013701</v>
      </c>
      <c r="AW634" s="51">
        <f t="shared" ca="1" si="349"/>
        <v>0</v>
      </c>
      <c r="AX634" s="15">
        <f t="shared" ca="1" si="350"/>
        <v>19128.622815373848</v>
      </c>
      <c r="AY634" s="51">
        <f t="shared" ca="1" si="351"/>
        <v>-2104.2497752235809</v>
      </c>
      <c r="AZ634" s="52">
        <f t="shared" ca="1" si="338"/>
        <v>0</v>
      </c>
      <c r="BA634" s="52">
        <f t="shared" ca="1" si="339"/>
        <v>0</v>
      </c>
      <c r="BB634" s="52">
        <f t="shared" si="352"/>
        <v>0</v>
      </c>
      <c r="BC634" s="39">
        <f t="shared" si="353"/>
        <v>0</v>
      </c>
      <c r="BD634" s="51">
        <f t="shared" ca="1" si="354"/>
        <v>0</v>
      </c>
      <c r="BE634" s="15">
        <f t="shared" ca="1" si="355"/>
        <v>30902.996248071191</v>
      </c>
      <c r="BF634" s="15">
        <v>-24989.14</v>
      </c>
      <c r="BG634" s="15">
        <f t="shared" ca="1" si="356"/>
        <v>1166647.7691514064</v>
      </c>
      <c r="BH634" s="15"/>
      <c r="BI634" s="15"/>
    </row>
    <row r="635" spans="1:61" ht="11.25" x14ac:dyDescent="0.2">
      <c r="A635" s="20">
        <v>31616</v>
      </c>
      <c r="B635" s="20"/>
      <c r="C635" s="20">
        <v>1</v>
      </c>
      <c r="D635" s="20">
        <f t="shared" si="340"/>
        <v>3</v>
      </c>
      <c r="E635" s="47">
        <f t="shared" si="341"/>
        <v>3</v>
      </c>
      <c r="F635" s="47">
        <f t="shared" si="342"/>
        <v>33</v>
      </c>
      <c r="G635" s="21" t="s">
        <v>716</v>
      </c>
      <c r="H635" s="29">
        <v>1134</v>
      </c>
      <c r="I635" s="48"/>
      <c r="J635" s="29">
        <f t="shared" si="343"/>
        <v>1827.9402985074628</v>
      </c>
      <c r="K635" s="125">
        <v>96096.6</v>
      </c>
      <c r="L635" s="125">
        <v>158054.21</v>
      </c>
      <c r="M635" s="125">
        <v>0</v>
      </c>
      <c r="N635" s="126">
        <f t="shared" si="323"/>
        <v>130830.6939</v>
      </c>
      <c r="O635" s="126">
        <f t="shared" ca="1" si="324"/>
        <v>309851.45604366134</v>
      </c>
      <c r="P635" s="126">
        <f t="shared" ca="1" si="325"/>
        <v>53706</v>
      </c>
      <c r="Q635" s="49">
        <f t="shared" si="344"/>
        <v>1</v>
      </c>
      <c r="R635" s="49">
        <f t="shared" si="345"/>
        <v>0</v>
      </c>
      <c r="S635" s="49">
        <f ca="1">OFFSET(V!$B$7,D635,Q635)*H635</f>
        <v>6497.8200000000006</v>
      </c>
      <c r="T635" s="49">
        <f ca="1">IF(R635&gt;0,OFFSET(V!$I$7,D635,R635)*IF(R635=1,H635-9300,IF(R635=2,H635-18000,IF(R635=3,H635-45000,0))),0)</f>
        <v>0</v>
      </c>
      <c r="U635" s="49">
        <f>IF(AND(I635=1,H635&gt;20000,H635&lt;=45000),H635*V!$G$7,0)+IF(AND(I635=1,H635&gt;45000,H635&lt;=50000),V!$G$7/5000*(50000-H635)*H635,0)</f>
        <v>0</v>
      </c>
      <c r="V635" s="50">
        <f t="shared" ca="1" si="326"/>
        <v>6497.8200000000006</v>
      </c>
      <c r="W635" s="51">
        <v>0</v>
      </c>
      <c r="X635" s="51">
        <v>0</v>
      </c>
      <c r="Y635" s="52">
        <v>0</v>
      </c>
      <c r="Z635" s="52">
        <v>16840.330516049795</v>
      </c>
      <c r="AA635" s="52">
        <v>0</v>
      </c>
      <c r="AB635" s="138">
        <f t="shared" si="346"/>
        <v>0</v>
      </c>
      <c r="AC635" s="52">
        <v>15933.658665608571</v>
      </c>
      <c r="AD635" s="138">
        <f t="shared" si="327"/>
        <v>0</v>
      </c>
      <c r="AE635" s="138">
        <f t="shared" si="328"/>
        <v>1134</v>
      </c>
      <c r="AF635" s="138">
        <f t="shared" si="329"/>
        <v>0</v>
      </c>
      <c r="AG635" s="138">
        <f t="shared" si="330"/>
        <v>0</v>
      </c>
      <c r="AH635" s="29"/>
      <c r="AI635" s="29"/>
      <c r="AJ635" s="15"/>
      <c r="AK635" s="51">
        <f t="shared" ca="1" si="331"/>
        <v>812853.92611405323</v>
      </c>
      <c r="AL635" s="15">
        <f t="shared" ca="1" si="332"/>
        <v>873057.74611405318</v>
      </c>
      <c r="AM635" s="49">
        <f t="shared" ca="1" si="333"/>
        <v>4973.647352423166</v>
      </c>
      <c r="AN635" s="49">
        <f t="shared" ca="1" si="334"/>
        <v>0</v>
      </c>
      <c r="AO635" s="15"/>
      <c r="AP635" s="49">
        <f t="shared" ca="1" si="335"/>
        <v>9271.8661506537683</v>
      </c>
      <c r="AQ635" s="15">
        <f t="shared" si="347"/>
        <v>15933.658665608571</v>
      </c>
      <c r="AR635" s="15">
        <f t="shared" si="348"/>
        <v>0</v>
      </c>
      <c r="AS635" s="15"/>
      <c r="AT635" s="15"/>
      <c r="AU635" s="51">
        <f t="shared" si="336"/>
        <v>0</v>
      </c>
      <c r="AV635" s="51">
        <f t="shared" ca="1" si="337"/>
        <v>18911.034608374273</v>
      </c>
      <c r="AW635" s="51">
        <f t="shared" ca="1" si="349"/>
        <v>0</v>
      </c>
      <c r="AX635" s="15">
        <f t="shared" ca="1" si="350"/>
        <v>12249.242093419471</v>
      </c>
      <c r="AY635" s="51">
        <f t="shared" ca="1" si="351"/>
        <v>-1347.4814768693736</v>
      </c>
      <c r="AZ635" s="52">
        <f t="shared" ca="1" si="338"/>
        <v>0</v>
      </c>
      <c r="BA635" s="52">
        <f t="shared" ca="1" si="339"/>
        <v>0</v>
      </c>
      <c r="BB635" s="52">
        <f t="shared" si="352"/>
        <v>0</v>
      </c>
      <c r="BC635" s="39">
        <f t="shared" si="353"/>
        <v>0</v>
      </c>
      <c r="BD635" s="51">
        <f t="shared" ca="1" si="354"/>
        <v>0</v>
      </c>
      <c r="BE635" s="15">
        <f t="shared" ca="1" si="355"/>
        <v>26835.419282158669</v>
      </c>
      <c r="BF635" s="15">
        <v>-20623.07</v>
      </c>
      <c r="BG635" s="15">
        <f t="shared" ca="1" si="356"/>
        <v>884243.74274863512</v>
      </c>
      <c r="BH635" s="15"/>
      <c r="BI635" s="15"/>
    </row>
    <row r="636" spans="1:61" ht="11.25" x14ac:dyDescent="0.2">
      <c r="A636" s="20">
        <v>31617</v>
      </c>
      <c r="B636" s="20"/>
      <c r="C636" s="20">
        <v>1</v>
      </c>
      <c r="D636" s="20">
        <f t="shared" si="340"/>
        <v>3</v>
      </c>
      <c r="E636" s="47">
        <f t="shared" si="341"/>
        <v>3</v>
      </c>
      <c r="F636" s="47">
        <f t="shared" si="342"/>
        <v>33</v>
      </c>
      <c r="G636" s="21" t="s">
        <v>717</v>
      </c>
      <c r="H636" s="29">
        <v>1576</v>
      </c>
      <c r="I636" s="48"/>
      <c r="J636" s="29">
        <f t="shared" si="343"/>
        <v>2540.4179104477612</v>
      </c>
      <c r="K636" s="125">
        <v>126479.49999999999</v>
      </c>
      <c r="L636" s="125">
        <v>123447.72</v>
      </c>
      <c r="M636" s="125">
        <v>31914</v>
      </c>
      <c r="N636" s="126">
        <f t="shared" si="323"/>
        <v>171123.85079999999</v>
      </c>
      <c r="O636" s="126">
        <f t="shared" ca="1" si="324"/>
        <v>430622.48212064389</v>
      </c>
      <c r="P636" s="126">
        <f t="shared" ca="1" si="325"/>
        <v>77850</v>
      </c>
      <c r="Q636" s="49">
        <f t="shared" si="344"/>
        <v>1</v>
      </c>
      <c r="R636" s="49">
        <f t="shared" si="345"/>
        <v>0</v>
      </c>
      <c r="S636" s="49">
        <f ca="1">OFFSET(V!$B$7,D636,Q636)*H636</f>
        <v>9030.4800000000014</v>
      </c>
      <c r="T636" s="49">
        <f ca="1">IF(R636&gt;0,OFFSET(V!$I$7,D636,R636)*IF(R636=1,H636-9300,IF(R636=2,H636-18000,IF(R636=3,H636-45000,0))),0)</f>
        <v>0</v>
      </c>
      <c r="U636" s="49">
        <f>IF(AND(I636=1,H636&gt;20000,H636&lt;=45000),H636*V!$G$7,0)+IF(AND(I636=1,H636&gt;45000,H636&lt;=50000),V!$G$7/5000*(50000-H636)*H636,0)</f>
        <v>0</v>
      </c>
      <c r="V636" s="50">
        <f t="shared" ca="1" si="326"/>
        <v>9030.4800000000014</v>
      </c>
      <c r="W636" s="51">
        <v>0</v>
      </c>
      <c r="X636" s="51">
        <v>0</v>
      </c>
      <c r="Y636" s="52">
        <v>456.6760899108304</v>
      </c>
      <c r="Z636" s="52">
        <v>30084.591178971386</v>
      </c>
      <c r="AA636" s="52">
        <v>3069</v>
      </c>
      <c r="AB636" s="138">
        <f t="shared" si="346"/>
        <v>2069</v>
      </c>
      <c r="AC636" s="52">
        <v>28464.857413769492</v>
      </c>
      <c r="AD636" s="138">
        <f t="shared" si="327"/>
        <v>0</v>
      </c>
      <c r="AE636" s="138">
        <f t="shared" si="328"/>
        <v>1576</v>
      </c>
      <c r="AF636" s="138">
        <f t="shared" si="329"/>
        <v>0</v>
      </c>
      <c r="AG636" s="138">
        <f t="shared" si="330"/>
        <v>0</v>
      </c>
      <c r="AH636" s="29"/>
      <c r="AI636" s="29"/>
      <c r="AJ636" s="15"/>
      <c r="AK636" s="51">
        <f t="shared" ca="1" si="331"/>
        <v>1129680.5886734989</v>
      </c>
      <c r="AL636" s="15">
        <f t="shared" ca="1" si="332"/>
        <v>1216561.0686734989</v>
      </c>
      <c r="AM636" s="49">
        <f t="shared" ca="1" si="333"/>
        <v>6912.2294774417187</v>
      </c>
      <c r="AN636" s="49">
        <f t="shared" ca="1" si="334"/>
        <v>201.38576904436891</v>
      </c>
      <c r="AO636" s="15"/>
      <c r="AP636" s="49">
        <f t="shared" ca="1" si="335"/>
        <v>16563.82589063295</v>
      </c>
      <c r="AQ636" s="15">
        <f t="shared" si="347"/>
        <v>28464.857413769492</v>
      </c>
      <c r="AR636" s="15">
        <f t="shared" si="348"/>
        <v>0</v>
      </c>
      <c r="AS636" s="15"/>
      <c r="AT636" s="15"/>
      <c r="AU636" s="51">
        <f t="shared" si="336"/>
        <v>1034.5</v>
      </c>
      <c r="AV636" s="51">
        <f t="shared" ca="1" si="337"/>
        <v>26282.002242326151</v>
      </c>
      <c r="AW636" s="51">
        <f t="shared" ca="1" si="349"/>
        <v>0</v>
      </c>
      <c r="AX636" s="15">
        <f t="shared" ca="1" si="350"/>
        <v>15415.470719189605</v>
      </c>
      <c r="AY636" s="51">
        <f t="shared" ca="1" si="351"/>
        <v>-1695.7833874872426</v>
      </c>
      <c r="AZ636" s="52">
        <f t="shared" ca="1" si="338"/>
        <v>0</v>
      </c>
      <c r="BA636" s="52">
        <f t="shared" ca="1" si="339"/>
        <v>0</v>
      </c>
      <c r="BB636" s="52">
        <f t="shared" si="352"/>
        <v>0</v>
      </c>
      <c r="BC636" s="39">
        <f t="shared" si="353"/>
        <v>0</v>
      </c>
      <c r="BD636" s="51">
        <f t="shared" ca="1" si="354"/>
        <v>0</v>
      </c>
      <c r="BE636" s="15">
        <f t="shared" ca="1" si="355"/>
        <v>42184.544745471852</v>
      </c>
      <c r="BF636" s="15">
        <v>-26805.23</v>
      </c>
      <c r="BG636" s="15">
        <f t="shared" ca="1" si="356"/>
        <v>1239053.9986654567</v>
      </c>
      <c r="BH636" s="15"/>
      <c r="BI636" s="15"/>
    </row>
    <row r="637" spans="1:61" ht="11.25" x14ac:dyDescent="0.2">
      <c r="A637" s="20">
        <v>31620</v>
      </c>
      <c r="B637" s="20"/>
      <c r="C637" s="20">
        <v>1</v>
      </c>
      <c r="D637" s="20">
        <f t="shared" si="340"/>
        <v>3</v>
      </c>
      <c r="E637" s="47">
        <f t="shared" si="341"/>
        <v>2</v>
      </c>
      <c r="F637" s="47">
        <f t="shared" si="342"/>
        <v>32</v>
      </c>
      <c r="G637" s="21" t="s">
        <v>718</v>
      </c>
      <c r="H637" s="29">
        <v>825</v>
      </c>
      <c r="I637" s="48"/>
      <c r="J637" s="29">
        <f t="shared" si="343"/>
        <v>1329.8507462686566</v>
      </c>
      <c r="K637" s="125">
        <v>52104.75</v>
      </c>
      <c r="L637" s="125">
        <v>20456.46</v>
      </c>
      <c r="M637" s="125">
        <v>34505</v>
      </c>
      <c r="N637" s="126">
        <f t="shared" si="323"/>
        <v>79998.439400000003</v>
      </c>
      <c r="O637" s="126">
        <f t="shared" ca="1" si="324"/>
        <v>225421.03283599697</v>
      </c>
      <c r="P637" s="126">
        <f t="shared" ca="1" si="325"/>
        <v>43627</v>
      </c>
      <c r="Q637" s="49">
        <f t="shared" si="344"/>
        <v>1</v>
      </c>
      <c r="R637" s="49">
        <f t="shared" si="345"/>
        <v>0</v>
      </c>
      <c r="S637" s="49">
        <f ca="1">OFFSET(V!$B$7,D637,Q637)*H637</f>
        <v>4727.25</v>
      </c>
      <c r="T637" s="49">
        <f ca="1">IF(R637&gt;0,OFFSET(V!$I$7,D637,R637)*IF(R637=1,H637-9300,IF(R637=2,H637-18000,IF(R637=3,H637-45000,0))),0)</f>
        <v>0</v>
      </c>
      <c r="U637" s="49">
        <f>IF(AND(I637=1,H637&gt;20000,H637&lt;=45000),H637*V!$G$7,0)+IF(AND(I637=1,H637&gt;45000,H637&lt;=50000),V!$G$7/5000*(50000-H637)*H637,0)</f>
        <v>0</v>
      </c>
      <c r="V637" s="50">
        <f t="shared" ca="1" si="326"/>
        <v>4727.25</v>
      </c>
      <c r="W637" s="51">
        <v>0</v>
      </c>
      <c r="X637" s="51">
        <v>0</v>
      </c>
      <c r="Y637" s="52">
        <v>42.87697215903723</v>
      </c>
      <c r="Z637" s="52">
        <v>12520.148543273039</v>
      </c>
      <c r="AA637" s="52">
        <v>0</v>
      </c>
      <c r="AB637" s="138">
        <f t="shared" si="346"/>
        <v>0</v>
      </c>
      <c r="AC637" s="52">
        <v>11846.072328634047</v>
      </c>
      <c r="AD637" s="138">
        <f t="shared" si="327"/>
        <v>0</v>
      </c>
      <c r="AE637" s="138">
        <f t="shared" si="328"/>
        <v>825</v>
      </c>
      <c r="AF637" s="138">
        <f t="shared" si="329"/>
        <v>0</v>
      </c>
      <c r="AG637" s="138">
        <f t="shared" si="330"/>
        <v>0</v>
      </c>
      <c r="AH637" s="29"/>
      <c r="AI637" s="29"/>
      <c r="AJ637" s="15"/>
      <c r="AK637" s="51">
        <f t="shared" ca="1" si="331"/>
        <v>591361.98328403337</v>
      </c>
      <c r="AL637" s="15">
        <f t="shared" ca="1" si="332"/>
        <v>639716.23328403337</v>
      </c>
      <c r="AM637" s="49">
        <f t="shared" ca="1" si="333"/>
        <v>3618.3942378739962</v>
      </c>
      <c r="AN637" s="49">
        <f t="shared" ca="1" si="334"/>
        <v>18.907957310021906</v>
      </c>
      <c r="AO637" s="15"/>
      <c r="AP637" s="49">
        <f t="shared" ca="1" si="335"/>
        <v>6893.2816591036981</v>
      </c>
      <c r="AQ637" s="15">
        <f t="shared" si="347"/>
        <v>11846.072328634047</v>
      </c>
      <c r="AR637" s="15">
        <f t="shared" si="348"/>
        <v>0</v>
      </c>
      <c r="AS637" s="15"/>
      <c r="AT637" s="15"/>
      <c r="AU637" s="51">
        <f t="shared" si="336"/>
        <v>0</v>
      </c>
      <c r="AV637" s="51">
        <f t="shared" ca="1" si="337"/>
        <v>13758.027823552711</v>
      </c>
      <c r="AW637" s="51">
        <f t="shared" ca="1" si="349"/>
        <v>0</v>
      </c>
      <c r="AX637" s="15">
        <f t="shared" ca="1" si="350"/>
        <v>8805.2371540223612</v>
      </c>
      <c r="AY637" s="51">
        <f t="shared" ca="1" si="351"/>
        <v>-968.62270122501548</v>
      </c>
      <c r="AZ637" s="52">
        <f t="shared" ca="1" si="338"/>
        <v>0</v>
      </c>
      <c r="BA637" s="52">
        <f t="shared" ca="1" si="339"/>
        <v>0</v>
      </c>
      <c r="BB637" s="52">
        <f t="shared" si="352"/>
        <v>0</v>
      </c>
      <c r="BC637" s="39">
        <f t="shared" si="353"/>
        <v>0</v>
      </c>
      <c r="BD637" s="51">
        <f t="shared" ca="1" si="354"/>
        <v>0</v>
      </c>
      <c r="BE637" s="15">
        <f t="shared" ca="1" si="355"/>
        <v>19682.686781431392</v>
      </c>
      <c r="BF637" s="15">
        <v>-12918.6</v>
      </c>
      <c r="BG637" s="15">
        <f t="shared" ca="1" si="356"/>
        <v>650117.62226064876</v>
      </c>
      <c r="BH637" s="15"/>
      <c r="BI637" s="15"/>
    </row>
    <row r="638" spans="1:61" ht="11.25" x14ac:dyDescent="0.2">
      <c r="A638" s="20">
        <v>31621</v>
      </c>
      <c r="B638" s="20"/>
      <c r="C638" s="20">
        <v>1</v>
      </c>
      <c r="D638" s="20">
        <f t="shared" si="340"/>
        <v>3</v>
      </c>
      <c r="E638" s="47">
        <f t="shared" si="341"/>
        <v>2</v>
      </c>
      <c r="F638" s="47">
        <f t="shared" si="342"/>
        <v>32</v>
      </c>
      <c r="G638" s="21" t="s">
        <v>719</v>
      </c>
      <c r="H638" s="29">
        <v>975</v>
      </c>
      <c r="I638" s="48"/>
      <c r="J638" s="29">
        <f t="shared" si="343"/>
        <v>1571.641791044776</v>
      </c>
      <c r="K638" s="125">
        <v>69431</v>
      </c>
      <c r="L638" s="125">
        <v>56267.48</v>
      </c>
      <c r="M638" s="125">
        <v>32209</v>
      </c>
      <c r="N638" s="126">
        <f t="shared" si="323"/>
        <v>104143.6372</v>
      </c>
      <c r="O638" s="126">
        <f t="shared" ca="1" si="324"/>
        <v>266406.67516981461</v>
      </c>
      <c r="P638" s="126">
        <f t="shared" ca="1" si="325"/>
        <v>48679</v>
      </c>
      <c r="Q638" s="49">
        <f t="shared" si="344"/>
        <v>1</v>
      </c>
      <c r="R638" s="49">
        <f t="shared" si="345"/>
        <v>0</v>
      </c>
      <c r="S638" s="49">
        <f ca="1">OFFSET(V!$B$7,D638,Q638)*H638</f>
        <v>5586.75</v>
      </c>
      <c r="T638" s="49">
        <f ca="1">IF(R638&gt;0,OFFSET(V!$I$7,D638,R638)*IF(R638=1,H638-9300,IF(R638=2,H638-18000,IF(R638=3,H638-45000,0))),0)</f>
        <v>0</v>
      </c>
      <c r="U638" s="49">
        <f>IF(AND(I638=1,H638&gt;20000,H638&lt;=45000),H638*V!$G$7,0)+IF(AND(I638=1,H638&gt;45000,H638&lt;=50000),V!$G$7/5000*(50000-H638)*H638,0)</f>
        <v>0</v>
      </c>
      <c r="V638" s="50">
        <f t="shared" ca="1" si="326"/>
        <v>5586.75</v>
      </c>
      <c r="W638" s="51">
        <v>0</v>
      </c>
      <c r="X638" s="51">
        <v>0</v>
      </c>
      <c r="Y638" s="52">
        <v>165.98475323939158</v>
      </c>
      <c r="Z638" s="52">
        <v>20987.40579783871</v>
      </c>
      <c r="AA638" s="52">
        <v>2729</v>
      </c>
      <c r="AB638" s="138">
        <f t="shared" si="346"/>
        <v>1729</v>
      </c>
      <c r="AC638" s="52">
        <v>19857.458257168302</v>
      </c>
      <c r="AD638" s="138">
        <f t="shared" si="327"/>
        <v>0</v>
      </c>
      <c r="AE638" s="138">
        <f t="shared" si="328"/>
        <v>975</v>
      </c>
      <c r="AF638" s="138">
        <f t="shared" si="329"/>
        <v>0</v>
      </c>
      <c r="AG638" s="138">
        <f t="shared" si="330"/>
        <v>0</v>
      </c>
      <c r="AH638" s="29"/>
      <c r="AI638" s="29"/>
      <c r="AJ638" s="15"/>
      <c r="AK638" s="51">
        <f t="shared" ca="1" si="331"/>
        <v>698882.34388113033</v>
      </c>
      <c r="AL638" s="15">
        <f t="shared" ca="1" si="332"/>
        <v>753148.09388113033</v>
      </c>
      <c r="AM638" s="49">
        <f t="shared" ca="1" si="333"/>
        <v>4276.2840993056325</v>
      </c>
      <c r="AN638" s="49">
        <f t="shared" ca="1" si="334"/>
        <v>73.196227959474641</v>
      </c>
      <c r="AO638" s="15"/>
      <c r="AP638" s="49">
        <f t="shared" ca="1" si="335"/>
        <v>11555.142413716743</v>
      </c>
      <c r="AQ638" s="15">
        <f t="shared" si="347"/>
        <v>19857.458257168302</v>
      </c>
      <c r="AR638" s="15">
        <f t="shared" si="348"/>
        <v>0</v>
      </c>
      <c r="AS638" s="15"/>
      <c r="AT638" s="15"/>
      <c r="AU638" s="51">
        <f t="shared" si="336"/>
        <v>864.5</v>
      </c>
      <c r="AV638" s="51">
        <f t="shared" ca="1" si="337"/>
        <v>16259.487427835022</v>
      </c>
      <c r="AW638" s="51">
        <f t="shared" ca="1" si="349"/>
        <v>0</v>
      </c>
      <c r="AX638" s="15">
        <f t="shared" ca="1" si="350"/>
        <v>8821.6715843834645</v>
      </c>
      <c r="AY638" s="51">
        <f t="shared" ca="1" si="351"/>
        <v>-970.4305755674111</v>
      </c>
      <c r="AZ638" s="52">
        <f t="shared" ca="1" si="338"/>
        <v>0</v>
      </c>
      <c r="BA638" s="52">
        <f t="shared" ca="1" si="339"/>
        <v>0</v>
      </c>
      <c r="BB638" s="52">
        <f t="shared" si="352"/>
        <v>0</v>
      </c>
      <c r="BC638" s="39">
        <f t="shared" si="353"/>
        <v>0</v>
      </c>
      <c r="BD638" s="51">
        <f t="shared" ca="1" si="354"/>
        <v>0</v>
      </c>
      <c r="BE638" s="15">
        <f t="shared" ca="1" si="355"/>
        <v>27708.699265984356</v>
      </c>
      <c r="BF638" s="15">
        <v>-15681.84</v>
      </c>
      <c r="BG638" s="15">
        <f t="shared" ca="1" si="356"/>
        <v>769524.43347437982</v>
      </c>
      <c r="BH638" s="15"/>
      <c r="BI638" s="15"/>
    </row>
    <row r="639" spans="1:61" ht="11.25" x14ac:dyDescent="0.2">
      <c r="A639" s="20">
        <v>31622</v>
      </c>
      <c r="B639" s="20"/>
      <c r="C639" s="20">
        <v>1</v>
      </c>
      <c r="D639" s="20">
        <f t="shared" si="340"/>
        <v>3</v>
      </c>
      <c r="E639" s="47">
        <f t="shared" si="341"/>
        <v>3</v>
      </c>
      <c r="F639" s="47">
        <f t="shared" si="342"/>
        <v>33</v>
      </c>
      <c r="G639" s="21" t="s">
        <v>720</v>
      </c>
      <c r="H639" s="29">
        <v>1133</v>
      </c>
      <c r="I639" s="48"/>
      <c r="J639" s="29">
        <f t="shared" si="343"/>
        <v>1826.3283582089553</v>
      </c>
      <c r="K639" s="125">
        <v>88486.399999999994</v>
      </c>
      <c r="L639" s="125">
        <v>78833.649999999994</v>
      </c>
      <c r="M639" s="125">
        <v>30793</v>
      </c>
      <c r="N639" s="126">
        <f t="shared" si="323"/>
        <v>125248.33149999999</v>
      </c>
      <c r="O639" s="126">
        <f t="shared" ca="1" si="324"/>
        <v>309578.2184281025</v>
      </c>
      <c r="P639" s="126">
        <f t="shared" ca="1" si="325"/>
        <v>55299</v>
      </c>
      <c r="Q639" s="49">
        <f t="shared" si="344"/>
        <v>1</v>
      </c>
      <c r="R639" s="49">
        <f t="shared" si="345"/>
        <v>0</v>
      </c>
      <c r="S639" s="49">
        <f ca="1">OFFSET(V!$B$7,D639,Q639)*H639</f>
        <v>6492.09</v>
      </c>
      <c r="T639" s="49">
        <f ca="1">IF(R639&gt;0,OFFSET(V!$I$7,D639,R639)*IF(R639=1,H639-9300,IF(R639=2,H639-18000,IF(R639=3,H639-45000,0))),0)</f>
        <v>0</v>
      </c>
      <c r="U639" s="49">
        <f>IF(AND(I639=1,H639&gt;20000,H639&lt;=45000),H639*V!$G$7,0)+IF(AND(I639=1,H639&gt;45000,H639&lt;=50000),V!$G$7/5000*(50000-H639)*H639,0)</f>
        <v>0</v>
      </c>
      <c r="V639" s="50">
        <f t="shared" ca="1" si="326"/>
        <v>6492.09</v>
      </c>
      <c r="W639" s="51">
        <v>0</v>
      </c>
      <c r="X639" s="51">
        <v>0</v>
      </c>
      <c r="Y639" s="52">
        <v>0</v>
      </c>
      <c r="Z639" s="52">
        <v>24199.47239522394</v>
      </c>
      <c r="AA639" s="52">
        <v>0</v>
      </c>
      <c r="AB639" s="138">
        <f t="shared" si="346"/>
        <v>0</v>
      </c>
      <c r="AC639" s="52">
        <v>22896.589390916633</v>
      </c>
      <c r="AD639" s="138">
        <f t="shared" si="327"/>
        <v>0</v>
      </c>
      <c r="AE639" s="138">
        <f t="shared" si="328"/>
        <v>1133</v>
      </c>
      <c r="AF639" s="138">
        <f t="shared" si="329"/>
        <v>0</v>
      </c>
      <c r="AG639" s="138">
        <f t="shared" si="330"/>
        <v>0</v>
      </c>
      <c r="AH639" s="29"/>
      <c r="AI639" s="29"/>
      <c r="AJ639" s="15"/>
      <c r="AK639" s="51">
        <f t="shared" ca="1" si="331"/>
        <v>812137.1237100726</v>
      </c>
      <c r="AL639" s="15">
        <f t="shared" ca="1" si="332"/>
        <v>873928.21371007257</v>
      </c>
      <c r="AM639" s="49">
        <f t="shared" ca="1" si="333"/>
        <v>4969.2614200136213</v>
      </c>
      <c r="AN639" s="49">
        <f t="shared" ca="1" si="334"/>
        <v>0</v>
      </c>
      <c r="AO639" s="15"/>
      <c r="AP639" s="49">
        <f t="shared" ca="1" si="335"/>
        <v>13323.626205027012</v>
      </c>
      <c r="AQ639" s="15">
        <f t="shared" si="347"/>
        <v>22896.589390916633</v>
      </c>
      <c r="AR639" s="15">
        <f t="shared" si="348"/>
        <v>0</v>
      </c>
      <c r="AS639" s="15"/>
      <c r="AT639" s="15"/>
      <c r="AU639" s="51">
        <f t="shared" si="336"/>
        <v>0</v>
      </c>
      <c r="AV639" s="51">
        <f t="shared" ca="1" si="337"/>
        <v>18894.35821101239</v>
      </c>
      <c r="AW639" s="51">
        <f t="shared" ca="1" si="349"/>
        <v>0</v>
      </c>
      <c r="AX639" s="15">
        <f t="shared" ca="1" si="350"/>
        <v>9321.3950251227689</v>
      </c>
      <c r="AY639" s="51">
        <f t="shared" ca="1" si="351"/>
        <v>-1025.4027995481413</v>
      </c>
      <c r="AZ639" s="52">
        <f t="shared" ca="1" si="338"/>
        <v>0</v>
      </c>
      <c r="BA639" s="52">
        <f t="shared" ca="1" si="339"/>
        <v>0</v>
      </c>
      <c r="BB639" s="52">
        <f t="shared" si="352"/>
        <v>0</v>
      </c>
      <c r="BC639" s="39">
        <f t="shared" si="353"/>
        <v>0</v>
      </c>
      <c r="BD639" s="51">
        <f t="shared" ca="1" si="354"/>
        <v>0</v>
      </c>
      <c r="BE639" s="15">
        <f t="shared" ca="1" si="355"/>
        <v>31192.581616491261</v>
      </c>
      <c r="BF639" s="15">
        <v>-19006.3</v>
      </c>
      <c r="BG639" s="15">
        <f t="shared" ca="1" si="356"/>
        <v>891083.75674657745</v>
      </c>
      <c r="BH639" s="15"/>
      <c r="BI639" s="15"/>
    </row>
    <row r="640" spans="1:61" ht="11.25" x14ac:dyDescent="0.2">
      <c r="A640" s="20">
        <v>31627</v>
      </c>
      <c r="B640" s="20"/>
      <c r="C640" s="20">
        <v>1</v>
      </c>
      <c r="D640" s="20">
        <f t="shared" si="340"/>
        <v>3</v>
      </c>
      <c r="E640" s="47">
        <f t="shared" si="341"/>
        <v>3</v>
      </c>
      <c r="F640" s="47">
        <f t="shared" si="342"/>
        <v>33</v>
      </c>
      <c r="G640" s="21" t="s">
        <v>721</v>
      </c>
      <c r="H640" s="29">
        <v>1406</v>
      </c>
      <c r="I640" s="48"/>
      <c r="J640" s="29">
        <f t="shared" si="343"/>
        <v>2266.3880597014927</v>
      </c>
      <c r="K640" s="125">
        <v>94159.25</v>
      </c>
      <c r="L640" s="125">
        <v>25806.45</v>
      </c>
      <c r="M640" s="125">
        <v>41402</v>
      </c>
      <c r="N640" s="126">
        <f t="shared" si="323"/>
        <v>119261.17550000001</v>
      </c>
      <c r="O640" s="126">
        <f t="shared" ca="1" si="324"/>
        <v>384172.08747565065</v>
      </c>
      <c r="P640" s="126">
        <f t="shared" ca="1" si="325"/>
        <v>79473</v>
      </c>
      <c r="Q640" s="49">
        <f t="shared" si="344"/>
        <v>1</v>
      </c>
      <c r="R640" s="49">
        <f t="shared" si="345"/>
        <v>0</v>
      </c>
      <c r="S640" s="49">
        <f ca="1">OFFSET(V!$B$7,D640,Q640)*H640</f>
        <v>8056.380000000001</v>
      </c>
      <c r="T640" s="49">
        <f ca="1">IF(R640&gt;0,OFFSET(V!$I$7,D640,R640)*IF(R640=1,H640-9300,IF(R640=2,H640-18000,IF(R640=3,H640-45000,0))),0)</f>
        <v>0</v>
      </c>
      <c r="U640" s="49">
        <f>IF(AND(I640=1,H640&gt;20000,H640&lt;=45000),H640*V!$G$7,0)+IF(AND(I640=1,H640&gt;45000,H640&lt;=50000),V!$G$7/5000*(50000-H640)*H640,0)</f>
        <v>0</v>
      </c>
      <c r="V640" s="50">
        <f t="shared" ca="1" si="326"/>
        <v>8056.380000000001</v>
      </c>
      <c r="W640" s="51">
        <v>0</v>
      </c>
      <c r="X640" s="51">
        <v>0</v>
      </c>
      <c r="Y640" s="52">
        <v>0</v>
      </c>
      <c r="Z640" s="52">
        <v>17595.183244551354</v>
      </c>
      <c r="AA640" s="52">
        <v>1074</v>
      </c>
      <c r="AB640" s="138">
        <f t="shared" si="346"/>
        <v>74</v>
      </c>
      <c r="AC640" s="52">
        <v>16647.870640681398</v>
      </c>
      <c r="AD640" s="138">
        <f t="shared" si="327"/>
        <v>0</v>
      </c>
      <c r="AE640" s="138">
        <f t="shared" si="328"/>
        <v>1406</v>
      </c>
      <c r="AF640" s="138">
        <f t="shared" si="329"/>
        <v>0</v>
      </c>
      <c r="AG640" s="138">
        <f t="shared" si="330"/>
        <v>0</v>
      </c>
      <c r="AH640" s="29"/>
      <c r="AI640" s="29"/>
      <c r="AJ640" s="15"/>
      <c r="AK640" s="51">
        <f t="shared" ca="1" si="331"/>
        <v>1007824.1799967891</v>
      </c>
      <c r="AL640" s="15">
        <f t="shared" ca="1" si="332"/>
        <v>1095353.5599967889</v>
      </c>
      <c r="AM640" s="49">
        <f t="shared" ca="1" si="333"/>
        <v>6166.620967819199</v>
      </c>
      <c r="AN640" s="49">
        <f t="shared" ca="1" si="334"/>
        <v>0</v>
      </c>
      <c r="AO640" s="15"/>
      <c r="AP640" s="49">
        <f t="shared" ca="1" si="335"/>
        <v>9687.4692443966069</v>
      </c>
      <c r="AQ640" s="15">
        <f t="shared" si="347"/>
        <v>16647.870640681398</v>
      </c>
      <c r="AR640" s="15">
        <f t="shared" si="348"/>
        <v>0</v>
      </c>
      <c r="AS640" s="15"/>
      <c r="AT640" s="15"/>
      <c r="AU640" s="51">
        <f t="shared" si="336"/>
        <v>37</v>
      </c>
      <c r="AV640" s="51">
        <f t="shared" ca="1" si="337"/>
        <v>23447.014690806198</v>
      </c>
      <c r="AW640" s="51">
        <f t="shared" ca="1" si="349"/>
        <v>0</v>
      </c>
      <c r="AX640" s="15">
        <f t="shared" ca="1" si="350"/>
        <v>16523.613294521409</v>
      </c>
      <c r="AY640" s="51">
        <f t="shared" ca="1" si="351"/>
        <v>-1817.6849371996209</v>
      </c>
      <c r="AZ640" s="52">
        <f t="shared" ca="1" si="338"/>
        <v>0</v>
      </c>
      <c r="BA640" s="52">
        <f t="shared" ca="1" si="339"/>
        <v>0</v>
      </c>
      <c r="BB640" s="52">
        <f t="shared" si="352"/>
        <v>0</v>
      </c>
      <c r="BC640" s="39">
        <f t="shared" si="353"/>
        <v>0</v>
      </c>
      <c r="BD640" s="51">
        <f t="shared" ca="1" si="354"/>
        <v>0</v>
      </c>
      <c r="BE640" s="15">
        <f t="shared" ca="1" si="355"/>
        <v>31353.798998003185</v>
      </c>
      <c r="BF640" s="15">
        <v>-22130.95</v>
      </c>
      <c r="BG640" s="15">
        <f t="shared" ca="1" si="356"/>
        <v>1110743.0299626112</v>
      </c>
      <c r="BH640" s="15"/>
      <c r="BI640" s="15"/>
    </row>
    <row r="641" spans="1:61" ht="11.25" x14ac:dyDescent="0.2">
      <c r="A641" s="20">
        <v>31628</v>
      </c>
      <c r="B641" s="20"/>
      <c r="C641" s="20">
        <v>1</v>
      </c>
      <c r="D641" s="20">
        <f t="shared" si="340"/>
        <v>3</v>
      </c>
      <c r="E641" s="47">
        <f t="shared" si="341"/>
        <v>3</v>
      </c>
      <c r="F641" s="47">
        <f t="shared" si="342"/>
        <v>33</v>
      </c>
      <c r="G641" s="21" t="s">
        <v>722</v>
      </c>
      <c r="H641" s="29">
        <v>1529</v>
      </c>
      <c r="I641" s="48"/>
      <c r="J641" s="29">
        <f t="shared" si="343"/>
        <v>2464.6567164179105</v>
      </c>
      <c r="K641" s="125">
        <v>110557.6</v>
      </c>
      <c r="L641" s="125">
        <v>60590.21</v>
      </c>
      <c r="M641" s="125">
        <v>33187</v>
      </c>
      <c r="N641" s="126">
        <f t="shared" si="323"/>
        <v>136418.65389999998</v>
      </c>
      <c r="O641" s="126">
        <f t="shared" ca="1" si="324"/>
        <v>417780.31418938108</v>
      </c>
      <c r="P641" s="126">
        <f t="shared" ca="1" si="325"/>
        <v>84408</v>
      </c>
      <c r="Q641" s="49">
        <f t="shared" si="344"/>
        <v>1</v>
      </c>
      <c r="R641" s="49">
        <f t="shared" si="345"/>
        <v>0</v>
      </c>
      <c r="S641" s="49">
        <f ca="1">OFFSET(V!$B$7,D641,Q641)*H641</f>
        <v>8761.17</v>
      </c>
      <c r="T641" s="49">
        <f ca="1">IF(R641&gt;0,OFFSET(V!$I$7,D641,R641)*IF(R641=1,H641-9300,IF(R641=2,H641-18000,IF(R641=3,H641-45000,0))),0)</f>
        <v>0</v>
      </c>
      <c r="U641" s="49">
        <f>IF(AND(I641=1,H641&gt;20000,H641&lt;=45000),H641*V!$G$7,0)+IF(AND(I641=1,H641&gt;45000,H641&lt;=50000),V!$G$7/5000*(50000-H641)*H641,0)</f>
        <v>0</v>
      </c>
      <c r="V641" s="50">
        <f t="shared" ca="1" si="326"/>
        <v>8761.17</v>
      </c>
      <c r="W641" s="51">
        <v>0</v>
      </c>
      <c r="X641" s="51">
        <v>0</v>
      </c>
      <c r="Y641" s="52">
        <v>392.43330450644243</v>
      </c>
      <c r="Z641" s="52">
        <v>17844.16037441044</v>
      </c>
      <c r="AA641" s="52">
        <v>0</v>
      </c>
      <c r="AB641" s="138">
        <f t="shared" si="346"/>
        <v>0</v>
      </c>
      <c r="AC641" s="52">
        <v>16883.443012550033</v>
      </c>
      <c r="AD641" s="138">
        <f t="shared" si="327"/>
        <v>0</v>
      </c>
      <c r="AE641" s="138">
        <f t="shared" si="328"/>
        <v>1529</v>
      </c>
      <c r="AF641" s="138">
        <f t="shared" si="329"/>
        <v>0</v>
      </c>
      <c r="AG641" s="138">
        <f t="shared" si="330"/>
        <v>0</v>
      </c>
      <c r="AH641" s="29"/>
      <c r="AI641" s="29"/>
      <c r="AJ641" s="15"/>
      <c r="AK641" s="51">
        <f t="shared" ca="1" si="331"/>
        <v>1095990.8756864087</v>
      </c>
      <c r="AL641" s="15">
        <f t="shared" ca="1" si="332"/>
        <v>1189160.0456864086</v>
      </c>
      <c r="AM641" s="49">
        <f t="shared" ca="1" si="333"/>
        <v>6706.0906541931399</v>
      </c>
      <c r="AN641" s="49">
        <f t="shared" ca="1" si="334"/>
        <v>173.05588046460727</v>
      </c>
      <c r="AO641" s="15"/>
      <c r="AP641" s="49">
        <f t="shared" ca="1" si="335"/>
        <v>9824.5498450669602</v>
      </c>
      <c r="AQ641" s="15">
        <f t="shared" si="347"/>
        <v>16883.443012550033</v>
      </c>
      <c r="AR641" s="15">
        <f t="shared" si="348"/>
        <v>0</v>
      </c>
      <c r="AS641" s="15"/>
      <c r="AT641" s="15"/>
      <c r="AU641" s="51">
        <f t="shared" si="336"/>
        <v>0</v>
      </c>
      <c r="AV641" s="51">
        <f t="shared" ca="1" si="337"/>
        <v>25498.211566317692</v>
      </c>
      <c r="AW641" s="51">
        <f t="shared" ca="1" si="349"/>
        <v>0</v>
      </c>
      <c r="AX641" s="15">
        <f t="shared" ca="1" si="350"/>
        <v>18439.318398834617</v>
      </c>
      <c r="AY641" s="51">
        <f t="shared" ca="1" si="351"/>
        <v>-2028.4226402770157</v>
      </c>
      <c r="AZ641" s="52">
        <f t="shared" ca="1" si="338"/>
        <v>0</v>
      </c>
      <c r="BA641" s="52">
        <f t="shared" ca="1" si="339"/>
        <v>0</v>
      </c>
      <c r="BB641" s="52">
        <f t="shared" si="352"/>
        <v>0</v>
      </c>
      <c r="BC641" s="39">
        <f t="shared" si="353"/>
        <v>0</v>
      </c>
      <c r="BD641" s="51">
        <f t="shared" ca="1" si="354"/>
        <v>0</v>
      </c>
      <c r="BE641" s="15">
        <f t="shared" ca="1" si="355"/>
        <v>33294.338771107636</v>
      </c>
      <c r="BF641" s="15">
        <v>-25396.63</v>
      </c>
      <c r="BG641" s="15">
        <f t="shared" ca="1" si="356"/>
        <v>1203936.9009921742</v>
      </c>
      <c r="BH641" s="15"/>
      <c r="BI641" s="15"/>
    </row>
    <row r="642" spans="1:61" ht="11.25" x14ac:dyDescent="0.2">
      <c r="A642" s="20">
        <v>31629</v>
      </c>
      <c r="B642" s="20"/>
      <c r="C642" s="20">
        <v>1</v>
      </c>
      <c r="D642" s="20">
        <f t="shared" si="340"/>
        <v>3</v>
      </c>
      <c r="E642" s="47">
        <f t="shared" si="341"/>
        <v>5</v>
      </c>
      <c r="F642" s="47">
        <f t="shared" si="342"/>
        <v>35</v>
      </c>
      <c r="G642" s="21" t="s">
        <v>723</v>
      </c>
      <c r="H642" s="29">
        <v>6225</v>
      </c>
      <c r="I642" s="48"/>
      <c r="J642" s="29">
        <f t="shared" si="343"/>
        <v>10034.328358208955</v>
      </c>
      <c r="K642" s="125">
        <v>575015.05000000005</v>
      </c>
      <c r="L642" s="125">
        <v>1906999</v>
      </c>
      <c r="M642" s="125">
        <v>0</v>
      </c>
      <c r="N642" s="126">
        <f t="shared" si="323"/>
        <v>1157740.446</v>
      </c>
      <c r="O642" s="126">
        <f t="shared" ca="1" si="324"/>
        <v>1700904.1568534318</v>
      </c>
      <c r="P642" s="126">
        <f t="shared" ca="1" si="325"/>
        <v>162949</v>
      </c>
      <c r="Q642" s="49">
        <f t="shared" si="344"/>
        <v>1</v>
      </c>
      <c r="R642" s="49">
        <f t="shared" si="345"/>
        <v>0</v>
      </c>
      <c r="S642" s="49">
        <f ca="1">OFFSET(V!$B$7,D642,Q642)*H642</f>
        <v>35669.25</v>
      </c>
      <c r="T642" s="49">
        <f ca="1">IF(R642&gt;0,OFFSET(V!$I$7,D642,R642)*IF(R642=1,H642-9300,IF(R642=2,H642-18000,IF(R642=3,H642-45000,0))),0)</f>
        <v>0</v>
      </c>
      <c r="U642" s="49">
        <f>IF(AND(I642=1,H642&gt;20000,H642&lt;=45000),H642*V!$G$7,0)+IF(AND(I642=1,H642&gt;45000,H642&lt;=50000),V!$G$7/5000*(50000-H642)*H642,0)</f>
        <v>0</v>
      </c>
      <c r="V642" s="50">
        <f t="shared" ca="1" si="326"/>
        <v>35669.25</v>
      </c>
      <c r="W642" s="51">
        <v>36202.400000000001</v>
      </c>
      <c r="X642" s="51">
        <v>0</v>
      </c>
      <c r="Y642" s="52">
        <v>5577.5673495490646</v>
      </c>
      <c r="Z642" s="52">
        <v>356532.85175468557</v>
      </c>
      <c r="AA642" s="52">
        <v>70918</v>
      </c>
      <c r="AB642" s="138">
        <f t="shared" si="346"/>
        <v>69918</v>
      </c>
      <c r="AC642" s="52">
        <v>337337.36742999114</v>
      </c>
      <c r="AD642" s="138">
        <f t="shared" si="327"/>
        <v>0</v>
      </c>
      <c r="AE642" s="138">
        <f t="shared" si="328"/>
        <v>6225</v>
      </c>
      <c r="AF642" s="138">
        <f t="shared" si="329"/>
        <v>0</v>
      </c>
      <c r="AG642" s="138">
        <f t="shared" si="330"/>
        <v>0</v>
      </c>
      <c r="AH642" s="29"/>
      <c r="AI642" s="29"/>
      <c r="AJ642" s="15"/>
      <c r="AK642" s="51">
        <f t="shared" ca="1" si="331"/>
        <v>4462094.9647795251</v>
      </c>
      <c r="AL642" s="15">
        <f t="shared" ca="1" si="332"/>
        <v>4696915.6147795254</v>
      </c>
      <c r="AM642" s="49">
        <f t="shared" ca="1" si="333"/>
        <v>27302.429249412882</v>
      </c>
      <c r="AN642" s="49">
        <f t="shared" ca="1" si="334"/>
        <v>2459.6047721811378</v>
      </c>
      <c r="AO642" s="15"/>
      <c r="AP642" s="49">
        <f t="shared" ca="1" si="335"/>
        <v>196298.09976887229</v>
      </c>
      <c r="AQ642" s="15">
        <f t="shared" si="347"/>
        <v>337337.36742999114</v>
      </c>
      <c r="AR642" s="15">
        <f t="shared" si="348"/>
        <v>0</v>
      </c>
      <c r="AS642" s="15"/>
      <c r="AT642" s="15"/>
      <c r="AU642" s="51">
        <f t="shared" si="336"/>
        <v>34959</v>
      </c>
      <c r="AV642" s="51">
        <f t="shared" ca="1" si="337"/>
        <v>103810.57357771591</v>
      </c>
      <c r="AW642" s="51">
        <f t="shared" ca="1" si="349"/>
        <v>0</v>
      </c>
      <c r="AX642" s="15">
        <f t="shared" ca="1" si="350"/>
        <v>0</v>
      </c>
      <c r="AY642" s="51">
        <f t="shared" ca="1" si="351"/>
        <v>0</v>
      </c>
      <c r="AZ642" s="52">
        <f t="shared" ca="1" si="338"/>
        <v>0</v>
      </c>
      <c r="BA642" s="52">
        <f t="shared" ca="1" si="339"/>
        <v>0</v>
      </c>
      <c r="BB642" s="52">
        <f t="shared" si="352"/>
        <v>0</v>
      </c>
      <c r="BC642" s="39">
        <f t="shared" si="353"/>
        <v>0</v>
      </c>
      <c r="BD642" s="51">
        <f t="shared" ca="1" si="354"/>
        <v>0</v>
      </c>
      <c r="BE642" s="15">
        <f t="shared" ca="1" si="355"/>
        <v>335067.67334658821</v>
      </c>
      <c r="BF642" s="15">
        <v>-136438.07999999999</v>
      </c>
      <c r="BG642" s="15">
        <f t="shared" ca="1" si="356"/>
        <v>4925307.2421477083</v>
      </c>
      <c r="BH642" s="15"/>
      <c r="BI642" s="15"/>
    </row>
    <row r="643" spans="1:61" ht="11.25" x14ac:dyDescent="0.2">
      <c r="A643" s="20">
        <v>31630</v>
      </c>
      <c r="B643" s="20"/>
      <c r="C643" s="20">
        <v>1</v>
      </c>
      <c r="D643" s="20">
        <f t="shared" si="340"/>
        <v>3</v>
      </c>
      <c r="E643" s="47">
        <f t="shared" si="341"/>
        <v>3</v>
      </c>
      <c r="F643" s="47">
        <f t="shared" si="342"/>
        <v>33</v>
      </c>
      <c r="G643" s="21" t="s">
        <v>724</v>
      </c>
      <c r="H643" s="29">
        <v>2214</v>
      </c>
      <c r="I643" s="48"/>
      <c r="J643" s="29">
        <f t="shared" si="343"/>
        <v>3568.8358208955224</v>
      </c>
      <c r="K643" s="125">
        <v>180606.55</v>
      </c>
      <c r="L643" s="125">
        <v>110385.46</v>
      </c>
      <c r="M643" s="125">
        <v>41450</v>
      </c>
      <c r="N643" s="126">
        <f t="shared" si="323"/>
        <v>214537.0454</v>
      </c>
      <c r="O643" s="126">
        <f t="shared" ca="1" si="324"/>
        <v>604948.0808471482</v>
      </c>
      <c r="P643" s="126">
        <f t="shared" ca="1" si="325"/>
        <v>117123</v>
      </c>
      <c r="Q643" s="49">
        <f t="shared" si="344"/>
        <v>1</v>
      </c>
      <c r="R643" s="49">
        <f t="shared" si="345"/>
        <v>0</v>
      </c>
      <c r="S643" s="49">
        <f ca="1">OFFSET(V!$B$7,D643,Q643)*H643</f>
        <v>12686.220000000001</v>
      </c>
      <c r="T643" s="49">
        <f ca="1">IF(R643&gt;0,OFFSET(V!$I$7,D643,R643)*IF(R643=1,H643-9300,IF(R643=2,H643-18000,IF(R643=3,H643-45000,0))),0)</f>
        <v>0</v>
      </c>
      <c r="U643" s="49">
        <f>IF(AND(I643=1,H643&gt;20000,H643&lt;=45000),H643*V!$G$7,0)+IF(AND(I643=1,H643&gt;45000,H643&lt;=50000),V!$G$7/5000*(50000-H643)*H643,0)</f>
        <v>0</v>
      </c>
      <c r="V643" s="50">
        <f t="shared" ca="1" si="326"/>
        <v>12686.220000000001</v>
      </c>
      <c r="W643" s="51">
        <v>9389.5</v>
      </c>
      <c r="X643" s="51">
        <v>0</v>
      </c>
      <c r="Y643" s="52">
        <v>1026.7944739576899</v>
      </c>
      <c r="Z643" s="52">
        <v>19825.730543665471</v>
      </c>
      <c r="AA643" s="52">
        <v>0</v>
      </c>
      <c r="AB643" s="138">
        <f t="shared" si="346"/>
        <v>0</v>
      </c>
      <c r="AC643" s="52">
        <v>18758.326802317126</v>
      </c>
      <c r="AD643" s="138">
        <f t="shared" si="327"/>
        <v>0</v>
      </c>
      <c r="AE643" s="138">
        <f t="shared" si="328"/>
        <v>2214</v>
      </c>
      <c r="AF643" s="138">
        <f t="shared" si="329"/>
        <v>0</v>
      </c>
      <c r="AG643" s="138">
        <f t="shared" si="330"/>
        <v>0</v>
      </c>
      <c r="AH643" s="29"/>
      <c r="AI643" s="29"/>
      <c r="AJ643" s="15"/>
      <c r="AK643" s="51">
        <f t="shared" ca="1" si="331"/>
        <v>1587000.5224131516</v>
      </c>
      <c r="AL643" s="15">
        <f t="shared" ca="1" si="332"/>
        <v>1726199.2424131515</v>
      </c>
      <c r="AM643" s="49">
        <f t="shared" ca="1" si="333"/>
        <v>9710.4543547309422</v>
      </c>
      <c r="AN643" s="49">
        <f t="shared" ca="1" si="334"/>
        <v>452.79750649711787</v>
      </c>
      <c r="AO643" s="15"/>
      <c r="AP643" s="49">
        <f t="shared" ca="1" si="335"/>
        <v>10915.552979474009</v>
      </c>
      <c r="AQ643" s="15">
        <f t="shared" si="347"/>
        <v>18758.326802317126</v>
      </c>
      <c r="AR643" s="15">
        <f t="shared" si="348"/>
        <v>0</v>
      </c>
      <c r="AS643" s="15"/>
      <c r="AT643" s="15"/>
      <c r="AU643" s="51">
        <f t="shared" si="336"/>
        <v>0</v>
      </c>
      <c r="AV643" s="51">
        <f t="shared" ca="1" si="337"/>
        <v>36921.543759206914</v>
      </c>
      <c r="AW643" s="51">
        <f t="shared" ca="1" si="349"/>
        <v>0</v>
      </c>
      <c r="AX643" s="15">
        <f t="shared" ca="1" si="350"/>
        <v>29078.769936363795</v>
      </c>
      <c r="AY643" s="51">
        <f t="shared" ca="1" si="351"/>
        <v>-3198.8186338847972</v>
      </c>
      <c r="AZ643" s="52">
        <f t="shared" ca="1" si="338"/>
        <v>0</v>
      </c>
      <c r="BA643" s="52">
        <f t="shared" ca="1" si="339"/>
        <v>0</v>
      </c>
      <c r="BB643" s="52">
        <f t="shared" si="352"/>
        <v>0</v>
      </c>
      <c r="BC643" s="39">
        <f t="shared" si="353"/>
        <v>0</v>
      </c>
      <c r="BD643" s="51">
        <f t="shared" ca="1" si="354"/>
        <v>0</v>
      </c>
      <c r="BE643" s="15">
        <f t="shared" ca="1" si="355"/>
        <v>44638.278104796125</v>
      </c>
      <c r="BF643" s="15">
        <v>-36501.47</v>
      </c>
      <c r="BG643" s="15">
        <f t="shared" ca="1" si="356"/>
        <v>1744499.3023791756</v>
      </c>
      <c r="BH643" s="15"/>
      <c r="BI643" s="15"/>
    </row>
    <row r="644" spans="1:61" ht="11.25" x14ac:dyDescent="0.2">
      <c r="A644" s="20">
        <v>31633</v>
      </c>
      <c r="B644" s="20"/>
      <c r="C644" s="20">
        <v>1</v>
      </c>
      <c r="D644" s="20">
        <f t="shared" si="340"/>
        <v>3</v>
      </c>
      <c r="E644" s="47">
        <f t="shared" si="341"/>
        <v>6</v>
      </c>
      <c r="F644" s="47">
        <f t="shared" si="342"/>
        <v>36</v>
      </c>
      <c r="G644" s="21" t="s">
        <v>725</v>
      </c>
      <c r="H644" s="29">
        <v>11113</v>
      </c>
      <c r="I644" s="48"/>
      <c r="J644" s="29">
        <f t="shared" si="343"/>
        <v>18521.666666666664</v>
      </c>
      <c r="K644" s="125">
        <v>1024720.7000000001</v>
      </c>
      <c r="L644" s="125">
        <v>2359330.73</v>
      </c>
      <c r="M644" s="125">
        <v>142014</v>
      </c>
      <c r="N644" s="126">
        <f t="shared" si="323"/>
        <v>1799951.8887</v>
      </c>
      <c r="O644" s="126">
        <f t="shared" ca="1" si="324"/>
        <v>3139580.3187379553</v>
      </c>
      <c r="P644" s="126">
        <f t="shared" ca="1" si="325"/>
        <v>401889</v>
      </c>
      <c r="Q644" s="49">
        <f t="shared" si="344"/>
        <v>2</v>
      </c>
      <c r="R644" s="49">
        <f t="shared" si="345"/>
        <v>0</v>
      </c>
      <c r="S644" s="49">
        <f ca="1">OFFSET(V!$B$7,D644,Q644)*H644</f>
        <v>1051400.93</v>
      </c>
      <c r="T644" s="49">
        <f ca="1">IF(R644&gt;0,OFFSET(V!$I$7,D644,R644)*IF(R644=1,H644-9300,IF(R644=2,H644-18000,IF(R644=3,H644-45000,0))),0)</f>
        <v>0</v>
      </c>
      <c r="U644" s="49">
        <f>IF(AND(I644=1,H644&gt;20000,H644&lt;=45000),H644*V!$G$7,0)+IF(AND(I644=1,H644&gt;45000,H644&lt;=50000),V!$G$7/5000*(50000-H644)*H644,0)</f>
        <v>0</v>
      </c>
      <c r="V644" s="50">
        <f t="shared" ca="1" si="326"/>
        <v>1051400.93</v>
      </c>
      <c r="W644" s="51">
        <v>71414.53</v>
      </c>
      <c r="X644" s="51">
        <v>0</v>
      </c>
      <c r="Y644" s="52">
        <v>18325.617900772511</v>
      </c>
      <c r="Z644" s="52">
        <v>540018.74959121528</v>
      </c>
      <c r="AA644" s="52">
        <v>12887</v>
      </c>
      <c r="AB644" s="138">
        <f t="shared" si="346"/>
        <v>11887</v>
      </c>
      <c r="AC644" s="52">
        <v>510944.5103119929</v>
      </c>
      <c r="AD644" s="138">
        <f t="shared" si="327"/>
        <v>1</v>
      </c>
      <c r="AE644" s="138">
        <f t="shared" si="328"/>
        <v>0</v>
      </c>
      <c r="AF644" s="138">
        <f t="shared" si="329"/>
        <v>11113</v>
      </c>
      <c r="AG644" s="138">
        <f t="shared" si="330"/>
        <v>18521.666666666664</v>
      </c>
      <c r="AH644" s="29"/>
      <c r="AI644" s="29"/>
      <c r="AJ644" s="15"/>
      <c r="AK644" s="51">
        <f t="shared" ca="1" si="331"/>
        <v>8236269.7952820044</v>
      </c>
      <c r="AL644" s="15">
        <f t="shared" ca="1" si="332"/>
        <v>9760974.2552820034</v>
      </c>
      <c r="AM644" s="49">
        <f t="shared" ca="1" si="333"/>
        <v>48740.866867265118</v>
      </c>
      <c r="AN644" s="49">
        <f t="shared" ca="1" si="334"/>
        <v>8081.2609543033632</v>
      </c>
      <c r="AO644" s="15"/>
      <c r="AP644" s="49">
        <f t="shared" ca="1" si="335"/>
        <v>297320.86079196743</v>
      </c>
      <c r="AQ644" s="15">
        <f t="shared" si="347"/>
        <v>0</v>
      </c>
      <c r="AR644" s="15">
        <f t="shared" si="348"/>
        <v>510944.5103119929</v>
      </c>
      <c r="AS644" s="15"/>
      <c r="AT644" s="15"/>
      <c r="AU644" s="51">
        <f t="shared" si="336"/>
        <v>0</v>
      </c>
      <c r="AV644" s="51">
        <f t="shared" ca="1" si="337"/>
        <v>0</v>
      </c>
      <c r="AW644" s="51">
        <f t="shared" si="349"/>
        <v>0</v>
      </c>
      <c r="AX644" s="15">
        <f t="shared" si="350"/>
        <v>0</v>
      </c>
      <c r="AY644" s="51">
        <f t="shared" ca="1" si="351"/>
        <v>0</v>
      </c>
      <c r="AZ644" s="52">
        <f t="shared" ca="1" si="338"/>
        <v>156884.74193858003</v>
      </c>
      <c r="BA644" s="52">
        <f t="shared" ca="1" si="339"/>
        <v>139481.72469722445</v>
      </c>
      <c r="BB644" s="52">
        <f t="shared" ca="1" si="352"/>
        <v>0</v>
      </c>
      <c r="BC644" s="39">
        <f t="shared" ca="1" si="353"/>
        <v>82742.817115778977</v>
      </c>
      <c r="BD644" s="51">
        <f t="shared" ca="1" si="354"/>
        <v>-4488.1394910359049</v>
      </c>
      <c r="BE644" s="15">
        <f t="shared" ca="1" si="355"/>
        <v>589199.18793673592</v>
      </c>
      <c r="BF644" s="15">
        <v>-248315.16</v>
      </c>
      <c r="BG644" s="15">
        <f t="shared" ca="1" si="356"/>
        <v>10158680.411040308</v>
      </c>
      <c r="BH644" s="15"/>
      <c r="BI644" s="15"/>
    </row>
    <row r="645" spans="1:61" ht="11.25" x14ac:dyDescent="0.2">
      <c r="A645" s="20">
        <v>31634</v>
      </c>
      <c r="B645" s="20"/>
      <c r="C645" s="20">
        <v>1</v>
      </c>
      <c r="D645" s="20">
        <f t="shared" si="340"/>
        <v>3</v>
      </c>
      <c r="E645" s="47">
        <f t="shared" si="341"/>
        <v>3</v>
      </c>
      <c r="F645" s="47">
        <f t="shared" si="342"/>
        <v>33</v>
      </c>
      <c r="G645" s="21" t="s">
        <v>726</v>
      </c>
      <c r="H645" s="29">
        <v>1406</v>
      </c>
      <c r="I645" s="48"/>
      <c r="J645" s="29">
        <f t="shared" si="343"/>
        <v>2266.3880597014927</v>
      </c>
      <c r="K645" s="125">
        <v>90065.25</v>
      </c>
      <c r="L645" s="125">
        <v>61568.43</v>
      </c>
      <c r="M645" s="125">
        <v>33562</v>
      </c>
      <c r="N645" s="126">
        <f t="shared" si="323"/>
        <v>122420.66769999999</v>
      </c>
      <c r="O645" s="126">
        <f t="shared" ca="1" si="324"/>
        <v>384172.08747565065</v>
      </c>
      <c r="P645" s="126">
        <f t="shared" ca="1" si="325"/>
        <v>78525</v>
      </c>
      <c r="Q645" s="49">
        <f t="shared" si="344"/>
        <v>1</v>
      </c>
      <c r="R645" s="49">
        <f t="shared" si="345"/>
        <v>0</v>
      </c>
      <c r="S645" s="49">
        <f ca="1">OFFSET(V!$B$7,D645,Q645)*H645</f>
        <v>8056.380000000001</v>
      </c>
      <c r="T645" s="49">
        <f ca="1">IF(R645&gt;0,OFFSET(V!$I$7,D645,R645)*IF(R645=1,H645-9300,IF(R645=2,H645-18000,IF(R645=3,H645-45000,0))),0)</f>
        <v>0</v>
      </c>
      <c r="U645" s="49">
        <f>IF(AND(I645=1,H645&gt;20000,H645&lt;=45000),H645*V!$G$7,0)+IF(AND(I645=1,H645&gt;45000,H645&lt;=50000),V!$G$7/5000*(50000-H645)*H645,0)</f>
        <v>0</v>
      </c>
      <c r="V645" s="50">
        <f t="shared" ca="1" si="326"/>
        <v>8056.380000000001</v>
      </c>
      <c r="W645" s="51">
        <v>0</v>
      </c>
      <c r="X645" s="51">
        <v>0</v>
      </c>
      <c r="Y645" s="52">
        <v>102.03265917167504</v>
      </c>
      <c r="Z645" s="52">
        <v>16195.867822649214</v>
      </c>
      <c r="AA645" s="52">
        <v>0</v>
      </c>
      <c r="AB645" s="138">
        <f t="shared" si="346"/>
        <v>0</v>
      </c>
      <c r="AC645" s="52">
        <v>15323.893401822508</v>
      </c>
      <c r="AD645" s="138">
        <f t="shared" si="327"/>
        <v>0</v>
      </c>
      <c r="AE645" s="138">
        <f t="shared" si="328"/>
        <v>1406</v>
      </c>
      <c r="AF645" s="138">
        <f t="shared" si="329"/>
        <v>0</v>
      </c>
      <c r="AG645" s="138">
        <f t="shared" si="330"/>
        <v>0</v>
      </c>
      <c r="AH645" s="29"/>
      <c r="AI645" s="29"/>
      <c r="AJ645" s="15"/>
      <c r="AK645" s="51">
        <f t="shared" ca="1" si="331"/>
        <v>1007824.1799967891</v>
      </c>
      <c r="AL645" s="15">
        <f t="shared" ca="1" si="332"/>
        <v>1094405.5599967889</v>
      </c>
      <c r="AM645" s="49">
        <f t="shared" ca="1" si="333"/>
        <v>6166.620967819199</v>
      </c>
      <c r="AN645" s="49">
        <f t="shared" ca="1" si="334"/>
        <v>44.994528920797897</v>
      </c>
      <c r="AO645" s="15"/>
      <c r="AP645" s="49">
        <f t="shared" ca="1" si="335"/>
        <v>8917.041058200557</v>
      </c>
      <c r="AQ645" s="15">
        <f t="shared" si="347"/>
        <v>15323.893401822508</v>
      </c>
      <c r="AR645" s="15">
        <f t="shared" si="348"/>
        <v>0</v>
      </c>
      <c r="AS645" s="15"/>
      <c r="AT645" s="15"/>
      <c r="AU645" s="51">
        <f t="shared" si="336"/>
        <v>0</v>
      </c>
      <c r="AV645" s="51">
        <f t="shared" ca="1" si="337"/>
        <v>23447.014690806198</v>
      </c>
      <c r="AW645" s="51">
        <f t="shared" ca="1" si="349"/>
        <v>0</v>
      </c>
      <c r="AX645" s="15">
        <f t="shared" ca="1" si="350"/>
        <v>17040.162347184247</v>
      </c>
      <c r="AY645" s="51">
        <f t="shared" ca="1" si="351"/>
        <v>-1874.5080675655006</v>
      </c>
      <c r="AZ645" s="52">
        <f t="shared" ca="1" si="338"/>
        <v>0</v>
      </c>
      <c r="BA645" s="52">
        <f t="shared" ca="1" si="339"/>
        <v>0</v>
      </c>
      <c r="BB645" s="52">
        <f t="shared" si="352"/>
        <v>0</v>
      </c>
      <c r="BC645" s="39">
        <f t="shared" si="353"/>
        <v>0</v>
      </c>
      <c r="BD645" s="51">
        <f t="shared" ca="1" si="354"/>
        <v>0</v>
      </c>
      <c r="BE645" s="15">
        <f t="shared" ca="1" si="355"/>
        <v>30489.547681441254</v>
      </c>
      <c r="BF645" s="15">
        <v>-22511.26</v>
      </c>
      <c r="BG645" s="15">
        <f t="shared" ca="1" si="356"/>
        <v>1108595.4631749701</v>
      </c>
      <c r="BH645" s="15"/>
      <c r="BI645" s="15"/>
    </row>
    <row r="646" spans="1:61" ht="11.25" x14ac:dyDescent="0.2">
      <c r="A646" s="20">
        <v>31636</v>
      </c>
      <c r="B646" s="20"/>
      <c r="C646" s="20">
        <v>1</v>
      </c>
      <c r="D646" s="20">
        <f t="shared" si="340"/>
        <v>3</v>
      </c>
      <c r="E646" s="47">
        <f t="shared" si="341"/>
        <v>2</v>
      </c>
      <c r="F646" s="47">
        <f t="shared" si="342"/>
        <v>32</v>
      </c>
      <c r="G646" s="21" t="s">
        <v>727</v>
      </c>
      <c r="H646" s="29">
        <v>818</v>
      </c>
      <c r="I646" s="48"/>
      <c r="J646" s="29">
        <f t="shared" si="343"/>
        <v>1318.5671641791046</v>
      </c>
      <c r="K646" s="125">
        <v>56827.85</v>
      </c>
      <c r="L646" s="125">
        <v>30199.22</v>
      </c>
      <c r="M646" s="125">
        <v>33772</v>
      </c>
      <c r="N646" s="126">
        <f t="shared" si="323"/>
        <v>86465.747799999997</v>
      </c>
      <c r="O646" s="126">
        <f t="shared" ca="1" si="324"/>
        <v>223508.36952708551</v>
      </c>
      <c r="P646" s="126">
        <f t="shared" ca="1" si="325"/>
        <v>41113</v>
      </c>
      <c r="Q646" s="49">
        <f t="shared" si="344"/>
        <v>1</v>
      </c>
      <c r="R646" s="49">
        <f t="shared" si="345"/>
        <v>0</v>
      </c>
      <c r="S646" s="49">
        <f ca="1">OFFSET(V!$B$7,D646,Q646)*H646</f>
        <v>4687.1400000000003</v>
      </c>
      <c r="T646" s="49">
        <f ca="1">IF(R646&gt;0,OFFSET(V!$I$7,D646,R646)*IF(R646=1,H646-9300,IF(R646=2,H646-18000,IF(R646=3,H646-45000,0))),0)</f>
        <v>0</v>
      </c>
      <c r="U646" s="49">
        <f>IF(AND(I646=1,H646&gt;20000,H646&lt;=45000),H646*V!$G$7,0)+IF(AND(I646=1,H646&gt;45000,H646&lt;=50000),V!$G$7/5000*(50000-H646)*H646,0)</f>
        <v>0</v>
      </c>
      <c r="V646" s="50">
        <f t="shared" ca="1" si="326"/>
        <v>4687.1400000000003</v>
      </c>
      <c r="W646" s="51">
        <v>0</v>
      </c>
      <c r="X646" s="51">
        <v>0</v>
      </c>
      <c r="Y646" s="52">
        <v>0</v>
      </c>
      <c r="Z646" s="52">
        <v>16451.894217422585</v>
      </c>
      <c r="AA646" s="52">
        <v>0</v>
      </c>
      <c r="AB646" s="138">
        <f t="shared" si="346"/>
        <v>0</v>
      </c>
      <c r="AC646" s="52">
        <v>15566.13551101492</v>
      </c>
      <c r="AD646" s="138">
        <f t="shared" si="327"/>
        <v>0</v>
      </c>
      <c r="AE646" s="138">
        <f t="shared" si="328"/>
        <v>818</v>
      </c>
      <c r="AF646" s="138">
        <f t="shared" si="329"/>
        <v>0</v>
      </c>
      <c r="AG646" s="138">
        <f t="shared" si="330"/>
        <v>0</v>
      </c>
      <c r="AH646" s="29"/>
      <c r="AI646" s="29"/>
      <c r="AJ646" s="15"/>
      <c r="AK646" s="51">
        <f t="shared" ca="1" si="331"/>
        <v>586344.36645616894</v>
      </c>
      <c r="AL646" s="15">
        <f t="shared" ca="1" si="332"/>
        <v>632144.50645616895</v>
      </c>
      <c r="AM646" s="49">
        <f t="shared" ca="1" si="333"/>
        <v>3587.6927110071865</v>
      </c>
      <c r="AN646" s="49">
        <f t="shared" ca="1" si="334"/>
        <v>0</v>
      </c>
      <c r="AO646" s="15"/>
      <c r="AP646" s="49">
        <f t="shared" ca="1" si="335"/>
        <v>9058.002808393685</v>
      </c>
      <c r="AQ646" s="15">
        <f t="shared" si="347"/>
        <v>15566.13551101492</v>
      </c>
      <c r="AR646" s="15">
        <f t="shared" si="348"/>
        <v>0</v>
      </c>
      <c r="AS646" s="15"/>
      <c r="AT646" s="15"/>
      <c r="AU646" s="51">
        <f t="shared" si="336"/>
        <v>0</v>
      </c>
      <c r="AV646" s="51">
        <f t="shared" ca="1" si="337"/>
        <v>13641.293042019537</v>
      </c>
      <c r="AW646" s="51">
        <f t="shared" ca="1" si="349"/>
        <v>0</v>
      </c>
      <c r="AX646" s="15">
        <f t="shared" ca="1" si="350"/>
        <v>7133.1603393983023</v>
      </c>
      <c r="AY646" s="51">
        <f t="shared" ca="1" si="351"/>
        <v>-784.6853997638035</v>
      </c>
      <c r="AZ646" s="52">
        <f t="shared" ca="1" si="338"/>
        <v>0</v>
      </c>
      <c r="BA646" s="52">
        <f t="shared" ca="1" si="339"/>
        <v>0</v>
      </c>
      <c r="BB646" s="52">
        <f t="shared" si="352"/>
        <v>0</v>
      </c>
      <c r="BC646" s="39">
        <f t="shared" si="353"/>
        <v>0</v>
      </c>
      <c r="BD646" s="51">
        <f t="shared" ca="1" si="354"/>
        <v>0</v>
      </c>
      <c r="BE646" s="15">
        <f t="shared" ca="1" si="355"/>
        <v>21914.610450649419</v>
      </c>
      <c r="BF646" s="15">
        <v>-13287.26</v>
      </c>
      <c r="BG646" s="15">
        <f t="shared" ca="1" si="356"/>
        <v>644359.54961782554</v>
      </c>
      <c r="BH646" s="15"/>
      <c r="BI646" s="15"/>
    </row>
    <row r="647" spans="1:61" ht="11.25" x14ac:dyDescent="0.2">
      <c r="A647" s="20">
        <v>31642</v>
      </c>
      <c r="B647" s="20"/>
      <c r="C647" s="20">
        <v>1</v>
      </c>
      <c r="D647" s="20">
        <f t="shared" si="340"/>
        <v>3</v>
      </c>
      <c r="E647" s="47">
        <f t="shared" si="341"/>
        <v>3</v>
      </c>
      <c r="F647" s="47">
        <f t="shared" si="342"/>
        <v>33</v>
      </c>
      <c r="G647" s="21" t="s">
        <v>728</v>
      </c>
      <c r="H647" s="29">
        <v>1122</v>
      </c>
      <c r="I647" s="48"/>
      <c r="J647" s="29">
        <f t="shared" si="343"/>
        <v>1808.5970149253731</v>
      </c>
      <c r="K647" s="125">
        <v>73030</v>
      </c>
      <c r="L647" s="125">
        <v>89161</v>
      </c>
      <c r="M647" s="125">
        <v>27711</v>
      </c>
      <c r="N647" s="126">
        <f t="shared" si="323"/>
        <v>115065.39</v>
      </c>
      <c r="O647" s="126">
        <f t="shared" ca="1" si="324"/>
        <v>306572.60465695587</v>
      </c>
      <c r="P647" s="126">
        <f t="shared" ca="1" si="325"/>
        <v>57452</v>
      </c>
      <c r="Q647" s="49">
        <f t="shared" si="344"/>
        <v>1</v>
      </c>
      <c r="R647" s="49">
        <f t="shared" si="345"/>
        <v>0</v>
      </c>
      <c r="S647" s="49">
        <f ca="1">OFFSET(V!$B$7,D647,Q647)*H647</f>
        <v>6429.06</v>
      </c>
      <c r="T647" s="49">
        <f ca="1">IF(R647&gt;0,OFFSET(V!$I$7,D647,R647)*IF(R647=1,H647-9300,IF(R647=2,H647-18000,IF(R647=3,H647-45000,0))),0)</f>
        <v>0</v>
      </c>
      <c r="U647" s="49">
        <f>IF(AND(I647=1,H647&gt;20000,H647&lt;=45000),H647*V!$G$7,0)+IF(AND(I647=1,H647&gt;45000,H647&lt;=50000),V!$G$7/5000*(50000-H647)*H647,0)</f>
        <v>0</v>
      </c>
      <c r="V647" s="50">
        <f t="shared" ca="1" si="326"/>
        <v>6429.06</v>
      </c>
      <c r="W647" s="51">
        <v>0</v>
      </c>
      <c r="X647" s="51">
        <v>0</v>
      </c>
      <c r="Y647" s="52">
        <v>0</v>
      </c>
      <c r="Z647" s="52">
        <v>12055.478441603744</v>
      </c>
      <c r="AA647" s="52">
        <v>0</v>
      </c>
      <c r="AB647" s="138">
        <f t="shared" si="346"/>
        <v>0</v>
      </c>
      <c r="AC647" s="52">
        <v>11406.419746693577</v>
      </c>
      <c r="AD647" s="138">
        <f t="shared" si="327"/>
        <v>0</v>
      </c>
      <c r="AE647" s="138">
        <f t="shared" si="328"/>
        <v>1122</v>
      </c>
      <c r="AF647" s="138">
        <f t="shared" si="329"/>
        <v>0</v>
      </c>
      <c r="AG647" s="138">
        <f t="shared" si="330"/>
        <v>0</v>
      </c>
      <c r="AH647" s="29"/>
      <c r="AI647" s="29"/>
      <c r="AJ647" s="15"/>
      <c r="AK647" s="51">
        <f t="shared" ca="1" si="331"/>
        <v>804252.2972662854</v>
      </c>
      <c r="AL647" s="15">
        <f t="shared" ca="1" si="332"/>
        <v>868133.35726628546</v>
      </c>
      <c r="AM647" s="49">
        <f t="shared" ca="1" si="333"/>
        <v>4921.0161635086351</v>
      </c>
      <c r="AN647" s="49">
        <f t="shared" ca="1" si="334"/>
        <v>0</v>
      </c>
      <c r="AO647" s="15"/>
      <c r="AP647" s="49">
        <f t="shared" ca="1" si="335"/>
        <v>6637.4458854066042</v>
      </c>
      <c r="AQ647" s="15">
        <f t="shared" si="347"/>
        <v>11406.419746693577</v>
      </c>
      <c r="AR647" s="15">
        <f t="shared" si="348"/>
        <v>0</v>
      </c>
      <c r="AS647" s="15"/>
      <c r="AT647" s="15"/>
      <c r="AU647" s="51">
        <f t="shared" si="336"/>
        <v>0</v>
      </c>
      <c r="AV647" s="51">
        <f t="shared" ca="1" si="337"/>
        <v>18710.917840031689</v>
      </c>
      <c r="AW647" s="51">
        <f t="shared" ca="1" si="349"/>
        <v>0</v>
      </c>
      <c r="AX647" s="15">
        <f t="shared" ca="1" si="350"/>
        <v>13941.943978744715</v>
      </c>
      <c r="AY647" s="51">
        <f t="shared" ca="1" si="351"/>
        <v>-1533.6876452953343</v>
      </c>
      <c r="AZ647" s="52">
        <f t="shared" ca="1" si="338"/>
        <v>0</v>
      </c>
      <c r="BA647" s="52">
        <f t="shared" ca="1" si="339"/>
        <v>0</v>
      </c>
      <c r="BB647" s="52">
        <f t="shared" si="352"/>
        <v>0</v>
      </c>
      <c r="BC647" s="39">
        <f t="shared" si="353"/>
        <v>0</v>
      </c>
      <c r="BD647" s="51">
        <f t="shared" ca="1" si="354"/>
        <v>0</v>
      </c>
      <c r="BE647" s="15">
        <f t="shared" ca="1" si="355"/>
        <v>23814.676080142959</v>
      </c>
      <c r="BF647" s="15">
        <v>-18850.38</v>
      </c>
      <c r="BG647" s="15">
        <f t="shared" ca="1" si="356"/>
        <v>878018.66950993706</v>
      </c>
      <c r="BH647" s="15"/>
      <c r="BI647" s="15"/>
    </row>
    <row r="648" spans="1:61" ht="11.25" x14ac:dyDescent="0.2">
      <c r="A648" s="20">
        <v>31644</v>
      </c>
      <c r="B648" s="20"/>
      <c r="C648" s="20">
        <v>1</v>
      </c>
      <c r="D648" s="20">
        <f t="shared" si="340"/>
        <v>3</v>
      </c>
      <c r="E648" s="47">
        <f t="shared" si="341"/>
        <v>5</v>
      </c>
      <c r="F648" s="47">
        <f t="shared" si="342"/>
        <v>35</v>
      </c>
      <c r="G648" s="21" t="s">
        <v>729</v>
      </c>
      <c r="H648" s="29">
        <v>5474</v>
      </c>
      <c r="I648" s="48"/>
      <c r="J648" s="29">
        <f t="shared" si="343"/>
        <v>8823.7611940298502</v>
      </c>
      <c r="K648" s="125">
        <v>423404.80000000005</v>
      </c>
      <c r="L648" s="125">
        <v>1518007.49</v>
      </c>
      <c r="M648" s="125">
        <v>0</v>
      </c>
      <c r="N648" s="126">
        <f t="shared" si="323"/>
        <v>896874.37710000004</v>
      </c>
      <c r="O648" s="126">
        <f t="shared" ca="1" si="324"/>
        <v>1495702.7075687847</v>
      </c>
      <c r="P648" s="126">
        <f t="shared" ca="1" si="325"/>
        <v>179648</v>
      </c>
      <c r="Q648" s="49">
        <f t="shared" si="344"/>
        <v>1</v>
      </c>
      <c r="R648" s="49">
        <f t="shared" si="345"/>
        <v>0</v>
      </c>
      <c r="S648" s="49">
        <f ca="1">OFFSET(V!$B$7,D648,Q648)*H648</f>
        <v>31366.020000000004</v>
      </c>
      <c r="T648" s="49">
        <f ca="1">IF(R648&gt;0,OFFSET(V!$I$7,D648,R648)*IF(R648=1,H648-9300,IF(R648=2,H648-18000,IF(R648=3,H648-45000,0))),0)</f>
        <v>0</v>
      </c>
      <c r="U648" s="49">
        <f>IF(AND(I648=1,H648&gt;20000,H648&lt;=45000),H648*V!$G$7,0)+IF(AND(I648=1,H648&gt;45000,H648&lt;=50000),V!$G$7/5000*(50000-H648)*H648,0)</f>
        <v>0</v>
      </c>
      <c r="V648" s="50">
        <f t="shared" ca="1" si="326"/>
        <v>31366.020000000004</v>
      </c>
      <c r="W648" s="51">
        <v>33075.4</v>
      </c>
      <c r="X648" s="51">
        <v>0</v>
      </c>
      <c r="Y648" s="52">
        <v>4350.9952544639282</v>
      </c>
      <c r="Z648" s="52">
        <v>179770.93522670289</v>
      </c>
      <c r="AA648" s="52">
        <v>29956</v>
      </c>
      <c r="AB648" s="138">
        <f t="shared" si="346"/>
        <v>28956</v>
      </c>
      <c r="AC648" s="52">
        <v>170092.19131237164</v>
      </c>
      <c r="AD648" s="138">
        <f t="shared" si="327"/>
        <v>0</v>
      </c>
      <c r="AE648" s="138">
        <f t="shared" si="328"/>
        <v>5474</v>
      </c>
      <c r="AF648" s="138">
        <f t="shared" si="329"/>
        <v>0</v>
      </c>
      <c r="AG648" s="138">
        <f t="shared" si="330"/>
        <v>0</v>
      </c>
      <c r="AH648" s="29"/>
      <c r="AI648" s="29"/>
      <c r="AJ648" s="15"/>
      <c r="AK648" s="51">
        <f t="shared" ca="1" si="331"/>
        <v>3923776.359390059</v>
      </c>
      <c r="AL648" s="15">
        <f t="shared" ca="1" si="332"/>
        <v>4167865.7793900589</v>
      </c>
      <c r="AM648" s="49">
        <f t="shared" ca="1" si="333"/>
        <v>24008.594009845157</v>
      </c>
      <c r="AN648" s="49">
        <f t="shared" ca="1" si="334"/>
        <v>1918.7090035734261</v>
      </c>
      <c r="AO648" s="15"/>
      <c r="AP648" s="49">
        <f t="shared" ca="1" si="335"/>
        <v>98977.395224593172</v>
      </c>
      <c r="AQ648" s="15">
        <f t="shared" si="347"/>
        <v>170092.19131237164</v>
      </c>
      <c r="AR648" s="15">
        <f t="shared" si="348"/>
        <v>0</v>
      </c>
      <c r="AS648" s="15"/>
      <c r="AT648" s="15"/>
      <c r="AU648" s="51">
        <f t="shared" si="336"/>
        <v>14478</v>
      </c>
      <c r="AV648" s="51">
        <f t="shared" ca="1" si="337"/>
        <v>91286.599158942481</v>
      </c>
      <c r="AW648" s="51">
        <f t="shared" ca="1" si="349"/>
        <v>0</v>
      </c>
      <c r="AX648" s="15">
        <f t="shared" ca="1" si="350"/>
        <v>34649.803071164002</v>
      </c>
      <c r="AY648" s="51">
        <f t="shared" ca="1" si="351"/>
        <v>-3811.6617713554519</v>
      </c>
      <c r="AZ648" s="52">
        <f t="shared" ca="1" si="338"/>
        <v>0</v>
      </c>
      <c r="BA648" s="52">
        <f t="shared" ca="1" si="339"/>
        <v>0</v>
      </c>
      <c r="BB648" s="52">
        <f t="shared" si="352"/>
        <v>0</v>
      </c>
      <c r="BC648" s="39">
        <f t="shared" si="353"/>
        <v>0</v>
      </c>
      <c r="BD648" s="51">
        <f t="shared" ca="1" si="354"/>
        <v>0</v>
      </c>
      <c r="BE648" s="15">
        <f t="shared" ca="1" si="355"/>
        <v>200930.33261218018</v>
      </c>
      <c r="BF648" s="15">
        <v>-116446.75</v>
      </c>
      <c r="BG648" s="15">
        <f t="shared" ca="1" si="356"/>
        <v>4278276.6650156574</v>
      </c>
      <c r="BH648" s="15"/>
      <c r="BI648" s="15"/>
    </row>
    <row r="649" spans="1:61" ht="11.25" x14ac:dyDescent="0.2">
      <c r="A649" s="20">
        <v>31645</v>
      </c>
      <c r="B649" s="20"/>
      <c r="C649" s="20">
        <v>1</v>
      </c>
      <c r="D649" s="20">
        <f t="shared" si="340"/>
        <v>3</v>
      </c>
      <c r="E649" s="47">
        <f t="shared" si="341"/>
        <v>3</v>
      </c>
      <c r="F649" s="47">
        <f t="shared" si="342"/>
        <v>33</v>
      </c>
      <c r="G649" s="21" t="s">
        <v>730</v>
      </c>
      <c r="H649" s="29">
        <v>1102</v>
      </c>
      <c r="I649" s="48"/>
      <c r="J649" s="29">
        <f t="shared" si="343"/>
        <v>1776.358208955224</v>
      </c>
      <c r="K649" s="125">
        <v>51606.3</v>
      </c>
      <c r="L649" s="125">
        <v>19614.34</v>
      </c>
      <c r="M649" s="125">
        <v>39364</v>
      </c>
      <c r="N649" s="126">
        <f t="shared" si="323"/>
        <v>84170.128599999996</v>
      </c>
      <c r="O649" s="126">
        <f t="shared" ca="1" si="324"/>
        <v>301107.85234578024</v>
      </c>
      <c r="P649" s="126">
        <f t="shared" ca="1" si="325"/>
        <v>65081</v>
      </c>
      <c r="Q649" s="49">
        <f t="shared" si="344"/>
        <v>1</v>
      </c>
      <c r="R649" s="49">
        <f t="shared" si="345"/>
        <v>0</v>
      </c>
      <c r="S649" s="49">
        <f ca="1">OFFSET(V!$B$7,D649,Q649)*H649</f>
        <v>6314.46</v>
      </c>
      <c r="T649" s="49">
        <f ca="1">IF(R649&gt;0,OFFSET(V!$I$7,D649,R649)*IF(R649=1,H649-9300,IF(R649=2,H649-18000,IF(R649=3,H649-45000,0))),0)</f>
        <v>0</v>
      </c>
      <c r="U649" s="49">
        <f>IF(AND(I649=1,H649&gt;20000,H649&lt;=45000),H649*V!$G$7,0)+IF(AND(I649=1,H649&gt;45000,H649&lt;=50000),V!$G$7/5000*(50000-H649)*H649,0)</f>
        <v>0</v>
      </c>
      <c r="V649" s="50">
        <f t="shared" ca="1" si="326"/>
        <v>6314.46</v>
      </c>
      <c r="W649" s="51">
        <v>0</v>
      </c>
      <c r="X649" s="51">
        <v>0</v>
      </c>
      <c r="Y649" s="52">
        <v>0</v>
      </c>
      <c r="Z649" s="52">
        <v>10618.445818768485</v>
      </c>
      <c r="AA649" s="52">
        <v>0</v>
      </c>
      <c r="AB649" s="138">
        <f t="shared" si="346"/>
        <v>0</v>
      </c>
      <c r="AC649" s="52">
        <v>10046.755975143553</v>
      </c>
      <c r="AD649" s="138">
        <f t="shared" si="327"/>
        <v>0</v>
      </c>
      <c r="AE649" s="138">
        <f t="shared" si="328"/>
        <v>1102</v>
      </c>
      <c r="AF649" s="138">
        <f t="shared" si="329"/>
        <v>0</v>
      </c>
      <c r="AG649" s="138">
        <f t="shared" si="330"/>
        <v>0</v>
      </c>
      <c r="AH649" s="29"/>
      <c r="AI649" s="29"/>
      <c r="AJ649" s="15"/>
      <c r="AK649" s="51">
        <f t="shared" ca="1" si="331"/>
        <v>789916.2491866725</v>
      </c>
      <c r="AL649" s="15">
        <f t="shared" ca="1" si="332"/>
        <v>861311.70918667247</v>
      </c>
      <c r="AM649" s="49">
        <f t="shared" ca="1" si="333"/>
        <v>4833.2975153177504</v>
      </c>
      <c r="AN649" s="49">
        <f t="shared" ca="1" si="334"/>
        <v>0</v>
      </c>
      <c r="AO649" s="15"/>
      <c r="AP649" s="49">
        <f t="shared" ca="1" si="335"/>
        <v>5846.2515486711745</v>
      </c>
      <c r="AQ649" s="15">
        <f t="shared" si="347"/>
        <v>10046.755975143553</v>
      </c>
      <c r="AR649" s="15">
        <f t="shared" si="348"/>
        <v>0</v>
      </c>
      <c r="AS649" s="15"/>
      <c r="AT649" s="15"/>
      <c r="AU649" s="51">
        <f t="shared" si="336"/>
        <v>0</v>
      </c>
      <c r="AV649" s="51">
        <f t="shared" ca="1" si="337"/>
        <v>18377.389892794046</v>
      </c>
      <c r="AW649" s="51">
        <f t="shared" ca="1" si="349"/>
        <v>0</v>
      </c>
      <c r="AX649" s="15">
        <f t="shared" ca="1" si="350"/>
        <v>14176.885466321668</v>
      </c>
      <c r="AY649" s="51">
        <f t="shared" ca="1" si="351"/>
        <v>-1559.5324526918794</v>
      </c>
      <c r="AZ649" s="52">
        <f t="shared" ca="1" si="338"/>
        <v>0</v>
      </c>
      <c r="BA649" s="52">
        <f t="shared" ca="1" si="339"/>
        <v>0</v>
      </c>
      <c r="BB649" s="52">
        <f t="shared" si="352"/>
        <v>0</v>
      </c>
      <c r="BC649" s="39">
        <f t="shared" si="353"/>
        <v>0</v>
      </c>
      <c r="BD649" s="51">
        <f t="shared" ca="1" si="354"/>
        <v>0</v>
      </c>
      <c r="BE649" s="15">
        <f t="shared" ca="1" si="355"/>
        <v>22664.10898877334</v>
      </c>
      <c r="BF649" s="15">
        <v>-16795.16</v>
      </c>
      <c r="BG649" s="15">
        <f t="shared" ca="1" si="356"/>
        <v>872013.95569076354</v>
      </c>
      <c r="BH649" s="15"/>
      <c r="BI649" s="15"/>
    </row>
    <row r="650" spans="1:61" ht="11.25" x14ac:dyDescent="0.2">
      <c r="A650" s="20">
        <v>31646</v>
      </c>
      <c r="B650" s="20"/>
      <c r="C650" s="20">
        <v>1</v>
      </c>
      <c r="D650" s="20">
        <f t="shared" si="340"/>
        <v>3</v>
      </c>
      <c r="E650" s="47">
        <f t="shared" si="341"/>
        <v>2</v>
      </c>
      <c r="F650" s="47">
        <f t="shared" si="342"/>
        <v>32</v>
      </c>
      <c r="G650" s="21" t="s">
        <v>731</v>
      </c>
      <c r="H650" s="29">
        <v>818</v>
      </c>
      <c r="I650" s="48"/>
      <c r="J650" s="29">
        <f t="shared" si="343"/>
        <v>1318.5671641791046</v>
      </c>
      <c r="K650" s="125">
        <v>59971.849999999991</v>
      </c>
      <c r="L650" s="125">
        <v>29308</v>
      </c>
      <c r="M650" s="125">
        <v>33518</v>
      </c>
      <c r="N650" s="126">
        <f t="shared" si="323"/>
        <v>88127.851999999984</v>
      </c>
      <c r="O650" s="126">
        <f t="shared" ca="1" si="324"/>
        <v>223508.36952708551</v>
      </c>
      <c r="P650" s="126">
        <f t="shared" ca="1" si="325"/>
        <v>40614</v>
      </c>
      <c r="Q650" s="49">
        <f t="shared" si="344"/>
        <v>1</v>
      </c>
      <c r="R650" s="49">
        <f t="shared" si="345"/>
        <v>0</v>
      </c>
      <c r="S650" s="49">
        <f ca="1">OFFSET(V!$B$7,D650,Q650)*H650</f>
        <v>4687.1400000000003</v>
      </c>
      <c r="T650" s="49">
        <f ca="1">IF(R650&gt;0,OFFSET(V!$I$7,D650,R650)*IF(R650=1,H650-9300,IF(R650=2,H650-18000,IF(R650=3,H650-45000,0))),0)</f>
        <v>0</v>
      </c>
      <c r="U650" s="49">
        <f>IF(AND(I650=1,H650&gt;20000,H650&lt;=45000),H650*V!$G$7,0)+IF(AND(I650=1,H650&gt;45000,H650&lt;=50000),V!$G$7/5000*(50000-H650)*H650,0)</f>
        <v>0</v>
      </c>
      <c r="V650" s="50">
        <f t="shared" ca="1" si="326"/>
        <v>4687.1400000000003</v>
      </c>
      <c r="W650" s="51">
        <v>0</v>
      </c>
      <c r="X650" s="51">
        <v>0</v>
      </c>
      <c r="Y650" s="52">
        <v>180.44664723879566</v>
      </c>
      <c r="Z650" s="52">
        <v>14660.363509516506</v>
      </c>
      <c r="AA650" s="52">
        <v>0</v>
      </c>
      <c r="AB650" s="138">
        <f t="shared" si="346"/>
        <v>0</v>
      </c>
      <c r="AC650" s="52">
        <v>13871.059588275402</v>
      </c>
      <c r="AD650" s="138">
        <f t="shared" si="327"/>
        <v>0</v>
      </c>
      <c r="AE650" s="138">
        <f t="shared" si="328"/>
        <v>818</v>
      </c>
      <c r="AF650" s="138">
        <f t="shared" si="329"/>
        <v>0</v>
      </c>
      <c r="AG650" s="138">
        <f t="shared" si="330"/>
        <v>0</v>
      </c>
      <c r="AH650" s="29"/>
      <c r="AI650" s="29"/>
      <c r="AJ650" s="15"/>
      <c r="AK650" s="51">
        <f t="shared" ca="1" si="331"/>
        <v>586344.36645616894</v>
      </c>
      <c r="AL650" s="15">
        <f t="shared" ca="1" si="332"/>
        <v>631645.50645616895</v>
      </c>
      <c r="AM650" s="49">
        <f t="shared" ca="1" si="333"/>
        <v>3587.6927110071865</v>
      </c>
      <c r="AN650" s="49">
        <f t="shared" ca="1" si="334"/>
        <v>79.573657628448132</v>
      </c>
      <c r="AO650" s="15"/>
      <c r="AP650" s="49">
        <f t="shared" ca="1" si="335"/>
        <v>8071.6306636985391</v>
      </c>
      <c r="AQ650" s="15">
        <f t="shared" si="347"/>
        <v>13871.059588275402</v>
      </c>
      <c r="AR650" s="15">
        <f t="shared" si="348"/>
        <v>0</v>
      </c>
      <c r="AS650" s="15"/>
      <c r="AT650" s="15"/>
      <c r="AU650" s="51">
        <f t="shared" si="336"/>
        <v>0</v>
      </c>
      <c r="AV650" s="51">
        <f t="shared" ca="1" si="337"/>
        <v>13641.293042019537</v>
      </c>
      <c r="AW650" s="51">
        <f t="shared" ca="1" si="349"/>
        <v>0</v>
      </c>
      <c r="AX650" s="15">
        <f t="shared" ca="1" si="350"/>
        <v>7841.8641174426739</v>
      </c>
      <c r="AY650" s="51">
        <f t="shared" ca="1" si="351"/>
        <v>-862.64656717473747</v>
      </c>
      <c r="AZ650" s="52">
        <f t="shared" ca="1" si="338"/>
        <v>0</v>
      </c>
      <c r="BA650" s="52">
        <f t="shared" ca="1" si="339"/>
        <v>0</v>
      </c>
      <c r="BB650" s="52">
        <f t="shared" si="352"/>
        <v>0</v>
      </c>
      <c r="BC650" s="39">
        <f t="shared" si="353"/>
        <v>0</v>
      </c>
      <c r="BD650" s="51">
        <f t="shared" ca="1" si="354"/>
        <v>0</v>
      </c>
      <c r="BE650" s="15">
        <f t="shared" ca="1" si="355"/>
        <v>20850.277138543337</v>
      </c>
      <c r="BF650" s="15">
        <v>-13428.01</v>
      </c>
      <c r="BG650" s="15">
        <f t="shared" ca="1" si="356"/>
        <v>642735.03996334795</v>
      </c>
      <c r="BH650" s="15"/>
      <c r="BI650" s="15"/>
    </row>
    <row r="651" spans="1:61" ht="11.25" x14ac:dyDescent="0.2">
      <c r="A651" s="20">
        <v>31649</v>
      </c>
      <c r="B651" s="20"/>
      <c r="C651" s="20">
        <v>1</v>
      </c>
      <c r="D651" s="20">
        <f t="shared" si="340"/>
        <v>3</v>
      </c>
      <c r="E651" s="47">
        <f t="shared" si="341"/>
        <v>3</v>
      </c>
      <c r="F651" s="47">
        <f t="shared" si="342"/>
        <v>33</v>
      </c>
      <c r="G651" s="21" t="s">
        <v>732</v>
      </c>
      <c r="H651" s="29">
        <v>1972</v>
      </c>
      <c r="I651" s="48"/>
      <c r="J651" s="29">
        <f t="shared" si="343"/>
        <v>3178.7462686567164</v>
      </c>
      <c r="K651" s="125">
        <v>130566.55</v>
      </c>
      <c r="L651" s="125">
        <v>62177.37</v>
      </c>
      <c r="M651" s="125">
        <v>39849</v>
      </c>
      <c r="N651" s="126">
        <f t="shared" si="323"/>
        <v>158106.09029999998</v>
      </c>
      <c r="O651" s="126">
        <f t="shared" ca="1" si="324"/>
        <v>538824.57788192248</v>
      </c>
      <c r="P651" s="126">
        <f t="shared" ca="1" si="325"/>
        <v>114216</v>
      </c>
      <c r="Q651" s="49">
        <f t="shared" si="344"/>
        <v>1</v>
      </c>
      <c r="R651" s="49">
        <f t="shared" si="345"/>
        <v>0</v>
      </c>
      <c r="S651" s="49">
        <f ca="1">OFFSET(V!$B$7,D651,Q651)*H651</f>
        <v>11299.560000000001</v>
      </c>
      <c r="T651" s="49">
        <f ca="1">IF(R651&gt;0,OFFSET(V!$I$7,D651,R651)*IF(R651=1,H651-9300,IF(R651=2,H651-18000,IF(R651=3,H651-45000,0))),0)</f>
        <v>0</v>
      </c>
      <c r="U651" s="49">
        <f>IF(AND(I651=1,H651&gt;20000,H651&lt;=45000),H651*V!$G$7,0)+IF(AND(I651=1,H651&gt;45000,H651&lt;=50000),V!$G$7/5000*(50000-H651)*H651,0)</f>
        <v>0</v>
      </c>
      <c r="V651" s="50">
        <f t="shared" ca="1" si="326"/>
        <v>11299.560000000001</v>
      </c>
      <c r="W651" s="51">
        <v>9189.25</v>
      </c>
      <c r="X651" s="51">
        <v>0</v>
      </c>
      <c r="Y651" s="52">
        <v>484.65513106545637</v>
      </c>
      <c r="Z651" s="52">
        <v>42006.932988379609</v>
      </c>
      <c r="AA651" s="52">
        <v>5259</v>
      </c>
      <c r="AB651" s="138">
        <f t="shared" si="346"/>
        <v>4259</v>
      </c>
      <c r="AC651" s="52">
        <v>39745.308513275872</v>
      </c>
      <c r="AD651" s="138">
        <f t="shared" si="327"/>
        <v>0</v>
      </c>
      <c r="AE651" s="138">
        <f t="shared" si="328"/>
        <v>1972</v>
      </c>
      <c r="AF651" s="138">
        <f t="shared" si="329"/>
        <v>0</v>
      </c>
      <c r="AG651" s="138">
        <f t="shared" si="330"/>
        <v>0</v>
      </c>
      <c r="AH651" s="29"/>
      <c r="AI651" s="29"/>
      <c r="AJ651" s="15"/>
      <c r="AK651" s="51">
        <f t="shared" ca="1" si="331"/>
        <v>1413534.3406498351</v>
      </c>
      <c r="AL651" s="15">
        <f t="shared" ca="1" si="332"/>
        <v>1548239.1506498351</v>
      </c>
      <c r="AM651" s="49">
        <f t="shared" ca="1" si="333"/>
        <v>8649.0587116212373</v>
      </c>
      <c r="AN651" s="49">
        <f t="shared" ca="1" si="334"/>
        <v>213.72401237378998</v>
      </c>
      <c r="AO651" s="15"/>
      <c r="AP651" s="49">
        <f t="shared" ca="1" si="335"/>
        <v>23127.970065465095</v>
      </c>
      <c r="AQ651" s="15">
        <f t="shared" si="347"/>
        <v>39745.308513275872</v>
      </c>
      <c r="AR651" s="15">
        <f t="shared" si="348"/>
        <v>0</v>
      </c>
      <c r="AS651" s="15"/>
      <c r="AT651" s="15"/>
      <c r="AU651" s="51">
        <f t="shared" si="336"/>
        <v>2129.5</v>
      </c>
      <c r="AV651" s="51">
        <f t="shared" ca="1" si="337"/>
        <v>32885.855597631453</v>
      </c>
      <c r="AW651" s="51">
        <f t="shared" ca="1" si="349"/>
        <v>0</v>
      </c>
      <c r="AX651" s="15">
        <f t="shared" ca="1" si="350"/>
        <v>18398.017149820676</v>
      </c>
      <c r="AY651" s="51">
        <f t="shared" ca="1" si="351"/>
        <v>-2023.8792842396856</v>
      </c>
      <c r="AZ651" s="52">
        <f t="shared" ca="1" si="338"/>
        <v>0</v>
      </c>
      <c r="BA651" s="52">
        <f t="shared" ca="1" si="339"/>
        <v>0</v>
      </c>
      <c r="BB651" s="52">
        <f t="shared" si="352"/>
        <v>0</v>
      </c>
      <c r="BC651" s="39">
        <f t="shared" si="353"/>
        <v>0</v>
      </c>
      <c r="BD651" s="51">
        <f t="shared" ca="1" si="354"/>
        <v>0</v>
      </c>
      <c r="BE651" s="15">
        <f t="shared" ca="1" si="355"/>
        <v>56119.446378856861</v>
      </c>
      <c r="BF651" s="15">
        <v>-32254.79</v>
      </c>
      <c r="BG651" s="15">
        <f t="shared" ca="1" si="356"/>
        <v>1580966.5897526869</v>
      </c>
      <c r="BH651" s="15"/>
      <c r="BI651" s="15"/>
    </row>
    <row r="652" spans="1:61" ht="11.25" x14ac:dyDescent="0.2">
      <c r="A652" s="20">
        <v>31650</v>
      </c>
      <c r="B652" s="20"/>
      <c r="C652" s="20">
        <v>1</v>
      </c>
      <c r="D652" s="20">
        <f t="shared" si="340"/>
        <v>3</v>
      </c>
      <c r="E652" s="47">
        <f t="shared" si="341"/>
        <v>3</v>
      </c>
      <c r="F652" s="47">
        <f t="shared" si="342"/>
        <v>33</v>
      </c>
      <c r="G652" s="21" t="s">
        <v>733</v>
      </c>
      <c r="H652" s="29">
        <v>1649</v>
      </c>
      <c r="I652" s="48"/>
      <c r="J652" s="29">
        <f t="shared" si="343"/>
        <v>2658.0895522388059</v>
      </c>
      <c r="K652" s="125">
        <v>128436.50000000001</v>
      </c>
      <c r="L652" s="125">
        <v>218862.06</v>
      </c>
      <c r="M652" s="125">
        <v>0</v>
      </c>
      <c r="N652" s="126">
        <f t="shared" si="323"/>
        <v>177830.48340000003</v>
      </c>
      <c r="O652" s="126">
        <f t="shared" ca="1" si="324"/>
        <v>450568.82805643516</v>
      </c>
      <c r="P652" s="126">
        <f t="shared" ca="1" si="325"/>
        <v>81822</v>
      </c>
      <c r="Q652" s="49">
        <f t="shared" si="344"/>
        <v>1</v>
      </c>
      <c r="R652" s="49">
        <f t="shared" si="345"/>
        <v>0</v>
      </c>
      <c r="S652" s="49">
        <f ca="1">OFFSET(V!$B$7,D652,Q652)*H652</f>
        <v>9448.77</v>
      </c>
      <c r="T652" s="49">
        <f ca="1">IF(R652&gt;0,OFFSET(V!$I$7,D652,R652)*IF(R652=1,H652-9300,IF(R652=2,H652-18000,IF(R652=3,H652-45000,0))),0)</f>
        <v>0</v>
      </c>
      <c r="U652" s="49">
        <f>IF(AND(I652=1,H652&gt;20000,H652&lt;=45000),H652*V!$G$7,0)+IF(AND(I652=1,H652&gt;45000,H652&lt;=50000),V!$G$7/5000*(50000-H652)*H652,0)</f>
        <v>0</v>
      </c>
      <c r="V652" s="50">
        <f t="shared" ca="1" si="326"/>
        <v>9448.77</v>
      </c>
      <c r="W652" s="51">
        <v>0</v>
      </c>
      <c r="X652" s="51">
        <v>0</v>
      </c>
      <c r="Y652" s="52">
        <v>0</v>
      </c>
      <c r="Z652" s="52">
        <v>45533.60028487751</v>
      </c>
      <c r="AA652" s="52">
        <v>0</v>
      </c>
      <c r="AB652" s="138">
        <f t="shared" si="346"/>
        <v>0</v>
      </c>
      <c r="AC652" s="52">
        <v>43082.102460164693</v>
      </c>
      <c r="AD652" s="138">
        <f t="shared" si="327"/>
        <v>0</v>
      </c>
      <c r="AE652" s="138">
        <f t="shared" si="328"/>
        <v>1649</v>
      </c>
      <c r="AF652" s="138">
        <f t="shared" si="329"/>
        <v>0</v>
      </c>
      <c r="AG652" s="138">
        <f t="shared" si="330"/>
        <v>0</v>
      </c>
      <c r="AH652" s="29"/>
      <c r="AI652" s="29"/>
      <c r="AJ652" s="15"/>
      <c r="AK652" s="51">
        <f t="shared" ca="1" si="331"/>
        <v>1182007.1641640861</v>
      </c>
      <c r="AL652" s="15">
        <f t="shared" ca="1" si="332"/>
        <v>1273277.9341640861</v>
      </c>
      <c r="AM652" s="49">
        <f t="shared" ca="1" si="333"/>
        <v>7232.4025433384486</v>
      </c>
      <c r="AN652" s="49">
        <f t="shared" ca="1" si="334"/>
        <v>0</v>
      </c>
      <c r="AO652" s="15"/>
      <c r="AP652" s="49">
        <f t="shared" ca="1" si="335"/>
        <v>25069.665158673197</v>
      </c>
      <c r="AQ652" s="15">
        <f t="shared" si="347"/>
        <v>43082.102460164693</v>
      </c>
      <c r="AR652" s="15">
        <f t="shared" si="348"/>
        <v>0</v>
      </c>
      <c r="AS652" s="15"/>
      <c r="AT652" s="15"/>
      <c r="AU652" s="51">
        <f t="shared" si="336"/>
        <v>0</v>
      </c>
      <c r="AV652" s="51">
        <f t="shared" ca="1" si="337"/>
        <v>27499.379249743539</v>
      </c>
      <c r="AW652" s="51">
        <f t="shared" ca="1" si="349"/>
        <v>0</v>
      </c>
      <c r="AX652" s="15">
        <f t="shared" ca="1" si="350"/>
        <v>9486.9419482520461</v>
      </c>
      <c r="AY652" s="51">
        <f t="shared" ca="1" si="351"/>
        <v>-1043.6138374856851</v>
      </c>
      <c r="AZ652" s="52">
        <f t="shared" ca="1" si="338"/>
        <v>0</v>
      </c>
      <c r="BA652" s="52">
        <f t="shared" ca="1" si="339"/>
        <v>0</v>
      </c>
      <c r="BB652" s="52">
        <f t="shared" si="352"/>
        <v>0</v>
      </c>
      <c r="BC652" s="39">
        <f t="shared" si="353"/>
        <v>0</v>
      </c>
      <c r="BD652" s="51">
        <f t="shared" ca="1" si="354"/>
        <v>0</v>
      </c>
      <c r="BE652" s="15">
        <f t="shared" ca="1" si="355"/>
        <v>51525.430570931057</v>
      </c>
      <c r="BF652" s="15">
        <v>-28753.82</v>
      </c>
      <c r="BG652" s="15">
        <f t="shared" ca="1" si="356"/>
        <v>1303281.9472783555</v>
      </c>
      <c r="BH652" s="15"/>
      <c r="BI652" s="15"/>
    </row>
    <row r="653" spans="1:61" ht="11.25" x14ac:dyDescent="0.2">
      <c r="A653" s="20">
        <v>31651</v>
      </c>
      <c r="B653" s="20"/>
      <c r="C653" s="20">
        <v>1</v>
      </c>
      <c r="D653" s="20">
        <f t="shared" si="340"/>
        <v>3</v>
      </c>
      <c r="E653" s="47">
        <f t="shared" si="341"/>
        <v>4</v>
      </c>
      <c r="F653" s="47">
        <f t="shared" si="342"/>
        <v>34</v>
      </c>
      <c r="G653" s="21" t="s">
        <v>734</v>
      </c>
      <c r="H653" s="29">
        <v>2557</v>
      </c>
      <c r="I653" s="48"/>
      <c r="J653" s="29">
        <f t="shared" si="343"/>
        <v>4121.7313432835817</v>
      </c>
      <c r="K653" s="125">
        <v>179563.6</v>
      </c>
      <c r="L653" s="125">
        <v>68489.75</v>
      </c>
      <c r="M653" s="125">
        <v>82272</v>
      </c>
      <c r="N653" s="126">
        <f t="shared" si="323"/>
        <v>238268.79450000002</v>
      </c>
      <c r="O653" s="126">
        <f t="shared" ca="1" si="324"/>
        <v>698668.58298381115</v>
      </c>
      <c r="P653" s="126">
        <f t="shared" ca="1" si="325"/>
        <v>138120</v>
      </c>
      <c r="Q653" s="49">
        <f t="shared" si="344"/>
        <v>1</v>
      </c>
      <c r="R653" s="49">
        <f t="shared" si="345"/>
        <v>0</v>
      </c>
      <c r="S653" s="49">
        <f ca="1">OFFSET(V!$B$7,D653,Q653)*H653</f>
        <v>14651.61</v>
      </c>
      <c r="T653" s="49">
        <f ca="1">IF(R653&gt;0,OFFSET(V!$I$7,D653,R653)*IF(R653=1,H653-9300,IF(R653=2,H653-18000,IF(R653=3,H653-45000,0))),0)</f>
        <v>0</v>
      </c>
      <c r="U653" s="49">
        <f>IF(AND(I653=1,H653&gt;20000,H653&lt;=45000),H653*V!$G$7,0)+IF(AND(I653=1,H653&gt;45000,H653&lt;=50000),V!$G$7/5000*(50000-H653)*H653,0)</f>
        <v>0</v>
      </c>
      <c r="V653" s="50">
        <f t="shared" ca="1" si="326"/>
        <v>14651.61</v>
      </c>
      <c r="W653" s="51">
        <v>10364.050000000001</v>
      </c>
      <c r="X653" s="51">
        <v>0</v>
      </c>
      <c r="Y653" s="52">
        <v>1036.8233250728545</v>
      </c>
      <c r="Z653" s="52">
        <v>46414.540380660299</v>
      </c>
      <c r="AA653" s="52">
        <v>0</v>
      </c>
      <c r="AB653" s="138">
        <f t="shared" si="346"/>
        <v>0</v>
      </c>
      <c r="AC653" s="52">
        <v>43915.613345100937</v>
      </c>
      <c r="AD653" s="138">
        <f t="shared" si="327"/>
        <v>0</v>
      </c>
      <c r="AE653" s="138">
        <f t="shared" si="328"/>
        <v>2557</v>
      </c>
      <c r="AF653" s="138">
        <f t="shared" si="329"/>
        <v>0</v>
      </c>
      <c r="AG653" s="138">
        <f t="shared" si="330"/>
        <v>0</v>
      </c>
      <c r="AH653" s="29"/>
      <c r="AI653" s="29"/>
      <c r="AJ653" s="15"/>
      <c r="AK653" s="51">
        <f t="shared" ca="1" si="331"/>
        <v>1832863.746978513</v>
      </c>
      <c r="AL653" s="15">
        <f t="shared" ca="1" si="332"/>
        <v>1995999.4069785131</v>
      </c>
      <c r="AM653" s="49">
        <f t="shared" ca="1" si="333"/>
        <v>11214.829171204618</v>
      </c>
      <c r="AN653" s="49">
        <f t="shared" ca="1" si="334"/>
        <v>457.22004566454666</v>
      </c>
      <c r="AO653" s="15"/>
      <c r="AP653" s="49">
        <f t="shared" ca="1" si="335"/>
        <v>25554.688813467714</v>
      </c>
      <c r="AQ653" s="15">
        <f t="shared" si="347"/>
        <v>43915.613345100937</v>
      </c>
      <c r="AR653" s="15">
        <f t="shared" si="348"/>
        <v>0</v>
      </c>
      <c r="AS653" s="15"/>
      <c r="AT653" s="15"/>
      <c r="AU653" s="51">
        <f t="shared" si="336"/>
        <v>0</v>
      </c>
      <c r="AV653" s="51">
        <f t="shared" ca="1" si="337"/>
        <v>42641.548054332467</v>
      </c>
      <c r="AW653" s="51">
        <f t="shared" ca="1" si="349"/>
        <v>0</v>
      </c>
      <c r="AX653" s="15">
        <f t="shared" ca="1" si="350"/>
        <v>24280.623522699243</v>
      </c>
      <c r="AY653" s="51">
        <f t="shared" ca="1" si="351"/>
        <v>-2670.9971273449319</v>
      </c>
      <c r="AZ653" s="52">
        <f t="shared" ca="1" si="338"/>
        <v>0</v>
      </c>
      <c r="BA653" s="52">
        <f t="shared" ca="1" si="339"/>
        <v>0</v>
      </c>
      <c r="BB653" s="52">
        <f t="shared" si="352"/>
        <v>0</v>
      </c>
      <c r="BC653" s="39">
        <f t="shared" si="353"/>
        <v>0</v>
      </c>
      <c r="BD653" s="51">
        <f t="shared" ca="1" si="354"/>
        <v>0</v>
      </c>
      <c r="BE653" s="15">
        <f t="shared" ca="1" si="355"/>
        <v>65525.239740455247</v>
      </c>
      <c r="BF653" s="15">
        <v>-40900.589999999997</v>
      </c>
      <c r="BG653" s="15">
        <f t="shared" ca="1" si="356"/>
        <v>2032296.1059358376</v>
      </c>
      <c r="BH653" s="15"/>
      <c r="BI653" s="15"/>
    </row>
    <row r="654" spans="1:61" ht="12.75" x14ac:dyDescent="0.2">
      <c r="A654" s="53">
        <v>31652</v>
      </c>
      <c r="B654" s="53"/>
      <c r="C654" s="20">
        <v>1</v>
      </c>
      <c r="D654" s="20">
        <f t="shared" si="340"/>
        <v>3</v>
      </c>
      <c r="E654" s="47">
        <f t="shared" si="341"/>
        <v>2</v>
      </c>
      <c r="F654" s="47">
        <f t="shared" si="342"/>
        <v>32</v>
      </c>
      <c r="G654" s="2" t="s">
        <v>735</v>
      </c>
      <c r="H654" s="29">
        <v>551</v>
      </c>
      <c r="I654" s="54"/>
      <c r="J654" s="29">
        <f t="shared" si="343"/>
        <v>888.17910447761199</v>
      </c>
      <c r="K654" s="125">
        <v>36259.050000000003</v>
      </c>
      <c r="L654" s="125">
        <v>14384.1</v>
      </c>
      <c r="M654" s="125">
        <v>32304</v>
      </c>
      <c r="N654" s="126">
        <f t="shared" si="323"/>
        <v>64020.315000000002</v>
      </c>
      <c r="O654" s="126">
        <f t="shared" ca="1" si="324"/>
        <v>150553.92617289012</v>
      </c>
      <c r="P654" s="126">
        <f t="shared" ca="1" si="325"/>
        <v>25960</v>
      </c>
      <c r="Q654" s="49">
        <f t="shared" si="344"/>
        <v>1</v>
      </c>
      <c r="R654" s="49">
        <f t="shared" si="345"/>
        <v>0</v>
      </c>
      <c r="S654" s="49">
        <f ca="1">OFFSET(V!$B$7,D654,Q654)*H654</f>
        <v>3157.23</v>
      </c>
      <c r="T654" s="49">
        <f ca="1">IF(R654&gt;0,OFFSET(V!$I$7,D654,R654)*IF(R654=1,H654-9300,IF(R654=2,H654-18000,IF(R654=3,H654-45000,0))),0)</f>
        <v>0</v>
      </c>
      <c r="U654" s="49">
        <f>IF(AND(I654=1,H654&gt;20000,H654&lt;=45000),H654*V!$G$7,0)+IF(AND(I654=1,H654&gt;45000,H654&lt;=50000),V!$G$7/5000*(50000-H654)*H654,0)</f>
        <v>0</v>
      </c>
      <c r="V654" s="50">
        <f t="shared" ca="1" si="326"/>
        <v>3157.23</v>
      </c>
      <c r="W654" s="51">
        <v>0</v>
      </c>
      <c r="X654" s="51">
        <v>0</v>
      </c>
      <c r="Y654" s="52">
        <v>109.37261542262885</v>
      </c>
      <c r="Z654" s="52">
        <v>6571.8043937995535</v>
      </c>
      <c r="AA654" s="52">
        <v>0</v>
      </c>
      <c r="AB654" s="138">
        <f t="shared" si="346"/>
        <v>0</v>
      </c>
      <c r="AC654" s="52">
        <v>6217.9829504029858</v>
      </c>
      <c r="AD654" s="138">
        <f t="shared" si="327"/>
        <v>0</v>
      </c>
      <c r="AE654" s="138">
        <f t="shared" si="328"/>
        <v>551</v>
      </c>
      <c r="AF654" s="138">
        <f t="shared" si="329"/>
        <v>0</v>
      </c>
      <c r="AG654" s="138">
        <f t="shared" si="330"/>
        <v>0</v>
      </c>
      <c r="AH654" s="29"/>
      <c r="AI654" s="29"/>
      <c r="AJ654" s="15"/>
      <c r="AK654" s="51">
        <f t="shared" ca="1" si="331"/>
        <v>394958.12459333625</v>
      </c>
      <c r="AL654" s="15">
        <f t="shared" ca="1" si="332"/>
        <v>424075.35459333623</v>
      </c>
      <c r="AM654" s="49">
        <f t="shared" ca="1" si="333"/>
        <v>2416.6487576588752</v>
      </c>
      <c r="AN654" s="49">
        <f t="shared" ca="1" si="334"/>
        <v>48.231314833191469</v>
      </c>
      <c r="AO654" s="15"/>
      <c r="AP654" s="49">
        <f t="shared" ca="1" si="335"/>
        <v>3618.2716633450432</v>
      </c>
      <c r="AQ654" s="15">
        <f t="shared" si="347"/>
        <v>6217.9829504029858</v>
      </c>
      <c r="AR654" s="15">
        <f t="shared" si="348"/>
        <v>0</v>
      </c>
      <c r="AS654" s="15"/>
      <c r="AT654" s="15"/>
      <c r="AU654" s="51">
        <f t="shared" si="336"/>
        <v>0</v>
      </c>
      <c r="AV654" s="51">
        <f t="shared" ca="1" si="337"/>
        <v>9188.6949463970232</v>
      </c>
      <c r="AW654" s="51">
        <f t="shared" ca="1" si="349"/>
        <v>0</v>
      </c>
      <c r="AX654" s="15">
        <f t="shared" ca="1" si="350"/>
        <v>6588.983659339081</v>
      </c>
      <c r="AY654" s="51">
        <f t="shared" ca="1" si="351"/>
        <v>-724.82308412567943</v>
      </c>
      <c r="AZ654" s="52">
        <f t="shared" ca="1" si="338"/>
        <v>0</v>
      </c>
      <c r="BA654" s="52">
        <f t="shared" ca="1" si="339"/>
        <v>0</v>
      </c>
      <c r="BB654" s="52">
        <f t="shared" si="352"/>
        <v>0</v>
      </c>
      <c r="BC654" s="39">
        <f t="shared" si="353"/>
        <v>0</v>
      </c>
      <c r="BD654" s="51">
        <f t="shared" ca="1" si="354"/>
        <v>0</v>
      </c>
      <c r="BE654" s="15">
        <f t="shared" ca="1" si="355"/>
        <v>12082.143525616388</v>
      </c>
      <c r="BF654" s="15">
        <v>-8302.5499999999993</v>
      </c>
      <c r="BG654" s="15">
        <f t="shared" ca="1" si="356"/>
        <v>430319.82819144474</v>
      </c>
      <c r="BH654" s="15"/>
      <c r="BI654" s="15"/>
    </row>
    <row r="655" spans="1:61" ht="11.25" x14ac:dyDescent="0.2">
      <c r="A655" s="20">
        <v>31653</v>
      </c>
      <c r="B655" s="20"/>
      <c r="C655" s="20">
        <v>1</v>
      </c>
      <c r="D655" s="20">
        <f t="shared" si="340"/>
        <v>3</v>
      </c>
      <c r="E655" s="47">
        <f t="shared" si="341"/>
        <v>3</v>
      </c>
      <c r="F655" s="47">
        <f t="shared" si="342"/>
        <v>33</v>
      </c>
      <c r="G655" s="21" t="s">
        <v>736</v>
      </c>
      <c r="H655" s="29">
        <v>1568</v>
      </c>
      <c r="I655" s="48"/>
      <c r="J655" s="29">
        <f t="shared" si="343"/>
        <v>2527.5223880597014</v>
      </c>
      <c r="K655" s="125">
        <v>110199.65</v>
      </c>
      <c r="L655" s="125">
        <v>100598.94</v>
      </c>
      <c r="M655" s="125">
        <v>35079</v>
      </c>
      <c r="N655" s="126">
        <f t="shared" si="323"/>
        <v>153656.3346</v>
      </c>
      <c r="O655" s="126">
        <f t="shared" ca="1" si="324"/>
        <v>428436.58119617362</v>
      </c>
      <c r="P655" s="126">
        <f t="shared" ca="1" si="325"/>
        <v>82434</v>
      </c>
      <c r="Q655" s="49">
        <f t="shared" si="344"/>
        <v>1</v>
      </c>
      <c r="R655" s="49">
        <f t="shared" si="345"/>
        <v>0</v>
      </c>
      <c r="S655" s="49">
        <f ca="1">OFFSET(V!$B$7,D655,Q655)*H655</f>
        <v>8984.6400000000012</v>
      </c>
      <c r="T655" s="49">
        <f ca="1">IF(R655&gt;0,OFFSET(V!$I$7,D655,R655)*IF(R655=1,H655-9300,IF(R655=2,H655-18000,IF(R655=3,H655-45000,0))),0)</f>
        <v>0</v>
      </c>
      <c r="U655" s="49">
        <f>IF(AND(I655=1,H655&gt;20000,H655&lt;=45000),H655*V!$G$7,0)+IF(AND(I655=1,H655&gt;45000,H655&lt;=50000),V!$G$7/5000*(50000-H655)*H655,0)</f>
        <v>0</v>
      </c>
      <c r="V655" s="50">
        <f t="shared" ca="1" si="326"/>
        <v>8984.6400000000012</v>
      </c>
      <c r="W655" s="51">
        <v>0</v>
      </c>
      <c r="X655" s="51">
        <v>0</v>
      </c>
      <c r="Y655" s="52">
        <v>0</v>
      </c>
      <c r="Z655" s="52">
        <v>19987.500272523128</v>
      </c>
      <c r="AA655" s="52">
        <v>0</v>
      </c>
      <c r="AB655" s="138">
        <f t="shared" si="346"/>
        <v>0</v>
      </c>
      <c r="AC655" s="52">
        <v>18911.386959871004</v>
      </c>
      <c r="AD655" s="138">
        <f t="shared" si="327"/>
        <v>0</v>
      </c>
      <c r="AE655" s="138">
        <f t="shared" si="328"/>
        <v>1568</v>
      </c>
      <c r="AF655" s="138">
        <f t="shared" si="329"/>
        <v>0</v>
      </c>
      <c r="AG655" s="138">
        <f t="shared" si="330"/>
        <v>0</v>
      </c>
      <c r="AH655" s="29"/>
      <c r="AI655" s="29"/>
      <c r="AJ655" s="15"/>
      <c r="AK655" s="51">
        <f t="shared" ca="1" si="331"/>
        <v>1123946.1694416536</v>
      </c>
      <c r="AL655" s="15">
        <f t="shared" ca="1" si="332"/>
        <v>1215364.8094416535</v>
      </c>
      <c r="AM655" s="49">
        <f t="shared" ca="1" si="333"/>
        <v>6877.1420181653648</v>
      </c>
      <c r="AN655" s="49">
        <f t="shared" ca="1" si="334"/>
        <v>0</v>
      </c>
      <c r="AO655" s="15"/>
      <c r="AP655" s="49">
        <f t="shared" ca="1" si="335"/>
        <v>11004.619359244063</v>
      </c>
      <c r="AQ655" s="15">
        <f t="shared" si="347"/>
        <v>18911.386959871004</v>
      </c>
      <c r="AR655" s="15">
        <f t="shared" si="348"/>
        <v>0</v>
      </c>
      <c r="AS655" s="15"/>
      <c r="AT655" s="15"/>
      <c r="AU655" s="51">
        <f t="shared" si="336"/>
        <v>0</v>
      </c>
      <c r="AV655" s="51">
        <f t="shared" ca="1" si="337"/>
        <v>26148.591063431093</v>
      </c>
      <c r="AW655" s="51">
        <f t="shared" ca="1" si="349"/>
        <v>0</v>
      </c>
      <c r="AX655" s="15">
        <f t="shared" ca="1" si="350"/>
        <v>18241.82346280415</v>
      </c>
      <c r="AY655" s="51">
        <f t="shared" ca="1" si="351"/>
        <v>-2006.6971517898937</v>
      </c>
      <c r="AZ655" s="52">
        <f t="shared" ca="1" si="338"/>
        <v>0</v>
      </c>
      <c r="BA655" s="52">
        <f t="shared" ca="1" si="339"/>
        <v>0</v>
      </c>
      <c r="BB655" s="52">
        <f t="shared" si="352"/>
        <v>0</v>
      </c>
      <c r="BC655" s="39">
        <f t="shared" si="353"/>
        <v>0</v>
      </c>
      <c r="BD655" s="51">
        <f t="shared" ca="1" si="354"/>
        <v>0</v>
      </c>
      <c r="BE655" s="15">
        <f t="shared" ca="1" si="355"/>
        <v>35146.513270885262</v>
      </c>
      <c r="BF655" s="15">
        <v>-27604.54</v>
      </c>
      <c r="BG655" s="15">
        <f t="shared" ca="1" si="356"/>
        <v>1229783.9247307042</v>
      </c>
      <c r="BH655" s="15"/>
      <c r="BI655" s="15"/>
    </row>
    <row r="656" spans="1:61" ht="11.25" x14ac:dyDescent="0.2">
      <c r="A656" s="20">
        <v>31654</v>
      </c>
      <c r="B656" s="20"/>
      <c r="C656" s="20">
        <v>1</v>
      </c>
      <c r="D656" s="20">
        <f t="shared" si="340"/>
        <v>3</v>
      </c>
      <c r="E656" s="47">
        <f t="shared" si="341"/>
        <v>3</v>
      </c>
      <c r="F656" s="47">
        <f t="shared" si="342"/>
        <v>33</v>
      </c>
      <c r="G656" s="21" t="s">
        <v>737</v>
      </c>
      <c r="H656" s="29">
        <v>2108</v>
      </c>
      <c r="I656" s="48"/>
      <c r="J656" s="29">
        <f t="shared" si="343"/>
        <v>3397.9701492537315</v>
      </c>
      <c r="K656" s="125">
        <v>155268.9</v>
      </c>
      <c r="L656" s="125">
        <v>248763.41</v>
      </c>
      <c r="M656" s="125">
        <v>0</v>
      </c>
      <c r="N656" s="126">
        <f t="shared" si="323"/>
        <v>208811.33789999998</v>
      </c>
      <c r="O656" s="126">
        <f t="shared" ca="1" si="324"/>
        <v>575984.89359791717</v>
      </c>
      <c r="P656" s="126">
        <f t="shared" ca="1" si="325"/>
        <v>110152</v>
      </c>
      <c r="Q656" s="49">
        <f t="shared" si="344"/>
        <v>1</v>
      </c>
      <c r="R656" s="49">
        <f t="shared" si="345"/>
        <v>0</v>
      </c>
      <c r="S656" s="49">
        <f ca="1">OFFSET(V!$B$7,D656,Q656)*H656</f>
        <v>12078.84</v>
      </c>
      <c r="T656" s="49">
        <f ca="1">IF(R656&gt;0,OFFSET(V!$I$7,D656,R656)*IF(R656=1,H656-9300,IF(R656=2,H656-18000,IF(R656=3,H656-45000,0))),0)</f>
        <v>0</v>
      </c>
      <c r="U656" s="49">
        <f>IF(AND(I656=1,H656&gt;20000,H656&lt;=45000),H656*V!$G$7,0)+IF(AND(I656=1,H656&gt;45000,H656&lt;=50000),V!$G$7/5000*(50000-H656)*H656,0)</f>
        <v>0</v>
      </c>
      <c r="V656" s="50">
        <f t="shared" ca="1" si="326"/>
        <v>12078.84</v>
      </c>
      <c r="W656" s="51">
        <v>9064.65</v>
      </c>
      <c r="X656" s="51">
        <v>0</v>
      </c>
      <c r="Y656" s="52">
        <v>2.3982035275393705</v>
      </c>
      <c r="Z656" s="52">
        <v>31219.595503005021</v>
      </c>
      <c r="AA656" s="52">
        <v>5902</v>
      </c>
      <c r="AB656" s="138">
        <f t="shared" si="346"/>
        <v>4902</v>
      </c>
      <c r="AC656" s="52">
        <v>29538.753883076071</v>
      </c>
      <c r="AD656" s="138">
        <f t="shared" si="327"/>
        <v>0</v>
      </c>
      <c r="AE656" s="138">
        <f t="shared" si="328"/>
        <v>2108</v>
      </c>
      <c r="AF656" s="138">
        <f t="shared" si="329"/>
        <v>0</v>
      </c>
      <c r="AG656" s="138">
        <f t="shared" si="330"/>
        <v>0</v>
      </c>
      <c r="AH656" s="29"/>
      <c r="AI656" s="29"/>
      <c r="AJ656" s="15"/>
      <c r="AK656" s="51">
        <f t="shared" ca="1" si="331"/>
        <v>1511019.4675912031</v>
      </c>
      <c r="AL656" s="15">
        <f t="shared" ca="1" si="332"/>
        <v>1642314.957591203</v>
      </c>
      <c r="AM656" s="49">
        <f t="shared" ca="1" si="333"/>
        <v>9245.5455193192538</v>
      </c>
      <c r="AN656" s="49">
        <f t="shared" ca="1" si="334"/>
        <v>1.057563713950378</v>
      </c>
      <c r="AO656" s="15"/>
      <c r="AP656" s="49">
        <f t="shared" ca="1" si="335"/>
        <v>17188.730975650342</v>
      </c>
      <c r="AQ656" s="15">
        <f t="shared" si="347"/>
        <v>29538.753883076071</v>
      </c>
      <c r="AR656" s="15">
        <f t="shared" si="348"/>
        <v>0</v>
      </c>
      <c r="AS656" s="15"/>
      <c r="AT656" s="15"/>
      <c r="AU656" s="51">
        <f t="shared" si="336"/>
        <v>2451</v>
      </c>
      <c r="AV656" s="51">
        <f t="shared" ca="1" si="337"/>
        <v>35153.845638847415</v>
      </c>
      <c r="AW656" s="51">
        <f t="shared" ca="1" si="349"/>
        <v>0</v>
      </c>
      <c r="AX656" s="15">
        <f t="shared" ca="1" si="350"/>
        <v>25254.822731421682</v>
      </c>
      <c r="AY656" s="51">
        <f t="shared" ca="1" si="351"/>
        <v>-2778.1641976438773</v>
      </c>
      <c r="AZ656" s="52">
        <f t="shared" ca="1" si="338"/>
        <v>0</v>
      </c>
      <c r="BA656" s="52">
        <f t="shared" ca="1" si="339"/>
        <v>0</v>
      </c>
      <c r="BB656" s="52">
        <f t="shared" si="352"/>
        <v>0</v>
      </c>
      <c r="BC656" s="39">
        <f t="shared" si="353"/>
        <v>0</v>
      </c>
      <c r="BD656" s="51">
        <f t="shared" ca="1" si="354"/>
        <v>0</v>
      </c>
      <c r="BE656" s="15">
        <f t="shared" ca="1" si="355"/>
        <v>52015.412416853876</v>
      </c>
      <c r="BF656" s="15">
        <v>-38276.449999999997</v>
      </c>
      <c r="BG656" s="15">
        <f t="shared" ca="1" si="356"/>
        <v>1665300.5230910904</v>
      </c>
      <c r="BH656" s="15"/>
      <c r="BI656" s="15"/>
    </row>
    <row r="657" spans="1:61" ht="11.25" x14ac:dyDescent="0.2">
      <c r="A657" s="20">
        <v>31655</v>
      </c>
      <c r="B657" s="20"/>
      <c r="C657" s="20">
        <v>1</v>
      </c>
      <c r="D657" s="20">
        <f t="shared" si="340"/>
        <v>3</v>
      </c>
      <c r="E657" s="47">
        <f t="shared" si="341"/>
        <v>5</v>
      </c>
      <c r="F657" s="47">
        <f t="shared" si="342"/>
        <v>35</v>
      </c>
      <c r="G657" s="21" t="s">
        <v>738</v>
      </c>
      <c r="H657" s="29">
        <v>6931</v>
      </c>
      <c r="I657" s="48"/>
      <c r="J657" s="29">
        <f t="shared" si="343"/>
        <v>11172.358208955224</v>
      </c>
      <c r="K657" s="125">
        <v>632579.05000000005</v>
      </c>
      <c r="L657" s="125">
        <v>2618993.56</v>
      </c>
      <c r="M657" s="125">
        <v>0</v>
      </c>
      <c r="N657" s="126">
        <f t="shared" si="323"/>
        <v>1476864.4044000001</v>
      </c>
      <c r="O657" s="126">
        <f t="shared" ca="1" si="324"/>
        <v>1893809.9134379334</v>
      </c>
      <c r="P657" s="126">
        <f t="shared" ca="1" si="325"/>
        <v>125084</v>
      </c>
      <c r="Q657" s="49">
        <f t="shared" si="344"/>
        <v>1</v>
      </c>
      <c r="R657" s="49">
        <f t="shared" si="345"/>
        <v>0</v>
      </c>
      <c r="S657" s="49">
        <f ca="1">OFFSET(V!$B$7,D657,Q657)*H657</f>
        <v>39714.630000000005</v>
      </c>
      <c r="T657" s="49">
        <f ca="1">IF(R657&gt;0,OFFSET(V!$I$7,D657,R657)*IF(R657=1,H657-9300,IF(R657=2,H657-18000,IF(R657=3,H657-45000,0))),0)</f>
        <v>0</v>
      </c>
      <c r="U657" s="49">
        <f>IF(AND(I657=1,H657&gt;20000,H657&lt;=45000),H657*V!$G$7,0)+IF(AND(I657=1,H657&gt;45000,H657&lt;=50000),V!$G$7/5000*(50000-H657)*H657,0)</f>
        <v>0</v>
      </c>
      <c r="V657" s="50">
        <f t="shared" ca="1" si="326"/>
        <v>39714.630000000005</v>
      </c>
      <c r="W657" s="51">
        <v>36526.9</v>
      </c>
      <c r="X657" s="51">
        <v>0</v>
      </c>
      <c r="Y657" s="52">
        <v>3982.6166580670479</v>
      </c>
      <c r="Z657" s="52">
        <v>192311.94087338212</v>
      </c>
      <c r="AA657" s="52">
        <v>21525</v>
      </c>
      <c r="AB657" s="138">
        <f t="shared" si="346"/>
        <v>20525</v>
      </c>
      <c r="AC657" s="52">
        <v>181957.99781226262</v>
      </c>
      <c r="AD657" s="138">
        <f t="shared" si="327"/>
        <v>0</v>
      </c>
      <c r="AE657" s="138">
        <f t="shared" si="328"/>
        <v>6931</v>
      </c>
      <c r="AF657" s="138">
        <f t="shared" si="329"/>
        <v>0</v>
      </c>
      <c r="AG657" s="138">
        <f t="shared" si="330"/>
        <v>0</v>
      </c>
      <c r="AH657" s="29"/>
      <c r="AI657" s="29"/>
      <c r="AJ657" s="15"/>
      <c r="AK657" s="51">
        <f t="shared" ca="1" si="331"/>
        <v>4968157.461989861</v>
      </c>
      <c r="AL657" s="15">
        <f t="shared" ca="1" si="332"/>
        <v>5169482.9919898612</v>
      </c>
      <c r="AM657" s="49">
        <f t="shared" ca="1" si="333"/>
        <v>30398.897530551112</v>
      </c>
      <c r="AN657" s="49">
        <f t="shared" ca="1" si="334"/>
        <v>1756.2608076335941</v>
      </c>
      <c r="AO657" s="15"/>
      <c r="AP657" s="49">
        <f t="shared" ca="1" si="335"/>
        <v>105882.1602848622</v>
      </c>
      <c r="AQ657" s="15">
        <f t="shared" si="347"/>
        <v>181957.99781226262</v>
      </c>
      <c r="AR657" s="15">
        <f t="shared" si="348"/>
        <v>0</v>
      </c>
      <c r="AS657" s="15"/>
      <c r="AT657" s="15"/>
      <c r="AU657" s="51">
        <f t="shared" si="336"/>
        <v>10262.5</v>
      </c>
      <c r="AV657" s="51">
        <f t="shared" ca="1" si="337"/>
        <v>115584.11011520466</v>
      </c>
      <c r="AW657" s="51">
        <f t="shared" ca="1" si="349"/>
        <v>0</v>
      </c>
      <c r="AX657" s="15">
        <f t="shared" ca="1" si="350"/>
        <v>49770.77258780424</v>
      </c>
      <c r="AY657" s="51">
        <f t="shared" ca="1" si="351"/>
        <v>-5475.0484674944018</v>
      </c>
      <c r="AZ657" s="52">
        <f t="shared" ca="1" si="338"/>
        <v>0</v>
      </c>
      <c r="BA657" s="52">
        <f t="shared" ca="1" si="339"/>
        <v>0</v>
      </c>
      <c r="BB657" s="52">
        <f t="shared" si="352"/>
        <v>0</v>
      </c>
      <c r="BC657" s="39">
        <f t="shared" si="353"/>
        <v>0</v>
      </c>
      <c r="BD657" s="51">
        <f t="shared" ca="1" si="354"/>
        <v>0</v>
      </c>
      <c r="BE657" s="15">
        <f t="shared" ca="1" si="355"/>
        <v>226253.72193257246</v>
      </c>
      <c r="BF657" s="15">
        <v>-167450.64000000001</v>
      </c>
      <c r="BG657" s="15">
        <f t="shared" ca="1" si="356"/>
        <v>5260441.2322606184</v>
      </c>
      <c r="BH657" s="15"/>
      <c r="BI657" s="15"/>
    </row>
    <row r="658" spans="1:61" ht="11.25" x14ac:dyDescent="0.2">
      <c r="A658" s="20">
        <v>31658</v>
      </c>
      <c r="B658" s="20"/>
      <c r="C658" s="20">
        <v>1</v>
      </c>
      <c r="D658" s="20">
        <f t="shared" si="340"/>
        <v>3</v>
      </c>
      <c r="E658" s="47">
        <f t="shared" si="341"/>
        <v>2</v>
      </c>
      <c r="F658" s="47">
        <f t="shared" si="342"/>
        <v>32</v>
      </c>
      <c r="G658" s="21" t="s">
        <v>739</v>
      </c>
      <c r="H658" s="29">
        <v>583</v>
      </c>
      <c r="I658" s="48"/>
      <c r="J658" s="29">
        <f t="shared" si="343"/>
        <v>939.76119402985069</v>
      </c>
      <c r="K658" s="125">
        <v>35008.850000000006</v>
      </c>
      <c r="L658" s="125">
        <v>9202.3799999999992</v>
      </c>
      <c r="M658" s="125">
        <v>33775</v>
      </c>
      <c r="N658" s="126">
        <f t="shared" si="323"/>
        <v>62570.300199999998</v>
      </c>
      <c r="O658" s="126">
        <f t="shared" ca="1" si="324"/>
        <v>159297.52987077119</v>
      </c>
      <c r="P658" s="126">
        <f t="shared" ca="1" si="325"/>
        <v>29018</v>
      </c>
      <c r="Q658" s="49">
        <f t="shared" si="344"/>
        <v>1</v>
      </c>
      <c r="R658" s="49">
        <f t="shared" si="345"/>
        <v>0</v>
      </c>
      <c r="S658" s="49">
        <f ca="1">OFFSET(V!$B$7,D658,Q658)*H658</f>
        <v>3340.59</v>
      </c>
      <c r="T658" s="49">
        <f ca="1">IF(R658&gt;0,OFFSET(V!$I$7,D658,R658)*IF(R658=1,H658-9300,IF(R658=2,H658-18000,IF(R658=3,H658-45000,0))),0)</f>
        <v>0</v>
      </c>
      <c r="U658" s="49">
        <f>IF(AND(I658=1,H658&gt;20000,H658&lt;=45000),H658*V!$G$7,0)+IF(AND(I658=1,H658&gt;45000,H658&lt;=50000),V!$G$7/5000*(50000-H658)*H658,0)</f>
        <v>0</v>
      </c>
      <c r="V658" s="50">
        <f t="shared" ca="1" si="326"/>
        <v>3340.59</v>
      </c>
      <c r="W658" s="51">
        <v>0</v>
      </c>
      <c r="X658" s="51">
        <v>0</v>
      </c>
      <c r="Y658" s="52">
        <v>0</v>
      </c>
      <c r="Z658" s="52">
        <v>12986.344774459858</v>
      </c>
      <c r="AA658" s="52">
        <v>0</v>
      </c>
      <c r="AB658" s="138">
        <f t="shared" si="346"/>
        <v>0</v>
      </c>
      <c r="AC658" s="52">
        <v>12287.168874325023</v>
      </c>
      <c r="AD658" s="138">
        <f t="shared" si="327"/>
        <v>0</v>
      </c>
      <c r="AE658" s="138">
        <f t="shared" si="328"/>
        <v>583</v>
      </c>
      <c r="AF658" s="138">
        <f t="shared" si="329"/>
        <v>0</v>
      </c>
      <c r="AG658" s="138">
        <f t="shared" si="330"/>
        <v>0</v>
      </c>
      <c r="AH658" s="29"/>
      <c r="AI658" s="29"/>
      <c r="AJ658" s="15"/>
      <c r="AK658" s="51">
        <f t="shared" ca="1" si="331"/>
        <v>417895.80152071692</v>
      </c>
      <c r="AL658" s="15">
        <f t="shared" ca="1" si="332"/>
        <v>450254.39152071695</v>
      </c>
      <c r="AM658" s="49">
        <f t="shared" ca="1" si="333"/>
        <v>2556.9985947642908</v>
      </c>
      <c r="AN658" s="49">
        <f t="shared" ca="1" si="334"/>
        <v>0</v>
      </c>
      <c r="AO658" s="15"/>
      <c r="AP658" s="49">
        <f t="shared" ca="1" si="335"/>
        <v>7149.9576816665467</v>
      </c>
      <c r="AQ658" s="15">
        <f t="shared" si="347"/>
        <v>12287.168874325023</v>
      </c>
      <c r="AR658" s="15">
        <f t="shared" si="348"/>
        <v>0</v>
      </c>
      <c r="AS658" s="15"/>
      <c r="AT658" s="15"/>
      <c r="AU658" s="51">
        <f t="shared" si="336"/>
        <v>0</v>
      </c>
      <c r="AV658" s="51">
        <f t="shared" ca="1" si="337"/>
        <v>9722.3396619772484</v>
      </c>
      <c r="AW658" s="51">
        <f t="shared" ca="1" si="349"/>
        <v>0</v>
      </c>
      <c r="AX658" s="15">
        <f t="shared" ca="1" si="350"/>
        <v>4585.1284693187736</v>
      </c>
      <c r="AY658" s="51">
        <f t="shared" ca="1" si="351"/>
        <v>-504.38840496038637</v>
      </c>
      <c r="AZ658" s="52">
        <f t="shared" ca="1" si="338"/>
        <v>0</v>
      </c>
      <c r="BA658" s="52">
        <f t="shared" ca="1" si="339"/>
        <v>0</v>
      </c>
      <c r="BB658" s="52">
        <f t="shared" si="352"/>
        <v>0</v>
      </c>
      <c r="BC658" s="39">
        <f t="shared" si="353"/>
        <v>0</v>
      </c>
      <c r="BD658" s="51">
        <f t="shared" ca="1" si="354"/>
        <v>0</v>
      </c>
      <c r="BE658" s="15">
        <f t="shared" ca="1" si="355"/>
        <v>16367.908938683411</v>
      </c>
      <c r="BF658" s="15">
        <v>-8966.19</v>
      </c>
      <c r="BG658" s="15">
        <f t="shared" ca="1" si="356"/>
        <v>460213.10905416461</v>
      </c>
      <c r="BH658" s="15"/>
      <c r="BI658" s="15"/>
    </row>
    <row r="659" spans="1:61" ht="11.25" x14ac:dyDescent="0.2">
      <c r="A659" s="20">
        <v>31701</v>
      </c>
      <c r="B659" s="20"/>
      <c r="C659" s="20">
        <v>1</v>
      </c>
      <c r="D659" s="20">
        <f t="shared" si="340"/>
        <v>3</v>
      </c>
      <c r="E659" s="47">
        <f t="shared" si="341"/>
        <v>3</v>
      </c>
      <c r="F659" s="47">
        <f t="shared" si="342"/>
        <v>33</v>
      </c>
      <c r="G659" s="21" t="s">
        <v>740</v>
      </c>
      <c r="H659" s="29">
        <v>1270</v>
      </c>
      <c r="I659" s="48"/>
      <c r="J659" s="29">
        <f t="shared" si="343"/>
        <v>2047.1641791044776</v>
      </c>
      <c r="K659" s="125">
        <v>123693.54999999999</v>
      </c>
      <c r="L659" s="125">
        <v>601439.66</v>
      </c>
      <c r="M659" s="125">
        <v>0</v>
      </c>
      <c r="N659" s="126">
        <f t="shared" si="323"/>
        <v>323620.82339999999</v>
      </c>
      <c r="O659" s="126">
        <f t="shared" ca="1" si="324"/>
        <v>347011.77175965597</v>
      </c>
      <c r="P659" s="126">
        <f t="shared" ca="1" si="325"/>
        <v>7017</v>
      </c>
      <c r="Q659" s="49">
        <f t="shared" si="344"/>
        <v>1</v>
      </c>
      <c r="R659" s="49">
        <f t="shared" si="345"/>
        <v>0</v>
      </c>
      <c r="S659" s="49">
        <f ca="1">OFFSET(V!$B$7,D659,Q659)*H659</f>
        <v>7277.1</v>
      </c>
      <c r="T659" s="49">
        <f ca="1">IF(R659&gt;0,OFFSET(V!$I$7,D659,R659)*IF(R659=1,H659-9300,IF(R659=2,H659-18000,IF(R659=3,H659-45000,0))),0)</f>
        <v>0</v>
      </c>
      <c r="U659" s="49">
        <f>IF(AND(I659=1,H659&gt;20000,H659&lt;=45000),H659*V!$G$7,0)+IF(AND(I659=1,H659&gt;45000,H659&lt;=50000),V!$G$7/5000*(50000-H659)*H659,0)</f>
        <v>0</v>
      </c>
      <c r="V659" s="50">
        <f t="shared" ca="1" si="326"/>
        <v>7277.1</v>
      </c>
      <c r="W659" s="51">
        <v>0</v>
      </c>
      <c r="X659" s="51">
        <v>0</v>
      </c>
      <c r="Y659" s="52">
        <v>0</v>
      </c>
      <c r="Z659" s="52">
        <v>17136.835679454663</v>
      </c>
      <c r="AA659" s="52">
        <v>5741</v>
      </c>
      <c r="AB659" s="138">
        <f t="shared" si="346"/>
        <v>4741</v>
      </c>
      <c r="AC659" s="52">
        <v>16214.20019427875</v>
      </c>
      <c r="AD659" s="138">
        <f t="shared" si="327"/>
        <v>0</v>
      </c>
      <c r="AE659" s="138">
        <f t="shared" si="328"/>
        <v>1270</v>
      </c>
      <c r="AF659" s="138">
        <f t="shared" si="329"/>
        <v>0</v>
      </c>
      <c r="AG659" s="138">
        <f t="shared" si="330"/>
        <v>0</v>
      </c>
      <c r="AH659" s="29"/>
      <c r="AI659" s="29"/>
      <c r="AJ659" s="15"/>
      <c r="AK659" s="51">
        <f t="shared" ca="1" si="331"/>
        <v>910339.0530554211</v>
      </c>
      <c r="AL659" s="15">
        <f t="shared" ca="1" si="332"/>
        <v>924633.15305542108</v>
      </c>
      <c r="AM659" s="49">
        <f t="shared" ca="1" si="333"/>
        <v>5570.1341601211825</v>
      </c>
      <c r="AN659" s="49">
        <f t="shared" ca="1" si="334"/>
        <v>0</v>
      </c>
      <c r="AO659" s="15"/>
      <c r="AP659" s="49">
        <f t="shared" ca="1" si="335"/>
        <v>9435.1145017147846</v>
      </c>
      <c r="AQ659" s="15">
        <f t="shared" si="347"/>
        <v>16214.20019427875</v>
      </c>
      <c r="AR659" s="15">
        <f t="shared" si="348"/>
        <v>0</v>
      </c>
      <c r="AS659" s="15"/>
      <c r="AT659" s="15"/>
      <c r="AU659" s="51">
        <f t="shared" si="336"/>
        <v>2370.5</v>
      </c>
      <c r="AV659" s="51">
        <f t="shared" ca="1" si="337"/>
        <v>21179.024649590236</v>
      </c>
      <c r="AW659" s="51">
        <f t="shared" ca="1" si="349"/>
        <v>0</v>
      </c>
      <c r="AX659" s="15">
        <f t="shared" ca="1" si="350"/>
        <v>16770.438957026268</v>
      </c>
      <c r="AY659" s="51">
        <f t="shared" ca="1" si="351"/>
        <v>-1844.8370667521901</v>
      </c>
      <c r="AZ659" s="52">
        <f t="shared" ca="1" si="338"/>
        <v>0</v>
      </c>
      <c r="BA659" s="52">
        <f t="shared" ca="1" si="339"/>
        <v>0</v>
      </c>
      <c r="BB659" s="52">
        <f t="shared" si="352"/>
        <v>0</v>
      </c>
      <c r="BC659" s="39">
        <f t="shared" si="353"/>
        <v>0</v>
      </c>
      <c r="BD659" s="51">
        <f t="shared" ca="1" si="354"/>
        <v>0</v>
      </c>
      <c r="BE659" s="15">
        <f t="shared" ca="1" si="355"/>
        <v>31139.80208455283</v>
      </c>
      <c r="BF659" s="15">
        <v>-30070.93</v>
      </c>
      <c r="BG659" s="15">
        <f t="shared" ca="1" si="356"/>
        <v>931272.15930009505</v>
      </c>
      <c r="BH659" s="15"/>
      <c r="BI659" s="15"/>
    </row>
    <row r="660" spans="1:61" ht="11.25" x14ac:dyDescent="0.2">
      <c r="A660" s="20">
        <v>31702</v>
      </c>
      <c r="B660" s="20"/>
      <c r="C660" s="20">
        <v>1</v>
      </c>
      <c r="D660" s="20">
        <f t="shared" si="340"/>
        <v>3</v>
      </c>
      <c r="E660" s="47">
        <f t="shared" si="341"/>
        <v>4</v>
      </c>
      <c r="F660" s="47">
        <f t="shared" si="342"/>
        <v>34</v>
      </c>
      <c r="G660" s="21" t="s">
        <v>741</v>
      </c>
      <c r="H660" s="29">
        <v>2843</v>
      </c>
      <c r="I660" s="48"/>
      <c r="J660" s="29">
        <f t="shared" si="343"/>
        <v>4582.746268656716</v>
      </c>
      <c r="K660" s="125">
        <v>498012.39999999997</v>
      </c>
      <c r="L660" s="125">
        <v>3498473.84</v>
      </c>
      <c r="M660" s="125">
        <v>0</v>
      </c>
      <c r="N660" s="126">
        <f t="shared" ref="N660:N723" si="357">K660*K$2+L660*L$2+M660*M$2</f>
        <v>1722973.7256</v>
      </c>
      <c r="O660" s="126">
        <f t="shared" ref="O660:O723" ca="1" si="358">OFFSET($O$4,D660,0)*J660</f>
        <v>776814.54103362339</v>
      </c>
      <c r="P660" s="126">
        <f t="shared" ref="P660:P723" ca="1" si="359">ROUND(IF(O660&gt;N660,(O660-N660)*$P$2,0),0)</f>
        <v>0</v>
      </c>
      <c r="Q660" s="49">
        <f t="shared" si="344"/>
        <v>1</v>
      </c>
      <c r="R660" s="49">
        <f t="shared" si="345"/>
        <v>0</v>
      </c>
      <c r="S660" s="49">
        <f ca="1">OFFSET(V!$B$7,D660,Q660)*H660</f>
        <v>16290.390000000001</v>
      </c>
      <c r="T660" s="49">
        <f ca="1">IF(R660&gt;0,OFFSET(V!$I$7,D660,R660)*IF(R660=1,H660-9300,IF(R660=2,H660-18000,IF(R660=3,H660-45000,0))),0)</f>
        <v>0</v>
      </c>
      <c r="U660" s="49">
        <f>IF(AND(I660=1,H660&gt;20000,H660&lt;=45000),H660*V!$G$7,0)+IF(AND(I660=1,H660&gt;45000,H660&lt;=50000),V!$G$7/5000*(50000-H660)*H660,0)</f>
        <v>0</v>
      </c>
      <c r="V660" s="50">
        <f t="shared" ref="V660:V723" ca="1" si="360">SUM(S660:U660)</f>
        <v>16290.390000000001</v>
      </c>
      <c r="W660" s="51">
        <v>12922.800000000001</v>
      </c>
      <c r="X660" s="51">
        <v>0</v>
      </c>
      <c r="Y660" s="52">
        <v>1044.1632813238082</v>
      </c>
      <c r="Z660" s="52">
        <v>69632.130113442283</v>
      </c>
      <c r="AA660" s="52">
        <v>2994</v>
      </c>
      <c r="AB660" s="138">
        <f t="shared" si="346"/>
        <v>1994</v>
      </c>
      <c r="AC660" s="52">
        <v>65883.183963011979</v>
      </c>
      <c r="AD660" s="138">
        <f t="shared" ref="AD660:AD723" si="361">IF(AND(H660&lt;=$AD$1,I660=0),0,1)</f>
        <v>0</v>
      </c>
      <c r="AE660" s="138">
        <f t="shared" ref="AE660:AE723" si="362">IF(AD660=0,H660,0)</f>
        <v>2843</v>
      </c>
      <c r="AF660" s="138">
        <f t="shared" ref="AF660:AF723" si="363">H660-AE660</f>
        <v>0</v>
      </c>
      <c r="AG660" s="138">
        <f t="shared" ref="AG660:AG723" si="364">J660*AD660</f>
        <v>0</v>
      </c>
      <c r="AH660" s="29"/>
      <c r="AI660" s="29"/>
      <c r="AJ660" s="15"/>
      <c r="AK660" s="51">
        <f t="shared" ref="AK660:AK723" ca="1" si="365">OFFSET($AK$4,D660,0)/OFFSET($J$4,D660,0)*J660</f>
        <v>2037869.234516978</v>
      </c>
      <c r="AL660" s="15">
        <f t="shared" ref="AL660:AL723" ca="1" si="366">AK660+P660+V660+W660+X660</f>
        <v>2067082.424516978</v>
      </c>
      <c r="AM660" s="49">
        <f t="shared" ref="AM660:AM723" ca="1" si="367">OFFSET($AM$4,D660,0)/OFFSET($H$4,D660,0)*H660</f>
        <v>12469.205840334269</v>
      </c>
      <c r="AN660" s="49">
        <f t="shared" ref="AN660:AN723" ca="1" si="368">OFFSET($AN$4,D660,0)/OFFSET($Y$4,D660,0)*Y660</f>
        <v>460.4568315769402</v>
      </c>
      <c r="AO660" s="15"/>
      <c r="AP660" s="49">
        <f t="shared" ref="AP660:AP723" ca="1" si="369">OFFSET($AP$4,D660,0)/OFFSET($Z$4,D660,0)*Z660</f>
        <v>38337.714903008105</v>
      </c>
      <c r="AQ660" s="15">
        <f t="shared" si="347"/>
        <v>65883.183963011979</v>
      </c>
      <c r="AR660" s="15">
        <f t="shared" si="348"/>
        <v>0</v>
      </c>
      <c r="AS660" s="15"/>
      <c r="AT660" s="15"/>
      <c r="AU660" s="51">
        <f t="shared" ref="AU660:AU723" si="370">IF(AD660=0,AB660*$AU$4,0)</f>
        <v>997</v>
      </c>
      <c r="AV660" s="51">
        <f t="shared" ref="AV660:AV723" ca="1" si="371">OFFSET($AV$4,D660,0)/OFFSET($AE$4,D660,0)*AE660</f>
        <v>47410.997699830739</v>
      </c>
      <c r="AW660" s="51">
        <f t="shared" ca="1" si="349"/>
        <v>0</v>
      </c>
      <c r="AX660" s="15">
        <f t="shared" ca="1" si="350"/>
        <v>20862.528639826865</v>
      </c>
      <c r="AY660" s="51">
        <f t="shared" ca="1" si="351"/>
        <v>-2294.9885950842418</v>
      </c>
      <c r="AZ660" s="52">
        <f t="shared" ref="AZ660:AZ723" ca="1" si="372">OFFSET($AT$4,D660,0)*$AZ$2/OFFSET($AF$4,D660,0)*AF660</f>
        <v>0</v>
      </c>
      <c r="BA660" s="52">
        <f t="shared" ref="BA660:BA723" ca="1" si="373">OFFSET($AT$4,D660,0)*$BA$2/OFFSET($AG$4,D660,0)*AG660</f>
        <v>0</v>
      </c>
      <c r="BB660" s="52">
        <f t="shared" si="352"/>
        <v>0</v>
      </c>
      <c r="BC660" s="39">
        <f t="shared" si="353"/>
        <v>0</v>
      </c>
      <c r="BD660" s="51">
        <f t="shared" ca="1" si="354"/>
        <v>0</v>
      </c>
      <c r="BE660" s="15">
        <f t="shared" ca="1" si="355"/>
        <v>84450.724007754601</v>
      </c>
      <c r="BF660" s="15">
        <v>-119897.11</v>
      </c>
      <c r="BG660" s="15">
        <f t="shared" ca="1" si="356"/>
        <v>2044565.7011966438</v>
      </c>
      <c r="BH660" s="15"/>
      <c r="BI660" s="15"/>
    </row>
    <row r="661" spans="1:61" ht="11.25" x14ac:dyDescent="0.2">
      <c r="A661" s="20">
        <v>31703</v>
      </c>
      <c r="B661" s="20"/>
      <c r="C661" s="20">
        <v>1</v>
      </c>
      <c r="D661" s="20">
        <f t="shared" ref="D661:D724" si="374">INT(A661/10000)</f>
        <v>3</v>
      </c>
      <c r="E661" s="47">
        <f t="shared" ref="E661:E724" si="375">IF(H661&lt;=500,1,IF(H661&lt;=1000,2,IF(H661&lt;=2500,3,IF(H661&lt;=5000,4,IF(H661&lt;=10000,5,IF(H661&lt;=20000,6,IF(H661&lt;=50000,7,8)))))))</f>
        <v>5</v>
      </c>
      <c r="F661" s="47">
        <f t="shared" ref="F661:F724" si="376">D661*10+E661</f>
        <v>35</v>
      </c>
      <c r="G661" s="21" t="s">
        <v>742</v>
      </c>
      <c r="H661" s="29">
        <v>5854</v>
      </c>
      <c r="I661" s="48"/>
      <c r="J661" s="29">
        <f t="shared" ref="J661:J724" si="377">IF(AND(I661=1,H661&lt;=20000),H661*2,IF(H661&lt;=10000,H661*(1+41/67),IF(H661&lt;=20000,H661*(1+2/3),IF(H661&lt;=50000,H661*(2),H661*(2+1/3))))+IF(AND(H661&gt;9000,H661&lt;=10000),(H661-9000)*(110/201),0)+IF(AND(H661&gt;18000,H661&lt;=20000),(H661-18000)*(3+1/3),0)+IF(AND(H661&gt;45000,H661&lt;=50000),(H661-45000)*(3+1/3),0))</f>
        <v>9436.2985074626868</v>
      </c>
      <c r="K661" s="125">
        <v>612715.25</v>
      </c>
      <c r="L661" s="125">
        <v>472178.49</v>
      </c>
      <c r="M661" s="125">
        <v>101163</v>
      </c>
      <c r="N661" s="126">
        <f t="shared" si="357"/>
        <v>726467.59109999996</v>
      </c>
      <c r="O661" s="126">
        <f t="shared" ca="1" si="358"/>
        <v>1599533.0014811228</v>
      </c>
      <c r="P661" s="126">
        <f t="shared" ca="1" si="359"/>
        <v>261920</v>
      </c>
      <c r="Q661" s="49">
        <f t="shared" ref="Q661:Q724" si="378">IF(AND(I661=1,H661&lt;=20000),3,IF(H661&lt;=10000,1,IF(H661&lt;=20000,2,IF(H661&lt;=50000,3,4))))</f>
        <v>1</v>
      </c>
      <c r="R661" s="49">
        <f t="shared" ref="R661:R724" si="379">IF(AND(I661=1,H661&lt;=45000),0,IF(AND(H661&gt;9300,H661&lt;=10000),1,IF(AND(H661&gt;18000,H661&lt;=20000),2,IF(AND(H661&gt;45000,H661&lt;=50000),3,0))))</f>
        <v>0</v>
      </c>
      <c r="S661" s="49">
        <f ca="1">OFFSET(V!$B$7,D661,Q661)*H661</f>
        <v>33543.420000000006</v>
      </c>
      <c r="T661" s="49">
        <f ca="1">IF(R661&gt;0,OFFSET(V!$I$7,D661,R661)*IF(R661=1,H661-9300,IF(R661=2,H661-18000,IF(R661=3,H661-45000,0))),0)</f>
        <v>0</v>
      </c>
      <c r="U661" s="49">
        <f>IF(AND(I661=1,H661&gt;20000,H661&lt;=45000),H661*V!$G$7,0)+IF(AND(I661=1,H661&gt;45000,H661&lt;=50000),V!$G$7/5000*(50000-H661)*H661,0)</f>
        <v>0</v>
      </c>
      <c r="V661" s="50">
        <f t="shared" ca="1" si="360"/>
        <v>33543.420000000006</v>
      </c>
      <c r="W661" s="51">
        <v>31411.600000000002</v>
      </c>
      <c r="X661" s="51">
        <v>0</v>
      </c>
      <c r="Y661" s="52">
        <v>4478.7540969310257</v>
      </c>
      <c r="Z661" s="52">
        <v>96559.595357659346</v>
      </c>
      <c r="AA661" s="52">
        <v>1474</v>
      </c>
      <c r="AB661" s="138">
        <f t="shared" ref="AB661:AB724" si="380">MAX(AA661-$AB$3,0)</f>
        <v>474</v>
      </c>
      <c r="AC661" s="52">
        <v>91360.892938051446</v>
      </c>
      <c r="AD661" s="138">
        <f t="shared" si="361"/>
        <v>0</v>
      </c>
      <c r="AE661" s="138">
        <f t="shared" si="362"/>
        <v>5854</v>
      </c>
      <c r="AF661" s="138">
        <f t="shared" si="363"/>
        <v>0</v>
      </c>
      <c r="AG661" s="138">
        <f t="shared" si="364"/>
        <v>0</v>
      </c>
      <c r="AH661" s="29"/>
      <c r="AI661" s="29"/>
      <c r="AJ661" s="15"/>
      <c r="AK661" s="51">
        <f t="shared" ca="1" si="365"/>
        <v>4196161.2729027048</v>
      </c>
      <c r="AL661" s="15">
        <f t="shared" ca="1" si="366"/>
        <v>4523036.2929027043</v>
      </c>
      <c r="AM661" s="49">
        <f t="shared" ca="1" si="367"/>
        <v>25675.24832547197</v>
      </c>
      <c r="AN661" s="49">
        <f t="shared" ca="1" si="368"/>
        <v>1975.0483068802373</v>
      </c>
      <c r="AO661" s="15"/>
      <c r="AP661" s="49">
        <f t="shared" ca="1" si="369"/>
        <v>53163.305961497979</v>
      </c>
      <c r="AQ661" s="15">
        <f t="shared" ref="AQ661:AQ724" si="381">IF(AD661=0,AC661,0)</f>
        <v>91360.892938051446</v>
      </c>
      <c r="AR661" s="15">
        <f t="shared" ref="AR661:AR724" si="382">AC661-AQ661</f>
        <v>0</v>
      </c>
      <c r="AS661" s="15"/>
      <c r="AT661" s="15"/>
      <c r="AU661" s="51">
        <f t="shared" si="370"/>
        <v>237</v>
      </c>
      <c r="AV661" s="51">
        <f t="shared" ca="1" si="371"/>
        <v>97623.630156457657</v>
      </c>
      <c r="AW661" s="51">
        <f t="shared" ref="AW661:AW724" ca="1" si="383">IF(AD661=0,MAX(0,AC661*$AW$1-(AP661+AU661+AV661)),0)</f>
        <v>0</v>
      </c>
      <c r="AX661" s="15">
        <f t="shared" ref="AX661:AX724" ca="1" si="384">IF(AD661=0,MAX(0,(AP661+AU661+AV661)-AC661),0)</f>
        <v>59663.043179904183</v>
      </c>
      <c r="AY661" s="51">
        <f t="shared" ref="AY661:AY724" ca="1" si="385">-OFFSET($AW$4,D661,0)/OFFSET($AX$4,D661,0)*AX661</f>
        <v>-6563.2506015835997</v>
      </c>
      <c r="AZ661" s="52">
        <f t="shared" ca="1" si="372"/>
        <v>0</v>
      </c>
      <c r="BA661" s="52">
        <f t="shared" ca="1" si="373"/>
        <v>0</v>
      </c>
      <c r="BB661" s="52">
        <f t="shared" ref="BB661:BB724" si="386">IF(AD661=1,MAX(0,AC661*$BB$1-(AP661+AZ661+BA661)),0)</f>
        <v>0</v>
      </c>
      <c r="BC661" s="39">
        <f t="shared" ref="BC661:BC724" si="387">IF(AD661=1,MAX(0,(AP661+AZ661+BA661)-AC661),0)</f>
        <v>0</v>
      </c>
      <c r="BD661" s="51">
        <f t="shared" ref="BD661:BD724" ca="1" si="388">-OFFSET($BB$4,D661,0)/OFFSET($BC$4,D661,0)*BC661</f>
        <v>0</v>
      </c>
      <c r="BE661" s="15">
        <f t="shared" ref="BE661:BE724" ca="1" si="389">AP661+AU661+AV661+AW661+AY661+AZ661+BA661+BB661+BD661</f>
        <v>144460.68551637203</v>
      </c>
      <c r="BF661" s="15">
        <v>-101799.6</v>
      </c>
      <c r="BG661" s="15">
        <f t="shared" ref="BG661:BG724" ca="1" si="390">AL661+AM661+AN661+BE661+BF661</f>
        <v>4593347.6750514293</v>
      </c>
      <c r="BH661" s="15"/>
      <c r="BI661" s="15"/>
    </row>
    <row r="662" spans="1:61" ht="11.25" x14ac:dyDescent="0.2">
      <c r="A662" s="20">
        <v>31704</v>
      </c>
      <c r="B662" s="20"/>
      <c r="C662" s="20">
        <v>1</v>
      </c>
      <c r="D662" s="20">
        <f t="shared" si="374"/>
        <v>3</v>
      </c>
      <c r="E662" s="47">
        <f t="shared" si="375"/>
        <v>6</v>
      </c>
      <c r="F662" s="47">
        <f t="shared" si="376"/>
        <v>36</v>
      </c>
      <c r="G662" s="21" t="s">
        <v>743</v>
      </c>
      <c r="H662" s="29">
        <v>11491</v>
      </c>
      <c r="I662" s="48"/>
      <c r="J662" s="29">
        <f t="shared" si="377"/>
        <v>19151.666666666664</v>
      </c>
      <c r="K662" s="125">
        <v>1326809.75</v>
      </c>
      <c r="L662" s="125">
        <v>7358634.3200000003</v>
      </c>
      <c r="M662" s="125">
        <v>0</v>
      </c>
      <c r="N662" s="126">
        <f t="shared" si="357"/>
        <v>3825170.4048000001</v>
      </c>
      <c r="O662" s="126">
        <f t="shared" ca="1" si="358"/>
        <v>3246370.6868188465</v>
      </c>
      <c r="P662" s="126">
        <f t="shared" ca="1" si="359"/>
        <v>0</v>
      </c>
      <c r="Q662" s="49">
        <f t="shared" si="378"/>
        <v>2</v>
      </c>
      <c r="R662" s="49">
        <f t="shared" si="379"/>
        <v>0</v>
      </c>
      <c r="S662" s="49">
        <f ca="1">OFFSET(V!$B$7,D662,Q662)*H662</f>
        <v>1087163.51</v>
      </c>
      <c r="T662" s="49">
        <f ca="1">IF(R662&gt;0,OFFSET(V!$I$7,D662,R662)*IF(R662=1,H662-9300,IF(R662=2,H662-18000,IF(R662=3,H662-45000,0))),0)</f>
        <v>0</v>
      </c>
      <c r="U662" s="49">
        <f>IF(AND(I662=1,H662&gt;20000,H662&lt;=45000),H662*V!$G$7,0)+IF(AND(I662=1,H662&gt;45000,H662&lt;=50000),V!$G$7/5000*(50000-H662)*H662,0)</f>
        <v>0</v>
      </c>
      <c r="V662" s="50">
        <f t="shared" ca="1" si="360"/>
        <v>1087163.51</v>
      </c>
      <c r="W662" s="51">
        <v>55601.600000000006</v>
      </c>
      <c r="X662" s="51">
        <v>0</v>
      </c>
      <c r="Y662" s="52">
        <v>122080.91393356249</v>
      </c>
      <c r="Z662" s="52">
        <v>402086.21905045671</v>
      </c>
      <c r="AA662" s="52">
        <v>24430</v>
      </c>
      <c r="AB662" s="138">
        <f t="shared" si="380"/>
        <v>23430</v>
      </c>
      <c r="AC662" s="52">
        <v>380438.17265873385</v>
      </c>
      <c r="AD662" s="138">
        <f t="shared" si="361"/>
        <v>1</v>
      </c>
      <c r="AE662" s="138">
        <f t="shared" si="362"/>
        <v>0</v>
      </c>
      <c r="AF662" s="138">
        <f t="shared" si="363"/>
        <v>11491</v>
      </c>
      <c r="AG662" s="138">
        <f t="shared" si="364"/>
        <v>19151.666666666664</v>
      </c>
      <c r="AH662" s="29"/>
      <c r="AI662" s="29"/>
      <c r="AJ662" s="15"/>
      <c r="AK662" s="51">
        <f t="shared" ca="1" si="365"/>
        <v>8516420.0681711081</v>
      </c>
      <c r="AL662" s="15">
        <f t="shared" ca="1" si="366"/>
        <v>9659185.1781711075</v>
      </c>
      <c r="AM662" s="49">
        <f t="shared" ca="1" si="367"/>
        <v>50398.749318072842</v>
      </c>
      <c r="AN662" s="49">
        <f t="shared" ca="1" si="368"/>
        <v>53835.441095570342</v>
      </c>
      <c r="AO662" s="15"/>
      <c r="AP662" s="49">
        <f t="shared" ca="1" si="369"/>
        <v>221378.64815094954</v>
      </c>
      <c r="AQ662" s="15">
        <f t="shared" si="381"/>
        <v>0</v>
      </c>
      <c r="AR662" s="15">
        <f t="shared" si="382"/>
        <v>380438.17265873385</v>
      </c>
      <c r="AS662" s="15"/>
      <c r="AT662" s="15"/>
      <c r="AU662" s="51">
        <f t="shared" si="370"/>
        <v>0</v>
      </c>
      <c r="AV662" s="51">
        <f t="shared" ca="1" si="371"/>
        <v>0</v>
      </c>
      <c r="AW662" s="51">
        <f t="shared" si="383"/>
        <v>0</v>
      </c>
      <c r="AX662" s="15">
        <f t="shared" si="384"/>
        <v>0</v>
      </c>
      <c r="AY662" s="51">
        <f t="shared" ca="1" si="385"/>
        <v>0</v>
      </c>
      <c r="AZ662" s="52">
        <f t="shared" ca="1" si="372"/>
        <v>162221.05368633341</v>
      </c>
      <c r="BA662" s="52">
        <f t="shared" ca="1" si="373"/>
        <v>144226.08642992945</v>
      </c>
      <c r="BB662" s="52">
        <f t="shared" ca="1" si="386"/>
        <v>0</v>
      </c>
      <c r="BC662" s="39">
        <f t="shared" ca="1" si="387"/>
        <v>147387.61560847861</v>
      </c>
      <c r="BD662" s="51">
        <f t="shared" ca="1" si="388"/>
        <v>-7994.605467401786</v>
      </c>
      <c r="BE662" s="15">
        <f t="shared" ca="1" si="389"/>
        <v>519831.18279981066</v>
      </c>
      <c r="BF662" s="15">
        <v>-350302.21</v>
      </c>
      <c r="BG662" s="15">
        <f t="shared" ca="1" si="390"/>
        <v>9932948.3413845599</v>
      </c>
      <c r="BH662" s="15"/>
      <c r="BI662" s="15"/>
    </row>
    <row r="663" spans="1:61" ht="11.25" x14ac:dyDescent="0.2">
      <c r="A663" s="20">
        <v>31706</v>
      </c>
      <c r="B663" s="20"/>
      <c r="C663" s="20">
        <v>1</v>
      </c>
      <c r="D663" s="20">
        <f t="shared" si="374"/>
        <v>3</v>
      </c>
      <c r="E663" s="47">
        <f t="shared" si="375"/>
        <v>3</v>
      </c>
      <c r="F663" s="47">
        <f t="shared" si="376"/>
        <v>33</v>
      </c>
      <c r="G663" s="21" t="s">
        <v>744</v>
      </c>
      <c r="H663" s="29">
        <v>1602</v>
      </c>
      <c r="I663" s="48"/>
      <c r="J663" s="29">
        <f t="shared" si="377"/>
        <v>2582.3283582089553</v>
      </c>
      <c r="K663" s="125">
        <v>135812.44999999998</v>
      </c>
      <c r="L663" s="125">
        <v>132365.03</v>
      </c>
      <c r="M663" s="125">
        <v>1473</v>
      </c>
      <c r="N663" s="126">
        <f t="shared" si="357"/>
        <v>150880.32569999999</v>
      </c>
      <c r="O663" s="126">
        <f t="shared" ca="1" si="358"/>
        <v>437726.66012517229</v>
      </c>
      <c r="P663" s="126">
        <f t="shared" ca="1" si="359"/>
        <v>86054</v>
      </c>
      <c r="Q663" s="49">
        <f t="shared" si="378"/>
        <v>1</v>
      </c>
      <c r="R663" s="49">
        <f t="shared" si="379"/>
        <v>0</v>
      </c>
      <c r="S663" s="49">
        <f ca="1">OFFSET(V!$B$7,D663,Q663)*H663</f>
        <v>9179.4600000000009</v>
      </c>
      <c r="T663" s="49">
        <f ca="1">IF(R663&gt;0,OFFSET(V!$I$7,D663,R663)*IF(R663=1,H663-9300,IF(R663=2,H663-18000,IF(R663=3,H663-45000,0))),0)</f>
        <v>0</v>
      </c>
      <c r="U663" s="49">
        <f>IF(AND(I663=1,H663&gt;20000,H663&lt;=45000),H663*V!$G$7,0)+IF(AND(I663=1,H663&gt;45000,H663&lt;=50000),V!$G$7/5000*(50000-H663)*H663,0)</f>
        <v>0</v>
      </c>
      <c r="V663" s="50">
        <f t="shared" ca="1" si="360"/>
        <v>9179.4600000000009</v>
      </c>
      <c r="W663" s="51">
        <v>0</v>
      </c>
      <c r="X663" s="51">
        <v>0</v>
      </c>
      <c r="Y663" s="52">
        <v>48.472780389962423</v>
      </c>
      <c r="Z663" s="52">
        <v>41611.447424838116</v>
      </c>
      <c r="AA663" s="52">
        <v>0</v>
      </c>
      <c r="AB663" s="138">
        <f t="shared" si="380"/>
        <v>0</v>
      </c>
      <c r="AC663" s="52">
        <v>39371.11562135844</v>
      </c>
      <c r="AD663" s="138">
        <f t="shared" si="361"/>
        <v>0</v>
      </c>
      <c r="AE663" s="138">
        <f t="shared" si="362"/>
        <v>1602</v>
      </c>
      <c r="AF663" s="138">
        <f t="shared" si="363"/>
        <v>0</v>
      </c>
      <c r="AG663" s="138">
        <f t="shared" si="364"/>
        <v>0</v>
      </c>
      <c r="AH663" s="29"/>
      <c r="AI663" s="29"/>
      <c r="AJ663" s="15"/>
      <c r="AK663" s="51">
        <f t="shared" ca="1" si="365"/>
        <v>1148317.4511769959</v>
      </c>
      <c r="AL663" s="15">
        <f t="shared" ca="1" si="366"/>
        <v>1243550.9111769958</v>
      </c>
      <c r="AM663" s="49">
        <f t="shared" ca="1" si="367"/>
        <v>7026.2637200898689</v>
      </c>
      <c r="AN663" s="49">
        <f t="shared" ca="1" si="368"/>
        <v>21.375605975906119</v>
      </c>
      <c r="AO663" s="15"/>
      <c r="AP663" s="49">
        <f t="shared" ca="1" si="369"/>
        <v>22910.225573682237</v>
      </c>
      <c r="AQ663" s="15">
        <f t="shared" si="381"/>
        <v>39371.11562135844</v>
      </c>
      <c r="AR663" s="15">
        <f t="shared" si="382"/>
        <v>0</v>
      </c>
      <c r="AS663" s="15"/>
      <c r="AT663" s="15"/>
      <c r="AU663" s="51">
        <f t="shared" si="370"/>
        <v>0</v>
      </c>
      <c r="AV663" s="51">
        <f t="shared" ca="1" si="371"/>
        <v>26715.588573735084</v>
      </c>
      <c r="AW663" s="51">
        <f t="shared" ca="1" si="383"/>
        <v>0</v>
      </c>
      <c r="AX663" s="15">
        <f t="shared" ca="1" si="384"/>
        <v>10254.698526058877</v>
      </c>
      <c r="AY663" s="51">
        <f t="shared" ca="1" si="385"/>
        <v>-1128.0711254916996</v>
      </c>
      <c r="AZ663" s="52">
        <f t="shared" ca="1" si="372"/>
        <v>0</v>
      </c>
      <c r="BA663" s="52">
        <f t="shared" ca="1" si="373"/>
        <v>0</v>
      </c>
      <c r="BB663" s="52">
        <f t="shared" si="386"/>
        <v>0</v>
      </c>
      <c r="BC663" s="39">
        <f t="shared" si="387"/>
        <v>0</v>
      </c>
      <c r="BD663" s="51">
        <f t="shared" ca="1" si="388"/>
        <v>0</v>
      </c>
      <c r="BE663" s="15">
        <f t="shared" ca="1" si="389"/>
        <v>48497.74302192562</v>
      </c>
      <c r="BF663" s="15">
        <v>-27452.79</v>
      </c>
      <c r="BG663" s="15">
        <f t="shared" ca="1" si="390"/>
        <v>1271643.5035249873</v>
      </c>
      <c r="BH663" s="15"/>
      <c r="BI663" s="15"/>
    </row>
    <row r="664" spans="1:61" ht="11.25" x14ac:dyDescent="0.2">
      <c r="A664" s="20">
        <v>31707</v>
      </c>
      <c r="B664" s="20"/>
      <c r="C664" s="20">
        <v>1</v>
      </c>
      <c r="D664" s="20">
        <f t="shared" si="374"/>
        <v>3</v>
      </c>
      <c r="E664" s="47">
        <f t="shared" si="375"/>
        <v>3</v>
      </c>
      <c r="F664" s="47">
        <f t="shared" si="376"/>
        <v>33</v>
      </c>
      <c r="G664" s="21" t="s">
        <v>745</v>
      </c>
      <c r="H664" s="29">
        <v>2242</v>
      </c>
      <c r="I664" s="48"/>
      <c r="J664" s="29">
        <f t="shared" si="377"/>
        <v>3613.9701492537315</v>
      </c>
      <c r="K664" s="125">
        <v>226340.05</v>
      </c>
      <c r="L664" s="125">
        <v>334893.48</v>
      </c>
      <c r="M664" s="125">
        <v>0</v>
      </c>
      <c r="N664" s="126">
        <f t="shared" si="357"/>
        <v>293573.29319999996</v>
      </c>
      <c r="O664" s="126">
        <f t="shared" ca="1" si="358"/>
        <v>612598.73408279428</v>
      </c>
      <c r="P664" s="126">
        <f t="shared" ca="1" si="359"/>
        <v>95708</v>
      </c>
      <c r="Q664" s="49">
        <f t="shared" si="378"/>
        <v>1</v>
      </c>
      <c r="R664" s="49">
        <f t="shared" si="379"/>
        <v>0</v>
      </c>
      <c r="S664" s="49">
        <f ca="1">OFFSET(V!$B$7,D664,Q664)*H664</f>
        <v>12846.660000000002</v>
      </c>
      <c r="T664" s="49">
        <f ca="1">IF(R664&gt;0,OFFSET(V!$I$7,D664,R664)*IF(R664=1,H664-9300,IF(R664=2,H664-18000,IF(R664=3,H664-45000,0))),0)</f>
        <v>0</v>
      </c>
      <c r="U664" s="49">
        <f>IF(AND(I664=1,H664&gt;20000,H664&lt;=45000),H664*V!$G$7,0)+IF(AND(I664=1,H664&gt;45000,H664&lt;=50000),V!$G$7/5000*(50000-H664)*H664,0)</f>
        <v>0</v>
      </c>
      <c r="V664" s="50">
        <f t="shared" ca="1" si="360"/>
        <v>12846.660000000002</v>
      </c>
      <c r="W664" s="51">
        <v>0</v>
      </c>
      <c r="X664" s="51">
        <v>0</v>
      </c>
      <c r="Y664" s="52">
        <v>303339.60742134979</v>
      </c>
      <c r="Z664" s="52">
        <v>32573.490403552245</v>
      </c>
      <c r="AA664" s="52">
        <v>0</v>
      </c>
      <c r="AB664" s="138">
        <f t="shared" si="380"/>
        <v>0</v>
      </c>
      <c r="AC664" s="52">
        <v>30819.756010312689</v>
      </c>
      <c r="AD664" s="138">
        <f t="shared" si="361"/>
        <v>0</v>
      </c>
      <c r="AE664" s="138">
        <f t="shared" si="362"/>
        <v>2242</v>
      </c>
      <c r="AF664" s="138">
        <f t="shared" si="363"/>
        <v>0</v>
      </c>
      <c r="AG664" s="138">
        <f t="shared" si="364"/>
        <v>0</v>
      </c>
      <c r="AH664" s="29"/>
      <c r="AI664" s="29"/>
      <c r="AJ664" s="15"/>
      <c r="AK664" s="51">
        <f t="shared" ca="1" si="365"/>
        <v>1607070.9897246095</v>
      </c>
      <c r="AL664" s="15">
        <f t="shared" ca="1" si="366"/>
        <v>1715625.6497246095</v>
      </c>
      <c r="AM664" s="49">
        <f t="shared" ca="1" si="367"/>
        <v>9833.2604621981809</v>
      </c>
      <c r="AN664" s="49">
        <f t="shared" ca="1" si="368"/>
        <v>133767.19620703912</v>
      </c>
      <c r="AO664" s="15"/>
      <c r="AP664" s="49">
        <f t="shared" ca="1" si="369"/>
        <v>17934.151755127488</v>
      </c>
      <c r="AQ664" s="15">
        <f t="shared" si="381"/>
        <v>30819.756010312689</v>
      </c>
      <c r="AR664" s="15">
        <f t="shared" si="382"/>
        <v>0</v>
      </c>
      <c r="AS664" s="15"/>
      <c r="AT664" s="15"/>
      <c r="AU664" s="51">
        <f t="shared" si="370"/>
        <v>0</v>
      </c>
      <c r="AV664" s="51">
        <f t="shared" ca="1" si="371"/>
        <v>37388.48288533961</v>
      </c>
      <c r="AW664" s="51">
        <f t="shared" ca="1" si="383"/>
        <v>0</v>
      </c>
      <c r="AX664" s="15">
        <f t="shared" ca="1" si="384"/>
        <v>24502.87863015441</v>
      </c>
      <c r="AY664" s="51">
        <f t="shared" ca="1" si="385"/>
        <v>-2695.4463657673105</v>
      </c>
      <c r="AZ664" s="52">
        <f t="shared" ca="1" si="372"/>
        <v>0</v>
      </c>
      <c r="BA664" s="52">
        <f t="shared" ca="1" si="373"/>
        <v>0</v>
      </c>
      <c r="BB664" s="52">
        <f t="shared" si="386"/>
        <v>0</v>
      </c>
      <c r="BC664" s="39">
        <f t="shared" si="387"/>
        <v>0</v>
      </c>
      <c r="BD664" s="51">
        <f t="shared" ca="1" si="388"/>
        <v>0</v>
      </c>
      <c r="BE664" s="15">
        <f t="shared" ca="1" si="389"/>
        <v>52627.188274699787</v>
      </c>
      <c r="BF664" s="15">
        <v>-42874.27</v>
      </c>
      <c r="BG664" s="15">
        <f t="shared" ca="1" si="390"/>
        <v>1868979.0246685464</v>
      </c>
      <c r="BH664" s="15"/>
      <c r="BI664" s="15"/>
    </row>
    <row r="665" spans="1:61" ht="11.25" x14ac:dyDescent="0.2">
      <c r="A665" s="20">
        <v>31709</v>
      </c>
      <c r="B665" s="20"/>
      <c r="C665" s="20">
        <v>1</v>
      </c>
      <c r="D665" s="20">
        <f t="shared" si="374"/>
        <v>3</v>
      </c>
      <c r="E665" s="47">
        <f t="shared" si="375"/>
        <v>4</v>
      </c>
      <c r="F665" s="47">
        <f t="shared" si="376"/>
        <v>34</v>
      </c>
      <c r="G665" s="21" t="s">
        <v>746</v>
      </c>
      <c r="H665" s="29">
        <v>3724</v>
      </c>
      <c r="I665" s="48"/>
      <c r="J665" s="29">
        <f t="shared" si="377"/>
        <v>6002.8656716417909</v>
      </c>
      <c r="K665" s="125">
        <v>336623.95000000007</v>
      </c>
      <c r="L665" s="125">
        <v>3140531.3</v>
      </c>
      <c r="M665" s="125">
        <v>0</v>
      </c>
      <c r="N665" s="126">
        <f t="shared" si="357"/>
        <v>1467176.4509999999</v>
      </c>
      <c r="O665" s="126">
        <f t="shared" ca="1" si="358"/>
        <v>1017536.8803409124</v>
      </c>
      <c r="P665" s="126">
        <f t="shared" ca="1" si="359"/>
        <v>0</v>
      </c>
      <c r="Q665" s="49">
        <f t="shared" si="378"/>
        <v>1</v>
      </c>
      <c r="R665" s="49">
        <f t="shared" si="379"/>
        <v>0</v>
      </c>
      <c r="S665" s="49">
        <f ca="1">OFFSET(V!$B$7,D665,Q665)*H665</f>
        <v>21338.52</v>
      </c>
      <c r="T665" s="49">
        <f ca="1">IF(R665&gt;0,OFFSET(V!$I$7,D665,R665)*IF(R665=1,H665-9300,IF(R665=2,H665-18000,IF(R665=3,H665-45000,0))),0)</f>
        <v>0</v>
      </c>
      <c r="U665" s="49">
        <f>IF(AND(I665=1,H665&gt;20000,H665&lt;=45000),H665*V!$G$7,0)+IF(AND(I665=1,H665&gt;45000,H665&lt;=50000),V!$G$7/5000*(50000-H665)*H665,0)</f>
        <v>0</v>
      </c>
      <c r="V665" s="50">
        <f t="shared" ca="1" si="360"/>
        <v>21338.52</v>
      </c>
      <c r="W665" s="51">
        <v>14386.85</v>
      </c>
      <c r="X665" s="51">
        <v>0</v>
      </c>
      <c r="Y665" s="52">
        <v>185.38839996221012</v>
      </c>
      <c r="Z665" s="52">
        <v>235570.6634303031</v>
      </c>
      <c r="AA665" s="52">
        <v>37952</v>
      </c>
      <c r="AB665" s="138">
        <f t="shared" si="380"/>
        <v>36952</v>
      </c>
      <c r="AC665" s="52">
        <v>222887.70040184824</v>
      </c>
      <c r="AD665" s="138">
        <f t="shared" si="361"/>
        <v>0</v>
      </c>
      <c r="AE665" s="138">
        <f t="shared" si="362"/>
        <v>3724</v>
      </c>
      <c r="AF665" s="138">
        <f t="shared" si="363"/>
        <v>0</v>
      </c>
      <c r="AG665" s="138">
        <f t="shared" si="364"/>
        <v>0</v>
      </c>
      <c r="AH665" s="29"/>
      <c r="AI665" s="29"/>
      <c r="AJ665" s="15"/>
      <c r="AK665" s="51">
        <f t="shared" ca="1" si="365"/>
        <v>2669372.1524239276</v>
      </c>
      <c r="AL665" s="15">
        <f t="shared" ca="1" si="366"/>
        <v>2705097.5224239277</v>
      </c>
      <c r="AM665" s="49">
        <f t="shared" ca="1" si="367"/>
        <v>16333.212293142742</v>
      </c>
      <c r="AN665" s="49">
        <f t="shared" ca="1" si="368"/>
        <v>81.752879826891331</v>
      </c>
      <c r="AO665" s="15"/>
      <c r="AP665" s="49">
        <f t="shared" ca="1" si="369"/>
        <v>129699.33447950034</v>
      </c>
      <c r="AQ665" s="15">
        <f t="shared" si="381"/>
        <v>222887.70040184824</v>
      </c>
      <c r="AR665" s="15">
        <f t="shared" si="382"/>
        <v>0</v>
      </c>
      <c r="AS665" s="15"/>
      <c r="AT665" s="15"/>
      <c r="AU665" s="51">
        <f t="shared" si="370"/>
        <v>18476</v>
      </c>
      <c r="AV665" s="51">
        <f t="shared" ca="1" si="371"/>
        <v>62102.903775648847</v>
      </c>
      <c r="AW665" s="51">
        <f t="shared" ca="1" si="383"/>
        <v>0</v>
      </c>
      <c r="AX665" s="15">
        <f t="shared" ca="1" si="384"/>
        <v>0</v>
      </c>
      <c r="AY665" s="51">
        <f t="shared" ca="1" si="385"/>
        <v>0</v>
      </c>
      <c r="AZ665" s="52">
        <f t="shared" ca="1" si="372"/>
        <v>0</v>
      </c>
      <c r="BA665" s="52">
        <f t="shared" ca="1" si="373"/>
        <v>0</v>
      </c>
      <c r="BB665" s="52">
        <f t="shared" si="386"/>
        <v>0</v>
      </c>
      <c r="BC665" s="39">
        <f t="shared" si="387"/>
        <v>0</v>
      </c>
      <c r="BD665" s="51">
        <f t="shared" ca="1" si="388"/>
        <v>0</v>
      </c>
      <c r="BE665" s="15">
        <f t="shared" ca="1" si="389"/>
        <v>210278.23825514919</v>
      </c>
      <c r="BF665" s="15">
        <v>-120400.09</v>
      </c>
      <c r="BG665" s="15">
        <f t="shared" ca="1" si="390"/>
        <v>2811390.6358520468</v>
      </c>
      <c r="BH665" s="15"/>
      <c r="BI665" s="15"/>
    </row>
    <row r="666" spans="1:61" ht="11.25" x14ac:dyDescent="0.2">
      <c r="A666" s="20">
        <v>31710</v>
      </c>
      <c r="B666" s="20"/>
      <c r="C666" s="20">
        <v>1</v>
      </c>
      <c r="D666" s="20">
        <f t="shared" si="374"/>
        <v>3</v>
      </c>
      <c r="E666" s="47">
        <f t="shared" si="375"/>
        <v>5</v>
      </c>
      <c r="F666" s="47">
        <f t="shared" si="376"/>
        <v>35</v>
      </c>
      <c r="G666" s="21" t="s">
        <v>747</v>
      </c>
      <c r="H666" s="29">
        <v>9101</v>
      </c>
      <c r="I666" s="48"/>
      <c r="J666" s="29">
        <f t="shared" si="377"/>
        <v>14725.542288557213</v>
      </c>
      <c r="K666" s="125">
        <v>967302.65</v>
      </c>
      <c r="L666" s="125">
        <v>5485326.3200000003</v>
      </c>
      <c r="M666" s="125">
        <v>0</v>
      </c>
      <c r="N666" s="126">
        <f t="shared" si="357"/>
        <v>2835735.1727999998</v>
      </c>
      <c r="O666" s="126">
        <f t="shared" ca="1" si="358"/>
        <v>2496104.8907710449</v>
      </c>
      <c r="P666" s="126">
        <f t="shared" ca="1" si="359"/>
        <v>0</v>
      </c>
      <c r="Q666" s="49">
        <f t="shared" si="378"/>
        <v>1</v>
      </c>
      <c r="R666" s="49">
        <f t="shared" si="379"/>
        <v>0</v>
      </c>
      <c r="S666" s="49">
        <f ca="1">OFFSET(V!$B$7,D666,Q666)*H666</f>
        <v>52148.73</v>
      </c>
      <c r="T666" s="49">
        <f ca="1">IF(R666&gt;0,OFFSET(V!$I$7,D666,R666)*IF(R666=1,H666-9300,IF(R666=2,H666-18000,IF(R666=3,H666-45000,0))),0)</f>
        <v>0</v>
      </c>
      <c r="U666" s="49">
        <f>IF(AND(I666=1,H666&gt;20000,H666&lt;=45000),H666*V!$G$7,0)+IF(AND(I666=1,H666&gt;45000,H666&lt;=50000),V!$G$7/5000*(50000-H666)*H666,0)</f>
        <v>0</v>
      </c>
      <c r="V666" s="50">
        <f t="shared" ca="1" si="360"/>
        <v>52148.73</v>
      </c>
      <c r="W666" s="51">
        <v>49678</v>
      </c>
      <c r="X666" s="51">
        <v>0</v>
      </c>
      <c r="Y666" s="52">
        <v>331840.07616113022</v>
      </c>
      <c r="Z666" s="52">
        <v>263770.04861812602</v>
      </c>
      <c r="AA666" s="52">
        <v>33258</v>
      </c>
      <c r="AB666" s="138">
        <f t="shared" si="380"/>
        <v>32258</v>
      </c>
      <c r="AC666" s="52">
        <v>249568.85002266846</v>
      </c>
      <c r="AD666" s="138">
        <f t="shared" si="361"/>
        <v>0</v>
      </c>
      <c r="AE666" s="138">
        <f t="shared" si="362"/>
        <v>9101</v>
      </c>
      <c r="AF666" s="138">
        <f t="shared" si="363"/>
        <v>0</v>
      </c>
      <c r="AG666" s="138">
        <f t="shared" si="364"/>
        <v>0</v>
      </c>
      <c r="AH666" s="29"/>
      <c r="AI666" s="29"/>
      <c r="AJ666" s="15"/>
      <c r="AK666" s="51">
        <f t="shared" ca="1" si="365"/>
        <v>6548197.9215544844</v>
      </c>
      <c r="AL666" s="15">
        <f t="shared" ca="1" si="366"/>
        <v>6650024.6515544849</v>
      </c>
      <c r="AM666" s="49">
        <f t="shared" ca="1" si="367"/>
        <v>39916.370859262111</v>
      </c>
      <c r="AN666" s="49">
        <f t="shared" ca="1" si="368"/>
        <v>146335.37952578123</v>
      </c>
      <c r="AO666" s="15"/>
      <c r="AP666" s="49">
        <f t="shared" ca="1" si="369"/>
        <v>145225.21294982106</v>
      </c>
      <c r="AQ666" s="15">
        <f t="shared" si="381"/>
        <v>249568.85002266846</v>
      </c>
      <c r="AR666" s="15">
        <f t="shared" si="382"/>
        <v>0</v>
      </c>
      <c r="AS666" s="15"/>
      <c r="AT666" s="15"/>
      <c r="AU666" s="51">
        <f t="shared" si="370"/>
        <v>16129</v>
      </c>
      <c r="AV666" s="51">
        <f t="shared" ca="1" si="371"/>
        <v>151771.89239048876</v>
      </c>
      <c r="AW666" s="51">
        <f t="shared" ca="1" si="383"/>
        <v>0</v>
      </c>
      <c r="AX666" s="15">
        <f t="shared" ca="1" si="384"/>
        <v>63557.255317641335</v>
      </c>
      <c r="AY666" s="51">
        <f t="shared" ca="1" si="385"/>
        <v>-6991.6345524093977</v>
      </c>
      <c r="AZ666" s="52">
        <f t="shared" ca="1" si="372"/>
        <v>0</v>
      </c>
      <c r="BA666" s="52">
        <f t="shared" ca="1" si="373"/>
        <v>0</v>
      </c>
      <c r="BB666" s="52">
        <f t="shared" si="386"/>
        <v>0</v>
      </c>
      <c r="BC666" s="39">
        <f t="shared" si="387"/>
        <v>0</v>
      </c>
      <c r="BD666" s="51">
        <f t="shared" ca="1" si="388"/>
        <v>0</v>
      </c>
      <c r="BE666" s="15">
        <f t="shared" ca="1" si="389"/>
        <v>306134.47078790038</v>
      </c>
      <c r="BF666" s="15">
        <v>-248469.44</v>
      </c>
      <c r="BG666" s="15">
        <f t="shared" ca="1" si="390"/>
        <v>6893941.4327274291</v>
      </c>
      <c r="BH666" s="15"/>
      <c r="BI666" s="15"/>
    </row>
    <row r="667" spans="1:61" ht="11.25" x14ac:dyDescent="0.2">
      <c r="A667" s="20">
        <v>31711</v>
      </c>
      <c r="B667" s="20"/>
      <c r="C667" s="20">
        <v>1</v>
      </c>
      <c r="D667" s="20">
        <f t="shared" si="374"/>
        <v>3</v>
      </c>
      <c r="E667" s="47">
        <f t="shared" si="375"/>
        <v>3</v>
      </c>
      <c r="F667" s="47">
        <f t="shared" si="376"/>
        <v>33</v>
      </c>
      <c r="G667" s="21" t="s">
        <v>748</v>
      </c>
      <c r="H667" s="29">
        <v>1415</v>
      </c>
      <c r="I667" s="48"/>
      <c r="J667" s="29">
        <f t="shared" si="377"/>
        <v>2280.8955223880598</v>
      </c>
      <c r="K667" s="125">
        <v>148225.05000000002</v>
      </c>
      <c r="L667" s="125">
        <v>309952.84000000003</v>
      </c>
      <c r="M667" s="125">
        <v>0</v>
      </c>
      <c r="N667" s="126">
        <f t="shared" si="357"/>
        <v>227603.64360000001</v>
      </c>
      <c r="O667" s="126">
        <f t="shared" ca="1" si="358"/>
        <v>386631.22601567965</v>
      </c>
      <c r="P667" s="126">
        <f t="shared" ca="1" si="359"/>
        <v>47708</v>
      </c>
      <c r="Q667" s="49">
        <f t="shared" si="378"/>
        <v>1</v>
      </c>
      <c r="R667" s="49">
        <f t="shared" si="379"/>
        <v>0</v>
      </c>
      <c r="S667" s="49">
        <f ca="1">OFFSET(V!$B$7,D667,Q667)*H667</f>
        <v>8107.9500000000007</v>
      </c>
      <c r="T667" s="49">
        <f ca="1">IF(R667&gt;0,OFFSET(V!$I$7,D667,R667)*IF(R667=1,H667-9300,IF(R667=2,H667-18000,IF(R667=3,H667-45000,0))),0)</f>
        <v>0</v>
      </c>
      <c r="U667" s="49">
        <f>IF(AND(I667=1,H667&gt;20000,H667&lt;=45000),H667*V!$G$7,0)+IF(AND(I667=1,H667&gt;45000,H667&lt;=50000),V!$G$7/5000*(50000-H667)*H667,0)</f>
        <v>0</v>
      </c>
      <c r="V667" s="50">
        <f t="shared" ca="1" si="360"/>
        <v>8107.9500000000007</v>
      </c>
      <c r="W667" s="51">
        <v>0</v>
      </c>
      <c r="X667" s="51">
        <v>0</v>
      </c>
      <c r="Y667" s="52">
        <v>13705.079104379991</v>
      </c>
      <c r="Z667" s="52">
        <v>23567.87279347107</v>
      </c>
      <c r="AA667" s="52">
        <v>0</v>
      </c>
      <c r="AB667" s="138">
        <f t="shared" si="380"/>
        <v>0</v>
      </c>
      <c r="AC667" s="52">
        <v>22298.994678741994</v>
      </c>
      <c r="AD667" s="138">
        <f t="shared" si="361"/>
        <v>0</v>
      </c>
      <c r="AE667" s="138">
        <f t="shared" si="362"/>
        <v>1415</v>
      </c>
      <c r="AF667" s="138">
        <f t="shared" si="363"/>
        <v>0</v>
      </c>
      <c r="AG667" s="138">
        <f t="shared" si="364"/>
        <v>0</v>
      </c>
      <c r="AH667" s="29"/>
      <c r="AI667" s="29"/>
      <c r="AJ667" s="15"/>
      <c r="AK667" s="51">
        <f t="shared" ca="1" si="365"/>
        <v>1014275.4016326149</v>
      </c>
      <c r="AL667" s="15">
        <f t="shared" ca="1" si="366"/>
        <v>1070091.3516326149</v>
      </c>
      <c r="AM667" s="49">
        <f t="shared" ca="1" si="367"/>
        <v>6206.0943595050967</v>
      </c>
      <c r="AN667" s="49">
        <f t="shared" ca="1" si="368"/>
        <v>6043.6881987589677</v>
      </c>
      <c r="AO667" s="15"/>
      <c r="AP667" s="49">
        <f t="shared" ca="1" si="369"/>
        <v>12975.883210156595</v>
      </c>
      <c r="AQ667" s="15">
        <f t="shared" si="381"/>
        <v>22298.994678741994</v>
      </c>
      <c r="AR667" s="15">
        <f t="shared" si="382"/>
        <v>0</v>
      </c>
      <c r="AS667" s="15"/>
      <c r="AT667" s="15"/>
      <c r="AU667" s="51">
        <f t="shared" si="370"/>
        <v>0</v>
      </c>
      <c r="AV667" s="51">
        <f t="shared" ca="1" si="371"/>
        <v>23597.102267063136</v>
      </c>
      <c r="AW667" s="51">
        <f t="shared" ca="1" si="383"/>
        <v>0</v>
      </c>
      <c r="AX667" s="15">
        <f t="shared" ca="1" si="384"/>
        <v>14273.990798477735</v>
      </c>
      <c r="AY667" s="51">
        <f t="shared" ca="1" si="385"/>
        <v>-1570.2145532975849</v>
      </c>
      <c r="AZ667" s="52">
        <f t="shared" ca="1" si="372"/>
        <v>0</v>
      </c>
      <c r="BA667" s="52">
        <f t="shared" ca="1" si="373"/>
        <v>0</v>
      </c>
      <c r="BB667" s="52">
        <f t="shared" si="386"/>
        <v>0</v>
      </c>
      <c r="BC667" s="39">
        <f t="shared" si="387"/>
        <v>0</v>
      </c>
      <c r="BD667" s="51">
        <f t="shared" ca="1" si="388"/>
        <v>0</v>
      </c>
      <c r="BE667" s="15">
        <f t="shared" ca="1" si="389"/>
        <v>35002.770923922144</v>
      </c>
      <c r="BF667" s="15">
        <v>-28791.25</v>
      </c>
      <c r="BG667" s="15">
        <f t="shared" ca="1" si="390"/>
        <v>1088552.6551148009</v>
      </c>
      <c r="BH667" s="15"/>
      <c r="BI667" s="15"/>
    </row>
    <row r="668" spans="1:61" ht="11.25" x14ac:dyDescent="0.2">
      <c r="A668" s="20">
        <v>31712</v>
      </c>
      <c r="B668" s="20"/>
      <c r="C668" s="20">
        <v>1</v>
      </c>
      <c r="D668" s="20">
        <f t="shared" si="374"/>
        <v>3</v>
      </c>
      <c r="E668" s="47">
        <f t="shared" si="375"/>
        <v>4</v>
      </c>
      <c r="F668" s="47">
        <f t="shared" si="376"/>
        <v>34</v>
      </c>
      <c r="G668" s="21" t="s">
        <v>749</v>
      </c>
      <c r="H668" s="29">
        <v>4044</v>
      </c>
      <c r="I668" s="48"/>
      <c r="J668" s="29">
        <f t="shared" si="377"/>
        <v>6518.686567164179</v>
      </c>
      <c r="K668" s="125">
        <v>547918.5</v>
      </c>
      <c r="L668" s="125">
        <v>381487.42</v>
      </c>
      <c r="M668" s="125">
        <v>57179</v>
      </c>
      <c r="N668" s="126">
        <f t="shared" si="357"/>
        <v>600460.41379999998</v>
      </c>
      <c r="O668" s="126">
        <f t="shared" ca="1" si="358"/>
        <v>1104972.9173197234</v>
      </c>
      <c r="P668" s="126">
        <f t="shared" ca="1" si="359"/>
        <v>151354</v>
      </c>
      <c r="Q668" s="49">
        <f t="shared" si="378"/>
        <v>1</v>
      </c>
      <c r="R668" s="49">
        <f t="shared" si="379"/>
        <v>0</v>
      </c>
      <c r="S668" s="49">
        <f ca="1">OFFSET(V!$B$7,D668,Q668)*H668</f>
        <v>23172.120000000003</v>
      </c>
      <c r="T668" s="49">
        <f ca="1">IF(R668&gt;0,OFFSET(V!$I$7,D668,R668)*IF(R668=1,H668-9300,IF(R668=2,H668-18000,IF(R668=3,H668-45000,0))),0)</f>
        <v>0</v>
      </c>
      <c r="U668" s="49">
        <f>IF(AND(I668=1,H668&gt;20000,H668&lt;=45000),H668*V!$G$7,0)+IF(AND(I668=1,H668&gt;45000,H668&lt;=50000),V!$G$7/5000*(50000-H668)*H668,0)</f>
        <v>0</v>
      </c>
      <c r="V668" s="50">
        <f t="shared" ca="1" si="360"/>
        <v>23172.120000000003</v>
      </c>
      <c r="W668" s="51">
        <v>17889</v>
      </c>
      <c r="X668" s="51">
        <v>0</v>
      </c>
      <c r="Y668" s="52">
        <v>103387.28080056394</v>
      </c>
      <c r="Z668" s="52">
        <v>119561.05608162611</v>
      </c>
      <c r="AA668" s="52">
        <v>15187</v>
      </c>
      <c r="AB668" s="138">
        <f t="shared" si="380"/>
        <v>14187</v>
      </c>
      <c r="AC668" s="52">
        <v>113123.97078481909</v>
      </c>
      <c r="AD668" s="138">
        <f t="shared" si="361"/>
        <v>0</v>
      </c>
      <c r="AE668" s="138">
        <f t="shared" si="362"/>
        <v>4044</v>
      </c>
      <c r="AF668" s="138">
        <f t="shared" si="363"/>
        <v>0</v>
      </c>
      <c r="AG668" s="138">
        <f t="shared" si="364"/>
        <v>0</v>
      </c>
      <c r="AH668" s="29"/>
      <c r="AI668" s="29"/>
      <c r="AJ668" s="15"/>
      <c r="AK668" s="51">
        <f t="shared" ca="1" si="365"/>
        <v>2898748.9216977344</v>
      </c>
      <c r="AL668" s="15">
        <f t="shared" ca="1" si="366"/>
        <v>3091164.0416977345</v>
      </c>
      <c r="AM668" s="49">
        <f t="shared" ca="1" si="367"/>
        <v>17736.7106641969</v>
      </c>
      <c r="AN668" s="49">
        <f t="shared" ca="1" si="368"/>
        <v>45591.892182253498</v>
      </c>
      <c r="AO668" s="15"/>
      <c r="AP668" s="49">
        <f t="shared" ca="1" si="369"/>
        <v>65827.336806907129</v>
      </c>
      <c r="AQ668" s="15">
        <f t="shared" si="381"/>
        <v>113123.97078481909</v>
      </c>
      <c r="AR668" s="15">
        <f t="shared" si="382"/>
        <v>0</v>
      </c>
      <c r="AS668" s="15"/>
      <c r="AT668" s="15"/>
      <c r="AU668" s="51">
        <f t="shared" si="370"/>
        <v>7093.5</v>
      </c>
      <c r="AV668" s="51">
        <f t="shared" ca="1" si="371"/>
        <v>67439.350931451103</v>
      </c>
      <c r="AW668" s="51">
        <f t="shared" ca="1" si="383"/>
        <v>0</v>
      </c>
      <c r="AX668" s="15">
        <f t="shared" ca="1" si="384"/>
        <v>27236.216953539129</v>
      </c>
      <c r="AY668" s="51">
        <f t="shared" ca="1" si="385"/>
        <v>-2996.128051433132</v>
      </c>
      <c r="AZ668" s="52">
        <f t="shared" ca="1" si="372"/>
        <v>0</v>
      </c>
      <c r="BA668" s="52">
        <f t="shared" ca="1" si="373"/>
        <v>0</v>
      </c>
      <c r="BB668" s="52">
        <f t="shared" si="386"/>
        <v>0</v>
      </c>
      <c r="BC668" s="39">
        <f t="shared" si="387"/>
        <v>0</v>
      </c>
      <c r="BD668" s="51">
        <f t="shared" ca="1" si="388"/>
        <v>0</v>
      </c>
      <c r="BE668" s="15">
        <f t="shared" ca="1" si="389"/>
        <v>137364.05968692509</v>
      </c>
      <c r="BF668" s="15">
        <v>-74681.570000000007</v>
      </c>
      <c r="BG668" s="15">
        <f t="shared" ca="1" si="390"/>
        <v>3217175.1342311101</v>
      </c>
      <c r="BH668" s="15"/>
      <c r="BI668" s="15"/>
    </row>
    <row r="669" spans="1:61" ht="11.25" x14ac:dyDescent="0.2">
      <c r="A669" s="20">
        <v>31713</v>
      </c>
      <c r="B669" s="20"/>
      <c r="C669" s="20">
        <v>1</v>
      </c>
      <c r="D669" s="20">
        <f t="shared" si="374"/>
        <v>3</v>
      </c>
      <c r="E669" s="47">
        <f t="shared" si="375"/>
        <v>4</v>
      </c>
      <c r="F669" s="47">
        <f t="shared" si="376"/>
        <v>34</v>
      </c>
      <c r="G669" s="21" t="s">
        <v>750</v>
      </c>
      <c r="H669" s="29">
        <v>3325</v>
      </c>
      <c r="I669" s="48"/>
      <c r="J669" s="29">
        <f t="shared" si="377"/>
        <v>5359.7014925373132</v>
      </c>
      <c r="K669" s="125">
        <v>222555.45</v>
      </c>
      <c r="L669" s="125">
        <v>109680.05</v>
      </c>
      <c r="M669" s="125">
        <v>92677</v>
      </c>
      <c r="N669" s="126">
        <f t="shared" si="357"/>
        <v>295692.14350000001</v>
      </c>
      <c r="O669" s="126">
        <f t="shared" ca="1" si="358"/>
        <v>908515.0717329575</v>
      </c>
      <c r="P669" s="126">
        <f t="shared" ca="1" si="359"/>
        <v>183847</v>
      </c>
      <c r="Q669" s="49">
        <f t="shared" si="378"/>
        <v>1</v>
      </c>
      <c r="R669" s="49">
        <f t="shared" si="379"/>
        <v>0</v>
      </c>
      <c r="S669" s="49">
        <f ca="1">OFFSET(V!$B$7,D669,Q669)*H669</f>
        <v>19052.25</v>
      </c>
      <c r="T669" s="49">
        <f ca="1">IF(R669&gt;0,OFFSET(V!$I$7,D669,R669)*IF(R669=1,H669-9300,IF(R669=2,H669-18000,IF(R669=3,H669-45000,0))),0)</f>
        <v>0</v>
      </c>
      <c r="U669" s="49">
        <f>IF(AND(I669=1,H669&gt;20000,H669&lt;=45000),H669*V!$G$7,0)+IF(AND(I669=1,H669&gt;45000,H669&lt;=50000),V!$G$7/5000*(50000-H669)*H669,0)</f>
        <v>0</v>
      </c>
      <c r="V669" s="50">
        <f t="shared" ca="1" si="360"/>
        <v>19052.25</v>
      </c>
      <c r="W669" s="51">
        <v>13341.1</v>
      </c>
      <c r="X669" s="51">
        <v>0</v>
      </c>
      <c r="Y669" s="52">
        <v>1220.5402498492037</v>
      </c>
      <c r="Z669" s="52">
        <v>79667.521783682037</v>
      </c>
      <c r="AA669" s="52">
        <v>0</v>
      </c>
      <c r="AB669" s="138">
        <f t="shared" si="380"/>
        <v>0</v>
      </c>
      <c r="AC669" s="52">
        <v>75378.27702528279</v>
      </c>
      <c r="AD669" s="138">
        <f t="shared" si="361"/>
        <v>0</v>
      </c>
      <c r="AE669" s="138">
        <f t="shared" si="362"/>
        <v>3325</v>
      </c>
      <c r="AF669" s="138">
        <f t="shared" si="363"/>
        <v>0</v>
      </c>
      <c r="AG669" s="138">
        <f t="shared" si="364"/>
        <v>0</v>
      </c>
      <c r="AH669" s="29"/>
      <c r="AI669" s="29"/>
      <c r="AJ669" s="15"/>
      <c r="AK669" s="51">
        <f t="shared" ca="1" si="365"/>
        <v>2383367.9932356495</v>
      </c>
      <c r="AL669" s="15">
        <f t="shared" ca="1" si="366"/>
        <v>2599608.3432356496</v>
      </c>
      <c r="AM669" s="49">
        <f t="shared" ca="1" si="367"/>
        <v>14583.225261734591</v>
      </c>
      <c r="AN669" s="49">
        <f t="shared" ca="1" si="368"/>
        <v>538.23583563019986</v>
      </c>
      <c r="AO669" s="15"/>
      <c r="AP669" s="49">
        <f t="shared" ca="1" si="369"/>
        <v>43862.951373110038</v>
      </c>
      <c r="AQ669" s="15">
        <f t="shared" si="381"/>
        <v>75378.27702528279</v>
      </c>
      <c r="AR669" s="15">
        <f t="shared" si="382"/>
        <v>0</v>
      </c>
      <c r="AS669" s="15"/>
      <c r="AT669" s="15"/>
      <c r="AU669" s="51">
        <f t="shared" si="370"/>
        <v>0</v>
      </c>
      <c r="AV669" s="51">
        <f t="shared" ca="1" si="371"/>
        <v>55449.021228257894</v>
      </c>
      <c r="AW669" s="51">
        <f t="shared" ca="1" si="383"/>
        <v>0</v>
      </c>
      <c r="AX669" s="15">
        <f t="shared" ca="1" si="384"/>
        <v>23933.695576085142</v>
      </c>
      <c r="AY669" s="51">
        <f t="shared" ca="1" si="385"/>
        <v>-2632.8332166061632</v>
      </c>
      <c r="AZ669" s="52">
        <f t="shared" ca="1" si="372"/>
        <v>0</v>
      </c>
      <c r="BA669" s="52">
        <f t="shared" ca="1" si="373"/>
        <v>0</v>
      </c>
      <c r="BB669" s="52">
        <f t="shared" si="386"/>
        <v>0</v>
      </c>
      <c r="BC669" s="39">
        <f t="shared" si="387"/>
        <v>0</v>
      </c>
      <c r="BD669" s="51">
        <f t="shared" ca="1" si="388"/>
        <v>0</v>
      </c>
      <c r="BE669" s="15">
        <f t="shared" ca="1" si="389"/>
        <v>96679.139384761773</v>
      </c>
      <c r="BF669" s="15">
        <v>-53174.86</v>
      </c>
      <c r="BG669" s="15">
        <f t="shared" ca="1" si="390"/>
        <v>2658234.0837177765</v>
      </c>
      <c r="BH669" s="15"/>
      <c r="BI669" s="15"/>
    </row>
    <row r="670" spans="1:61" ht="11.25" x14ac:dyDescent="0.2">
      <c r="A670" s="20">
        <v>31714</v>
      </c>
      <c r="B670" s="20"/>
      <c r="C670" s="20">
        <v>1</v>
      </c>
      <c r="D670" s="20">
        <f t="shared" si="374"/>
        <v>3</v>
      </c>
      <c r="E670" s="47">
        <f t="shared" si="375"/>
        <v>3</v>
      </c>
      <c r="F670" s="47">
        <f t="shared" si="376"/>
        <v>33</v>
      </c>
      <c r="G670" s="21" t="s">
        <v>751</v>
      </c>
      <c r="H670" s="29">
        <v>1158</v>
      </c>
      <c r="I670" s="48"/>
      <c r="J670" s="29">
        <f t="shared" si="377"/>
        <v>1866.6268656716418</v>
      </c>
      <c r="K670" s="125">
        <v>100421.9</v>
      </c>
      <c r="L670" s="125">
        <v>54404.3</v>
      </c>
      <c r="M670" s="125">
        <v>32736</v>
      </c>
      <c r="N670" s="126">
        <f t="shared" si="357"/>
        <v>126257.44500000001</v>
      </c>
      <c r="O670" s="126">
        <f t="shared" ca="1" si="358"/>
        <v>316409.15881707211</v>
      </c>
      <c r="P670" s="126">
        <f t="shared" ca="1" si="359"/>
        <v>57046</v>
      </c>
      <c r="Q670" s="49">
        <f t="shared" si="378"/>
        <v>1</v>
      </c>
      <c r="R670" s="49">
        <f t="shared" si="379"/>
        <v>0</v>
      </c>
      <c r="S670" s="49">
        <f ca="1">OFFSET(V!$B$7,D670,Q670)*H670</f>
        <v>6635.34</v>
      </c>
      <c r="T670" s="49">
        <f ca="1">IF(R670&gt;0,OFFSET(V!$I$7,D670,R670)*IF(R670=1,H670-9300,IF(R670=2,H670-18000,IF(R670=3,H670-45000,0))),0)</f>
        <v>0</v>
      </c>
      <c r="U670" s="49">
        <f>IF(AND(I670=1,H670&gt;20000,H670&lt;=45000),H670*V!$G$7,0)+IF(AND(I670=1,H670&gt;45000,H670&lt;=50000),V!$G$7/5000*(50000-H670)*H670,0)</f>
        <v>0</v>
      </c>
      <c r="V670" s="50">
        <f t="shared" ca="1" si="360"/>
        <v>6635.34</v>
      </c>
      <c r="W670" s="51">
        <v>0</v>
      </c>
      <c r="X670" s="51">
        <v>0</v>
      </c>
      <c r="Y670" s="52">
        <v>73.181544007034731</v>
      </c>
      <c r="Z670" s="52">
        <v>20363.364170839297</v>
      </c>
      <c r="AA670" s="52">
        <v>1653</v>
      </c>
      <c r="AB670" s="138">
        <f t="shared" si="380"/>
        <v>653</v>
      </c>
      <c r="AC670" s="52">
        <v>19267.014603567612</v>
      </c>
      <c r="AD670" s="138">
        <f t="shared" si="361"/>
        <v>0</v>
      </c>
      <c r="AE670" s="138">
        <f t="shared" si="362"/>
        <v>1158</v>
      </c>
      <c r="AF670" s="138">
        <f t="shared" si="363"/>
        <v>0</v>
      </c>
      <c r="AG670" s="138">
        <f t="shared" si="364"/>
        <v>0</v>
      </c>
      <c r="AH670" s="29"/>
      <c r="AI670" s="29"/>
      <c r="AJ670" s="15"/>
      <c r="AK670" s="51">
        <f t="shared" ca="1" si="365"/>
        <v>830057.18380958866</v>
      </c>
      <c r="AL670" s="15">
        <f t="shared" ca="1" si="366"/>
        <v>893738.52380958863</v>
      </c>
      <c r="AM670" s="49">
        <f t="shared" ca="1" si="367"/>
        <v>5078.9097302522277</v>
      </c>
      <c r="AN670" s="49">
        <f t="shared" ca="1" si="368"/>
        <v>32.271716968122135</v>
      </c>
      <c r="AO670" s="15"/>
      <c r="AP670" s="49">
        <f t="shared" ca="1" si="369"/>
        <v>11211.560651324353</v>
      </c>
      <c r="AQ670" s="15">
        <f t="shared" si="381"/>
        <v>19267.014603567612</v>
      </c>
      <c r="AR670" s="15">
        <f t="shared" si="382"/>
        <v>0</v>
      </c>
      <c r="AS670" s="15"/>
      <c r="AT670" s="15"/>
      <c r="AU670" s="51">
        <f t="shared" si="370"/>
        <v>326.5</v>
      </c>
      <c r="AV670" s="51">
        <f t="shared" ca="1" si="371"/>
        <v>19311.268145059443</v>
      </c>
      <c r="AW670" s="51">
        <f t="shared" ca="1" si="383"/>
        <v>0</v>
      </c>
      <c r="AX670" s="15">
        <f t="shared" ca="1" si="384"/>
        <v>11582.314192816182</v>
      </c>
      <c r="AY670" s="51">
        <f t="shared" ca="1" si="385"/>
        <v>-1274.1158771354035</v>
      </c>
      <c r="AZ670" s="52">
        <f t="shared" ca="1" si="372"/>
        <v>0</v>
      </c>
      <c r="BA670" s="52">
        <f t="shared" ca="1" si="373"/>
        <v>0</v>
      </c>
      <c r="BB670" s="52">
        <f t="shared" si="386"/>
        <v>0</v>
      </c>
      <c r="BC670" s="39">
        <f t="shared" si="387"/>
        <v>0</v>
      </c>
      <c r="BD670" s="51">
        <f t="shared" ca="1" si="388"/>
        <v>0</v>
      </c>
      <c r="BE670" s="15">
        <f t="shared" ca="1" si="389"/>
        <v>29575.212919248392</v>
      </c>
      <c r="BF670" s="15">
        <v>-19283.759999999998</v>
      </c>
      <c r="BG670" s="15">
        <f t="shared" ca="1" si="390"/>
        <v>909141.15817605739</v>
      </c>
      <c r="BH670" s="15"/>
      <c r="BI670" s="15"/>
    </row>
    <row r="671" spans="1:61" ht="11.25" x14ac:dyDescent="0.2">
      <c r="A671" s="20">
        <v>31715</v>
      </c>
      <c r="B671" s="20"/>
      <c r="C671" s="20">
        <v>1</v>
      </c>
      <c r="D671" s="20">
        <f t="shared" si="374"/>
        <v>3</v>
      </c>
      <c r="E671" s="47">
        <f t="shared" si="375"/>
        <v>4</v>
      </c>
      <c r="F671" s="47">
        <f t="shared" si="376"/>
        <v>34</v>
      </c>
      <c r="G671" s="21" t="s">
        <v>752</v>
      </c>
      <c r="H671" s="29">
        <v>2854</v>
      </c>
      <c r="I671" s="48"/>
      <c r="J671" s="29">
        <f t="shared" si="377"/>
        <v>4600.4776119402986</v>
      </c>
      <c r="K671" s="125">
        <v>388343.65</v>
      </c>
      <c r="L671" s="125">
        <v>4073961.82</v>
      </c>
      <c r="M671" s="125">
        <v>0</v>
      </c>
      <c r="N671" s="126">
        <f t="shared" si="357"/>
        <v>1868452.5378</v>
      </c>
      <c r="O671" s="126">
        <f t="shared" ca="1" si="358"/>
        <v>779820.15480477014</v>
      </c>
      <c r="P671" s="126">
        <f t="shared" ca="1" si="359"/>
        <v>0</v>
      </c>
      <c r="Q671" s="49">
        <f t="shared" si="378"/>
        <v>1</v>
      </c>
      <c r="R671" s="49">
        <f t="shared" si="379"/>
        <v>0</v>
      </c>
      <c r="S671" s="49">
        <f ca="1">OFFSET(V!$B$7,D671,Q671)*H671</f>
        <v>16353.420000000002</v>
      </c>
      <c r="T671" s="49">
        <f ca="1">IF(R671&gt;0,OFFSET(V!$I$7,D671,R671)*IF(R671=1,H671-9300,IF(R671=2,H671-18000,IF(R671=3,H671-45000,0))),0)</f>
        <v>0</v>
      </c>
      <c r="U671" s="49">
        <f>IF(AND(I671=1,H671&gt;20000,H671&lt;=45000),H671*V!$G$7,0)+IF(AND(I671=1,H671&gt;45000,H671&lt;=50000),V!$G$7/5000*(50000-H671)*H671,0)</f>
        <v>0</v>
      </c>
      <c r="V671" s="50">
        <f t="shared" ca="1" si="360"/>
        <v>16353.420000000002</v>
      </c>
      <c r="W671" s="51">
        <v>12175.2</v>
      </c>
      <c r="X671" s="51">
        <v>0</v>
      </c>
      <c r="Y671" s="52">
        <v>841.84211100048685</v>
      </c>
      <c r="Z671" s="52">
        <v>119544.34132976751</v>
      </c>
      <c r="AA671" s="52">
        <v>0</v>
      </c>
      <c r="AB671" s="138">
        <f t="shared" si="380"/>
        <v>0</v>
      </c>
      <c r="AC671" s="52">
        <v>113108.15594374209</v>
      </c>
      <c r="AD671" s="138">
        <f t="shared" si="361"/>
        <v>0</v>
      </c>
      <c r="AE671" s="138">
        <f t="shared" si="362"/>
        <v>2854</v>
      </c>
      <c r="AF671" s="138">
        <f t="shared" si="363"/>
        <v>0</v>
      </c>
      <c r="AG671" s="138">
        <f t="shared" si="364"/>
        <v>0</v>
      </c>
      <c r="AH671" s="29"/>
      <c r="AI671" s="29"/>
      <c r="AJ671" s="15"/>
      <c r="AK671" s="51">
        <f t="shared" ca="1" si="365"/>
        <v>2045754.0609607652</v>
      </c>
      <c r="AL671" s="15">
        <f t="shared" ca="1" si="366"/>
        <v>2074282.6809607651</v>
      </c>
      <c r="AM671" s="49">
        <f t="shared" ca="1" si="367"/>
        <v>12517.451096839255</v>
      </c>
      <c r="AN671" s="49">
        <f t="shared" ca="1" si="368"/>
        <v>371.23691098185384</v>
      </c>
      <c r="AO671" s="15"/>
      <c r="AP671" s="49">
        <f t="shared" ca="1" si="369"/>
        <v>65818.134081234573</v>
      </c>
      <c r="AQ671" s="15">
        <f t="shared" si="381"/>
        <v>113108.15594374209</v>
      </c>
      <c r="AR671" s="15">
        <f t="shared" si="382"/>
        <v>0</v>
      </c>
      <c r="AS671" s="15"/>
      <c r="AT671" s="15"/>
      <c r="AU671" s="51">
        <f t="shared" si="370"/>
        <v>0</v>
      </c>
      <c r="AV671" s="51">
        <f t="shared" ca="1" si="371"/>
        <v>47594.43807081144</v>
      </c>
      <c r="AW671" s="51">
        <f t="shared" ca="1" si="383"/>
        <v>0</v>
      </c>
      <c r="AX671" s="15">
        <f t="shared" ca="1" si="384"/>
        <v>304.4162083039264</v>
      </c>
      <c r="AY671" s="51">
        <f t="shared" ca="1" si="385"/>
        <v>-33.487394470610909</v>
      </c>
      <c r="AZ671" s="52">
        <f t="shared" ca="1" si="372"/>
        <v>0</v>
      </c>
      <c r="BA671" s="52">
        <f t="shared" ca="1" si="373"/>
        <v>0</v>
      </c>
      <c r="BB671" s="52">
        <f t="shared" si="386"/>
        <v>0</v>
      </c>
      <c r="BC671" s="39">
        <f t="shared" si="387"/>
        <v>0</v>
      </c>
      <c r="BD671" s="51">
        <f t="shared" ca="1" si="388"/>
        <v>0</v>
      </c>
      <c r="BE671" s="15">
        <f t="shared" ca="1" si="389"/>
        <v>113379.08475757542</v>
      </c>
      <c r="BF671" s="15">
        <v>-113160.25</v>
      </c>
      <c r="BG671" s="15">
        <f t="shared" ca="1" si="390"/>
        <v>2087390.2037261617</v>
      </c>
      <c r="BH671" s="15"/>
      <c r="BI671" s="15"/>
    </row>
    <row r="672" spans="1:61" ht="11.25" x14ac:dyDescent="0.2">
      <c r="A672" s="20">
        <v>31716</v>
      </c>
      <c r="B672" s="20"/>
      <c r="C672" s="20">
        <v>1</v>
      </c>
      <c r="D672" s="20">
        <f t="shared" si="374"/>
        <v>3</v>
      </c>
      <c r="E672" s="47">
        <f t="shared" si="375"/>
        <v>5</v>
      </c>
      <c r="F672" s="47">
        <f t="shared" si="376"/>
        <v>35</v>
      </c>
      <c r="G672" s="21" t="s">
        <v>753</v>
      </c>
      <c r="H672" s="29">
        <v>8696</v>
      </c>
      <c r="I672" s="48"/>
      <c r="J672" s="29">
        <f t="shared" si="377"/>
        <v>14017.432835820895</v>
      </c>
      <c r="K672" s="125">
        <v>812477.95</v>
      </c>
      <c r="L672" s="125">
        <v>5057758.28</v>
      </c>
      <c r="M672" s="125">
        <v>0</v>
      </c>
      <c r="N672" s="126">
        <f t="shared" si="357"/>
        <v>2557509.8532000002</v>
      </c>
      <c r="O672" s="126">
        <f t="shared" ca="1" si="358"/>
        <v>2376074.3048991873</v>
      </c>
      <c r="P672" s="126">
        <f t="shared" ca="1" si="359"/>
        <v>0</v>
      </c>
      <c r="Q672" s="49">
        <f t="shared" si="378"/>
        <v>1</v>
      </c>
      <c r="R672" s="49">
        <f t="shared" si="379"/>
        <v>0</v>
      </c>
      <c r="S672" s="49">
        <f ca="1">OFFSET(V!$B$7,D672,Q672)*H672</f>
        <v>49828.08</v>
      </c>
      <c r="T672" s="49">
        <f ca="1">IF(R672&gt;0,OFFSET(V!$I$7,D672,R672)*IF(R672=1,H672-9300,IF(R672=2,H672-18000,IF(R672=3,H672-45000,0))),0)</f>
        <v>0</v>
      </c>
      <c r="U672" s="49">
        <f>IF(AND(I672=1,H672&gt;20000,H672&lt;=45000),H672*V!$G$7,0)+IF(AND(I672=1,H672&gt;45000,H672&lt;=50000),V!$G$7/5000*(50000-H672)*H672,0)</f>
        <v>0</v>
      </c>
      <c r="V672" s="50">
        <f t="shared" ca="1" si="360"/>
        <v>49828.08</v>
      </c>
      <c r="W672" s="51">
        <v>48391.8</v>
      </c>
      <c r="X672" s="51">
        <v>0</v>
      </c>
      <c r="Y672" s="52">
        <v>20788.500250721278</v>
      </c>
      <c r="Z672" s="52">
        <v>168492.54740085607</v>
      </c>
      <c r="AA672" s="52">
        <v>2218</v>
      </c>
      <c r="AB672" s="138">
        <f t="shared" si="380"/>
        <v>1218</v>
      </c>
      <c r="AC672" s="52">
        <v>159421.02415540113</v>
      </c>
      <c r="AD672" s="138">
        <f t="shared" si="361"/>
        <v>0</v>
      </c>
      <c r="AE672" s="138">
        <f t="shared" si="362"/>
        <v>8696</v>
      </c>
      <c r="AF672" s="138">
        <f t="shared" si="363"/>
        <v>0</v>
      </c>
      <c r="AG672" s="138">
        <f t="shared" si="364"/>
        <v>0</v>
      </c>
      <c r="AH672" s="29"/>
      <c r="AI672" s="29"/>
      <c r="AJ672" s="15"/>
      <c r="AK672" s="51">
        <f t="shared" ca="1" si="365"/>
        <v>6233313.7050157022</v>
      </c>
      <c r="AL672" s="15">
        <f t="shared" ca="1" si="366"/>
        <v>6331533.5850157021</v>
      </c>
      <c r="AM672" s="49">
        <f t="shared" ca="1" si="367"/>
        <v>38140.068233396691</v>
      </c>
      <c r="AN672" s="49">
        <f t="shared" ca="1" si="368"/>
        <v>9167.3468411451304</v>
      </c>
      <c r="AO672" s="15"/>
      <c r="AP672" s="49">
        <f t="shared" ca="1" si="369"/>
        <v>92767.796059258981</v>
      </c>
      <c r="AQ672" s="15">
        <f t="shared" si="381"/>
        <v>159421.02415540113</v>
      </c>
      <c r="AR672" s="15">
        <f t="shared" si="382"/>
        <v>0</v>
      </c>
      <c r="AS672" s="15"/>
      <c r="AT672" s="15"/>
      <c r="AU672" s="51">
        <f t="shared" si="370"/>
        <v>609</v>
      </c>
      <c r="AV672" s="51">
        <f t="shared" ca="1" si="371"/>
        <v>145017.95145892652</v>
      </c>
      <c r="AW672" s="51">
        <f t="shared" ca="1" si="383"/>
        <v>0</v>
      </c>
      <c r="AX672" s="15">
        <f t="shared" ca="1" si="384"/>
        <v>78973.723362784367</v>
      </c>
      <c r="AY672" s="51">
        <f t="shared" ca="1" si="385"/>
        <v>-8687.527651031287</v>
      </c>
      <c r="AZ672" s="52">
        <f t="shared" ca="1" si="372"/>
        <v>0</v>
      </c>
      <c r="BA672" s="52">
        <f t="shared" ca="1" si="373"/>
        <v>0</v>
      </c>
      <c r="BB672" s="52">
        <f t="shared" si="386"/>
        <v>0</v>
      </c>
      <c r="BC672" s="39">
        <f t="shared" si="387"/>
        <v>0</v>
      </c>
      <c r="BD672" s="51">
        <f t="shared" ca="1" si="388"/>
        <v>0</v>
      </c>
      <c r="BE672" s="15">
        <f t="shared" ca="1" si="389"/>
        <v>229707.2198671542</v>
      </c>
      <c r="BF672" s="15">
        <v>-219103.69</v>
      </c>
      <c r="BG672" s="15">
        <f t="shared" ca="1" si="390"/>
        <v>6389444.5299573978</v>
      </c>
      <c r="BH672" s="15"/>
      <c r="BI672" s="15"/>
    </row>
    <row r="673" spans="1:61" ht="11.25" x14ac:dyDescent="0.2">
      <c r="A673" s="20">
        <v>31717</v>
      </c>
      <c r="B673" s="20"/>
      <c r="C673" s="20">
        <v>1</v>
      </c>
      <c r="D673" s="20">
        <f t="shared" si="374"/>
        <v>3</v>
      </c>
      <c r="E673" s="47">
        <f t="shared" si="375"/>
        <v>7</v>
      </c>
      <c r="F673" s="47">
        <f t="shared" si="376"/>
        <v>37</v>
      </c>
      <c r="G673" s="21" t="s">
        <v>754</v>
      </c>
      <c r="H673" s="29">
        <v>20523</v>
      </c>
      <c r="I673" s="48"/>
      <c r="J673" s="29">
        <f t="shared" si="377"/>
        <v>41046</v>
      </c>
      <c r="K673" s="125">
        <v>1757508.4</v>
      </c>
      <c r="L673" s="125">
        <v>5738349.8300000001</v>
      </c>
      <c r="M673" s="125">
        <v>0</v>
      </c>
      <c r="N673" s="126">
        <f t="shared" si="357"/>
        <v>3503362.4816999999</v>
      </c>
      <c r="O673" s="126">
        <f t="shared" ca="1" si="358"/>
        <v>6957646.7432512259</v>
      </c>
      <c r="P673" s="126">
        <f t="shared" ca="1" si="359"/>
        <v>1036285</v>
      </c>
      <c r="Q673" s="49">
        <f t="shared" si="378"/>
        <v>3</v>
      </c>
      <c r="R673" s="49">
        <f t="shared" si="379"/>
        <v>0</v>
      </c>
      <c r="S673" s="49">
        <f ca="1">OFFSET(V!$B$7,D673,Q673)*H673</f>
        <v>2106480.7200000002</v>
      </c>
      <c r="T673" s="49">
        <f ca="1">IF(R673&gt;0,OFFSET(V!$I$7,D673,R673)*IF(R673=1,H673-9300,IF(R673=2,H673-18000,IF(R673=3,H673-45000,0))),0)</f>
        <v>0</v>
      </c>
      <c r="U673" s="49">
        <f>IF(AND(I673=1,H673&gt;20000,H673&lt;=45000),H673*V!$G$7,0)+IF(AND(I673=1,H673&gt;45000,H673&lt;=50000),V!$G$7/5000*(50000-H673)*H673,0)</f>
        <v>0</v>
      </c>
      <c r="V673" s="50">
        <f t="shared" ca="1" si="360"/>
        <v>2106480.7200000002</v>
      </c>
      <c r="W673" s="51">
        <v>137774.25</v>
      </c>
      <c r="X673" s="51">
        <v>0</v>
      </c>
      <c r="Y673" s="52">
        <v>1835637.0864007324</v>
      </c>
      <c r="Z673" s="52">
        <v>733516.12973554351</v>
      </c>
      <c r="AA673" s="52">
        <v>29931</v>
      </c>
      <c r="AB673" s="138">
        <f t="shared" si="380"/>
        <v>28931</v>
      </c>
      <c r="AC673" s="52">
        <v>694024.12415750744</v>
      </c>
      <c r="AD673" s="138">
        <f t="shared" si="361"/>
        <v>1</v>
      </c>
      <c r="AE673" s="138">
        <f t="shared" si="362"/>
        <v>0</v>
      </c>
      <c r="AF673" s="138">
        <f t="shared" si="363"/>
        <v>20523</v>
      </c>
      <c r="AG673" s="138">
        <f t="shared" si="364"/>
        <v>41046</v>
      </c>
      <c r="AH673" s="29"/>
      <c r="AI673" s="29"/>
      <c r="AJ673" s="15"/>
      <c r="AK673" s="51">
        <f t="shared" ca="1" si="365"/>
        <v>18252457.303184301</v>
      </c>
      <c r="AL673" s="15">
        <f t="shared" ca="1" si="366"/>
        <v>21532997.273184299</v>
      </c>
      <c r="AM673" s="49">
        <f t="shared" ca="1" si="367"/>
        <v>90012.490841076404</v>
      </c>
      <c r="AN673" s="49">
        <f t="shared" ca="1" si="368"/>
        <v>809482.24463285867</v>
      </c>
      <c r="AO673" s="15"/>
      <c r="AP673" s="49">
        <f t="shared" ca="1" si="369"/>
        <v>403855.69438626769</v>
      </c>
      <c r="AQ673" s="15">
        <f t="shared" si="381"/>
        <v>0</v>
      </c>
      <c r="AR673" s="15">
        <f t="shared" si="382"/>
        <v>694024.12415750744</v>
      </c>
      <c r="AS673" s="15"/>
      <c r="AT673" s="15"/>
      <c r="AU673" s="51">
        <f t="shared" si="370"/>
        <v>0</v>
      </c>
      <c r="AV673" s="51">
        <f t="shared" ca="1" si="371"/>
        <v>0</v>
      </c>
      <c r="AW673" s="51">
        <f t="shared" si="383"/>
        <v>0</v>
      </c>
      <c r="AX673" s="15">
        <f t="shared" si="384"/>
        <v>0</v>
      </c>
      <c r="AY673" s="51">
        <f t="shared" ca="1" si="385"/>
        <v>0</v>
      </c>
      <c r="AZ673" s="52">
        <f t="shared" ca="1" si="372"/>
        <v>289727.84655857808</v>
      </c>
      <c r="BA673" s="52">
        <f t="shared" ca="1" si="373"/>
        <v>309106.46298509539</v>
      </c>
      <c r="BB673" s="52">
        <f t="shared" ca="1" si="386"/>
        <v>0</v>
      </c>
      <c r="BC673" s="39">
        <f t="shared" ca="1" si="387"/>
        <v>308665.87977243378</v>
      </c>
      <c r="BD673" s="51">
        <f t="shared" ca="1" si="388"/>
        <v>-16742.66809895476</v>
      </c>
      <c r="BE673" s="15">
        <f t="shared" ca="1" si="389"/>
        <v>985947.3358309865</v>
      </c>
      <c r="BF673" s="15">
        <v>-551832.04</v>
      </c>
      <c r="BG673" s="15">
        <f t="shared" ca="1" si="390"/>
        <v>22866607.304489221</v>
      </c>
      <c r="BH673" s="15"/>
      <c r="BI673" s="15"/>
    </row>
    <row r="674" spans="1:61" ht="11.25" x14ac:dyDescent="0.2">
      <c r="A674" s="20">
        <v>31718</v>
      </c>
      <c r="B674" s="20"/>
      <c r="C674" s="20">
        <v>1</v>
      </c>
      <c r="D674" s="20">
        <f t="shared" si="374"/>
        <v>3</v>
      </c>
      <c r="E674" s="47">
        <f t="shared" si="375"/>
        <v>4</v>
      </c>
      <c r="F674" s="47">
        <f t="shared" si="376"/>
        <v>34</v>
      </c>
      <c r="G674" s="21" t="s">
        <v>755</v>
      </c>
      <c r="H674" s="29">
        <v>2790</v>
      </c>
      <c r="I674" s="48"/>
      <c r="J674" s="29">
        <f t="shared" si="377"/>
        <v>4497.313432835821</v>
      </c>
      <c r="K674" s="125">
        <v>286695.5</v>
      </c>
      <c r="L674" s="125">
        <v>506259.18</v>
      </c>
      <c r="M674" s="125">
        <v>0</v>
      </c>
      <c r="N674" s="126">
        <f t="shared" si="357"/>
        <v>403861.84019999998</v>
      </c>
      <c r="O674" s="126">
        <f t="shared" ca="1" si="358"/>
        <v>762332.94740900793</v>
      </c>
      <c r="P674" s="126">
        <f t="shared" ca="1" si="359"/>
        <v>107541</v>
      </c>
      <c r="Q674" s="49">
        <f t="shared" si="378"/>
        <v>1</v>
      </c>
      <c r="R674" s="49">
        <f t="shared" si="379"/>
        <v>0</v>
      </c>
      <c r="S674" s="49">
        <f ca="1">OFFSET(V!$B$7,D674,Q674)*H674</f>
        <v>15986.7</v>
      </c>
      <c r="T674" s="49">
        <f ca="1">IF(R674&gt;0,OFFSET(V!$I$7,D674,R674)*IF(R674=1,H674-9300,IF(R674=2,H674-18000,IF(R674=3,H674-45000,0))),0)</f>
        <v>0</v>
      </c>
      <c r="U674" s="49">
        <f>IF(AND(I674=1,H674&gt;20000,H674&lt;=45000),H674*V!$G$7,0)+IF(AND(I674=1,H674&gt;45000,H674&lt;=50000),V!$G$7/5000*(50000-H674)*H674,0)</f>
        <v>0</v>
      </c>
      <c r="V674" s="50">
        <f t="shared" ca="1" si="360"/>
        <v>15986.7</v>
      </c>
      <c r="W674" s="51">
        <v>9919.0500000000011</v>
      </c>
      <c r="X674" s="51">
        <v>0</v>
      </c>
      <c r="Y674" s="52">
        <v>540.97657754554768</v>
      </c>
      <c r="Z674" s="52">
        <v>64839.574718574448</v>
      </c>
      <c r="AA674" s="52">
        <v>8519</v>
      </c>
      <c r="AB674" s="138">
        <f t="shared" si="380"/>
        <v>7519</v>
      </c>
      <c r="AC674" s="52">
        <v>61348.656465165863</v>
      </c>
      <c r="AD674" s="138">
        <f t="shared" si="361"/>
        <v>0</v>
      </c>
      <c r="AE674" s="138">
        <f t="shared" si="362"/>
        <v>2790</v>
      </c>
      <c r="AF674" s="138">
        <f t="shared" si="363"/>
        <v>0</v>
      </c>
      <c r="AG674" s="138">
        <f t="shared" si="364"/>
        <v>0</v>
      </c>
      <c r="AH674" s="29"/>
      <c r="AI674" s="29"/>
      <c r="AJ674" s="15"/>
      <c r="AK674" s="51">
        <f t="shared" ca="1" si="365"/>
        <v>1999878.707106004</v>
      </c>
      <c r="AL674" s="15">
        <f t="shared" ca="1" si="366"/>
        <v>2133325.457106004</v>
      </c>
      <c r="AM674" s="49">
        <f t="shared" ca="1" si="367"/>
        <v>12236.751422628424</v>
      </c>
      <c r="AN674" s="49">
        <f t="shared" ca="1" si="368"/>
        <v>238.56073595898826</v>
      </c>
      <c r="AO674" s="15"/>
      <c r="AP674" s="49">
        <f t="shared" ca="1" si="369"/>
        <v>35699.05338158142</v>
      </c>
      <c r="AQ674" s="15">
        <f t="shared" si="381"/>
        <v>61348.656465165863</v>
      </c>
      <c r="AR674" s="15">
        <f t="shared" si="382"/>
        <v>0</v>
      </c>
      <c r="AS674" s="15"/>
      <c r="AT674" s="15"/>
      <c r="AU674" s="51">
        <f t="shared" si="370"/>
        <v>3759.5</v>
      </c>
      <c r="AV674" s="51">
        <f t="shared" ca="1" si="371"/>
        <v>46527.148639650986</v>
      </c>
      <c r="AW674" s="51">
        <f t="shared" ca="1" si="383"/>
        <v>0</v>
      </c>
      <c r="AX674" s="15">
        <f t="shared" ca="1" si="384"/>
        <v>24637.045556066536</v>
      </c>
      <c r="AY674" s="51">
        <f t="shared" ca="1" si="385"/>
        <v>-2710.2054378875537</v>
      </c>
      <c r="AZ674" s="52">
        <f t="shared" ca="1" si="372"/>
        <v>0</v>
      </c>
      <c r="BA674" s="52">
        <f t="shared" ca="1" si="373"/>
        <v>0</v>
      </c>
      <c r="BB674" s="52">
        <f t="shared" si="386"/>
        <v>0</v>
      </c>
      <c r="BC674" s="39">
        <f t="shared" si="387"/>
        <v>0</v>
      </c>
      <c r="BD674" s="51">
        <f t="shared" ca="1" si="388"/>
        <v>0</v>
      </c>
      <c r="BE674" s="15">
        <f t="shared" ca="1" si="389"/>
        <v>83275.496583344851</v>
      </c>
      <c r="BF674" s="15">
        <v>-53572.62</v>
      </c>
      <c r="BG674" s="15">
        <f t="shared" ca="1" si="390"/>
        <v>2175503.6458479362</v>
      </c>
      <c r="BH674" s="15"/>
      <c r="BI674" s="15"/>
    </row>
    <row r="675" spans="1:61" ht="11.25" x14ac:dyDescent="0.2">
      <c r="A675" s="20">
        <v>31719</v>
      </c>
      <c r="B675" s="20"/>
      <c r="C675" s="20">
        <v>1</v>
      </c>
      <c r="D675" s="20">
        <f t="shared" si="374"/>
        <v>3</v>
      </c>
      <c r="E675" s="47">
        <f t="shared" si="375"/>
        <v>6</v>
      </c>
      <c r="F675" s="47">
        <f t="shared" si="376"/>
        <v>36</v>
      </c>
      <c r="G675" s="21" t="s">
        <v>756</v>
      </c>
      <c r="H675" s="29">
        <v>14768</v>
      </c>
      <c r="I675" s="48"/>
      <c r="J675" s="29">
        <f t="shared" si="377"/>
        <v>24613.333333333332</v>
      </c>
      <c r="K675" s="125">
        <v>1482746.25</v>
      </c>
      <c r="L675" s="125">
        <v>3308810.16</v>
      </c>
      <c r="M675" s="125">
        <v>0</v>
      </c>
      <c r="N675" s="126">
        <f t="shared" si="357"/>
        <v>2358013.2624000004</v>
      </c>
      <c r="O675" s="126">
        <f t="shared" ca="1" si="358"/>
        <v>4172169.7243878455</v>
      </c>
      <c r="P675" s="126">
        <f t="shared" ca="1" si="359"/>
        <v>544247</v>
      </c>
      <c r="Q675" s="49">
        <f t="shared" si="378"/>
        <v>2</v>
      </c>
      <c r="R675" s="49">
        <f t="shared" si="379"/>
        <v>0</v>
      </c>
      <c r="S675" s="49">
        <f ca="1">OFFSET(V!$B$7,D675,Q675)*H675</f>
        <v>1397200.48</v>
      </c>
      <c r="T675" s="49">
        <f ca="1">IF(R675&gt;0,OFFSET(V!$I$7,D675,R675)*IF(R675=1,H675-9300,IF(R675=2,H675-18000,IF(R675=3,H675-45000,0))),0)</f>
        <v>0</v>
      </c>
      <c r="U675" s="49">
        <f>IF(AND(I675=1,H675&gt;20000,H675&lt;=45000),H675*V!$G$7,0)+IF(AND(I675=1,H675&gt;45000,H675&lt;=50000),V!$G$7/5000*(50000-H675)*H675,0)</f>
        <v>0</v>
      </c>
      <c r="V675" s="50">
        <f t="shared" ca="1" si="360"/>
        <v>1397200.48</v>
      </c>
      <c r="W675" s="51">
        <v>93919.87</v>
      </c>
      <c r="X675" s="51">
        <v>0</v>
      </c>
      <c r="Y675" s="52">
        <v>2758813.3252908727</v>
      </c>
      <c r="Z675" s="52">
        <v>615078.01428747911</v>
      </c>
      <c r="AA675" s="52">
        <v>91004</v>
      </c>
      <c r="AB675" s="138">
        <f t="shared" si="380"/>
        <v>90004</v>
      </c>
      <c r="AC675" s="52">
        <v>581962.63565234805</v>
      </c>
      <c r="AD675" s="138">
        <f t="shared" si="361"/>
        <v>1</v>
      </c>
      <c r="AE675" s="138">
        <f t="shared" si="362"/>
        <v>0</v>
      </c>
      <c r="AF675" s="138">
        <f t="shared" si="363"/>
        <v>14768</v>
      </c>
      <c r="AG675" s="138">
        <f t="shared" si="364"/>
        <v>24613.333333333332</v>
      </c>
      <c r="AH675" s="29"/>
      <c r="AI675" s="29"/>
      <c r="AJ675" s="15"/>
      <c r="AK675" s="51">
        <f t="shared" ca="1" si="365"/>
        <v>10945130.23816473</v>
      </c>
      <c r="AL675" s="15">
        <f t="shared" ca="1" si="366"/>
        <v>12980497.58816473</v>
      </c>
      <c r="AM675" s="49">
        <f t="shared" ca="1" si="367"/>
        <v>64771.449824149306</v>
      </c>
      <c r="AN675" s="49">
        <f t="shared" ca="1" si="368"/>
        <v>1216586.0123573309</v>
      </c>
      <c r="AO675" s="15"/>
      <c r="AP675" s="49">
        <f t="shared" ca="1" si="369"/>
        <v>338646.62069715338</v>
      </c>
      <c r="AQ675" s="15">
        <f t="shared" si="381"/>
        <v>0</v>
      </c>
      <c r="AR675" s="15">
        <f t="shared" si="382"/>
        <v>581962.63565234805</v>
      </c>
      <c r="AS675" s="15"/>
      <c r="AT675" s="15"/>
      <c r="AU675" s="51">
        <f t="shared" si="370"/>
        <v>0</v>
      </c>
      <c r="AV675" s="51">
        <f t="shared" ca="1" si="371"/>
        <v>0</v>
      </c>
      <c r="AW675" s="51">
        <f t="shared" si="383"/>
        <v>0</v>
      </c>
      <c r="AX675" s="15">
        <f t="shared" si="384"/>
        <v>0</v>
      </c>
      <c r="AY675" s="51">
        <f t="shared" ca="1" si="385"/>
        <v>0</v>
      </c>
      <c r="AZ675" s="52">
        <f t="shared" ca="1" si="372"/>
        <v>208483.20606037523</v>
      </c>
      <c r="BA675" s="52">
        <f t="shared" ca="1" si="373"/>
        <v>185356.43933488804</v>
      </c>
      <c r="BB675" s="52">
        <f t="shared" ca="1" si="386"/>
        <v>0</v>
      </c>
      <c r="BC675" s="39">
        <f t="shared" ca="1" si="387"/>
        <v>150523.63044006855</v>
      </c>
      <c r="BD675" s="51">
        <f t="shared" ca="1" si="388"/>
        <v>-8164.7093205306774</v>
      </c>
      <c r="BE675" s="15">
        <f t="shared" ca="1" si="389"/>
        <v>724321.55677188595</v>
      </c>
      <c r="BF675" s="15">
        <v>-349239.46</v>
      </c>
      <c r="BG675" s="15">
        <f t="shared" ca="1" si="390"/>
        <v>14636937.147118095</v>
      </c>
      <c r="BH675" s="15"/>
      <c r="BI675" s="15"/>
    </row>
    <row r="676" spans="1:61" ht="11.25" x14ac:dyDescent="0.2">
      <c r="A676" s="20">
        <v>31723</v>
      </c>
      <c r="B676" s="20"/>
      <c r="C676" s="20">
        <v>1</v>
      </c>
      <c r="D676" s="20">
        <f t="shared" si="374"/>
        <v>3</v>
      </c>
      <c r="E676" s="47">
        <f t="shared" si="375"/>
        <v>5</v>
      </c>
      <c r="F676" s="47">
        <f t="shared" si="376"/>
        <v>35</v>
      </c>
      <c r="G676" s="21" t="s">
        <v>757</v>
      </c>
      <c r="H676" s="29">
        <v>6561</v>
      </c>
      <c r="I676" s="48"/>
      <c r="J676" s="29">
        <f t="shared" si="377"/>
        <v>10575.940298507463</v>
      </c>
      <c r="K676" s="125">
        <v>1084675.6000000001</v>
      </c>
      <c r="L676" s="125">
        <v>6133178.0199999996</v>
      </c>
      <c r="M676" s="125">
        <v>0</v>
      </c>
      <c r="N676" s="126">
        <f t="shared" si="357"/>
        <v>3172905.8597999997</v>
      </c>
      <c r="O676" s="126">
        <f t="shared" ca="1" si="358"/>
        <v>1792711.9956811832</v>
      </c>
      <c r="P676" s="126">
        <f t="shared" ca="1" si="359"/>
        <v>0</v>
      </c>
      <c r="Q676" s="49">
        <f t="shared" si="378"/>
        <v>1</v>
      </c>
      <c r="R676" s="49">
        <f t="shared" si="379"/>
        <v>0</v>
      </c>
      <c r="S676" s="49">
        <f ca="1">OFFSET(V!$B$7,D676,Q676)*H676</f>
        <v>37594.530000000006</v>
      </c>
      <c r="T676" s="49">
        <f ca="1">IF(R676&gt;0,OFFSET(V!$I$7,D676,R676)*IF(R676=1,H676-9300,IF(R676=2,H676-18000,IF(R676=3,H676-45000,0))),0)</f>
        <v>0</v>
      </c>
      <c r="U676" s="49">
        <f>IF(AND(I676=1,H676&gt;20000,H676&lt;=45000),H676*V!$G$7,0)+IF(AND(I676=1,H676&gt;45000,H676&lt;=50000),V!$G$7/5000*(50000-H676)*H676,0)</f>
        <v>0</v>
      </c>
      <c r="V676" s="50">
        <f t="shared" ca="1" si="360"/>
        <v>37594.530000000006</v>
      </c>
      <c r="W676" s="51">
        <v>21800.55</v>
      </c>
      <c r="X676" s="51">
        <v>0</v>
      </c>
      <c r="Y676" s="52">
        <v>58815.868840068892</v>
      </c>
      <c r="Z676" s="52">
        <v>2070060.0277610226</v>
      </c>
      <c r="AA676" s="52">
        <v>240199</v>
      </c>
      <c r="AB676" s="138">
        <f t="shared" si="380"/>
        <v>239199</v>
      </c>
      <c r="AC676" s="52">
        <v>1958609.4149535282</v>
      </c>
      <c r="AD676" s="138">
        <f t="shared" si="361"/>
        <v>0</v>
      </c>
      <c r="AE676" s="138">
        <f t="shared" si="362"/>
        <v>6561</v>
      </c>
      <c r="AF676" s="138">
        <f t="shared" si="363"/>
        <v>0</v>
      </c>
      <c r="AG676" s="138">
        <f t="shared" si="364"/>
        <v>0</v>
      </c>
      <c r="AH676" s="29"/>
      <c r="AI676" s="29"/>
      <c r="AJ676" s="15"/>
      <c r="AK676" s="51">
        <f t="shared" ca="1" si="365"/>
        <v>4702940.5725170225</v>
      </c>
      <c r="AL676" s="15">
        <f t="shared" ca="1" si="366"/>
        <v>4762335.6525170226</v>
      </c>
      <c r="AM676" s="49">
        <f t="shared" ca="1" si="367"/>
        <v>28776.102539019746</v>
      </c>
      <c r="AN676" s="49">
        <f t="shared" ca="1" si="368"/>
        <v>25936.718037247745</v>
      </c>
      <c r="AO676" s="15"/>
      <c r="AP676" s="49">
        <f t="shared" ca="1" si="369"/>
        <v>1139723.4444375362</v>
      </c>
      <c r="AQ676" s="15">
        <f t="shared" si="381"/>
        <v>1958609.4149535282</v>
      </c>
      <c r="AR676" s="15">
        <f t="shared" si="382"/>
        <v>0</v>
      </c>
      <c r="AS676" s="15"/>
      <c r="AT676" s="15"/>
      <c r="AU676" s="51">
        <f t="shared" si="370"/>
        <v>119599.5</v>
      </c>
      <c r="AV676" s="51">
        <f t="shared" ca="1" si="371"/>
        <v>109413.84309130828</v>
      </c>
      <c r="AW676" s="51">
        <f t="shared" ca="1" si="383"/>
        <v>394011.68592933076</v>
      </c>
      <c r="AX676" s="15">
        <f t="shared" ca="1" si="384"/>
        <v>0</v>
      </c>
      <c r="AY676" s="51">
        <f t="shared" ca="1" si="385"/>
        <v>0</v>
      </c>
      <c r="AZ676" s="52">
        <f t="shared" ca="1" si="372"/>
        <v>0</v>
      </c>
      <c r="BA676" s="52">
        <f t="shared" ca="1" si="373"/>
        <v>0</v>
      </c>
      <c r="BB676" s="52">
        <f t="shared" si="386"/>
        <v>0</v>
      </c>
      <c r="BC676" s="39">
        <f t="shared" si="387"/>
        <v>0</v>
      </c>
      <c r="BD676" s="51">
        <f t="shared" ca="1" si="388"/>
        <v>0</v>
      </c>
      <c r="BE676" s="15">
        <f t="shared" ca="1" si="389"/>
        <v>1762748.4734581753</v>
      </c>
      <c r="BF676" s="15">
        <v>-263772.49</v>
      </c>
      <c r="BG676" s="15">
        <f t="shared" ca="1" si="390"/>
        <v>6316024.4565514652</v>
      </c>
      <c r="BH676" s="15"/>
      <c r="BI676" s="15"/>
    </row>
    <row r="677" spans="1:61" ht="11.25" x14ac:dyDescent="0.2">
      <c r="A677" s="20">
        <v>31725</v>
      </c>
      <c r="B677" s="20"/>
      <c r="C677" s="20">
        <v>1</v>
      </c>
      <c r="D677" s="20">
        <f t="shared" si="374"/>
        <v>3</v>
      </c>
      <c r="E677" s="47">
        <f t="shared" si="375"/>
        <v>5</v>
      </c>
      <c r="F677" s="47">
        <f t="shared" si="376"/>
        <v>35</v>
      </c>
      <c r="G677" s="21" t="s">
        <v>758</v>
      </c>
      <c r="H677" s="29">
        <v>8851</v>
      </c>
      <c r="I677" s="48"/>
      <c r="J677" s="29">
        <f t="shared" si="377"/>
        <v>14267.283582089553</v>
      </c>
      <c r="K677" s="125">
        <v>1307243.55</v>
      </c>
      <c r="L677" s="125">
        <v>12439743.960000001</v>
      </c>
      <c r="M677" s="125">
        <v>0</v>
      </c>
      <c r="N677" s="126">
        <f t="shared" si="357"/>
        <v>5792715.5004000003</v>
      </c>
      <c r="O677" s="126">
        <f t="shared" ca="1" si="358"/>
        <v>2418426.1353107993</v>
      </c>
      <c r="P677" s="126">
        <f t="shared" ca="1" si="359"/>
        <v>0</v>
      </c>
      <c r="Q677" s="49">
        <f t="shared" si="378"/>
        <v>1</v>
      </c>
      <c r="R677" s="49">
        <f t="shared" si="379"/>
        <v>0</v>
      </c>
      <c r="S677" s="49">
        <f ca="1">OFFSET(V!$B$7,D677,Q677)*H677</f>
        <v>50716.23</v>
      </c>
      <c r="T677" s="49">
        <f ca="1">IF(R677&gt;0,OFFSET(V!$I$7,D677,R677)*IF(R677=1,H677-9300,IF(R677=2,H677-18000,IF(R677=3,H677-45000,0))),0)</f>
        <v>0</v>
      </c>
      <c r="U677" s="49">
        <f>IF(AND(I677=1,H677&gt;20000,H677&lt;=45000),H677*V!$G$7,0)+IF(AND(I677=1,H677&gt;45000,H677&lt;=50000),V!$G$7/5000*(50000-H677)*H677,0)</f>
        <v>0</v>
      </c>
      <c r="V677" s="50">
        <f t="shared" ca="1" si="360"/>
        <v>50716.23</v>
      </c>
      <c r="W677" s="51">
        <v>49713.4</v>
      </c>
      <c r="X677" s="51">
        <v>0</v>
      </c>
      <c r="Y677" s="52">
        <v>91359.708727280653</v>
      </c>
      <c r="Z677" s="52">
        <v>690353.98937523155</v>
      </c>
      <c r="AA677" s="52">
        <v>12784</v>
      </c>
      <c r="AB677" s="138">
        <f t="shared" si="380"/>
        <v>11784</v>
      </c>
      <c r="AC677" s="52">
        <v>653185.80384527531</v>
      </c>
      <c r="AD677" s="138">
        <f t="shared" si="361"/>
        <v>0</v>
      </c>
      <c r="AE677" s="138">
        <f t="shared" si="362"/>
        <v>8851</v>
      </c>
      <c r="AF677" s="138">
        <f t="shared" si="363"/>
        <v>0</v>
      </c>
      <c r="AG677" s="138">
        <f t="shared" si="364"/>
        <v>0</v>
      </c>
      <c r="AH677" s="29"/>
      <c r="AI677" s="29"/>
      <c r="AJ677" s="15"/>
      <c r="AK677" s="51">
        <f t="shared" ca="1" si="365"/>
        <v>6344418.0776327029</v>
      </c>
      <c r="AL677" s="15">
        <f t="shared" ca="1" si="366"/>
        <v>6444847.7076327037</v>
      </c>
      <c r="AM677" s="49">
        <f t="shared" ca="1" si="367"/>
        <v>38819.887756876051</v>
      </c>
      <c r="AN677" s="49">
        <f t="shared" ca="1" si="368"/>
        <v>40287.953777710187</v>
      </c>
      <c r="AO677" s="15"/>
      <c r="AP677" s="49">
        <f t="shared" ca="1" si="369"/>
        <v>380091.69594127662</v>
      </c>
      <c r="AQ677" s="15">
        <f t="shared" si="381"/>
        <v>653185.80384527531</v>
      </c>
      <c r="AR677" s="15">
        <f t="shared" si="382"/>
        <v>0</v>
      </c>
      <c r="AS677" s="15"/>
      <c r="AT677" s="15"/>
      <c r="AU677" s="51">
        <f t="shared" si="370"/>
        <v>5892</v>
      </c>
      <c r="AV677" s="51">
        <f t="shared" ca="1" si="371"/>
        <v>147602.79305001823</v>
      </c>
      <c r="AW677" s="51">
        <f t="shared" ca="1" si="383"/>
        <v>54280.734469452873</v>
      </c>
      <c r="AX677" s="15">
        <f t="shared" ca="1" si="384"/>
        <v>0</v>
      </c>
      <c r="AY677" s="51">
        <f t="shared" ca="1" si="385"/>
        <v>0</v>
      </c>
      <c r="AZ677" s="52">
        <f t="shared" ca="1" si="372"/>
        <v>0</v>
      </c>
      <c r="BA677" s="52">
        <f t="shared" ca="1" si="373"/>
        <v>0</v>
      </c>
      <c r="BB677" s="52">
        <f t="shared" si="386"/>
        <v>0</v>
      </c>
      <c r="BC677" s="39">
        <f t="shared" si="387"/>
        <v>0</v>
      </c>
      <c r="BD677" s="51">
        <f t="shared" ca="1" si="388"/>
        <v>0</v>
      </c>
      <c r="BE677" s="15">
        <f t="shared" ca="1" si="389"/>
        <v>587867.22346074774</v>
      </c>
      <c r="BF677" s="15">
        <v>-379041.55</v>
      </c>
      <c r="BG677" s="15">
        <f t="shared" ca="1" si="390"/>
        <v>6732781.2226280374</v>
      </c>
      <c r="BH677" s="15"/>
      <c r="BI677" s="15"/>
    </row>
    <row r="678" spans="1:61" ht="11.25" x14ac:dyDescent="0.2">
      <c r="A678" s="20">
        <v>31726</v>
      </c>
      <c r="B678" s="20"/>
      <c r="C678" s="20">
        <v>1</v>
      </c>
      <c r="D678" s="20">
        <f t="shared" si="374"/>
        <v>3</v>
      </c>
      <c r="E678" s="47">
        <f t="shared" si="375"/>
        <v>3</v>
      </c>
      <c r="F678" s="47">
        <f t="shared" si="376"/>
        <v>33</v>
      </c>
      <c r="G678" s="21" t="s">
        <v>759</v>
      </c>
      <c r="H678" s="29">
        <v>2494</v>
      </c>
      <c r="I678" s="48"/>
      <c r="J678" s="29">
        <f t="shared" si="377"/>
        <v>4020.1791044776119</v>
      </c>
      <c r="K678" s="125">
        <v>243825.55</v>
      </c>
      <c r="L678" s="125">
        <v>195611.5</v>
      </c>
      <c r="M678" s="125">
        <v>0</v>
      </c>
      <c r="N678" s="126">
        <f t="shared" si="357"/>
        <v>251842.88099999999</v>
      </c>
      <c r="O678" s="126">
        <f t="shared" ca="1" si="358"/>
        <v>681454.61320360785</v>
      </c>
      <c r="P678" s="126">
        <f t="shared" ca="1" si="359"/>
        <v>128884</v>
      </c>
      <c r="Q678" s="49">
        <f t="shared" si="378"/>
        <v>1</v>
      </c>
      <c r="R678" s="49">
        <f t="shared" si="379"/>
        <v>0</v>
      </c>
      <c r="S678" s="49">
        <f ca="1">OFFSET(V!$B$7,D678,Q678)*H678</f>
        <v>14290.62</v>
      </c>
      <c r="T678" s="49">
        <f ca="1">IF(R678&gt;0,OFFSET(V!$I$7,D678,R678)*IF(R678=1,H678-9300,IF(R678=2,H678-18000,IF(R678=3,H678-45000,0))),0)</f>
        <v>0</v>
      </c>
      <c r="U678" s="49">
        <f>IF(AND(I678=1,H678&gt;20000,H678&lt;=45000),H678*V!$G$7,0)+IF(AND(I678=1,H678&gt;45000,H678&lt;=50000),V!$G$7/5000*(50000-H678)*H678,0)</f>
        <v>0</v>
      </c>
      <c r="V678" s="50">
        <f t="shared" ca="1" si="360"/>
        <v>14290.62</v>
      </c>
      <c r="W678" s="51">
        <v>10720.050000000001</v>
      </c>
      <c r="X678" s="51">
        <v>0</v>
      </c>
      <c r="Y678" s="52">
        <v>0</v>
      </c>
      <c r="Z678" s="52">
        <v>68428.304615451692</v>
      </c>
      <c r="AA678" s="52">
        <v>3103</v>
      </c>
      <c r="AB678" s="138">
        <f t="shared" si="380"/>
        <v>2103</v>
      </c>
      <c r="AC678" s="52">
        <v>64744.171604575349</v>
      </c>
      <c r="AD678" s="138">
        <f t="shared" si="361"/>
        <v>0</v>
      </c>
      <c r="AE678" s="138">
        <f t="shared" si="362"/>
        <v>2494</v>
      </c>
      <c r="AF678" s="138">
        <f t="shared" si="363"/>
        <v>0</v>
      </c>
      <c r="AG678" s="138">
        <f t="shared" si="364"/>
        <v>0</v>
      </c>
      <c r="AH678" s="29"/>
      <c r="AI678" s="29"/>
      <c r="AJ678" s="15"/>
      <c r="AK678" s="51">
        <f t="shared" ca="1" si="365"/>
        <v>1787705.1955277324</v>
      </c>
      <c r="AL678" s="15">
        <f t="shared" ca="1" si="366"/>
        <v>1941599.8655277325</v>
      </c>
      <c r="AM678" s="49">
        <f t="shared" ca="1" si="367"/>
        <v>10938.515429403329</v>
      </c>
      <c r="AN678" s="49">
        <f t="shared" ca="1" si="368"/>
        <v>0</v>
      </c>
      <c r="AO678" s="15"/>
      <c r="AP678" s="49">
        <f t="shared" ca="1" si="369"/>
        <v>37674.918595330229</v>
      </c>
      <c r="AQ678" s="15">
        <f t="shared" si="381"/>
        <v>64744.171604575349</v>
      </c>
      <c r="AR678" s="15">
        <f t="shared" si="382"/>
        <v>0</v>
      </c>
      <c r="AS678" s="15"/>
      <c r="AT678" s="15"/>
      <c r="AU678" s="51">
        <f t="shared" si="370"/>
        <v>1051.5</v>
      </c>
      <c r="AV678" s="51">
        <f t="shared" ca="1" si="371"/>
        <v>41590.935020533892</v>
      </c>
      <c r="AW678" s="51">
        <f t="shared" ca="1" si="383"/>
        <v>0</v>
      </c>
      <c r="AX678" s="15">
        <f t="shared" ca="1" si="384"/>
        <v>15573.182011288773</v>
      </c>
      <c r="AY678" s="51">
        <f t="shared" ca="1" si="385"/>
        <v>-1713.1324645302157</v>
      </c>
      <c r="AZ678" s="52">
        <f t="shared" ca="1" si="372"/>
        <v>0</v>
      </c>
      <c r="BA678" s="52">
        <f t="shared" ca="1" si="373"/>
        <v>0</v>
      </c>
      <c r="BB678" s="52">
        <f t="shared" si="386"/>
        <v>0</v>
      </c>
      <c r="BC678" s="39">
        <f t="shared" si="387"/>
        <v>0</v>
      </c>
      <c r="BD678" s="51">
        <f t="shared" ca="1" si="388"/>
        <v>0</v>
      </c>
      <c r="BE678" s="15">
        <f t="shared" ca="1" si="389"/>
        <v>78604.221151333913</v>
      </c>
      <c r="BF678" s="15">
        <v>-43961.17</v>
      </c>
      <c r="BG678" s="15">
        <f t="shared" ca="1" si="390"/>
        <v>1987181.43210847</v>
      </c>
      <c r="BH678" s="15"/>
      <c r="BI678" s="15"/>
    </row>
    <row r="679" spans="1:61" ht="11.25" x14ac:dyDescent="0.2">
      <c r="A679" s="20">
        <v>31801</v>
      </c>
      <c r="B679" s="20"/>
      <c r="C679" s="20">
        <v>1</v>
      </c>
      <c r="D679" s="20">
        <f t="shared" si="374"/>
        <v>3</v>
      </c>
      <c r="E679" s="47">
        <f t="shared" si="375"/>
        <v>1</v>
      </c>
      <c r="F679" s="47">
        <f t="shared" si="376"/>
        <v>31</v>
      </c>
      <c r="G679" s="21" t="s">
        <v>760</v>
      </c>
      <c r="H679" s="29">
        <v>321</v>
      </c>
      <c r="I679" s="48"/>
      <c r="J679" s="29">
        <f t="shared" si="377"/>
        <v>517.43283582089555</v>
      </c>
      <c r="K679" s="125">
        <v>16144.2</v>
      </c>
      <c r="L679" s="125">
        <v>3837.66</v>
      </c>
      <c r="M679" s="125">
        <v>31813</v>
      </c>
      <c r="N679" s="126">
        <f t="shared" si="357"/>
        <v>44933.511400000003</v>
      </c>
      <c r="O679" s="126">
        <f t="shared" ca="1" si="358"/>
        <v>87709.274594369737</v>
      </c>
      <c r="P679" s="126">
        <f t="shared" ca="1" si="359"/>
        <v>12833</v>
      </c>
      <c r="Q679" s="49">
        <f t="shared" si="378"/>
        <v>1</v>
      </c>
      <c r="R679" s="49">
        <f t="shared" si="379"/>
        <v>0</v>
      </c>
      <c r="S679" s="49">
        <f ca="1">OFFSET(V!$B$7,D679,Q679)*H679</f>
        <v>1839.3300000000002</v>
      </c>
      <c r="T679" s="49">
        <f ca="1">IF(R679&gt;0,OFFSET(V!$I$7,D679,R679)*IF(R679=1,H679-9300,IF(R679=2,H679-18000,IF(R679=3,H679-45000,0))),0)</f>
        <v>0</v>
      </c>
      <c r="U679" s="49">
        <f>IF(AND(I679=1,H679&gt;20000,H679&lt;=45000),H679*V!$G$7,0)+IF(AND(I679=1,H679&gt;45000,H679&lt;=50000),V!$G$7/5000*(50000-H679)*H679,0)</f>
        <v>0</v>
      </c>
      <c r="V679" s="50">
        <f t="shared" ca="1" si="360"/>
        <v>1839.3300000000002</v>
      </c>
      <c r="W679" s="51">
        <v>0</v>
      </c>
      <c r="X679" s="51">
        <v>0</v>
      </c>
      <c r="Y679" s="52">
        <v>0</v>
      </c>
      <c r="Z679" s="52">
        <v>3078.5666010188729</v>
      </c>
      <c r="AA679" s="52">
        <v>0</v>
      </c>
      <c r="AB679" s="138">
        <f t="shared" si="380"/>
        <v>0</v>
      </c>
      <c r="AC679" s="52">
        <v>2912.8186856681555</v>
      </c>
      <c r="AD679" s="138">
        <f t="shared" si="361"/>
        <v>0</v>
      </c>
      <c r="AE679" s="138">
        <f t="shared" si="362"/>
        <v>321</v>
      </c>
      <c r="AF679" s="138">
        <f t="shared" si="363"/>
        <v>0</v>
      </c>
      <c r="AG679" s="138">
        <f t="shared" si="364"/>
        <v>0</v>
      </c>
      <c r="AH679" s="29"/>
      <c r="AI679" s="29"/>
      <c r="AJ679" s="15"/>
      <c r="AK679" s="51">
        <f t="shared" ca="1" si="365"/>
        <v>230093.57167778755</v>
      </c>
      <c r="AL679" s="15">
        <f t="shared" ca="1" si="366"/>
        <v>244765.90167778754</v>
      </c>
      <c r="AM679" s="49">
        <f t="shared" ca="1" si="367"/>
        <v>1407.8843034637005</v>
      </c>
      <c r="AN679" s="49">
        <f t="shared" ca="1" si="368"/>
        <v>0</v>
      </c>
      <c r="AO679" s="15"/>
      <c r="AP679" s="49">
        <f t="shared" ca="1" si="369"/>
        <v>1694.9820214820604</v>
      </c>
      <c r="AQ679" s="15">
        <f t="shared" si="381"/>
        <v>2912.8186856681555</v>
      </c>
      <c r="AR679" s="15">
        <f t="shared" si="382"/>
        <v>0</v>
      </c>
      <c r="AS679" s="15"/>
      <c r="AT679" s="15"/>
      <c r="AU679" s="51">
        <f t="shared" si="370"/>
        <v>0</v>
      </c>
      <c r="AV679" s="51">
        <f t="shared" ca="1" si="371"/>
        <v>5353.123553164146</v>
      </c>
      <c r="AW679" s="51">
        <f t="shared" ca="1" si="383"/>
        <v>0</v>
      </c>
      <c r="AX679" s="15">
        <f t="shared" ca="1" si="384"/>
        <v>4135.2868889780511</v>
      </c>
      <c r="AY679" s="51">
        <f t="shared" ca="1" si="385"/>
        <v>-454.90344969442697</v>
      </c>
      <c r="AZ679" s="52">
        <f t="shared" ca="1" si="372"/>
        <v>0</v>
      </c>
      <c r="BA679" s="52">
        <f t="shared" ca="1" si="373"/>
        <v>0</v>
      </c>
      <c r="BB679" s="52">
        <f t="shared" si="386"/>
        <v>0</v>
      </c>
      <c r="BC679" s="39">
        <f t="shared" si="387"/>
        <v>0</v>
      </c>
      <c r="BD679" s="51">
        <f t="shared" ca="1" si="388"/>
        <v>0</v>
      </c>
      <c r="BE679" s="15">
        <f t="shared" ca="1" si="389"/>
        <v>6593.2021249517793</v>
      </c>
      <c r="BF679" s="15">
        <v>-4716.28</v>
      </c>
      <c r="BG679" s="15">
        <f t="shared" ca="1" si="390"/>
        <v>248050.70810620303</v>
      </c>
      <c r="BH679" s="15"/>
      <c r="BI679" s="15"/>
    </row>
    <row r="680" spans="1:61" ht="11.25" x14ac:dyDescent="0.2">
      <c r="A680" s="20">
        <v>31802</v>
      </c>
      <c r="B680" s="20"/>
      <c r="C680" s="20">
        <v>1</v>
      </c>
      <c r="D680" s="20">
        <f t="shared" si="374"/>
        <v>3</v>
      </c>
      <c r="E680" s="47">
        <f t="shared" si="375"/>
        <v>3</v>
      </c>
      <c r="F680" s="47">
        <f t="shared" si="376"/>
        <v>33</v>
      </c>
      <c r="G680" s="21" t="s">
        <v>761</v>
      </c>
      <c r="H680" s="29">
        <v>1779</v>
      </c>
      <c r="I680" s="48"/>
      <c r="J680" s="29">
        <f t="shared" si="377"/>
        <v>2867.6417910447763</v>
      </c>
      <c r="K680" s="125">
        <v>136568.34999999998</v>
      </c>
      <c r="L680" s="125">
        <v>530237.17000000004</v>
      </c>
      <c r="M680" s="125">
        <v>0</v>
      </c>
      <c r="N680" s="126">
        <f t="shared" si="357"/>
        <v>305121.7083</v>
      </c>
      <c r="O680" s="126">
        <f t="shared" ca="1" si="358"/>
        <v>486089.71807907714</v>
      </c>
      <c r="P680" s="126">
        <f t="shared" ca="1" si="359"/>
        <v>54290</v>
      </c>
      <c r="Q680" s="49">
        <f t="shared" si="378"/>
        <v>1</v>
      </c>
      <c r="R680" s="49">
        <f t="shared" si="379"/>
        <v>0</v>
      </c>
      <c r="S680" s="49">
        <f ca="1">OFFSET(V!$B$7,D680,Q680)*H680</f>
        <v>10193.67</v>
      </c>
      <c r="T680" s="49">
        <f ca="1">IF(R680&gt;0,OFFSET(V!$I$7,D680,R680)*IF(R680=1,H680-9300,IF(R680=2,H680-18000,IF(R680=3,H680-45000,0))),0)</f>
        <v>0</v>
      </c>
      <c r="U680" s="49">
        <f>IF(AND(I680=1,H680&gt;20000,H680&lt;=45000),H680*V!$G$7,0)+IF(AND(I680=1,H680&gt;45000,H680&lt;=50000),V!$G$7/5000*(50000-H680)*H680,0)</f>
        <v>0</v>
      </c>
      <c r="V680" s="50">
        <f t="shared" ca="1" si="360"/>
        <v>10193.67</v>
      </c>
      <c r="W680" s="51">
        <v>0</v>
      </c>
      <c r="X680" s="51">
        <v>0</v>
      </c>
      <c r="Y680" s="52">
        <v>1717.259071386525</v>
      </c>
      <c r="Z680" s="52">
        <v>129868.825534327</v>
      </c>
      <c r="AA680" s="52">
        <v>0</v>
      </c>
      <c r="AB680" s="138">
        <f t="shared" si="380"/>
        <v>0</v>
      </c>
      <c r="AC680" s="52">
        <v>122876.77699646632</v>
      </c>
      <c r="AD680" s="138">
        <f t="shared" si="361"/>
        <v>0</v>
      </c>
      <c r="AE680" s="138">
        <f t="shared" si="362"/>
        <v>1779</v>
      </c>
      <c r="AF680" s="138">
        <f t="shared" si="363"/>
        <v>0</v>
      </c>
      <c r="AG680" s="138">
        <f t="shared" si="364"/>
        <v>0</v>
      </c>
      <c r="AH680" s="29"/>
      <c r="AI680" s="29"/>
      <c r="AJ680" s="15"/>
      <c r="AK680" s="51">
        <f t="shared" ca="1" si="365"/>
        <v>1275191.4766815703</v>
      </c>
      <c r="AL680" s="15">
        <f t="shared" ca="1" si="366"/>
        <v>1339675.1466815702</v>
      </c>
      <c r="AM680" s="49">
        <f t="shared" ca="1" si="367"/>
        <v>7802.5737565791997</v>
      </c>
      <c r="AN680" s="49">
        <f t="shared" ca="1" si="368"/>
        <v>757.27971395901295</v>
      </c>
      <c r="AO680" s="15"/>
      <c r="AP680" s="49">
        <f t="shared" ca="1" si="369"/>
        <v>71502.537693620994</v>
      </c>
      <c r="AQ680" s="15">
        <f t="shared" si="381"/>
        <v>122876.77699646632</v>
      </c>
      <c r="AR680" s="15">
        <f t="shared" si="382"/>
        <v>0</v>
      </c>
      <c r="AS680" s="15"/>
      <c r="AT680" s="15"/>
      <c r="AU680" s="51">
        <f t="shared" si="370"/>
        <v>0</v>
      </c>
      <c r="AV680" s="51">
        <f t="shared" ca="1" si="371"/>
        <v>29667.310906788211</v>
      </c>
      <c r="AW680" s="51">
        <f t="shared" ca="1" si="383"/>
        <v>9419.2506964104832</v>
      </c>
      <c r="AX680" s="15">
        <f t="shared" ca="1" si="384"/>
        <v>0</v>
      </c>
      <c r="AY680" s="51">
        <f t="shared" ca="1" si="385"/>
        <v>0</v>
      </c>
      <c r="AZ680" s="52">
        <f t="shared" ca="1" si="372"/>
        <v>0</v>
      </c>
      <c r="BA680" s="52">
        <f t="shared" ca="1" si="373"/>
        <v>0</v>
      </c>
      <c r="BB680" s="52">
        <f t="shared" si="386"/>
        <v>0</v>
      </c>
      <c r="BC680" s="39">
        <f t="shared" si="387"/>
        <v>0</v>
      </c>
      <c r="BD680" s="51">
        <f t="shared" ca="1" si="388"/>
        <v>0</v>
      </c>
      <c r="BE680" s="15">
        <f t="shared" ca="1" si="389"/>
        <v>110589.09929681968</v>
      </c>
      <c r="BF680" s="15">
        <v>-37557.589999999997</v>
      </c>
      <c r="BG680" s="15">
        <f t="shared" ca="1" si="390"/>
        <v>1421266.5094489281</v>
      </c>
      <c r="BH680" s="15"/>
      <c r="BI680" s="15"/>
    </row>
    <row r="681" spans="1:61" ht="11.25" x14ac:dyDescent="0.2">
      <c r="A681" s="20">
        <v>31803</v>
      </c>
      <c r="B681" s="20"/>
      <c r="C681" s="20">
        <v>1</v>
      </c>
      <c r="D681" s="20">
        <f t="shared" si="374"/>
        <v>3</v>
      </c>
      <c r="E681" s="47">
        <f t="shared" si="375"/>
        <v>3</v>
      </c>
      <c r="F681" s="47">
        <f t="shared" si="376"/>
        <v>33</v>
      </c>
      <c r="G681" s="21" t="s">
        <v>762</v>
      </c>
      <c r="H681" s="29">
        <v>1888</v>
      </c>
      <c r="I681" s="48"/>
      <c r="J681" s="29">
        <f t="shared" si="377"/>
        <v>3043.3432835820895</v>
      </c>
      <c r="K681" s="125">
        <v>129660.84999999999</v>
      </c>
      <c r="L681" s="125">
        <v>225231.48</v>
      </c>
      <c r="M681" s="125">
        <v>0</v>
      </c>
      <c r="N681" s="126">
        <f t="shared" si="357"/>
        <v>181196.08919999999</v>
      </c>
      <c r="O681" s="126">
        <f t="shared" ca="1" si="358"/>
        <v>515872.61817498459</v>
      </c>
      <c r="P681" s="126">
        <f t="shared" ca="1" si="359"/>
        <v>100403</v>
      </c>
      <c r="Q681" s="49">
        <f t="shared" si="378"/>
        <v>1</v>
      </c>
      <c r="R681" s="49">
        <f t="shared" si="379"/>
        <v>0</v>
      </c>
      <c r="S681" s="49">
        <f ca="1">OFFSET(V!$B$7,D681,Q681)*H681</f>
        <v>10818.240000000002</v>
      </c>
      <c r="T681" s="49">
        <f ca="1">IF(R681&gt;0,OFFSET(V!$I$7,D681,R681)*IF(R681=1,H681-9300,IF(R681=2,H681-18000,IF(R681=3,H681-45000,0))),0)</f>
        <v>0</v>
      </c>
      <c r="U681" s="49">
        <f>IF(AND(I681=1,H681&gt;20000,H681&lt;=45000),H681*V!$G$7,0)+IF(AND(I681=1,H681&gt;45000,H681&lt;=50000),V!$G$7/5000*(50000-H681)*H681,0)</f>
        <v>0</v>
      </c>
      <c r="V681" s="50">
        <f t="shared" ca="1" si="360"/>
        <v>10818.240000000002</v>
      </c>
      <c r="W681" s="51">
        <v>8966.75</v>
      </c>
      <c r="X681" s="51">
        <v>0</v>
      </c>
      <c r="Y681" s="52">
        <v>0</v>
      </c>
      <c r="Z681" s="52">
        <v>33924.623736401096</v>
      </c>
      <c r="AA681" s="52">
        <v>2244</v>
      </c>
      <c r="AB681" s="138">
        <f t="shared" si="380"/>
        <v>1244</v>
      </c>
      <c r="AC681" s="52">
        <v>32098.145250762682</v>
      </c>
      <c r="AD681" s="138">
        <f t="shared" si="361"/>
        <v>0</v>
      </c>
      <c r="AE681" s="138">
        <f t="shared" si="362"/>
        <v>1888</v>
      </c>
      <c r="AF681" s="138">
        <f t="shared" si="363"/>
        <v>0</v>
      </c>
      <c r="AG681" s="138">
        <f t="shared" si="364"/>
        <v>0</v>
      </c>
      <c r="AH681" s="29"/>
      <c r="AI681" s="29"/>
      <c r="AJ681" s="15"/>
      <c r="AK681" s="51">
        <f t="shared" ca="1" si="365"/>
        <v>1353322.9387154607</v>
      </c>
      <c r="AL681" s="15">
        <f t="shared" ca="1" si="366"/>
        <v>1473510.9287154607</v>
      </c>
      <c r="AM681" s="49">
        <f t="shared" ca="1" si="367"/>
        <v>8280.6403892195212</v>
      </c>
      <c r="AN681" s="49">
        <f t="shared" ca="1" si="368"/>
        <v>0</v>
      </c>
      <c r="AO681" s="15"/>
      <c r="AP681" s="49">
        <f t="shared" ca="1" si="369"/>
        <v>18678.052084276122</v>
      </c>
      <c r="AQ681" s="15">
        <f t="shared" si="381"/>
        <v>32098.145250762682</v>
      </c>
      <c r="AR681" s="15">
        <f t="shared" si="382"/>
        <v>0</v>
      </c>
      <c r="AS681" s="15"/>
      <c r="AT681" s="15"/>
      <c r="AU681" s="51">
        <f t="shared" si="370"/>
        <v>622</v>
      </c>
      <c r="AV681" s="51">
        <f t="shared" ca="1" si="371"/>
        <v>31485.038219233356</v>
      </c>
      <c r="AW681" s="51">
        <f t="shared" ca="1" si="383"/>
        <v>0</v>
      </c>
      <c r="AX681" s="15">
        <f t="shared" ca="1" si="384"/>
        <v>18686.9450527468</v>
      </c>
      <c r="AY681" s="51">
        <f t="shared" ca="1" si="385"/>
        <v>-2055.6628831247804</v>
      </c>
      <c r="AZ681" s="52">
        <f t="shared" ca="1" si="372"/>
        <v>0</v>
      </c>
      <c r="BA681" s="52">
        <f t="shared" ca="1" si="373"/>
        <v>0</v>
      </c>
      <c r="BB681" s="52">
        <f t="shared" si="386"/>
        <v>0</v>
      </c>
      <c r="BC681" s="39">
        <f t="shared" si="387"/>
        <v>0</v>
      </c>
      <c r="BD681" s="51">
        <f t="shared" ca="1" si="388"/>
        <v>0</v>
      </c>
      <c r="BE681" s="15">
        <f t="shared" ca="1" si="389"/>
        <v>48729.427420384702</v>
      </c>
      <c r="BF681" s="15">
        <v>-33579.279999999999</v>
      </c>
      <c r="BG681" s="15">
        <f t="shared" ca="1" si="390"/>
        <v>1496941.716525065</v>
      </c>
      <c r="BH681" s="15"/>
      <c r="BI681" s="15"/>
    </row>
    <row r="682" spans="1:61" ht="11.25" x14ac:dyDescent="0.2">
      <c r="A682" s="20">
        <v>31804</v>
      </c>
      <c r="B682" s="20"/>
      <c r="C682" s="20">
        <v>1</v>
      </c>
      <c r="D682" s="20">
        <f t="shared" si="374"/>
        <v>3</v>
      </c>
      <c r="E682" s="47">
        <f t="shared" si="375"/>
        <v>3</v>
      </c>
      <c r="F682" s="47">
        <f t="shared" si="376"/>
        <v>33</v>
      </c>
      <c r="G682" s="21" t="s">
        <v>763</v>
      </c>
      <c r="H682" s="29">
        <v>1415</v>
      </c>
      <c r="I682" s="48"/>
      <c r="J682" s="29">
        <f t="shared" si="377"/>
        <v>2280.8955223880598</v>
      </c>
      <c r="K682" s="125">
        <v>86981.099999999991</v>
      </c>
      <c r="L682" s="125">
        <v>525599.96</v>
      </c>
      <c r="M682" s="125">
        <v>0</v>
      </c>
      <c r="N682" s="126">
        <f t="shared" si="357"/>
        <v>267610.37639999995</v>
      </c>
      <c r="O682" s="126">
        <f t="shared" ca="1" si="358"/>
        <v>386631.22601567965</v>
      </c>
      <c r="P682" s="126">
        <f t="shared" ca="1" si="359"/>
        <v>35706</v>
      </c>
      <c r="Q682" s="49">
        <f t="shared" si="378"/>
        <v>1</v>
      </c>
      <c r="R682" s="49">
        <f t="shared" si="379"/>
        <v>0</v>
      </c>
      <c r="S682" s="49">
        <f ca="1">OFFSET(V!$B$7,D682,Q682)*H682</f>
        <v>8107.9500000000007</v>
      </c>
      <c r="T682" s="49">
        <f ca="1">IF(R682&gt;0,OFFSET(V!$I$7,D682,R682)*IF(R682=1,H682-9300,IF(R682=2,H682-18000,IF(R682=3,H682-45000,0))),0)</f>
        <v>0</v>
      </c>
      <c r="U682" s="49">
        <f>IF(AND(I682=1,H682&gt;20000,H682&lt;=45000),H682*V!$G$7,0)+IF(AND(I682=1,H682&gt;45000,H682&lt;=50000),V!$G$7/5000*(50000-H682)*H682,0)</f>
        <v>0</v>
      </c>
      <c r="V682" s="50">
        <f t="shared" ca="1" si="360"/>
        <v>8107.9500000000007</v>
      </c>
      <c r="W682" s="51">
        <v>0</v>
      </c>
      <c r="X682" s="51">
        <v>0</v>
      </c>
      <c r="Y682" s="52">
        <v>0</v>
      </c>
      <c r="Z682" s="52">
        <v>15975.596462286432</v>
      </c>
      <c r="AA682" s="52">
        <v>0</v>
      </c>
      <c r="AB682" s="138">
        <f t="shared" si="380"/>
        <v>0</v>
      </c>
      <c r="AC682" s="52">
        <v>15115.481300499148</v>
      </c>
      <c r="AD682" s="138">
        <f t="shared" si="361"/>
        <v>0</v>
      </c>
      <c r="AE682" s="138">
        <f t="shared" si="362"/>
        <v>1415</v>
      </c>
      <c r="AF682" s="138">
        <f t="shared" si="363"/>
        <v>0</v>
      </c>
      <c r="AG682" s="138">
        <f t="shared" si="364"/>
        <v>0</v>
      </c>
      <c r="AH682" s="29"/>
      <c r="AI682" s="29"/>
      <c r="AJ682" s="15"/>
      <c r="AK682" s="51">
        <f t="shared" ca="1" si="365"/>
        <v>1014275.4016326149</v>
      </c>
      <c r="AL682" s="15">
        <f t="shared" ca="1" si="366"/>
        <v>1058089.3516326149</v>
      </c>
      <c r="AM682" s="49">
        <f t="shared" ca="1" si="367"/>
        <v>6206.0943595050967</v>
      </c>
      <c r="AN682" s="49">
        <f t="shared" ca="1" si="368"/>
        <v>0</v>
      </c>
      <c r="AO682" s="15"/>
      <c r="AP682" s="49">
        <f t="shared" ca="1" si="369"/>
        <v>8795.7651385765512</v>
      </c>
      <c r="AQ682" s="15">
        <f t="shared" si="381"/>
        <v>15115.481300499148</v>
      </c>
      <c r="AR682" s="15">
        <f t="shared" si="382"/>
        <v>0</v>
      </c>
      <c r="AS682" s="15"/>
      <c r="AT682" s="15"/>
      <c r="AU682" s="51">
        <f t="shared" si="370"/>
        <v>0</v>
      </c>
      <c r="AV682" s="51">
        <f t="shared" ca="1" si="371"/>
        <v>23597.102267063136</v>
      </c>
      <c r="AW682" s="51">
        <f t="shared" ca="1" si="383"/>
        <v>0</v>
      </c>
      <c r="AX682" s="15">
        <f t="shared" ca="1" si="384"/>
        <v>17277.386105140537</v>
      </c>
      <c r="AY682" s="51">
        <f t="shared" ca="1" si="385"/>
        <v>-1900.6039367859455</v>
      </c>
      <c r="AZ682" s="52">
        <f t="shared" ca="1" si="372"/>
        <v>0</v>
      </c>
      <c r="BA682" s="52">
        <f t="shared" ca="1" si="373"/>
        <v>0</v>
      </c>
      <c r="BB682" s="52">
        <f t="shared" si="386"/>
        <v>0</v>
      </c>
      <c r="BC682" s="39">
        <f t="shared" si="387"/>
        <v>0</v>
      </c>
      <c r="BD682" s="51">
        <f t="shared" ca="1" si="388"/>
        <v>0</v>
      </c>
      <c r="BE682" s="15">
        <f t="shared" ca="1" si="389"/>
        <v>30492.26346885374</v>
      </c>
      <c r="BF682" s="15">
        <v>-30276.799999999999</v>
      </c>
      <c r="BG682" s="15">
        <f t="shared" ca="1" si="390"/>
        <v>1064510.9094609735</v>
      </c>
      <c r="BH682" s="15"/>
      <c r="BI682" s="15"/>
    </row>
    <row r="683" spans="1:61" ht="11.25" x14ac:dyDescent="0.2">
      <c r="A683" s="20">
        <v>31805</v>
      </c>
      <c r="B683" s="20"/>
      <c r="C683" s="20">
        <v>1</v>
      </c>
      <c r="D683" s="20">
        <f t="shared" si="374"/>
        <v>3</v>
      </c>
      <c r="E683" s="47">
        <f t="shared" si="375"/>
        <v>1</v>
      </c>
      <c r="F683" s="47">
        <f t="shared" si="376"/>
        <v>31</v>
      </c>
      <c r="G683" s="21" t="s">
        <v>764</v>
      </c>
      <c r="H683" s="29">
        <v>333</v>
      </c>
      <c r="I683" s="48"/>
      <c r="J683" s="29">
        <f t="shared" si="377"/>
        <v>536.77611940298505</v>
      </c>
      <c r="K683" s="125">
        <v>37111.9</v>
      </c>
      <c r="L683" s="125">
        <v>2841.69</v>
      </c>
      <c r="M683" s="125">
        <v>11297</v>
      </c>
      <c r="N683" s="126">
        <f t="shared" si="357"/>
        <v>39125.827099999995</v>
      </c>
      <c r="O683" s="126">
        <f t="shared" ca="1" si="358"/>
        <v>90988.125981075136</v>
      </c>
      <c r="P683" s="126">
        <f t="shared" ca="1" si="359"/>
        <v>15559</v>
      </c>
      <c r="Q683" s="49">
        <f t="shared" si="378"/>
        <v>1</v>
      </c>
      <c r="R683" s="49">
        <f t="shared" si="379"/>
        <v>0</v>
      </c>
      <c r="S683" s="49">
        <f ca="1">OFFSET(V!$B$7,D683,Q683)*H683</f>
        <v>1908.0900000000001</v>
      </c>
      <c r="T683" s="49">
        <f ca="1">IF(R683&gt;0,OFFSET(V!$I$7,D683,R683)*IF(R683=1,H683-9300,IF(R683=2,H683-18000,IF(R683=3,H683-45000,0))),0)</f>
        <v>0</v>
      </c>
      <c r="U683" s="49">
        <f>IF(AND(I683=1,H683&gt;20000,H683&lt;=45000),H683*V!$G$7,0)+IF(AND(I683=1,H683&gt;45000,H683&lt;=50000),V!$G$7/5000*(50000-H683)*H683,0)</f>
        <v>0</v>
      </c>
      <c r="V683" s="50">
        <f t="shared" ca="1" si="360"/>
        <v>1908.0900000000001</v>
      </c>
      <c r="W683" s="51">
        <v>0</v>
      </c>
      <c r="X683" s="51">
        <v>0</v>
      </c>
      <c r="Y683" s="52">
        <v>0</v>
      </c>
      <c r="Z683" s="52">
        <v>9560.5473717869518</v>
      </c>
      <c r="AA683" s="52">
        <v>32723</v>
      </c>
      <c r="AB683" s="138">
        <f t="shared" si="380"/>
        <v>31723</v>
      </c>
      <c r="AC683" s="52">
        <v>9045.8140553269404</v>
      </c>
      <c r="AD683" s="138">
        <f t="shared" si="361"/>
        <v>0</v>
      </c>
      <c r="AE683" s="138">
        <f t="shared" si="362"/>
        <v>333</v>
      </c>
      <c r="AF683" s="138">
        <f t="shared" si="363"/>
        <v>0</v>
      </c>
      <c r="AG683" s="138">
        <f t="shared" si="364"/>
        <v>0</v>
      </c>
      <c r="AH683" s="29"/>
      <c r="AI683" s="29"/>
      <c r="AJ683" s="15"/>
      <c r="AK683" s="51">
        <f t="shared" ca="1" si="365"/>
        <v>238695.20052555529</v>
      </c>
      <c r="AL683" s="15">
        <f t="shared" ca="1" si="366"/>
        <v>256162.29052555529</v>
      </c>
      <c r="AM683" s="49">
        <f t="shared" ca="1" si="367"/>
        <v>1460.5154923782313</v>
      </c>
      <c r="AN683" s="49">
        <f t="shared" ca="1" si="368"/>
        <v>0</v>
      </c>
      <c r="AO683" s="15"/>
      <c r="AP683" s="49">
        <f t="shared" ca="1" si="369"/>
        <v>5263.7990372997956</v>
      </c>
      <c r="AQ683" s="15">
        <f t="shared" si="381"/>
        <v>9045.8140553269404</v>
      </c>
      <c r="AR683" s="15">
        <f t="shared" si="382"/>
        <v>0</v>
      </c>
      <c r="AS683" s="15"/>
      <c r="AT683" s="15"/>
      <c r="AU683" s="51">
        <f t="shared" si="370"/>
        <v>15861.5</v>
      </c>
      <c r="AV683" s="51">
        <f t="shared" ca="1" si="371"/>
        <v>5553.2403215067307</v>
      </c>
      <c r="AW683" s="51">
        <f t="shared" ca="1" si="383"/>
        <v>0</v>
      </c>
      <c r="AX683" s="15">
        <f t="shared" ca="1" si="384"/>
        <v>17632.725303479587</v>
      </c>
      <c r="AY683" s="51">
        <f t="shared" ca="1" si="385"/>
        <v>-1939.693129743011</v>
      </c>
      <c r="AZ683" s="52">
        <f t="shared" ca="1" si="372"/>
        <v>0</v>
      </c>
      <c r="BA683" s="52">
        <f t="shared" ca="1" si="373"/>
        <v>0</v>
      </c>
      <c r="BB683" s="52">
        <f t="shared" si="386"/>
        <v>0</v>
      </c>
      <c r="BC683" s="39">
        <f t="shared" si="387"/>
        <v>0</v>
      </c>
      <c r="BD683" s="51">
        <f t="shared" ca="1" si="388"/>
        <v>0</v>
      </c>
      <c r="BE683" s="15">
        <f t="shared" ca="1" si="389"/>
        <v>24738.846229063514</v>
      </c>
      <c r="BF683" s="15">
        <v>-6004.99</v>
      </c>
      <c r="BG683" s="15">
        <f t="shared" ca="1" si="390"/>
        <v>276356.66224699706</v>
      </c>
      <c r="BH683" s="15"/>
      <c r="BI683" s="15"/>
    </row>
    <row r="684" spans="1:61" ht="11.25" x14ac:dyDescent="0.2">
      <c r="A684" s="20">
        <v>31806</v>
      </c>
      <c r="B684" s="20"/>
      <c r="C684" s="20">
        <v>1</v>
      </c>
      <c r="D684" s="20">
        <f t="shared" si="374"/>
        <v>3</v>
      </c>
      <c r="E684" s="47">
        <f t="shared" si="375"/>
        <v>1</v>
      </c>
      <c r="F684" s="47">
        <f t="shared" si="376"/>
        <v>31</v>
      </c>
      <c r="G684" s="21" t="s">
        <v>765</v>
      </c>
      <c r="H684" s="29">
        <v>352</v>
      </c>
      <c r="I684" s="48"/>
      <c r="J684" s="29">
        <f t="shared" si="377"/>
        <v>567.40298507462683</v>
      </c>
      <c r="K684" s="125">
        <v>21292.649999999998</v>
      </c>
      <c r="L684" s="125">
        <v>9802.25</v>
      </c>
      <c r="M684" s="125">
        <v>31116</v>
      </c>
      <c r="N684" s="126">
        <f t="shared" si="357"/>
        <v>50269.585500000001</v>
      </c>
      <c r="O684" s="126">
        <f t="shared" ca="1" si="358"/>
        <v>96179.640676692041</v>
      </c>
      <c r="P684" s="126">
        <f t="shared" ca="1" si="359"/>
        <v>13773</v>
      </c>
      <c r="Q684" s="49">
        <f t="shared" si="378"/>
        <v>1</v>
      </c>
      <c r="R684" s="49">
        <f t="shared" si="379"/>
        <v>0</v>
      </c>
      <c r="S684" s="49">
        <f ca="1">OFFSET(V!$B$7,D684,Q684)*H684</f>
        <v>2016.96</v>
      </c>
      <c r="T684" s="49">
        <f ca="1">IF(R684&gt;0,OFFSET(V!$I$7,D684,R684)*IF(R684=1,H684-9300,IF(R684=2,H684-18000,IF(R684=3,H684-45000,0))),0)</f>
        <v>0</v>
      </c>
      <c r="U684" s="49">
        <f>IF(AND(I684=1,H684&gt;20000,H684&lt;=45000),H684*V!$G$7,0)+IF(AND(I684=1,H684&gt;45000,H684&lt;=50000),V!$G$7/5000*(50000-H684)*H684,0)</f>
        <v>0</v>
      </c>
      <c r="V684" s="50">
        <f t="shared" ca="1" si="360"/>
        <v>2016.96</v>
      </c>
      <c r="W684" s="51">
        <v>0</v>
      </c>
      <c r="X684" s="51">
        <v>0</v>
      </c>
      <c r="Y684" s="52">
        <v>0</v>
      </c>
      <c r="Z684" s="52">
        <v>493.44854399976742</v>
      </c>
      <c r="AA684" s="52">
        <v>0</v>
      </c>
      <c r="AB684" s="138">
        <f t="shared" si="380"/>
        <v>0</v>
      </c>
      <c r="AC684" s="52">
        <v>466.88161266434008</v>
      </c>
      <c r="AD684" s="138">
        <f t="shared" si="361"/>
        <v>0</v>
      </c>
      <c r="AE684" s="138">
        <f t="shared" si="362"/>
        <v>352</v>
      </c>
      <c r="AF684" s="138">
        <f t="shared" si="363"/>
        <v>0</v>
      </c>
      <c r="AG684" s="138">
        <f t="shared" si="364"/>
        <v>0</v>
      </c>
      <c r="AH684" s="29"/>
      <c r="AI684" s="29"/>
      <c r="AJ684" s="15"/>
      <c r="AK684" s="51">
        <f t="shared" ca="1" si="365"/>
        <v>252314.44620118756</v>
      </c>
      <c r="AL684" s="15">
        <f t="shared" ca="1" si="366"/>
        <v>268104.40620118758</v>
      </c>
      <c r="AM684" s="49">
        <f t="shared" ca="1" si="367"/>
        <v>1543.8482081595719</v>
      </c>
      <c r="AN684" s="49">
        <f t="shared" ca="1" si="368"/>
        <v>0</v>
      </c>
      <c r="AO684" s="15"/>
      <c r="AP684" s="49">
        <f t="shared" ca="1" si="369"/>
        <v>271.68046659419269</v>
      </c>
      <c r="AQ684" s="15">
        <f t="shared" si="381"/>
        <v>466.88161266434008</v>
      </c>
      <c r="AR684" s="15">
        <f t="shared" si="382"/>
        <v>0</v>
      </c>
      <c r="AS684" s="15"/>
      <c r="AT684" s="15"/>
      <c r="AU684" s="51">
        <f t="shared" si="370"/>
        <v>0</v>
      </c>
      <c r="AV684" s="51">
        <f t="shared" ca="1" si="371"/>
        <v>5870.0918713824904</v>
      </c>
      <c r="AW684" s="51">
        <f t="shared" ca="1" si="383"/>
        <v>0</v>
      </c>
      <c r="AX684" s="15">
        <f t="shared" ca="1" si="384"/>
        <v>5674.8907253123434</v>
      </c>
      <c r="AY684" s="51">
        <f t="shared" ca="1" si="385"/>
        <v>-624.26802224149048</v>
      </c>
      <c r="AZ684" s="52">
        <f t="shared" ca="1" si="372"/>
        <v>0</v>
      </c>
      <c r="BA684" s="52">
        <f t="shared" ca="1" si="373"/>
        <v>0</v>
      </c>
      <c r="BB684" s="52">
        <f t="shared" si="386"/>
        <v>0</v>
      </c>
      <c r="BC684" s="39">
        <f t="shared" si="387"/>
        <v>0</v>
      </c>
      <c r="BD684" s="51">
        <f t="shared" ca="1" si="388"/>
        <v>0</v>
      </c>
      <c r="BE684" s="15">
        <f t="shared" ca="1" si="389"/>
        <v>5517.5043157351929</v>
      </c>
      <c r="BF684" s="15">
        <v>-5329.57</v>
      </c>
      <c r="BG684" s="15">
        <f t="shared" ca="1" si="390"/>
        <v>269836.18872508232</v>
      </c>
      <c r="BH684" s="15"/>
      <c r="BI684" s="15"/>
    </row>
    <row r="685" spans="1:61" ht="11.25" x14ac:dyDescent="0.2">
      <c r="A685" s="20">
        <v>31807</v>
      </c>
      <c r="B685" s="20"/>
      <c r="C685" s="20">
        <v>1</v>
      </c>
      <c r="D685" s="20">
        <f t="shared" si="374"/>
        <v>3</v>
      </c>
      <c r="E685" s="47">
        <f t="shared" si="375"/>
        <v>2</v>
      </c>
      <c r="F685" s="47">
        <f t="shared" si="376"/>
        <v>32</v>
      </c>
      <c r="G685" s="21" t="s">
        <v>766</v>
      </c>
      <c r="H685" s="29">
        <v>916</v>
      </c>
      <c r="I685" s="48"/>
      <c r="J685" s="29">
        <f t="shared" si="377"/>
        <v>1476.5373134328358</v>
      </c>
      <c r="K685" s="125">
        <v>46501.25</v>
      </c>
      <c r="L685" s="125">
        <v>78325.55</v>
      </c>
      <c r="M685" s="125">
        <v>31572</v>
      </c>
      <c r="N685" s="126">
        <f t="shared" si="357"/>
        <v>95599.864499999996</v>
      </c>
      <c r="O685" s="126">
        <f t="shared" ca="1" si="358"/>
        <v>250285.65585184636</v>
      </c>
      <c r="P685" s="126">
        <f t="shared" ca="1" si="359"/>
        <v>46406</v>
      </c>
      <c r="Q685" s="49">
        <f t="shared" si="378"/>
        <v>1</v>
      </c>
      <c r="R685" s="49">
        <f t="shared" si="379"/>
        <v>0</v>
      </c>
      <c r="S685" s="49">
        <f ca="1">OFFSET(V!$B$7,D685,Q685)*H685</f>
        <v>5248.68</v>
      </c>
      <c r="T685" s="49">
        <f ca="1">IF(R685&gt;0,OFFSET(V!$I$7,D685,R685)*IF(R685=1,H685-9300,IF(R685=2,H685-18000,IF(R685=3,H685-45000,0))),0)</f>
        <v>0</v>
      </c>
      <c r="U685" s="49">
        <f>IF(AND(I685=1,H685&gt;20000,H685&lt;=45000),H685*V!$G$7,0)+IF(AND(I685=1,H685&gt;45000,H685&lt;=50000),V!$G$7/5000*(50000-H685)*H685,0)</f>
        <v>0</v>
      </c>
      <c r="V685" s="50">
        <f t="shared" ca="1" si="360"/>
        <v>5248.68</v>
      </c>
      <c r="W685" s="51">
        <v>0</v>
      </c>
      <c r="X685" s="51">
        <v>0</v>
      </c>
      <c r="Y685" s="52">
        <v>0</v>
      </c>
      <c r="Z685" s="52">
        <v>24435.586433435317</v>
      </c>
      <c r="AA685" s="52">
        <v>0</v>
      </c>
      <c r="AB685" s="138">
        <f t="shared" si="380"/>
        <v>0</v>
      </c>
      <c r="AC685" s="52">
        <v>23119.991211173841</v>
      </c>
      <c r="AD685" s="138">
        <f t="shared" si="361"/>
        <v>0</v>
      </c>
      <c r="AE685" s="138">
        <f t="shared" si="362"/>
        <v>916</v>
      </c>
      <c r="AF685" s="138">
        <f t="shared" si="363"/>
        <v>0</v>
      </c>
      <c r="AG685" s="138">
        <f t="shared" si="364"/>
        <v>0</v>
      </c>
      <c r="AH685" s="29"/>
      <c r="AI685" s="29"/>
      <c r="AJ685" s="15"/>
      <c r="AK685" s="51">
        <f t="shared" ca="1" si="365"/>
        <v>656591.00204627228</v>
      </c>
      <c r="AL685" s="15">
        <f t="shared" ca="1" si="366"/>
        <v>708245.68204627233</v>
      </c>
      <c r="AM685" s="49">
        <f t="shared" ca="1" si="367"/>
        <v>4017.5140871425219</v>
      </c>
      <c r="AN685" s="49">
        <f t="shared" ca="1" si="368"/>
        <v>0</v>
      </c>
      <c r="AO685" s="15"/>
      <c r="AP685" s="49">
        <f t="shared" ca="1" si="369"/>
        <v>13453.624708114572</v>
      </c>
      <c r="AQ685" s="15">
        <f t="shared" si="381"/>
        <v>23119.991211173841</v>
      </c>
      <c r="AR685" s="15">
        <f t="shared" si="382"/>
        <v>0</v>
      </c>
      <c r="AS685" s="15"/>
      <c r="AT685" s="15"/>
      <c r="AU685" s="51">
        <f t="shared" si="370"/>
        <v>0</v>
      </c>
      <c r="AV685" s="51">
        <f t="shared" ca="1" si="371"/>
        <v>15275.57998348398</v>
      </c>
      <c r="AW685" s="51">
        <f t="shared" ca="1" si="383"/>
        <v>0</v>
      </c>
      <c r="AX685" s="15">
        <f t="shared" ca="1" si="384"/>
        <v>5609.2134804247107</v>
      </c>
      <c r="AY685" s="51">
        <f t="shared" ca="1" si="385"/>
        <v>-617.04317761331197</v>
      </c>
      <c r="AZ685" s="52">
        <f t="shared" ca="1" si="372"/>
        <v>0</v>
      </c>
      <c r="BA685" s="52">
        <f t="shared" ca="1" si="373"/>
        <v>0</v>
      </c>
      <c r="BB685" s="52">
        <f t="shared" si="386"/>
        <v>0</v>
      </c>
      <c r="BC685" s="39">
        <f t="shared" si="387"/>
        <v>0</v>
      </c>
      <c r="BD685" s="51">
        <f t="shared" ca="1" si="388"/>
        <v>0</v>
      </c>
      <c r="BE685" s="15">
        <f t="shared" ca="1" si="389"/>
        <v>28112.16151398524</v>
      </c>
      <c r="BF685" s="15">
        <v>-15059</v>
      </c>
      <c r="BG685" s="15">
        <f t="shared" ca="1" si="390"/>
        <v>725316.35764740012</v>
      </c>
      <c r="BH685" s="15"/>
      <c r="BI685" s="15"/>
    </row>
    <row r="686" spans="1:61" ht="11.25" x14ac:dyDescent="0.2">
      <c r="A686" s="20">
        <v>31808</v>
      </c>
      <c r="B686" s="20"/>
      <c r="C686" s="20">
        <v>1</v>
      </c>
      <c r="D686" s="20">
        <f t="shared" si="374"/>
        <v>3</v>
      </c>
      <c r="E686" s="47">
        <f t="shared" si="375"/>
        <v>3</v>
      </c>
      <c r="F686" s="47">
        <f t="shared" si="376"/>
        <v>33</v>
      </c>
      <c r="G686" s="21" t="s">
        <v>767</v>
      </c>
      <c r="H686" s="29">
        <v>1918</v>
      </c>
      <c r="I686" s="48"/>
      <c r="J686" s="29">
        <f t="shared" si="377"/>
        <v>3091.7014925373132</v>
      </c>
      <c r="K686" s="125">
        <v>127837.05</v>
      </c>
      <c r="L686" s="125">
        <v>195604.95</v>
      </c>
      <c r="M686" s="125">
        <v>1214</v>
      </c>
      <c r="N686" s="126">
        <f t="shared" si="357"/>
        <v>169542.60649999999</v>
      </c>
      <c r="O686" s="126">
        <f t="shared" ca="1" si="358"/>
        <v>524069.74664174812</v>
      </c>
      <c r="P686" s="126">
        <f t="shared" ca="1" si="359"/>
        <v>106358</v>
      </c>
      <c r="Q686" s="49">
        <f t="shared" si="378"/>
        <v>1</v>
      </c>
      <c r="R686" s="49">
        <f t="shared" si="379"/>
        <v>0</v>
      </c>
      <c r="S686" s="49">
        <f ca="1">OFFSET(V!$B$7,D686,Q686)*H686</f>
        <v>10990.140000000001</v>
      </c>
      <c r="T686" s="49">
        <f ca="1">IF(R686&gt;0,OFFSET(V!$I$7,D686,R686)*IF(R686=1,H686-9300,IF(R686=2,H686-18000,IF(R686=3,H686-45000,0))),0)</f>
        <v>0</v>
      </c>
      <c r="U686" s="49">
        <f>IF(AND(I686=1,H686&gt;20000,H686&lt;=45000),H686*V!$G$7,0)+IF(AND(I686=1,H686&gt;45000,H686&lt;=50000),V!$G$7/5000*(50000-H686)*H686,0)</f>
        <v>0</v>
      </c>
      <c r="V686" s="50">
        <f t="shared" ca="1" si="360"/>
        <v>10990.140000000001</v>
      </c>
      <c r="W686" s="51">
        <v>0</v>
      </c>
      <c r="X686" s="51">
        <v>0</v>
      </c>
      <c r="Y686" s="52">
        <v>0</v>
      </c>
      <c r="Z686" s="52">
        <v>33938.794939063824</v>
      </c>
      <c r="AA686" s="52">
        <v>2150</v>
      </c>
      <c r="AB686" s="138">
        <f t="shared" si="380"/>
        <v>1150</v>
      </c>
      <c r="AC686" s="52">
        <v>32111.553485588825</v>
      </c>
      <c r="AD686" s="138">
        <f t="shared" si="361"/>
        <v>0</v>
      </c>
      <c r="AE686" s="138">
        <f t="shared" si="362"/>
        <v>1918</v>
      </c>
      <c r="AF686" s="138">
        <f t="shared" si="363"/>
        <v>0</v>
      </c>
      <c r="AG686" s="138">
        <f t="shared" si="364"/>
        <v>0</v>
      </c>
      <c r="AH686" s="29"/>
      <c r="AI686" s="29"/>
      <c r="AJ686" s="15"/>
      <c r="AK686" s="51">
        <f t="shared" ca="1" si="365"/>
        <v>1374827.0108348799</v>
      </c>
      <c r="AL686" s="15">
        <f t="shared" ca="1" si="366"/>
        <v>1492175.1508348798</v>
      </c>
      <c r="AM686" s="49">
        <f t="shared" ca="1" si="367"/>
        <v>8412.2183615058493</v>
      </c>
      <c r="AN686" s="49">
        <f t="shared" ca="1" si="368"/>
        <v>0</v>
      </c>
      <c r="AO686" s="15"/>
      <c r="AP686" s="49">
        <f t="shared" ca="1" si="369"/>
        <v>18685.85439517242</v>
      </c>
      <c r="AQ686" s="15">
        <f t="shared" si="381"/>
        <v>32111.553485588825</v>
      </c>
      <c r="AR686" s="15">
        <f t="shared" si="382"/>
        <v>0</v>
      </c>
      <c r="AS686" s="15"/>
      <c r="AT686" s="15"/>
      <c r="AU686" s="51">
        <f t="shared" si="370"/>
        <v>575</v>
      </c>
      <c r="AV686" s="51">
        <f t="shared" ca="1" si="371"/>
        <v>31985.33014008982</v>
      </c>
      <c r="AW686" s="51">
        <f t="shared" ca="1" si="383"/>
        <v>0</v>
      </c>
      <c r="AX686" s="15">
        <f t="shared" ca="1" si="384"/>
        <v>19134.631049673415</v>
      </c>
      <c r="AY686" s="51">
        <f t="shared" ca="1" si="385"/>
        <v>-2104.9107128036871</v>
      </c>
      <c r="AZ686" s="52">
        <f t="shared" ca="1" si="372"/>
        <v>0</v>
      </c>
      <c r="BA686" s="52">
        <f t="shared" ca="1" si="373"/>
        <v>0</v>
      </c>
      <c r="BB686" s="52">
        <f t="shared" si="386"/>
        <v>0</v>
      </c>
      <c r="BC686" s="39">
        <f t="shared" si="387"/>
        <v>0</v>
      </c>
      <c r="BD686" s="51">
        <f t="shared" ca="1" si="388"/>
        <v>0</v>
      </c>
      <c r="BE686" s="15">
        <f t="shared" ca="1" si="389"/>
        <v>49141.273822458556</v>
      </c>
      <c r="BF686" s="15">
        <v>-33264.160000000003</v>
      </c>
      <c r="BG686" s="15">
        <f t="shared" ca="1" si="390"/>
        <v>1516464.4830188442</v>
      </c>
      <c r="BH686" s="15"/>
      <c r="BI686" s="15"/>
    </row>
    <row r="687" spans="1:61" ht="11.25" x14ac:dyDescent="0.2">
      <c r="A687" s="20">
        <v>31809</v>
      </c>
      <c r="B687" s="20"/>
      <c r="C687" s="20">
        <v>1</v>
      </c>
      <c r="D687" s="20">
        <f t="shared" si="374"/>
        <v>3</v>
      </c>
      <c r="E687" s="47">
        <f t="shared" si="375"/>
        <v>3</v>
      </c>
      <c r="F687" s="47">
        <f t="shared" si="376"/>
        <v>33</v>
      </c>
      <c r="G687" s="21" t="s">
        <v>768</v>
      </c>
      <c r="H687" s="29">
        <v>1046</v>
      </c>
      <c r="I687" s="48"/>
      <c r="J687" s="29">
        <f t="shared" si="377"/>
        <v>1686.0895522388059</v>
      </c>
      <c r="K687" s="125">
        <v>58036.6</v>
      </c>
      <c r="L687" s="125">
        <v>63938.66</v>
      </c>
      <c r="M687" s="125">
        <v>33726</v>
      </c>
      <c r="N687" s="126">
        <f t="shared" si="357"/>
        <v>100448.42939999999</v>
      </c>
      <c r="O687" s="126">
        <f t="shared" ca="1" si="358"/>
        <v>285806.54587448831</v>
      </c>
      <c r="P687" s="126">
        <f t="shared" ca="1" si="359"/>
        <v>55607</v>
      </c>
      <c r="Q687" s="49">
        <f t="shared" si="378"/>
        <v>1</v>
      </c>
      <c r="R687" s="49">
        <f t="shared" si="379"/>
        <v>0</v>
      </c>
      <c r="S687" s="49">
        <f ca="1">OFFSET(V!$B$7,D687,Q687)*H687</f>
        <v>5993.5800000000008</v>
      </c>
      <c r="T687" s="49">
        <f ca="1">IF(R687&gt;0,OFFSET(V!$I$7,D687,R687)*IF(R687=1,H687-9300,IF(R687=2,H687-18000,IF(R687=3,H687-45000,0))),0)</f>
        <v>0</v>
      </c>
      <c r="U687" s="49">
        <f>IF(AND(I687=1,H687&gt;20000,H687&lt;=45000),H687*V!$G$7,0)+IF(AND(I687=1,H687&gt;45000,H687&lt;=50000),V!$G$7/5000*(50000-H687)*H687,0)</f>
        <v>0</v>
      </c>
      <c r="V687" s="50">
        <f t="shared" ca="1" si="360"/>
        <v>5993.5800000000008</v>
      </c>
      <c r="W687" s="51">
        <v>0</v>
      </c>
      <c r="X687" s="51">
        <v>0</v>
      </c>
      <c r="Y687" s="52">
        <v>0</v>
      </c>
      <c r="Z687" s="52">
        <v>24661.52627486319</v>
      </c>
      <c r="AA687" s="52">
        <v>3208</v>
      </c>
      <c r="AB687" s="138">
        <f t="shared" si="380"/>
        <v>2208</v>
      </c>
      <c r="AC687" s="52">
        <v>23333.766606427656</v>
      </c>
      <c r="AD687" s="138">
        <f t="shared" si="361"/>
        <v>0</v>
      </c>
      <c r="AE687" s="138">
        <f t="shared" si="362"/>
        <v>1046</v>
      </c>
      <c r="AF687" s="138">
        <f t="shared" si="363"/>
        <v>0</v>
      </c>
      <c r="AG687" s="138">
        <f t="shared" si="364"/>
        <v>0</v>
      </c>
      <c r="AH687" s="29"/>
      <c r="AI687" s="29"/>
      <c r="AJ687" s="15"/>
      <c r="AK687" s="51">
        <f t="shared" ca="1" si="365"/>
        <v>749775.31456375623</v>
      </c>
      <c r="AL687" s="15">
        <f t="shared" ca="1" si="366"/>
        <v>811375.89456375618</v>
      </c>
      <c r="AM687" s="49">
        <f t="shared" ca="1" si="367"/>
        <v>4587.685300383273</v>
      </c>
      <c r="AN687" s="49">
        <f t="shared" ca="1" si="368"/>
        <v>0</v>
      </c>
      <c r="AO687" s="15"/>
      <c r="AP687" s="49">
        <f t="shared" ca="1" si="369"/>
        <v>13578.021552097096</v>
      </c>
      <c r="AQ687" s="15">
        <f t="shared" si="381"/>
        <v>23333.766606427656</v>
      </c>
      <c r="AR687" s="15">
        <f t="shared" si="382"/>
        <v>0</v>
      </c>
      <c r="AS687" s="15"/>
      <c r="AT687" s="15"/>
      <c r="AU687" s="51">
        <f t="shared" si="370"/>
        <v>1104</v>
      </c>
      <c r="AV687" s="51">
        <f t="shared" ca="1" si="371"/>
        <v>17443.51164052865</v>
      </c>
      <c r="AW687" s="51">
        <f t="shared" ca="1" si="383"/>
        <v>0</v>
      </c>
      <c r="AX687" s="15">
        <f t="shared" ca="1" si="384"/>
        <v>8791.7665861980895</v>
      </c>
      <c r="AY687" s="51">
        <f t="shared" ca="1" si="385"/>
        <v>-967.14086745214308</v>
      </c>
      <c r="AZ687" s="52">
        <f t="shared" ca="1" si="372"/>
        <v>0</v>
      </c>
      <c r="BA687" s="52">
        <f t="shared" ca="1" si="373"/>
        <v>0</v>
      </c>
      <c r="BB687" s="52">
        <f t="shared" si="386"/>
        <v>0</v>
      </c>
      <c r="BC687" s="39">
        <f t="shared" si="387"/>
        <v>0</v>
      </c>
      <c r="BD687" s="51">
        <f t="shared" ca="1" si="388"/>
        <v>0</v>
      </c>
      <c r="BE687" s="15">
        <f t="shared" ca="1" si="389"/>
        <v>31158.392325173601</v>
      </c>
      <c r="BF687" s="15">
        <v>-16893.669999999998</v>
      </c>
      <c r="BG687" s="15">
        <f t="shared" ca="1" si="390"/>
        <v>830228.30218931299</v>
      </c>
      <c r="BH687" s="15"/>
      <c r="BI687" s="15"/>
    </row>
    <row r="688" spans="1:61" ht="11.25" x14ac:dyDescent="0.2">
      <c r="A688" s="20">
        <v>31810</v>
      </c>
      <c r="B688" s="20"/>
      <c r="C688" s="20">
        <v>1</v>
      </c>
      <c r="D688" s="20">
        <f t="shared" si="374"/>
        <v>3</v>
      </c>
      <c r="E688" s="47">
        <f t="shared" si="375"/>
        <v>5</v>
      </c>
      <c r="F688" s="47">
        <f t="shared" si="376"/>
        <v>35</v>
      </c>
      <c r="G688" s="21" t="s">
        <v>769</v>
      </c>
      <c r="H688" s="29">
        <v>5981</v>
      </c>
      <c r="I688" s="48"/>
      <c r="J688" s="29">
        <f t="shared" si="377"/>
        <v>9641.0149253731342</v>
      </c>
      <c r="K688" s="125">
        <v>429531.2</v>
      </c>
      <c r="L688" s="125">
        <v>2053781.19</v>
      </c>
      <c r="M688" s="125">
        <v>0</v>
      </c>
      <c r="N688" s="126">
        <f t="shared" si="357"/>
        <v>1110237.1281000001</v>
      </c>
      <c r="O688" s="126">
        <f t="shared" ca="1" si="358"/>
        <v>1634234.1786570884</v>
      </c>
      <c r="P688" s="126">
        <f t="shared" ca="1" si="359"/>
        <v>157199</v>
      </c>
      <c r="Q688" s="49">
        <f t="shared" si="378"/>
        <v>1</v>
      </c>
      <c r="R688" s="49">
        <f t="shared" si="379"/>
        <v>0</v>
      </c>
      <c r="S688" s="49">
        <f ca="1">OFFSET(V!$B$7,D688,Q688)*H688</f>
        <v>34271.130000000005</v>
      </c>
      <c r="T688" s="49">
        <f ca="1">IF(R688&gt;0,OFFSET(V!$I$7,D688,R688)*IF(R688=1,H688-9300,IF(R688=2,H688-18000,IF(R688=3,H688-45000,0))),0)</f>
        <v>0</v>
      </c>
      <c r="U688" s="49">
        <f>IF(AND(I688=1,H688&gt;20000,H688&lt;=45000),H688*V!$G$7,0)+IF(AND(I688=1,H688&gt;45000,H688&lt;=50000),V!$G$7/5000*(50000-H688)*H688,0)</f>
        <v>0</v>
      </c>
      <c r="V688" s="50">
        <f t="shared" ca="1" si="360"/>
        <v>34271.130000000005</v>
      </c>
      <c r="W688" s="51">
        <v>36338.100000000006</v>
      </c>
      <c r="X688" s="51">
        <v>0</v>
      </c>
      <c r="Y688" s="52">
        <v>10992.856260401299</v>
      </c>
      <c r="Z688" s="52">
        <v>279550.4458478376</v>
      </c>
      <c r="AA688" s="52">
        <v>3642</v>
      </c>
      <c r="AB688" s="138">
        <f t="shared" si="380"/>
        <v>2642</v>
      </c>
      <c r="AC688" s="52">
        <v>264499.64148345974</v>
      </c>
      <c r="AD688" s="138">
        <f t="shared" si="361"/>
        <v>0</v>
      </c>
      <c r="AE688" s="138">
        <f t="shared" si="362"/>
        <v>5981</v>
      </c>
      <c r="AF688" s="138">
        <f t="shared" si="363"/>
        <v>0</v>
      </c>
      <c r="AG688" s="138">
        <f t="shared" si="364"/>
        <v>0</v>
      </c>
      <c r="AH688" s="29"/>
      <c r="AI688" s="29"/>
      <c r="AJ688" s="15"/>
      <c r="AK688" s="51">
        <f t="shared" ca="1" si="365"/>
        <v>4287195.1782082468</v>
      </c>
      <c r="AL688" s="15">
        <f t="shared" ca="1" si="366"/>
        <v>4515003.4082082463</v>
      </c>
      <c r="AM688" s="49">
        <f t="shared" ca="1" si="367"/>
        <v>26232.261741484086</v>
      </c>
      <c r="AN688" s="49">
        <f t="shared" ca="1" si="368"/>
        <v>4847.6477330516336</v>
      </c>
      <c r="AO688" s="15"/>
      <c r="AP688" s="49">
        <f t="shared" ca="1" si="369"/>
        <v>153913.50625728245</v>
      </c>
      <c r="AQ688" s="15">
        <f t="shared" si="381"/>
        <v>264499.64148345974</v>
      </c>
      <c r="AR688" s="15">
        <f t="shared" si="382"/>
        <v>0</v>
      </c>
      <c r="AS688" s="15"/>
      <c r="AT688" s="15"/>
      <c r="AU688" s="51">
        <f t="shared" si="370"/>
        <v>1321</v>
      </c>
      <c r="AV688" s="51">
        <f t="shared" ca="1" si="371"/>
        <v>99741.532621416685</v>
      </c>
      <c r="AW688" s="51">
        <f t="shared" ca="1" si="383"/>
        <v>0</v>
      </c>
      <c r="AX688" s="15">
        <f t="shared" ca="1" si="384"/>
        <v>0</v>
      </c>
      <c r="AY688" s="51">
        <f t="shared" ca="1" si="385"/>
        <v>0</v>
      </c>
      <c r="AZ688" s="52">
        <f t="shared" ca="1" si="372"/>
        <v>0</v>
      </c>
      <c r="BA688" s="52">
        <f t="shared" ca="1" si="373"/>
        <v>0</v>
      </c>
      <c r="BB688" s="52">
        <f t="shared" si="386"/>
        <v>0</v>
      </c>
      <c r="BC688" s="39">
        <f t="shared" si="387"/>
        <v>0</v>
      </c>
      <c r="BD688" s="51">
        <f t="shared" ca="1" si="388"/>
        <v>0</v>
      </c>
      <c r="BE688" s="15">
        <f t="shared" ca="1" si="389"/>
        <v>254976.03887869912</v>
      </c>
      <c r="BF688" s="15">
        <v>-128403.53</v>
      </c>
      <c r="BG688" s="15">
        <f t="shared" ca="1" si="390"/>
        <v>4672655.8265614808</v>
      </c>
      <c r="BH688" s="15"/>
      <c r="BI688" s="15"/>
    </row>
    <row r="689" spans="1:61" ht="11.25" x14ac:dyDescent="0.2">
      <c r="A689" s="20">
        <v>31811</v>
      </c>
      <c r="B689" s="20"/>
      <c r="C689" s="20">
        <v>1</v>
      </c>
      <c r="D689" s="20">
        <f t="shared" si="374"/>
        <v>3</v>
      </c>
      <c r="E689" s="47">
        <f t="shared" si="375"/>
        <v>3</v>
      </c>
      <c r="F689" s="47">
        <f t="shared" si="376"/>
        <v>33</v>
      </c>
      <c r="G689" s="21" t="s">
        <v>770</v>
      </c>
      <c r="H689" s="29">
        <v>2246</v>
      </c>
      <c r="I689" s="48"/>
      <c r="J689" s="29">
        <f t="shared" si="377"/>
        <v>3620.4179104477612</v>
      </c>
      <c r="K689" s="125">
        <v>116912.69999999998</v>
      </c>
      <c r="L689" s="125">
        <v>106646.04</v>
      </c>
      <c r="M689" s="125">
        <v>43366</v>
      </c>
      <c r="N689" s="126">
        <f t="shared" si="357"/>
        <v>169135.09959999999</v>
      </c>
      <c r="O689" s="126">
        <f t="shared" ca="1" si="358"/>
        <v>613691.6845450293</v>
      </c>
      <c r="P689" s="126">
        <f t="shared" ca="1" si="359"/>
        <v>133367</v>
      </c>
      <c r="Q689" s="49">
        <f t="shared" si="378"/>
        <v>1</v>
      </c>
      <c r="R689" s="49">
        <f t="shared" si="379"/>
        <v>0</v>
      </c>
      <c r="S689" s="49">
        <f ca="1">OFFSET(V!$B$7,D689,Q689)*H689</f>
        <v>12869.580000000002</v>
      </c>
      <c r="T689" s="49">
        <f ca="1">IF(R689&gt;0,OFFSET(V!$I$7,D689,R689)*IF(R689=1,H689-9300,IF(R689=2,H689-18000,IF(R689=3,H689-45000,0))),0)</f>
        <v>0</v>
      </c>
      <c r="U689" s="49">
        <f>IF(AND(I689=1,H689&gt;20000,H689&lt;=45000),H689*V!$G$7,0)+IF(AND(I689=1,H689&gt;45000,H689&lt;=50000),V!$G$7/5000*(50000-H689)*H689,0)</f>
        <v>0</v>
      </c>
      <c r="V689" s="50">
        <f t="shared" ca="1" si="360"/>
        <v>12869.580000000002</v>
      </c>
      <c r="W689" s="51">
        <v>10248.35</v>
      </c>
      <c r="X689" s="51">
        <v>0</v>
      </c>
      <c r="Y689" s="52">
        <v>0</v>
      </c>
      <c r="Z689" s="52">
        <v>42392.026336635099</v>
      </c>
      <c r="AA689" s="52">
        <v>0</v>
      </c>
      <c r="AB689" s="138">
        <f t="shared" si="380"/>
        <v>0</v>
      </c>
      <c r="AC689" s="52">
        <v>40109.668699654125</v>
      </c>
      <c r="AD689" s="138">
        <f t="shared" si="361"/>
        <v>0</v>
      </c>
      <c r="AE689" s="138">
        <f t="shared" si="362"/>
        <v>2246</v>
      </c>
      <c r="AF689" s="138">
        <f t="shared" si="363"/>
        <v>0</v>
      </c>
      <c r="AG689" s="138">
        <f t="shared" si="364"/>
        <v>0</v>
      </c>
      <c r="AH689" s="29"/>
      <c r="AI689" s="29"/>
      <c r="AJ689" s="15"/>
      <c r="AK689" s="51">
        <f t="shared" ca="1" si="365"/>
        <v>1609938.1993405321</v>
      </c>
      <c r="AL689" s="15">
        <f t="shared" ca="1" si="366"/>
        <v>1766423.1293405322</v>
      </c>
      <c r="AM689" s="49">
        <f t="shared" ca="1" si="367"/>
        <v>9850.8041918363579</v>
      </c>
      <c r="AN689" s="49">
        <f t="shared" ca="1" si="368"/>
        <v>0</v>
      </c>
      <c r="AO689" s="15"/>
      <c r="AP689" s="49">
        <f t="shared" ca="1" si="369"/>
        <v>23339.992862590669</v>
      </c>
      <c r="AQ689" s="15">
        <f t="shared" si="381"/>
        <v>40109.668699654125</v>
      </c>
      <c r="AR689" s="15">
        <f t="shared" si="382"/>
        <v>0</v>
      </c>
      <c r="AS689" s="15"/>
      <c r="AT689" s="15"/>
      <c r="AU689" s="51">
        <f t="shared" si="370"/>
        <v>0</v>
      </c>
      <c r="AV689" s="51">
        <f t="shared" ca="1" si="371"/>
        <v>37455.188474787137</v>
      </c>
      <c r="AW689" s="51">
        <f t="shared" ca="1" si="383"/>
        <v>0</v>
      </c>
      <c r="AX689" s="15">
        <f t="shared" ca="1" si="384"/>
        <v>20685.512637723681</v>
      </c>
      <c r="AY689" s="51">
        <f t="shared" ca="1" si="385"/>
        <v>-2275.5158977431015</v>
      </c>
      <c r="AZ689" s="52">
        <f t="shared" ca="1" si="372"/>
        <v>0</v>
      </c>
      <c r="BA689" s="52">
        <f t="shared" ca="1" si="373"/>
        <v>0</v>
      </c>
      <c r="BB689" s="52">
        <f t="shared" si="386"/>
        <v>0</v>
      </c>
      <c r="BC689" s="39">
        <f t="shared" si="387"/>
        <v>0</v>
      </c>
      <c r="BD689" s="51">
        <f t="shared" ca="1" si="388"/>
        <v>0</v>
      </c>
      <c r="BE689" s="15">
        <f t="shared" ca="1" si="389"/>
        <v>58519.665439634708</v>
      </c>
      <c r="BF689" s="15">
        <v>-35855.279999999999</v>
      </c>
      <c r="BG689" s="15">
        <f t="shared" ca="1" si="390"/>
        <v>1798938.3189720034</v>
      </c>
      <c r="BH689" s="15"/>
      <c r="BI689" s="15"/>
    </row>
    <row r="690" spans="1:61" ht="11.25" x14ac:dyDescent="0.2">
      <c r="A690" s="20">
        <v>31812</v>
      </c>
      <c r="B690" s="20"/>
      <c r="C690" s="20">
        <v>1</v>
      </c>
      <c r="D690" s="20">
        <f t="shared" si="374"/>
        <v>3</v>
      </c>
      <c r="E690" s="47">
        <f t="shared" si="375"/>
        <v>3</v>
      </c>
      <c r="F690" s="47">
        <f t="shared" si="376"/>
        <v>33</v>
      </c>
      <c r="G690" s="21" t="s">
        <v>771</v>
      </c>
      <c r="H690" s="29">
        <v>1346</v>
      </c>
      <c r="I690" s="48"/>
      <c r="J690" s="29">
        <f t="shared" si="377"/>
        <v>2169.6716417910447</v>
      </c>
      <c r="K690" s="125">
        <v>105368.69999999998</v>
      </c>
      <c r="L690" s="125">
        <v>78033.820000000007</v>
      </c>
      <c r="M690" s="125">
        <v>17791</v>
      </c>
      <c r="N690" s="126">
        <f t="shared" si="357"/>
        <v>124089.65379999999</v>
      </c>
      <c r="O690" s="126">
        <f t="shared" ca="1" si="358"/>
        <v>367777.83054212353</v>
      </c>
      <c r="P690" s="126">
        <f t="shared" ca="1" si="359"/>
        <v>73106</v>
      </c>
      <c r="Q690" s="49">
        <f t="shared" si="378"/>
        <v>1</v>
      </c>
      <c r="R690" s="49">
        <f t="shared" si="379"/>
        <v>0</v>
      </c>
      <c r="S690" s="49">
        <f ca="1">OFFSET(V!$B$7,D690,Q690)*H690</f>
        <v>7712.5800000000008</v>
      </c>
      <c r="T690" s="49">
        <f ca="1">IF(R690&gt;0,OFFSET(V!$I$7,D690,R690)*IF(R690=1,H690-9300,IF(R690=2,H690-18000,IF(R690=3,H690-45000,0))),0)</f>
        <v>0</v>
      </c>
      <c r="U690" s="49">
        <f>IF(AND(I690=1,H690&gt;20000,H690&lt;=45000),H690*V!$G$7,0)+IF(AND(I690=1,H690&gt;45000,H690&lt;=50000),V!$G$7/5000*(50000-H690)*H690,0)</f>
        <v>0</v>
      </c>
      <c r="V690" s="50">
        <f t="shared" ca="1" si="360"/>
        <v>7712.5800000000008</v>
      </c>
      <c r="W690" s="51">
        <v>0</v>
      </c>
      <c r="X690" s="51">
        <v>0</v>
      </c>
      <c r="Y690" s="52">
        <v>38.734620611469225</v>
      </c>
      <c r="Z690" s="52">
        <v>48546.034606803631</v>
      </c>
      <c r="AA690" s="52">
        <v>86890</v>
      </c>
      <c r="AB690" s="138">
        <f t="shared" si="380"/>
        <v>85890</v>
      </c>
      <c r="AC690" s="52">
        <v>45932.349383310822</v>
      </c>
      <c r="AD690" s="138">
        <f t="shared" si="361"/>
        <v>0</v>
      </c>
      <c r="AE690" s="138">
        <f t="shared" si="362"/>
        <v>1346</v>
      </c>
      <c r="AF690" s="138">
        <f t="shared" si="363"/>
        <v>0</v>
      </c>
      <c r="AG690" s="138">
        <f t="shared" si="364"/>
        <v>0</v>
      </c>
      <c r="AH690" s="29"/>
      <c r="AI690" s="29"/>
      <c r="AJ690" s="15"/>
      <c r="AK690" s="51">
        <f t="shared" ca="1" si="365"/>
        <v>964816.03575795027</v>
      </c>
      <c r="AL690" s="15">
        <f t="shared" ca="1" si="366"/>
        <v>1045634.6157579502</v>
      </c>
      <c r="AM690" s="49">
        <f t="shared" ca="1" si="367"/>
        <v>5903.4650232465447</v>
      </c>
      <c r="AN690" s="49">
        <f t="shared" ca="1" si="368"/>
        <v>17.081256349562164</v>
      </c>
      <c r="AO690" s="15"/>
      <c r="AP690" s="49">
        <f t="shared" ca="1" si="369"/>
        <v>26728.23639597253</v>
      </c>
      <c r="AQ690" s="15">
        <f t="shared" si="381"/>
        <v>45932.349383310822</v>
      </c>
      <c r="AR690" s="15">
        <f t="shared" si="382"/>
        <v>0</v>
      </c>
      <c r="AS690" s="15"/>
      <c r="AT690" s="15"/>
      <c r="AU690" s="51">
        <f t="shared" si="370"/>
        <v>42945</v>
      </c>
      <c r="AV690" s="51">
        <f t="shared" ca="1" si="371"/>
        <v>22446.430849093271</v>
      </c>
      <c r="AW690" s="51">
        <f t="shared" ca="1" si="383"/>
        <v>0</v>
      </c>
      <c r="AX690" s="15">
        <f t="shared" ca="1" si="384"/>
        <v>46187.317861754986</v>
      </c>
      <c r="AY690" s="51">
        <f t="shared" ca="1" si="385"/>
        <v>-5080.8494770813195</v>
      </c>
      <c r="AZ690" s="52">
        <f t="shared" ca="1" si="372"/>
        <v>0</v>
      </c>
      <c r="BA690" s="52">
        <f t="shared" ca="1" si="373"/>
        <v>0</v>
      </c>
      <c r="BB690" s="52">
        <f t="shared" si="386"/>
        <v>0</v>
      </c>
      <c r="BC690" s="39">
        <f t="shared" si="387"/>
        <v>0</v>
      </c>
      <c r="BD690" s="51">
        <f t="shared" ca="1" si="388"/>
        <v>0</v>
      </c>
      <c r="BE690" s="15">
        <f t="shared" ca="1" si="389"/>
        <v>87038.817767984496</v>
      </c>
      <c r="BF690" s="15">
        <v>-23315.59</v>
      </c>
      <c r="BG690" s="15">
        <f t="shared" ca="1" si="390"/>
        <v>1115278.3898055307</v>
      </c>
      <c r="BH690" s="15"/>
      <c r="BI690" s="15"/>
    </row>
    <row r="691" spans="1:61" ht="11.25" x14ac:dyDescent="0.2">
      <c r="A691" s="20">
        <v>31813</v>
      </c>
      <c r="B691" s="20"/>
      <c r="C691" s="20">
        <v>1</v>
      </c>
      <c r="D691" s="20">
        <f t="shared" si="374"/>
        <v>3</v>
      </c>
      <c r="E691" s="47">
        <f t="shared" si="375"/>
        <v>3</v>
      </c>
      <c r="F691" s="47">
        <f t="shared" si="376"/>
        <v>33</v>
      </c>
      <c r="G691" s="21" t="s">
        <v>772</v>
      </c>
      <c r="H691" s="29">
        <v>1633</v>
      </c>
      <c r="I691" s="48"/>
      <c r="J691" s="29">
        <f t="shared" si="377"/>
        <v>2632.2985074626868</v>
      </c>
      <c r="K691" s="125">
        <v>97636.60000000002</v>
      </c>
      <c r="L691" s="125">
        <v>94871.2</v>
      </c>
      <c r="M691" s="125">
        <v>35990</v>
      </c>
      <c r="N691" s="126">
        <f t="shared" si="357"/>
        <v>143288.12000000002</v>
      </c>
      <c r="O691" s="126">
        <f t="shared" ca="1" si="358"/>
        <v>446197.02620749467</v>
      </c>
      <c r="P691" s="126">
        <f t="shared" ca="1" si="359"/>
        <v>90873</v>
      </c>
      <c r="Q691" s="49">
        <f t="shared" si="378"/>
        <v>1</v>
      </c>
      <c r="R691" s="49">
        <f t="shared" si="379"/>
        <v>0</v>
      </c>
      <c r="S691" s="49">
        <f ca="1">OFFSET(V!$B$7,D691,Q691)*H691</f>
        <v>9357.09</v>
      </c>
      <c r="T691" s="49">
        <f ca="1">IF(R691&gt;0,OFFSET(V!$I$7,D691,R691)*IF(R691=1,H691-9300,IF(R691=2,H691-18000,IF(R691=3,H691-45000,0))),0)</f>
        <v>0</v>
      </c>
      <c r="U691" s="49">
        <f>IF(AND(I691=1,H691&gt;20000,H691&lt;=45000),H691*V!$G$7,0)+IF(AND(I691=1,H691&gt;45000,H691&lt;=50000),V!$G$7/5000*(50000-H691)*H691,0)</f>
        <v>0</v>
      </c>
      <c r="V691" s="50">
        <f t="shared" ca="1" si="360"/>
        <v>9357.09</v>
      </c>
      <c r="W691" s="51">
        <v>0</v>
      </c>
      <c r="X691" s="51">
        <v>0</v>
      </c>
      <c r="Y691" s="52">
        <v>369.9047259144059</v>
      </c>
      <c r="Z691" s="52">
        <v>38917.174770898891</v>
      </c>
      <c r="AA691" s="52">
        <v>1008</v>
      </c>
      <c r="AB691" s="138">
        <f t="shared" si="380"/>
        <v>8</v>
      </c>
      <c r="AC691" s="52">
        <v>36821.900760103992</v>
      </c>
      <c r="AD691" s="138">
        <f t="shared" si="361"/>
        <v>0</v>
      </c>
      <c r="AE691" s="138">
        <f t="shared" si="362"/>
        <v>1633</v>
      </c>
      <c r="AF691" s="138">
        <f t="shared" si="363"/>
        <v>0</v>
      </c>
      <c r="AG691" s="138">
        <f t="shared" si="364"/>
        <v>0</v>
      </c>
      <c r="AH691" s="29"/>
      <c r="AI691" s="29"/>
      <c r="AJ691" s="15"/>
      <c r="AK691" s="51">
        <f t="shared" ca="1" si="365"/>
        <v>1170538.325700396</v>
      </c>
      <c r="AL691" s="15">
        <f t="shared" ca="1" si="366"/>
        <v>1270768.4157003961</v>
      </c>
      <c r="AM691" s="49">
        <f t="shared" ca="1" si="367"/>
        <v>7162.2276247857408</v>
      </c>
      <c r="AN691" s="49">
        <f t="shared" ca="1" si="368"/>
        <v>163.12119103052797</v>
      </c>
      <c r="AO691" s="15"/>
      <c r="AP691" s="49">
        <f t="shared" ca="1" si="369"/>
        <v>21426.826218967501</v>
      </c>
      <c r="AQ691" s="15">
        <f t="shared" si="381"/>
        <v>36821.900760103992</v>
      </c>
      <c r="AR691" s="15">
        <f t="shared" si="382"/>
        <v>0</v>
      </c>
      <c r="AS691" s="15"/>
      <c r="AT691" s="15"/>
      <c r="AU691" s="51">
        <f t="shared" si="370"/>
        <v>4</v>
      </c>
      <c r="AV691" s="51">
        <f t="shared" ca="1" si="371"/>
        <v>27232.556891953427</v>
      </c>
      <c r="AW691" s="51">
        <f t="shared" ca="1" si="383"/>
        <v>0</v>
      </c>
      <c r="AX691" s="15">
        <f t="shared" ca="1" si="384"/>
        <v>11841.482350816936</v>
      </c>
      <c r="AY691" s="51">
        <f t="shared" ca="1" si="385"/>
        <v>-1302.625746532791</v>
      </c>
      <c r="AZ691" s="52">
        <f t="shared" ca="1" si="372"/>
        <v>0</v>
      </c>
      <c r="BA691" s="52">
        <f t="shared" ca="1" si="373"/>
        <v>0</v>
      </c>
      <c r="BB691" s="52">
        <f t="shared" si="386"/>
        <v>0</v>
      </c>
      <c r="BC691" s="39">
        <f t="shared" si="387"/>
        <v>0</v>
      </c>
      <c r="BD691" s="51">
        <f t="shared" ca="1" si="388"/>
        <v>0</v>
      </c>
      <c r="BE691" s="15">
        <f t="shared" ca="1" si="389"/>
        <v>47360.757364388133</v>
      </c>
      <c r="BF691" s="15">
        <v>-26603.78</v>
      </c>
      <c r="BG691" s="15">
        <f t="shared" ca="1" si="390"/>
        <v>1298850.7418806006</v>
      </c>
      <c r="BH691" s="15"/>
      <c r="BI691" s="15"/>
    </row>
    <row r="692" spans="1:61" ht="11.25" x14ac:dyDescent="0.2">
      <c r="A692" s="20">
        <v>31814</v>
      </c>
      <c r="B692" s="20"/>
      <c r="C692" s="20">
        <v>1</v>
      </c>
      <c r="D692" s="20">
        <f t="shared" si="374"/>
        <v>3</v>
      </c>
      <c r="E692" s="47">
        <f t="shared" si="375"/>
        <v>3</v>
      </c>
      <c r="F692" s="47">
        <f t="shared" si="376"/>
        <v>33</v>
      </c>
      <c r="G692" s="21" t="s">
        <v>773</v>
      </c>
      <c r="H692" s="29">
        <v>2370</v>
      </c>
      <c r="I692" s="48"/>
      <c r="J692" s="29">
        <f t="shared" si="377"/>
        <v>3820.2985074626868</v>
      </c>
      <c r="K692" s="125">
        <v>173494.1</v>
      </c>
      <c r="L692" s="125">
        <v>267467.95</v>
      </c>
      <c r="M692" s="125">
        <v>0</v>
      </c>
      <c r="N692" s="126">
        <f t="shared" si="357"/>
        <v>229228.2525</v>
      </c>
      <c r="O692" s="126">
        <f t="shared" ca="1" si="358"/>
        <v>647573.14887431858</v>
      </c>
      <c r="P692" s="126">
        <f t="shared" ca="1" si="359"/>
        <v>125503</v>
      </c>
      <c r="Q692" s="49">
        <f t="shared" si="378"/>
        <v>1</v>
      </c>
      <c r="R692" s="49">
        <f t="shared" si="379"/>
        <v>0</v>
      </c>
      <c r="S692" s="49">
        <f ca="1">OFFSET(V!$B$7,D692,Q692)*H692</f>
        <v>13580.1</v>
      </c>
      <c r="T692" s="49">
        <f ca="1">IF(R692&gt;0,OFFSET(V!$I$7,D692,R692)*IF(R692=1,H692-9300,IF(R692=2,H692-18000,IF(R692=3,H692-45000,0))),0)</f>
        <v>0</v>
      </c>
      <c r="U692" s="49">
        <f>IF(AND(I692=1,H692&gt;20000,H692&lt;=45000),H692*V!$G$7,0)+IF(AND(I692=1,H692&gt;45000,H692&lt;=50000),V!$G$7/5000*(50000-H692)*H692,0)</f>
        <v>0</v>
      </c>
      <c r="V692" s="50">
        <f t="shared" ca="1" si="360"/>
        <v>13580.1</v>
      </c>
      <c r="W692" s="51">
        <v>10444.15</v>
      </c>
      <c r="X692" s="51">
        <v>0</v>
      </c>
      <c r="Y692" s="52">
        <v>626.65784902945427</v>
      </c>
      <c r="Z692" s="52">
        <v>121159.13170497735</v>
      </c>
      <c r="AA692" s="52">
        <v>28718</v>
      </c>
      <c r="AB692" s="138">
        <f t="shared" si="380"/>
        <v>27718</v>
      </c>
      <c r="AC692" s="52">
        <v>114636.00711213703</v>
      </c>
      <c r="AD692" s="138">
        <f t="shared" si="361"/>
        <v>0</v>
      </c>
      <c r="AE692" s="138">
        <f t="shared" si="362"/>
        <v>2370</v>
      </c>
      <c r="AF692" s="138">
        <f t="shared" si="363"/>
        <v>0</v>
      </c>
      <c r="AG692" s="138">
        <f t="shared" si="364"/>
        <v>0</v>
      </c>
      <c r="AH692" s="29"/>
      <c r="AI692" s="29"/>
      <c r="AJ692" s="15"/>
      <c r="AK692" s="51">
        <f t="shared" ca="1" si="365"/>
        <v>1698821.6974341325</v>
      </c>
      <c r="AL692" s="15">
        <f t="shared" ca="1" si="366"/>
        <v>1848348.9474341325</v>
      </c>
      <c r="AM692" s="49">
        <f t="shared" ca="1" si="367"/>
        <v>10394.659810619843</v>
      </c>
      <c r="AN692" s="49">
        <f t="shared" ca="1" si="368"/>
        <v>276.34460319376086</v>
      </c>
      <c r="AO692" s="15"/>
      <c r="AP692" s="49">
        <f t="shared" ca="1" si="369"/>
        <v>66707.197404905106</v>
      </c>
      <c r="AQ692" s="15">
        <f t="shared" si="381"/>
        <v>114636.00711213703</v>
      </c>
      <c r="AR692" s="15">
        <f t="shared" si="382"/>
        <v>0</v>
      </c>
      <c r="AS692" s="15"/>
      <c r="AT692" s="15"/>
      <c r="AU692" s="51">
        <f t="shared" si="370"/>
        <v>13859</v>
      </c>
      <c r="AV692" s="51">
        <f t="shared" ca="1" si="371"/>
        <v>39523.061747660518</v>
      </c>
      <c r="AW692" s="51">
        <f t="shared" ca="1" si="383"/>
        <v>0</v>
      </c>
      <c r="AX692" s="15">
        <f t="shared" ca="1" si="384"/>
        <v>5453.2520404285897</v>
      </c>
      <c r="AY692" s="51">
        <f t="shared" ca="1" si="385"/>
        <v>-599.8865935652633</v>
      </c>
      <c r="AZ692" s="52">
        <f t="shared" ca="1" si="372"/>
        <v>0</v>
      </c>
      <c r="BA692" s="52">
        <f t="shared" ca="1" si="373"/>
        <v>0</v>
      </c>
      <c r="BB692" s="52">
        <f t="shared" si="386"/>
        <v>0</v>
      </c>
      <c r="BC692" s="39">
        <f t="shared" si="387"/>
        <v>0</v>
      </c>
      <c r="BD692" s="51">
        <f t="shared" ca="1" si="388"/>
        <v>0</v>
      </c>
      <c r="BE692" s="15">
        <f t="shared" ca="1" si="389"/>
        <v>119489.37255900036</v>
      </c>
      <c r="BF692" s="15">
        <v>-43602.06</v>
      </c>
      <c r="BG692" s="15">
        <f t="shared" ca="1" si="390"/>
        <v>1934907.2644069463</v>
      </c>
      <c r="BH692" s="15"/>
      <c r="BI692" s="15"/>
    </row>
    <row r="693" spans="1:61" ht="11.25" x14ac:dyDescent="0.2">
      <c r="A693" s="20">
        <v>31815</v>
      </c>
      <c r="B693" s="20"/>
      <c r="C693" s="20">
        <v>1</v>
      </c>
      <c r="D693" s="20">
        <f t="shared" si="374"/>
        <v>3</v>
      </c>
      <c r="E693" s="47">
        <f t="shared" si="375"/>
        <v>2</v>
      </c>
      <c r="F693" s="47">
        <f t="shared" si="376"/>
        <v>32</v>
      </c>
      <c r="G693" s="21" t="s">
        <v>774</v>
      </c>
      <c r="H693" s="29">
        <v>602</v>
      </c>
      <c r="I693" s="48"/>
      <c r="J693" s="29">
        <f t="shared" si="377"/>
        <v>970.38805970149258</v>
      </c>
      <c r="K693" s="125">
        <v>65308.150000000009</v>
      </c>
      <c r="L693" s="125">
        <v>60422.76</v>
      </c>
      <c r="M693" s="125">
        <v>0</v>
      </c>
      <c r="N693" s="126">
        <f t="shared" si="357"/>
        <v>70586.744399999996</v>
      </c>
      <c r="O693" s="126">
        <f t="shared" ca="1" si="358"/>
        <v>164489.0445663881</v>
      </c>
      <c r="P693" s="126">
        <f t="shared" ca="1" si="359"/>
        <v>28171</v>
      </c>
      <c r="Q693" s="49">
        <f t="shared" si="378"/>
        <v>1</v>
      </c>
      <c r="R693" s="49">
        <f t="shared" si="379"/>
        <v>0</v>
      </c>
      <c r="S693" s="49">
        <f ca="1">OFFSET(V!$B$7,D693,Q693)*H693</f>
        <v>3449.46</v>
      </c>
      <c r="T693" s="49">
        <f ca="1">IF(R693&gt;0,OFFSET(V!$I$7,D693,R693)*IF(R693=1,H693-9300,IF(R693=2,H693-18000,IF(R693=3,H693-45000,0))),0)</f>
        <v>0</v>
      </c>
      <c r="U693" s="49">
        <f>IF(AND(I693=1,H693&gt;20000,H693&lt;=45000),H693*V!$G$7,0)+IF(AND(I693=1,H693&gt;45000,H693&lt;=50000),V!$G$7/5000*(50000-H693)*H693,0)</f>
        <v>0</v>
      </c>
      <c r="V693" s="50">
        <f t="shared" ca="1" si="360"/>
        <v>3449.46</v>
      </c>
      <c r="W693" s="51">
        <v>0</v>
      </c>
      <c r="X693" s="51">
        <v>0</v>
      </c>
      <c r="Y693" s="52">
        <v>138.22373058726916</v>
      </c>
      <c r="Z693" s="52">
        <v>40072.236797162848</v>
      </c>
      <c r="AA693" s="52">
        <v>15624</v>
      </c>
      <c r="AB693" s="138">
        <f t="shared" si="380"/>
        <v>14624</v>
      </c>
      <c r="AC693" s="52">
        <v>37914.775038702959</v>
      </c>
      <c r="AD693" s="138">
        <f t="shared" si="361"/>
        <v>0</v>
      </c>
      <c r="AE693" s="138">
        <f t="shared" si="362"/>
        <v>602</v>
      </c>
      <c r="AF693" s="138">
        <f t="shared" si="363"/>
        <v>0</v>
      </c>
      <c r="AG693" s="138">
        <f t="shared" si="364"/>
        <v>0</v>
      </c>
      <c r="AH693" s="29"/>
      <c r="AI693" s="29"/>
      <c r="AJ693" s="15"/>
      <c r="AK693" s="51">
        <f t="shared" ca="1" si="365"/>
        <v>431515.04719634925</v>
      </c>
      <c r="AL693" s="15">
        <f t="shared" ca="1" si="366"/>
        <v>463135.50719634927</v>
      </c>
      <c r="AM693" s="49">
        <f t="shared" ca="1" si="367"/>
        <v>2640.3313105456314</v>
      </c>
      <c r="AN693" s="49">
        <f t="shared" ca="1" si="368"/>
        <v>60.954126785867224</v>
      </c>
      <c r="AO693" s="15"/>
      <c r="AP693" s="49">
        <f t="shared" ca="1" si="369"/>
        <v>22062.774574791958</v>
      </c>
      <c r="AQ693" s="15">
        <f t="shared" si="381"/>
        <v>37914.775038702959</v>
      </c>
      <c r="AR693" s="15">
        <f t="shared" si="382"/>
        <v>0</v>
      </c>
      <c r="AS693" s="15"/>
      <c r="AT693" s="15"/>
      <c r="AU693" s="51">
        <f t="shared" si="370"/>
        <v>7312</v>
      </c>
      <c r="AV693" s="51">
        <f t="shared" ca="1" si="371"/>
        <v>10039.191211853009</v>
      </c>
      <c r="AW693" s="51">
        <f t="shared" ca="1" si="383"/>
        <v>0</v>
      </c>
      <c r="AX693" s="15">
        <f t="shared" ca="1" si="384"/>
        <v>1499.1907479420115</v>
      </c>
      <c r="AY693" s="51">
        <f t="shared" ca="1" si="385"/>
        <v>-164.91891887997349</v>
      </c>
      <c r="AZ693" s="52">
        <f t="shared" ca="1" si="372"/>
        <v>0</v>
      </c>
      <c r="BA693" s="52">
        <f t="shared" ca="1" si="373"/>
        <v>0</v>
      </c>
      <c r="BB693" s="52">
        <f t="shared" si="386"/>
        <v>0</v>
      </c>
      <c r="BC693" s="39">
        <f t="shared" si="387"/>
        <v>0</v>
      </c>
      <c r="BD693" s="51">
        <f t="shared" ca="1" si="388"/>
        <v>0</v>
      </c>
      <c r="BE693" s="15">
        <f t="shared" ca="1" si="389"/>
        <v>39249.046867764999</v>
      </c>
      <c r="BF693" s="15">
        <v>-11404.36</v>
      </c>
      <c r="BG693" s="15">
        <f t="shared" ca="1" si="390"/>
        <v>493681.47950144578</v>
      </c>
      <c r="BH693" s="15"/>
      <c r="BI693" s="15"/>
    </row>
    <row r="694" spans="1:61" ht="11.25" x14ac:dyDescent="0.2">
      <c r="A694" s="20">
        <v>31817</v>
      </c>
      <c r="B694" s="20"/>
      <c r="C694" s="20">
        <v>1</v>
      </c>
      <c r="D694" s="20">
        <f t="shared" si="374"/>
        <v>3</v>
      </c>
      <c r="E694" s="47">
        <f t="shared" si="375"/>
        <v>3</v>
      </c>
      <c r="F694" s="47">
        <f t="shared" si="376"/>
        <v>33</v>
      </c>
      <c r="G694" s="21" t="s">
        <v>775</v>
      </c>
      <c r="H694" s="29">
        <v>1740</v>
      </c>
      <c r="I694" s="48"/>
      <c r="J694" s="29">
        <f t="shared" si="377"/>
        <v>2804.7761194029849</v>
      </c>
      <c r="K694" s="125">
        <v>109401.20000000001</v>
      </c>
      <c r="L694" s="125">
        <v>613826.34</v>
      </c>
      <c r="M694" s="125">
        <v>0</v>
      </c>
      <c r="N694" s="126">
        <f t="shared" si="357"/>
        <v>318161.13659999997</v>
      </c>
      <c r="O694" s="126">
        <f t="shared" ca="1" si="358"/>
        <v>475433.45107228449</v>
      </c>
      <c r="P694" s="126">
        <f t="shared" ca="1" si="359"/>
        <v>47182</v>
      </c>
      <c r="Q694" s="49">
        <f t="shared" si="378"/>
        <v>1</v>
      </c>
      <c r="R694" s="49">
        <f t="shared" si="379"/>
        <v>0</v>
      </c>
      <c r="S694" s="49">
        <f ca="1">OFFSET(V!$B$7,D694,Q694)*H694</f>
        <v>9970.2000000000007</v>
      </c>
      <c r="T694" s="49">
        <f ca="1">IF(R694&gt;0,OFFSET(V!$I$7,D694,R694)*IF(R694=1,H694-9300,IF(R694=2,H694-18000,IF(R694=3,H694-45000,0))),0)</f>
        <v>0</v>
      </c>
      <c r="U694" s="49">
        <f>IF(AND(I694=1,H694&gt;20000,H694&lt;=45000),H694*V!$G$7,0)+IF(AND(I694=1,H694&gt;45000,H694&lt;=50000),V!$G$7/5000*(50000-H694)*H694,0)</f>
        <v>0</v>
      </c>
      <c r="V694" s="50">
        <f t="shared" ca="1" si="360"/>
        <v>9970.2000000000007</v>
      </c>
      <c r="W694" s="51">
        <v>0</v>
      </c>
      <c r="X694" s="51">
        <v>0</v>
      </c>
      <c r="Y694" s="52">
        <v>470.48392840272373</v>
      </c>
      <c r="Z694" s="52">
        <v>13237.792780680653</v>
      </c>
      <c r="AA694" s="52">
        <v>0</v>
      </c>
      <c r="AB694" s="138">
        <f t="shared" si="380"/>
        <v>0</v>
      </c>
      <c r="AC694" s="52">
        <v>12525.079092265911</v>
      </c>
      <c r="AD694" s="138">
        <f t="shared" si="361"/>
        <v>0</v>
      </c>
      <c r="AE694" s="138">
        <f t="shared" si="362"/>
        <v>1740</v>
      </c>
      <c r="AF694" s="138">
        <f t="shared" si="363"/>
        <v>0</v>
      </c>
      <c r="AG694" s="138">
        <f t="shared" si="364"/>
        <v>0</v>
      </c>
      <c r="AH694" s="29"/>
      <c r="AI694" s="29"/>
      <c r="AJ694" s="15"/>
      <c r="AK694" s="51">
        <f t="shared" ca="1" si="365"/>
        <v>1247236.1829263249</v>
      </c>
      <c r="AL694" s="15">
        <f t="shared" ca="1" si="366"/>
        <v>1304388.3829263248</v>
      </c>
      <c r="AM694" s="49">
        <f t="shared" ca="1" si="367"/>
        <v>7631.5223926069739</v>
      </c>
      <c r="AN694" s="49">
        <f t="shared" ca="1" si="368"/>
        <v>207.47477224590139</v>
      </c>
      <c r="AO694" s="15"/>
      <c r="AP694" s="49">
        <f t="shared" ca="1" si="369"/>
        <v>7288.3986852624093</v>
      </c>
      <c r="AQ694" s="15">
        <f t="shared" si="381"/>
        <v>12525.079092265911</v>
      </c>
      <c r="AR694" s="15">
        <f t="shared" si="382"/>
        <v>0</v>
      </c>
      <c r="AS694" s="15"/>
      <c r="AT694" s="15"/>
      <c r="AU694" s="51">
        <f t="shared" si="370"/>
        <v>0</v>
      </c>
      <c r="AV694" s="51">
        <f t="shared" ca="1" si="371"/>
        <v>29016.931409674809</v>
      </c>
      <c r="AW694" s="51">
        <f t="shared" ca="1" si="383"/>
        <v>0</v>
      </c>
      <c r="AX694" s="15">
        <f t="shared" ca="1" si="384"/>
        <v>23780.25100267131</v>
      </c>
      <c r="AY694" s="51">
        <f t="shared" ca="1" si="385"/>
        <v>-2615.9535012062743</v>
      </c>
      <c r="AZ694" s="52">
        <f t="shared" ca="1" si="372"/>
        <v>0</v>
      </c>
      <c r="BA694" s="52">
        <f t="shared" ca="1" si="373"/>
        <v>0</v>
      </c>
      <c r="BB694" s="52">
        <f t="shared" si="386"/>
        <v>0</v>
      </c>
      <c r="BC694" s="39">
        <f t="shared" si="387"/>
        <v>0</v>
      </c>
      <c r="BD694" s="51">
        <f t="shared" ca="1" si="388"/>
        <v>0</v>
      </c>
      <c r="BE694" s="15">
        <f t="shared" ca="1" si="389"/>
        <v>33689.376593730944</v>
      </c>
      <c r="BF694" s="15">
        <v>-36146.67</v>
      </c>
      <c r="BG694" s="15">
        <f t="shared" ca="1" si="390"/>
        <v>1309770.0866849087</v>
      </c>
      <c r="BH694" s="15"/>
      <c r="BI694" s="15"/>
    </row>
    <row r="695" spans="1:61" ht="11.25" x14ac:dyDescent="0.2">
      <c r="A695" s="20">
        <v>31818</v>
      </c>
      <c r="B695" s="20"/>
      <c r="C695" s="20">
        <v>1</v>
      </c>
      <c r="D695" s="20">
        <f t="shared" si="374"/>
        <v>3</v>
      </c>
      <c r="E695" s="47">
        <f t="shared" si="375"/>
        <v>6</v>
      </c>
      <c r="F695" s="47">
        <f t="shared" si="376"/>
        <v>36</v>
      </c>
      <c r="G695" s="21" t="s">
        <v>776</v>
      </c>
      <c r="H695" s="29">
        <v>12372</v>
      </c>
      <c r="I695" s="48"/>
      <c r="J695" s="29">
        <f t="shared" si="377"/>
        <v>20619.999999999996</v>
      </c>
      <c r="K695" s="125">
        <v>846492.14999999991</v>
      </c>
      <c r="L695" s="125">
        <v>2853842.85</v>
      </c>
      <c r="M695" s="125">
        <v>158124</v>
      </c>
      <c r="N695" s="126">
        <f t="shared" si="357"/>
        <v>1880597.0595</v>
      </c>
      <c r="O695" s="126">
        <f t="shared" ca="1" si="358"/>
        <v>3495265.6981396545</v>
      </c>
      <c r="P695" s="126">
        <f t="shared" ca="1" si="359"/>
        <v>484401</v>
      </c>
      <c r="Q695" s="49">
        <f t="shared" si="378"/>
        <v>2</v>
      </c>
      <c r="R695" s="49">
        <f t="shared" si="379"/>
        <v>0</v>
      </c>
      <c r="S695" s="49">
        <f ca="1">OFFSET(V!$B$7,D695,Q695)*H695</f>
        <v>1170514.92</v>
      </c>
      <c r="T695" s="49">
        <f ca="1">IF(R695&gt;0,OFFSET(V!$I$7,D695,R695)*IF(R695=1,H695-9300,IF(R695=2,H695-18000,IF(R695=3,H695-45000,0))),0)</f>
        <v>0</v>
      </c>
      <c r="U695" s="49">
        <f>IF(AND(I695=1,H695&gt;20000,H695&lt;=45000),H695*V!$G$7,0)+IF(AND(I695=1,H695&gt;45000,H695&lt;=50000),V!$G$7/5000*(50000-H695)*H695,0)</f>
        <v>0</v>
      </c>
      <c r="V695" s="50">
        <f t="shared" ca="1" si="360"/>
        <v>1170514.92</v>
      </c>
      <c r="W695" s="51">
        <v>73997.88</v>
      </c>
      <c r="X695" s="51">
        <v>0</v>
      </c>
      <c r="Y695" s="52">
        <v>82316.591934768861</v>
      </c>
      <c r="Z695" s="52">
        <v>661912.38563112717</v>
      </c>
      <c r="AA695" s="52">
        <v>9987</v>
      </c>
      <c r="AB695" s="138">
        <f t="shared" si="380"/>
        <v>8987</v>
      </c>
      <c r="AC695" s="52">
        <v>626275.47654919594</v>
      </c>
      <c r="AD695" s="138">
        <f t="shared" si="361"/>
        <v>1</v>
      </c>
      <c r="AE695" s="138">
        <f t="shared" si="362"/>
        <v>0</v>
      </c>
      <c r="AF695" s="138">
        <f t="shared" si="363"/>
        <v>12372</v>
      </c>
      <c r="AG695" s="138">
        <f t="shared" si="364"/>
        <v>20619.999999999996</v>
      </c>
      <c r="AH695" s="29"/>
      <c r="AI695" s="29"/>
      <c r="AJ695" s="15"/>
      <c r="AK695" s="51">
        <f t="shared" ca="1" si="365"/>
        <v>9169362.899957614</v>
      </c>
      <c r="AL695" s="15">
        <f t="shared" ca="1" si="366"/>
        <v>10898276.699957615</v>
      </c>
      <c r="AM695" s="49">
        <f t="shared" ca="1" si="367"/>
        <v>54262.755770881311</v>
      </c>
      <c r="AN695" s="49">
        <f t="shared" ca="1" si="368"/>
        <v>36300.105344100208</v>
      </c>
      <c r="AO695" s="15"/>
      <c r="AP695" s="49">
        <f t="shared" ca="1" si="369"/>
        <v>364432.4579724053</v>
      </c>
      <c r="AQ695" s="15">
        <f t="shared" si="381"/>
        <v>0</v>
      </c>
      <c r="AR695" s="15">
        <f t="shared" si="382"/>
        <v>626275.47654919594</v>
      </c>
      <c r="AS695" s="15"/>
      <c r="AT695" s="15"/>
      <c r="AU695" s="51">
        <f t="shared" si="370"/>
        <v>0</v>
      </c>
      <c r="AV695" s="51">
        <f t="shared" ca="1" si="371"/>
        <v>0</v>
      </c>
      <c r="AW695" s="51">
        <f t="shared" si="383"/>
        <v>0</v>
      </c>
      <c r="AX695" s="15">
        <f t="shared" si="384"/>
        <v>0</v>
      </c>
      <c r="AY695" s="51">
        <f t="shared" ca="1" si="385"/>
        <v>0</v>
      </c>
      <c r="AZ695" s="52">
        <f t="shared" ca="1" si="372"/>
        <v>174658.3305375787</v>
      </c>
      <c r="BA695" s="52">
        <f t="shared" ca="1" si="373"/>
        <v>155283.71258472608</v>
      </c>
      <c r="BB695" s="52">
        <f t="shared" ca="1" si="386"/>
        <v>0</v>
      </c>
      <c r="BC695" s="39">
        <f t="shared" ca="1" si="387"/>
        <v>68099.024545514141</v>
      </c>
      <c r="BD695" s="51">
        <f t="shared" ca="1" si="388"/>
        <v>-3693.8302564206574</v>
      </c>
      <c r="BE695" s="15">
        <f t="shared" ca="1" si="389"/>
        <v>690680.67083828943</v>
      </c>
      <c r="BF695" s="15">
        <v>-276881.42</v>
      </c>
      <c r="BG695" s="15">
        <f t="shared" ca="1" si="390"/>
        <v>11402638.811910884</v>
      </c>
      <c r="BH695" s="15"/>
      <c r="BI695" s="15"/>
    </row>
    <row r="696" spans="1:61" ht="11.25" x14ac:dyDescent="0.2">
      <c r="A696" s="20">
        <v>31820</v>
      </c>
      <c r="B696" s="20"/>
      <c r="C696" s="20">
        <v>1</v>
      </c>
      <c r="D696" s="20">
        <f t="shared" si="374"/>
        <v>3</v>
      </c>
      <c r="E696" s="47">
        <f t="shared" si="375"/>
        <v>2</v>
      </c>
      <c r="F696" s="47">
        <f t="shared" si="376"/>
        <v>32</v>
      </c>
      <c r="G696" s="21" t="s">
        <v>777</v>
      </c>
      <c r="H696" s="29">
        <v>593</v>
      </c>
      <c r="I696" s="48"/>
      <c r="J696" s="29">
        <f t="shared" si="377"/>
        <v>955.88059701492534</v>
      </c>
      <c r="K696" s="125">
        <v>32334.449999999997</v>
      </c>
      <c r="L696" s="125">
        <v>25949.98</v>
      </c>
      <c r="M696" s="125">
        <v>32978</v>
      </c>
      <c r="N696" s="126">
        <f t="shared" si="357"/>
        <v>66379.296199999997</v>
      </c>
      <c r="O696" s="126">
        <f t="shared" ca="1" si="358"/>
        <v>162029.90602635904</v>
      </c>
      <c r="P696" s="126">
        <f t="shared" ca="1" si="359"/>
        <v>28695</v>
      </c>
      <c r="Q696" s="49">
        <f t="shared" si="378"/>
        <v>1</v>
      </c>
      <c r="R696" s="49">
        <f t="shared" si="379"/>
        <v>0</v>
      </c>
      <c r="S696" s="49">
        <f ca="1">OFFSET(V!$B$7,D696,Q696)*H696</f>
        <v>3397.8900000000003</v>
      </c>
      <c r="T696" s="49">
        <f ca="1">IF(R696&gt;0,OFFSET(V!$I$7,D696,R696)*IF(R696=1,H696-9300,IF(R696=2,H696-18000,IF(R696=3,H696-45000,0))),0)</f>
        <v>0</v>
      </c>
      <c r="U696" s="49">
        <f>IF(AND(I696=1,H696&gt;20000,H696&lt;=45000),H696*V!$G$7,0)+IF(AND(I696=1,H696&gt;45000,H696&lt;=50000),V!$G$7/5000*(50000-H696)*H696,0)</f>
        <v>0</v>
      </c>
      <c r="V696" s="50">
        <f t="shared" ca="1" si="360"/>
        <v>3397.8900000000003</v>
      </c>
      <c r="W696" s="51">
        <v>0</v>
      </c>
      <c r="X696" s="51">
        <v>0</v>
      </c>
      <c r="Y696" s="52">
        <v>0</v>
      </c>
      <c r="Z696" s="52">
        <v>7034.2943104438127</v>
      </c>
      <c r="AA696" s="52">
        <v>0</v>
      </c>
      <c r="AB696" s="138">
        <f t="shared" si="380"/>
        <v>0</v>
      </c>
      <c r="AC696" s="52">
        <v>6655.572726985587</v>
      </c>
      <c r="AD696" s="138">
        <f t="shared" si="361"/>
        <v>0</v>
      </c>
      <c r="AE696" s="138">
        <f t="shared" si="362"/>
        <v>593</v>
      </c>
      <c r="AF696" s="138">
        <f t="shared" si="363"/>
        <v>0</v>
      </c>
      <c r="AG696" s="138">
        <f t="shared" si="364"/>
        <v>0</v>
      </c>
      <c r="AH696" s="29"/>
      <c r="AI696" s="29"/>
      <c r="AJ696" s="15"/>
      <c r="AK696" s="51">
        <f t="shared" ca="1" si="365"/>
        <v>425063.82556052337</v>
      </c>
      <c r="AL696" s="15">
        <f t="shared" ca="1" si="366"/>
        <v>457156.71556052339</v>
      </c>
      <c r="AM696" s="49">
        <f t="shared" ca="1" si="367"/>
        <v>2600.8579188597332</v>
      </c>
      <c r="AN696" s="49">
        <f t="shared" ca="1" si="368"/>
        <v>0</v>
      </c>
      <c r="AO696" s="15"/>
      <c r="AP696" s="49">
        <f t="shared" ca="1" si="369"/>
        <v>3872.9070815196301</v>
      </c>
      <c r="AQ696" s="15">
        <f t="shared" si="381"/>
        <v>6655.572726985587</v>
      </c>
      <c r="AR696" s="15">
        <f t="shared" si="382"/>
        <v>0</v>
      </c>
      <c r="AS696" s="15"/>
      <c r="AT696" s="15"/>
      <c r="AU696" s="51">
        <f t="shared" si="370"/>
        <v>0</v>
      </c>
      <c r="AV696" s="51">
        <f t="shared" ca="1" si="371"/>
        <v>9889.1036355960696</v>
      </c>
      <c r="AW696" s="51">
        <f t="shared" ca="1" si="383"/>
        <v>0</v>
      </c>
      <c r="AX696" s="15">
        <f t="shared" ca="1" si="384"/>
        <v>7106.4379901301127</v>
      </c>
      <c r="AY696" s="51">
        <f t="shared" ca="1" si="385"/>
        <v>-781.74579987813684</v>
      </c>
      <c r="AZ696" s="52">
        <f t="shared" ca="1" si="372"/>
        <v>0</v>
      </c>
      <c r="BA696" s="52">
        <f t="shared" ca="1" si="373"/>
        <v>0</v>
      </c>
      <c r="BB696" s="52">
        <f t="shared" si="386"/>
        <v>0</v>
      </c>
      <c r="BC696" s="39">
        <f t="shared" si="387"/>
        <v>0</v>
      </c>
      <c r="BD696" s="51">
        <f t="shared" ca="1" si="388"/>
        <v>0</v>
      </c>
      <c r="BE696" s="15">
        <f t="shared" ca="1" si="389"/>
        <v>12980.264917237562</v>
      </c>
      <c r="BF696" s="15">
        <v>-9561.3700000000008</v>
      </c>
      <c r="BG696" s="15">
        <f t="shared" ca="1" si="390"/>
        <v>463176.46839662071</v>
      </c>
      <c r="BH696" s="15"/>
      <c r="BI696" s="15"/>
    </row>
    <row r="697" spans="1:61" ht="11.25" x14ac:dyDescent="0.2">
      <c r="A697" s="20">
        <v>31821</v>
      </c>
      <c r="B697" s="20"/>
      <c r="C697" s="20">
        <v>1</v>
      </c>
      <c r="D697" s="20">
        <f t="shared" si="374"/>
        <v>3</v>
      </c>
      <c r="E697" s="47">
        <f t="shared" si="375"/>
        <v>3</v>
      </c>
      <c r="F697" s="47">
        <f t="shared" si="376"/>
        <v>33</v>
      </c>
      <c r="G697" s="21" t="s">
        <v>778</v>
      </c>
      <c r="H697" s="29">
        <v>2133</v>
      </c>
      <c r="I697" s="48"/>
      <c r="J697" s="29">
        <f t="shared" si="377"/>
        <v>3438.2686567164178</v>
      </c>
      <c r="K697" s="125">
        <v>166832.94999999998</v>
      </c>
      <c r="L697" s="125">
        <v>275141.12</v>
      </c>
      <c r="M697" s="125">
        <v>0</v>
      </c>
      <c r="N697" s="126">
        <f t="shared" si="357"/>
        <v>227424.76079999999</v>
      </c>
      <c r="O697" s="126">
        <f t="shared" ca="1" si="358"/>
        <v>582815.83398688666</v>
      </c>
      <c r="P697" s="126">
        <f t="shared" ca="1" si="359"/>
        <v>106617</v>
      </c>
      <c r="Q697" s="49">
        <f t="shared" si="378"/>
        <v>1</v>
      </c>
      <c r="R697" s="49">
        <f t="shared" si="379"/>
        <v>0</v>
      </c>
      <c r="S697" s="49">
        <f ca="1">OFFSET(V!$B$7,D697,Q697)*H697</f>
        <v>12222.09</v>
      </c>
      <c r="T697" s="49">
        <f ca="1">IF(R697&gt;0,OFFSET(V!$I$7,D697,R697)*IF(R697=1,H697-9300,IF(R697=2,H697-18000,IF(R697=3,H697-45000,0))),0)</f>
        <v>0</v>
      </c>
      <c r="U697" s="49">
        <f>IF(AND(I697=1,H697&gt;20000,H697&lt;=45000),H697*V!$G$7,0)+IF(AND(I697=1,H697&gt;45000,H697&lt;=50000),V!$G$7/5000*(50000-H697)*H697,0)</f>
        <v>0</v>
      </c>
      <c r="V697" s="50">
        <f t="shared" ca="1" si="360"/>
        <v>12222.09</v>
      </c>
      <c r="W697" s="51">
        <v>10488.65</v>
      </c>
      <c r="X697" s="51">
        <v>0</v>
      </c>
      <c r="Y697" s="52">
        <v>980.21118725609176</v>
      </c>
      <c r="Z697" s="52">
        <v>49447.177750485091</v>
      </c>
      <c r="AA697" s="52">
        <v>10617</v>
      </c>
      <c r="AB697" s="138">
        <f t="shared" si="380"/>
        <v>9617</v>
      </c>
      <c r="AC697" s="52">
        <v>46784.975597896657</v>
      </c>
      <c r="AD697" s="138">
        <f t="shared" si="361"/>
        <v>0</v>
      </c>
      <c r="AE697" s="138">
        <f t="shared" si="362"/>
        <v>2133</v>
      </c>
      <c r="AF697" s="138">
        <f t="shared" si="363"/>
        <v>0</v>
      </c>
      <c r="AG697" s="138">
        <f t="shared" si="364"/>
        <v>0</v>
      </c>
      <c r="AH697" s="29"/>
      <c r="AI697" s="29"/>
      <c r="AJ697" s="15"/>
      <c r="AK697" s="51">
        <f t="shared" ca="1" si="365"/>
        <v>1528939.5276907191</v>
      </c>
      <c r="AL697" s="15">
        <f t="shared" ca="1" si="366"/>
        <v>1658267.2676907191</v>
      </c>
      <c r="AM697" s="49">
        <f t="shared" ca="1" si="367"/>
        <v>9355.1938295578602</v>
      </c>
      <c r="AN697" s="49">
        <f t="shared" ca="1" si="368"/>
        <v>432.25513253826352</v>
      </c>
      <c r="AO697" s="15"/>
      <c r="AP697" s="49">
        <f t="shared" ca="1" si="369"/>
        <v>27224.383345275619</v>
      </c>
      <c r="AQ697" s="15">
        <f t="shared" si="381"/>
        <v>46784.975597896657</v>
      </c>
      <c r="AR697" s="15">
        <f t="shared" si="382"/>
        <v>0</v>
      </c>
      <c r="AS697" s="15"/>
      <c r="AT697" s="15"/>
      <c r="AU697" s="51">
        <f t="shared" si="370"/>
        <v>4808.5</v>
      </c>
      <c r="AV697" s="51">
        <f t="shared" ca="1" si="371"/>
        <v>35570.755572894464</v>
      </c>
      <c r="AW697" s="51">
        <f t="shared" ca="1" si="383"/>
        <v>0</v>
      </c>
      <c r="AX697" s="15">
        <f t="shared" ca="1" si="384"/>
        <v>20818.663320273423</v>
      </c>
      <c r="AY697" s="51">
        <f t="shared" ca="1" si="385"/>
        <v>-2290.1631777135644</v>
      </c>
      <c r="AZ697" s="52">
        <f t="shared" ca="1" si="372"/>
        <v>0</v>
      </c>
      <c r="BA697" s="52">
        <f t="shared" ca="1" si="373"/>
        <v>0</v>
      </c>
      <c r="BB697" s="52">
        <f t="shared" si="386"/>
        <v>0</v>
      </c>
      <c r="BC697" s="39">
        <f t="shared" si="387"/>
        <v>0</v>
      </c>
      <c r="BD697" s="51">
        <f t="shared" ca="1" si="388"/>
        <v>0</v>
      </c>
      <c r="BE697" s="15">
        <f t="shared" ca="1" si="389"/>
        <v>65313.475740456517</v>
      </c>
      <c r="BF697" s="15">
        <v>-38666.519999999997</v>
      </c>
      <c r="BG697" s="15">
        <f t="shared" ca="1" si="390"/>
        <v>1694701.6723932717</v>
      </c>
      <c r="BH697" s="15"/>
      <c r="BI697" s="15"/>
    </row>
    <row r="698" spans="1:61" ht="11.25" x14ac:dyDescent="0.2">
      <c r="A698" s="20">
        <v>31823</v>
      </c>
      <c r="B698" s="20"/>
      <c r="C698" s="20">
        <v>1</v>
      </c>
      <c r="D698" s="20">
        <f t="shared" si="374"/>
        <v>3</v>
      </c>
      <c r="E698" s="47">
        <f t="shared" si="375"/>
        <v>4</v>
      </c>
      <c r="F698" s="47">
        <f t="shared" si="376"/>
        <v>34</v>
      </c>
      <c r="G698" s="21" t="s">
        <v>779</v>
      </c>
      <c r="H698" s="29">
        <v>2524</v>
      </c>
      <c r="I698" s="48"/>
      <c r="J698" s="29">
        <f t="shared" si="377"/>
        <v>4068.5373134328356</v>
      </c>
      <c r="K698" s="125">
        <v>189989.05</v>
      </c>
      <c r="L698" s="125">
        <v>616376.14</v>
      </c>
      <c r="M698" s="125">
        <v>0</v>
      </c>
      <c r="N698" s="126">
        <f t="shared" si="357"/>
        <v>377178.81059999997</v>
      </c>
      <c r="O698" s="126">
        <f t="shared" ca="1" si="358"/>
        <v>689651.74167037127</v>
      </c>
      <c r="P698" s="126">
        <f t="shared" ca="1" si="359"/>
        <v>93742</v>
      </c>
      <c r="Q698" s="49">
        <f t="shared" si="378"/>
        <v>1</v>
      </c>
      <c r="R698" s="49">
        <f t="shared" si="379"/>
        <v>0</v>
      </c>
      <c r="S698" s="49">
        <f ca="1">OFFSET(V!$B$7,D698,Q698)*H698</f>
        <v>14462.52</v>
      </c>
      <c r="T698" s="49">
        <f ca="1">IF(R698&gt;0,OFFSET(V!$I$7,D698,R698)*IF(R698=1,H698-9300,IF(R698=2,H698-18000,IF(R698=3,H698-45000,0))),0)</f>
        <v>0</v>
      </c>
      <c r="U698" s="49">
        <f>IF(AND(I698=1,H698&gt;20000,H698&lt;=45000),H698*V!$G$7,0)+IF(AND(I698=1,H698&gt;45000,H698&lt;=50000),V!$G$7/5000*(50000-H698)*H698,0)</f>
        <v>0</v>
      </c>
      <c r="V698" s="50">
        <f t="shared" ca="1" si="360"/>
        <v>14462.52</v>
      </c>
      <c r="W698" s="51">
        <v>11004.85</v>
      </c>
      <c r="X698" s="51">
        <v>0</v>
      </c>
      <c r="Y698" s="52">
        <v>485.45453224130284</v>
      </c>
      <c r="Z698" s="52">
        <v>76412.65088697194</v>
      </c>
      <c r="AA698" s="52">
        <v>1960</v>
      </c>
      <c r="AB698" s="138">
        <f t="shared" si="380"/>
        <v>960</v>
      </c>
      <c r="AC698" s="52">
        <v>72298.646146341634</v>
      </c>
      <c r="AD698" s="138">
        <f t="shared" si="361"/>
        <v>0</v>
      </c>
      <c r="AE698" s="138">
        <f t="shared" si="362"/>
        <v>2524</v>
      </c>
      <c r="AF698" s="138">
        <f t="shared" si="363"/>
        <v>0</v>
      </c>
      <c r="AG698" s="138">
        <f t="shared" si="364"/>
        <v>0</v>
      </c>
      <c r="AH698" s="29"/>
      <c r="AI698" s="29"/>
      <c r="AJ698" s="15"/>
      <c r="AK698" s="51">
        <f t="shared" ca="1" si="365"/>
        <v>1809209.2676471518</v>
      </c>
      <c r="AL698" s="15">
        <f t="shared" ca="1" si="366"/>
        <v>1928418.6376471519</v>
      </c>
      <c r="AM698" s="49">
        <f t="shared" ca="1" si="367"/>
        <v>11070.093401689657</v>
      </c>
      <c r="AN698" s="49">
        <f t="shared" ca="1" si="368"/>
        <v>214.07653361177344</v>
      </c>
      <c r="AO698" s="15"/>
      <c r="AP698" s="49">
        <f t="shared" ca="1" si="369"/>
        <v>42070.900601707872</v>
      </c>
      <c r="AQ698" s="15">
        <f t="shared" si="381"/>
        <v>72298.646146341634</v>
      </c>
      <c r="AR698" s="15">
        <f t="shared" si="382"/>
        <v>0</v>
      </c>
      <c r="AS698" s="15"/>
      <c r="AT698" s="15"/>
      <c r="AU698" s="51">
        <f t="shared" si="370"/>
        <v>480</v>
      </c>
      <c r="AV698" s="51">
        <f t="shared" ca="1" si="371"/>
        <v>42091.226941390356</v>
      </c>
      <c r="AW698" s="51">
        <f t="shared" ca="1" si="383"/>
        <v>0</v>
      </c>
      <c r="AX698" s="15">
        <f t="shared" ca="1" si="384"/>
        <v>12343.481396756601</v>
      </c>
      <c r="AY698" s="51">
        <f t="shared" ca="1" si="385"/>
        <v>-1357.8482991324486</v>
      </c>
      <c r="AZ698" s="52">
        <f t="shared" ca="1" si="372"/>
        <v>0</v>
      </c>
      <c r="BA698" s="52">
        <f t="shared" ca="1" si="373"/>
        <v>0</v>
      </c>
      <c r="BB698" s="52">
        <f t="shared" si="386"/>
        <v>0</v>
      </c>
      <c r="BC698" s="39">
        <f t="shared" si="387"/>
        <v>0</v>
      </c>
      <c r="BD698" s="51">
        <f t="shared" ca="1" si="388"/>
        <v>0</v>
      </c>
      <c r="BE698" s="15">
        <f t="shared" ca="1" si="389"/>
        <v>83284.279243965793</v>
      </c>
      <c r="BF698" s="15">
        <v>-49551.51</v>
      </c>
      <c r="BG698" s="15">
        <f t="shared" ca="1" si="390"/>
        <v>1973435.5768264192</v>
      </c>
      <c r="BH698" s="15"/>
      <c r="BI698" s="15"/>
    </row>
    <row r="699" spans="1:61" ht="11.25" x14ac:dyDescent="0.2">
      <c r="A699" s="20">
        <v>31825</v>
      </c>
      <c r="B699" s="20"/>
      <c r="C699" s="20">
        <v>1</v>
      </c>
      <c r="D699" s="20">
        <f t="shared" si="374"/>
        <v>3</v>
      </c>
      <c r="E699" s="47">
        <f t="shared" si="375"/>
        <v>1</v>
      </c>
      <c r="F699" s="47">
        <f t="shared" si="376"/>
        <v>31</v>
      </c>
      <c r="G699" s="21" t="s">
        <v>780</v>
      </c>
      <c r="H699" s="29">
        <v>464</v>
      </c>
      <c r="I699" s="48"/>
      <c r="J699" s="29">
        <f t="shared" si="377"/>
        <v>747.94029850746267</v>
      </c>
      <c r="K699" s="125">
        <v>31167</v>
      </c>
      <c r="L699" s="125">
        <v>38222.86</v>
      </c>
      <c r="M699" s="125">
        <v>6213</v>
      </c>
      <c r="N699" s="126">
        <f t="shared" si="357"/>
        <v>43560.155399999996</v>
      </c>
      <c r="O699" s="126">
        <f t="shared" ca="1" si="358"/>
        <v>126782.25361927587</v>
      </c>
      <c r="P699" s="126">
        <f t="shared" ca="1" si="359"/>
        <v>24967</v>
      </c>
      <c r="Q699" s="49">
        <f t="shared" si="378"/>
        <v>1</v>
      </c>
      <c r="R699" s="49">
        <f t="shared" si="379"/>
        <v>0</v>
      </c>
      <c r="S699" s="49">
        <f ca="1">OFFSET(V!$B$7,D699,Q699)*H699</f>
        <v>2658.7200000000003</v>
      </c>
      <c r="T699" s="49">
        <f ca="1">IF(R699&gt;0,OFFSET(V!$I$7,D699,R699)*IF(R699=1,H699-9300,IF(R699=2,H699-18000,IF(R699=3,H699-45000,0))),0)</f>
        <v>0</v>
      </c>
      <c r="U699" s="49">
        <f>IF(AND(I699=1,H699&gt;20000,H699&lt;=45000),H699*V!$G$7,0)+IF(AND(I699=1,H699&gt;45000,H699&lt;=50000),V!$G$7/5000*(50000-H699)*H699,0)</f>
        <v>0</v>
      </c>
      <c r="V699" s="50">
        <f t="shared" ca="1" si="360"/>
        <v>2658.7200000000003</v>
      </c>
      <c r="W699" s="51">
        <v>0</v>
      </c>
      <c r="X699" s="51">
        <v>0</v>
      </c>
      <c r="Y699" s="52">
        <v>0</v>
      </c>
      <c r="Z699" s="52">
        <v>16341.867546492445</v>
      </c>
      <c r="AA699" s="52">
        <v>4915</v>
      </c>
      <c r="AB699" s="138">
        <f t="shared" si="380"/>
        <v>3915</v>
      </c>
      <c r="AC699" s="52">
        <v>15462.032600621133</v>
      </c>
      <c r="AD699" s="138">
        <f t="shared" si="361"/>
        <v>0</v>
      </c>
      <c r="AE699" s="138">
        <f t="shared" si="362"/>
        <v>464</v>
      </c>
      <c r="AF699" s="138">
        <f t="shared" si="363"/>
        <v>0</v>
      </c>
      <c r="AG699" s="138">
        <f t="shared" si="364"/>
        <v>0</v>
      </c>
      <c r="AH699" s="29"/>
      <c r="AI699" s="29"/>
      <c r="AJ699" s="15"/>
      <c r="AK699" s="51">
        <f t="shared" ca="1" si="365"/>
        <v>332596.31544702</v>
      </c>
      <c r="AL699" s="15">
        <f t="shared" ca="1" si="366"/>
        <v>360222.03544701997</v>
      </c>
      <c r="AM699" s="49">
        <f t="shared" ca="1" si="367"/>
        <v>2035.0726380285264</v>
      </c>
      <c r="AN699" s="49">
        <f t="shared" ca="1" si="368"/>
        <v>0</v>
      </c>
      <c r="AO699" s="15"/>
      <c r="AP699" s="49">
        <f t="shared" ca="1" si="369"/>
        <v>8997.4248663578073</v>
      </c>
      <c r="AQ699" s="15">
        <f t="shared" si="381"/>
        <v>15462.032600621133</v>
      </c>
      <c r="AR699" s="15">
        <f t="shared" si="382"/>
        <v>0</v>
      </c>
      <c r="AS699" s="15"/>
      <c r="AT699" s="15"/>
      <c r="AU699" s="51">
        <f t="shared" si="370"/>
        <v>1957.5</v>
      </c>
      <c r="AV699" s="51">
        <f t="shared" ca="1" si="371"/>
        <v>7737.8483759132823</v>
      </c>
      <c r="AW699" s="51">
        <f t="shared" ca="1" si="383"/>
        <v>0</v>
      </c>
      <c r="AX699" s="15">
        <f t="shared" ca="1" si="384"/>
        <v>3230.740641649958</v>
      </c>
      <c r="AY699" s="51">
        <f t="shared" ca="1" si="385"/>
        <v>-355.39857388655122</v>
      </c>
      <c r="AZ699" s="52">
        <f t="shared" ca="1" si="372"/>
        <v>0</v>
      </c>
      <c r="BA699" s="52">
        <f t="shared" ca="1" si="373"/>
        <v>0</v>
      </c>
      <c r="BB699" s="52">
        <f t="shared" si="386"/>
        <v>0</v>
      </c>
      <c r="BC699" s="39">
        <f t="shared" si="387"/>
        <v>0</v>
      </c>
      <c r="BD699" s="51">
        <f t="shared" ca="1" si="388"/>
        <v>0</v>
      </c>
      <c r="BE699" s="15">
        <f t="shared" ca="1" si="389"/>
        <v>18337.374668384538</v>
      </c>
      <c r="BF699" s="15">
        <v>-8096.68</v>
      </c>
      <c r="BG699" s="15">
        <f t="shared" ca="1" si="390"/>
        <v>372497.80275343306</v>
      </c>
      <c r="BH699" s="15"/>
      <c r="BI699" s="15"/>
    </row>
    <row r="700" spans="1:61" ht="11.25" x14ac:dyDescent="0.2">
      <c r="A700" s="20">
        <v>31826</v>
      </c>
      <c r="B700" s="20"/>
      <c r="C700" s="20">
        <v>1</v>
      </c>
      <c r="D700" s="20">
        <f t="shared" si="374"/>
        <v>3</v>
      </c>
      <c r="E700" s="47">
        <f t="shared" si="375"/>
        <v>4</v>
      </c>
      <c r="F700" s="47">
        <f t="shared" si="376"/>
        <v>34</v>
      </c>
      <c r="G700" s="21" t="s">
        <v>781</v>
      </c>
      <c r="H700" s="29">
        <v>2666</v>
      </c>
      <c r="I700" s="48"/>
      <c r="J700" s="29">
        <f t="shared" si="377"/>
        <v>4297.4328358208959</v>
      </c>
      <c r="K700" s="125">
        <v>219118.69999999998</v>
      </c>
      <c r="L700" s="125">
        <v>365531.06</v>
      </c>
      <c r="M700" s="125">
        <v>40179</v>
      </c>
      <c r="N700" s="126">
        <f t="shared" si="357"/>
        <v>340501.57739999995</v>
      </c>
      <c r="O700" s="126">
        <f t="shared" ca="1" si="358"/>
        <v>728451.48307971878</v>
      </c>
      <c r="P700" s="126">
        <f t="shared" ca="1" si="359"/>
        <v>116385</v>
      </c>
      <c r="Q700" s="49">
        <f t="shared" si="378"/>
        <v>1</v>
      </c>
      <c r="R700" s="49">
        <f t="shared" si="379"/>
        <v>0</v>
      </c>
      <c r="S700" s="49">
        <f ca="1">OFFSET(V!$B$7,D700,Q700)*H700</f>
        <v>15276.18</v>
      </c>
      <c r="T700" s="49">
        <f ca="1">IF(R700&gt;0,OFFSET(V!$I$7,D700,R700)*IF(R700=1,H700-9300,IF(R700=2,H700-18000,IF(R700=3,H700-45000,0))),0)</f>
        <v>0</v>
      </c>
      <c r="U700" s="49">
        <f>IF(AND(I700=1,H700&gt;20000,H700&lt;=45000),H700*V!$G$7,0)+IF(AND(I700=1,H700&gt;45000,H700&lt;=50000),V!$G$7/5000*(50000-H700)*H700,0)</f>
        <v>0</v>
      </c>
      <c r="V700" s="50">
        <f t="shared" ca="1" si="360"/>
        <v>15276.18</v>
      </c>
      <c r="W700" s="51">
        <v>12606.85</v>
      </c>
      <c r="X700" s="51">
        <v>0</v>
      </c>
      <c r="Y700" s="52">
        <v>684.5054250270706</v>
      </c>
      <c r="Z700" s="52">
        <v>166841.05724439147</v>
      </c>
      <c r="AA700" s="52">
        <v>77240</v>
      </c>
      <c r="AB700" s="138">
        <f t="shared" si="380"/>
        <v>76240</v>
      </c>
      <c r="AC700" s="52">
        <v>157858.44909681543</v>
      </c>
      <c r="AD700" s="138">
        <f t="shared" si="361"/>
        <v>0</v>
      </c>
      <c r="AE700" s="138">
        <f t="shared" si="362"/>
        <v>2666</v>
      </c>
      <c r="AF700" s="138">
        <f t="shared" si="363"/>
        <v>0</v>
      </c>
      <c r="AG700" s="138">
        <f t="shared" si="364"/>
        <v>0</v>
      </c>
      <c r="AH700" s="29"/>
      <c r="AI700" s="29"/>
      <c r="AJ700" s="15"/>
      <c r="AK700" s="51">
        <f t="shared" ca="1" si="365"/>
        <v>1910995.2090124039</v>
      </c>
      <c r="AL700" s="15">
        <f t="shared" ca="1" si="366"/>
        <v>2055263.2390124039</v>
      </c>
      <c r="AM700" s="49">
        <f t="shared" ca="1" si="367"/>
        <v>11692.895803844938</v>
      </c>
      <c r="AN700" s="49">
        <f t="shared" ca="1" si="368"/>
        <v>301.85432186965483</v>
      </c>
      <c r="AO700" s="15"/>
      <c r="AP700" s="49">
        <f t="shared" ca="1" si="369"/>
        <v>91858.526750959572</v>
      </c>
      <c r="AQ700" s="15">
        <f t="shared" si="381"/>
        <v>157858.44909681543</v>
      </c>
      <c r="AR700" s="15">
        <f t="shared" si="382"/>
        <v>0</v>
      </c>
      <c r="AS700" s="15"/>
      <c r="AT700" s="15"/>
      <c r="AU700" s="51">
        <f t="shared" si="370"/>
        <v>38120</v>
      </c>
      <c r="AV700" s="51">
        <f t="shared" ca="1" si="371"/>
        <v>44459.275366777612</v>
      </c>
      <c r="AW700" s="51">
        <f t="shared" ca="1" si="383"/>
        <v>0</v>
      </c>
      <c r="AX700" s="15">
        <f t="shared" ca="1" si="384"/>
        <v>16579.353020921757</v>
      </c>
      <c r="AY700" s="51">
        <f t="shared" ca="1" si="385"/>
        <v>-1823.8166021857007</v>
      </c>
      <c r="AZ700" s="52">
        <f t="shared" ca="1" si="372"/>
        <v>0</v>
      </c>
      <c r="BA700" s="52">
        <f t="shared" ca="1" si="373"/>
        <v>0</v>
      </c>
      <c r="BB700" s="52">
        <f t="shared" si="386"/>
        <v>0</v>
      </c>
      <c r="BC700" s="39">
        <f t="shared" si="387"/>
        <v>0</v>
      </c>
      <c r="BD700" s="51">
        <f t="shared" ca="1" si="388"/>
        <v>0</v>
      </c>
      <c r="BE700" s="15">
        <f t="shared" ca="1" si="389"/>
        <v>172613.9855155515</v>
      </c>
      <c r="BF700" s="15">
        <v>-51911.62</v>
      </c>
      <c r="BG700" s="15">
        <f t="shared" ca="1" si="390"/>
        <v>2187960.35465367</v>
      </c>
      <c r="BH700" s="15"/>
      <c r="BI700" s="15"/>
    </row>
    <row r="701" spans="1:61" ht="11.25" x14ac:dyDescent="0.2">
      <c r="A701" s="20">
        <v>31827</v>
      </c>
      <c r="B701" s="20"/>
      <c r="C701" s="20">
        <v>1</v>
      </c>
      <c r="D701" s="20">
        <f t="shared" si="374"/>
        <v>3</v>
      </c>
      <c r="E701" s="47">
        <f t="shared" si="375"/>
        <v>1</v>
      </c>
      <c r="F701" s="47">
        <f t="shared" si="376"/>
        <v>31</v>
      </c>
      <c r="G701" s="21" t="s">
        <v>782</v>
      </c>
      <c r="H701" s="29">
        <v>294</v>
      </c>
      <c r="I701" s="48"/>
      <c r="J701" s="29">
        <f t="shared" si="377"/>
        <v>473.91044776119401</v>
      </c>
      <c r="K701" s="125">
        <v>16868.099999999999</v>
      </c>
      <c r="L701" s="125">
        <v>4763.75</v>
      </c>
      <c r="M701" s="125">
        <v>18039</v>
      </c>
      <c r="N701" s="126">
        <f t="shared" si="357"/>
        <v>32041.894499999999</v>
      </c>
      <c r="O701" s="126">
        <f t="shared" ca="1" si="358"/>
        <v>80331.858974282557</v>
      </c>
      <c r="P701" s="126">
        <f t="shared" ca="1" si="359"/>
        <v>14487</v>
      </c>
      <c r="Q701" s="49">
        <f t="shared" si="378"/>
        <v>1</v>
      </c>
      <c r="R701" s="49">
        <f t="shared" si="379"/>
        <v>0</v>
      </c>
      <c r="S701" s="49">
        <f ca="1">OFFSET(V!$B$7,D701,Q701)*H701</f>
        <v>1684.6200000000001</v>
      </c>
      <c r="T701" s="49">
        <f ca="1">IF(R701&gt;0,OFFSET(V!$I$7,D701,R701)*IF(R701=1,H701-9300,IF(R701=2,H701-18000,IF(R701=3,H701-45000,0))),0)</f>
        <v>0</v>
      </c>
      <c r="U701" s="49">
        <f>IF(AND(I701=1,H701&gt;20000,H701&lt;=45000),H701*V!$G$7,0)+IF(AND(I701=1,H701&gt;45000,H701&lt;=50000),V!$G$7/5000*(50000-H701)*H701,0)</f>
        <v>0</v>
      </c>
      <c r="V701" s="50">
        <f t="shared" ca="1" si="360"/>
        <v>1684.6200000000001</v>
      </c>
      <c r="W701" s="51">
        <v>0</v>
      </c>
      <c r="X701" s="51">
        <v>0</v>
      </c>
      <c r="Y701" s="52">
        <v>0</v>
      </c>
      <c r="Z701" s="52">
        <v>10106.756393392585</v>
      </c>
      <c r="AA701" s="52">
        <v>11088</v>
      </c>
      <c r="AB701" s="138">
        <f t="shared" si="380"/>
        <v>10088</v>
      </c>
      <c r="AC701" s="52">
        <v>9562.6155576517085</v>
      </c>
      <c r="AD701" s="138">
        <f t="shared" si="361"/>
        <v>0</v>
      </c>
      <c r="AE701" s="138">
        <f t="shared" si="362"/>
        <v>294</v>
      </c>
      <c r="AF701" s="138">
        <f t="shared" si="363"/>
        <v>0</v>
      </c>
      <c r="AG701" s="138">
        <f t="shared" si="364"/>
        <v>0</v>
      </c>
      <c r="AH701" s="29"/>
      <c r="AI701" s="29"/>
      <c r="AJ701" s="15"/>
      <c r="AK701" s="51">
        <f t="shared" ca="1" si="365"/>
        <v>210739.90677031007</v>
      </c>
      <c r="AL701" s="15">
        <f t="shared" ca="1" si="366"/>
        <v>226911.52677031007</v>
      </c>
      <c r="AM701" s="49">
        <f t="shared" ca="1" si="367"/>
        <v>1289.464128406006</v>
      </c>
      <c r="AN701" s="49">
        <f t="shared" ca="1" si="368"/>
        <v>0</v>
      </c>
      <c r="AO701" s="15"/>
      <c r="AP701" s="49">
        <f t="shared" ca="1" si="369"/>
        <v>5564.5281075386692</v>
      </c>
      <c r="AQ701" s="15">
        <f t="shared" si="381"/>
        <v>9562.6155576517085</v>
      </c>
      <c r="AR701" s="15">
        <f t="shared" si="382"/>
        <v>0</v>
      </c>
      <c r="AS701" s="15"/>
      <c r="AT701" s="15"/>
      <c r="AU701" s="51">
        <f t="shared" si="370"/>
        <v>5044</v>
      </c>
      <c r="AV701" s="51">
        <f t="shared" ca="1" si="371"/>
        <v>4902.8608243933295</v>
      </c>
      <c r="AW701" s="51">
        <f t="shared" ca="1" si="383"/>
        <v>0</v>
      </c>
      <c r="AX701" s="15">
        <f t="shared" ca="1" si="384"/>
        <v>5948.773374280292</v>
      </c>
      <c r="AY701" s="51">
        <f t="shared" ca="1" si="385"/>
        <v>-654.39656354271017</v>
      </c>
      <c r="AZ701" s="52">
        <f t="shared" ca="1" si="372"/>
        <v>0</v>
      </c>
      <c r="BA701" s="52">
        <f t="shared" ca="1" si="373"/>
        <v>0</v>
      </c>
      <c r="BB701" s="52">
        <f t="shared" si="386"/>
        <v>0</v>
      </c>
      <c r="BC701" s="39">
        <f t="shared" si="387"/>
        <v>0</v>
      </c>
      <c r="BD701" s="51">
        <f t="shared" ca="1" si="388"/>
        <v>0</v>
      </c>
      <c r="BE701" s="15">
        <f t="shared" ca="1" si="389"/>
        <v>14856.99236838929</v>
      </c>
      <c r="BF701" s="15">
        <v>-4765.18</v>
      </c>
      <c r="BG701" s="15">
        <f t="shared" ca="1" si="390"/>
        <v>238292.8032671054</v>
      </c>
      <c r="BH701" s="15"/>
      <c r="BI701" s="15"/>
    </row>
    <row r="702" spans="1:61" ht="11.25" x14ac:dyDescent="0.2">
      <c r="A702" s="20">
        <v>31829</v>
      </c>
      <c r="B702" s="20"/>
      <c r="C702" s="20">
        <v>1</v>
      </c>
      <c r="D702" s="20">
        <f t="shared" si="374"/>
        <v>3</v>
      </c>
      <c r="E702" s="47">
        <f t="shared" si="375"/>
        <v>4</v>
      </c>
      <c r="F702" s="47">
        <f t="shared" si="376"/>
        <v>34</v>
      </c>
      <c r="G702" s="21" t="s">
        <v>783</v>
      </c>
      <c r="H702" s="29">
        <v>2594</v>
      </c>
      <c r="I702" s="48"/>
      <c r="J702" s="29">
        <f t="shared" si="377"/>
        <v>4181.373134328358</v>
      </c>
      <c r="K702" s="125">
        <v>327215.09999999998</v>
      </c>
      <c r="L702" s="125">
        <v>876607.6</v>
      </c>
      <c r="M702" s="125">
        <v>0</v>
      </c>
      <c r="N702" s="126">
        <f t="shared" si="357"/>
        <v>577471.83599999989</v>
      </c>
      <c r="O702" s="126">
        <f t="shared" ca="1" si="358"/>
        <v>708778.37475948618</v>
      </c>
      <c r="P702" s="126">
        <f t="shared" ca="1" si="359"/>
        <v>39392</v>
      </c>
      <c r="Q702" s="49">
        <f t="shared" si="378"/>
        <v>1</v>
      </c>
      <c r="R702" s="49">
        <f t="shared" si="379"/>
        <v>0</v>
      </c>
      <c r="S702" s="49">
        <f ca="1">OFFSET(V!$B$7,D702,Q702)*H702</f>
        <v>14863.62</v>
      </c>
      <c r="T702" s="49">
        <f ca="1">IF(R702&gt;0,OFFSET(V!$I$7,D702,R702)*IF(R702=1,H702-9300,IF(R702=2,H702-18000,IF(R702=3,H702-45000,0))),0)</f>
        <v>0</v>
      </c>
      <c r="U702" s="49">
        <f>IF(AND(I702=1,H702&gt;20000,H702&lt;=45000),H702*V!$G$7,0)+IF(AND(I702=1,H702&gt;45000,H702&lt;=50000),V!$G$7/5000*(50000-H702)*H702,0)</f>
        <v>0</v>
      </c>
      <c r="V702" s="50">
        <f t="shared" ca="1" si="360"/>
        <v>14863.62</v>
      </c>
      <c r="W702" s="51">
        <v>12971.75</v>
      </c>
      <c r="X702" s="51">
        <v>0</v>
      </c>
      <c r="Y702" s="52">
        <v>471.21065674440234</v>
      </c>
      <c r="Z702" s="52">
        <v>196155.75241818855</v>
      </c>
      <c r="AA702" s="52">
        <v>120551</v>
      </c>
      <c r="AB702" s="138">
        <f t="shared" si="380"/>
        <v>119551</v>
      </c>
      <c r="AC702" s="52">
        <v>185594.86117854278</v>
      </c>
      <c r="AD702" s="138">
        <f t="shared" si="361"/>
        <v>0</v>
      </c>
      <c r="AE702" s="138">
        <f t="shared" si="362"/>
        <v>2594</v>
      </c>
      <c r="AF702" s="138">
        <f t="shared" si="363"/>
        <v>0</v>
      </c>
      <c r="AG702" s="138">
        <f t="shared" si="364"/>
        <v>0</v>
      </c>
      <c r="AH702" s="29"/>
      <c r="AI702" s="29"/>
      <c r="AJ702" s="15"/>
      <c r="AK702" s="51">
        <f t="shared" ca="1" si="365"/>
        <v>1859385.4359257971</v>
      </c>
      <c r="AL702" s="15">
        <f t="shared" ca="1" si="366"/>
        <v>1926612.8059257972</v>
      </c>
      <c r="AM702" s="49">
        <f t="shared" ca="1" si="367"/>
        <v>11377.108670357753</v>
      </c>
      <c r="AN702" s="49">
        <f t="shared" ca="1" si="368"/>
        <v>207.79524609861363</v>
      </c>
      <c r="AO702" s="15"/>
      <c r="AP702" s="49">
        <f t="shared" ca="1" si="369"/>
        <v>107998.46709474438</v>
      </c>
      <c r="AQ702" s="15">
        <f t="shared" si="381"/>
        <v>185594.86117854278</v>
      </c>
      <c r="AR702" s="15">
        <f t="shared" si="382"/>
        <v>0</v>
      </c>
      <c r="AS702" s="15"/>
      <c r="AT702" s="15"/>
      <c r="AU702" s="51">
        <f t="shared" si="370"/>
        <v>59775.5</v>
      </c>
      <c r="AV702" s="51">
        <f t="shared" ca="1" si="371"/>
        <v>43258.574756722097</v>
      </c>
      <c r="AW702" s="51">
        <f t="shared" ca="1" si="383"/>
        <v>0</v>
      </c>
      <c r="AX702" s="15">
        <f t="shared" ca="1" si="384"/>
        <v>25437.680672923685</v>
      </c>
      <c r="AY702" s="51">
        <f t="shared" ca="1" si="385"/>
        <v>-2798.2795392456883</v>
      </c>
      <c r="AZ702" s="52">
        <f t="shared" ca="1" si="372"/>
        <v>0</v>
      </c>
      <c r="BA702" s="52">
        <f t="shared" ca="1" si="373"/>
        <v>0</v>
      </c>
      <c r="BB702" s="52">
        <f t="shared" si="386"/>
        <v>0</v>
      </c>
      <c r="BC702" s="39">
        <f t="shared" si="387"/>
        <v>0</v>
      </c>
      <c r="BD702" s="51">
        <f t="shared" ca="1" si="388"/>
        <v>0</v>
      </c>
      <c r="BE702" s="15">
        <f t="shared" ca="1" si="389"/>
        <v>208234.26231222079</v>
      </c>
      <c r="BF702" s="15">
        <v>-63391.43</v>
      </c>
      <c r="BG702" s="15">
        <f t="shared" ca="1" si="390"/>
        <v>2083040.5421544744</v>
      </c>
      <c r="BH702" s="15"/>
      <c r="BI702" s="15"/>
    </row>
    <row r="703" spans="1:61" ht="11.25" x14ac:dyDescent="0.2">
      <c r="A703" s="20">
        <v>31830</v>
      </c>
      <c r="B703" s="20"/>
      <c r="C703" s="20">
        <v>1</v>
      </c>
      <c r="D703" s="20">
        <f t="shared" si="374"/>
        <v>3</v>
      </c>
      <c r="E703" s="47">
        <f t="shared" si="375"/>
        <v>1</v>
      </c>
      <c r="F703" s="47">
        <f t="shared" si="376"/>
        <v>31</v>
      </c>
      <c r="G703" s="21" t="s">
        <v>784</v>
      </c>
      <c r="H703" s="29">
        <v>389</v>
      </c>
      <c r="I703" s="48"/>
      <c r="J703" s="29">
        <f t="shared" si="377"/>
        <v>627.04477611940297</v>
      </c>
      <c r="K703" s="125">
        <v>30723.250000000004</v>
      </c>
      <c r="L703" s="125">
        <v>27703.13</v>
      </c>
      <c r="M703" s="125">
        <v>0</v>
      </c>
      <c r="N703" s="126">
        <f t="shared" si="357"/>
        <v>32924.960700000003</v>
      </c>
      <c r="O703" s="126">
        <f t="shared" ca="1" si="358"/>
        <v>106289.43245236705</v>
      </c>
      <c r="P703" s="126">
        <f t="shared" ca="1" si="359"/>
        <v>22009</v>
      </c>
      <c r="Q703" s="49">
        <f t="shared" si="378"/>
        <v>1</v>
      </c>
      <c r="R703" s="49">
        <f t="shared" si="379"/>
        <v>0</v>
      </c>
      <c r="S703" s="49">
        <f ca="1">OFFSET(V!$B$7,D703,Q703)*H703</f>
        <v>2228.9700000000003</v>
      </c>
      <c r="T703" s="49">
        <f ca="1">IF(R703&gt;0,OFFSET(V!$I$7,D703,R703)*IF(R703=1,H703-9300,IF(R703=2,H703-18000,IF(R703=3,H703-45000,0))),0)</f>
        <v>0</v>
      </c>
      <c r="U703" s="49">
        <f>IF(AND(I703=1,H703&gt;20000,H703&lt;=45000),H703*V!$G$7,0)+IF(AND(I703=1,H703&gt;45000,H703&lt;=50000),V!$G$7/5000*(50000-H703)*H703,0)</f>
        <v>0</v>
      </c>
      <c r="V703" s="50">
        <f t="shared" ca="1" si="360"/>
        <v>2228.9700000000003</v>
      </c>
      <c r="W703" s="51">
        <v>0</v>
      </c>
      <c r="X703" s="51">
        <v>0</v>
      </c>
      <c r="Y703" s="52">
        <v>84.518506137220839</v>
      </c>
      <c r="Z703" s="52">
        <v>27145.992456559812</v>
      </c>
      <c r="AA703" s="52">
        <v>10312</v>
      </c>
      <c r="AB703" s="138">
        <f t="shared" si="380"/>
        <v>9312</v>
      </c>
      <c r="AC703" s="52">
        <v>25684.470832076524</v>
      </c>
      <c r="AD703" s="138">
        <f t="shared" si="361"/>
        <v>0</v>
      </c>
      <c r="AE703" s="138">
        <f t="shared" si="362"/>
        <v>389</v>
      </c>
      <c r="AF703" s="138">
        <f t="shared" si="363"/>
        <v>0</v>
      </c>
      <c r="AG703" s="138">
        <f t="shared" si="364"/>
        <v>0</v>
      </c>
      <c r="AH703" s="29"/>
      <c r="AI703" s="29"/>
      <c r="AJ703" s="15"/>
      <c r="AK703" s="51">
        <f t="shared" ca="1" si="365"/>
        <v>278836.13514847151</v>
      </c>
      <c r="AL703" s="15">
        <f t="shared" ca="1" si="366"/>
        <v>303074.10514847148</v>
      </c>
      <c r="AM703" s="49">
        <f t="shared" ca="1" si="367"/>
        <v>1706.1277073127085</v>
      </c>
      <c r="AN703" s="49">
        <f t="shared" ca="1" si="368"/>
        <v>37.271109070433013</v>
      </c>
      <c r="AO703" s="15"/>
      <c r="AP703" s="49">
        <f t="shared" ca="1" si="369"/>
        <v>14945.90669369587</v>
      </c>
      <c r="AQ703" s="15">
        <f t="shared" si="381"/>
        <v>25684.470832076524</v>
      </c>
      <c r="AR703" s="15">
        <f t="shared" si="382"/>
        <v>0</v>
      </c>
      <c r="AS703" s="15"/>
      <c r="AT703" s="15"/>
      <c r="AU703" s="51">
        <f t="shared" si="370"/>
        <v>4656</v>
      </c>
      <c r="AV703" s="51">
        <f t="shared" ca="1" si="371"/>
        <v>6487.1185737721271</v>
      </c>
      <c r="AW703" s="51">
        <f t="shared" ca="1" si="383"/>
        <v>0</v>
      </c>
      <c r="AX703" s="15">
        <f t="shared" ca="1" si="384"/>
        <v>404.55443539147382</v>
      </c>
      <c r="AY703" s="51">
        <f t="shared" ca="1" si="385"/>
        <v>-44.503129574703472</v>
      </c>
      <c r="AZ703" s="52">
        <f t="shared" ca="1" si="372"/>
        <v>0</v>
      </c>
      <c r="BA703" s="52">
        <f t="shared" ca="1" si="373"/>
        <v>0</v>
      </c>
      <c r="BB703" s="52">
        <f t="shared" si="386"/>
        <v>0</v>
      </c>
      <c r="BC703" s="39">
        <f t="shared" si="387"/>
        <v>0</v>
      </c>
      <c r="BD703" s="51">
        <f t="shared" ca="1" si="388"/>
        <v>0</v>
      </c>
      <c r="BE703" s="15">
        <f t="shared" ca="1" si="389"/>
        <v>26044.522137893295</v>
      </c>
      <c r="BF703" s="15">
        <v>-6971.74</v>
      </c>
      <c r="BG703" s="15">
        <f t="shared" ca="1" si="390"/>
        <v>323890.28610274795</v>
      </c>
      <c r="BH703" s="15"/>
      <c r="BI703" s="15"/>
    </row>
    <row r="704" spans="1:61" ht="11.25" x14ac:dyDescent="0.2">
      <c r="A704" s="20">
        <v>31831</v>
      </c>
      <c r="B704" s="20"/>
      <c r="C704" s="20">
        <v>1</v>
      </c>
      <c r="D704" s="20">
        <f t="shared" si="374"/>
        <v>3</v>
      </c>
      <c r="E704" s="47">
        <f t="shared" si="375"/>
        <v>3</v>
      </c>
      <c r="F704" s="47">
        <f t="shared" si="376"/>
        <v>33</v>
      </c>
      <c r="G704" s="21" t="s">
        <v>785</v>
      </c>
      <c r="H704" s="29">
        <v>1902</v>
      </c>
      <c r="I704" s="48"/>
      <c r="J704" s="29">
        <f t="shared" si="377"/>
        <v>3065.9104477611941</v>
      </c>
      <c r="K704" s="125">
        <v>112993.80000000002</v>
      </c>
      <c r="L704" s="125">
        <v>88136.06</v>
      </c>
      <c r="M704" s="125">
        <v>37387</v>
      </c>
      <c r="N704" s="126">
        <f t="shared" si="357"/>
        <v>153115.59940000001</v>
      </c>
      <c r="O704" s="126">
        <f t="shared" ca="1" si="358"/>
        <v>519697.94479280757</v>
      </c>
      <c r="P704" s="126">
        <f t="shared" ca="1" si="359"/>
        <v>109975</v>
      </c>
      <c r="Q704" s="49">
        <f t="shared" si="378"/>
        <v>1</v>
      </c>
      <c r="R704" s="49">
        <f t="shared" si="379"/>
        <v>0</v>
      </c>
      <c r="S704" s="49">
        <f ca="1">OFFSET(V!$B$7,D704,Q704)*H704</f>
        <v>10898.460000000001</v>
      </c>
      <c r="T704" s="49">
        <f ca="1">IF(R704&gt;0,OFFSET(V!$I$7,D704,R704)*IF(R704=1,H704-9300,IF(R704=2,H704-18000,IF(R704=3,H704-45000,0))),0)</f>
        <v>0</v>
      </c>
      <c r="U704" s="49">
        <f>IF(AND(I704=1,H704&gt;20000,H704&lt;=45000),H704*V!$G$7,0)+IF(AND(I704=1,H704&gt;45000,H704&lt;=50000),V!$G$7/5000*(50000-H704)*H704,0)</f>
        <v>0</v>
      </c>
      <c r="V704" s="50">
        <f t="shared" ca="1" si="360"/>
        <v>10898.460000000001</v>
      </c>
      <c r="W704" s="51">
        <v>0</v>
      </c>
      <c r="X704" s="51">
        <v>0</v>
      </c>
      <c r="Y704" s="52">
        <v>0</v>
      </c>
      <c r="Z704" s="52">
        <v>68742.178586222682</v>
      </c>
      <c r="AA704" s="52">
        <v>13114</v>
      </c>
      <c r="AB704" s="138">
        <f t="shared" si="380"/>
        <v>12114</v>
      </c>
      <c r="AC704" s="52">
        <v>65041.146815929889</v>
      </c>
      <c r="AD704" s="138">
        <f t="shared" si="361"/>
        <v>0</v>
      </c>
      <c r="AE704" s="138">
        <f t="shared" si="362"/>
        <v>1902</v>
      </c>
      <c r="AF704" s="138">
        <f t="shared" si="363"/>
        <v>0</v>
      </c>
      <c r="AG704" s="138">
        <f t="shared" si="364"/>
        <v>0</v>
      </c>
      <c r="AH704" s="29"/>
      <c r="AI704" s="29"/>
      <c r="AJ704" s="15"/>
      <c r="AK704" s="51">
        <f t="shared" ca="1" si="365"/>
        <v>1363358.1723711898</v>
      </c>
      <c r="AL704" s="15">
        <f t="shared" ca="1" si="366"/>
        <v>1484231.6323711898</v>
      </c>
      <c r="AM704" s="49">
        <f t="shared" ca="1" si="367"/>
        <v>8342.0434429531415</v>
      </c>
      <c r="AN704" s="49">
        <f t="shared" ca="1" si="368"/>
        <v>0</v>
      </c>
      <c r="AO704" s="15"/>
      <c r="AP704" s="49">
        <f t="shared" ca="1" si="369"/>
        <v>37847.729778720561</v>
      </c>
      <c r="AQ704" s="15">
        <f t="shared" si="381"/>
        <v>65041.146815929889</v>
      </c>
      <c r="AR704" s="15">
        <f t="shared" si="382"/>
        <v>0</v>
      </c>
      <c r="AS704" s="15"/>
      <c r="AT704" s="15"/>
      <c r="AU704" s="51">
        <f t="shared" si="370"/>
        <v>6057</v>
      </c>
      <c r="AV704" s="51">
        <f t="shared" ca="1" si="371"/>
        <v>31718.507782299705</v>
      </c>
      <c r="AW704" s="51">
        <f t="shared" ca="1" si="383"/>
        <v>0</v>
      </c>
      <c r="AX704" s="15">
        <f t="shared" ca="1" si="384"/>
        <v>10582.090745090383</v>
      </c>
      <c r="AY704" s="51">
        <f t="shared" ca="1" si="385"/>
        <v>-1164.0860027756673</v>
      </c>
      <c r="AZ704" s="52">
        <f t="shared" ca="1" si="372"/>
        <v>0</v>
      </c>
      <c r="BA704" s="52">
        <f t="shared" ca="1" si="373"/>
        <v>0</v>
      </c>
      <c r="BB704" s="52">
        <f t="shared" si="386"/>
        <v>0</v>
      </c>
      <c r="BC704" s="39">
        <f t="shared" si="387"/>
        <v>0</v>
      </c>
      <c r="BD704" s="51">
        <f t="shared" ca="1" si="388"/>
        <v>0</v>
      </c>
      <c r="BE704" s="15">
        <f t="shared" ca="1" si="389"/>
        <v>74459.151558244601</v>
      </c>
      <c r="BF704" s="15">
        <v>-30944.560000000001</v>
      </c>
      <c r="BG704" s="15">
        <f t="shared" ca="1" si="390"/>
        <v>1536088.2673723875</v>
      </c>
      <c r="BH704" s="15"/>
      <c r="BI704" s="15"/>
    </row>
    <row r="705" spans="1:61" ht="11.25" x14ac:dyDescent="0.2">
      <c r="A705" s="20">
        <v>31832</v>
      </c>
      <c r="B705" s="20"/>
      <c r="C705" s="20">
        <v>1</v>
      </c>
      <c r="D705" s="20">
        <f t="shared" si="374"/>
        <v>3</v>
      </c>
      <c r="E705" s="47">
        <f t="shared" si="375"/>
        <v>3</v>
      </c>
      <c r="F705" s="47">
        <f t="shared" si="376"/>
        <v>33</v>
      </c>
      <c r="G705" s="21" t="s">
        <v>786</v>
      </c>
      <c r="H705" s="29">
        <v>1887</v>
      </c>
      <c r="I705" s="48"/>
      <c r="J705" s="29">
        <f t="shared" si="377"/>
        <v>3041.7313432835822</v>
      </c>
      <c r="K705" s="125">
        <v>101662.09999999999</v>
      </c>
      <c r="L705" s="125">
        <v>182489.52</v>
      </c>
      <c r="M705" s="125">
        <v>36338</v>
      </c>
      <c r="N705" s="126">
        <f t="shared" si="357"/>
        <v>180705.62479999999</v>
      </c>
      <c r="O705" s="126">
        <f t="shared" ca="1" si="358"/>
        <v>515599.3805594258</v>
      </c>
      <c r="P705" s="126">
        <f t="shared" ca="1" si="359"/>
        <v>100468</v>
      </c>
      <c r="Q705" s="49">
        <f t="shared" si="378"/>
        <v>1</v>
      </c>
      <c r="R705" s="49">
        <f t="shared" si="379"/>
        <v>0</v>
      </c>
      <c r="S705" s="49">
        <f ca="1">OFFSET(V!$B$7,D705,Q705)*H705</f>
        <v>10812.51</v>
      </c>
      <c r="T705" s="49">
        <f ca="1">IF(R705&gt;0,OFFSET(V!$I$7,D705,R705)*IF(R705=1,H705-9300,IF(R705=2,H705-18000,IF(R705=3,H705-45000,0))),0)</f>
        <v>0</v>
      </c>
      <c r="U705" s="49">
        <f>IF(AND(I705=1,H705&gt;20000,H705&lt;=45000),H705*V!$G$7,0)+IF(AND(I705=1,H705&gt;45000,H705&lt;=50000),V!$G$7/5000*(50000-H705)*H705,0)</f>
        <v>0</v>
      </c>
      <c r="V705" s="50">
        <f t="shared" ca="1" si="360"/>
        <v>10812.51</v>
      </c>
      <c r="W705" s="51">
        <v>0</v>
      </c>
      <c r="X705" s="51">
        <v>0</v>
      </c>
      <c r="Y705" s="52">
        <v>674.62191958024164</v>
      </c>
      <c r="Z705" s="52">
        <v>39065.063988430484</v>
      </c>
      <c r="AA705" s="52">
        <v>0</v>
      </c>
      <c r="AB705" s="138">
        <f t="shared" si="380"/>
        <v>0</v>
      </c>
      <c r="AC705" s="52">
        <v>36961.827723546099</v>
      </c>
      <c r="AD705" s="138">
        <f t="shared" si="361"/>
        <v>0</v>
      </c>
      <c r="AE705" s="138">
        <f t="shared" si="362"/>
        <v>1887</v>
      </c>
      <c r="AF705" s="138">
        <f t="shared" si="363"/>
        <v>0</v>
      </c>
      <c r="AG705" s="138">
        <f t="shared" si="364"/>
        <v>0</v>
      </c>
      <c r="AH705" s="29"/>
      <c r="AI705" s="29"/>
      <c r="AJ705" s="15"/>
      <c r="AK705" s="51">
        <f t="shared" ca="1" si="365"/>
        <v>1352606.1363114801</v>
      </c>
      <c r="AL705" s="15">
        <f t="shared" ca="1" si="366"/>
        <v>1463886.6463114801</v>
      </c>
      <c r="AM705" s="49">
        <f t="shared" ca="1" si="367"/>
        <v>8276.2544568099765</v>
      </c>
      <c r="AN705" s="49">
        <f t="shared" ca="1" si="368"/>
        <v>297.49587747276837</v>
      </c>
      <c r="AO705" s="15"/>
      <c r="AP705" s="49">
        <f t="shared" ca="1" si="369"/>
        <v>21508.250335244255</v>
      </c>
      <c r="AQ705" s="15">
        <f t="shared" si="381"/>
        <v>36961.827723546099</v>
      </c>
      <c r="AR705" s="15">
        <f t="shared" si="382"/>
        <v>0</v>
      </c>
      <c r="AS705" s="15"/>
      <c r="AT705" s="15"/>
      <c r="AU705" s="51">
        <f t="shared" si="370"/>
        <v>0</v>
      </c>
      <c r="AV705" s="51">
        <f t="shared" ca="1" si="371"/>
        <v>31468.361821871473</v>
      </c>
      <c r="AW705" s="51">
        <f t="shared" ca="1" si="383"/>
        <v>0</v>
      </c>
      <c r="AX705" s="15">
        <f t="shared" ca="1" si="384"/>
        <v>16014.784433569628</v>
      </c>
      <c r="AY705" s="51">
        <f t="shared" ca="1" si="385"/>
        <v>-1761.7110687920886</v>
      </c>
      <c r="AZ705" s="52">
        <f t="shared" ca="1" si="372"/>
        <v>0</v>
      </c>
      <c r="BA705" s="52">
        <f t="shared" ca="1" si="373"/>
        <v>0</v>
      </c>
      <c r="BB705" s="52">
        <f t="shared" si="386"/>
        <v>0</v>
      </c>
      <c r="BC705" s="39">
        <f t="shared" si="387"/>
        <v>0</v>
      </c>
      <c r="BD705" s="51">
        <f t="shared" ca="1" si="388"/>
        <v>0</v>
      </c>
      <c r="BE705" s="15">
        <f t="shared" ca="1" si="389"/>
        <v>51214.901088323641</v>
      </c>
      <c r="BF705" s="15">
        <v>-32011.33</v>
      </c>
      <c r="BG705" s="15">
        <f t="shared" ca="1" si="390"/>
        <v>1491663.9677340863</v>
      </c>
      <c r="BH705" s="15"/>
      <c r="BI705" s="15"/>
    </row>
    <row r="706" spans="1:61" ht="11.25" x14ac:dyDescent="0.2">
      <c r="A706" s="20">
        <v>31833</v>
      </c>
      <c r="B706" s="20"/>
      <c r="C706" s="20">
        <v>1</v>
      </c>
      <c r="D706" s="20">
        <f t="shared" si="374"/>
        <v>3</v>
      </c>
      <c r="E706" s="47">
        <f t="shared" si="375"/>
        <v>2</v>
      </c>
      <c r="F706" s="47">
        <f t="shared" si="376"/>
        <v>32</v>
      </c>
      <c r="G706" s="21" t="s">
        <v>787</v>
      </c>
      <c r="H706" s="29">
        <v>647</v>
      </c>
      <c r="I706" s="48"/>
      <c r="J706" s="29">
        <f t="shared" si="377"/>
        <v>1042.9253731343283</v>
      </c>
      <c r="K706" s="125">
        <v>57495.85</v>
      </c>
      <c r="L706" s="125">
        <v>69388.289999999994</v>
      </c>
      <c r="M706" s="125">
        <v>0</v>
      </c>
      <c r="N706" s="126">
        <f t="shared" si="357"/>
        <v>68458.445099999997</v>
      </c>
      <c r="O706" s="126">
        <f t="shared" ca="1" si="358"/>
        <v>176784.73726653337</v>
      </c>
      <c r="P706" s="126">
        <f t="shared" ca="1" si="359"/>
        <v>32498</v>
      </c>
      <c r="Q706" s="49">
        <f t="shared" si="378"/>
        <v>1</v>
      </c>
      <c r="R706" s="49">
        <f t="shared" si="379"/>
        <v>0</v>
      </c>
      <c r="S706" s="49">
        <f ca="1">OFFSET(V!$B$7,D706,Q706)*H706</f>
        <v>3707.3100000000004</v>
      </c>
      <c r="T706" s="49">
        <f ca="1">IF(R706&gt;0,OFFSET(V!$I$7,D706,R706)*IF(R706=1,H706-9300,IF(R706=2,H706-18000,IF(R706=3,H706-45000,0))),0)</f>
        <v>0</v>
      </c>
      <c r="U706" s="49">
        <f>IF(AND(I706=1,H706&gt;20000,H706&lt;=45000),H706*V!$G$7,0)+IF(AND(I706=1,H706&gt;45000,H706&lt;=50000),V!$G$7/5000*(50000-H706)*H706,0)</f>
        <v>0</v>
      </c>
      <c r="V706" s="50">
        <f t="shared" ca="1" si="360"/>
        <v>3707.3100000000004</v>
      </c>
      <c r="W706" s="51">
        <v>0</v>
      </c>
      <c r="X706" s="51">
        <v>0</v>
      </c>
      <c r="Y706" s="52">
        <v>838.7898519654367</v>
      </c>
      <c r="Z706" s="52">
        <v>57739.656838877054</v>
      </c>
      <c r="AA706" s="52">
        <v>4064</v>
      </c>
      <c r="AB706" s="138">
        <f t="shared" si="380"/>
        <v>3064</v>
      </c>
      <c r="AC706" s="52">
        <v>54630.993296908418</v>
      </c>
      <c r="AD706" s="138">
        <f t="shared" si="361"/>
        <v>0</v>
      </c>
      <c r="AE706" s="138">
        <f t="shared" si="362"/>
        <v>647</v>
      </c>
      <c r="AF706" s="138">
        <f t="shared" si="363"/>
        <v>0</v>
      </c>
      <c r="AG706" s="138">
        <f t="shared" si="364"/>
        <v>0</v>
      </c>
      <c r="AH706" s="29"/>
      <c r="AI706" s="29"/>
      <c r="AJ706" s="15"/>
      <c r="AK706" s="51">
        <f t="shared" ca="1" si="365"/>
        <v>463771.15537547832</v>
      </c>
      <c r="AL706" s="15">
        <f t="shared" ca="1" si="366"/>
        <v>499976.46537547832</v>
      </c>
      <c r="AM706" s="49">
        <f t="shared" ca="1" si="367"/>
        <v>2837.6982689751221</v>
      </c>
      <c r="AN706" s="49">
        <f t="shared" ca="1" si="368"/>
        <v>369.89092080046242</v>
      </c>
      <c r="AO706" s="15"/>
      <c r="AP706" s="49">
        <f t="shared" ca="1" si="369"/>
        <v>31790.015598834314</v>
      </c>
      <c r="AQ706" s="15">
        <f t="shared" si="381"/>
        <v>54630.993296908418</v>
      </c>
      <c r="AR706" s="15">
        <f t="shared" si="382"/>
        <v>0</v>
      </c>
      <c r="AS706" s="15"/>
      <c r="AT706" s="15"/>
      <c r="AU706" s="51">
        <f t="shared" si="370"/>
        <v>1532</v>
      </c>
      <c r="AV706" s="51">
        <f t="shared" ca="1" si="371"/>
        <v>10789.629093137703</v>
      </c>
      <c r="AW706" s="51">
        <f t="shared" ca="1" si="383"/>
        <v>5056.249275245551</v>
      </c>
      <c r="AX706" s="15">
        <f t="shared" ca="1" si="384"/>
        <v>0</v>
      </c>
      <c r="AY706" s="51">
        <f t="shared" ca="1" si="385"/>
        <v>0</v>
      </c>
      <c r="AZ706" s="52">
        <f t="shared" ca="1" si="372"/>
        <v>0</v>
      </c>
      <c r="BA706" s="52">
        <f t="shared" ca="1" si="373"/>
        <v>0</v>
      </c>
      <c r="BB706" s="52">
        <f t="shared" si="386"/>
        <v>0</v>
      </c>
      <c r="BC706" s="39">
        <f t="shared" si="387"/>
        <v>0</v>
      </c>
      <c r="BD706" s="51">
        <f t="shared" ca="1" si="388"/>
        <v>0</v>
      </c>
      <c r="BE706" s="15">
        <f t="shared" ca="1" si="389"/>
        <v>49167.893967217569</v>
      </c>
      <c r="BF706" s="15">
        <v>-12225.41</v>
      </c>
      <c r="BG706" s="15">
        <f t="shared" ca="1" si="390"/>
        <v>540126.5385324714</v>
      </c>
      <c r="BH706" s="15"/>
      <c r="BI706" s="15"/>
    </row>
    <row r="707" spans="1:61" ht="11.25" x14ac:dyDescent="0.2">
      <c r="A707" s="20">
        <v>31834</v>
      </c>
      <c r="B707" s="20"/>
      <c r="C707" s="20">
        <v>1</v>
      </c>
      <c r="D707" s="20">
        <f t="shared" si="374"/>
        <v>3</v>
      </c>
      <c r="E707" s="47">
        <f t="shared" si="375"/>
        <v>1</v>
      </c>
      <c r="F707" s="47">
        <f t="shared" si="376"/>
        <v>31</v>
      </c>
      <c r="G707" s="21" t="s">
        <v>788</v>
      </c>
      <c r="H707" s="29">
        <v>354</v>
      </c>
      <c r="I707" s="48"/>
      <c r="J707" s="29">
        <f t="shared" si="377"/>
        <v>570.62686567164178</v>
      </c>
      <c r="K707" s="125">
        <v>19575.150000000001</v>
      </c>
      <c r="L707" s="125">
        <v>81772.100000000006</v>
      </c>
      <c r="M707" s="125">
        <v>0</v>
      </c>
      <c r="N707" s="126">
        <f t="shared" si="357"/>
        <v>45985.226999999999</v>
      </c>
      <c r="O707" s="126">
        <f t="shared" ca="1" si="358"/>
        <v>96726.11590780961</v>
      </c>
      <c r="P707" s="126">
        <f t="shared" ca="1" si="359"/>
        <v>15222</v>
      </c>
      <c r="Q707" s="49">
        <f t="shared" si="378"/>
        <v>1</v>
      </c>
      <c r="R707" s="49">
        <f t="shared" si="379"/>
        <v>0</v>
      </c>
      <c r="S707" s="49">
        <f ca="1">OFFSET(V!$B$7,D707,Q707)*H707</f>
        <v>2028.42</v>
      </c>
      <c r="T707" s="49">
        <f ca="1">IF(R707&gt;0,OFFSET(V!$I$7,D707,R707)*IF(R707=1,H707-9300,IF(R707=2,H707-18000,IF(R707=3,H707-45000,0))),0)</f>
        <v>0</v>
      </c>
      <c r="U707" s="49">
        <f>IF(AND(I707=1,H707&gt;20000,H707&lt;=45000),H707*V!$G$7,0)+IF(AND(I707=1,H707&gt;45000,H707&lt;=50000),V!$G$7/5000*(50000-H707)*H707,0)</f>
        <v>0</v>
      </c>
      <c r="V707" s="50">
        <f t="shared" ca="1" si="360"/>
        <v>2028.42</v>
      </c>
      <c r="W707" s="51">
        <v>0</v>
      </c>
      <c r="X707" s="51">
        <v>0</v>
      </c>
      <c r="Y707" s="52">
        <v>0</v>
      </c>
      <c r="Z707" s="52">
        <v>4154.4879108740361</v>
      </c>
      <c r="AA707" s="52">
        <v>0</v>
      </c>
      <c r="AB707" s="138">
        <f t="shared" si="380"/>
        <v>0</v>
      </c>
      <c r="AC707" s="52">
        <v>3930.8131297764844</v>
      </c>
      <c r="AD707" s="138">
        <f t="shared" si="361"/>
        <v>0</v>
      </c>
      <c r="AE707" s="138">
        <f t="shared" si="362"/>
        <v>354</v>
      </c>
      <c r="AF707" s="138">
        <f t="shared" si="363"/>
        <v>0</v>
      </c>
      <c r="AG707" s="138">
        <f t="shared" si="364"/>
        <v>0</v>
      </c>
      <c r="AH707" s="29"/>
      <c r="AI707" s="29"/>
      <c r="AJ707" s="15"/>
      <c r="AK707" s="51">
        <f t="shared" ca="1" si="365"/>
        <v>253748.05100914888</v>
      </c>
      <c r="AL707" s="15">
        <f t="shared" ca="1" si="366"/>
        <v>270998.47100914887</v>
      </c>
      <c r="AM707" s="49">
        <f t="shared" ca="1" si="367"/>
        <v>1552.6200729786603</v>
      </c>
      <c r="AN707" s="49">
        <f t="shared" ca="1" si="368"/>
        <v>0</v>
      </c>
      <c r="AO707" s="15"/>
      <c r="AP707" s="49">
        <f t="shared" ca="1" si="369"/>
        <v>2287.3574718395012</v>
      </c>
      <c r="AQ707" s="15">
        <f t="shared" si="381"/>
        <v>3930.8131297764844</v>
      </c>
      <c r="AR707" s="15">
        <f t="shared" si="382"/>
        <v>0</v>
      </c>
      <c r="AS707" s="15"/>
      <c r="AT707" s="15"/>
      <c r="AU707" s="51">
        <f t="shared" si="370"/>
        <v>0</v>
      </c>
      <c r="AV707" s="51">
        <f t="shared" ca="1" si="371"/>
        <v>5903.4446661062539</v>
      </c>
      <c r="AW707" s="51">
        <f t="shared" ca="1" si="383"/>
        <v>0</v>
      </c>
      <c r="AX707" s="15">
        <f t="shared" ca="1" si="384"/>
        <v>4259.9890081692702</v>
      </c>
      <c r="AY707" s="51">
        <f t="shared" ca="1" si="385"/>
        <v>-468.62134296937461</v>
      </c>
      <c r="AZ707" s="52">
        <f t="shared" ca="1" si="372"/>
        <v>0</v>
      </c>
      <c r="BA707" s="52">
        <f t="shared" ca="1" si="373"/>
        <v>0</v>
      </c>
      <c r="BB707" s="52">
        <f t="shared" si="386"/>
        <v>0</v>
      </c>
      <c r="BC707" s="39">
        <f t="shared" si="387"/>
        <v>0</v>
      </c>
      <c r="BD707" s="51">
        <f t="shared" ca="1" si="388"/>
        <v>0</v>
      </c>
      <c r="BE707" s="15">
        <f t="shared" ca="1" si="389"/>
        <v>7722.1807949763806</v>
      </c>
      <c r="BF707" s="15">
        <v>-6717.31</v>
      </c>
      <c r="BG707" s="15">
        <f t="shared" ca="1" si="390"/>
        <v>273555.96187710389</v>
      </c>
      <c r="BH707" s="15"/>
      <c r="BI707" s="15"/>
    </row>
    <row r="708" spans="1:61" ht="11.25" x14ac:dyDescent="0.2">
      <c r="A708" s="20">
        <v>31835</v>
      </c>
      <c r="B708" s="20"/>
      <c r="C708" s="20">
        <v>1</v>
      </c>
      <c r="D708" s="20">
        <f t="shared" si="374"/>
        <v>3</v>
      </c>
      <c r="E708" s="47">
        <f t="shared" si="375"/>
        <v>3</v>
      </c>
      <c r="F708" s="47">
        <f t="shared" si="376"/>
        <v>33</v>
      </c>
      <c r="G708" s="21" t="s">
        <v>789</v>
      </c>
      <c r="H708" s="29">
        <v>1871</v>
      </c>
      <c r="I708" s="48"/>
      <c r="J708" s="29">
        <f t="shared" si="377"/>
        <v>3015.9402985074626</v>
      </c>
      <c r="K708" s="125">
        <v>90360.65</v>
      </c>
      <c r="L708" s="125">
        <v>72903.92</v>
      </c>
      <c r="M708" s="125">
        <v>40131</v>
      </c>
      <c r="N708" s="126">
        <f t="shared" si="357"/>
        <v>133623.19679999998</v>
      </c>
      <c r="O708" s="126">
        <f t="shared" ca="1" si="358"/>
        <v>511227.57871048525</v>
      </c>
      <c r="P708" s="126">
        <f t="shared" ca="1" si="359"/>
        <v>113281</v>
      </c>
      <c r="Q708" s="49">
        <f t="shared" si="378"/>
        <v>1</v>
      </c>
      <c r="R708" s="49">
        <f t="shared" si="379"/>
        <v>0</v>
      </c>
      <c r="S708" s="49">
        <f ca="1">OFFSET(V!$B$7,D708,Q708)*H708</f>
        <v>10720.83</v>
      </c>
      <c r="T708" s="49">
        <f ca="1">IF(R708&gt;0,OFFSET(V!$I$7,D708,R708)*IF(R708=1,H708-9300,IF(R708=2,H708-18000,IF(R708=3,H708-45000,0))),0)</f>
        <v>0</v>
      </c>
      <c r="U708" s="49">
        <f>IF(AND(I708=1,H708&gt;20000,H708&lt;=45000),H708*V!$G$7,0)+IF(AND(I708=1,H708&gt;45000,H708&lt;=50000),V!$G$7/5000*(50000-H708)*H708,0)</f>
        <v>0</v>
      </c>
      <c r="V708" s="50">
        <f t="shared" ca="1" si="360"/>
        <v>10720.83</v>
      </c>
      <c r="W708" s="51">
        <v>0</v>
      </c>
      <c r="X708" s="51">
        <v>0</v>
      </c>
      <c r="Y708" s="52">
        <v>2.761567698378669</v>
      </c>
      <c r="Z708" s="52">
        <v>61146.486631832151</v>
      </c>
      <c r="AA708" s="52">
        <v>0</v>
      </c>
      <c r="AB708" s="138">
        <f t="shared" si="380"/>
        <v>0</v>
      </c>
      <c r="AC708" s="52">
        <v>57854.401709293044</v>
      </c>
      <c r="AD708" s="138">
        <f t="shared" si="361"/>
        <v>0</v>
      </c>
      <c r="AE708" s="138">
        <f t="shared" si="362"/>
        <v>1871</v>
      </c>
      <c r="AF708" s="138">
        <f t="shared" si="363"/>
        <v>0</v>
      </c>
      <c r="AG708" s="138">
        <f t="shared" si="364"/>
        <v>0</v>
      </c>
      <c r="AH708" s="29"/>
      <c r="AI708" s="29"/>
      <c r="AJ708" s="15"/>
      <c r="AK708" s="51">
        <f t="shared" ca="1" si="365"/>
        <v>1341137.2978477897</v>
      </c>
      <c r="AL708" s="15">
        <f t="shared" ca="1" si="366"/>
        <v>1465139.1278477898</v>
      </c>
      <c r="AM708" s="49">
        <f t="shared" ca="1" si="367"/>
        <v>8206.0795382572687</v>
      </c>
      <c r="AN708" s="49">
        <f t="shared" ca="1" si="368"/>
        <v>1.2178006403064956</v>
      </c>
      <c r="AO708" s="15"/>
      <c r="AP708" s="49">
        <f t="shared" ca="1" si="369"/>
        <v>33665.731150155254</v>
      </c>
      <c r="AQ708" s="15">
        <f t="shared" si="381"/>
        <v>57854.401709293044</v>
      </c>
      <c r="AR708" s="15">
        <f t="shared" si="382"/>
        <v>0</v>
      </c>
      <c r="AS708" s="15"/>
      <c r="AT708" s="15"/>
      <c r="AU708" s="51">
        <f t="shared" si="370"/>
        <v>0</v>
      </c>
      <c r="AV708" s="51">
        <f t="shared" ca="1" si="371"/>
        <v>31201.539464081361</v>
      </c>
      <c r="AW708" s="51">
        <f t="shared" ca="1" si="383"/>
        <v>0</v>
      </c>
      <c r="AX708" s="15">
        <f t="shared" ca="1" si="384"/>
        <v>7012.8689049435707</v>
      </c>
      <c r="AY708" s="51">
        <f t="shared" ca="1" si="385"/>
        <v>-771.45270515971242</v>
      </c>
      <c r="AZ708" s="52">
        <f t="shared" ca="1" si="372"/>
        <v>0</v>
      </c>
      <c r="BA708" s="52">
        <f t="shared" ca="1" si="373"/>
        <v>0</v>
      </c>
      <c r="BB708" s="52">
        <f t="shared" si="386"/>
        <v>0</v>
      </c>
      <c r="BC708" s="39">
        <f t="shared" si="387"/>
        <v>0</v>
      </c>
      <c r="BD708" s="51">
        <f t="shared" ca="1" si="388"/>
        <v>0</v>
      </c>
      <c r="BE708" s="15">
        <f t="shared" ca="1" si="389"/>
        <v>64095.817909076904</v>
      </c>
      <c r="BF708" s="15">
        <v>-30242.48</v>
      </c>
      <c r="BG708" s="15">
        <f t="shared" ca="1" si="390"/>
        <v>1507199.7630957642</v>
      </c>
      <c r="BH708" s="15"/>
      <c r="BI708" s="15"/>
    </row>
    <row r="709" spans="1:61" ht="11.25" x14ac:dyDescent="0.2">
      <c r="A709" s="20">
        <v>31836</v>
      </c>
      <c r="B709" s="20"/>
      <c r="C709" s="20">
        <v>1</v>
      </c>
      <c r="D709" s="20">
        <f t="shared" si="374"/>
        <v>3</v>
      </c>
      <c r="E709" s="47">
        <f t="shared" si="375"/>
        <v>2</v>
      </c>
      <c r="F709" s="47">
        <f t="shared" si="376"/>
        <v>32</v>
      </c>
      <c r="G709" s="21" t="s">
        <v>790</v>
      </c>
      <c r="H709" s="29">
        <v>679</v>
      </c>
      <c r="I709" s="48"/>
      <c r="J709" s="29">
        <f t="shared" si="377"/>
        <v>1094.5074626865671</v>
      </c>
      <c r="K709" s="125">
        <v>61495</v>
      </c>
      <c r="L709" s="125">
        <v>119940</v>
      </c>
      <c r="M709" s="125">
        <v>0</v>
      </c>
      <c r="N709" s="126">
        <f t="shared" si="357"/>
        <v>91053</v>
      </c>
      <c r="O709" s="126">
        <f t="shared" ca="1" si="358"/>
        <v>185528.34096441447</v>
      </c>
      <c r="P709" s="126">
        <f t="shared" ca="1" si="359"/>
        <v>28343</v>
      </c>
      <c r="Q709" s="49">
        <f t="shared" si="378"/>
        <v>1</v>
      </c>
      <c r="R709" s="49">
        <f t="shared" si="379"/>
        <v>0</v>
      </c>
      <c r="S709" s="49">
        <f ca="1">OFFSET(V!$B$7,D709,Q709)*H709</f>
        <v>3890.67</v>
      </c>
      <c r="T709" s="49">
        <f ca="1">IF(R709&gt;0,OFFSET(V!$I$7,D709,R709)*IF(R709=1,H709-9300,IF(R709=2,H709-18000,IF(R709=3,H709-45000,0))),0)</f>
        <v>0</v>
      </c>
      <c r="U709" s="49">
        <f>IF(AND(I709=1,H709&gt;20000,H709&lt;=45000),H709*V!$G$7,0)+IF(AND(I709=1,H709&gt;45000,H709&lt;=50000),V!$G$7/5000*(50000-H709)*H709,0)</f>
        <v>0</v>
      </c>
      <c r="V709" s="50">
        <f t="shared" ca="1" si="360"/>
        <v>3890.67</v>
      </c>
      <c r="W709" s="51">
        <v>0</v>
      </c>
      <c r="X709" s="51">
        <v>0</v>
      </c>
      <c r="Y709" s="52">
        <v>0</v>
      </c>
      <c r="Z709" s="52">
        <v>29579.29696300226</v>
      </c>
      <c r="AA709" s="52">
        <v>3148</v>
      </c>
      <c r="AB709" s="138">
        <f t="shared" si="380"/>
        <v>2148</v>
      </c>
      <c r="AC709" s="52">
        <v>27986.767891994066</v>
      </c>
      <c r="AD709" s="138">
        <f t="shared" si="361"/>
        <v>0</v>
      </c>
      <c r="AE709" s="138">
        <f t="shared" si="362"/>
        <v>679</v>
      </c>
      <c r="AF709" s="138">
        <f t="shared" si="363"/>
        <v>0</v>
      </c>
      <c r="AG709" s="138">
        <f t="shared" si="364"/>
        <v>0</v>
      </c>
      <c r="AH709" s="29"/>
      <c r="AI709" s="29"/>
      <c r="AJ709" s="15"/>
      <c r="AK709" s="51">
        <f t="shared" ca="1" si="365"/>
        <v>486708.83230285899</v>
      </c>
      <c r="AL709" s="15">
        <f t="shared" ca="1" si="366"/>
        <v>518942.50230285898</v>
      </c>
      <c r="AM709" s="49">
        <f t="shared" ca="1" si="367"/>
        <v>2978.0481060805378</v>
      </c>
      <c r="AN709" s="49">
        <f t="shared" ca="1" si="368"/>
        <v>0</v>
      </c>
      <c r="AO709" s="15"/>
      <c r="AP709" s="49">
        <f t="shared" ca="1" si="369"/>
        <v>16285.623492366467</v>
      </c>
      <c r="AQ709" s="15">
        <f t="shared" si="381"/>
        <v>27986.767891994066</v>
      </c>
      <c r="AR709" s="15">
        <f t="shared" si="382"/>
        <v>0</v>
      </c>
      <c r="AS709" s="15"/>
      <c r="AT709" s="15"/>
      <c r="AU709" s="51">
        <f t="shared" si="370"/>
        <v>1074</v>
      </c>
      <c r="AV709" s="51">
        <f t="shared" ca="1" si="371"/>
        <v>11323.273808717928</v>
      </c>
      <c r="AW709" s="51">
        <f t="shared" ca="1" si="383"/>
        <v>0</v>
      </c>
      <c r="AX709" s="15">
        <f t="shared" ca="1" si="384"/>
        <v>696.12940909032841</v>
      </c>
      <c r="AY709" s="51">
        <f t="shared" ca="1" si="385"/>
        <v>-76.57792025819812</v>
      </c>
      <c r="AZ709" s="52">
        <f t="shared" ca="1" si="372"/>
        <v>0</v>
      </c>
      <c r="BA709" s="52">
        <f t="shared" ca="1" si="373"/>
        <v>0</v>
      </c>
      <c r="BB709" s="52">
        <f t="shared" si="386"/>
        <v>0</v>
      </c>
      <c r="BC709" s="39">
        <f t="shared" si="387"/>
        <v>0</v>
      </c>
      <c r="BD709" s="51">
        <f t="shared" ca="1" si="388"/>
        <v>0</v>
      </c>
      <c r="BE709" s="15">
        <f t="shared" ca="1" si="389"/>
        <v>28606.319380826197</v>
      </c>
      <c r="BF709" s="15">
        <v>-13030.89</v>
      </c>
      <c r="BG709" s="15">
        <f t="shared" ca="1" si="390"/>
        <v>537495.97978976567</v>
      </c>
      <c r="BH709" s="15"/>
      <c r="BI709" s="15"/>
    </row>
    <row r="710" spans="1:61" ht="11.25" x14ac:dyDescent="0.2">
      <c r="A710" s="20">
        <v>31837</v>
      </c>
      <c r="B710" s="20"/>
      <c r="C710" s="20">
        <v>1</v>
      </c>
      <c r="D710" s="20">
        <f t="shared" si="374"/>
        <v>3</v>
      </c>
      <c r="E710" s="47">
        <f t="shared" si="375"/>
        <v>3</v>
      </c>
      <c r="F710" s="47">
        <f t="shared" si="376"/>
        <v>33</v>
      </c>
      <c r="G710" s="21" t="s">
        <v>791</v>
      </c>
      <c r="H710" s="29">
        <v>1351</v>
      </c>
      <c r="I710" s="48"/>
      <c r="J710" s="29">
        <f t="shared" si="377"/>
        <v>2177.7313432835822</v>
      </c>
      <c r="K710" s="125">
        <v>98530.15</v>
      </c>
      <c r="L710" s="125">
        <v>146340.88</v>
      </c>
      <c r="M710" s="125">
        <v>0</v>
      </c>
      <c r="N710" s="126">
        <f t="shared" si="357"/>
        <v>128014.65119999999</v>
      </c>
      <c r="O710" s="126">
        <f t="shared" ca="1" si="358"/>
        <v>369144.01861991751</v>
      </c>
      <c r="P710" s="126">
        <f t="shared" ca="1" si="359"/>
        <v>72339</v>
      </c>
      <c r="Q710" s="49">
        <f t="shared" si="378"/>
        <v>1</v>
      </c>
      <c r="R710" s="49">
        <f t="shared" si="379"/>
        <v>0</v>
      </c>
      <c r="S710" s="49">
        <f ca="1">OFFSET(V!$B$7,D710,Q710)*H710</f>
        <v>7741.2300000000005</v>
      </c>
      <c r="T710" s="49">
        <f ca="1">IF(R710&gt;0,OFFSET(V!$I$7,D710,R710)*IF(R710=1,H710-9300,IF(R710=2,H710-18000,IF(R710=3,H710-45000,0))),0)</f>
        <v>0</v>
      </c>
      <c r="U710" s="49">
        <f>IF(AND(I710=1,H710&gt;20000,H710&lt;=45000),H710*V!$G$7,0)+IF(AND(I710=1,H710&gt;45000,H710&lt;=50000),V!$G$7/5000*(50000-H710)*H710,0)</f>
        <v>0</v>
      </c>
      <c r="V710" s="50">
        <f t="shared" ca="1" si="360"/>
        <v>7741.2300000000005</v>
      </c>
      <c r="W710" s="51">
        <v>0</v>
      </c>
      <c r="X710" s="51">
        <v>0</v>
      </c>
      <c r="Y710" s="52">
        <v>315.32742745434325</v>
      </c>
      <c r="Z710" s="52">
        <v>24942.697470258641</v>
      </c>
      <c r="AA710" s="52">
        <v>7237</v>
      </c>
      <c r="AB710" s="138">
        <f t="shared" si="380"/>
        <v>6237</v>
      </c>
      <c r="AC710" s="52">
        <v>23599.79973741416</v>
      </c>
      <c r="AD710" s="138">
        <f t="shared" si="361"/>
        <v>0</v>
      </c>
      <c r="AE710" s="138">
        <f t="shared" si="362"/>
        <v>1351</v>
      </c>
      <c r="AF710" s="138">
        <f t="shared" si="363"/>
        <v>0</v>
      </c>
      <c r="AG710" s="138">
        <f t="shared" si="364"/>
        <v>0</v>
      </c>
      <c r="AH710" s="29"/>
      <c r="AI710" s="29"/>
      <c r="AJ710" s="15"/>
      <c r="AK710" s="51">
        <f t="shared" ca="1" si="365"/>
        <v>968400.04777785356</v>
      </c>
      <c r="AL710" s="15">
        <f t="shared" ca="1" si="366"/>
        <v>1048480.2777778535</v>
      </c>
      <c r="AM710" s="49">
        <f t="shared" ca="1" si="367"/>
        <v>5925.3946852942654</v>
      </c>
      <c r="AN710" s="49">
        <f t="shared" ca="1" si="368"/>
        <v>139.05360469183907</v>
      </c>
      <c r="AO710" s="15"/>
      <c r="AP710" s="49">
        <f t="shared" ca="1" si="369"/>
        <v>13732.827402649811</v>
      </c>
      <c r="AQ710" s="15">
        <f t="shared" si="381"/>
        <v>23599.79973741416</v>
      </c>
      <c r="AR710" s="15">
        <f t="shared" si="382"/>
        <v>0</v>
      </c>
      <c r="AS710" s="15"/>
      <c r="AT710" s="15"/>
      <c r="AU710" s="51">
        <f t="shared" si="370"/>
        <v>3118.5</v>
      </c>
      <c r="AV710" s="51">
        <f t="shared" ca="1" si="371"/>
        <v>22529.812835902681</v>
      </c>
      <c r="AW710" s="51">
        <f t="shared" ca="1" si="383"/>
        <v>0</v>
      </c>
      <c r="AX710" s="15">
        <f t="shared" ca="1" si="384"/>
        <v>15781.340501138333</v>
      </c>
      <c r="AY710" s="51">
        <f t="shared" ca="1" si="385"/>
        <v>-1736.0310003895133</v>
      </c>
      <c r="AZ710" s="52">
        <f t="shared" ca="1" si="372"/>
        <v>0</v>
      </c>
      <c r="BA710" s="52">
        <f t="shared" ca="1" si="373"/>
        <v>0</v>
      </c>
      <c r="BB710" s="52">
        <f t="shared" si="386"/>
        <v>0</v>
      </c>
      <c r="BC710" s="39">
        <f t="shared" si="387"/>
        <v>0</v>
      </c>
      <c r="BD710" s="51">
        <f t="shared" ca="1" si="388"/>
        <v>0</v>
      </c>
      <c r="BE710" s="15">
        <f t="shared" ca="1" si="389"/>
        <v>37645.109238162979</v>
      </c>
      <c r="BF710" s="15">
        <v>-23098.81</v>
      </c>
      <c r="BG710" s="15">
        <f t="shared" ca="1" si="390"/>
        <v>1069091.0253060025</v>
      </c>
      <c r="BH710" s="15"/>
      <c r="BI710" s="15"/>
    </row>
    <row r="711" spans="1:61" ht="11.25" x14ac:dyDescent="0.2">
      <c r="A711" s="20">
        <v>31838</v>
      </c>
      <c r="B711" s="20"/>
      <c r="C711" s="20">
        <v>1</v>
      </c>
      <c r="D711" s="20">
        <f t="shared" si="374"/>
        <v>3</v>
      </c>
      <c r="E711" s="47">
        <f t="shared" si="375"/>
        <v>2</v>
      </c>
      <c r="F711" s="47">
        <f t="shared" si="376"/>
        <v>32</v>
      </c>
      <c r="G711" s="21" t="s">
        <v>792</v>
      </c>
      <c r="H711" s="29">
        <v>555</v>
      </c>
      <c r="I711" s="48"/>
      <c r="J711" s="29">
        <f t="shared" si="377"/>
        <v>894.62686567164178</v>
      </c>
      <c r="K711" s="125">
        <v>122810.84999999999</v>
      </c>
      <c r="L711" s="125">
        <v>212341.2</v>
      </c>
      <c r="M711" s="125">
        <v>0</v>
      </c>
      <c r="N711" s="126">
        <f t="shared" si="357"/>
        <v>171236.88</v>
      </c>
      <c r="O711" s="126">
        <f t="shared" ca="1" si="358"/>
        <v>151646.87663512523</v>
      </c>
      <c r="P711" s="126">
        <f t="shared" ca="1" si="359"/>
        <v>0</v>
      </c>
      <c r="Q711" s="49">
        <f t="shared" si="378"/>
        <v>1</v>
      </c>
      <c r="R711" s="49">
        <f t="shared" si="379"/>
        <v>0</v>
      </c>
      <c r="S711" s="49">
        <f ca="1">OFFSET(V!$B$7,D711,Q711)*H711</f>
        <v>3180.15</v>
      </c>
      <c r="T711" s="49">
        <f ca="1">IF(R711&gt;0,OFFSET(V!$I$7,D711,R711)*IF(R711=1,H711-9300,IF(R711=2,H711-18000,IF(R711=3,H711-45000,0))),0)</f>
        <v>0</v>
      </c>
      <c r="U711" s="49">
        <f>IF(AND(I711=1,H711&gt;20000,H711&lt;=45000),H711*V!$G$7,0)+IF(AND(I711=1,H711&gt;45000,H711&lt;=50000),V!$G$7/5000*(50000-H711)*H711,0)</f>
        <v>0</v>
      </c>
      <c r="V711" s="50">
        <f t="shared" ca="1" si="360"/>
        <v>3180.15</v>
      </c>
      <c r="W711" s="51">
        <v>0</v>
      </c>
      <c r="X711" s="51">
        <v>0</v>
      </c>
      <c r="Y711" s="52">
        <v>113.36962130186114</v>
      </c>
      <c r="Z711" s="52">
        <v>120970.90906448259</v>
      </c>
      <c r="AA711" s="52">
        <v>60446</v>
      </c>
      <c r="AB711" s="138">
        <f t="shared" si="380"/>
        <v>59446</v>
      </c>
      <c r="AC711" s="52">
        <v>114457.91824957434</v>
      </c>
      <c r="AD711" s="138">
        <f t="shared" si="361"/>
        <v>0</v>
      </c>
      <c r="AE711" s="138">
        <f t="shared" si="362"/>
        <v>555</v>
      </c>
      <c r="AF711" s="138">
        <f t="shared" si="363"/>
        <v>0</v>
      </c>
      <c r="AG711" s="138">
        <f t="shared" si="364"/>
        <v>0</v>
      </c>
      <c r="AH711" s="29"/>
      <c r="AI711" s="29"/>
      <c r="AJ711" s="15"/>
      <c r="AK711" s="51">
        <f t="shared" ca="1" si="365"/>
        <v>397825.33420925884</v>
      </c>
      <c r="AL711" s="15">
        <f t="shared" ca="1" si="366"/>
        <v>401005.48420925887</v>
      </c>
      <c r="AM711" s="49">
        <f t="shared" ca="1" si="367"/>
        <v>2434.1924872970521</v>
      </c>
      <c r="AN711" s="49">
        <f t="shared" ca="1" si="368"/>
        <v>49.993921023108769</v>
      </c>
      <c r="AO711" s="15"/>
      <c r="AP711" s="49">
        <f t="shared" ca="1" si="369"/>
        <v>66603.566711461957</v>
      </c>
      <c r="AQ711" s="15">
        <f t="shared" si="381"/>
        <v>114457.91824957434</v>
      </c>
      <c r="AR711" s="15">
        <f t="shared" si="382"/>
        <v>0</v>
      </c>
      <c r="AS711" s="15"/>
      <c r="AT711" s="15"/>
      <c r="AU711" s="51">
        <f t="shared" si="370"/>
        <v>29723</v>
      </c>
      <c r="AV711" s="51">
        <f t="shared" ca="1" si="371"/>
        <v>9255.400535844552</v>
      </c>
      <c r="AW711" s="51">
        <f t="shared" ca="1" si="383"/>
        <v>0</v>
      </c>
      <c r="AX711" s="15">
        <f t="shared" ca="1" si="384"/>
        <v>0</v>
      </c>
      <c r="AY711" s="51">
        <f t="shared" ca="1" si="385"/>
        <v>0</v>
      </c>
      <c r="AZ711" s="52">
        <f t="shared" ca="1" si="372"/>
        <v>0</v>
      </c>
      <c r="BA711" s="52">
        <f t="shared" ca="1" si="373"/>
        <v>0</v>
      </c>
      <c r="BB711" s="52">
        <f t="shared" si="386"/>
        <v>0</v>
      </c>
      <c r="BC711" s="39">
        <f t="shared" si="387"/>
        <v>0</v>
      </c>
      <c r="BD711" s="51">
        <f t="shared" ca="1" si="388"/>
        <v>0</v>
      </c>
      <c r="BE711" s="15">
        <f t="shared" ca="1" si="389"/>
        <v>105581.96724730651</v>
      </c>
      <c r="BF711" s="15">
        <v>-16645.53</v>
      </c>
      <c r="BG711" s="15">
        <f t="shared" ca="1" si="390"/>
        <v>492426.10786488547</v>
      </c>
      <c r="BH711" s="15"/>
      <c r="BI711" s="15"/>
    </row>
    <row r="712" spans="1:61" ht="11.25" x14ac:dyDescent="0.2">
      <c r="A712" s="20">
        <v>31839</v>
      </c>
      <c r="B712" s="20"/>
      <c r="C712" s="20">
        <v>1</v>
      </c>
      <c r="D712" s="20">
        <f t="shared" si="374"/>
        <v>3</v>
      </c>
      <c r="E712" s="47">
        <f t="shared" si="375"/>
        <v>6</v>
      </c>
      <c r="F712" s="47">
        <f t="shared" si="376"/>
        <v>36</v>
      </c>
      <c r="G712" s="21" t="s">
        <v>793</v>
      </c>
      <c r="H712" s="29">
        <v>14849</v>
      </c>
      <c r="I712" s="48"/>
      <c r="J712" s="29">
        <f t="shared" si="377"/>
        <v>24748.333333333332</v>
      </c>
      <c r="K712" s="125">
        <v>867767.39999999991</v>
      </c>
      <c r="L712" s="125">
        <v>3605058.96</v>
      </c>
      <c r="M712" s="125">
        <v>203292</v>
      </c>
      <c r="N712" s="126">
        <f t="shared" si="357"/>
        <v>2234057.5224000001</v>
      </c>
      <c r="O712" s="126">
        <f t="shared" ca="1" si="358"/>
        <v>4195053.3746908931</v>
      </c>
      <c r="P712" s="126">
        <f t="shared" ca="1" si="359"/>
        <v>588299</v>
      </c>
      <c r="Q712" s="49">
        <f t="shared" si="378"/>
        <v>2</v>
      </c>
      <c r="R712" s="49">
        <f t="shared" si="379"/>
        <v>0</v>
      </c>
      <c r="S712" s="49">
        <f ca="1">OFFSET(V!$B$7,D712,Q712)*H712</f>
        <v>1404863.89</v>
      </c>
      <c r="T712" s="49">
        <f ca="1">IF(R712&gt;0,OFFSET(V!$I$7,D712,R712)*IF(R712=1,H712-9300,IF(R712=2,H712-18000,IF(R712=3,H712-45000,0))),0)</f>
        <v>0</v>
      </c>
      <c r="U712" s="49">
        <f>IF(AND(I712=1,H712&gt;20000,H712&lt;=45000),H712*V!$G$7,0)+IF(AND(I712=1,H712&gt;45000,H712&lt;=50000),V!$G$7/5000*(50000-H712)*H712,0)</f>
        <v>0</v>
      </c>
      <c r="V712" s="50">
        <f t="shared" ca="1" si="360"/>
        <v>1404863.89</v>
      </c>
      <c r="W712" s="51">
        <v>102206.72</v>
      </c>
      <c r="X712" s="51">
        <v>0</v>
      </c>
      <c r="Y712" s="52">
        <v>9058.1600691845379</v>
      </c>
      <c r="Z712" s="52">
        <v>425499.44405281858</v>
      </c>
      <c r="AA712" s="52">
        <v>6069</v>
      </c>
      <c r="AB712" s="138">
        <f t="shared" si="380"/>
        <v>5069</v>
      </c>
      <c r="AC712" s="52">
        <v>402590.84567742434</v>
      </c>
      <c r="AD712" s="138">
        <f t="shared" si="361"/>
        <v>1</v>
      </c>
      <c r="AE712" s="138">
        <f t="shared" si="362"/>
        <v>0</v>
      </c>
      <c r="AF712" s="138">
        <f t="shared" si="363"/>
        <v>14849</v>
      </c>
      <c r="AG712" s="138">
        <f t="shared" si="364"/>
        <v>24748.333333333332</v>
      </c>
      <c r="AH712" s="29"/>
      <c r="AI712" s="29"/>
      <c r="AJ712" s="15"/>
      <c r="AK712" s="51">
        <f t="shared" ca="1" si="365"/>
        <v>11005162.43949811</v>
      </c>
      <c r="AL712" s="15">
        <f t="shared" ca="1" si="366"/>
        <v>13100532.049498111</v>
      </c>
      <c r="AM712" s="49">
        <f t="shared" ca="1" si="367"/>
        <v>65126.710349322391</v>
      </c>
      <c r="AN712" s="49">
        <f t="shared" ca="1" si="368"/>
        <v>3994.4822423611195</v>
      </c>
      <c r="AO712" s="15"/>
      <c r="AP712" s="49">
        <f t="shared" ca="1" si="369"/>
        <v>234269.38614270958</v>
      </c>
      <c r="AQ712" s="15">
        <f t="shared" si="381"/>
        <v>0</v>
      </c>
      <c r="AR712" s="15">
        <f t="shared" si="382"/>
        <v>402590.84567742434</v>
      </c>
      <c r="AS712" s="15"/>
      <c r="AT712" s="15"/>
      <c r="AU712" s="51">
        <f t="shared" si="370"/>
        <v>0</v>
      </c>
      <c r="AV712" s="51">
        <f t="shared" ca="1" si="371"/>
        <v>0</v>
      </c>
      <c r="AW712" s="51">
        <f t="shared" si="383"/>
        <v>0</v>
      </c>
      <c r="AX712" s="15">
        <f t="shared" si="384"/>
        <v>0</v>
      </c>
      <c r="AY712" s="51">
        <f t="shared" ca="1" si="385"/>
        <v>0</v>
      </c>
      <c r="AZ712" s="52">
        <f t="shared" ca="1" si="372"/>
        <v>209626.7014348938</v>
      </c>
      <c r="BA712" s="52">
        <f t="shared" ca="1" si="373"/>
        <v>186373.08827761054</v>
      </c>
      <c r="BB712" s="52">
        <f t="shared" ca="1" si="386"/>
        <v>0</v>
      </c>
      <c r="BC712" s="39">
        <f t="shared" ca="1" si="387"/>
        <v>227678.33017778967</v>
      </c>
      <c r="BD712" s="51">
        <f t="shared" ca="1" si="388"/>
        <v>-12349.73790527593</v>
      </c>
      <c r="BE712" s="15">
        <f t="shared" ca="1" si="389"/>
        <v>617919.43794993812</v>
      </c>
      <c r="BF712" s="15">
        <v>-320929.31</v>
      </c>
      <c r="BG712" s="15">
        <f t="shared" ca="1" si="390"/>
        <v>13466643.370039733</v>
      </c>
      <c r="BH712" s="15"/>
      <c r="BI712" s="15"/>
    </row>
    <row r="713" spans="1:61" ht="11.25" x14ac:dyDescent="0.2">
      <c r="A713" s="20">
        <v>31840</v>
      </c>
      <c r="B713" s="20"/>
      <c r="C713" s="20">
        <v>1</v>
      </c>
      <c r="D713" s="20">
        <f t="shared" si="374"/>
        <v>3</v>
      </c>
      <c r="E713" s="47">
        <f t="shared" si="375"/>
        <v>3</v>
      </c>
      <c r="F713" s="47">
        <f t="shared" si="376"/>
        <v>33</v>
      </c>
      <c r="G713" s="21" t="s">
        <v>794</v>
      </c>
      <c r="H713" s="29">
        <v>1249</v>
      </c>
      <c r="I713" s="48"/>
      <c r="J713" s="29">
        <f t="shared" si="377"/>
        <v>2013.3134328358208</v>
      </c>
      <c r="K713" s="125">
        <v>68091.199999999997</v>
      </c>
      <c r="L713" s="125">
        <v>772927.86</v>
      </c>
      <c r="M713" s="125">
        <v>0</v>
      </c>
      <c r="N713" s="126">
        <f t="shared" si="357"/>
        <v>350467.5294</v>
      </c>
      <c r="O713" s="126">
        <f t="shared" ca="1" si="358"/>
        <v>341273.78183292144</v>
      </c>
      <c r="P713" s="126">
        <f t="shared" ca="1" si="359"/>
        <v>0</v>
      </c>
      <c r="Q713" s="49">
        <f t="shared" si="378"/>
        <v>1</v>
      </c>
      <c r="R713" s="49">
        <f t="shared" si="379"/>
        <v>0</v>
      </c>
      <c r="S713" s="49">
        <f ca="1">OFFSET(V!$B$7,D713,Q713)*H713</f>
        <v>7156.77</v>
      </c>
      <c r="T713" s="49">
        <f ca="1">IF(R713&gt;0,OFFSET(V!$I$7,D713,R713)*IF(R713=1,H713-9300,IF(R713=2,H713-18000,IF(R713=3,H713-45000,0))),0)</f>
        <v>0</v>
      </c>
      <c r="U713" s="49">
        <f>IF(AND(I713=1,H713&gt;20000,H713&lt;=45000),H713*V!$G$7,0)+IF(AND(I713=1,H713&gt;45000,H713&lt;=50000),V!$G$7/5000*(50000-H713)*H713,0)</f>
        <v>0</v>
      </c>
      <c r="V713" s="50">
        <f t="shared" ca="1" si="360"/>
        <v>7156.77</v>
      </c>
      <c r="W713" s="51">
        <v>0</v>
      </c>
      <c r="X713" s="51">
        <v>0</v>
      </c>
      <c r="Y713" s="52">
        <v>0</v>
      </c>
      <c r="Z713" s="52">
        <v>24833.470200504347</v>
      </c>
      <c r="AA713" s="52">
        <v>0</v>
      </c>
      <c r="AB713" s="138">
        <f t="shared" si="380"/>
        <v>0</v>
      </c>
      <c r="AC713" s="52">
        <v>23496.453188984924</v>
      </c>
      <c r="AD713" s="138">
        <f t="shared" si="361"/>
        <v>0</v>
      </c>
      <c r="AE713" s="138">
        <f t="shared" si="362"/>
        <v>1249</v>
      </c>
      <c r="AF713" s="138">
        <f t="shared" si="363"/>
        <v>0</v>
      </c>
      <c r="AG713" s="138">
        <f t="shared" si="364"/>
        <v>0</v>
      </c>
      <c r="AH713" s="29"/>
      <c r="AI713" s="29"/>
      <c r="AJ713" s="15"/>
      <c r="AK713" s="51">
        <f t="shared" ca="1" si="365"/>
        <v>895286.20257182745</v>
      </c>
      <c r="AL713" s="15">
        <f t="shared" ca="1" si="366"/>
        <v>902442.97257182747</v>
      </c>
      <c r="AM713" s="49">
        <f t="shared" ca="1" si="367"/>
        <v>5478.029579520753</v>
      </c>
      <c r="AN713" s="49">
        <f t="shared" ca="1" si="368"/>
        <v>0</v>
      </c>
      <c r="AO713" s="15"/>
      <c r="AP713" s="49">
        <f t="shared" ca="1" si="369"/>
        <v>13672.689590972186</v>
      </c>
      <c r="AQ713" s="15">
        <f t="shared" si="381"/>
        <v>23496.453188984924</v>
      </c>
      <c r="AR713" s="15">
        <f t="shared" si="382"/>
        <v>0</v>
      </c>
      <c r="AS713" s="15"/>
      <c r="AT713" s="15"/>
      <c r="AU713" s="51">
        <f t="shared" si="370"/>
        <v>0</v>
      </c>
      <c r="AV713" s="51">
        <f t="shared" ca="1" si="371"/>
        <v>20828.82030499071</v>
      </c>
      <c r="AW713" s="51">
        <f t="shared" ca="1" si="383"/>
        <v>0</v>
      </c>
      <c r="AX713" s="15">
        <f t="shared" ca="1" si="384"/>
        <v>11005.056706977972</v>
      </c>
      <c r="AY713" s="51">
        <f t="shared" ca="1" si="385"/>
        <v>-1210.6144977342203</v>
      </c>
      <c r="AZ713" s="52">
        <f t="shared" ca="1" si="372"/>
        <v>0</v>
      </c>
      <c r="BA713" s="52">
        <f t="shared" ca="1" si="373"/>
        <v>0</v>
      </c>
      <c r="BB713" s="52">
        <f t="shared" si="386"/>
        <v>0</v>
      </c>
      <c r="BC713" s="39">
        <f t="shared" si="387"/>
        <v>0</v>
      </c>
      <c r="BD713" s="51">
        <f t="shared" ca="1" si="388"/>
        <v>0</v>
      </c>
      <c r="BE713" s="15">
        <f t="shared" ca="1" si="389"/>
        <v>33290.895398228677</v>
      </c>
      <c r="BF713" s="15">
        <v>-33166.300000000003</v>
      </c>
      <c r="BG713" s="15">
        <f t="shared" ca="1" si="390"/>
        <v>908045.59754957689</v>
      </c>
      <c r="BH713" s="15"/>
      <c r="BI713" s="15"/>
    </row>
    <row r="714" spans="1:61" ht="11.25" x14ac:dyDescent="0.2">
      <c r="A714" s="20">
        <v>31841</v>
      </c>
      <c r="B714" s="20"/>
      <c r="C714" s="20">
        <v>1</v>
      </c>
      <c r="D714" s="20">
        <f t="shared" si="374"/>
        <v>3</v>
      </c>
      <c r="E714" s="47">
        <f t="shared" si="375"/>
        <v>2</v>
      </c>
      <c r="F714" s="47">
        <f t="shared" si="376"/>
        <v>32</v>
      </c>
      <c r="G714" s="21" t="s">
        <v>795</v>
      </c>
      <c r="H714" s="29">
        <v>544</v>
      </c>
      <c r="I714" s="48"/>
      <c r="J714" s="29">
        <f t="shared" si="377"/>
        <v>876.8955223880597</v>
      </c>
      <c r="K714" s="125">
        <v>23964</v>
      </c>
      <c r="L714" s="125">
        <v>23699.81</v>
      </c>
      <c r="M714" s="125">
        <v>31311</v>
      </c>
      <c r="N714" s="126">
        <f t="shared" si="357"/>
        <v>57808.005899999996</v>
      </c>
      <c r="O714" s="126">
        <f t="shared" ca="1" si="358"/>
        <v>148641.26286397863</v>
      </c>
      <c r="P714" s="126">
        <f t="shared" ca="1" si="359"/>
        <v>27250</v>
      </c>
      <c r="Q714" s="49">
        <f t="shared" si="378"/>
        <v>1</v>
      </c>
      <c r="R714" s="49">
        <f t="shared" si="379"/>
        <v>0</v>
      </c>
      <c r="S714" s="49">
        <f ca="1">OFFSET(V!$B$7,D714,Q714)*H714</f>
        <v>3117.1200000000003</v>
      </c>
      <c r="T714" s="49">
        <f ca="1">IF(R714&gt;0,OFFSET(V!$I$7,D714,R714)*IF(R714=1,H714-9300,IF(R714=2,H714-18000,IF(R714=3,H714-45000,0))),0)</f>
        <v>0</v>
      </c>
      <c r="U714" s="49">
        <f>IF(AND(I714=1,H714&gt;20000,H714&lt;=45000),H714*V!$G$7,0)+IF(AND(I714=1,H714&gt;45000,H714&lt;=50000),V!$G$7/5000*(50000-H714)*H714,0)</f>
        <v>0</v>
      </c>
      <c r="V714" s="50">
        <f t="shared" ca="1" si="360"/>
        <v>3117.1200000000003</v>
      </c>
      <c r="W714" s="51">
        <v>0</v>
      </c>
      <c r="X714" s="51">
        <v>0</v>
      </c>
      <c r="Y714" s="52">
        <v>0</v>
      </c>
      <c r="Z714" s="52">
        <v>19855.381060005959</v>
      </c>
      <c r="AA714" s="52">
        <v>4875</v>
      </c>
      <c r="AB714" s="138">
        <f t="shared" si="380"/>
        <v>3875</v>
      </c>
      <c r="AC714" s="52">
        <v>18786.380955184144</v>
      </c>
      <c r="AD714" s="138">
        <f t="shared" si="361"/>
        <v>0</v>
      </c>
      <c r="AE714" s="138">
        <f t="shared" si="362"/>
        <v>544</v>
      </c>
      <c r="AF714" s="138">
        <f t="shared" si="363"/>
        <v>0</v>
      </c>
      <c r="AG714" s="138">
        <f t="shared" si="364"/>
        <v>0</v>
      </c>
      <c r="AH714" s="29"/>
      <c r="AI714" s="29"/>
      <c r="AJ714" s="15"/>
      <c r="AK714" s="51">
        <f t="shared" ca="1" si="365"/>
        <v>389940.5077654717</v>
      </c>
      <c r="AL714" s="15">
        <f t="shared" ca="1" si="366"/>
        <v>420307.6277654717</v>
      </c>
      <c r="AM714" s="49">
        <f t="shared" ca="1" si="367"/>
        <v>2385.9472307920655</v>
      </c>
      <c r="AN714" s="49">
        <f t="shared" ca="1" si="368"/>
        <v>0</v>
      </c>
      <c r="AO714" s="15"/>
      <c r="AP714" s="49">
        <f t="shared" ca="1" si="369"/>
        <v>10931.87781458011</v>
      </c>
      <c r="AQ714" s="15">
        <f t="shared" si="381"/>
        <v>18786.380955184144</v>
      </c>
      <c r="AR714" s="15">
        <f t="shared" si="382"/>
        <v>0</v>
      </c>
      <c r="AS714" s="15"/>
      <c r="AT714" s="15"/>
      <c r="AU714" s="51">
        <f t="shared" si="370"/>
        <v>1937.5</v>
      </c>
      <c r="AV714" s="51">
        <f t="shared" ca="1" si="371"/>
        <v>9071.9601648638491</v>
      </c>
      <c r="AW714" s="51">
        <f t="shared" ca="1" si="383"/>
        <v>0</v>
      </c>
      <c r="AX714" s="15">
        <f t="shared" ca="1" si="384"/>
        <v>3154.9570242598165</v>
      </c>
      <c r="AY714" s="51">
        <f t="shared" ca="1" si="385"/>
        <v>-347.06197478069873</v>
      </c>
      <c r="AZ714" s="52">
        <f t="shared" ca="1" si="372"/>
        <v>0</v>
      </c>
      <c r="BA714" s="52">
        <f t="shared" ca="1" si="373"/>
        <v>0</v>
      </c>
      <c r="BB714" s="52">
        <f t="shared" si="386"/>
        <v>0</v>
      </c>
      <c r="BC714" s="39">
        <f t="shared" si="387"/>
        <v>0</v>
      </c>
      <c r="BD714" s="51">
        <f t="shared" ca="1" si="388"/>
        <v>0</v>
      </c>
      <c r="BE714" s="15">
        <f t="shared" ca="1" si="389"/>
        <v>21594.276004663261</v>
      </c>
      <c r="BF714" s="15">
        <v>-8603.4500000000007</v>
      </c>
      <c r="BG714" s="15">
        <f t="shared" ca="1" si="390"/>
        <v>435684.40100092703</v>
      </c>
      <c r="BH714" s="15"/>
      <c r="BI714" s="15"/>
    </row>
    <row r="715" spans="1:61" ht="11.25" x14ac:dyDescent="0.2">
      <c r="A715" s="20">
        <v>31842</v>
      </c>
      <c r="B715" s="20"/>
      <c r="C715" s="20">
        <v>1</v>
      </c>
      <c r="D715" s="20">
        <f t="shared" si="374"/>
        <v>3</v>
      </c>
      <c r="E715" s="47">
        <f t="shared" si="375"/>
        <v>1</v>
      </c>
      <c r="F715" s="47">
        <f t="shared" si="376"/>
        <v>31</v>
      </c>
      <c r="G715" s="21" t="s">
        <v>796</v>
      </c>
      <c r="H715" s="29">
        <v>173</v>
      </c>
      <c r="I715" s="48"/>
      <c r="J715" s="29">
        <f t="shared" si="377"/>
        <v>278.86567164179104</v>
      </c>
      <c r="K715" s="125">
        <v>13523.3</v>
      </c>
      <c r="L715" s="125">
        <v>11133.73</v>
      </c>
      <c r="M715" s="125">
        <v>5969</v>
      </c>
      <c r="N715" s="126">
        <f t="shared" si="357"/>
        <v>20047.930700000001</v>
      </c>
      <c r="O715" s="126">
        <f t="shared" ca="1" si="358"/>
        <v>47270.107491669667</v>
      </c>
      <c r="P715" s="126">
        <f t="shared" ca="1" si="359"/>
        <v>8167</v>
      </c>
      <c r="Q715" s="49">
        <f t="shared" si="378"/>
        <v>1</v>
      </c>
      <c r="R715" s="49">
        <f t="shared" si="379"/>
        <v>0</v>
      </c>
      <c r="S715" s="49">
        <f ca="1">OFFSET(V!$B$7,D715,Q715)*H715</f>
        <v>991.29000000000008</v>
      </c>
      <c r="T715" s="49">
        <f ca="1">IF(R715&gt;0,OFFSET(V!$I$7,D715,R715)*IF(R715=1,H715-9300,IF(R715=2,H715-18000,IF(R715=3,H715-45000,0))),0)</f>
        <v>0</v>
      </c>
      <c r="U715" s="49">
        <f>IF(AND(I715=1,H715&gt;20000,H715&lt;=45000),H715*V!$G$7,0)+IF(AND(I715=1,H715&gt;45000,H715&lt;=50000),V!$G$7/5000*(50000-H715)*H715,0)</f>
        <v>0</v>
      </c>
      <c r="V715" s="50">
        <f t="shared" ca="1" si="360"/>
        <v>991.29000000000008</v>
      </c>
      <c r="W715" s="51">
        <v>0</v>
      </c>
      <c r="X715" s="51">
        <v>0</v>
      </c>
      <c r="Y715" s="52">
        <v>0</v>
      </c>
      <c r="Z715" s="52">
        <v>684.36007935873488</v>
      </c>
      <c r="AA715" s="52">
        <v>0</v>
      </c>
      <c r="AB715" s="138">
        <f t="shared" si="380"/>
        <v>0</v>
      </c>
      <c r="AC715" s="52">
        <v>647.51460183506492</v>
      </c>
      <c r="AD715" s="138">
        <f t="shared" si="361"/>
        <v>0</v>
      </c>
      <c r="AE715" s="138">
        <f t="shared" si="362"/>
        <v>173</v>
      </c>
      <c r="AF715" s="138">
        <f t="shared" si="363"/>
        <v>0</v>
      </c>
      <c r="AG715" s="138">
        <f t="shared" si="364"/>
        <v>0</v>
      </c>
      <c r="AH715" s="29"/>
      <c r="AI715" s="29"/>
      <c r="AJ715" s="15"/>
      <c r="AK715" s="51">
        <f t="shared" ca="1" si="365"/>
        <v>124006.81588865185</v>
      </c>
      <c r="AL715" s="15">
        <f t="shared" ca="1" si="366"/>
        <v>133165.10588865186</v>
      </c>
      <c r="AM715" s="49">
        <f t="shared" ca="1" si="367"/>
        <v>758.76630685115322</v>
      </c>
      <c r="AN715" s="49">
        <f t="shared" ca="1" si="368"/>
        <v>0</v>
      </c>
      <c r="AO715" s="15"/>
      <c r="AP715" s="49">
        <f t="shared" ca="1" si="369"/>
        <v>376.79159851509758</v>
      </c>
      <c r="AQ715" s="15">
        <f t="shared" si="381"/>
        <v>647.51460183506492</v>
      </c>
      <c r="AR715" s="15">
        <f t="shared" si="382"/>
        <v>0</v>
      </c>
      <c r="AS715" s="15"/>
      <c r="AT715" s="15"/>
      <c r="AU715" s="51">
        <f t="shared" si="370"/>
        <v>0</v>
      </c>
      <c r="AV715" s="51">
        <f t="shared" ca="1" si="371"/>
        <v>2885.016743605599</v>
      </c>
      <c r="AW715" s="51">
        <f t="shared" ca="1" si="383"/>
        <v>0</v>
      </c>
      <c r="AX715" s="15">
        <f t="shared" ca="1" si="384"/>
        <v>2614.2937402856314</v>
      </c>
      <c r="AY715" s="51">
        <f t="shared" ca="1" si="385"/>
        <v>-287.58615131159098</v>
      </c>
      <c r="AZ715" s="52">
        <f t="shared" ca="1" si="372"/>
        <v>0</v>
      </c>
      <c r="BA715" s="52">
        <f t="shared" ca="1" si="373"/>
        <v>0</v>
      </c>
      <c r="BB715" s="52">
        <f t="shared" si="386"/>
        <v>0</v>
      </c>
      <c r="BC715" s="39">
        <f t="shared" si="387"/>
        <v>0</v>
      </c>
      <c r="BD715" s="51">
        <f t="shared" ca="1" si="388"/>
        <v>0</v>
      </c>
      <c r="BE715" s="15">
        <f t="shared" ca="1" si="389"/>
        <v>2974.2221908091055</v>
      </c>
      <c r="BF715" s="15">
        <v>-2897.09</v>
      </c>
      <c r="BG715" s="15">
        <f t="shared" ca="1" si="390"/>
        <v>134001.00438631212</v>
      </c>
      <c r="BH715" s="15"/>
      <c r="BI715" s="15"/>
    </row>
    <row r="716" spans="1:61" ht="11.25" x14ac:dyDescent="0.2">
      <c r="A716" s="20">
        <v>31843</v>
      </c>
      <c r="B716" s="20"/>
      <c r="C716" s="20">
        <v>1</v>
      </c>
      <c r="D716" s="20">
        <f t="shared" si="374"/>
        <v>3</v>
      </c>
      <c r="E716" s="47">
        <f t="shared" si="375"/>
        <v>3</v>
      </c>
      <c r="F716" s="47">
        <f t="shared" si="376"/>
        <v>33</v>
      </c>
      <c r="G716" s="21" t="s">
        <v>797</v>
      </c>
      <c r="H716" s="29">
        <v>1515</v>
      </c>
      <c r="I716" s="48"/>
      <c r="J716" s="29">
        <f t="shared" si="377"/>
        <v>2442.0895522388059</v>
      </c>
      <c r="K716" s="125">
        <v>99407.099999999991</v>
      </c>
      <c r="L716" s="125">
        <v>216661.52</v>
      </c>
      <c r="M716" s="125">
        <v>0</v>
      </c>
      <c r="N716" s="126">
        <f t="shared" si="357"/>
        <v>156071.10479999997</v>
      </c>
      <c r="O716" s="126">
        <f t="shared" ca="1" si="358"/>
        <v>413954.9875715581</v>
      </c>
      <c r="P716" s="126">
        <f t="shared" ca="1" si="359"/>
        <v>77365</v>
      </c>
      <c r="Q716" s="49">
        <f t="shared" si="378"/>
        <v>1</v>
      </c>
      <c r="R716" s="49">
        <f t="shared" si="379"/>
        <v>0</v>
      </c>
      <c r="S716" s="49">
        <f ca="1">OFFSET(V!$B$7,D716,Q716)*H716</f>
        <v>8680.9500000000007</v>
      </c>
      <c r="T716" s="49">
        <f ca="1">IF(R716&gt;0,OFFSET(V!$I$7,D716,R716)*IF(R716=1,H716-9300,IF(R716=2,H716-18000,IF(R716=3,H716-45000,0))),0)</f>
        <v>0</v>
      </c>
      <c r="U716" s="49">
        <f>IF(AND(I716=1,H716&gt;20000,H716&lt;=45000),H716*V!$G$7,0)+IF(AND(I716=1,H716&gt;45000,H716&lt;=50000),V!$G$7/5000*(50000-H716)*H716,0)</f>
        <v>0</v>
      </c>
      <c r="V716" s="50">
        <f t="shared" ca="1" si="360"/>
        <v>8680.9500000000007</v>
      </c>
      <c r="W716" s="51">
        <v>0</v>
      </c>
      <c r="X716" s="51">
        <v>0</v>
      </c>
      <c r="Y716" s="52">
        <v>332.11485214711888</v>
      </c>
      <c r="Z716" s="52">
        <v>32103.369839320363</v>
      </c>
      <c r="AA716" s="52">
        <v>2896</v>
      </c>
      <c r="AB716" s="138">
        <f t="shared" si="380"/>
        <v>1896</v>
      </c>
      <c r="AC716" s="52">
        <v>30374.946414977552</v>
      </c>
      <c r="AD716" s="138">
        <f t="shared" si="361"/>
        <v>0</v>
      </c>
      <c r="AE716" s="138">
        <f t="shared" si="362"/>
        <v>1515</v>
      </c>
      <c r="AF716" s="138">
        <f t="shared" si="363"/>
        <v>0</v>
      </c>
      <c r="AG716" s="138">
        <f t="shared" si="364"/>
        <v>0</v>
      </c>
      <c r="AH716" s="29"/>
      <c r="AI716" s="29"/>
      <c r="AJ716" s="15"/>
      <c r="AK716" s="51">
        <f t="shared" ca="1" si="365"/>
        <v>1085955.6420306796</v>
      </c>
      <c r="AL716" s="15">
        <f t="shared" ca="1" si="366"/>
        <v>1172001.5920306796</v>
      </c>
      <c r="AM716" s="49">
        <f t="shared" ca="1" si="367"/>
        <v>6644.6876004595206</v>
      </c>
      <c r="AN716" s="49">
        <f t="shared" ca="1" si="368"/>
        <v>146.45655068949171</v>
      </c>
      <c r="AO716" s="15"/>
      <c r="AP716" s="49">
        <f t="shared" ca="1" si="369"/>
        <v>17675.315092624125</v>
      </c>
      <c r="AQ716" s="15">
        <f t="shared" si="381"/>
        <v>30374.946414977552</v>
      </c>
      <c r="AR716" s="15">
        <f t="shared" si="382"/>
        <v>0</v>
      </c>
      <c r="AS716" s="15"/>
      <c r="AT716" s="15"/>
      <c r="AU716" s="51">
        <f t="shared" si="370"/>
        <v>948</v>
      </c>
      <c r="AV716" s="51">
        <f t="shared" ca="1" si="371"/>
        <v>25264.742003251344</v>
      </c>
      <c r="AW716" s="51">
        <f t="shared" ca="1" si="383"/>
        <v>0</v>
      </c>
      <c r="AX716" s="15">
        <f t="shared" ca="1" si="384"/>
        <v>13513.110680897917</v>
      </c>
      <c r="AY716" s="51">
        <f t="shared" ca="1" si="385"/>
        <v>-1486.51371232002</v>
      </c>
      <c r="AZ716" s="52">
        <f t="shared" ca="1" si="372"/>
        <v>0</v>
      </c>
      <c r="BA716" s="52">
        <f t="shared" ca="1" si="373"/>
        <v>0</v>
      </c>
      <c r="BB716" s="52">
        <f t="shared" si="386"/>
        <v>0</v>
      </c>
      <c r="BC716" s="39">
        <f t="shared" si="387"/>
        <v>0</v>
      </c>
      <c r="BD716" s="51">
        <f t="shared" ca="1" si="388"/>
        <v>0</v>
      </c>
      <c r="BE716" s="15">
        <f t="shared" ca="1" si="389"/>
        <v>42401.54338355545</v>
      </c>
      <c r="BF716" s="15">
        <v>-27285.439999999999</v>
      </c>
      <c r="BG716" s="15">
        <f t="shared" ca="1" si="390"/>
        <v>1193908.839565384</v>
      </c>
      <c r="BH716" s="15"/>
      <c r="BI716" s="15"/>
    </row>
    <row r="717" spans="1:61" ht="11.25" x14ac:dyDescent="0.2">
      <c r="A717" s="20">
        <v>31844</v>
      </c>
      <c r="B717" s="20"/>
      <c r="C717" s="20">
        <v>1</v>
      </c>
      <c r="D717" s="20">
        <f t="shared" si="374"/>
        <v>3</v>
      </c>
      <c r="E717" s="47">
        <f t="shared" si="375"/>
        <v>3</v>
      </c>
      <c r="F717" s="47">
        <f t="shared" si="376"/>
        <v>33</v>
      </c>
      <c r="G717" s="21" t="s">
        <v>798</v>
      </c>
      <c r="H717" s="29">
        <v>1598</v>
      </c>
      <c r="I717" s="48"/>
      <c r="J717" s="29">
        <f t="shared" si="377"/>
        <v>2575.8805970149256</v>
      </c>
      <c r="K717" s="125">
        <v>86749.25</v>
      </c>
      <c r="L717" s="125">
        <v>31301.18</v>
      </c>
      <c r="M717" s="125">
        <v>43156</v>
      </c>
      <c r="N717" s="126">
        <f t="shared" si="357"/>
        <v>117822.92019999999</v>
      </c>
      <c r="O717" s="126">
        <f t="shared" ca="1" si="358"/>
        <v>436633.70966293721</v>
      </c>
      <c r="P717" s="126">
        <f t="shared" ca="1" si="359"/>
        <v>95643</v>
      </c>
      <c r="Q717" s="49">
        <f t="shared" si="378"/>
        <v>1</v>
      </c>
      <c r="R717" s="49">
        <f t="shared" si="379"/>
        <v>0</v>
      </c>
      <c r="S717" s="49">
        <f ca="1">OFFSET(V!$B$7,D717,Q717)*H717</f>
        <v>9156.5400000000009</v>
      </c>
      <c r="T717" s="49">
        <f ca="1">IF(R717&gt;0,OFFSET(V!$I$7,D717,R717)*IF(R717=1,H717-9300,IF(R717=2,H717-18000,IF(R717=3,H717-45000,0))),0)</f>
        <v>0</v>
      </c>
      <c r="U717" s="49">
        <f>IF(AND(I717=1,H717&gt;20000,H717&lt;=45000),H717*V!$G$7,0)+IF(AND(I717=1,H717&gt;45000,H717&lt;=50000),V!$G$7/5000*(50000-H717)*H717,0)</f>
        <v>0</v>
      </c>
      <c r="V717" s="50">
        <f t="shared" ca="1" si="360"/>
        <v>9156.5400000000009</v>
      </c>
      <c r="W717" s="51">
        <v>0</v>
      </c>
      <c r="X717" s="51">
        <v>0</v>
      </c>
      <c r="Y717" s="52">
        <v>0</v>
      </c>
      <c r="Z717" s="52">
        <v>10974.833397527669</v>
      </c>
      <c r="AA717" s="52">
        <v>0</v>
      </c>
      <c r="AB717" s="138">
        <f t="shared" si="380"/>
        <v>0</v>
      </c>
      <c r="AC717" s="52">
        <v>10383.955890976531</v>
      </c>
      <c r="AD717" s="138">
        <f t="shared" si="361"/>
        <v>0</v>
      </c>
      <c r="AE717" s="138">
        <f t="shared" si="362"/>
        <v>1598</v>
      </c>
      <c r="AF717" s="138">
        <f t="shared" si="363"/>
        <v>0</v>
      </c>
      <c r="AG717" s="138">
        <f t="shared" si="364"/>
        <v>0</v>
      </c>
      <c r="AH717" s="29"/>
      <c r="AI717" s="29"/>
      <c r="AJ717" s="15"/>
      <c r="AK717" s="51">
        <f t="shared" ca="1" si="365"/>
        <v>1145450.2415610733</v>
      </c>
      <c r="AL717" s="15">
        <f t="shared" ca="1" si="366"/>
        <v>1250249.7815610734</v>
      </c>
      <c r="AM717" s="49">
        <f t="shared" ca="1" si="367"/>
        <v>7008.719990451692</v>
      </c>
      <c r="AN717" s="49">
        <f t="shared" ca="1" si="368"/>
        <v>0</v>
      </c>
      <c r="AO717" s="15"/>
      <c r="AP717" s="49">
        <f t="shared" ca="1" si="369"/>
        <v>6042.469664750397</v>
      </c>
      <c r="AQ717" s="15">
        <f t="shared" si="381"/>
        <v>10383.955890976531</v>
      </c>
      <c r="AR717" s="15">
        <f t="shared" si="382"/>
        <v>0</v>
      </c>
      <c r="AS717" s="15"/>
      <c r="AT717" s="15"/>
      <c r="AU717" s="51">
        <f t="shared" si="370"/>
        <v>0</v>
      </c>
      <c r="AV717" s="51">
        <f t="shared" ca="1" si="371"/>
        <v>26648.882984287553</v>
      </c>
      <c r="AW717" s="51">
        <f t="shared" ca="1" si="383"/>
        <v>0</v>
      </c>
      <c r="AX717" s="15">
        <f t="shared" ca="1" si="384"/>
        <v>22307.396758061419</v>
      </c>
      <c r="AY717" s="51">
        <f t="shared" ca="1" si="385"/>
        <v>-2453.9317371163597</v>
      </c>
      <c r="AZ717" s="52">
        <f t="shared" ca="1" si="372"/>
        <v>0</v>
      </c>
      <c r="BA717" s="52">
        <f t="shared" ca="1" si="373"/>
        <v>0</v>
      </c>
      <c r="BB717" s="52">
        <f t="shared" si="386"/>
        <v>0</v>
      </c>
      <c r="BC717" s="39">
        <f t="shared" si="387"/>
        <v>0</v>
      </c>
      <c r="BD717" s="51">
        <f t="shared" ca="1" si="388"/>
        <v>0</v>
      </c>
      <c r="BE717" s="15">
        <f t="shared" ca="1" si="389"/>
        <v>30237.420911921592</v>
      </c>
      <c r="BF717" s="15">
        <v>-24645.95</v>
      </c>
      <c r="BG717" s="15">
        <f t="shared" ca="1" si="390"/>
        <v>1262849.9724634467</v>
      </c>
      <c r="BH717" s="15"/>
      <c r="BI717" s="15"/>
    </row>
    <row r="718" spans="1:61" ht="11.25" x14ac:dyDescent="0.2">
      <c r="A718" s="20">
        <v>31845</v>
      </c>
      <c r="B718" s="20"/>
      <c r="C718" s="20">
        <v>1</v>
      </c>
      <c r="D718" s="20">
        <f t="shared" si="374"/>
        <v>3</v>
      </c>
      <c r="E718" s="47">
        <f t="shared" si="375"/>
        <v>2</v>
      </c>
      <c r="F718" s="47">
        <f t="shared" si="376"/>
        <v>32</v>
      </c>
      <c r="G718" s="21" t="s">
        <v>799</v>
      </c>
      <c r="H718" s="29">
        <v>937</v>
      </c>
      <c r="I718" s="48"/>
      <c r="J718" s="29">
        <f t="shared" si="377"/>
        <v>1510.3880597014925</v>
      </c>
      <c r="K718" s="125">
        <v>51984.65</v>
      </c>
      <c r="L718" s="125">
        <v>73839.16</v>
      </c>
      <c r="M718" s="125">
        <v>19300</v>
      </c>
      <c r="N718" s="126">
        <f t="shared" si="357"/>
        <v>85526.220399999991</v>
      </c>
      <c r="O718" s="126">
        <f t="shared" ca="1" si="358"/>
        <v>256023.6457785808</v>
      </c>
      <c r="P718" s="126">
        <f t="shared" ca="1" si="359"/>
        <v>51149</v>
      </c>
      <c r="Q718" s="49">
        <f t="shared" si="378"/>
        <v>1</v>
      </c>
      <c r="R718" s="49">
        <f t="shared" si="379"/>
        <v>0</v>
      </c>
      <c r="S718" s="49">
        <f ca="1">OFFSET(V!$B$7,D718,Q718)*H718</f>
        <v>5369.01</v>
      </c>
      <c r="T718" s="49">
        <f ca="1">IF(R718&gt;0,OFFSET(V!$I$7,D718,R718)*IF(R718=1,H718-9300,IF(R718=2,H718-18000,IF(R718=3,H718-45000,0))),0)</f>
        <v>0</v>
      </c>
      <c r="U718" s="49">
        <f>IF(AND(I718=1,H718&gt;20000,H718&lt;=45000),H718*V!$G$7,0)+IF(AND(I718=1,H718&gt;45000,H718&lt;=50000),V!$G$7/5000*(50000-H718)*H718,0)</f>
        <v>0</v>
      </c>
      <c r="V718" s="50">
        <f t="shared" ca="1" si="360"/>
        <v>5369.01</v>
      </c>
      <c r="W718" s="51">
        <v>0</v>
      </c>
      <c r="X718" s="51">
        <v>0</v>
      </c>
      <c r="Y718" s="52">
        <v>363.50951650763426</v>
      </c>
      <c r="Z718" s="52">
        <v>24153.470491195683</v>
      </c>
      <c r="AA718" s="52">
        <v>0</v>
      </c>
      <c r="AB718" s="138">
        <f t="shared" si="380"/>
        <v>0</v>
      </c>
      <c r="AC718" s="52">
        <v>22853.064197865595</v>
      </c>
      <c r="AD718" s="138">
        <f t="shared" si="361"/>
        <v>0</v>
      </c>
      <c r="AE718" s="138">
        <f t="shared" si="362"/>
        <v>937</v>
      </c>
      <c r="AF718" s="138">
        <f t="shared" si="363"/>
        <v>0</v>
      </c>
      <c r="AG718" s="138">
        <f t="shared" si="364"/>
        <v>0</v>
      </c>
      <c r="AH718" s="29"/>
      <c r="AI718" s="29"/>
      <c r="AJ718" s="15"/>
      <c r="AK718" s="51">
        <f t="shared" ca="1" si="365"/>
        <v>671643.85252986581</v>
      </c>
      <c r="AL718" s="15">
        <f t="shared" ca="1" si="366"/>
        <v>728161.86252986582</v>
      </c>
      <c r="AM718" s="49">
        <f t="shared" ca="1" si="367"/>
        <v>4109.6186677429514</v>
      </c>
      <c r="AN718" s="49">
        <f t="shared" ca="1" si="368"/>
        <v>160.30102112666029</v>
      </c>
      <c r="AO718" s="15"/>
      <c r="AP718" s="49">
        <f t="shared" ca="1" si="369"/>
        <v>13298.298703502103</v>
      </c>
      <c r="AQ718" s="15">
        <f t="shared" si="381"/>
        <v>22853.064197865595</v>
      </c>
      <c r="AR718" s="15">
        <f t="shared" si="382"/>
        <v>0</v>
      </c>
      <c r="AS718" s="15"/>
      <c r="AT718" s="15"/>
      <c r="AU718" s="51">
        <f t="shared" si="370"/>
        <v>0</v>
      </c>
      <c r="AV718" s="51">
        <f t="shared" ca="1" si="371"/>
        <v>15625.784328083504</v>
      </c>
      <c r="AW718" s="51">
        <f t="shared" ca="1" si="383"/>
        <v>0</v>
      </c>
      <c r="AX718" s="15">
        <f t="shared" ca="1" si="384"/>
        <v>6071.0188337200125</v>
      </c>
      <c r="AY718" s="51">
        <f t="shared" ca="1" si="385"/>
        <v>-667.84421123961556</v>
      </c>
      <c r="AZ718" s="52">
        <f t="shared" ca="1" si="372"/>
        <v>0</v>
      </c>
      <c r="BA718" s="52">
        <f t="shared" ca="1" si="373"/>
        <v>0</v>
      </c>
      <c r="BB718" s="52">
        <f t="shared" si="386"/>
        <v>0</v>
      </c>
      <c r="BC718" s="39">
        <f t="shared" si="387"/>
        <v>0</v>
      </c>
      <c r="BD718" s="51">
        <f t="shared" ca="1" si="388"/>
        <v>0</v>
      </c>
      <c r="BE718" s="15">
        <f t="shared" ca="1" si="389"/>
        <v>28256.238820345992</v>
      </c>
      <c r="BF718" s="15">
        <v>-15890.37</v>
      </c>
      <c r="BG718" s="15">
        <f t="shared" ca="1" si="390"/>
        <v>744797.65103908139</v>
      </c>
      <c r="BH718" s="15"/>
      <c r="BI718" s="15"/>
    </row>
    <row r="719" spans="1:61" ht="11.25" x14ac:dyDescent="0.2">
      <c r="A719" s="20">
        <v>31846</v>
      </c>
      <c r="B719" s="20"/>
      <c r="C719" s="20">
        <v>1</v>
      </c>
      <c r="D719" s="20">
        <f t="shared" si="374"/>
        <v>3</v>
      </c>
      <c r="E719" s="47">
        <f t="shared" si="375"/>
        <v>3</v>
      </c>
      <c r="F719" s="47">
        <f t="shared" si="376"/>
        <v>33</v>
      </c>
      <c r="G719" s="21" t="s">
        <v>800</v>
      </c>
      <c r="H719" s="29">
        <v>1675</v>
      </c>
      <c r="I719" s="48"/>
      <c r="J719" s="29">
        <f t="shared" si="377"/>
        <v>2700</v>
      </c>
      <c r="K719" s="125">
        <v>162273.75</v>
      </c>
      <c r="L719" s="125">
        <v>1324356.25</v>
      </c>
      <c r="M719" s="125">
        <v>0</v>
      </c>
      <c r="N719" s="126">
        <f t="shared" si="357"/>
        <v>633336.03749999998</v>
      </c>
      <c r="O719" s="126">
        <f t="shared" ca="1" si="358"/>
        <v>457673.00606096355</v>
      </c>
      <c r="P719" s="126">
        <f t="shared" ca="1" si="359"/>
        <v>0</v>
      </c>
      <c r="Q719" s="49">
        <f t="shared" si="378"/>
        <v>1</v>
      </c>
      <c r="R719" s="49">
        <f t="shared" si="379"/>
        <v>0</v>
      </c>
      <c r="S719" s="49">
        <f ca="1">OFFSET(V!$B$7,D719,Q719)*H719</f>
        <v>9597.75</v>
      </c>
      <c r="T719" s="49">
        <f ca="1">IF(R719&gt;0,OFFSET(V!$I$7,D719,R719)*IF(R719=1,H719-9300,IF(R719=2,H719-18000,IF(R719=3,H719-45000,0))),0)</f>
        <v>0</v>
      </c>
      <c r="U719" s="49">
        <f>IF(AND(I719=1,H719&gt;20000,H719&lt;=45000),H719*V!$G$7,0)+IF(AND(I719=1,H719&gt;45000,H719&lt;=50000),V!$G$7/5000*(50000-H719)*H719,0)</f>
        <v>0</v>
      </c>
      <c r="V719" s="50">
        <f t="shared" ca="1" si="360"/>
        <v>9597.75</v>
      </c>
      <c r="W719" s="51">
        <v>0</v>
      </c>
      <c r="X719" s="51">
        <v>0</v>
      </c>
      <c r="Y719" s="52">
        <v>1432.0908701118435</v>
      </c>
      <c r="Z719" s="52">
        <v>108069.22814182829</v>
      </c>
      <c r="AA719" s="52">
        <v>0</v>
      </c>
      <c r="AB719" s="138">
        <f t="shared" si="380"/>
        <v>0</v>
      </c>
      <c r="AC719" s="52">
        <v>102250.85498331324</v>
      </c>
      <c r="AD719" s="138">
        <f t="shared" si="361"/>
        <v>0</v>
      </c>
      <c r="AE719" s="138">
        <f t="shared" si="362"/>
        <v>1675</v>
      </c>
      <c r="AF719" s="138">
        <f t="shared" si="363"/>
        <v>0</v>
      </c>
      <c r="AG719" s="138">
        <f t="shared" si="364"/>
        <v>0</v>
      </c>
      <c r="AH719" s="29"/>
      <c r="AI719" s="29"/>
      <c r="AJ719" s="15"/>
      <c r="AK719" s="51">
        <f t="shared" ca="1" si="365"/>
        <v>1200644.026667583</v>
      </c>
      <c r="AL719" s="15">
        <f t="shared" ca="1" si="366"/>
        <v>1210241.776667583</v>
      </c>
      <c r="AM719" s="49">
        <f t="shared" ca="1" si="367"/>
        <v>7346.4367859865988</v>
      </c>
      <c r="AN719" s="49">
        <f t="shared" ca="1" si="368"/>
        <v>631.52577415473172</v>
      </c>
      <c r="AO719" s="15"/>
      <c r="AP719" s="49">
        <f t="shared" ca="1" si="369"/>
        <v>59500.222835919463</v>
      </c>
      <c r="AQ719" s="15">
        <f t="shared" si="381"/>
        <v>102250.85498331324</v>
      </c>
      <c r="AR719" s="15">
        <f t="shared" si="382"/>
        <v>0</v>
      </c>
      <c r="AS719" s="15"/>
      <c r="AT719" s="15"/>
      <c r="AU719" s="51">
        <f t="shared" si="370"/>
        <v>0</v>
      </c>
      <c r="AV719" s="51">
        <f t="shared" ca="1" si="371"/>
        <v>27932.965581152475</v>
      </c>
      <c r="AW719" s="51">
        <f t="shared" ca="1" si="383"/>
        <v>4592.5810679099668</v>
      </c>
      <c r="AX719" s="15">
        <f t="shared" ca="1" si="384"/>
        <v>0</v>
      </c>
      <c r="AY719" s="51">
        <f t="shared" ca="1" si="385"/>
        <v>0</v>
      </c>
      <c r="AZ719" s="52">
        <f t="shared" ca="1" si="372"/>
        <v>0</v>
      </c>
      <c r="BA719" s="52">
        <f t="shared" ca="1" si="373"/>
        <v>0</v>
      </c>
      <c r="BB719" s="52">
        <f t="shared" si="386"/>
        <v>0</v>
      </c>
      <c r="BC719" s="39">
        <f t="shared" si="387"/>
        <v>0</v>
      </c>
      <c r="BD719" s="51">
        <f t="shared" ca="1" si="388"/>
        <v>0</v>
      </c>
      <c r="BE719" s="15">
        <f t="shared" ca="1" si="389"/>
        <v>92025.769484981909</v>
      </c>
      <c r="BF719" s="15">
        <v>-51737.37</v>
      </c>
      <c r="BG719" s="15">
        <f t="shared" ca="1" si="390"/>
        <v>1258508.1387127063</v>
      </c>
      <c r="BH719" s="15"/>
      <c r="BI719" s="15"/>
    </row>
    <row r="720" spans="1:61" ht="11.25" x14ac:dyDescent="0.2">
      <c r="A720" s="20">
        <v>31847</v>
      </c>
      <c r="B720" s="20"/>
      <c r="C720" s="20">
        <v>1</v>
      </c>
      <c r="D720" s="20">
        <f t="shared" si="374"/>
        <v>3</v>
      </c>
      <c r="E720" s="47">
        <f t="shared" si="375"/>
        <v>3</v>
      </c>
      <c r="F720" s="47">
        <f t="shared" si="376"/>
        <v>33</v>
      </c>
      <c r="G720" s="21" t="s">
        <v>801</v>
      </c>
      <c r="H720" s="29">
        <v>1549</v>
      </c>
      <c r="I720" s="48"/>
      <c r="J720" s="29">
        <f t="shared" si="377"/>
        <v>2496.8955223880598</v>
      </c>
      <c r="K720" s="125">
        <v>90788.3</v>
      </c>
      <c r="L720" s="125">
        <v>56744.42</v>
      </c>
      <c r="M720" s="125">
        <v>42830</v>
      </c>
      <c r="N720" s="126">
        <f t="shared" si="357"/>
        <v>130327.8998</v>
      </c>
      <c r="O720" s="126">
        <f t="shared" ca="1" si="358"/>
        <v>423245.06650055677</v>
      </c>
      <c r="P720" s="126">
        <f t="shared" ca="1" si="359"/>
        <v>87875</v>
      </c>
      <c r="Q720" s="49">
        <f t="shared" si="378"/>
        <v>1</v>
      </c>
      <c r="R720" s="49">
        <f t="shared" si="379"/>
        <v>0</v>
      </c>
      <c r="S720" s="49">
        <f ca="1">OFFSET(V!$B$7,D720,Q720)*H720</f>
        <v>8875.77</v>
      </c>
      <c r="T720" s="49">
        <f ca="1">IF(R720&gt;0,OFFSET(V!$I$7,D720,R720)*IF(R720=1,H720-9300,IF(R720=2,H720-18000,IF(R720=3,H720-45000,0))),0)</f>
        <v>0</v>
      </c>
      <c r="U720" s="49">
        <f>IF(AND(I720=1,H720&gt;20000,H720&lt;=45000),H720*V!$G$7,0)+IF(AND(I720=1,H720&gt;45000,H720&lt;=50000),V!$G$7/5000*(50000-H720)*H720,0)</f>
        <v>0</v>
      </c>
      <c r="V720" s="50">
        <f t="shared" ca="1" si="360"/>
        <v>8875.77</v>
      </c>
      <c r="W720" s="51">
        <v>0</v>
      </c>
      <c r="X720" s="51">
        <v>0</v>
      </c>
      <c r="Y720" s="52">
        <v>0</v>
      </c>
      <c r="Z720" s="52">
        <v>14882.887727738493</v>
      </c>
      <c r="AA720" s="52">
        <v>0</v>
      </c>
      <c r="AB720" s="138">
        <f t="shared" si="380"/>
        <v>0</v>
      </c>
      <c r="AC720" s="52">
        <v>14081.603255135227</v>
      </c>
      <c r="AD720" s="138">
        <f t="shared" si="361"/>
        <v>0</v>
      </c>
      <c r="AE720" s="138">
        <f t="shared" si="362"/>
        <v>1549</v>
      </c>
      <c r="AF720" s="138">
        <f t="shared" si="363"/>
        <v>0</v>
      </c>
      <c r="AG720" s="138">
        <f t="shared" si="364"/>
        <v>0</v>
      </c>
      <c r="AH720" s="29"/>
      <c r="AI720" s="29"/>
      <c r="AJ720" s="15"/>
      <c r="AK720" s="51">
        <f t="shared" ca="1" si="365"/>
        <v>1110326.9237660216</v>
      </c>
      <c r="AL720" s="15">
        <f t="shared" ca="1" si="366"/>
        <v>1207077.6937660216</v>
      </c>
      <c r="AM720" s="49">
        <f t="shared" ca="1" si="367"/>
        <v>6793.8093023840247</v>
      </c>
      <c r="AN720" s="49">
        <f t="shared" ca="1" si="368"/>
        <v>0</v>
      </c>
      <c r="AO720" s="15"/>
      <c r="AP720" s="49">
        <f t="shared" ca="1" si="369"/>
        <v>8194.1469506958019</v>
      </c>
      <c r="AQ720" s="15">
        <f t="shared" si="381"/>
        <v>14081.603255135227</v>
      </c>
      <c r="AR720" s="15">
        <f t="shared" si="382"/>
        <v>0</v>
      </c>
      <c r="AS720" s="15"/>
      <c r="AT720" s="15"/>
      <c r="AU720" s="51">
        <f t="shared" si="370"/>
        <v>0</v>
      </c>
      <c r="AV720" s="51">
        <f t="shared" ca="1" si="371"/>
        <v>25831.739513555334</v>
      </c>
      <c r="AW720" s="51">
        <f t="shared" ca="1" si="383"/>
        <v>0</v>
      </c>
      <c r="AX720" s="15">
        <f t="shared" ca="1" si="384"/>
        <v>19944.283209115907</v>
      </c>
      <c r="AY720" s="51">
        <f t="shared" ca="1" si="385"/>
        <v>-2193.9767365817743</v>
      </c>
      <c r="AZ720" s="52">
        <f t="shared" ca="1" si="372"/>
        <v>0</v>
      </c>
      <c r="BA720" s="52">
        <f t="shared" ca="1" si="373"/>
        <v>0</v>
      </c>
      <c r="BB720" s="52">
        <f t="shared" si="386"/>
        <v>0</v>
      </c>
      <c r="BC720" s="39">
        <f t="shared" si="387"/>
        <v>0</v>
      </c>
      <c r="BD720" s="51">
        <f t="shared" ca="1" si="388"/>
        <v>0</v>
      </c>
      <c r="BE720" s="15">
        <f t="shared" ca="1" si="389"/>
        <v>31831.909727669357</v>
      </c>
      <c r="BF720" s="15">
        <v>-24017.63</v>
      </c>
      <c r="BG720" s="15">
        <f t="shared" ca="1" si="390"/>
        <v>1221685.7827960751</v>
      </c>
      <c r="BH720" s="15"/>
      <c r="BI720" s="15"/>
    </row>
    <row r="721" spans="1:61" ht="11.25" x14ac:dyDescent="0.2">
      <c r="A721" s="20">
        <v>31848</v>
      </c>
      <c r="B721" s="20"/>
      <c r="C721" s="20">
        <v>1</v>
      </c>
      <c r="D721" s="20">
        <f t="shared" si="374"/>
        <v>3</v>
      </c>
      <c r="E721" s="47">
        <f t="shared" si="375"/>
        <v>3</v>
      </c>
      <c r="F721" s="47">
        <f t="shared" si="376"/>
        <v>33</v>
      </c>
      <c r="G721" s="21" t="s">
        <v>802</v>
      </c>
      <c r="H721" s="29">
        <v>1409</v>
      </c>
      <c r="I721" s="48"/>
      <c r="J721" s="29">
        <f t="shared" si="377"/>
        <v>2271.2238805970151</v>
      </c>
      <c r="K721" s="125">
        <v>75782.05</v>
      </c>
      <c r="L721" s="125">
        <v>128891.07</v>
      </c>
      <c r="M721" s="125">
        <v>0</v>
      </c>
      <c r="N721" s="126">
        <f t="shared" si="357"/>
        <v>104830.59330000001</v>
      </c>
      <c r="O721" s="126">
        <f t="shared" ca="1" si="358"/>
        <v>384991.80032232701</v>
      </c>
      <c r="P721" s="126">
        <f t="shared" ca="1" si="359"/>
        <v>84048</v>
      </c>
      <c r="Q721" s="49">
        <f t="shared" si="378"/>
        <v>1</v>
      </c>
      <c r="R721" s="49">
        <f t="shared" si="379"/>
        <v>0</v>
      </c>
      <c r="S721" s="49">
        <f ca="1">OFFSET(V!$B$7,D721,Q721)*H721</f>
        <v>8073.5700000000006</v>
      </c>
      <c r="T721" s="49">
        <f ca="1">IF(R721&gt;0,OFFSET(V!$I$7,D721,R721)*IF(R721=1,H721-9300,IF(R721=2,H721-18000,IF(R721=3,H721-45000,0))),0)</f>
        <v>0</v>
      </c>
      <c r="U721" s="49">
        <f>IF(AND(I721=1,H721&gt;20000,H721&lt;=45000),H721*V!$G$7,0)+IF(AND(I721=1,H721&gt;45000,H721&lt;=50000),V!$G$7/5000*(50000-H721)*H721,0)</f>
        <v>0</v>
      </c>
      <c r="V721" s="50">
        <f t="shared" ca="1" si="360"/>
        <v>8073.5700000000006</v>
      </c>
      <c r="W721" s="51">
        <v>0</v>
      </c>
      <c r="X721" s="51">
        <v>0</v>
      </c>
      <c r="Y721" s="52">
        <v>0</v>
      </c>
      <c r="Z721" s="52">
        <v>110158.79014265677</v>
      </c>
      <c r="AA721" s="52">
        <v>6071</v>
      </c>
      <c r="AB721" s="138">
        <f t="shared" si="380"/>
        <v>5071</v>
      </c>
      <c r="AC721" s="52">
        <v>104227.91639847345</v>
      </c>
      <c r="AD721" s="138">
        <f t="shared" si="361"/>
        <v>0</v>
      </c>
      <c r="AE721" s="138">
        <f t="shared" si="362"/>
        <v>1409</v>
      </c>
      <c r="AF721" s="138">
        <f t="shared" si="363"/>
        <v>0</v>
      </c>
      <c r="AG721" s="138">
        <f t="shared" si="364"/>
        <v>0</v>
      </c>
      <c r="AH721" s="29"/>
      <c r="AI721" s="29"/>
      <c r="AJ721" s="15"/>
      <c r="AK721" s="51">
        <f t="shared" ca="1" si="365"/>
        <v>1009974.5872087311</v>
      </c>
      <c r="AL721" s="15">
        <f t="shared" ca="1" si="366"/>
        <v>1102096.1572087312</v>
      </c>
      <c r="AM721" s="49">
        <f t="shared" ca="1" si="367"/>
        <v>6179.7787650478313</v>
      </c>
      <c r="AN721" s="49">
        <f t="shared" ca="1" si="368"/>
        <v>0</v>
      </c>
      <c r="AO721" s="15"/>
      <c r="AP721" s="49">
        <f t="shared" ca="1" si="369"/>
        <v>60650.683580541379</v>
      </c>
      <c r="AQ721" s="15">
        <f t="shared" si="381"/>
        <v>104227.91639847345</v>
      </c>
      <c r="AR721" s="15">
        <f t="shared" si="382"/>
        <v>0</v>
      </c>
      <c r="AS721" s="15"/>
      <c r="AT721" s="15"/>
      <c r="AU721" s="51">
        <f t="shared" si="370"/>
        <v>2535.5</v>
      </c>
      <c r="AV721" s="51">
        <f t="shared" ca="1" si="371"/>
        <v>23497.043882891841</v>
      </c>
      <c r="AW721" s="51">
        <f t="shared" ca="1" si="383"/>
        <v>7121.897295192859</v>
      </c>
      <c r="AX721" s="15">
        <f t="shared" ca="1" si="384"/>
        <v>0</v>
      </c>
      <c r="AY721" s="51">
        <f t="shared" ca="1" si="385"/>
        <v>0</v>
      </c>
      <c r="AZ721" s="52">
        <f t="shared" ca="1" si="372"/>
        <v>0</v>
      </c>
      <c r="BA721" s="52">
        <f t="shared" ca="1" si="373"/>
        <v>0</v>
      </c>
      <c r="BB721" s="52">
        <f t="shared" si="386"/>
        <v>0</v>
      </c>
      <c r="BC721" s="39">
        <f t="shared" si="387"/>
        <v>0</v>
      </c>
      <c r="BD721" s="51">
        <f t="shared" ca="1" si="388"/>
        <v>0</v>
      </c>
      <c r="BE721" s="15">
        <f t="shared" ca="1" si="389"/>
        <v>93805.124758626087</v>
      </c>
      <c r="BF721" s="15">
        <v>-24586.58</v>
      </c>
      <c r="BG721" s="15">
        <f t="shared" ca="1" si="390"/>
        <v>1177494.4807324051</v>
      </c>
      <c r="BH721" s="15"/>
      <c r="BI721" s="15"/>
    </row>
    <row r="722" spans="1:61" ht="11.25" x14ac:dyDescent="0.2">
      <c r="A722" s="20">
        <v>31849</v>
      </c>
      <c r="B722" s="20"/>
      <c r="C722" s="20">
        <v>1</v>
      </c>
      <c r="D722" s="20">
        <f t="shared" si="374"/>
        <v>3</v>
      </c>
      <c r="E722" s="47">
        <f t="shared" si="375"/>
        <v>2</v>
      </c>
      <c r="F722" s="47">
        <f t="shared" si="376"/>
        <v>32</v>
      </c>
      <c r="G722" s="21" t="s">
        <v>803</v>
      </c>
      <c r="H722" s="29">
        <v>902</v>
      </c>
      <c r="I722" s="48"/>
      <c r="J722" s="29">
        <f t="shared" si="377"/>
        <v>1453.9701492537313</v>
      </c>
      <c r="K722" s="125">
        <v>43716.55</v>
      </c>
      <c r="L722" s="125">
        <v>33660.61</v>
      </c>
      <c r="M722" s="125">
        <v>33632</v>
      </c>
      <c r="N722" s="126">
        <f t="shared" si="357"/>
        <v>78235.553899999999</v>
      </c>
      <c r="O722" s="126">
        <f t="shared" ca="1" si="358"/>
        <v>246460.32923402335</v>
      </c>
      <c r="P722" s="126">
        <f t="shared" ca="1" si="359"/>
        <v>50467</v>
      </c>
      <c r="Q722" s="49">
        <f t="shared" si="378"/>
        <v>1</v>
      </c>
      <c r="R722" s="49">
        <f t="shared" si="379"/>
        <v>0</v>
      </c>
      <c r="S722" s="49">
        <f ca="1">OFFSET(V!$B$7,D722,Q722)*H722</f>
        <v>5168.46</v>
      </c>
      <c r="T722" s="49">
        <f ca="1">IF(R722&gt;0,OFFSET(V!$I$7,D722,R722)*IF(R722=1,H722-9300,IF(R722=2,H722-18000,IF(R722=3,H722-45000,0))),0)</f>
        <v>0</v>
      </c>
      <c r="U722" s="49">
        <f>IF(AND(I722=1,H722&gt;20000,H722&lt;=45000),H722*V!$G$7,0)+IF(AND(I722=1,H722&gt;45000,H722&lt;=50000),V!$G$7/5000*(50000-H722)*H722,0)</f>
        <v>0</v>
      </c>
      <c r="V722" s="50">
        <f t="shared" ca="1" si="360"/>
        <v>5168.46</v>
      </c>
      <c r="W722" s="51">
        <v>0</v>
      </c>
      <c r="X722" s="51">
        <v>0</v>
      </c>
      <c r="Y722" s="52">
        <v>0</v>
      </c>
      <c r="Z722" s="52">
        <v>30872.58271985349</v>
      </c>
      <c r="AA722" s="52">
        <v>1625</v>
      </c>
      <c r="AB722" s="138">
        <f t="shared" si="380"/>
        <v>625</v>
      </c>
      <c r="AC722" s="52">
        <v>29210.424030281927</v>
      </c>
      <c r="AD722" s="138">
        <f t="shared" si="361"/>
        <v>0</v>
      </c>
      <c r="AE722" s="138">
        <f t="shared" si="362"/>
        <v>902</v>
      </c>
      <c r="AF722" s="138">
        <f t="shared" si="363"/>
        <v>0</v>
      </c>
      <c r="AG722" s="138">
        <f t="shared" si="364"/>
        <v>0</v>
      </c>
      <c r="AH722" s="29"/>
      <c r="AI722" s="29"/>
      <c r="AJ722" s="15"/>
      <c r="AK722" s="51">
        <f t="shared" ca="1" si="365"/>
        <v>646555.76839054318</v>
      </c>
      <c r="AL722" s="15">
        <f t="shared" ca="1" si="366"/>
        <v>702191.22839054314</v>
      </c>
      <c r="AM722" s="49">
        <f t="shared" ca="1" si="367"/>
        <v>3956.1110334089026</v>
      </c>
      <c r="AN722" s="49">
        <f t="shared" ca="1" si="368"/>
        <v>0</v>
      </c>
      <c r="AO722" s="15"/>
      <c r="AP722" s="49">
        <f t="shared" ca="1" si="369"/>
        <v>16997.674388317904</v>
      </c>
      <c r="AQ722" s="15">
        <f t="shared" si="381"/>
        <v>29210.424030281927</v>
      </c>
      <c r="AR722" s="15">
        <f t="shared" si="382"/>
        <v>0</v>
      </c>
      <c r="AS722" s="15"/>
      <c r="AT722" s="15"/>
      <c r="AU722" s="51">
        <f t="shared" si="370"/>
        <v>312.5</v>
      </c>
      <c r="AV722" s="51">
        <f t="shared" ca="1" si="371"/>
        <v>15042.110420417632</v>
      </c>
      <c r="AW722" s="51">
        <f t="shared" ca="1" si="383"/>
        <v>0</v>
      </c>
      <c r="AX722" s="15">
        <f t="shared" ca="1" si="384"/>
        <v>3141.8607784536107</v>
      </c>
      <c r="AY722" s="51">
        <f t="shared" ca="1" si="385"/>
        <v>-345.62131841144702</v>
      </c>
      <c r="AZ722" s="52">
        <f t="shared" ca="1" si="372"/>
        <v>0</v>
      </c>
      <c r="BA722" s="52">
        <f t="shared" ca="1" si="373"/>
        <v>0</v>
      </c>
      <c r="BB722" s="52">
        <f t="shared" si="386"/>
        <v>0</v>
      </c>
      <c r="BC722" s="39">
        <f t="shared" si="387"/>
        <v>0</v>
      </c>
      <c r="BD722" s="51">
        <f t="shared" ca="1" si="388"/>
        <v>0</v>
      </c>
      <c r="BE722" s="15">
        <f t="shared" ca="1" si="389"/>
        <v>32006.663490324092</v>
      </c>
      <c r="BF722" s="15">
        <v>-14532.09</v>
      </c>
      <c r="BG722" s="15">
        <f t="shared" ca="1" si="390"/>
        <v>723621.91291427612</v>
      </c>
      <c r="BH722" s="15"/>
      <c r="BI722" s="15"/>
    </row>
    <row r="723" spans="1:61" ht="11.25" x14ac:dyDescent="0.2">
      <c r="A723" s="20">
        <v>31901</v>
      </c>
      <c r="B723" s="20"/>
      <c r="C723" s="20">
        <v>1</v>
      </c>
      <c r="D723" s="20">
        <f t="shared" si="374"/>
        <v>3</v>
      </c>
      <c r="E723" s="47">
        <f t="shared" si="375"/>
        <v>4</v>
      </c>
      <c r="F723" s="47">
        <f t="shared" si="376"/>
        <v>34</v>
      </c>
      <c r="G723" s="21" t="s">
        <v>804</v>
      </c>
      <c r="H723" s="29">
        <v>2738</v>
      </c>
      <c r="I723" s="48"/>
      <c r="J723" s="29">
        <f t="shared" si="377"/>
        <v>4413.4925373134329</v>
      </c>
      <c r="K723" s="125">
        <v>236128.95</v>
      </c>
      <c r="L723" s="125">
        <v>447872.12</v>
      </c>
      <c r="M723" s="125">
        <v>47444</v>
      </c>
      <c r="N723" s="126">
        <f t="shared" si="357"/>
        <v>392126.97080000001</v>
      </c>
      <c r="O723" s="126">
        <f t="shared" ca="1" si="358"/>
        <v>748124.59139995114</v>
      </c>
      <c r="P723" s="126">
        <f t="shared" ca="1" si="359"/>
        <v>106799</v>
      </c>
      <c r="Q723" s="49">
        <f t="shared" si="378"/>
        <v>1</v>
      </c>
      <c r="R723" s="49">
        <f t="shared" si="379"/>
        <v>0</v>
      </c>
      <c r="S723" s="49">
        <f ca="1">OFFSET(V!$B$7,D723,Q723)*H723</f>
        <v>15688.740000000002</v>
      </c>
      <c r="T723" s="49">
        <f ca="1">IF(R723&gt;0,OFFSET(V!$I$7,D723,R723)*IF(R723=1,H723-9300,IF(R723=2,H723-18000,IF(R723=3,H723-45000,0))),0)</f>
        <v>0</v>
      </c>
      <c r="U723" s="49">
        <f>IF(AND(I723=1,H723&gt;20000,H723&lt;=45000),H723*V!$G$7,0)+IF(AND(I723=1,H723&gt;45000,H723&lt;=50000),V!$G$7/5000*(50000-H723)*H723,0)</f>
        <v>0</v>
      </c>
      <c r="V723" s="50">
        <f t="shared" ca="1" si="360"/>
        <v>15688.740000000002</v>
      </c>
      <c r="W723" s="51">
        <v>12419.95</v>
      </c>
      <c r="X723" s="51">
        <v>0</v>
      </c>
      <c r="Y723" s="52">
        <v>0</v>
      </c>
      <c r="Z723" s="52">
        <v>80096.509523774919</v>
      </c>
      <c r="AA723" s="52">
        <v>19474</v>
      </c>
      <c r="AB723" s="138">
        <f t="shared" si="380"/>
        <v>18474</v>
      </c>
      <c r="AC723" s="52">
        <v>75784.168359532807</v>
      </c>
      <c r="AD723" s="138">
        <f t="shared" si="361"/>
        <v>0</v>
      </c>
      <c r="AE723" s="138">
        <f t="shared" si="362"/>
        <v>2738</v>
      </c>
      <c r="AF723" s="138">
        <f t="shared" si="363"/>
        <v>0</v>
      </c>
      <c r="AG723" s="138">
        <f t="shared" si="364"/>
        <v>0</v>
      </c>
      <c r="AH723" s="29"/>
      <c r="AI723" s="29"/>
      <c r="AJ723" s="15"/>
      <c r="AK723" s="51">
        <f t="shared" ca="1" si="365"/>
        <v>1962604.9820990104</v>
      </c>
      <c r="AL723" s="15">
        <f t="shared" ca="1" si="366"/>
        <v>2097512.6720990106</v>
      </c>
      <c r="AM723" s="49">
        <f t="shared" ca="1" si="367"/>
        <v>12008.682937332123</v>
      </c>
      <c r="AN723" s="49">
        <f t="shared" ca="1" si="368"/>
        <v>0</v>
      </c>
      <c r="AO723" s="15"/>
      <c r="AP723" s="49">
        <f t="shared" ca="1" si="369"/>
        <v>44099.141328088757</v>
      </c>
      <c r="AQ723" s="15">
        <f t="shared" si="381"/>
        <v>75784.168359532807</v>
      </c>
      <c r="AR723" s="15">
        <f t="shared" si="382"/>
        <v>0</v>
      </c>
      <c r="AS723" s="15"/>
      <c r="AT723" s="15"/>
      <c r="AU723" s="51">
        <f t="shared" si="370"/>
        <v>9237</v>
      </c>
      <c r="AV723" s="51">
        <f t="shared" ca="1" si="371"/>
        <v>45659.975976833121</v>
      </c>
      <c r="AW723" s="51">
        <f t="shared" ca="1" si="383"/>
        <v>0</v>
      </c>
      <c r="AX723" s="15">
        <f t="shared" ca="1" si="384"/>
        <v>23211.948945389071</v>
      </c>
      <c r="AY723" s="51">
        <f t="shared" ca="1" si="385"/>
        <v>-2553.4372663556328</v>
      </c>
      <c r="AZ723" s="52">
        <f t="shared" ca="1" si="372"/>
        <v>0</v>
      </c>
      <c r="BA723" s="52">
        <f t="shared" ca="1" si="373"/>
        <v>0</v>
      </c>
      <c r="BB723" s="52">
        <f t="shared" si="386"/>
        <v>0</v>
      </c>
      <c r="BC723" s="39">
        <f t="shared" si="387"/>
        <v>0</v>
      </c>
      <c r="BD723" s="51">
        <f t="shared" ca="1" si="388"/>
        <v>0</v>
      </c>
      <c r="BE723" s="15">
        <f t="shared" ca="1" si="389"/>
        <v>96442.68003856625</v>
      </c>
      <c r="BF723" s="15">
        <v>-52737.16</v>
      </c>
      <c r="BG723" s="15">
        <f t="shared" ca="1" si="390"/>
        <v>2153226.8750749086</v>
      </c>
      <c r="BH723" s="15"/>
      <c r="BI723" s="15"/>
    </row>
    <row r="724" spans="1:61" ht="11.25" x14ac:dyDescent="0.2">
      <c r="A724" s="20">
        <v>31902</v>
      </c>
      <c r="B724" s="20"/>
      <c r="C724" s="20">
        <v>1</v>
      </c>
      <c r="D724" s="20">
        <f t="shared" si="374"/>
        <v>3</v>
      </c>
      <c r="E724" s="47">
        <f t="shared" si="375"/>
        <v>3</v>
      </c>
      <c r="F724" s="47">
        <f t="shared" si="376"/>
        <v>33</v>
      </c>
      <c r="G724" s="21" t="s">
        <v>805</v>
      </c>
      <c r="H724" s="29">
        <v>2167</v>
      </c>
      <c r="I724" s="48"/>
      <c r="J724" s="29">
        <f t="shared" si="377"/>
        <v>3493.0746268656717</v>
      </c>
      <c r="K724" s="125">
        <v>149662.90000000002</v>
      </c>
      <c r="L724" s="125">
        <v>245625.93</v>
      </c>
      <c r="M724" s="125">
        <v>0</v>
      </c>
      <c r="N724" s="126">
        <f t="shared" ref="N724:N787" si="391">K724*K$2+L724*L$2+M724*M$2</f>
        <v>203551.4007</v>
      </c>
      <c r="O724" s="126">
        <f t="shared" ref="O724:O787" ca="1" si="392">OFFSET($O$4,D724,0)*J724</f>
        <v>592105.91291588545</v>
      </c>
      <c r="P724" s="126">
        <f t="shared" ref="P724:P787" ca="1" si="393">ROUND(IF(O724&gt;N724,(O724-N724)*$P$2,0),0)</f>
        <v>116566</v>
      </c>
      <c r="Q724" s="49">
        <f t="shared" si="378"/>
        <v>1</v>
      </c>
      <c r="R724" s="49">
        <f t="shared" si="379"/>
        <v>0</v>
      </c>
      <c r="S724" s="49">
        <f ca="1">OFFSET(V!$B$7,D724,Q724)*H724</f>
        <v>12416.910000000002</v>
      </c>
      <c r="T724" s="49">
        <f ca="1">IF(R724&gt;0,OFFSET(V!$I$7,D724,R724)*IF(R724=1,H724-9300,IF(R724=2,H724-18000,IF(R724=3,H724-45000,0))),0)</f>
        <v>0</v>
      </c>
      <c r="U724" s="49">
        <f>IF(AND(I724=1,H724&gt;20000,H724&lt;=45000),H724*V!$G$7,0)+IF(AND(I724=1,H724&gt;45000,H724&lt;=50000),V!$G$7/5000*(50000-H724)*H724,0)</f>
        <v>0</v>
      </c>
      <c r="V724" s="50">
        <f t="shared" ref="V724:V787" ca="1" si="394">SUM(S724:U724)</f>
        <v>12416.910000000002</v>
      </c>
      <c r="W724" s="51">
        <v>0</v>
      </c>
      <c r="X724" s="51">
        <v>0</v>
      </c>
      <c r="Y724" s="52">
        <v>557.25529239914829</v>
      </c>
      <c r="Z724" s="52">
        <v>43051.604979542593</v>
      </c>
      <c r="AA724" s="52">
        <v>0</v>
      </c>
      <c r="AB724" s="138">
        <f t="shared" si="380"/>
        <v>0</v>
      </c>
      <c r="AC724" s="52">
        <v>40733.736080588074</v>
      </c>
      <c r="AD724" s="138">
        <f t="shared" ref="AD724:AD787" si="395">IF(AND(H724&lt;=$AD$1,I724=0),0,1)</f>
        <v>0</v>
      </c>
      <c r="AE724" s="138">
        <f t="shared" ref="AE724:AE787" si="396">IF(AD724=0,H724,0)</f>
        <v>2167</v>
      </c>
      <c r="AF724" s="138">
        <f t="shared" ref="AF724:AF787" si="397">H724-AE724</f>
        <v>0</v>
      </c>
      <c r="AG724" s="138">
        <f t="shared" ref="AG724:AG787" si="398">J724*AD724</f>
        <v>0</v>
      </c>
      <c r="AH724" s="29"/>
      <c r="AI724" s="29"/>
      <c r="AJ724" s="15"/>
      <c r="AK724" s="51">
        <f t="shared" ref="AK724:AK787" ca="1" si="399">OFFSET($AK$4,D724,0)/OFFSET($J$4,D724,0)*J724</f>
        <v>1553310.8094260611</v>
      </c>
      <c r="AL724" s="15">
        <f t="shared" ref="AL724:AL787" ca="1" si="400">AK724+P724+V724+W724+X724</f>
        <v>1682293.719426061</v>
      </c>
      <c r="AM724" s="49">
        <f t="shared" ref="AM724:AM787" ca="1" si="401">OFFSET($AM$4,D724,0)/OFFSET($H$4,D724,0)*H724</f>
        <v>9504.3155314823634</v>
      </c>
      <c r="AN724" s="49">
        <f t="shared" ref="AN724:AN787" ca="1" si="402">OFFSET($AN$4,D724,0)/OFFSET($Y$4,D724,0)*Y724</f>
        <v>245.73935025974237</v>
      </c>
      <c r="AO724" s="15"/>
      <c r="AP724" s="49">
        <f t="shared" ref="AP724:AP787" ca="1" si="403">OFFSET($AP$4,D724,0)/OFFSET($Z$4,D724,0)*Z724</f>
        <v>23703.140419999931</v>
      </c>
      <c r="AQ724" s="15">
        <f t="shared" si="381"/>
        <v>40733.736080588074</v>
      </c>
      <c r="AR724" s="15">
        <f t="shared" si="382"/>
        <v>0</v>
      </c>
      <c r="AS724" s="15"/>
      <c r="AT724" s="15"/>
      <c r="AU724" s="51">
        <f t="shared" ref="AU724:AU787" si="404">IF(AD724=0,AB724*$AU$4,0)</f>
        <v>0</v>
      </c>
      <c r="AV724" s="51">
        <f t="shared" ref="AV724:AV787" ca="1" si="405">OFFSET($AV$4,D724,0)/OFFSET($AE$4,D724,0)*AE724</f>
        <v>36137.753083198455</v>
      </c>
      <c r="AW724" s="51">
        <f t="shared" ca="1" si="383"/>
        <v>0</v>
      </c>
      <c r="AX724" s="15">
        <f t="shared" ca="1" si="384"/>
        <v>19107.157422610311</v>
      </c>
      <c r="AY724" s="51">
        <f t="shared" ca="1" si="385"/>
        <v>-2101.8884683833699</v>
      </c>
      <c r="AZ724" s="52">
        <f t="shared" ref="AZ724:AZ787" ca="1" si="406">OFFSET($AT$4,D724,0)*$AZ$2/OFFSET($AF$4,D724,0)*AF724</f>
        <v>0</v>
      </c>
      <c r="BA724" s="52">
        <f t="shared" ref="BA724:BA787" ca="1" si="407">OFFSET($AT$4,D724,0)*$BA$2/OFFSET($AG$4,D724,0)*AG724</f>
        <v>0</v>
      </c>
      <c r="BB724" s="52">
        <f t="shared" si="386"/>
        <v>0</v>
      </c>
      <c r="BC724" s="39">
        <f t="shared" si="387"/>
        <v>0</v>
      </c>
      <c r="BD724" s="51">
        <f t="shared" ca="1" si="388"/>
        <v>0</v>
      </c>
      <c r="BE724" s="15">
        <f t="shared" ca="1" si="389"/>
        <v>57739.005034815018</v>
      </c>
      <c r="BF724" s="15">
        <v>-37992.550000000003</v>
      </c>
      <c r="BG724" s="15">
        <f t="shared" ca="1" si="390"/>
        <v>1711790.2293426183</v>
      </c>
      <c r="BH724" s="15"/>
      <c r="BI724" s="15"/>
    </row>
    <row r="725" spans="1:61" ht="11.25" x14ac:dyDescent="0.2">
      <c r="A725" s="20">
        <v>31903</v>
      </c>
      <c r="B725" s="20"/>
      <c r="C725" s="20">
        <v>1</v>
      </c>
      <c r="D725" s="20">
        <f t="shared" ref="D725:D788" si="408">INT(A725/10000)</f>
        <v>3</v>
      </c>
      <c r="E725" s="47">
        <f t="shared" ref="E725:E788" si="409">IF(H725&lt;=500,1,IF(H725&lt;=1000,2,IF(H725&lt;=2500,3,IF(H725&lt;=5000,4,IF(H725&lt;=10000,5,IF(H725&lt;=20000,6,IF(H725&lt;=50000,7,8)))))))</f>
        <v>4</v>
      </c>
      <c r="F725" s="47">
        <f t="shared" ref="F725:F788" si="410">D725*10+E725</f>
        <v>34</v>
      </c>
      <c r="G725" s="21" t="s">
        <v>806</v>
      </c>
      <c r="H725" s="29">
        <v>4917</v>
      </c>
      <c r="I725" s="48"/>
      <c r="J725" s="29">
        <f t="shared" ref="J725:J788" si="411">IF(AND(I725=1,H725&lt;=20000),H725*2,IF(H725&lt;=10000,H725*(1+41/67),IF(H725&lt;=20000,H725*(1+2/3),IF(H725&lt;=50000,H725*(2),H725*(2+1/3))))+IF(AND(H725&gt;9000,H725&lt;=10000),(H725-9000)*(110/201),0)+IF(AND(H725&gt;18000,H725&lt;=20000),(H725-18000)*(3+1/3),0)+IF(AND(H725&gt;45000,H725&lt;=50000),(H725-45000)*(3+1/3),0))</f>
        <v>7925.9104477611936</v>
      </c>
      <c r="K725" s="125">
        <v>477665.85</v>
      </c>
      <c r="L725" s="125">
        <v>2235452.7999999998</v>
      </c>
      <c r="M725" s="125">
        <v>0</v>
      </c>
      <c r="N725" s="126">
        <f t="shared" si="391"/>
        <v>1215746.004</v>
      </c>
      <c r="O725" s="126">
        <f t="shared" ca="1" si="392"/>
        <v>1343509.355702542</v>
      </c>
      <c r="P725" s="126">
        <f t="shared" ca="1" si="393"/>
        <v>38329</v>
      </c>
      <c r="Q725" s="49">
        <f t="shared" ref="Q725:Q788" si="412">IF(AND(I725=1,H725&lt;=20000),3,IF(H725&lt;=10000,1,IF(H725&lt;=20000,2,IF(H725&lt;=50000,3,4))))</f>
        <v>1</v>
      </c>
      <c r="R725" s="49">
        <f t="shared" ref="R725:R788" si="413">IF(AND(I725=1,H725&lt;=45000),0,IF(AND(H725&gt;9300,H725&lt;=10000),1,IF(AND(H725&gt;18000,H725&lt;=20000),2,IF(AND(H725&gt;45000,H725&lt;=50000),3,0))))</f>
        <v>0</v>
      </c>
      <c r="S725" s="49">
        <f ca="1">OFFSET(V!$B$7,D725,Q725)*H725</f>
        <v>28174.410000000003</v>
      </c>
      <c r="T725" s="49">
        <f ca="1">IF(R725&gt;0,OFFSET(V!$I$7,D725,R725)*IF(R725=1,H725-9300,IF(R725=2,H725-18000,IF(R725=3,H725-45000,0))),0)</f>
        <v>0</v>
      </c>
      <c r="U725" s="49">
        <f>IF(AND(I725=1,H725&gt;20000,H725&lt;=45000),H725*V!$G$7,0)+IF(AND(I725=1,H725&gt;45000,H725&lt;=50000),V!$G$7/5000*(50000-H725)*H725,0)</f>
        <v>0</v>
      </c>
      <c r="V725" s="50">
        <f t="shared" ca="1" si="394"/>
        <v>28174.410000000003</v>
      </c>
      <c r="W725" s="51">
        <v>20060.600000000002</v>
      </c>
      <c r="X725" s="51">
        <v>0</v>
      </c>
      <c r="Y725" s="52">
        <v>1469.8807438791305</v>
      </c>
      <c r="Z725" s="52">
        <v>135822.47480069473</v>
      </c>
      <c r="AA725" s="52">
        <v>3481</v>
      </c>
      <c r="AB725" s="138">
        <f t="shared" ref="AB725:AB788" si="414">MAX(AA725-$AB$3,0)</f>
        <v>2481</v>
      </c>
      <c r="AC725" s="52">
        <v>128509.88586773485</v>
      </c>
      <c r="AD725" s="138">
        <f t="shared" si="395"/>
        <v>0</v>
      </c>
      <c r="AE725" s="138">
        <f t="shared" si="396"/>
        <v>4917</v>
      </c>
      <c r="AF725" s="138">
        <f t="shared" si="397"/>
        <v>0</v>
      </c>
      <c r="AG725" s="138">
        <f t="shared" si="398"/>
        <v>0</v>
      </c>
      <c r="AH725" s="29"/>
      <c r="AI725" s="29"/>
      <c r="AJ725" s="15"/>
      <c r="AK725" s="51">
        <f t="shared" ca="1" si="399"/>
        <v>3524517.4203728391</v>
      </c>
      <c r="AL725" s="15">
        <f t="shared" ca="1" si="400"/>
        <v>3611081.4303728393</v>
      </c>
      <c r="AM725" s="49">
        <f t="shared" ca="1" si="401"/>
        <v>21565.62965772902</v>
      </c>
      <c r="AN725" s="49">
        <f t="shared" ca="1" si="402"/>
        <v>648.19041449576798</v>
      </c>
      <c r="AO725" s="15"/>
      <c r="AP725" s="49">
        <f t="shared" ca="1" si="403"/>
        <v>74780.468554484411</v>
      </c>
      <c r="AQ725" s="15">
        <f t="shared" ref="AQ725:AQ788" si="415">IF(AD725=0,AC725,0)</f>
        <v>128509.88586773485</v>
      </c>
      <c r="AR725" s="15">
        <f t="shared" ref="AR725:AR788" si="416">AC725-AQ725</f>
        <v>0</v>
      </c>
      <c r="AS725" s="15"/>
      <c r="AT725" s="15"/>
      <c r="AU725" s="51">
        <f t="shared" si="404"/>
        <v>1240.5</v>
      </c>
      <c r="AV725" s="51">
        <f t="shared" ca="1" si="405"/>
        <v>81997.845828374164</v>
      </c>
      <c r="AW725" s="51">
        <f t="shared" ref="AW725:AW788" ca="1" si="417">IF(AD725=0,MAX(0,AC725*$AW$1-(AP725+AU725+AV725)),0)</f>
        <v>0</v>
      </c>
      <c r="AX725" s="15">
        <f t="shared" ref="AX725:AX788" ca="1" si="418">IF(AD725=0,MAX(0,(AP725+AU725+AV725)-AC725),0)</f>
        <v>29508.928515123727</v>
      </c>
      <c r="AY725" s="51">
        <f t="shared" ref="AY725:AY788" ca="1" si="419">-OFFSET($AW$4,D725,0)/OFFSET($AX$4,D725,0)*AX725</f>
        <v>-3246.1383547764967</v>
      </c>
      <c r="AZ725" s="52">
        <f t="shared" ca="1" si="406"/>
        <v>0</v>
      </c>
      <c r="BA725" s="52">
        <f t="shared" ca="1" si="407"/>
        <v>0</v>
      </c>
      <c r="BB725" s="52">
        <f t="shared" ref="BB725:BB788" si="420">IF(AD725=1,MAX(0,AC725*$BB$1-(AP725+AZ725+BA725)),0)</f>
        <v>0</v>
      </c>
      <c r="BC725" s="39">
        <f t="shared" ref="BC725:BC788" si="421">IF(AD725=1,MAX(0,(AP725+AZ725+BA725)-AC725),0)</f>
        <v>0</v>
      </c>
      <c r="BD725" s="51">
        <f t="shared" ref="BD725:BD788" ca="1" si="422">-OFFSET($BB$4,D725,0)/OFFSET($BC$4,D725,0)*BC725</f>
        <v>0</v>
      </c>
      <c r="BE725" s="15">
        <f t="shared" ref="BE725:BE788" ca="1" si="423">AP725+AU725+AV725+AW725+AY725+AZ725+BA725+BB725+BD725</f>
        <v>154772.67602808209</v>
      </c>
      <c r="BF725" s="15">
        <v>-116442.13</v>
      </c>
      <c r="BG725" s="15">
        <f t="shared" ref="BG725:BG788" ca="1" si="424">AL725+AM725+AN725+BE725+BF725</f>
        <v>3671625.7964731464</v>
      </c>
      <c r="BH725" s="15"/>
      <c r="BI725" s="15"/>
    </row>
    <row r="726" spans="1:61" ht="11.25" x14ac:dyDescent="0.2">
      <c r="A726" s="20">
        <v>31904</v>
      </c>
      <c r="B726" s="20"/>
      <c r="C726" s="20">
        <v>1</v>
      </c>
      <c r="D726" s="20">
        <f t="shared" si="408"/>
        <v>3</v>
      </c>
      <c r="E726" s="47">
        <f t="shared" si="409"/>
        <v>3</v>
      </c>
      <c r="F726" s="47">
        <f t="shared" si="410"/>
        <v>33</v>
      </c>
      <c r="G726" s="21" t="s">
        <v>807</v>
      </c>
      <c r="H726" s="29">
        <v>1201</v>
      </c>
      <c r="I726" s="48"/>
      <c r="J726" s="29">
        <f t="shared" si="411"/>
        <v>1935.9402985074628</v>
      </c>
      <c r="K726" s="125">
        <v>72936.849999999991</v>
      </c>
      <c r="L726" s="125">
        <v>66011.86</v>
      </c>
      <c r="M726" s="125">
        <v>31152</v>
      </c>
      <c r="N726" s="126">
        <f t="shared" si="391"/>
        <v>109411.1574</v>
      </c>
      <c r="O726" s="126">
        <f t="shared" ca="1" si="392"/>
        <v>328158.37628609984</v>
      </c>
      <c r="P726" s="126">
        <f t="shared" ca="1" si="393"/>
        <v>65624</v>
      </c>
      <c r="Q726" s="49">
        <f t="shared" si="412"/>
        <v>1</v>
      </c>
      <c r="R726" s="49">
        <f t="shared" si="413"/>
        <v>0</v>
      </c>
      <c r="S726" s="49">
        <f ca="1">OFFSET(V!$B$7,D726,Q726)*H726</f>
        <v>6881.7300000000005</v>
      </c>
      <c r="T726" s="49">
        <f ca="1">IF(R726&gt;0,OFFSET(V!$I$7,D726,R726)*IF(R726=1,H726-9300,IF(R726=2,H726-18000,IF(R726=3,H726-45000,0))),0)</f>
        <v>0</v>
      </c>
      <c r="U726" s="49">
        <f>IF(AND(I726=1,H726&gt;20000,H726&lt;=45000),H726*V!$G$7,0)+IF(AND(I726=1,H726&gt;45000,H726&lt;=50000),V!$G$7/5000*(50000-H726)*H726,0)</f>
        <v>0</v>
      </c>
      <c r="V726" s="50">
        <f t="shared" ca="1" si="394"/>
        <v>6881.7300000000005</v>
      </c>
      <c r="W726" s="51">
        <v>0</v>
      </c>
      <c r="X726" s="51">
        <v>0</v>
      </c>
      <c r="Y726" s="52">
        <v>64.678822409395138</v>
      </c>
      <c r="Z726" s="52">
        <v>50276.883498179544</v>
      </c>
      <c r="AA726" s="52">
        <v>7767</v>
      </c>
      <c r="AB726" s="138">
        <f t="shared" si="414"/>
        <v>6767</v>
      </c>
      <c r="AC726" s="52">
        <v>47570.010556922985</v>
      </c>
      <c r="AD726" s="138">
        <f t="shared" si="395"/>
        <v>0</v>
      </c>
      <c r="AE726" s="138">
        <f t="shared" si="396"/>
        <v>1201</v>
      </c>
      <c r="AF726" s="138">
        <f t="shared" si="397"/>
        <v>0</v>
      </c>
      <c r="AG726" s="138">
        <f t="shared" si="398"/>
        <v>0</v>
      </c>
      <c r="AH726" s="29"/>
      <c r="AI726" s="29"/>
      <c r="AJ726" s="15"/>
      <c r="AK726" s="51">
        <f t="shared" ca="1" si="399"/>
        <v>860879.68718075659</v>
      </c>
      <c r="AL726" s="15">
        <f t="shared" ca="1" si="400"/>
        <v>933385.41718075657</v>
      </c>
      <c r="AM726" s="49">
        <f t="shared" ca="1" si="401"/>
        <v>5267.5048238626296</v>
      </c>
      <c r="AN726" s="49">
        <f t="shared" ca="1" si="402"/>
        <v>28.522172891388976</v>
      </c>
      <c r="AO726" s="15"/>
      <c r="AP726" s="49">
        <f t="shared" ca="1" si="403"/>
        <v>27681.198645291217</v>
      </c>
      <c r="AQ726" s="15">
        <f t="shared" si="415"/>
        <v>47570.010556922985</v>
      </c>
      <c r="AR726" s="15">
        <f t="shared" si="416"/>
        <v>0</v>
      </c>
      <c r="AS726" s="15"/>
      <c r="AT726" s="15"/>
      <c r="AU726" s="51">
        <f t="shared" si="404"/>
        <v>3383.5</v>
      </c>
      <c r="AV726" s="51">
        <f t="shared" ca="1" si="405"/>
        <v>20028.353231620371</v>
      </c>
      <c r="AW726" s="51">
        <f t="shared" ca="1" si="417"/>
        <v>0</v>
      </c>
      <c r="AX726" s="15">
        <f t="shared" ca="1" si="418"/>
        <v>3523.0413199886025</v>
      </c>
      <c r="AY726" s="51">
        <f t="shared" ca="1" si="419"/>
        <v>-387.5531959222501</v>
      </c>
      <c r="AZ726" s="52">
        <f t="shared" ca="1" si="406"/>
        <v>0</v>
      </c>
      <c r="BA726" s="52">
        <f t="shared" ca="1" si="407"/>
        <v>0</v>
      </c>
      <c r="BB726" s="52">
        <f t="shared" si="420"/>
        <v>0</v>
      </c>
      <c r="BC726" s="39">
        <f t="shared" si="421"/>
        <v>0</v>
      </c>
      <c r="BD726" s="51">
        <f t="shared" ca="1" si="422"/>
        <v>0</v>
      </c>
      <c r="BE726" s="15">
        <f t="shared" ca="1" si="423"/>
        <v>50705.498680989338</v>
      </c>
      <c r="BF726" s="15">
        <v>-20172.71</v>
      </c>
      <c r="BG726" s="15">
        <f t="shared" ca="1" si="424"/>
        <v>969214.23285849998</v>
      </c>
      <c r="BH726" s="15"/>
      <c r="BI726" s="15"/>
    </row>
    <row r="727" spans="1:61" ht="11.25" x14ac:dyDescent="0.2">
      <c r="A727" s="20">
        <v>31905</v>
      </c>
      <c r="B727" s="20"/>
      <c r="C727" s="20">
        <v>1</v>
      </c>
      <c r="D727" s="20">
        <f t="shared" si="408"/>
        <v>3</v>
      </c>
      <c r="E727" s="47">
        <f t="shared" si="409"/>
        <v>4</v>
      </c>
      <c r="F727" s="47">
        <f t="shared" si="410"/>
        <v>34</v>
      </c>
      <c r="G727" s="21" t="s">
        <v>808</v>
      </c>
      <c r="H727" s="29">
        <v>4461</v>
      </c>
      <c r="I727" s="48"/>
      <c r="J727" s="29">
        <f t="shared" si="411"/>
        <v>7190.8656716417909</v>
      </c>
      <c r="K727" s="125">
        <v>388711</v>
      </c>
      <c r="L727" s="125">
        <v>193077.01</v>
      </c>
      <c r="M727" s="125">
        <v>113399</v>
      </c>
      <c r="N727" s="126">
        <f t="shared" si="391"/>
        <v>468570.95389999996</v>
      </c>
      <c r="O727" s="126">
        <f t="shared" ca="1" si="392"/>
        <v>1218913.0030077363</v>
      </c>
      <c r="P727" s="126">
        <f t="shared" ca="1" si="393"/>
        <v>225103</v>
      </c>
      <c r="Q727" s="49">
        <f t="shared" si="412"/>
        <v>1</v>
      </c>
      <c r="R727" s="49">
        <f t="shared" si="413"/>
        <v>0</v>
      </c>
      <c r="S727" s="49">
        <f ca="1">OFFSET(V!$B$7,D727,Q727)*H727</f>
        <v>25561.530000000002</v>
      </c>
      <c r="T727" s="49">
        <f ca="1">IF(R727&gt;0,OFFSET(V!$I$7,D727,R727)*IF(R727=1,H727-9300,IF(R727=2,H727-18000,IF(R727=3,H727-45000,0))),0)</f>
        <v>0</v>
      </c>
      <c r="U727" s="49">
        <f>IF(AND(I727=1,H727&gt;20000,H727&lt;=45000),H727*V!$G$7,0)+IF(AND(I727=1,H727&gt;45000,H727&lt;=50000),V!$G$7/5000*(50000-H727)*H727,0)</f>
        <v>0</v>
      </c>
      <c r="V727" s="50">
        <f t="shared" ca="1" si="394"/>
        <v>25561.530000000002</v>
      </c>
      <c r="W727" s="51">
        <v>16678.600000000002</v>
      </c>
      <c r="X727" s="51">
        <v>0</v>
      </c>
      <c r="Y727" s="52">
        <v>522.66302333524698</v>
      </c>
      <c r="Z727" s="52">
        <v>70938.278961941236</v>
      </c>
      <c r="AA727" s="52">
        <v>23413</v>
      </c>
      <c r="AB727" s="138">
        <f t="shared" si="414"/>
        <v>22413</v>
      </c>
      <c r="AC727" s="52">
        <v>67119.010652911282</v>
      </c>
      <c r="AD727" s="138">
        <f t="shared" si="395"/>
        <v>0</v>
      </c>
      <c r="AE727" s="138">
        <f t="shared" si="396"/>
        <v>4461</v>
      </c>
      <c r="AF727" s="138">
        <f t="shared" si="397"/>
        <v>0</v>
      </c>
      <c r="AG727" s="138">
        <f t="shared" si="398"/>
        <v>0</v>
      </c>
      <c r="AH727" s="29"/>
      <c r="AI727" s="29"/>
      <c r="AJ727" s="15"/>
      <c r="AK727" s="51">
        <f t="shared" ca="1" si="399"/>
        <v>3197655.5241576643</v>
      </c>
      <c r="AL727" s="15">
        <f t="shared" ca="1" si="400"/>
        <v>3464998.6541576642</v>
      </c>
      <c r="AM727" s="49">
        <f t="shared" ca="1" si="401"/>
        <v>19565.644478976847</v>
      </c>
      <c r="AN727" s="49">
        <f t="shared" ca="1" si="402"/>
        <v>230.48479487063989</v>
      </c>
      <c r="AO727" s="15"/>
      <c r="AP727" s="49">
        <f t="shared" ca="1" si="403"/>
        <v>39056.847896542342</v>
      </c>
      <c r="AQ727" s="15">
        <f t="shared" si="415"/>
        <v>67119.010652911282</v>
      </c>
      <c r="AR727" s="15">
        <f t="shared" si="416"/>
        <v>0</v>
      </c>
      <c r="AS727" s="15"/>
      <c r="AT727" s="15"/>
      <c r="AU727" s="51">
        <f t="shared" si="404"/>
        <v>11206.5</v>
      </c>
      <c r="AV727" s="51">
        <f t="shared" ca="1" si="405"/>
        <v>74393.408631355938</v>
      </c>
      <c r="AW727" s="51">
        <f t="shared" ca="1" si="417"/>
        <v>0</v>
      </c>
      <c r="AX727" s="15">
        <f t="shared" ca="1" si="418"/>
        <v>57537.745874986998</v>
      </c>
      <c r="AY727" s="51">
        <f t="shared" ca="1" si="419"/>
        <v>-6329.4566468739613</v>
      </c>
      <c r="AZ727" s="52">
        <f t="shared" ca="1" si="406"/>
        <v>0</v>
      </c>
      <c r="BA727" s="52">
        <f t="shared" ca="1" si="407"/>
        <v>0</v>
      </c>
      <c r="BB727" s="52">
        <f t="shared" si="420"/>
        <v>0</v>
      </c>
      <c r="BC727" s="39">
        <f t="shared" si="421"/>
        <v>0</v>
      </c>
      <c r="BD727" s="51">
        <f t="shared" ca="1" si="422"/>
        <v>0</v>
      </c>
      <c r="BE727" s="15">
        <f t="shared" ca="1" si="423"/>
        <v>118327.29988102432</v>
      </c>
      <c r="BF727" s="15">
        <v>-73680.5</v>
      </c>
      <c r="BG727" s="15">
        <f t="shared" ca="1" si="424"/>
        <v>3529441.5833125357</v>
      </c>
      <c r="BH727" s="15"/>
      <c r="BI727" s="15"/>
    </row>
    <row r="728" spans="1:61" ht="11.25" x14ac:dyDescent="0.2">
      <c r="A728" s="20">
        <v>31906</v>
      </c>
      <c r="B728" s="20"/>
      <c r="C728" s="20">
        <v>1</v>
      </c>
      <c r="D728" s="20">
        <f t="shared" si="408"/>
        <v>3</v>
      </c>
      <c r="E728" s="47">
        <f t="shared" si="409"/>
        <v>3</v>
      </c>
      <c r="F728" s="47">
        <f t="shared" si="410"/>
        <v>33</v>
      </c>
      <c r="G728" s="21" t="s">
        <v>809</v>
      </c>
      <c r="H728" s="29">
        <v>2027</v>
      </c>
      <c r="I728" s="48"/>
      <c r="J728" s="29">
        <f t="shared" si="411"/>
        <v>3267.4029850746269</v>
      </c>
      <c r="K728" s="125">
        <v>101229.80000000002</v>
      </c>
      <c r="L728" s="125">
        <v>169934.43</v>
      </c>
      <c r="M728" s="125">
        <v>34379</v>
      </c>
      <c r="N728" s="126">
        <f t="shared" si="391"/>
        <v>173538.88370000001</v>
      </c>
      <c r="O728" s="126">
        <f t="shared" ca="1" si="392"/>
        <v>553852.64673765562</v>
      </c>
      <c r="P728" s="126">
        <f t="shared" ca="1" si="393"/>
        <v>114094</v>
      </c>
      <c r="Q728" s="49">
        <f t="shared" si="412"/>
        <v>1</v>
      </c>
      <c r="R728" s="49">
        <f t="shared" si="413"/>
        <v>0</v>
      </c>
      <c r="S728" s="49">
        <f ca="1">OFFSET(V!$B$7,D728,Q728)*H728</f>
        <v>11614.710000000001</v>
      </c>
      <c r="T728" s="49">
        <f ca="1">IF(R728&gt;0,OFFSET(V!$I$7,D728,R728)*IF(R728=1,H728-9300,IF(R728=2,H728-18000,IF(R728=3,H728-45000,0))),0)</f>
        <v>0</v>
      </c>
      <c r="U728" s="49">
        <f>IF(AND(I728=1,H728&gt;20000,H728&lt;=45000),H728*V!$G$7,0)+IF(AND(I728=1,H728&gt;45000,H728&lt;=50000),V!$G$7/5000*(50000-H728)*H728,0)</f>
        <v>0</v>
      </c>
      <c r="V728" s="50">
        <f t="shared" ca="1" si="394"/>
        <v>11614.710000000001</v>
      </c>
      <c r="W728" s="51">
        <v>9732.15</v>
      </c>
      <c r="X728" s="51">
        <v>0</v>
      </c>
      <c r="Y728" s="52">
        <v>0</v>
      </c>
      <c r="Z728" s="52">
        <v>68084.780128340222</v>
      </c>
      <c r="AA728" s="52">
        <v>10112</v>
      </c>
      <c r="AB728" s="138">
        <f t="shared" si="414"/>
        <v>9112</v>
      </c>
      <c r="AC728" s="52">
        <v>64419.142240353802</v>
      </c>
      <c r="AD728" s="138">
        <f t="shared" si="395"/>
        <v>0</v>
      </c>
      <c r="AE728" s="138">
        <f t="shared" si="396"/>
        <v>2027</v>
      </c>
      <c r="AF728" s="138">
        <f t="shared" si="397"/>
        <v>0</v>
      </c>
      <c r="AG728" s="138">
        <f t="shared" si="398"/>
        <v>0</v>
      </c>
      <c r="AH728" s="29"/>
      <c r="AI728" s="29"/>
      <c r="AJ728" s="15"/>
      <c r="AK728" s="51">
        <f t="shared" ca="1" si="399"/>
        <v>1452958.4728687706</v>
      </c>
      <c r="AL728" s="15">
        <f t="shared" ca="1" si="400"/>
        <v>1588399.3328687705</v>
      </c>
      <c r="AM728" s="49">
        <f t="shared" ca="1" si="401"/>
        <v>8890.28499414617</v>
      </c>
      <c r="AN728" s="49">
        <f t="shared" ca="1" si="402"/>
        <v>0</v>
      </c>
      <c r="AO728" s="15"/>
      <c r="AP728" s="49">
        <f t="shared" ca="1" si="403"/>
        <v>37485.782576833801</v>
      </c>
      <c r="AQ728" s="15">
        <f t="shared" si="415"/>
        <v>64419.142240353802</v>
      </c>
      <c r="AR728" s="15">
        <f t="shared" si="416"/>
        <v>0</v>
      </c>
      <c r="AS728" s="15"/>
      <c r="AT728" s="15"/>
      <c r="AU728" s="51">
        <f t="shared" si="404"/>
        <v>4556</v>
      </c>
      <c r="AV728" s="51">
        <f t="shared" ca="1" si="405"/>
        <v>33803.057452534966</v>
      </c>
      <c r="AW728" s="51">
        <f t="shared" ca="1" si="417"/>
        <v>0</v>
      </c>
      <c r="AX728" s="15">
        <f t="shared" ca="1" si="418"/>
        <v>11425.697789014957</v>
      </c>
      <c r="AY728" s="51">
        <f t="shared" ca="1" si="419"/>
        <v>-1256.8872436014628</v>
      </c>
      <c r="AZ728" s="52">
        <f t="shared" ca="1" si="406"/>
        <v>0</v>
      </c>
      <c r="BA728" s="52">
        <f t="shared" ca="1" si="407"/>
        <v>0</v>
      </c>
      <c r="BB728" s="52">
        <f t="shared" si="420"/>
        <v>0</v>
      </c>
      <c r="BC728" s="39">
        <f t="shared" si="421"/>
        <v>0</v>
      </c>
      <c r="BD728" s="51">
        <f t="shared" ca="1" si="422"/>
        <v>0</v>
      </c>
      <c r="BE728" s="15">
        <f t="shared" ca="1" si="423"/>
        <v>74587.952785767295</v>
      </c>
      <c r="BF728" s="15">
        <v>-33243.730000000003</v>
      </c>
      <c r="BG728" s="15">
        <f t="shared" ca="1" si="424"/>
        <v>1638633.840648684</v>
      </c>
      <c r="BH728" s="15"/>
      <c r="BI728" s="15"/>
    </row>
    <row r="729" spans="1:61" ht="11.25" x14ac:dyDescent="0.2">
      <c r="A729" s="20">
        <v>31907</v>
      </c>
      <c r="B729" s="20"/>
      <c r="C729" s="20">
        <v>1</v>
      </c>
      <c r="D729" s="20">
        <f t="shared" si="408"/>
        <v>3</v>
      </c>
      <c r="E729" s="47">
        <f t="shared" si="409"/>
        <v>2</v>
      </c>
      <c r="F729" s="47">
        <f t="shared" si="410"/>
        <v>32</v>
      </c>
      <c r="G729" s="21" t="s">
        <v>810</v>
      </c>
      <c r="H729" s="29">
        <v>916</v>
      </c>
      <c r="I729" s="48"/>
      <c r="J729" s="29">
        <f t="shared" si="411"/>
        <v>1476.5373134328358</v>
      </c>
      <c r="K729" s="125">
        <v>93140.95</v>
      </c>
      <c r="L729" s="125">
        <v>156946.74</v>
      </c>
      <c r="M729" s="125">
        <v>0</v>
      </c>
      <c r="N729" s="126">
        <f t="shared" si="391"/>
        <v>128270.7126</v>
      </c>
      <c r="O729" s="126">
        <f t="shared" ca="1" si="392"/>
        <v>250285.65585184636</v>
      </c>
      <c r="P729" s="126">
        <f t="shared" ca="1" si="393"/>
        <v>36604</v>
      </c>
      <c r="Q729" s="49">
        <f t="shared" si="412"/>
        <v>1</v>
      </c>
      <c r="R729" s="49">
        <f t="shared" si="413"/>
        <v>0</v>
      </c>
      <c r="S729" s="49">
        <f ca="1">OFFSET(V!$B$7,D729,Q729)*H729</f>
        <v>5248.68</v>
      </c>
      <c r="T729" s="49">
        <f ca="1">IF(R729&gt;0,OFFSET(V!$I$7,D729,R729)*IF(R729=1,H729-9300,IF(R729=2,H729-18000,IF(R729=3,H729-45000,0))),0)</f>
        <v>0</v>
      </c>
      <c r="U729" s="49">
        <f>IF(AND(I729=1,H729&gt;20000,H729&lt;=45000),H729*V!$G$7,0)+IF(AND(I729=1,H729&gt;45000,H729&lt;=50000),V!$G$7/5000*(50000-H729)*H729,0)</f>
        <v>0</v>
      </c>
      <c r="V729" s="50">
        <f t="shared" ca="1" si="394"/>
        <v>5248.68</v>
      </c>
      <c r="W729" s="51">
        <v>0</v>
      </c>
      <c r="X729" s="51">
        <v>0</v>
      </c>
      <c r="Y729" s="52">
        <v>326.51904391619365</v>
      </c>
      <c r="Z729" s="52">
        <v>161741.09576099357</v>
      </c>
      <c r="AA729" s="52">
        <v>2112</v>
      </c>
      <c r="AB729" s="138">
        <f t="shared" si="414"/>
        <v>1112</v>
      </c>
      <c r="AC729" s="52">
        <v>153033.06604350975</v>
      </c>
      <c r="AD729" s="138">
        <f t="shared" si="395"/>
        <v>0</v>
      </c>
      <c r="AE729" s="138">
        <f t="shared" si="396"/>
        <v>916</v>
      </c>
      <c r="AF729" s="138">
        <f t="shared" si="397"/>
        <v>0</v>
      </c>
      <c r="AG729" s="138">
        <f t="shared" si="398"/>
        <v>0</v>
      </c>
      <c r="AH729" s="29"/>
      <c r="AI729" s="29"/>
      <c r="AJ729" s="15"/>
      <c r="AK729" s="51">
        <f t="shared" ca="1" si="399"/>
        <v>656591.00204627228</v>
      </c>
      <c r="AL729" s="15">
        <f t="shared" ca="1" si="400"/>
        <v>698443.68204627233</v>
      </c>
      <c r="AM729" s="49">
        <f t="shared" ca="1" si="401"/>
        <v>4017.5140871425219</v>
      </c>
      <c r="AN729" s="49">
        <f t="shared" ca="1" si="402"/>
        <v>143.98890202360749</v>
      </c>
      <c r="AO729" s="15"/>
      <c r="AP729" s="49">
        <f t="shared" ca="1" si="403"/>
        <v>89050.615100859315</v>
      </c>
      <c r="AQ729" s="15">
        <f t="shared" si="415"/>
        <v>153033.06604350975</v>
      </c>
      <c r="AR729" s="15">
        <f t="shared" si="416"/>
        <v>0</v>
      </c>
      <c r="AS729" s="15"/>
      <c r="AT729" s="15"/>
      <c r="AU729" s="51">
        <f t="shared" si="404"/>
        <v>556</v>
      </c>
      <c r="AV729" s="51">
        <f t="shared" ca="1" si="405"/>
        <v>15275.57998348398</v>
      </c>
      <c r="AW729" s="51">
        <f t="shared" ca="1" si="417"/>
        <v>32847.564354815477</v>
      </c>
      <c r="AX729" s="15">
        <f t="shared" ca="1" si="418"/>
        <v>0</v>
      </c>
      <c r="AY729" s="51">
        <f t="shared" ca="1" si="419"/>
        <v>0</v>
      </c>
      <c r="AZ729" s="52">
        <f t="shared" ca="1" si="406"/>
        <v>0</v>
      </c>
      <c r="BA729" s="52">
        <f t="shared" ca="1" si="407"/>
        <v>0</v>
      </c>
      <c r="BB729" s="52">
        <f t="shared" si="420"/>
        <v>0</v>
      </c>
      <c r="BC729" s="39">
        <f t="shared" si="421"/>
        <v>0</v>
      </c>
      <c r="BD729" s="51">
        <f t="shared" ca="1" si="422"/>
        <v>0</v>
      </c>
      <c r="BE729" s="15">
        <f t="shared" ca="1" si="423"/>
        <v>137729.75943915878</v>
      </c>
      <c r="BF729" s="15">
        <v>-19154.55</v>
      </c>
      <c r="BG729" s="15">
        <f t="shared" ca="1" si="424"/>
        <v>821180.39447459718</v>
      </c>
      <c r="BH729" s="15"/>
      <c r="BI729" s="15"/>
    </row>
    <row r="730" spans="1:61" ht="11.25" x14ac:dyDescent="0.2">
      <c r="A730" s="20">
        <v>31909</v>
      </c>
      <c r="B730" s="20"/>
      <c r="C730" s="20">
        <v>1</v>
      </c>
      <c r="D730" s="20">
        <f t="shared" si="408"/>
        <v>3</v>
      </c>
      <c r="E730" s="47">
        <f t="shared" si="409"/>
        <v>4</v>
      </c>
      <c r="F730" s="47">
        <f t="shared" si="410"/>
        <v>34</v>
      </c>
      <c r="G730" s="21" t="s">
        <v>811</v>
      </c>
      <c r="H730" s="29">
        <v>2583</v>
      </c>
      <c r="I730" s="48"/>
      <c r="J730" s="29">
        <f t="shared" si="411"/>
        <v>4163.6417910447763</v>
      </c>
      <c r="K730" s="125">
        <v>147016.20000000001</v>
      </c>
      <c r="L730" s="125">
        <v>154753.37</v>
      </c>
      <c r="M730" s="125">
        <v>75096</v>
      </c>
      <c r="N730" s="126">
        <f t="shared" si="391"/>
        <v>241301.47830000002</v>
      </c>
      <c r="O730" s="126">
        <f t="shared" ca="1" si="392"/>
        <v>705772.76098833967</v>
      </c>
      <c r="P730" s="126">
        <f t="shared" ca="1" si="393"/>
        <v>139341</v>
      </c>
      <c r="Q730" s="49">
        <f t="shared" si="412"/>
        <v>1</v>
      </c>
      <c r="R730" s="49">
        <f t="shared" si="413"/>
        <v>0</v>
      </c>
      <c r="S730" s="49">
        <f ca="1">OFFSET(V!$B$7,D730,Q730)*H730</f>
        <v>14800.590000000002</v>
      </c>
      <c r="T730" s="49">
        <f ca="1">IF(R730&gt;0,OFFSET(V!$I$7,D730,R730)*IF(R730=1,H730-9300,IF(R730=2,H730-18000,IF(R730=3,H730-45000,0))),0)</f>
        <v>0</v>
      </c>
      <c r="U730" s="49">
        <f>IF(AND(I730=1,H730&gt;20000,H730&lt;=45000),H730*V!$G$7,0)+IF(AND(I730=1,H730&gt;45000,H730&lt;=50000),V!$G$7/5000*(50000-H730)*H730,0)</f>
        <v>0</v>
      </c>
      <c r="V730" s="50">
        <f t="shared" ca="1" si="394"/>
        <v>14800.590000000002</v>
      </c>
      <c r="W730" s="51">
        <v>11432.050000000001</v>
      </c>
      <c r="X730" s="51">
        <v>0</v>
      </c>
      <c r="Y730" s="52">
        <v>548.1711881281658</v>
      </c>
      <c r="Z730" s="52">
        <v>84908.395892531407</v>
      </c>
      <c r="AA730" s="52">
        <v>5404</v>
      </c>
      <c r="AB730" s="138">
        <f t="shared" si="414"/>
        <v>4404</v>
      </c>
      <c r="AC730" s="52">
        <v>80336.986064885379</v>
      </c>
      <c r="AD730" s="138">
        <f t="shared" si="395"/>
        <v>0</v>
      </c>
      <c r="AE730" s="138">
        <f t="shared" si="396"/>
        <v>2583</v>
      </c>
      <c r="AF730" s="138">
        <f t="shared" si="397"/>
        <v>0</v>
      </c>
      <c r="AG730" s="138">
        <f t="shared" si="398"/>
        <v>0</v>
      </c>
      <c r="AH730" s="29"/>
      <c r="AI730" s="29"/>
      <c r="AJ730" s="15"/>
      <c r="AK730" s="51">
        <f t="shared" ca="1" si="399"/>
        <v>1851500.6094820101</v>
      </c>
      <c r="AL730" s="15">
        <f t="shared" ca="1" si="400"/>
        <v>2017074.2494820103</v>
      </c>
      <c r="AM730" s="49">
        <f t="shared" ca="1" si="401"/>
        <v>11328.863413852767</v>
      </c>
      <c r="AN730" s="49">
        <f t="shared" ca="1" si="402"/>
        <v>241.73342710083941</v>
      </c>
      <c r="AO730" s="15"/>
      <c r="AP730" s="49">
        <f t="shared" ca="1" si="403"/>
        <v>46748.446001815013</v>
      </c>
      <c r="AQ730" s="15">
        <f t="shared" si="415"/>
        <v>80336.986064885379</v>
      </c>
      <c r="AR730" s="15">
        <f t="shared" si="416"/>
        <v>0</v>
      </c>
      <c r="AS730" s="15"/>
      <c r="AT730" s="15"/>
      <c r="AU730" s="51">
        <f t="shared" si="404"/>
        <v>2202</v>
      </c>
      <c r="AV730" s="51">
        <f t="shared" ca="1" si="405"/>
        <v>43075.134385741396</v>
      </c>
      <c r="AW730" s="51">
        <f t="shared" ca="1" si="417"/>
        <v>0</v>
      </c>
      <c r="AX730" s="15">
        <f t="shared" ca="1" si="418"/>
        <v>11688.594322671022</v>
      </c>
      <c r="AY730" s="51">
        <f t="shared" ca="1" si="419"/>
        <v>-1285.8072540586832</v>
      </c>
      <c r="AZ730" s="52">
        <f t="shared" ca="1" si="406"/>
        <v>0</v>
      </c>
      <c r="BA730" s="52">
        <f t="shared" ca="1" si="407"/>
        <v>0</v>
      </c>
      <c r="BB730" s="52">
        <f t="shared" si="420"/>
        <v>0</v>
      </c>
      <c r="BC730" s="39">
        <f t="shared" si="421"/>
        <v>0</v>
      </c>
      <c r="BD730" s="51">
        <f t="shared" ca="1" si="422"/>
        <v>0</v>
      </c>
      <c r="BE730" s="15">
        <f t="shared" ca="1" si="423"/>
        <v>90739.773133497714</v>
      </c>
      <c r="BF730" s="15">
        <v>-42078.239999999998</v>
      </c>
      <c r="BG730" s="15">
        <f t="shared" ca="1" si="424"/>
        <v>2077306.3794564616</v>
      </c>
      <c r="BH730" s="15"/>
      <c r="BI730" s="15"/>
    </row>
    <row r="731" spans="1:61" ht="11.25" x14ac:dyDescent="0.2">
      <c r="A731" s="20">
        <v>31910</v>
      </c>
      <c r="B731" s="20"/>
      <c r="C731" s="20">
        <v>1</v>
      </c>
      <c r="D731" s="20">
        <f t="shared" si="408"/>
        <v>3</v>
      </c>
      <c r="E731" s="47">
        <f t="shared" si="409"/>
        <v>3</v>
      </c>
      <c r="F731" s="47">
        <f t="shared" si="410"/>
        <v>33</v>
      </c>
      <c r="G731" s="21" t="s">
        <v>812</v>
      </c>
      <c r="H731" s="29">
        <v>1585</v>
      </c>
      <c r="I731" s="48"/>
      <c r="J731" s="29">
        <f t="shared" si="411"/>
        <v>2554.9253731343283</v>
      </c>
      <c r="K731" s="125">
        <v>117282.95</v>
      </c>
      <c r="L731" s="125">
        <v>91718.43</v>
      </c>
      <c r="M731" s="125">
        <v>34928</v>
      </c>
      <c r="N731" s="126">
        <f t="shared" si="391"/>
        <v>155141.9117</v>
      </c>
      <c r="O731" s="126">
        <f t="shared" ca="1" si="392"/>
        <v>433081.62066067295</v>
      </c>
      <c r="P731" s="126">
        <f t="shared" ca="1" si="393"/>
        <v>83382</v>
      </c>
      <c r="Q731" s="49">
        <f t="shared" si="412"/>
        <v>1</v>
      </c>
      <c r="R731" s="49">
        <f t="shared" si="413"/>
        <v>0</v>
      </c>
      <c r="S731" s="49">
        <f ca="1">OFFSET(V!$B$7,D731,Q731)*H731</f>
        <v>9082.0500000000011</v>
      </c>
      <c r="T731" s="49">
        <f ca="1">IF(R731&gt;0,OFFSET(V!$I$7,D731,R731)*IF(R731=1,H731-9300,IF(R731=2,H731-18000,IF(R731=3,H731-45000,0))),0)</f>
        <v>0</v>
      </c>
      <c r="U731" s="49">
        <f>IF(AND(I731=1,H731&gt;20000,H731&lt;=45000),H731*V!$G$7,0)+IF(AND(I731=1,H731&gt;45000,H731&lt;=50000),V!$G$7/5000*(50000-H731)*H731,0)</f>
        <v>0</v>
      </c>
      <c r="V731" s="50">
        <f t="shared" ca="1" si="394"/>
        <v>9082.0500000000011</v>
      </c>
      <c r="W731" s="51">
        <v>0</v>
      </c>
      <c r="X731" s="51">
        <v>0</v>
      </c>
      <c r="Y731" s="52">
        <v>0.43603700500715825</v>
      </c>
      <c r="Z731" s="52">
        <v>30684.432752192901</v>
      </c>
      <c r="AA731" s="52">
        <v>0</v>
      </c>
      <c r="AB731" s="138">
        <f t="shared" si="414"/>
        <v>0</v>
      </c>
      <c r="AC731" s="52">
        <v>29032.403927897838</v>
      </c>
      <c r="AD731" s="138">
        <f t="shared" si="395"/>
        <v>0</v>
      </c>
      <c r="AE731" s="138">
        <f t="shared" si="396"/>
        <v>1585</v>
      </c>
      <c r="AF731" s="138">
        <f t="shared" si="397"/>
        <v>0</v>
      </c>
      <c r="AG731" s="138">
        <f t="shared" si="398"/>
        <v>0</v>
      </c>
      <c r="AH731" s="29"/>
      <c r="AI731" s="29"/>
      <c r="AJ731" s="15"/>
      <c r="AK731" s="51">
        <f t="shared" ca="1" si="399"/>
        <v>1136131.8103093249</v>
      </c>
      <c r="AL731" s="15">
        <f t="shared" ca="1" si="400"/>
        <v>1228595.8603093249</v>
      </c>
      <c r="AM731" s="49">
        <f t="shared" ca="1" si="401"/>
        <v>6951.7028691276173</v>
      </c>
      <c r="AN731" s="49">
        <f t="shared" ca="1" si="402"/>
        <v>0.19228431162734141</v>
      </c>
      <c r="AO731" s="15"/>
      <c r="AP731" s="49">
        <f t="shared" ca="1" si="403"/>
        <v>16894.083706725509</v>
      </c>
      <c r="AQ731" s="15">
        <f t="shared" si="415"/>
        <v>29032.403927897838</v>
      </c>
      <c r="AR731" s="15">
        <f t="shared" si="416"/>
        <v>0</v>
      </c>
      <c r="AS731" s="15"/>
      <c r="AT731" s="15"/>
      <c r="AU731" s="51">
        <f t="shared" si="404"/>
        <v>0</v>
      </c>
      <c r="AV731" s="51">
        <f t="shared" ca="1" si="405"/>
        <v>26432.089818583088</v>
      </c>
      <c r="AW731" s="51">
        <f t="shared" ca="1" si="417"/>
        <v>0</v>
      </c>
      <c r="AX731" s="15">
        <f t="shared" ca="1" si="418"/>
        <v>14293.769597410756</v>
      </c>
      <c r="AY731" s="51">
        <f t="shared" ca="1" si="419"/>
        <v>-1572.3903258877344</v>
      </c>
      <c r="AZ731" s="52">
        <f t="shared" ca="1" si="406"/>
        <v>0</v>
      </c>
      <c r="BA731" s="52">
        <f t="shared" ca="1" si="407"/>
        <v>0</v>
      </c>
      <c r="BB731" s="52">
        <f t="shared" si="420"/>
        <v>0</v>
      </c>
      <c r="BC731" s="39">
        <f t="shared" si="421"/>
        <v>0</v>
      </c>
      <c r="BD731" s="51">
        <f t="shared" ca="1" si="422"/>
        <v>0</v>
      </c>
      <c r="BE731" s="15">
        <f t="shared" ca="1" si="423"/>
        <v>41753.783199420861</v>
      </c>
      <c r="BF731" s="15">
        <v>-26227.3</v>
      </c>
      <c r="BG731" s="15">
        <f t="shared" ca="1" si="424"/>
        <v>1251074.2386621849</v>
      </c>
      <c r="BH731" s="15"/>
      <c r="BI731" s="15"/>
    </row>
    <row r="732" spans="1:61" ht="11.25" x14ac:dyDescent="0.2">
      <c r="A732" s="20">
        <v>31911</v>
      </c>
      <c r="B732" s="20"/>
      <c r="C732" s="20">
        <v>1</v>
      </c>
      <c r="D732" s="20">
        <f t="shared" si="408"/>
        <v>3</v>
      </c>
      <c r="E732" s="47">
        <f t="shared" si="409"/>
        <v>3</v>
      </c>
      <c r="F732" s="47">
        <f t="shared" si="410"/>
        <v>33</v>
      </c>
      <c r="G732" s="21" t="s">
        <v>813</v>
      </c>
      <c r="H732" s="29">
        <v>1088</v>
      </c>
      <c r="I732" s="48"/>
      <c r="J732" s="29">
        <f t="shared" si="411"/>
        <v>1753.7910447761194</v>
      </c>
      <c r="K732" s="125">
        <v>71651.3</v>
      </c>
      <c r="L732" s="125">
        <v>49709.22</v>
      </c>
      <c r="M732" s="125">
        <v>36539</v>
      </c>
      <c r="N732" s="126">
        <f t="shared" si="391"/>
        <v>107514.5318</v>
      </c>
      <c r="O732" s="126">
        <f t="shared" ca="1" si="392"/>
        <v>297282.52572795725</v>
      </c>
      <c r="P732" s="126">
        <f t="shared" ca="1" si="393"/>
        <v>56930</v>
      </c>
      <c r="Q732" s="49">
        <f t="shared" si="412"/>
        <v>1</v>
      </c>
      <c r="R732" s="49">
        <f t="shared" si="413"/>
        <v>0</v>
      </c>
      <c r="S732" s="49">
        <f ca="1">OFFSET(V!$B$7,D732,Q732)*H732</f>
        <v>6234.2400000000007</v>
      </c>
      <c r="T732" s="49">
        <f ca="1">IF(R732&gt;0,OFFSET(V!$I$7,D732,R732)*IF(R732=1,H732-9300,IF(R732=2,H732-18000,IF(R732=3,H732-45000,0))),0)</f>
        <v>0</v>
      </c>
      <c r="U732" s="49">
        <f>IF(AND(I732=1,H732&gt;20000,H732&lt;=45000),H732*V!$G$7,0)+IF(AND(I732=1,H732&gt;45000,H732&lt;=50000),V!$G$7/5000*(50000-H732)*H732,0)</f>
        <v>0</v>
      </c>
      <c r="V732" s="50">
        <f t="shared" ca="1" si="394"/>
        <v>6234.2400000000007</v>
      </c>
      <c r="W732" s="51">
        <v>0</v>
      </c>
      <c r="X732" s="51">
        <v>0</v>
      </c>
      <c r="Y732" s="52">
        <v>149.27000138078384</v>
      </c>
      <c r="Z732" s="52">
        <v>26200.155519865119</v>
      </c>
      <c r="AA732" s="52">
        <v>2089</v>
      </c>
      <c r="AB732" s="138">
        <f t="shared" si="414"/>
        <v>1089</v>
      </c>
      <c r="AC732" s="52">
        <v>24789.557107654378</v>
      </c>
      <c r="AD732" s="138">
        <f t="shared" si="395"/>
        <v>0</v>
      </c>
      <c r="AE732" s="138">
        <f t="shared" si="396"/>
        <v>1088</v>
      </c>
      <c r="AF732" s="138">
        <f t="shared" si="397"/>
        <v>0</v>
      </c>
      <c r="AG732" s="138">
        <f t="shared" si="398"/>
        <v>0</v>
      </c>
      <c r="AH732" s="29"/>
      <c r="AI732" s="29"/>
      <c r="AJ732" s="15"/>
      <c r="AK732" s="51">
        <f t="shared" ca="1" si="399"/>
        <v>779881.0155309434</v>
      </c>
      <c r="AL732" s="15">
        <f t="shared" ca="1" si="400"/>
        <v>843045.2555309434</v>
      </c>
      <c r="AM732" s="49">
        <f t="shared" ca="1" si="401"/>
        <v>4771.894461584131</v>
      </c>
      <c r="AN732" s="49">
        <f t="shared" ca="1" si="402"/>
        <v>65.825329347093216</v>
      </c>
      <c r="AO732" s="15"/>
      <c r="AP732" s="49">
        <f t="shared" ca="1" si="403"/>
        <v>14425.152456181375</v>
      </c>
      <c r="AQ732" s="15">
        <f t="shared" si="415"/>
        <v>24789.557107654378</v>
      </c>
      <c r="AR732" s="15">
        <f t="shared" si="416"/>
        <v>0</v>
      </c>
      <c r="AS732" s="15"/>
      <c r="AT732" s="15"/>
      <c r="AU732" s="51">
        <f t="shared" si="404"/>
        <v>544.5</v>
      </c>
      <c r="AV732" s="51">
        <f t="shared" ca="1" si="405"/>
        <v>18143.920329727698</v>
      </c>
      <c r="AW732" s="51">
        <f t="shared" ca="1" si="417"/>
        <v>0</v>
      </c>
      <c r="AX732" s="15">
        <f t="shared" ca="1" si="418"/>
        <v>8324.015678254691</v>
      </c>
      <c r="AY732" s="51">
        <f t="shared" ca="1" si="419"/>
        <v>-915.68579133921662</v>
      </c>
      <c r="AZ732" s="52">
        <f t="shared" ca="1" si="406"/>
        <v>0</v>
      </c>
      <c r="BA732" s="52">
        <f t="shared" ca="1" si="407"/>
        <v>0</v>
      </c>
      <c r="BB732" s="52">
        <f t="shared" si="420"/>
        <v>0</v>
      </c>
      <c r="BC732" s="39">
        <f t="shared" si="421"/>
        <v>0</v>
      </c>
      <c r="BD732" s="51">
        <f t="shared" ca="1" si="422"/>
        <v>0</v>
      </c>
      <c r="BE732" s="15">
        <f t="shared" ca="1" si="423"/>
        <v>32197.886994569853</v>
      </c>
      <c r="BF732" s="15">
        <v>-17584.2</v>
      </c>
      <c r="BG732" s="15">
        <f t="shared" ca="1" si="424"/>
        <v>862496.66231644456</v>
      </c>
      <c r="BH732" s="15"/>
      <c r="BI732" s="15"/>
    </row>
    <row r="733" spans="1:61" ht="11.25" x14ac:dyDescent="0.2">
      <c r="A733" s="20">
        <v>31912</v>
      </c>
      <c r="B733" s="20"/>
      <c r="C733" s="20">
        <v>1</v>
      </c>
      <c r="D733" s="20">
        <f t="shared" si="408"/>
        <v>3</v>
      </c>
      <c r="E733" s="47">
        <f t="shared" si="409"/>
        <v>5</v>
      </c>
      <c r="F733" s="47">
        <f t="shared" si="410"/>
        <v>35</v>
      </c>
      <c r="G733" s="21" t="s">
        <v>814</v>
      </c>
      <c r="H733" s="29">
        <v>7716</v>
      </c>
      <c r="I733" s="48"/>
      <c r="J733" s="29">
        <f t="shared" si="411"/>
        <v>12437.731343283582</v>
      </c>
      <c r="K733" s="125">
        <v>556545.80000000005</v>
      </c>
      <c r="L733" s="125">
        <v>3167343.71</v>
      </c>
      <c r="M733" s="125">
        <v>0</v>
      </c>
      <c r="N733" s="126">
        <f t="shared" si="391"/>
        <v>1635977.0229</v>
      </c>
      <c r="O733" s="126">
        <f t="shared" ca="1" si="392"/>
        <v>2108301.441651579</v>
      </c>
      <c r="P733" s="126">
        <f t="shared" ca="1" si="393"/>
        <v>141697</v>
      </c>
      <c r="Q733" s="49">
        <f t="shared" si="412"/>
        <v>1</v>
      </c>
      <c r="R733" s="49">
        <f t="shared" si="413"/>
        <v>0</v>
      </c>
      <c r="S733" s="49">
        <f ca="1">OFFSET(V!$B$7,D733,Q733)*H733</f>
        <v>44212.68</v>
      </c>
      <c r="T733" s="49">
        <f ca="1">IF(R733&gt;0,OFFSET(V!$I$7,D733,R733)*IF(R733=1,H733-9300,IF(R733=2,H733-18000,IF(R733=3,H733-45000,0))),0)</f>
        <v>0</v>
      </c>
      <c r="U733" s="49">
        <f>IF(AND(I733=1,H733&gt;20000,H733&lt;=45000),H733*V!$G$7,0)+IF(AND(I733=1,H733&gt;45000,H733&lt;=50000),V!$G$7/5000*(50000-H733)*H733,0)</f>
        <v>0</v>
      </c>
      <c r="V733" s="50">
        <f t="shared" ca="1" si="394"/>
        <v>44212.68</v>
      </c>
      <c r="W733" s="51">
        <v>45654.200000000004</v>
      </c>
      <c r="X733" s="51">
        <v>0</v>
      </c>
      <c r="Y733" s="52">
        <v>151638.77241048522</v>
      </c>
      <c r="Z733" s="52">
        <v>201704.25063407046</v>
      </c>
      <c r="AA733" s="52">
        <v>21377</v>
      </c>
      <c r="AB733" s="138">
        <f t="shared" si="414"/>
        <v>20377</v>
      </c>
      <c r="AC733" s="52">
        <v>190844.63205414067</v>
      </c>
      <c r="AD733" s="138">
        <f t="shared" si="395"/>
        <v>0</v>
      </c>
      <c r="AE733" s="138">
        <f t="shared" si="396"/>
        <v>7716</v>
      </c>
      <c r="AF733" s="138">
        <f t="shared" si="397"/>
        <v>0</v>
      </c>
      <c r="AG733" s="138">
        <f t="shared" si="398"/>
        <v>0</v>
      </c>
      <c r="AH733" s="29"/>
      <c r="AI733" s="29"/>
      <c r="AJ733" s="15"/>
      <c r="AK733" s="51">
        <f t="shared" ca="1" si="399"/>
        <v>5530847.3491146686</v>
      </c>
      <c r="AL733" s="15">
        <f t="shared" ca="1" si="400"/>
        <v>5762411.2291146684</v>
      </c>
      <c r="AM733" s="49">
        <f t="shared" ca="1" si="401"/>
        <v>33841.854472043342</v>
      </c>
      <c r="AN733" s="49">
        <f t="shared" ca="1" si="402"/>
        <v>66869.91387000875</v>
      </c>
      <c r="AO733" s="15"/>
      <c r="AP733" s="49">
        <f t="shared" ca="1" si="403"/>
        <v>111053.33188767516</v>
      </c>
      <c r="AQ733" s="15">
        <f t="shared" si="415"/>
        <v>190844.63205414067</v>
      </c>
      <c r="AR733" s="15">
        <f t="shared" si="416"/>
        <v>0</v>
      </c>
      <c r="AS733" s="15"/>
      <c r="AT733" s="15"/>
      <c r="AU733" s="51">
        <f t="shared" si="404"/>
        <v>10188.5</v>
      </c>
      <c r="AV733" s="51">
        <f t="shared" ca="1" si="405"/>
        <v>128675.08204428208</v>
      </c>
      <c r="AW733" s="51">
        <f t="shared" ca="1" si="417"/>
        <v>0</v>
      </c>
      <c r="AX733" s="15">
        <f t="shared" ca="1" si="418"/>
        <v>59072.281877816567</v>
      </c>
      <c r="AY733" s="51">
        <f t="shared" ca="1" si="419"/>
        <v>-6498.263730906765</v>
      </c>
      <c r="AZ733" s="52">
        <f t="shared" ca="1" si="406"/>
        <v>0</v>
      </c>
      <c r="BA733" s="52">
        <f t="shared" ca="1" si="407"/>
        <v>0</v>
      </c>
      <c r="BB733" s="52">
        <f t="shared" si="420"/>
        <v>0</v>
      </c>
      <c r="BC733" s="39">
        <f t="shared" si="421"/>
        <v>0</v>
      </c>
      <c r="BD733" s="51">
        <f t="shared" ca="1" si="422"/>
        <v>0</v>
      </c>
      <c r="BE733" s="15">
        <f t="shared" ca="1" si="423"/>
        <v>243418.65020105048</v>
      </c>
      <c r="BF733" s="15">
        <v>-174544.02</v>
      </c>
      <c r="BG733" s="15">
        <f t="shared" ca="1" si="424"/>
        <v>5931997.6276577711</v>
      </c>
      <c r="BH733" s="15"/>
      <c r="BI733" s="15"/>
    </row>
    <row r="734" spans="1:61" ht="11.25" x14ac:dyDescent="0.2">
      <c r="A734" s="20">
        <v>31913</v>
      </c>
      <c r="B734" s="20"/>
      <c r="C734" s="20">
        <v>1</v>
      </c>
      <c r="D734" s="20">
        <f t="shared" si="408"/>
        <v>3</v>
      </c>
      <c r="E734" s="47">
        <f t="shared" si="409"/>
        <v>3</v>
      </c>
      <c r="F734" s="47">
        <f t="shared" si="410"/>
        <v>33</v>
      </c>
      <c r="G734" s="21" t="s">
        <v>815</v>
      </c>
      <c r="H734" s="29">
        <v>1517</v>
      </c>
      <c r="I734" s="48"/>
      <c r="J734" s="29">
        <f t="shared" si="411"/>
        <v>2445.313432835821</v>
      </c>
      <c r="K734" s="125">
        <v>100132.79999999999</v>
      </c>
      <c r="L734" s="125">
        <v>130160.46</v>
      </c>
      <c r="M734" s="125">
        <v>31523</v>
      </c>
      <c r="N734" s="126">
        <f t="shared" si="391"/>
        <v>154381.1954</v>
      </c>
      <c r="O734" s="126">
        <f t="shared" ca="1" si="392"/>
        <v>414501.46280267567</v>
      </c>
      <c r="P734" s="126">
        <f t="shared" ca="1" si="393"/>
        <v>78036</v>
      </c>
      <c r="Q734" s="49">
        <f t="shared" si="412"/>
        <v>1</v>
      </c>
      <c r="R734" s="49">
        <f t="shared" si="413"/>
        <v>0</v>
      </c>
      <c r="S734" s="49">
        <f ca="1">OFFSET(V!$B$7,D734,Q734)*H734</f>
        <v>8692.41</v>
      </c>
      <c r="T734" s="49">
        <f ca="1">IF(R734&gt;0,OFFSET(V!$I$7,D734,R734)*IF(R734=1,H734-9300,IF(R734=2,H734-18000,IF(R734=3,H734-45000,0))),0)</f>
        <v>0</v>
      </c>
      <c r="U734" s="49">
        <f>IF(AND(I734=1,H734&gt;20000,H734&lt;=45000),H734*V!$G$7,0)+IF(AND(I734=1,H734&gt;45000,H734&lt;=50000),V!$G$7/5000*(50000-H734)*H734,0)</f>
        <v>0</v>
      </c>
      <c r="V734" s="50">
        <f t="shared" ca="1" si="394"/>
        <v>8692.41</v>
      </c>
      <c r="W734" s="51">
        <v>0</v>
      </c>
      <c r="X734" s="51">
        <v>0</v>
      </c>
      <c r="Y734" s="52">
        <v>405.22372331998571</v>
      </c>
      <c r="Z734" s="52">
        <v>24684.999600299412</v>
      </c>
      <c r="AA734" s="52">
        <v>2088</v>
      </c>
      <c r="AB734" s="138">
        <f t="shared" si="414"/>
        <v>1088</v>
      </c>
      <c r="AC734" s="52">
        <v>23355.976144114051</v>
      </c>
      <c r="AD734" s="138">
        <f t="shared" si="395"/>
        <v>0</v>
      </c>
      <c r="AE734" s="138">
        <f t="shared" si="396"/>
        <v>1517</v>
      </c>
      <c r="AF734" s="138">
        <f t="shared" si="397"/>
        <v>0</v>
      </c>
      <c r="AG734" s="138">
        <f t="shared" si="398"/>
        <v>0</v>
      </c>
      <c r="AH734" s="29"/>
      <c r="AI734" s="29"/>
      <c r="AJ734" s="15"/>
      <c r="AK734" s="51">
        <f t="shared" ca="1" si="399"/>
        <v>1087389.2468386409</v>
      </c>
      <c r="AL734" s="15">
        <f t="shared" ca="1" si="400"/>
        <v>1174117.6568386408</v>
      </c>
      <c r="AM734" s="49">
        <f t="shared" ca="1" si="401"/>
        <v>6653.4594652786091</v>
      </c>
      <c r="AN734" s="49">
        <f t="shared" ca="1" si="402"/>
        <v>178.6962202723426</v>
      </c>
      <c r="AO734" s="15"/>
      <c r="AP734" s="49">
        <f t="shared" ca="1" si="403"/>
        <v>13590.945379889428</v>
      </c>
      <c r="AQ734" s="15">
        <f t="shared" si="415"/>
        <v>23355.976144114051</v>
      </c>
      <c r="AR734" s="15">
        <f t="shared" si="416"/>
        <v>0</v>
      </c>
      <c r="AS734" s="15"/>
      <c r="AT734" s="15"/>
      <c r="AU734" s="51">
        <f t="shared" si="404"/>
        <v>544</v>
      </c>
      <c r="AV734" s="51">
        <f t="shared" ca="1" si="405"/>
        <v>25298.094797975107</v>
      </c>
      <c r="AW734" s="51">
        <f t="shared" ca="1" si="417"/>
        <v>0</v>
      </c>
      <c r="AX734" s="15">
        <f t="shared" ca="1" si="418"/>
        <v>16077.064033750481</v>
      </c>
      <c r="AY734" s="51">
        <f t="shared" ca="1" si="419"/>
        <v>-1768.5621545156382</v>
      </c>
      <c r="AZ734" s="52">
        <f t="shared" ca="1" si="406"/>
        <v>0</v>
      </c>
      <c r="BA734" s="52">
        <f t="shared" ca="1" si="407"/>
        <v>0</v>
      </c>
      <c r="BB734" s="52">
        <f t="shared" si="420"/>
        <v>0</v>
      </c>
      <c r="BC734" s="39">
        <f t="shared" si="421"/>
        <v>0</v>
      </c>
      <c r="BD734" s="51">
        <f t="shared" ca="1" si="422"/>
        <v>0</v>
      </c>
      <c r="BE734" s="15">
        <f t="shared" ca="1" si="423"/>
        <v>37664.478023348893</v>
      </c>
      <c r="BF734" s="15">
        <v>-28719.99</v>
      </c>
      <c r="BG734" s="15">
        <f t="shared" ca="1" si="424"/>
        <v>1189894.3005475407</v>
      </c>
      <c r="BH734" s="15"/>
      <c r="BI734" s="15"/>
    </row>
    <row r="735" spans="1:61" ht="11.25" x14ac:dyDescent="0.2">
      <c r="A735" s="20">
        <v>31915</v>
      </c>
      <c r="B735" s="20"/>
      <c r="C735" s="20">
        <v>1</v>
      </c>
      <c r="D735" s="20">
        <f t="shared" si="408"/>
        <v>3</v>
      </c>
      <c r="E735" s="47">
        <f t="shared" si="409"/>
        <v>3</v>
      </c>
      <c r="F735" s="47">
        <f t="shared" si="410"/>
        <v>33</v>
      </c>
      <c r="G735" s="21" t="s">
        <v>816</v>
      </c>
      <c r="H735" s="29">
        <v>1381</v>
      </c>
      <c r="I735" s="48"/>
      <c r="J735" s="29">
        <f t="shared" si="411"/>
        <v>2226.0895522388059</v>
      </c>
      <c r="K735" s="125">
        <v>99964.049999999988</v>
      </c>
      <c r="L735" s="125">
        <v>52896.77</v>
      </c>
      <c r="M735" s="125">
        <v>38742</v>
      </c>
      <c r="N735" s="126">
        <f t="shared" si="391"/>
        <v>131345.85629999998</v>
      </c>
      <c r="O735" s="126">
        <f t="shared" ca="1" si="392"/>
        <v>377341.14708668098</v>
      </c>
      <c r="P735" s="126">
        <f t="shared" ca="1" si="393"/>
        <v>73799</v>
      </c>
      <c r="Q735" s="49">
        <f t="shared" si="412"/>
        <v>1</v>
      </c>
      <c r="R735" s="49">
        <f t="shared" si="413"/>
        <v>0</v>
      </c>
      <c r="S735" s="49">
        <f ca="1">OFFSET(V!$B$7,D735,Q735)*H735</f>
        <v>7913.130000000001</v>
      </c>
      <c r="T735" s="49">
        <f ca="1">IF(R735&gt;0,OFFSET(V!$I$7,D735,R735)*IF(R735=1,H735-9300,IF(R735=2,H735-18000,IF(R735=3,H735-45000,0))),0)</f>
        <v>0</v>
      </c>
      <c r="U735" s="49">
        <f>IF(AND(I735=1,H735&gt;20000,H735&lt;=45000),H735*V!$G$7,0)+IF(AND(I735=1,H735&gt;45000,H735&lt;=50000),V!$G$7/5000*(50000-H735)*H735,0)</f>
        <v>0</v>
      </c>
      <c r="V735" s="50">
        <f t="shared" ca="1" si="394"/>
        <v>7913.130000000001</v>
      </c>
      <c r="W735" s="51">
        <v>0</v>
      </c>
      <c r="X735" s="51">
        <v>0</v>
      </c>
      <c r="Y735" s="52">
        <v>416.48801261600397</v>
      </c>
      <c r="Z735" s="52">
        <v>17957.966032717308</v>
      </c>
      <c r="AA735" s="52">
        <v>1391</v>
      </c>
      <c r="AB735" s="138">
        <f t="shared" si="414"/>
        <v>391</v>
      </c>
      <c r="AC735" s="52">
        <v>16991.121452230793</v>
      </c>
      <c r="AD735" s="138">
        <f t="shared" si="395"/>
        <v>0</v>
      </c>
      <c r="AE735" s="138">
        <f t="shared" si="396"/>
        <v>1381</v>
      </c>
      <c r="AF735" s="138">
        <f t="shared" si="397"/>
        <v>0</v>
      </c>
      <c r="AG735" s="138">
        <f t="shared" si="398"/>
        <v>0</v>
      </c>
      <c r="AH735" s="29"/>
      <c r="AI735" s="29"/>
      <c r="AJ735" s="15"/>
      <c r="AK735" s="51">
        <f t="shared" ca="1" si="399"/>
        <v>989904.1198972729</v>
      </c>
      <c r="AL735" s="15">
        <f t="shared" ca="1" si="400"/>
        <v>1071616.2498972728</v>
      </c>
      <c r="AM735" s="49">
        <f t="shared" ca="1" si="401"/>
        <v>6056.9726575805926</v>
      </c>
      <c r="AN735" s="49">
        <f t="shared" ca="1" si="402"/>
        <v>183.66356498938228</v>
      </c>
      <c r="AO735" s="15"/>
      <c r="AP735" s="49">
        <f t="shared" ca="1" si="403"/>
        <v>9887.2084033418505</v>
      </c>
      <c r="AQ735" s="15">
        <f t="shared" si="415"/>
        <v>16991.121452230793</v>
      </c>
      <c r="AR735" s="15">
        <f t="shared" si="416"/>
        <v>0</v>
      </c>
      <c r="AS735" s="15"/>
      <c r="AT735" s="15"/>
      <c r="AU735" s="51">
        <f t="shared" si="404"/>
        <v>195.5</v>
      </c>
      <c r="AV735" s="51">
        <f t="shared" ca="1" si="405"/>
        <v>23030.104756759145</v>
      </c>
      <c r="AW735" s="51">
        <f t="shared" ca="1" si="417"/>
        <v>0</v>
      </c>
      <c r="AX735" s="15">
        <f t="shared" ca="1" si="418"/>
        <v>16121.691707870203</v>
      </c>
      <c r="AY735" s="51">
        <f t="shared" ca="1" si="419"/>
        <v>-1773.4714349244557</v>
      </c>
      <c r="AZ735" s="52">
        <f t="shared" ca="1" si="406"/>
        <v>0</v>
      </c>
      <c r="BA735" s="52">
        <f t="shared" ca="1" si="407"/>
        <v>0</v>
      </c>
      <c r="BB735" s="52">
        <f t="shared" si="420"/>
        <v>0</v>
      </c>
      <c r="BC735" s="39">
        <f t="shared" si="421"/>
        <v>0</v>
      </c>
      <c r="BD735" s="51">
        <f t="shared" ca="1" si="422"/>
        <v>0</v>
      </c>
      <c r="BE735" s="15">
        <f t="shared" ca="1" si="423"/>
        <v>31339.341725176539</v>
      </c>
      <c r="BF735" s="15">
        <v>-22236.81</v>
      </c>
      <c r="BG735" s="15">
        <f t="shared" ca="1" si="424"/>
        <v>1086959.4178450191</v>
      </c>
      <c r="BH735" s="15"/>
      <c r="BI735" s="15"/>
    </row>
    <row r="736" spans="1:61" ht="11.25" x14ac:dyDescent="0.2">
      <c r="A736" s="20">
        <v>31916</v>
      </c>
      <c r="B736" s="20"/>
      <c r="C736" s="20">
        <v>1</v>
      </c>
      <c r="D736" s="20">
        <f t="shared" si="408"/>
        <v>3</v>
      </c>
      <c r="E736" s="47">
        <f t="shared" si="409"/>
        <v>3</v>
      </c>
      <c r="F736" s="47">
        <f t="shared" si="410"/>
        <v>33</v>
      </c>
      <c r="G736" s="21" t="s">
        <v>817</v>
      </c>
      <c r="H736" s="29">
        <v>2104</v>
      </c>
      <c r="I736" s="48"/>
      <c r="J736" s="29">
        <f t="shared" si="411"/>
        <v>3391.5223880597014</v>
      </c>
      <c r="K736" s="125">
        <v>194464</v>
      </c>
      <c r="L736" s="125">
        <v>289662.09999999998</v>
      </c>
      <c r="M736" s="125">
        <v>0</v>
      </c>
      <c r="N736" s="126">
        <f t="shared" si="391"/>
        <v>252982.299</v>
      </c>
      <c r="O736" s="126">
        <f t="shared" ca="1" si="392"/>
        <v>574891.94313568191</v>
      </c>
      <c r="P736" s="126">
        <f t="shared" ca="1" si="393"/>
        <v>96573</v>
      </c>
      <c r="Q736" s="49">
        <f t="shared" si="412"/>
        <v>1</v>
      </c>
      <c r="R736" s="49">
        <f t="shared" si="413"/>
        <v>0</v>
      </c>
      <c r="S736" s="49">
        <f ca="1">OFFSET(V!$B$7,D736,Q736)*H736</f>
        <v>12055.92</v>
      </c>
      <c r="T736" s="49">
        <f ca="1">IF(R736&gt;0,OFFSET(V!$I$7,D736,R736)*IF(R736=1,H736-9300,IF(R736=2,H736-18000,IF(R736=3,H736-45000,0))),0)</f>
        <v>0</v>
      </c>
      <c r="U736" s="49">
        <f>IF(AND(I736=1,H736&gt;20000,H736&lt;=45000),H736*V!$G$7,0)+IF(AND(I736=1,H736&gt;45000,H736&lt;=50000),V!$G$7/5000*(50000-H736)*H736,0)</f>
        <v>0</v>
      </c>
      <c r="V736" s="50">
        <f t="shared" ca="1" si="394"/>
        <v>12055.92</v>
      </c>
      <c r="W736" s="51">
        <v>0</v>
      </c>
      <c r="X736" s="51">
        <v>0</v>
      </c>
      <c r="Y736" s="52">
        <v>12112.962653430521</v>
      </c>
      <c r="Z736" s="52">
        <v>53369.693974695314</v>
      </c>
      <c r="AA736" s="52">
        <v>4033</v>
      </c>
      <c r="AB736" s="138">
        <f t="shared" si="414"/>
        <v>3033</v>
      </c>
      <c r="AC736" s="52">
        <v>50496.306237595883</v>
      </c>
      <c r="AD736" s="138">
        <f t="shared" si="395"/>
        <v>0</v>
      </c>
      <c r="AE736" s="138">
        <f t="shared" si="396"/>
        <v>2104</v>
      </c>
      <c r="AF736" s="138">
        <f t="shared" si="397"/>
        <v>0</v>
      </c>
      <c r="AG736" s="138">
        <f t="shared" si="398"/>
        <v>0</v>
      </c>
      <c r="AH736" s="29"/>
      <c r="AI736" s="29"/>
      <c r="AJ736" s="15"/>
      <c r="AK736" s="51">
        <f t="shared" ca="1" si="399"/>
        <v>1508152.2579752803</v>
      </c>
      <c r="AL736" s="15">
        <f t="shared" ca="1" si="400"/>
        <v>1616781.1779752802</v>
      </c>
      <c r="AM736" s="49">
        <f t="shared" ca="1" si="401"/>
        <v>9228.0017896810768</v>
      </c>
      <c r="AN736" s="49">
        <f t="shared" ca="1" si="402"/>
        <v>5341.5940822370021</v>
      </c>
      <c r="AO736" s="15"/>
      <c r="AP736" s="49">
        <f t="shared" ca="1" si="403"/>
        <v>29384.022989520323</v>
      </c>
      <c r="AQ736" s="15">
        <f t="shared" si="415"/>
        <v>50496.306237595883</v>
      </c>
      <c r="AR736" s="15">
        <f t="shared" si="416"/>
        <v>0</v>
      </c>
      <c r="AS736" s="15"/>
      <c r="AT736" s="15"/>
      <c r="AU736" s="51">
        <f t="shared" si="404"/>
        <v>1516.5</v>
      </c>
      <c r="AV736" s="51">
        <f t="shared" ca="1" si="405"/>
        <v>35087.140049399881</v>
      </c>
      <c r="AW736" s="51">
        <f t="shared" ca="1" si="417"/>
        <v>0</v>
      </c>
      <c r="AX736" s="15">
        <f t="shared" ca="1" si="418"/>
        <v>15491.35680132432</v>
      </c>
      <c r="AY736" s="51">
        <f t="shared" ca="1" si="419"/>
        <v>-1704.131258257439</v>
      </c>
      <c r="AZ736" s="52">
        <f t="shared" ca="1" si="406"/>
        <v>0</v>
      </c>
      <c r="BA736" s="52">
        <f t="shared" ca="1" si="407"/>
        <v>0</v>
      </c>
      <c r="BB736" s="52">
        <f t="shared" si="420"/>
        <v>0</v>
      </c>
      <c r="BC736" s="39">
        <f t="shared" si="421"/>
        <v>0</v>
      </c>
      <c r="BD736" s="51">
        <f t="shared" ca="1" si="422"/>
        <v>0</v>
      </c>
      <c r="BE736" s="15">
        <f t="shared" ca="1" si="423"/>
        <v>64283.531780662765</v>
      </c>
      <c r="BF736" s="15">
        <v>-37947.550000000003</v>
      </c>
      <c r="BG736" s="15">
        <f t="shared" ca="1" si="424"/>
        <v>1657686.755627861</v>
      </c>
      <c r="BH736" s="15"/>
      <c r="BI736" s="15"/>
    </row>
    <row r="737" spans="1:61" ht="11.25" x14ac:dyDescent="0.2">
      <c r="A737" s="20">
        <v>31917</v>
      </c>
      <c r="B737" s="20"/>
      <c r="C737" s="20">
        <v>1</v>
      </c>
      <c r="D737" s="20">
        <f t="shared" si="408"/>
        <v>3</v>
      </c>
      <c r="E737" s="47">
        <f t="shared" si="409"/>
        <v>3</v>
      </c>
      <c r="F737" s="47">
        <f t="shared" si="410"/>
        <v>33</v>
      </c>
      <c r="G737" s="21" t="s">
        <v>818</v>
      </c>
      <c r="H737" s="29">
        <v>1345</v>
      </c>
      <c r="I737" s="48"/>
      <c r="J737" s="29">
        <f t="shared" si="411"/>
        <v>2168.0597014925374</v>
      </c>
      <c r="K737" s="125">
        <v>100204.15</v>
      </c>
      <c r="L737" s="125">
        <v>101731.94</v>
      </c>
      <c r="M737" s="125">
        <v>32430</v>
      </c>
      <c r="N737" s="126">
        <f t="shared" si="391"/>
        <v>144252.44459999999</v>
      </c>
      <c r="O737" s="126">
        <f t="shared" ca="1" si="392"/>
        <v>367504.5929265648</v>
      </c>
      <c r="P737" s="126">
        <f t="shared" ca="1" si="393"/>
        <v>66976</v>
      </c>
      <c r="Q737" s="49">
        <f t="shared" si="412"/>
        <v>1</v>
      </c>
      <c r="R737" s="49">
        <f t="shared" si="413"/>
        <v>0</v>
      </c>
      <c r="S737" s="49">
        <f ca="1">OFFSET(V!$B$7,D737,Q737)*H737</f>
        <v>7706.85</v>
      </c>
      <c r="T737" s="49">
        <f ca="1">IF(R737&gt;0,OFFSET(V!$I$7,D737,R737)*IF(R737=1,H737-9300,IF(R737=2,H737-18000,IF(R737=3,H737-45000,0))),0)</f>
        <v>0</v>
      </c>
      <c r="U737" s="49">
        <f>IF(AND(I737=1,H737&gt;20000,H737&lt;=45000),H737*V!$G$7,0)+IF(AND(I737=1,H737&gt;45000,H737&lt;=50000),V!$G$7/5000*(50000-H737)*H737,0)</f>
        <v>0</v>
      </c>
      <c r="V737" s="50">
        <f t="shared" ca="1" si="394"/>
        <v>7706.85</v>
      </c>
      <c r="W737" s="51">
        <v>0</v>
      </c>
      <c r="X737" s="51">
        <v>0</v>
      </c>
      <c r="Y737" s="52">
        <v>148.32525453660168</v>
      </c>
      <c r="Z737" s="52">
        <v>41533.469473776007</v>
      </c>
      <c r="AA737" s="52">
        <v>2056</v>
      </c>
      <c r="AB737" s="138">
        <f t="shared" si="414"/>
        <v>1056</v>
      </c>
      <c r="AC737" s="52">
        <v>39297.335949725333</v>
      </c>
      <c r="AD737" s="138">
        <f t="shared" si="395"/>
        <v>0</v>
      </c>
      <c r="AE737" s="138">
        <f t="shared" si="396"/>
        <v>1345</v>
      </c>
      <c r="AF737" s="138">
        <f t="shared" si="397"/>
        <v>0</v>
      </c>
      <c r="AG737" s="138">
        <f t="shared" si="398"/>
        <v>0</v>
      </c>
      <c r="AH737" s="29"/>
      <c r="AI737" s="29"/>
      <c r="AJ737" s="15"/>
      <c r="AK737" s="51">
        <f t="shared" ca="1" si="399"/>
        <v>964099.23335396964</v>
      </c>
      <c r="AL737" s="15">
        <f t="shared" ca="1" si="400"/>
        <v>1038782.0833539696</v>
      </c>
      <c r="AM737" s="49">
        <f t="shared" ca="1" si="401"/>
        <v>5899.079090837</v>
      </c>
      <c r="AN737" s="49">
        <f t="shared" ca="1" si="402"/>
        <v>65.40871333856731</v>
      </c>
      <c r="AO737" s="15"/>
      <c r="AP737" s="49">
        <f t="shared" ca="1" si="403"/>
        <v>22867.292857827222</v>
      </c>
      <c r="AQ737" s="15">
        <f t="shared" si="415"/>
        <v>39297.335949725333</v>
      </c>
      <c r="AR737" s="15">
        <f t="shared" si="416"/>
        <v>0</v>
      </c>
      <c r="AS737" s="15"/>
      <c r="AT737" s="15"/>
      <c r="AU737" s="51">
        <f t="shared" si="404"/>
        <v>528</v>
      </c>
      <c r="AV737" s="51">
        <f t="shared" ca="1" si="405"/>
        <v>22429.754451731391</v>
      </c>
      <c r="AW737" s="51">
        <f t="shared" ca="1" si="417"/>
        <v>0</v>
      </c>
      <c r="AX737" s="15">
        <f t="shared" ca="1" si="418"/>
        <v>6527.7113598332799</v>
      </c>
      <c r="AY737" s="51">
        <f t="shared" ca="1" si="419"/>
        <v>-718.08280680896166</v>
      </c>
      <c r="AZ737" s="52">
        <f t="shared" ca="1" si="406"/>
        <v>0</v>
      </c>
      <c r="BA737" s="52">
        <f t="shared" ca="1" si="407"/>
        <v>0</v>
      </c>
      <c r="BB737" s="52">
        <f t="shared" si="420"/>
        <v>0</v>
      </c>
      <c r="BC737" s="39">
        <f t="shared" si="421"/>
        <v>0</v>
      </c>
      <c r="BD737" s="51">
        <f t="shared" ca="1" si="422"/>
        <v>0</v>
      </c>
      <c r="BE737" s="15">
        <f t="shared" ca="1" si="423"/>
        <v>45106.964502749652</v>
      </c>
      <c r="BF737" s="15">
        <v>-22653.119999999999</v>
      </c>
      <c r="BG737" s="15">
        <f t="shared" ca="1" si="424"/>
        <v>1067200.4156608947</v>
      </c>
      <c r="BH737" s="15"/>
      <c r="BI737" s="15"/>
    </row>
    <row r="738" spans="1:61" ht="11.25" x14ac:dyDescent="0.2">
      <c r="A738" s="20">
        <v>31918</v>
      </c>
      <c r="B738" s="20"/>
      <c r="C738" s="20">
        <v>1</v>
      </c>
      <c r="D738" s="20">
        <f t="shared" si="408"/>
        <v>3</v>
      </c>
      <c r="E738" s="47">
        <f t="shared" si="409"/>
        <v>4</v>
      </c>
      <c r="F738" s="47">
        <f t="shared" si="410"/>
        <v>34</v>
      </c>
      <c r="G738" s="21" t="s">
        <v>819</v>
      </c>
      <c r="H738" s="29">
        <v>3124</v>
      </c>
      <c r="I738" s="48"/>
      <c r="J738" s="29">
        <f t="shared" si="411"/>
        <v>5035.7014925373132</v>
      </c>
      <c r="K738" s="125">
        <v>191857.85</v>
      </c>
      <c r="L738" s="125">
        <v>350176.26</v>
      </c>
      <c r="M738" s="125">
        <v>67469</v>
      </c>
      <c r="N738" s="126">
        <f t="shared" si="391"/>
        <v>342175.3934</v>
      </c>
      <c r="O738" s="126">
        <f t="shared" ca="1" si="392"/>
        <v>853594.31100564182</v>
      </c>
      <c r="P738" s="126">
        <f t="shared" ca="1" si="393"/>
        <v>153426</v>
      </c>
      <c r="Q738" s="49">
        <f t="shared" si="412"/>
        <v>1</v>
      </c>
      <c r="R738" s="49">
        <f t="shared" si="413"/>
        <v>0</v>
      </c>
      <c r="S738" s="49">
        <f ca="1">OFFSET(V!$B$7,D738,Q738)*H738</f>
        <v>17900.52</v>
      </c>
      <c r="T738" s="49">
        <f ca="1">IF(R738&gt;0,OFFSET(V!$I$7,D738,R738)*IF(R738=1,H738-9300,IF(R738=2,H738-18000,IF(R738=3,H738-45000,0))),0)</f>
        <v>0</v>
      </c>
      <c r="U738" s="49">
        <f>IF(AND(I738=1,H738&gt;20000,H738&lt;=45000),H738*V!$G$7,0)+IF(AND(I738=1,H738&gt;45000,H738&lt;=50000),V!$G$7/5000*(50000-H738)*H738,0)</f>
        <v>0</v>
      </c>
      <c r="V738" s="50">
        <f t="shared" ca="1" si="394"/>
        <v>17900.52</v>
      </c>
      <c r="W738" s="51">
        <v>14106.5</v>
      </c>
      <c r="X738" s="51">
        <v>0</v>
      </c>
      <c r="Y738" s="52">
        <v>590.39410477969227</v>
      </c>
      <c r="Z738" s="52">
        <v>115006.14085448718</v>
      </c>
      <c r="AA738" s="52">
        <v>2213</v>
      </c>
      <c r="AB738" s="138">
        <f t="shared" si="414"/>
        <v>1213</v>
      </c>
      <c r="AC738" s="52">
        <v>108814.28907098068</v>
      </c>
      <c r="AD738" s="138">
        <f t="shared" si="395"/>
        <v>0</v>
      </c>
      <c r="AE738" s="138">
        <f t="shared" si="396"/>
        <v>3124</v>
      </c>
      <c r="AF738" s="138">
        <f t="shared" si="397"/>
        <v>0</v>
      </c>
      <c r="AG738" s="138">
        <f t="shared" si="398"/>
        <v>0</v>
      </c>
      <c r="AH738" s="29"/>
      <c r="AI738" s="29"/>
      <c r="AJ738" s="15"/>
      <c r="AK738" s="51">
        <f t="shared" ca="1" si="399"/>
        <v>2239290.7100355397</v>
      </c>
      <c r="AL738" s="15">
        <f t="shared" ca="1" si="400"/>
        <v>2424723.7300355397</v>
      </c>
      <c r="AM738" s="49">
        <f t="shared" ca="1" si="401"/>
        <v>13701.652847416199</v>
      </c>
      <c r="AN738" s="49">
        <f t="shared" ca="1" si="402"/>
        <v>260.35295794342028</v>
      </c>
      <c r="AO738" s="15"/>
      <c r="AP738" s="49">
        <f t="shared" ca="1" si="403"/>
        <v>63319.514037433757</v>
      </c>
      <c r="AQ738" s="15">
        <f t="shared" si="415"/>
        <v>108814.28907098068</v>
      </c>
      <c r="AR738" s="15">
        <f t="shared" si="416"/>
        <v>0</v>
      </c>
      <c r="AS738" s="15"/>
      <c r="AT738" s="15"/>
      <c r="AU738" s="51">
        <f t="shared" si="404"/>
        <v>606.5</v>
      </c>
      <c r="AV738" s="51">
        <f t="shared" ca="1" si="405"/>
        <v>52097.065358519598</v>
      </c>
      <c r="AW738" s="51">
        <f t="shared" ca="1" si="417"/>
        <v>0</v>
      </c>
      <c r="AX738" s="15">
        <f t="shared" ca="1" si="418"/>
        <v>7208.7903249726805</v>
      </c>
      <c r="AY738" s="51">
        <f t="shared" ca="1" si="419"/>
        <v>-793.00509855660641</v>
      </c>
      <c r="AZ738" s="52">
        <f t="shared" ca="1" si="406"/>
        <v>0</v>
      </c>
      <c r="BA738" s="52">
        <f t="shared" ca="1" si="407"/>
        <v>0</v>
      </c>
      <c r="BB738" s="52">
        <f t="shared" si="420"/>
        <v>0</v>
      </c>
      <c r="BC738" s="39">
        <f t="shared" si="421"/>
        <v>0</v>
      </c>
      <c r="BD738" s="51">
        <f t="shared" ca="1" si="422"/>
        <v>0</v>
      </c>
      <c r="BE738" s="15">
        <f t="shared" ca="1" si="423"/>
        <v>115230.07429739676</v>
      </c>
      <c r="BF738" s="15">
        <v>-54127.53</v>
      </c>
      <c r="BG738" s="15">
        <f t="shared" ca="1" si="424"/>
        <v>2499788.2801382965</v>
      </c>
      <c r="BH738" s="15"/>
      <c r="BI738" s="15"/>
    </row>
    <row r="739" spans="1:61" ht="11.25" x14ac:dyDescent="0.2">
      <c r="A739" s="20">
        <v>31919</v>
      </c>
      <c r="B739" s="20"/>
      <c r="C739" s="20">
        <v>1</v>
      </c>
      <c r="D739" s="20">
        <f t="shared" si="408"/>
        <v>3</v>
      </c>
      <c r="E739" s="47">
        <f t="shared" si="409"/>
        <v>3</v>
      </c>
      <c r="F739" s="47">
        <f t="shared" si="410"/>
        <v>33</v>
      </c>
      <c r="G739" s="21" t="s">
        <v>820</v>
      </c>
      <c r="H739" s="29">
        <v>2057</v>
      </c>
      <c r="I739" s="48"/>
      <c r="J739" s="29">
        <f t="shared" si="411"/>
        <v>3315.7611940298507</v>
      </c>
      <c r="K739" s="125">
        <v>133348.9</v>
      </c>
      <c r="L739" s="125">
        <v>298197.69</v>
      </c>
      <c r="M739" s="125">
        <v>0</v>
      </c>
      <c r="N739" s="126">
        <f t="shared" si="391"/>
        <v>212308.30710000001</v>
      </c>
      <c r="O739" s="126">
        <f t="shared" ca="1" si="392"/>
        <v>562049.77520441916</v>
      </c>
      <c r="P739" s="126">
        <f t="shared" ca="1" si="393"/>
        <v>104922</v>
      </c>
      <c r="Q739" s="49">
        <f t="shared" si="412"/>
        <v>1</v>
      </c>
      <c r="R739" s="49">
        <f t="shared" si="413"/>
        <v>0</v>
      </c>
      <c r="S739" s="49">
        <f ca="1">OFFSET(V!$B$7,D739,Q739)*H739</f>
        <v>11786.61</v>
      </c>
      <c r="T739" s="49">
        <f ca="1">IF(R739&gt;0,OFFSET(V!$I$7,D739,R739)*IF(R739=1,H739-9300,IF(R739=2,H739-18000,IF(R739=3,H739-45000,0))),0)</f>
        <v>0</v>
      </c>
      <c r="U739" s="49">
        <f>IF(AND(I739=1,H739&gt;20000,H739&lt;=45000),H739*V!$G$7,0)+IF(AND(I739=1,H739&gt;45000,H739&lt;=50000),V!$G$7/5000*(50000-H739)*H739,0)</f>
        <v>0</v>
      </c>
      <c r="V739" s="50">
        <f t="shared" ca="1" si="394"/>
        <v>11786.61</v>
      </c>
      <c r="W739" s="51">
        <v>0</v>
      </c>
      <c r="X739" s="51">
        <v>0</v>
      </c>
      <c r="Y739" s="52">
        <v>6816.9298634477445</v>
      </c>
      <c r="Z739" s="52">
        <v>25950.597007332686</v>
      </c>
      <c r="AA739" s="52">
        <v>0</v>
      </c>
      <c r="AB739" s="138">
        <f t="shared" si="414"/>
        <v>0</v>
      </c>
      <c r="AC739" s="52">
        <v>24553.434654356974</v>
      </c>
      <c r="AD739" s="138">
        <f t="shared" si="395"/>
        <v>0</v>
      </c>
      <c r="AE739" s="138">
        <f t="shared" si="396"/>
        <v>2057</v>
      </c>
      <c r="AF739" s="138">
        <f t="shared" si="397"/>
        <v>0</v>
      </c>
      <c r="AG739" s="138">
        <f t="shared" si="398"/>
        <v>0</v>
      </c>
      <c r="AH739" s="29"/>
      <c r="AI739" s="29"/>
      <c r="AJ739" s="15"/>
      <c r="AK739" s="51">
        <f t="shared" ca="1" si="399"/>
        <v>1474462.5449881898</v>
      </c>
      <c r="AL739" s="15">
        <f t="shared" ca="1" si="400"/>
        <v>1591171.1549881899</v>
      </c>
      <c r="AM739" s="49">
        <f t="shared" ca="1" si="401"/>
        <v>9021.8629664324981</v>
      </c>
      <c r="AN739" s="49">
        <f t="shared" ca="1" si="402"/>
        <v>3006.1408805965848</v>
      </c>
      <c r="AO739" s="15"/>
      <c r="AP739" s="49">
        <f t="shared" ca="1" si="403"/>
        <v>14287.751760705018</v>
      </c>
      <c r="AQ739" s="15">
        <f t="shared" si="415"/>
        <v>24553.434654356974</v>
      </c>
      <c r="AR739" s="15">
        <f t="shared" si="416"/>
        <v>0</v>
      </c>
      <c r="AS739" s="15"/>
      <c r="AT739" s="15"/>
      <c r="AU739" s="51">
        <f t="shared" si="404"/>
        <v>0</v>
      </c>
      <c r="AV739" s="51">
        <f t="shared" ca="1" si="405"/>
        <v>34303.349373391429</v>
      </c>
      <c r="AW739" s="51">
        <f t="shared" ca="1" si="417"/>
        <v>0</v>
      </c>
      <c r="AX739" s="15">
        <f t="shared" ca="1" si="418"/>
        <v>24037.666479739473</v>
      </c>
      <c r="AY739" s="51">
        <f t="shared" ca="1" si="419"/>
        <v>-2644.2705664225118</v>
      </c>
      <c r="AZ739" s="52">
        <f t="shared" ca="1" si="406"/>
        <v>0</v>
      </c>
      <c r="BA739" s="52">
        <f t="shared" ca="1" si="407"/>
        <v>0</v>
      </c>
      <c r="BB739" s="52">
        <f t="shared" si="420"/>
        <v>0</v>
      </c>
      <c r="BC739" s="39">
        <f t="shared" si="421"/>
        <v>0</v>
      </c>
      <c r="BD739" s="51">
        <f t="shared" ca="1" si="422"/>
        <v>0</v>
      </c>
      <c r="BE739" s="15">
        <f t="shared" ca="1" si="423"/>
        <v>45946.830567673933</v>
      </c>
      <c r="BF739" s="15">
        <v>-34722.620000000003</v>
      </c>
      <c r="BG739" s="15">
        <f t="shared" ca="1" si="424"/>
        <v>1614423.3694028929</v>
      </c>
      <c r="BH739" s="15"/>
      <c r="BI739" s="15"/>
    </row>
    <row r="740" spans="1:61" ht="11.25" x14ac:dyDescent="0.2">
      <c r="A740" s="20">
        <v>31920</v>
      </c>
      <c r="B740" s="20"/>
      <c r="C740" s="20">
        <v>1</v>
      </c>
      <c r="D740" s="20">
        <f t="shared" si="408"/>
        <v>3</v>
      </c>
      <c r="E740" s="47">
        <f t="shared" si="409"/>
        <v>2</v>
      </c>
      <c r="F740" s="47">
        <f t="shared" si="410"/>
        <v>32</v>
      </c>
      <c r="G740" s="21" t="s">
        <v>821</v>
      </c>
      <c r="H740" s="29">
        <v>616</v>
      </c>
      <c r="I740" s="48"/>
      <c r="J740" s="29">
        <f t="shared" si="411"/>
        <v>992.95522388059703</v>
      </c>
      <c r="K740" s="125">
        <v>30245.5</v>
      </c>
      <c r="L740" s="125">
        <v>60027.45</v>
      </c>
      <c r="M740" s="125">
        <v>18116</v>
      </c>
      <c r="N740" s="126">
        <f t="shared" si="391"/>
        <v>63303.465499999998</v>
      </c>
      <c r="O740" s="126">
        <f t="shared" ca="1" si="392"/>
        <v>168314.37118421108</v>
      </c>
      <c r="P740" s="126">
        <f t="shared" ca="1" si="393"/>
        <v>31503</v>
      </c>
      <c r="Q740" s="49">
        <f t="shared" si="412"/>
        <v>1</v>
      </c>
      <c r="R740" s="49">
        <f t="shared" si="413"/>
        <v>0</v>
      </c>
      <c r="S740" s="49">
        <f ca="1">OFFSET(V!$B$7,D740,Q740)*H740</f>
        <v>3529.6800000000003</v>
      </c>
      <c r="T740" s="49">
        <f ca="1">IF(R740&gt;0,OFFSET(V!$I$7,D740,R740)*IF(R740=1,H740-9300,IF(R740=2,H740-18000,IF(R740=3,H740-45000,0))),0)</f>
        <v>0</v>
      </c>
      <c r="U740" s="49">
        <f>IF(AND(I740=1,H740&gt;20000,H740&lt;=45000),H740*V!$G$7,0)+IF(AND(I740=1,H740&gt;45000,H740&lt;=50000),V!$G$7/5000*(50000-H740)*H740,0)</f>
        <v>0</v>
      </c>
      <c r="V740" s="50">
        <f t="shared" ca="1" si="394"/>
        <v>3529.6800000000003</v>
      </c>
      <c r="W740" s="51">
        <v>0</v>
      </c>
      <c r="X740" s="51">
        <v>0</v>
      </c>
      <c r="Y740" s="52">
        <v>0</v>
      </c>
      <c r="Z740" s="52">
        <v>14302.667819742301</v>
      </c>
      <c r="AA740" s="52">
        <v>3997</v>
      </c>
      <c r="AB740" s="138">
        <f t="shared" si="414"/>
        <v>2997</v>
      </c>
      <c r="AC740" s="52">
        <v>13532.621989227702</v>
      </c>
      <c r="AD740" s="138">
        <f t="shared" si="395"/>
        <v>0</v>
      </c>
      <c r="AE740" s="138">
        <f t="shared" si="396"/>
        <v>616</v>
      </c>
      <c r="AF740" s="138">
        <f t="shared" si="397"/>
        <v>0</v>
      </c>
      <c r="AG740" s="138">
        <f t="shared" si="398"/>
        <v>0</v>
      </c>
      <c r="AH740" s="29"/>
      <c r="AI740" s="29"/>
      <c r="AJ740" s="15"/>
      <c r="AK740" s="51">
        <f t="shared" ca="1" si="399"/>
        <v>441550.28085207829</v>
      </c>
      <c r="AL740" s="15">
        <f t="shared" ca="1" si="400"/>
        <v>476582.96085207828</v>
      </c>
      <c r="AM740" s="49">
        <f t="shared" ca="1" si="401"/>
        <v>2701.7343642792507</v>
      </c>
      <c r="AN740" s="49">
        <f t="shared" ca="1" si="402"/>
        <v>0</v>
      </c>
      <c r="AO740" s="15"/>
      <c r="AP740" s="49">
        <f t="shared" ca="1" si="403"/>
        <v>7874.6923343058124</v>
      </c>
      <c r="AQ740" s="15">
        <f t="shared" si="415"/>
        <v>13532.621989227702</v>
      </c>
      <c r="AR740" s="15">
        <f t="shared" si="416"/>
        <v>0</v>
      </c>
      <c r="AS740" s="15"/>
      <c r="AT740" s="15"/>
      <c r="AU740" s="51">
        <f t="shared" si="404"/>
        <v>1498.5</v>
      </c>
      <c r="AV740" s="51">
        <f t="shared" ca="1" si="405"/>
        <v>10272.660774919357</v>
      </c>
      <c r="AW740" s="51">
        <f t="shared" ca="1" si="417"/>
        <v>0</v>
      </c>
      <c r="AX740" s="15">
        <f t="shared" ca="1" si="418"/>
        <v>6113.2311199974665</v>
      </c>
      <c r="AY740" s="51">
        <f t="shared" ca="1" si="419"/>
        <v>-672.48778619889686</v>
      </c>
      <c r="AZ740" s="52">
        <f t="shared" ca="1" si="406"/>
        <v>0</v>
      </c>
      <c r="BA740" s="52">
        <f t="shared" ca="1" si="407"/>
        <v>0</v>
      </c>
      <c r="BB740" s="52">
        <f t="shared" si="420"/>
        <v>0</v>
      </c>
      <c r="BC740" s="39">
        <f t="shared" si="421"/>
        <v>0</v>
      </c>
      <c r="BD740" s="51">
        <f t="shared" ca="1" si="422"/>
        <v>0</v>
      </c>
      <c r="BE740" s="15">
        <f t="shared" ca="1" si="423"/>
        <v>18973.365323026272</v>
      </c>
      <c r="BF740" s="15">
        <v>-10415.23</v>
      </c>
      <c r="BG740" s="15">
        <f t="shared" ca="1" si="424"/>
        <v>487842.83053938381</v>
      </c>
      <c r="BH740" s="15"/>
      <c r="BI740" s="15"/>
    </row>
    <row r="741" spans="1:61" ht="11.25" x14ac:dyDescent="0.2">
      <c r="A741" s="20">
        <v>31921</v>
      </c>
      <c r="B741" s="20"/>
      <c r="C741" s="20">
        <v>1</v>
      </c>
      <c r="D741" s="20">
        <f t="shared" si="408"/>
        <v>3</v>
      </c>
      <c r="E741" s="47">
        <f t="shared" si="409"/>
        <v>4</v>
      </c>
      <c r="F741" s="47">
        <f t="shared" si="410"/>
        <v>34</v>
      </c>
      <c r="G741" s="21" t="s">
        <v>822</v>
      </c>
      <c r="H741" s="29">
        <v>2829</v>
      </c>
      <c r="I741" s="48"/>
      <c r="J741" s="29">
        <f t="shared" si="411"/>
        <v>4560.1791044776119</v>
      </c>
      <c r="K741" s="125">
        <v>220526.00000000003</v>
      </c>
      <c r="L741" s="125">
        <v>301244.65000000002</v>
      </c>
      <c r="M741" s="125">
        <v>68130</v>
      </c>
      <c r="N741" s="126">
        <f t="shared" si="391"/>
        <v>344394.1335</v>
      </c>
      <c r="O741" s="126">
        <f t="shared" ca="1" si="392"/>
        <v>772989.21441580052</v>
      </c>
      <c r="P741" s="126">
        <f t="shared" ca="1" si="393"/>
        <v>128579</v>
      </c>
      <c r="Q741" s="49">
        <f t="shared" si="412"/>
        <v>1</v>
      </c>
      <c r="R741" s="49">
        <f t="shared" si="413"/>
        <v>0</v>
      </c>
      <c r="S741" s="49">
        <f ca="1">OFFSET(V!$B$7,D741,Q741)*H741</f>
        <v>16210.170000000002</v>
      </c>
      <c r="T741" s="49">
        <f ca="1">IF(R741&gt;0,OFFSET(V!$I$7,D741,R741)*IF(R741=1,H741-9300,IF(R741=2,H741-18000,IF(R741=3,H741-45000,0))),0)</f>
        <v>0</v>
      </c>
      <c r="U741" s="49">
        <f>IF(AND(I741=1,H741&gt;20000,H741&lt;=45000),H741*V!$G$7,0)+IF(AND(I741=1,H741&gt;45000,H741&lt;=50000),V!$G$7/5000*(50000-H741)*H741,0)</f>
        <v>0</v>
      </c>
      <c r="V741" s="50">
        <f t="shared" ca="1" si="394"/>
        <v>16210.170000000002</v>
      </c>
      <c r="W741" s="51">
        <v>11663.45</v>
      </c>
      <c r="X741" s="51">
        <v>0</v>
      </c>
      <c r="Y741" s="52">
        <v>5236.6590844676348</v>
      </c>
      <c r="Z741" s="52">
        <v>31724.381009134973</v>
      </c>
      <c r="AA741" s="52">
        <v>2026</v>
      </c>
      <c r="AB741" s="138">
        <f t="shared" si="414"/>
        <v>1026</v>
      </c>
      <c r="AC741" s="52">
        <v>30016.362083601329</v>
      </c>
      <c r="AD741" s="138">
        <f t="shared" si="395"/>
        <v>0</v>
      </c>
      <c r="AE741" s="138">
        <f t="shared" si="396"/>
        <v>2829</v>
      </c>
      <c r="AF741" s="138">
        <f t="shared" si="397"/>
        <v>0</v>
      </c>
      <c r="AG741" s="138">
        <f t="shared" si="398"/>
        <v>0</v>
      </c>
      <c r="AH741" s="29"/>
      <c r="AI741" s="29"/>
      <c r="AJ741" s="15"/>
      <c r="AK741" s="51">
        <f t="shared" ca="1" si="399"/>
        <v>2027834.0008612492</v>
      </c>
      <c r="AL741" s="15">
        <f t="shared" ca="1" si="400"/>
        <v>2184286.620861249</v>
      </c>
      <c r="AM741" s="49">
        <f t="shared" ca="1" si="401"/>
        <v>12407.802786600649</v>
      </c>
      <c r="AN741" s="49">
        <f t="shared" ca="1" si="402"/>
        <v>2309.2704878738277</v>
      </c>
      <c r="AO741" s="15"/>
      <c r="AP741" s="49">
        <f t="shared" ca="1" si="403"/>
        <v>17466.653290961574</v>
      </c>
      <c r="AQ741" s="15">
        <f t="shared" si="415"/>
        <v>30016.362083601329</v>
      </c>
      <c r="AR741" s="15">
        <f t="shared" si="416"/>
        <v>0</v>
      </c>
      <c r="AS741" s="15"/>
      <c r="AT741" s="15"/>
      <c r="AU741" s="51">
        <f t="shared" si="404"/>
        <v>513</v>
      </c>
      <c r="AV741" s="51">
        <f t="shared" ca="1" si="405"/>
        <v>47177.528136764391</v>
      </c>
      <c r="AW741" s="51">
        <f t="shared" ca="1" si="417"/>
        <v>0</v>
      </c>
      <c r="AX741" s="15">
        <f t="shared" ca="1" si="418"/>
        <v>35140.81934412464</v>
      </c>
      <c r="AY741" s="51">
        <f t="shared" ca="1" si="419"/>
        <v>-3865.6761607854182</v>
      </c>
      <c r="AZ741" s="52">
        <f t="shared" ca="1" si="406"/>
        <v>0</v>
      </c>
      <c r="BA741" s="52">
        <f t="shared" ca="1" si="407"/>
        <v>0</v>
      </c>
      <c r="BB741" s="52">
        <f t="shared" si="420"/>
        <v>0</v>
      </c>
      <c r="BC741" s="39">
        <f t="shared" si="421"/>
        <v>0</v>
      </c>
      <c r="BD741" s="51">
        <f t="shared" ca="1" si="422"/>
        <v>0</v>
      </c>
      <c r="BE741" s="15">
        <f t="shared" ca="1" si="423"/>
        <v>61291.505266940549</v>
      </c>
      <c r="BF741" s="15">
        <v>-49123.360000000001</v>
      </c>
      <c r="BG741" s="15">
        <f t="shared" ca="1" si="424"/>
        <v>2211171.8394026645</v>
      </c>
      <c r="BH741" s="15"/>
      <c r="BI741" s="15"/>
    </row>
    <row r="742" spans="1:61" ht="11.25" x14ac:dyDescent="0.2">
      <c r="A742" s="20">
        <v>31922</v>
      </c>
      <c r="B742" s="20"/>
      <c r="C742" s="20">
        <v>1</v>
      </c>
      <c r="D742" s="20">
        <f t="shared" si="408"/>
        <v>3</v>
      </c>
      <c r="E742" s="47">
        <f t="shared" si="409"/>
        <v>3</v>
      </c>
      <c r="F742" s="47">
        <f t="shared" si="410"/>
        <v>33</v>
      </c>
      <c r="G742" s="21" t="s">
        <v>823</v>
      </c>
      <c r="H742" s="29">
        <v>2046</v>
      </c>
      <c r="I742" s="48"/>
      <c r="J742" s="29">
        <f t="shared" si="411"/>
        <v>3298.0298507462685</v>
      </c>
      <c r="K742" s="125">
        <v>142458</v>
      </c>
      <c r="L742" s="125">
        <v>228010.46</v>
      </c>
      <c r="M742" s="125">
        <v>18850</v>
      </c>
      <c r="N742" s="126">
        <f t="shared" si="391"/>
        <v>210343.8394</v>
      </c>
      <c r="O742" s="126">
        <f t="shared" ca="1" si="392"/>
        <v>559044.16143327253</v>
      </c>
      <c r="P742" s="126">
        <f t="shared" ca="1" si="393"/>
        <v>104610</v>
      </c>
      <c r="Q742" s="49">
        <f t="shared" si="412"/>
        <v>1</v>
      </c>
      <c r="R742" s="49">
        <f t="shared" si="413"/>
        <v>0</v>
      </c>
      <c r="S742" s="49">
        <f ca="1">OFFSET(V!$B$7,D742,Q742)*H742</f>
        <v>11723.580000000002</v>
      </c>
      <c r="T742" s="49">
        <f ca="1">IF(R742&gt;0,OFFSET(V!$I$7,D742,R742)*IF(R742=1,H742-9300,IF(R742=2,H742-18000,IF(R742=3,H742-45000,0))),0)</f>
        <v>0</v>
      </c>
      <c r="U742" s="49">
        <f>IF(AND(I742=1,H742&gt;20000,H742&lt;=45000),H742*V!$G$7,0)+IF(AND(I742=1,H742&gt;45000,H742&lt;=50000),V!$G$7/5000*(50000-H742)*H742,0)</f>
        <v>0</v>
      </c>
      <c r="V742" s="50">
        <f t="shared" ca="1" si="394"/>
        <v>11723.580000000002</v>
      </c>
      <c r="W742" s="51">
        <v>0</v>
      </c>
      <c r="X742" s="51">
        <v>0</v>
      </c>
      <c r="Y742" s="52">
        <v>0</v>
      </c>
      <c r="Z742" s="52">
        <v>34017.354272799283</v>
      </c>
      <c r="AA742" s="52">
        <v>0</v>
      </c>
      <c r="AB742" s="138">
        <f t="shared" si="414"/>
        <v>0</v>
      </c>
      <c r="AC742" s="52">
        <v>32185.883238650706</v>
      </c>
      <c r="AD742" s="138">
        <f t="shared" si="395"/>
        <v>0</v>
      </c>
      <c r="AE742" s="138">
        <f t="shared" si="396"/>
        <v>2046</v>
      </c>
      <c r="AF742" s="138">
        <f t="shared" si="397"/>
        <v>0</v>
      </c>
      <c r="AG742" s="138">
        <f t="shared" si="398"/>
        <v>0</v>
      </c>
      <c r="AH742" s="29"/>
      <c r="AI742" s="29"/>
      <c r="AJ742" s="15"/>
      <c r="AK742" s="51">
        <f t="shared" ca="1" si="399"/>
        <v>1466577.7185444029</v>
      </c>
      <c r="AL742" s="15">
        <f t="shared" ca="1" si="400"/>
        <v>1582911.2985444029</v>
      </c>
      <c r="AM742" s="49">
        <f t="shared" ca="1" si="401"/>
        <v>8973.6177099275119</v>
      </c>
      <c r="AN742" s="49">
        <f t="shared" ca="1" si="402"/>
        <v>0</v>
      </c>
      <c r="AO742" s="15"/>
      <c r="AP742" s="49">
        <f t="shared" ca="1" si="403"/>
        <v>18729.107205833439</v>
      </c>
      <c r="AQ742" s="15">
        <f t="shared" si="415"/>
        <v>32185.883238650706</v>
      </c>
      <c r="AR742" s="15">
        <f t="shared" si="416"/>
        <v>0</v>
      </c>
      <c r="AS742" s="15"/>
      <c r="AT742" s="15"/>
      <c r="AU742" s="51">
        <f t="shared" si="404"/>
        <v>0</v>
      </c>
      <c r="AV742" s="51">
        <f t="shared" ca="1" si="405"/>
        <v>34119.909002410721</v>
      </c>
      <c r="AW742" s="51">
        <f t="shared" ca="1" si="417"/>
        <v>0</v>
      </c>
      <c r="AX742" s="15">
        <f t="shared" ca="1" si="418"/>
        <v>20663.132969593455</v>
      </c>
      <c r="AY742" s="51">
        <f t="shared" ca="1" si="419"/>
        <v>-2273.0540157724477</v>
      </c>
      <c r="AZ742" s="52">
        <f t="shared" ca="1" si="406"/>
        <v>0</v>
      </c>
      <c r="BA742" s="52">
        <f t="shared" ca="1" si="407"/>
        <v>0</v>
      </c>
      <c r="BB742" s="52">
        <f t="shared" si="420"/>
        <v>0</v>
      </c>
      <c r="BC742" s="39">
        <f t="shared" si="421"/>
        <v>0</v>
      </c>
      <c r="BD742" s="51">
        <f t="shared" ca="1" si="422"/>
        <v>0</v>
      </c>
      <c r="BE742" s="15">
        <f t="shared" ca="1" si="423"/>
        <v>50575.962192471714</v>
      </c>
      <c r="BF742" s="15">
        <v>-35359.9</v>
      </c>
      <c r="BG742" s="15">
        <f t="shared" ca="1" si="424"/>
        <v>1607100.9784468021</v>
      </c>
      <c r="BH742" s="15"/>
      <c r="BI742" s="15"/>
    </row>
    <row r="743" spans="1:61" ht="11.25" x14ac:dyDescent="0.2">
      <c r="A743" s="20">
        <v>31923</v>
      </c>
      <c r="B743" s="20"/>
      <c r="C743" s="20">
        <v>1</v>
      </c>
      <c r="D743" s="20">
        <f t="shared" si="408"/>
        <v>3</v>
      </c>
      <c r="E743" s="47">
        <f t="shared" si="409"/>
        <v>2</v>
      </c>
      <c r="F743" s="47">
        <f t="shared" si="410"/>
        <v>32</v>
      </c>
      <c r="G743" s="21" t="s">
        <v>824</v>
      </c>
      <c r="H743" s="29">
        <v>902</v>
      </c>
      <c r="I743" s="48"/>
      <c r="J743" s="29">
        <f t="shared" si="411"/>
        <v>1453.9701492537313</v>
      </c>
      <c r="K743" s="125">
        <v>49976.7</v>
      </c>
      <c r="L743" s="125">
        <v>15372.61</v>
      </c>
      <c r="M743" s="125">
        <v>35428</v>
      </c>
      <c r="N743" s="126">
        <f t="shared" si="391"/>
        <v>77406.541899999997</v>
      </c>
      <c r="O743" s="126">
        <f t="shared" ca="1" si="392"/>
        <v>246460.32923402335</v>
      </c>
      <c r="P743" s="126">
        <f t="shared" ca="1" si="393"/>
        <v>50716</v>
      </c>
      <c r="Q743" s="49">
        <f t="shared" si="412"/>
        <v>1</v>
      </c>
      <c r="R743" s="49">
        <f t="shared" si="413"/>
        <v>0</v>
      </c>
      <c r="S743" s="49">
        <f ca="1">OFFSET(V!$B$7,D743,Q743)*H743</f>
        <v>5168.46</v>
      </c>
      <c r="T743" s="49">
        <f ca="1">IF(R743&gt;0,OFFSET(V!$I$7,D743,R743)*IF(R743=1,H743-9300,IF(R743=2,H743-18000,IF(R743=3,H743-45000,0))),0)</f>
        <v>0</v>
      </c>
      <c r="U743" s="49">
        <f>IF(AND(I743=1,H743&gt;20000,H743&lt;=45000),H743*V!$G$7,0)+IF(AND(I743=1,H743&gt;45000,H743&lt;=50000),V!$G$7/5000*(50000-H743)*H743,0)</f>
        <v>0</v>
      </c>
      <c r="V743" s="50">
        <f t="shared" ca="1" si="394"/>
        <v>5168.46</v>
      </c>
      <c r="W743" s="51">
        <v>0</v>
      </c>
      <c r="X743" s="51">
        <v>0</v>
      </c>
      <c r="Y743" s="52">
        <v>674.25855540940233</v>
      </c>
      <c r="Z743" s="52">
        <v>23917.792489989315</v>
      </c>
      <c r="AA743" s="52">
        <v>0</v>
      </c>
      <c r="AB743" s="138">
        <f t="shared" si="414"/>
        <v>0</v>
      </c>
      <c r="AC743" s="52">
        <v>22630.074938679962</v>
      </c>
      <c r="AD743" s="138">
        <f t="shared" si="395"/>
        <v>0</v>
      </c>
      <c r="AE743" s="138">
        <f t="shared" si="396"/>
        <v>902</v>
      </c>
      <c r="AF743" s="138">
        <f t="shared" si="397"/>
        <v>0</v>
      </c>
      <c r="AG743" s="138">
        <f t="shared" si="398"/>
        <v>0</v>
      </c>
      <c r="AH743" s="29"/>
      <c r="AI743" s="29"/>
      <c r="AJ743" s="15"/>
      <c r="AK743" s="51">
        <f t="shared" ca="1" si="399"/>
        <v>646555.76839054318</v>
      </c>
      <c r="AL743" s="15">
        <f t="shared" ca="1" si="400"/>
        <v>702440.22839054314</v>
      </c>
      <c r="AM743" s="49">
        <f t="shared" ca="1" si="401"/>
        <v>3956.1110334089026</v>
      </c>
      <c r="AN743" s="49">
        <f t="shared" ca="1" si="402"/>
        <v>297.33564054641226</v>
      </c>
      <c r="AO743" s="15"/>
      <c r="AP743" s="49">
        <f t="shared" ca="1" si="403"/>
        <v>13168.540271519045</v>
      </c>
      <c r="AQ743" s="15">
        <f t="shared" si="415"/>
        <v>22630.074938679962</v>
      </c>
      <c r="AR743" s="15">
        <f t="shared" si="416"/>
        <v>0</v>
      </c>
      <c r="AS743" s="15"/>
      <c r="AT743" s="15"/>
      <c r="AU743" s="51">
        <f t="shared" si="404"/>
        <v>0</v>
      </c>
      <c r="AV743" s="51">
        <f t="shared" ca="1" si="405"/>
        <v>15042.110420417632</v>
      </c>
      <c r="AW743" s="51">
        <f t="shared" ca="1" si="417"/>
        <v>0</v>
      </c>
      <c r="AX743" s="15">
        <f t="shared" ca="1" si="418"/>
        <v>5580.575753256715</v>
      </c>
      <c r="AY743" s="51">
        <f t="shared" ca="1" si="419"/>
        <v>-613.89287601879585</v>
      </c>
      <c r="AZ743" s="52">
        <f t="shared" ca="1" si="406"/>
        <v>0</v>
      </c>
      <c r="BA743" s="52">
        <f t="shared" ca="1" si="407"/>
        <v>0</v>
      </c>
      <c r="BB743" s="52">
        <f t="shared" si="420"/>
        <v>0</v>
      </c>
      <c r="BC743" s="39">
        <f t="shared" si="421"/>
        <v>0</v>
      </c>
      <c r="BD743" s="51">
        <f t="shared" ca="1" si="422"/>
        <v>0</v>
      </c>
      <c r="BE743" s="15">
        <f t="shared" ca="1" si="423"/>
        <v>27596.757815917881</v>
      </c>
      <c r="BF743" s="15">
        <v>-14081.26</v>
      </c>
      <c r="BG743" s="15">
        <f t="shared" ca="1" si="424"/>
        <v>720209.17288041627</v>
      </c>
      <c r="BH743" s="15"/>
      <c r="BI743" s="15"/>
    </row>
    <row r="744" spans="1:61" ht="11.25" x14ac:dyDescent="0.2">
      <c r="A744" s="20">
        <v>31925</v>
      </c>
      <c r="B744" s="20"/>
      <c r="C744" s="20">
        <v>1</v>
      </c>
      <c r="D744" s="20">
        <f t="shared" si="408"/>
        <v>3</v>
      </c>
      <c r="E744" s="47">
        <f t="shared" si="409"/>
        <v>3</v>
      </c>
      <c r="F744" s="47">
        <f t="shared" si="410"/>
        <v>33</v>
      </c>
      <c r="G744" s="21" t="s">
        <v>825</v>
      </c>
      <c r="H744" s="29">
        <v>1489</v>
      </c>
      <c r="I744" s="48"/>
      <c r="J744" s="29">
        <f t="shared" si="411"/>
        <v>2400.1791044776119</v>
      </c>
      <c r="K744" s="125">
        <v>130220.9</v>
      </c>
      <c r="L744" s="125">
        <v>282416.15999999997</v>
      </c>
      <c r="M744" s="125">
        <v>0</v>
      </c>
      <c r="N744" s="126">
        <f t="shared" si="391"/>
        <v>203901.3504</v>
      </c>
      <c r="O744" s="126">
        <f t="shared" ca="1" si="392"/>
        <v>406850.8095670297</v>
      </c>
      <c r="P744" s="126">
        <f t="shared" ca="1" si="393"/>
        <v>60885</v>
      </c>
      <c r="Q744" s="49">
        <f t="shared" si="412"/>
        <v>1</v>
      </c>
      <c r="R744" s="49">
        <f t="shared" si="413"/>
        <v>0</v>
      </c>
      <c r="S744" s="49">
        <f ca="1">OFFSET(V!$B$7,D744,Q744)*H744</f>
        <v>8531.9700000000012</v>
      </c>
      <c r="T744" s="49">
        <f ca="1">IF(R744&gt;0,OFFSET(V!$I$7,D744,R744)*IF(R744=1,H744-9300,IF(R744=2,H744-18000,IF(R744=3,H744-45000,0))),0)</f>
        <v>0</v>
      </c>
      <c r="U744" s="49">
        <f>IF(AND(I744=1,H744&gt;20000,H744&lt;=45000),H744*V!$G$7,0)+IF(AND(I744=1,H744&gt;45000,H744&lt;=50000),V!$G$7/5000*(50000-H744)*H744,0)</f>
        <v>0</v>
      </c>
      <c r="V744" s="50">
        <f t="shared" ca="1" si="394"/>
        <v>8531.9700000000012</v>
      </c>
      <c r="W744" s="51">
        <v>0</v>
      </c>
      <c r="X744" s="51">
        <v>0</v>
      </c>
      <c r="Y744" s="52">
        <v>80.376154589652842</v>
      </c>
      <c r="Z744" s="52">
        <v>33243.461261745746</v>
      </c>
      <c r="AA744" s="52">
        <v>0</v>
      </c>
      <c r="AB744" s="138">
        <f t="shared" si="414"/>
        <v>0</v>
      </c>
      <c r="AC744" s="52">
        <v>31453.656096785824</v>
      </c>
      <c r="AD744" s="138">
        <f t="shared" si="395"/>
        <v>0</v>
      </c>
      <c r="AE744" s="138">
        <f t="shared" si="396"/>
        <v>1489</v>
      </c>
      <c r="AF744" s="138">
        <f t="shared" si="397"/>
        <v>0</v>
      </c>
      <c r="AG744" s="138">
        <f t="shared" si="398"/>
        <v>0</v>
      </c>
      <c r="AH744" s="29"/>
      <c r="AI744" s="29"/>
      <c r="AJ744" s="15"/>
      <c r="AK744" s="51">
        <f t="shared" ca="1" si="399"/>
        <v>1067318.7795271827</v>
      </c>
      <c r="AL744" s="15">
        <f t="shared" ca="1" si="400"/>
        <v>1136735.7495271827</v>
      </c>
      <c r="AM744" s="49">
        <f t="shared" ca="1" si="401"/>
        <v>6530.6533578113704</v>
      </c>
      <c r="AN744" s="49">
        <f t="shared" ca="1" si="402"/>
        <v>35.444408109973267</v>
      </c>
      <c r="AO744" s="15"/>
      <c r="AP744" s="49">
        <f t="shared" ca="1" si="403"/>
        <v>18303.021007194035</v>
      </c>
      <c r="AQ744" s="15">
        <f t="shared" si="415"/>
        <v>31453.656096785824</v>
      </c>
      <c r="AR744" s="15">
        <f t="shared" si="416"/>
        <v>0</v>
      </c>
      <c r="AS744" s="15"/>
      <c r="AT744" s="15"/>
      <c r="AU744" s="51">
        <f t="shared" si="404"/>
        <v>0</v>
      </c>
      <c r="AV744" s="51">
        <f t="shared" ca="1" si="405"/>
        <v>24831.155671842407</v>
      </c>
      <c r="AW744" s="51">
        <f t="shared" ca="1" si="417"/>
        <v>0</v>
      </c>
      <c r="AX744" s="15">
        <f t="shared" ca="1" si="418"/>
        <v>11680.520582250618</v>
      </c>
      <c r="AY744" s="51">
        <f t="shared" ca="1" si="419"/>
        <v>-1284.9190998706463</v>
      </c>
      <c r="AZ744" s="52">
        <f t="shared" ca="1" si="406"/>
        <v>0</v>
      </c>
      <c r="BA744" s="52">
        <f t="shared" ca="1" si="407"/>
        <v>0</v>
      </c>
      <c r="BB744" s="52">
        <f t="shared" si="420"/>
        <v>0</v>
      </c>
      <c r="BC744" s="39">
        <f t="shared" si="421"/>
        <v>0</v>
      </c>
      <c r="BD744" s="51">
        <f t="shared" ca="1" si="422"/>
        <v>0</v>
      </c>
      <c r="BE744" s="15">
        <f t="shared" ca="1" si="423"/>
        <v>41849.257579165795</v>
      </c>
      <c r="BF744" s="15">
        <v>-28188.97</v>
      </c>
      <c r="BG744" s="15">
        <f t="shared" ca="1" si="424"/>
        <v>1156962.1348722696</v>
      </c>
      <c r="BH744" s="15"/>
      <c r="BI744" s="15"/>
    </row>
    <row r="745" spans="1:61" ht="11.25" x14ac:dyDescent="0.2">
      <c r="A745" s="20">
        <v>31926</v>
      </c>
      <c r="B745" s="20"/>
      <c r="C745" s="20">
        <v>1</v>
      </c>
      <c r="D745" s="20">
        <f t="shared" si="408"/>
        <v>3</v>
      </c>
      <c r="E745" s="47">
        <f t="shared" si="409"/>
        <v>5</v>
      </c>
      <c r="F745" s="47">
        <f t="shared" si="410"/>
        <v>35</v>
      </c>
      <c r="G745" s="21" t="s">
        <v>826</v>
      </c>
      <c r="H745" s="29">
        <v>7913</v>
      </c>
      <c r="I745" s="48"/>
      <c r="J745" s="29">
        <f t="shared" si="411"/>
        <v>12755.283582089553</v>
      </c>
      <c r="K745" s="125">
        <v>615975.25</v>
      </c>
      <c r="L745" s="125">
        <v>1646921.98</v>
      </c>
      <c r="M745" s="125">
        <v>52129</v>
      </c>
      <c r="N745" s="126">
        <f t="shared" si="391"/>
        <v>1137930.7522</v>
      </c>
      <c r="O745" s="126">
        <f t="shared" ca="1" si="392"/>
        <v>2162129.2519166595</v>
      </c>
      <c r="P745" s="126">
        <f t="shared" ca="1" si="393"/>
        <v>307260</v>
      </c>
      <c r="Q745" s="49">
        <f t="shared" si="412"/>
        <v>1</v>
      </c>
      <c r="R745" s="49">
        <f t="shared" si="413"/>
        <v>0</v>
      </c>
      <c r="S745" s="49">
        <f ca="1">OFFSET(V!$B$7,D745,Q745)*H745</f>
        <v>45341.490000000005</v>
      </c>
      <c r="T745" s="49">
        <f ca="1">IF(R745&gt;0,OFFSET(V!$I$7,D745,R745)*IF(R745=1,H745-9300,IF(R745=2,H745-18000,IF(R745=3,H745-45000,0))),0)</f>
        <v>0</v>
      </c>
      <c r="U745" s="49">
        <f>IF(AND(I745=1,H745&gt;20000,H745&lt;=45000),H745*V!$G$7,0)+IF(AND(I745=1,H745&gt;45000,H745&lt;=50000),V!$G$7/5000*(50000-H745)*H745,0)</f>
        <v>0</v>
      </c>
      <c r="V745" s="50">
        <f t="shared" ca="1" si="394"/>
        <v>45341.490000000005</v>
      </c>
      <c r="W745" s="51">
        <v>42008</v>
      </c>
      <c r="X745" s="51">
        <v>0</v>
      </c>
      <c r="Y745" s="52">
        <v>2515.3521362179604</v>
      </c>
      <c r="Z745" s="52">
        <v>330303.77244682162</v>
      </c>
      <c r="AA745" s="52">
        <v>8696</v>
      </c>
      <c r="AB745" s="138">
        <f t="shared" si="414"/>
        <v>7696</v>
      </c>
      <c r="AC745" s="52">
        <v>312520.44377125567</v>
      </c>
      <c r="AD745" s="138">
        <f t="shared" si="395"/>
        <v>0</v>
      </c>
      <c r="AE745" s="138">
        <f t="shared" si="396"/>
        <v>7913</v>
      </c>
      <c r="AF745" s="138">
        <f t="shared" si="397"/>
        <v>0</v>
      </c>
      <c r="AG745" s="138">
        <f t="shared" si="398"/>
        <v>0</v>
      </c>
      <c r="AH745" s="29"/>
      <c r="AI745" s="29"/>
      <c r="AJ745" s="15"/>
      <c r="AK745" s="51">
        <f t="shared" ca="1" si="399"/>
        <v>5672057.4226988563</v>
      </c>
      <c r="AL745" s="15">
        <f t="shared" ca="1" si="400"/>
        <v>6066666.9126988566</v>
      </c>
      <c r="AM745" s="49">
        <f t="shared" ca="1" si="401"/>
        <v>34705.883156723554</v>
      </c>
      <c r="AN745" s="49">
        <f t="shared" ca="1" si="402"/>
        <v>1109.2240990075902</v>
      </c>
      <c r="AO745" s="15"/>
      <c r="AP745" s="49">
        <f t="shared" ca="1" si="403"/>
        <v>181857.02259609228</v>
      </c>
      <c r="AQ745" s="15">
        <f t="shared" si="415"/>
        <v>312520.44377125567</v>
      </c>
      <c r="AR745" s="15">
        <f t="shared" si="416"/>
        <v>0</v>
      </c>
      <c r="AS745" s="15"/>
      <c r="AT745" s="15"/>
      <c r="AU745" s="51">
        <f t="shared" si="404"/>
        <v>3848</v>
      </c>
      <c r="AV745" s="51">
        <f t="shared" ca="1" si="405"/>
        <v>131960.33232457284</v>
      </c>
      <c r="AW745" s="51">
        <f t="shared" ca="1" si="417"/>
        <v>0</v>
      </c>
      <c r="AX745" s="15">
        <f t="shared" ca="1" si="418"/>
        <v>5144.9111494094832</v>
      </c>
      <c r="AY745" s="51">
        <f t="shared" ca="1" si="419"/>
        <v>-565.96746321899889</v>
      </c>
      <c r="AZ745" s="52">
        <f t="shared" ca="1" si="406"/>
        <v>0</v>
      </c>
      <c r="BA745" s="52">
        <f t="shared" ca="1" si="407"/>
        <v>0</v>
      </c>
      <c r="BB745" s="52">
        <f t="shared" si="420"/>
        <v>0</v>
      </c>
      <c r="BC745" s="39">
        <f t="shared" si="421"/>
        <v>0</v>
      </c>
      <c r="BD745" s="51">
        <f t="shared" ca="1" si="422"/>
        <v>0</v>
      </c>
      <c r="BE745" s="15">
        <f t="shared" ca="1" si="423"/>
        <v>317099.38745744614</v>
      </c>
      <c r="BF745" s="15">
        <v>-153862.43</v>
      </c>
      <c r="BG745" s="15">
        <f t="shared" ca="1" si="424"/>
        <v>6265718.9774120338</v>
      </c>
      <c r="BH745" s="15"/>
      <c r="BI745" s="15"/>
    </row>
    <row r="746" spans="1:61" ht="11.25" x14ac:dyDescent="0.2">
      <c r="A746" s="20">
        <v>31927</v>
      </c>
      <c r="B746" s="20"/>
      <c r="C746" s="20">
        <v>1</v>
      </c>
      <c r="D746" s="20">
        <f t="shared" si="408"/>
        <v>3</v>
      </c>
      <c r="E746" s="47">
        <f t="shared" si="409"/>
        <v>3</v>
      </c>
      <c r="F746" s="47">
        <f t="shared" si="410"/>
        <v>33</v>
      </c>
      <c r="G746" s="21" t="s">
        <v>827</v>
      </c>
      <c r="H746" s="29">
        <v>1461</v>
      </c>
      <c r="I746" s="48"/>
      <c r="J746" s="29">
        <f t="shared" si="411"/>
        <v>2355.0447761194032</v>
      </c>
      <c r="K746" s="125">
        <v>114918.69999999998</v>
      </c>
      <c r="L746" s="125">
        <v>96770.49</v>
      </c>
      <c r="M746" s="125">
        <v>31300</v>
      </c>
      <c r="N746" s="126">
        <f t="shared" si="391"/>
        <v>151781.95509999999</v>
      </c>
      <c r="O746" s="126">
        <f t="shared" ca="1" si="392"/>
        <v>399200.1563313838</v>
      </c>
      <c r="P746" s="126">
        <f t="shared" ca="1" si="393"/>
        <v>74225</v>
      </c>
      <c r="Q746" s="49">
        <f t="shared" si="412"/>
        <v>1</v>
      </c>
      <c r="R746" s="49">
        <f t="shared" si="413"/>
        <v>0</v>
      </c>
      <c r="S746" s="49">
        <f ca="1">OFFSET(V!$B$7,D746,Q746)*H746</f>
        <v>8371.5300000000007</v>
      </c>
      <c r="T746" s="49">
        <f ca="1">IF(R746&gt;0,OFFSET(V!$I$7,D746,R746)*IF(R746=1,H746-9300,IF(R746=2,H746-18000,IF(R746=3,H746-45000,0))),0)</f>
        <v>0</v>
      </c>
      <c r="U746" s="49">
        <f>IF(AND(I746=1,H746&gt;20000,H746&lt;=45000),H746*V!$G$7,0)+IF(AND(I746=1,H746&gt;45000,H746&lt;=50000),V!$G$7/5000*(50000-H746)*H746,0)</f>
        <v>0</v>
      </c>
      <c r="V746" s="50">
        <f t="shared" ca="1" si="394"/>
        <v>8371.5300000000007</v>
      </c>
      <c r="W746" s="51">
        <v>0</v>
      </c>
      <c r="X746" s="51">
        <v>0</v>
      </c>
      <c r="Y746" s="52">
        <v>216.85573715689335</v>
      </c>
      <c r="Z746" s="52">
        <v>31456.944979397249</v>
      </c>
      <c r="AA746" s="52">
        <v>0</v>
      </c>
      <c r="AB746" s="138">
        <f t="shared" si="414"/>
        <v>0</v>
      </c>
      <c r="AC746" s="52">
        <v>29763.324626369402</v>
      </c>
      <c r="AD746" s="138">
        <f t="shared" si="395"/>
        <v>0</v>
      </c>
      <c r="AE746" s="138">
        <f t="shared" si="396"/>
        <v>1461</v>
      </c>
      <c r="AF746" s="138">
        <f t="shared" si="397"/>
        <v>0</v>
      </c>
      <c r="AG746" s="138">
        <f t="shared" si="398"/>
        <v>0</v>
      </c>
      <c r="AH746" s="29"/>
      <c r="AI746" s="29"/>
      <c r="AJ746" s="15"/>
      <c r="AK746" s="51">
        <f t="shared" ca="1" si="399"/>
        <v>1047248.3122157247</v>
      </c>
      <c r="AL746" s="15">
        <f t="shared" ca="1" si="400"/>
        <v>1129844.8422157248</v>
      </c>
      <c r="AM746" s="49">
        <f t="shared" ca="1" si="401"/>
        <v>6407.8472503441317</v>
      </c>
      <c r="AN746" s="49">
        <f t="shared" ca="1" si="402"/>
        <v>95.629397649331125</v>
      </c>
      <c r="AO746" s="15"/>
      <c r="AP746" s="49">
        <f t="shared" ca="1" si="403"/>
        <v>17319.409680200657</v>
      </c>
      <c r="AQ746" s="15">
        <f t="shared" si="415"/>
        <v>29763.324626369402</v>
      </c>
      <c r="AR746" s="15">
        <f t="shared" si="416"/>
        <v>0</v>
      </c>
      <c r="AS746" s="15"/>
      <c r="AT746" s="15"/>
      <c r="AU746" s="51">
        <f t="shared" si="404"/>
        <v>0</v>
      </c>
      <c r="AV746" s="51">
        <f t="shared" ca="1" si="405"/>
        <v>24364.216545709711</v>
      </c>
      <c r="AW746" s="51">
        <f t="shared" ca="1" si="417"/>
        <v>0</v>
      </c>
      <c r="AX746" s="15">
        <f t="shared" ca="1" si="418"/>
        <v>11920.301599540966</v>
      </c>
      <c r="AY746" s="51">
        <f t="shared" ca="1" si="419"/>
        <v>-1311.2962811557818</v>
      </c>
      <c r="AZ746" s="52">
        <f t="shared" ca="1" si="406"/>
        <v>0</v>
      </c>
      <c r="BA746" s="52">
        <f t="shared" ca="1" si="407"/>
        <v>0</v>
      </c>
      <c r="BB746" s="52">
        <f t="shared" si="420"/>
        <v>0</v>
      </c>
      <c r="BC746" s="39">
        <f t="shared" si="421"/>
        <v>0</v>
      </c>
      <c r="BD746" s="51">
        <f t="shared" ca="1" si="422"/>
        <v>0</v>
      </c>
      <c r="BE746" s="15">
        <f t="shared" ca="1" si="423"/>
        <v>40372.329944754587</v>
      </c>
      <c r="BF746" s="15">
        <v>-25323.86</v>
      </c>
      <c r="BG746" s="15">
        <f t="shared" ca="1" si="424"/>
        <v>1151396.7888084727</v>
      </c>
      <c r="BH746" s="15"/>
      <c r="BI746" s="15"/>
    </row>
    <row r="747" spans="1:61" ht="11.25" x14ac:dyDescent="0.2">
      <c r="A747" s="20">
        <v>31928</v>
      </c>
      <c r="B747" s="20"/>
      <c r="C747" s="20">
        <v>1</v>
      </c>
      <c r="D747" s="20">
        <f t="shared" si="408"/>
        <v>3</v>
      </c>
      <c r="E747" s="47">
        <f t="shared" si="409"/>
        <v>3</v>
      </c>
      <c r="F747" s="47">
        <f t="shared" si="410"/>
        <v>33</v>
      </c>
      <c r="G747" s="21" t="s">
        <v>828</v>
      </c>
      <c r="H747" s="29">
        <v>1706</v>
      </c>
      <c r="I747" s="48"/>
      <c r="J747" s="29">
        <f t="shared" si="411"/>
        <v>2749.9701492537315</v>
      </c>
      <c r="K747" s="125">
        <v>154922.25</v>
      </c>
      <c r="L747" s="125">
        <v>572110.29</v>
      </c>
      <c r="M747" s="125">
        <v>0</v>
      </c>
      <c r="N747" s="126">
        <f t="shared" si="391"/>
        <v>334667.0331</v>
      </c>
      <c r="O747" s="126">
        <f t="shared" ca="1" si="392"/>
        <v>466143.37214328587</v>
      </c>
      <c r="P747" s="126">
        <f t="shared" ca="1" si="393"/>
        <v>39443</v>
      </c>
      <c r="Q747" s="49">
        <f t="shared" si="412"/>
        <v>1</v>
      </c>
      <c r="R747" s="49">
        <f t="shared" si="413"/>
        <v>0</v>
      </c>
      <c r="S747" s="49">
        <f ca="1">OFFSET(V!$B$7,D747,Q747)*H747</f>
        <v>9775.380000000001</v>
      </c>
      <c r="T747" s="49">
        <f ca="1">IF(R747&gt;0,OFFSET(V!$I$7,D747,R747)*IF(R747=1,H747-9300,IF(R747=2,H747-18000,IF(R747=3,H747-45000,0))),0)</f>
        <v>0</v>
      </c>
      <c r="U747" s="49">
        <f>IF(AND(I747=1,H747&gt;20000,H747&lt;=45000),H747*V!$G$7,0)+IF(AND(I747=1,H747&gt;45000,H747&lt;=50000),V!$G$7/5000*(50000-H747)*H747,0)</f>
        <v>0</v>
      </c>
      <c r="V747" s="50">
        <f t="shared" ca="1" si="394"/>
        <v>9775.380000000001</v>
      </c>
      <c r="W747" s="51">
        <v>0</v>
      </c>
      <c r="X747" s="51">
        <v>0</v>
      </c>
      <c r="Y747" s="52">
        <v>45.783885525751614</v>
      </c>
      <c r="Z747" s="52">
        <v>25420.957391917327</v>
      </c>
      <c r="AA747" s="52">
        <v>0</v>
      </c>
      <c r="AB747" s="138">
        <f t="shared" si="414"/>
        <v>0</v>
      </c>
      <c r="AC747" s="52">
        <v>24052.310472752011</v>
      </c>
      <c r="AD747" s="138">
        <f t="shared" si="395"/>
        <v>0</v>
      </c>
      <c r="AE747" s="138">
        <f t="shared" si="396"/>
        <v>1706</v>
      </c>
      <c r="AF747" s="138">
        <f t="shared" si="397"/>
        <v>0</v>
      </c>
      <c r="AG747" s="138">
        <f t="shared" si="398"/>
        <v>0</v>
      </c>
      <c r="AH747" s="29"/>
      <c r="AI747" s="29"/>
      <c r="AJ747" s="15"/>
      <c r="AK747" s="51">
        <f t="shared" ca="1" si="399"/>
        <v>1222864.9011909831</v>
      </c>
      <c r="AL747" s="15">
        <f t="shared" ca="1" si="400"/>
        <v>1272083.281190983</v>
      </c>
      <c r="AM747" s="49">
        <f t="shared" ca="1" si="401"/>
        <v>7482.4006906824698</v>
      </c>
      <c r="AN747" s="49">
        <f t="shared" ca="1" si="402"/>
        <v>20.189852720870849</v>
      </c>
      <c r="AO747" s="15"/>
      <c r="AP747" s="49">
        <f t="shared" ca="1" si="403"/>
        <v>13996.145392437202</v>
      </c>
      <c r="AQ747" s="15">
        <f t="shared" si="415"/>
        <v>24052.310472752011</v>
      </c>
      <c r="AR747" s="15">
        <f t="shared" si="416"/>
        <v>0</v>
      </c>
      <c r="AS747" s="15"/>
      <c r="AT747" s="15"/>
      <c r="AU747" s="51">
        <f t="shared" si="404"/>
        <v>0</v>
      </c>
      <c r="AV747" s="51">
        <f t="shared" ca="1" si="405"/>
        <v>28449.933899370819</v>
      </c>
      <c r="AW747" s="51">
        <f t="shared" ca="1" si="417"/>
        <v>0</v>
      </c>
      <c r="AX747" s="15">
        <f t="shared" ca="1" si="418"/>
        <v>18393.768819056007</v>
      </c>
      <c r="AY747" s="51">
        <f t="shared" ca="1" si="419"/>
        <v>-2023.4119453652193</v>
      </c>
      <c r="AZ747" s="52">
        <f t="shared" ca="1" si="406"/>
        <v>0</v>
      </c>
      <c r="BA747" s="52">
        <f t="shared" ca="1" si="407"/>
        <v>0</v>
      </c>
      <c r="BB747" s="52">
        <f t="shared" si="420"/>
        <v>0</v>
      </c>
      <c r="BC747" s="39">
        <f t="shared" si="421"/>
        <v>0</v>
      </c>
      <c r="BD747" s="51">
        <f t="shared" ca="1" si="422"/>
        <v>0</v>
      </c>
      <c r="BE747" s="15">
        <f t="shared" ca="1" si="423"/>
        <v>40422.667346442802</v>
      </c>
      <c r="BF747" s="15">
        <v>-38357.370000000003</v>
      </c>
      <c r="BG747" s="15">
        <f t="shared" ca="1" si="424"/>
        <v>1281651.169080829</v>
      </c>
      <c r="BH747" s="15"/>
      <c r="BI747" s="15"/>
    </row>
    <row r="748" spans="1:61" ht="11.25" x14ac:dyDescent="0.2">
      <c r="A748" s="20">
        <v>31929</v>
      </c>
      <c r="B748" s="20"/>
      <c r="C748" s="20">
        <v>1</v>
      </c>
      <c r="D748" s="20">
        <f t="shared" si="408"/>
        <v>3</v>
      </c>
      <c r="E748" s="47">
        <f t="shared" si="409"/>
        <v>4</v>
      </c>
      <c r="F748" s="47">
        <f t="shared" si="410"/>
        <v>34</v>
      </c>
      <c r="G748" s="21" t="s">
        <v>829</v>
      </c>
      <c r="H748" s="29">
        <v>4562</v>
      </c>
      <c r="I748" s="48"/>
      <c r="J748" s="29">
        <f t="shared" si="411"/>
        <v>7353.6716417910447</v>
      </c>
      <c r="K748" s="125">
        <v>336655.6</v>
      </c>
      <c r="L748" s="125">
        <v>1339929.49</v>
      </c>
      <c r="M748" s="125">
        <v>0</v>
      </c>
      <c r="N748" s="126">
        <f t="shared" si="391"/>
        <v>764964.5331</v>
      </c>
      <c r="O748" s="126">
        <f t="shared" ca="1" si="392"/>
        <v>1246510.0021791735</v>
      </c>
      <c r="P748" s="126">
        <f t="shared" ca="1" si="393"/>
        <v>144464</v>
      </c>
      <c r="Q748" s="49">
        <f t="shared" si="412"/>
        <v>1</v>
      </c>
      <c r="R748" s="49">
        <f t="shared" si="413"/>
        <v>0</v>
      </c>
      <c r="S748" s="49">
        <f ca="1">OFFSET(V!$B$7,D748,Q748)*H748</f>
        <v>26140.260000000002</v>
      </c>
      <c r="T748" s="49">
        <f ca="1">IF(R748&gt;0,OFFSET(V!$I$7,D748,R748)*IF(R748=1,H748-9300,IF(R748=2,H748-18000,IF(R748=3,H748-45000,0))),0)</f>
        <v>0</v>
      </c>
      <c r="U748" s="49">
        <f>IF(AND(I748=1,H748&gt;20000,H748&lt;=45000),H748*V!$G$7,0)+IF(AND(I748=1,H748&gt;45000,H748&lt;=50000),V!$G$7/5000*(50000-H748)*H748,0)</f>
        <v>0</v>
      </c>
      <c r="V748" s="50">
        <f t="shared" ca="1" si="394"/>
        <v>26140.260000000002</v>
      </c>
      <c r="W748" s="51">
        <v>20692.5</v>
      </c>
      <c r="X748" s="51">
        <v>0</v>
      </c>
      <c r="Y748" s="52">
        <v>0</v>
      </c>
      <c r="Z748" s="52">
        <v>145072.85451625328</v>
      </c>
      <c r="AA748" s="52">
        <v>2205</v>
      </c>
      <c r="AB748" s="138">
        <f t="shared" si="414"/>
        <v>1205</v>
      </c>
      <c r="AC748" s="52">
        <v>137262.23148081565</v>
      </c>
      <c r="AD748" s="138">
        <f t="shared" si="395"/>
        <v>0</v>
      </c>
      <c r="AE748" s="138">
        <f t="shared" si="396"/>
        <v>4562</v>
      </c>
      <c r="AF748" s="138">
        <f t="shared" si="397"/>
        <v>0</v>
      </c>
      <c r="AG748" s="138">
        <f t="shared" si="398"/>
        <v>0</v>
      </c>
      <c r="AH748" s="29"/>
      <c r="AI748" s="29"/>
      <c r="AJ748" s="15"/>
      <c r="AK748" s="51">
        <f t="shared" ca="1" si="399"/>
        <v>3270052.5669597094</v>
      </c>
      <c r="AL748" s="15">
        <f t="shared" ca="1" si="400"/>
        <v>3461349.3269597092</v>
      </c>
      <c r="AM748" s="49">
        <f t="shared" ca="1" si="401"/>
        <v>20008.623652340815</v>
      </c>
      <c r="AN748" s="49">
        <f t="shared" ca="1" si="402"/>
        <v>0</v>
      </c>
      <c r="AO748" s="15"/>
      <c r="AP748" s="49">
        <f t="shared" ca="1" si="403"/>
        <v>79873.497012782158</v>
      </c>
      <c r="AQ748" s="15">
        <f t="shared" si="415"/>
        <v>137262.23148081565</v>
      </c>
      <c r="AR748" s="15">
        <f t="shared" si="416"/>
        <v>0</v>
      </c>
      <c r="AS748" s="15"/>
      <c r="AT748" s="15"/>
      <c r="AU748" s="51">
        <f t="shared" si="404"/>
        <v>602.5</v>
      </c>
      <c r="AV748" s="51">
        <f t="shared" ca="1" si="405"/>
        <v>76077.724764906015</v>
      </c>
      <c r="AW748" s="51">
        <f t="shared" ca="1" si="417"/>
        <v>0</v>
      </c>
      <c r="AX748" s="15">
        <f t="shared" ca="1" si="418"/>
        <v>19291.490296872536</v>
      </c>
      <c r="AY748" s="51">
        <f t="shared" ca="1" si="419"/>
        <v>-2122.1660603969913</v>
      </c>
      <c r="AZ748" s="52">
        <f t="shared" ca="1" si="406"/>
        <v>0</v>
      </c>
      <c r="BA748" s="52">
        <f t="shared" ca="1" si="407"/>
        <v>0</v>
      </c>
      <c r="BB748" s="52">
        <f t="shared" si="420"/>
        <v>0</v>
      </c>
      <c r="BC748" s="39">
        <f t="shared" si="421"/>
        <v>0</v>
      </c>
      <c r="BD748" s="51">
        <f t="shared" ca="1" si="422"/>
        <v>0</v>
      </c>
      <c r="BE748" s="15">
        <f t="shared" ca="1" si="423"/>
        <v>154431.55571729119</v>
      </c>
      <c r="BF748" s="15">
        <v>-93260.83</v>
      </c>
      <c r="BG748" s="15">
        <f t="shared" ca="1" si="424"/>
        <v>3542528.6763293413</v>
      </c>
      <c r="BH748" s="15"/>
      <c r="BI748" s="15"/>
    </row>
    <row r="749" spans="1:61" ht="11.25" x14ac:dyDescent="0.2">
      <c r="A749" s="20">
        <v>31930</v>
      </c>
      <c r="B749" s="20"/>
      <c r="C749" s="20">
        <v>1</v>
      </c>
      <c r="D749" s="20">
        <f t="shared" si="408"/>
        <v>3</v>
      </c>
      <c r="E749" s="47">
        <f t="shared" si="409"/>
        <v>3</v>
      </c>
      <c r="F749" s="47">
        <f t="shared" si="410"/>
        <v>33</v>
      </c>
      <c r="G749" s="21" t="s">
        <v>830</v>
      </c>
      <c r="H749" s="29">
        <v>2286</v>
      </c>
      <c r="I749" s="48"/>
      <c r="J749" s="29">
        <f t="shared" si="411"/>
        <v>3684.8955223880598</v>
      </c>
      <c r="K749" s="125">
        <v>174884.85</v>
      </c>
      <c r="L749" s="125">
        <v>203883.06</v>
      </c>
      <c r="M749" s="125">
        <v>33946</v>
      </c>
      <c r="N749" s="126">
        <f t="shared" si="391"/>
        <v>239377.48540000001</v>
      </c>
      <c r="O749" s="126">
        <f t="shared" ca="1" si="392"/>
        <v>624621.18916738068</v>
      </c>
      <c r="P749" s="126">
        <f t="shared" ca="1" si="393"/>
        <v>115573</v>
      </c>
      <c r="Q749" s="49">
        <f t="shared" si="412"/>
        <v>1</v>
      </c>
      <c r="R749" s="49">
        <f t="shared" si="413"/>
        <v>0</v>
      </c>
      <c r="S749" s="49">
        <f ca="1">OFFSET(V!$B$7,D749,Q749)*H749</f>
        <v>13098.78</v>
      </c>
      <c r="T749" s="49">
        <f ca="1">IF(R749&gt;0,OFFSET(V!$I$7,D749,R749)*IF(R749=1,H749-9300,IF(R749=2,H749-18000,IF(R749=3,H749-45000,0))),0)</f>
        <v>0</v>
      </c>
      <c r="U749" s="49">
        <f>IF(AND(I749=1,H749&gt;20000,H749&lt;=45000),H749*V!$G$7,0)+IF(AND(I749=1,H749&gt;45000,H749&lt;=50000),V!$G$7/5000*(50000-H749)*H749,0)</f>
        <v>0</v>
      </c>
      <c r="V749" s="50">
        <f t="shared" ca="1" si="394"/>
        <v>13098.78</v>
      </c>
      <c r="W749" s="51">
        <v>10088.15</v>
      </c>
      <c r="X749" s="51">
        <v>0</v>
      </c>
      <c r="Y749" s="52">
        <v>711.39437366917866</v>
      </c>
      <c r="Z749" s="52">
        <v>35851.907298532737</v>
      </c>
      <c r="AA749" s="52">
        <v>0</v>
      </c>
      <c r="AB749" s="138">
        <f t="shared" si="414"/>
        <v>0</v>
      </c>
      <c r="AC749" s="52">
        <v>33921.665187118837</v>
      </c>
      <c r="AD749" s="138">
        <f t="shared" si="395"/>
        <v>0</v>
      </c>
      <c r="AE749" s="138">
        <f t="shared" si="396"/>
        <v>2286</v>
      </c>
      <c r="AF749" s="138">
        <f t="shared" si="397"/>
        <v>0</v>
      </c>
      <c r="AG749" s="138">
        <f t="shared" si="398"/>
        <v>0</v>
      </c>
      <c r="AH749" s="29"/>
      <c r="AI749" s="29"/>
      <c r="AJ749" s="15"/>
      <c r="AK749" s="51">
        <f t="shared" ca="1" si="399"/>
        <v>1638610.2954997581</v>
      </c>
      <c r="AL749" s="15">
        <f t="shared" ca="1" si="400"/>
        <v>1777370.225499758</v>
      </c>
      <c r="AM749" s="49">
        <f t="shared" ca="1" si="401"/>
        <v>10026.241488218127</v>
      </c>
      <c r="AN749" s="49">
        <f t="shared" ca="1" si="402"/>
        <v>313.71185442000751</v>
      </c>
      <c r="AO749" s="15"/>
      <c r="AP749" s="49">
        <f t="shared" ca="1" si="403"/>
        <v>19739.166366172736</v>
      </c>
      <c r="AQ749" s="15">
        <f t="shared" si="415"/>
        <v>33921.665187118837</v>
      </c>
      <c r="AR749" s="15">
        <f t="shared" si="416"/>
        <v>0</v>
      </c>
      <c r="AS749" s="15"/>
      <c r="AT749" s="15"/>
      <c r="AU749" s="51">
        <f t="shared" si="404"/>
        <v>0</v>
      </c>
      <c r="AV749" s="51">
        <f t="shared" ca="1" si="405"/>
        <v>38122.244369262422</v>
      </c>
      <c r="AW749" s="51">
        <f t="shared" ca="1" si="417"/>
        <v>0</v>
      </c>
      <c r="AX749" s="15">
        <f t="shared" ca="1" si="418"/>
        <v>23939.745548316321</v>
      </c>
      <c r="AY749" s="51">
        <f t="shared" ca="1" si="419"/>
        <v>-2633.4987455797045</v>
      </c>
      <c r="AZ749" s="52">
        <f t="shared" ca="1" si="406"/>
        <v>0</v>
      </c>
      <c r="BA749" s="52">
        <f t="shared" ca="1" si="407"/>
        <v>0</v>
      </c>
      <c r="BB749" s="52">
        <f t="shared" si="420"/>
        <v>0</v>
      </c>
      <c r="BC749" s="39">
        <f t="shared" si="421"/>
        <v>0</v>
      </c>
      <c r="BD749" s="51">
        <f t="shared" ca="1" si="422"/>
        <v>0</v>
      </c>
      <c r="BE749" s="15">
        <f t="shared" ca="1" si="423"/>
        <v>55227.911989855456</v>
      </c>
      <c r="BF749" s="15">
        <v>-39219.339999999997</v>
      </c>
      <c r="BG749" s="15">
        <f t="shared" ca="1" si="424"/>
        <v>1803718.7508322513</v>
      </c>
      <c r="BH749" s="15"/>
      <c r="BI749" s="15"/>
    </row>
    <row r="750" spans="1:61" ht="11.25" x14ac:dyDescent="0.2">
      <c r="A750" s="20">
        <v>31932</v>
      </c>
      <c r="B750" s="20"/>
      <c r="C750" s="20">
        <v>1</v>
      </c>
      <c r="D750" s="20">
        <f t="shared" si="408"/>
        <v>3</v>
      </c>
      <c r="E750" s="47">
        <f t="shared" si="409"/>
        <v>3</v>
      </c>
      <c r="F750" s="47">
        <f t="shared" si="410"/>
        <v>33</v>
      </c>
      <c r="G750" s="21" t="s">
        <v>831</v>
      </c>
      <c r="H750" s="29">
        <v>1596</v>
      </c>
      <c r="I750" s="48"/>
      <c r="J750" s="29">
        <f t="shared" si="411"/>
        <v>2572.6567164179105</v>
      </c>
      <c r="K750" s="125">
        <v>154915.6</v>
      </c>
      <c r="L750" s="125">
        <v>296958.96999999997</v>
      </c>
      <c r="M750" s="125">
        <v>0</v>
      </c>
      <c r="N750" s="126">
        <f t="shared" si="391"/>
        <v>227353.2303</v>
      </c>
      <c r="O750" s="126">
        <f t="shared" ca="1" si="392"/>
        <v>436087.23443181964</v>
      </c>
      <c r="P750" s="126">
        <f t="shared" ca="1" si="393"/>
        <v>62620</v>
      </c>
      <c r="Q750" s="49">
        <f t="shared" si="412"/>
        <v>1</v>
      </c>
      <c r="R750" s="49">
        <f t="shared" si="413"/>
        <v>0</v>
      </c>
      <c r="S750" s="49">
        <f ca="1">OFFSET(V!$B$7,D750,Q750)*H750</f>
        <v>9145.08</v>
      </c>
      <c r="T750" s="49">
        <f ca="1">IF(R750&gt;0,OFFSET(V!$I$7,D750,R750)*IF(R750=1,H750-9300,IF(R750=2,H750-18000,IF(R750=3,H750-45000,0))),0)</f>
        <v>0</v>
      </c>
      <c r="U750" s="49">
        <f>IF(AND(I750=1,H750&gt;20000,H750&lt;=45000),H750*V!$G$7,0)+IF(AND(I750=1,H750&gt;45000,H750&lt;=50000),V!$G$7/5000*(50000-H750)*H750,0)</f>
        <v>0</v>
      </c>
      <c r="V750" s="50">
        <f t="shared" ca="1" si="394"/>
        <v>9145.08</v>
      </c>
      <c r="W750" s="51">
        <v>0</v>
      </c>
      <c r="X750" s="51">
        <v>0</v>
      </c>
      <c r="Y750" s="52">
        <v>344.90527096066216</v>
      </c>
      <c r="Z750" s="52">
        <v>52259.398414278752</v>
      </c>
      <c r="AA750" s="52">
        <v>0</v>
      </c>
      <c r="AB750" s="138">
        <f t="shared" si="414"/>
        <v>0</v>
      </c>
      <c r="AC750" s="52">
        <v>49445.788229011821</v>
      </c>
      <c r="AD750" s="138">
        <f t="shared" si="395"/>
        <v>0</v>
      </c>
      <c r="AE750" s="138">
        <f t="shared" si="396"/>
        <v>1596</v>
      </c>
      <c r="AF750" s="138">
        <f t="shared" si="397"/>
        <v>0</v>
      </c>
      <c r="AG750" s="138">
        <f t="shared" si="398"/>
        <v>0</v>
      </c>
      <c r="AH750" s="29"/>
      <c r="AI750" s="29"/>
      <c r="AJ750" s="15"/>
      <c r="AK750" s="51">
        <f t="shared" ca="1" si="399"/>
        <v>1144016.6367531118</v>
      </c>
      <c r="AL750" s="15">
        <f t="shared" ca="1" si="400"/>
        <v>1215781.7167531119</v>
      </c>
      <c r="AM750" s="49">
        <f t="shared" ca="1" si="401"/>
        <v>6999.9481256326035</v>
      </c>
      <c r="AN750" s="49">
        <f t="shared" ca="1" si="402"/>
        <v>152.09689049722706</v>
      </c>
      <c r="AO750" s="15"/>
      <c r="AP750" s="49">
        <f t="shared" ca="1" si="403"/>
        <v>28772.721933758014</v>
      </c>
      <c r="AQ750" s="15">
        <f t="shared" si="415"/>
        <v>49445.788229011821</v>
      </c>
      <c r="AR750" s="15">
        <f t="shared" si="416"/>
        <v>0</v>
      </c>
      <c r="AS750" s="15"/>
      <c r="AT750" s="15"/>
      <c r="AU750" s="51">
        <f t="shared" si="404"/>
        <v>0</v>
      </c>
      <c r="AV750" s="51">
        <f t="shared" ca="1" si="405"/>
        <v>26615.530189563789</v>
      </c>
      <c r="AW750" s="51">
        <f t="shared" ca="1" si="417"/>
        <v>0</v>
      </c>
      <c r="AX750" s="15">
        <f t="shared" ca="1" si="418"/>
        <v>5942.4638943099781</v>
      </c>
      <c r="AY750" s="51">
        <f t="shared" ca="1" si="419"/>
        <v>-653.70248734404936</v>
      </c>
      <c r="AZ750" s="52">
        <f t="shared" ca="1" si="406"/>
        <v>0</v>
      </c>
      <c r="BA750" s="52">
        <f t="shared" ca="1" si="407"/>
        <v>0</v>
      </c>
      <c r="BB750" s="52">
        <f t="shared" si="420"/>
        <v>0</v>
      </c>
      <c r="BC750" s="39">
        <f t="shared" si="421"/>
        <v>0</v>
      </c>
      <c r="BD750" s="51">
        <f t="shared" ca="1" si="422"/>
        <v>0</v>
      </c>
      <c r="BE750" s="15">
        <f t="shared" ca="1" si="423"/>
        <v>54734.549635977753</v>
      </c>
      <c r="BF750" s="15">
        <v>-31025.47</v>
      </c>
      <c r="BG750" s="15">
        <f t="shared" ca="1" si="424"/>
        <v>1246642.8414052196</v>
      </c>
      <c r="BH750" s="15"/>
      <c r="BI750" s="15"/>
    </row>
    <row r="751" spans="1:61" ht="11.25" x14ac:dyDescent="0.2">
      <c r="A751" s="20">
        <v>31934</v>
      </c>
      <c r="B751" s="20"/>
      <c r="C751" s="20">
        <v>1</v>
      </c>
      <c r="D751" s="20">
        <f t="shared" si="408"/>
        <v>3</v>
      </c>
      <c r="E751" s="47">
        <f t="shared" si="409"/>
        <v>4</v>
      </c>
      <c r="F751" s="47">
        <f t="shared" si="410"/>
        <v>34</v>
      </c>
      <c r="G751" s="21" t="s">
        <v>832</v>
      </c>
      <c r="H751" s="29">
        <v>3402</v>
      </c>
      <c r="I751" s="48"/>
      <c r="J751" s="29">
        <f t="shared" si="411"/>
        <v>5483.8208955223881</v>
      </c>
      <c r="K751" s="125">
        <v>275487.09999999998</v>
      </c>
      <c r="L751" s="125">
        <v>219243.48</v>
      </c>
      <c r="M751" s="125">
        <v>84600</v>
      </c>
      <c r="N751" s="126">
        <f t="shared" si="391"/>
        <v>368455.6692</v>
      </c>
      <c r="O751" s="126">
        <f t="shared" ca="1" si="392"/>
        <v>929554.3681309839</v>
      </c>
      <c r="P751" s="126">
        <f t="shared" ca="1" si="393"/>
        <v>168330</v>
      </c>
      <c r="Q751" s="49">
        <f t="shared" si="412"/>
        <v>1</v>
      </c>
      <c r="R751" s="49">
        <f t="shared" si="413"/>
        <v>0</v>
      </c>
      <c r="S751" s="49">
        <f ca="1">OFFSET(V!$B$7,D751,Q751)*H751</f>
        <v>19493.460000000003</v>
      </c>
      <c r="T751" s="49">
        <f ca="1">IF(R751&gt;0,OFFSET(V!$I$7,D751,R751)*IF(R751=1,H751-9300,IF(R751=2,H751-18000,IF(R751=3,H751-45000,0))),0)</f>
        <v>0</v>
      </c>
      <c r="U751" s="49">
        <f>IF(AND(I751=1,H751&gt;20000,H751&lt;=45000),H751*V!$G$7,0)+IF(AND(I751=1,H751&gt;45000,H751&lt;=50000),V!$G$7/5000*(50000-H751)*H751,0)</f>
        <v>0</v>
      </c>
      <c r="V751" s="50">
        <f t="shared" ca="1" si="394"/>
        <v>19493.460000000003</v>
      </c>
      <c r="W751" s="51">
        <v>14622.7</v>
      </c>
      <c r="X751" s="51">
        <v>0</v>
      </c>
      <c r="Y751" s="52">
        <v>325.64696990617938</v>
      </c>
      <c r="Z751" s="52">
        <v>51791.240016569405</v>
      </c>
      <c r="AA751" s="52">
        <v>2865</v>
      </c>
      <c r="AB751" s="138">
        <f t="shared" si="414"/>
        <v>1865</v>
      </c>
      <c r="AC751" s="52">
        <v>49002.835158498761</v>
      </c>
      <c r="AD751" s="138">
        <f t="shared" si="395"/>
        <v>0</v>
      </c>
      <c r="AE751" s="138">
        <f t="shared" si="396"/>
        <v>3402</v>
      </c>
      <c r="AF751" s="138">
        <f t="shared" si="397"/>
        <v>0</v>
      </c>
      <c r="AG751" s="138">
        <f t="shared" si="398"/>
        <v>0</v>
      </c>
      <c r="AH751" s="29"/>
      <c r="AI751" s="29"/>
      <c r="AJ751" s="15"/>
      <c r="AK751" s="51">
        <f t="shared" ca="1" si="399"/>
        <v>2438561.7783421595</v>
      </c>
      <c r="AL751" s="15">
        <f t="shared" ca="1" si="400"/>
        <v>2641007.9383421596</v>
      </c>
      <c r="AM751" s="49">
        <f t="shared" ca="1" si="401"/>
        <v>14920.942057269498</v>
      </c>
      <c r="AN751" s="49">
        <f t="shared" ca="1" si="402"/>
        <v>143.60433340035283</v>
      </c>
      <c r="AO751" s="15"/>
      <c r="AP751" s="49">
        <f t="shared" ca="1" si="403"/>
        <v>28514.965591224911</v>
      </c>
      <c r="AQ751" s="15">
        <f t="shared" si="415"/>
        <v>49002.835158498761</v>
      </c>
      <c r="AR751" s="15">
        <f t="shared" si="416"/>
        <v>0</v>
      </c>
      <c r="AS751" s="15"/>
      <c r="AT751" s="15"/>
      <c r="AU751" s="51">
        <f t="shared" si="404"/>
        <v>932.5</v>
      </c>
      <c r="AV751" s="51">
        <f t="shared" ca="1" si="405"/>
        <v>56733.103825122816</v>
      </c>
      <c r="AW751" s="51">
        <f t="shared" ca="1" si="417"/>
        <v>0</v>
      </c>
      <c r="AX751" s="15">
        <f t="shared" ca="1" si="418"/>
        <v>37177.73425784897</v>
      </c>
      <c r="AY751" s="51">
        <f t="shared" ca="1" si="419"/>
        <v>-4089.7475845739173</v>
      </c>
      <c r="AZ751" s="52">
        <f t="shared" ca="1" si="406"/>
        <v>0</v>
      </c>
      <c r="BA751" s="52">
        <f t="shared" ca="1" si="407"/>
        <v>0</v>
      </c>
      <c r="BB751" s="52">
        <f t="shared" si="420"/>
        <v>0</v>
      </c>
      <c r="BC751" s="39">
        <f t="shared" si="421"/>
        <v>0</v>
      </c>
      <c r="BD751" s="51">
        <f t="shared" ca="1" si="422"/>
        <v>0</v>
      </c>
      <c r="BE751" s="15">
        <f t="shared" ca="1" si="423"/>
        <v>82090.821831773821</v>
      </c>
      <c r="BF751" s="15">
        <v>-56897.65</v>
      </c>
      <c r="BG751" s="15">
        <f t="shared" ca="1" si="424"/>
        <v>2681265.6565646036</v>
      </c>
      <c r="BH751" s="15"/>
      <c r="BI751" s="15"/>
    </row>
    <row r="752" spans="1:61" ht="11.25" x14ac:dyDescent="0.2">
      <c r="A752" s="20">
        <v>31935</v>
      </c>
      <c r="B752" s="20"/>
      <c r="C752" s="20">
        <v>1</v>
      </c>
      <c r="D752" s="20">
        <f t="shared" si="408"/>
        <v>3</v>
      </c>
      <c r="E752" s="47">
        <f t="shared" si="409"/>
        <v>3</v>
      </c>
      <c r="F752" s="47">
        <f t="shared" si="410"/>
        <v>33</v>
      </c>
      <c r="G752" s="21" t="s">
        <v>833</v>
      </c>
      <c r="H752" s="29">
        <v>2447</v>
      </c>
      <c r="I752" s="48"/>
      <c r="J752" s="29">
        <f t="shared" si="411"/>
        <v>3944.4179104477612</v>
      </c>
      <c r="K752" s="125">
        <v>119995.04999999999</v>
      </c>
      <c r="L752" s="125">
        <v>181597.42</v>
      </c>
      <c r="M752" s="125">
        <v>36460</v>
      </c>
      <c r="N752" s="126">
        <f t="shared" si="391"/>
        <v>193679.42979999998</v>
      </c>
      <c r="O752" s="126">
        <f t="shared" ca="1" si="392"/>
        <v>668612.44527234498</v>
      </c>
      <c r="P752" s="126">
        <f t="shared" ca="1" si="393"/>
        <v>142480</v>
      </c>
      <c r="Q752" s="49">
        <f t="shared" si="412"/>
        <v>1</v>
      </c>
      <c r="R752" s="49">
        <f t="shared" si="413"/>
        <v>0</v>
      </c>
      <c r="S752" s="49">
        <f ca="1">OFFSET(V!$B$7,D752,Q752)*H752</f>
        <v>14021.310000000001</v>
      </c>
      <c r="T752" s="49">
        <f ca="1">IF(R752&gt;0,OFFSET(V!$I$7,D752,R752)*IF(R752=1,H752-9300,IF(R752=2,H752-18000,IF(R752=3,H752-45000,0))),0)</f>
        <v>0</v>
      </c>
      <c r="U752" s="49">
        <f>IF(AND(I752=1,H752&gt;20000,H752&lt;=45000),H752*V!$G$7,0)+IF(AND(I752=1,H752&gt;45000,H752&lt;=50000),V!$G$7/5000*(50000-H752)*H752,0)</f>
        <v>0</v>
      </c>
      <c r="V752" s="50">
        <f t="shared" ca="1" si="394"/>
        <v>14021.310000000001</v>
      </c>
      <c r="W752" s="51">
        <v>10733.4</v>
      </c>
      <c r="X752" s="51">
        <v>0</v>
      </c>
      <c r="Y752" s="52">
        <v>259.005980974252</v>
      </c>
      <c r="Z752" s="52">
        <v>61724.526354803304</v>
      </c>
      <c r="AA752" s="52">
        <v>8265</v>
      </c>
      <c r="AB752" s="138">
        <f t="shared" si="414"/>
        <v>7265</v>
      </c>
      <c r="AC752" s="52">
        <v>58401.320169842693</v>
      </c>
      <c r="AD752" s="138">
        <f t="shared" si="395"/>
        <v>0</v>
      </c>
      <c r="AE752" s="138">
        <f t="shared" si="396"/>
        <v>2447</v>
      </c>
      <c r="AF752" s="138">
        <f t="shared" si="397"/>
        <v>0</v>
      </c>
      <c r="AG752" s="138">
        <f t="shared" si="398"/>
        <v>0</v>
      </c>
      <c r="AH752" s="29"/>
      <c r="AI752" s="29"/>
      <c r="AJ752" s="15"/>
      <c r="AK752" s="51">
        <f t="shared" ca="1" si="399"/>
        <v>1754015.4825406421</v>
      </c>
      <c r="AL752" s="15">
        <f t="shared" ca="1" si="400"/>
        <v>1921250.1925406421</v>
      </c>
      <c r="AM752" s="49">
        <f t="shared" ca="1" si="401"/>
        <v>10732.37660615475</v>
      </c>
      <c r="AN752" s="49">
        <f t="shared" ca="1" si="402"/>
        <v>114.2168811066408</v>
      </c>
      <c r="AO752" s="15"/>
      <c r="AP752" s="49">
        <f t="shared" ca="1" si="403"/>
        <v>33983.985411022732</v>
      </c>
      <c r="AQ752" s="15">
        <f t="shared" si="415"/>
        <v>58401.320169842693</v>
      </c>
      <c r="AR752" s="15">
        <f t="shared" si="416"/>
        <v>0</v>
      </c>
      <c r="AS752" s="15"/>
      <c r="AT752" s="15"/>
      <c r="AU752" s="51">
        <f t="shared" si="404"/>
        <v>3632.5</v>
      </c>
      <c r="AV752" s="51">
        <f t="shared" ca="1" si="405"/>
        <v>40807.144344525434</v>
      </c>
      <c r="AW752" s="51">
        <f t="shared" ca="1" si="417"/>
        <v>0</v>
      </c>
      <c r="AX752" s="15">
        <f t="shared" ca="1" si="418"/>
        <v>20022.30958570548</v>
      </c>
      <c r="AY752" s="51">
        <f t="shared" ca="1" si="419"/>
        <v>-2202.5600510725676</v>
      </c>
      <c r="AZ752" s="52">
        <f t="shared" ca="1" si="406"/>
        <v>0</v>
      </c>
      <c r="BA752" s="52">
        <f t="shared" ca="1" si="407"/>
        <v>0</v>
      </c>
      <c r="BB752" s="52">
        <f t="shared" si="420"/>
        <v>0</v>
      </c>
      <c r="BC752" s="39">
        <f t="shared" si="421"/>
        <v>0</v>
      </c>
      <c r="BD752" s="51">
        <f t="shared" ca="1" si="422"/>
        <v>0</v>
      </c>
      <c r="BE752" s="15">
        <f t="shared" ca="1" si="423"/>
        <v>76221.069704475609</v>
      </c>
      <c r="BF752" s="15">
        <v>-40691.15</v>
      </c>
      <c r="BG752" s="15">
        <f t="shared" ca="1" si="424"/>
        <v>1967626.7057323791</v>
      </c>
      <c r="BH752" s="15"/>
      <c r="BI752" s="15"/>
    </row>
    <row r="753" spans="1:61" ht="11.25" x14ac:dyDescent="0.2">
      <c r="A753" s="20">
        <v>31938</v>
      </c>
      <c r="B753" s="20"/>
      <c r="C753" s="20">
        <v>1</v>
      </c>
      <c r="D753" s="20">
        <f t="shared" si="408"/>
        <v>3</v>
      </c>
      <c r="E753" s="47">
        <f t="shared" si="409"/>
        <v>3</v>
      </c>
      <c r="F753" s="47">
        <f t="shared" si="410"/>
        <v>33</v>
      </c>
      <c r="G753" s="21" t="s">
        <v>834</v>
      </c>
      <c r="H753" s="29">
        <v>1030</v>
      </c>
      <c r="I753" s="48"/>
      <c r="J753" s="29">
        <f t="shared" si="411"/>
        <v>1660.2985074626865</v>
      </c>
      <c r="K753" s="125">
        <v>87415.049999999988</v>
      </c>
      <c r="L753" s="125">
        <v>61435.37</v>
      </c>
      <c r="M753" s="125">
        <v>32752</v>
      </c>
      <c r="N753" s="126">
        <f t="shared" si="391"/>
        <v>119650.63029999999</v>
      </c>
      <c r="O753" s="126">
        <f t="shared" ca="1" si="392"/>
        <v>281434.74402554776</v>
      </c>
      <c r="P753" s="126">
        <f t="shared" ca="1" si="393"/>
        <v>48535</v>
      </c>
      <c r="Q753" s="49">
        <f t="shared" si="412"/>
        <v>1</v>
      </c>
      <c r="R753" s="49">
        <f t="shared" si="413"/>
        <v>0</v>
      </c>
      <c r="S753" s="49">
        <f ca="1">OFFSET(V!$B$7,D753,Q753)*H753</f>
        <v>5901.9000000000005</v>
      </c>
      <c r="T753" s="49">
        <f ca="1">IF(R753&gt;0,OFFSET(V!$I$7,D753,R753)*IF(R753=1,H753-9300,IF(R753=2,H753-18000,IF(R753=3,H753-45000,0))),0)</f>
        <v>0</v>
      </c>
      <c r="U753" s="49">
        <f>IF(AND(I753=1,H753&gt;20000,H753&lt;=45000),H753*V!$G$7,0)+IF(AND(I753=1,H753&gt;45000,H753&lt;=50000),V!$G$7/5000*(50000-H753)*H753,0)</f>
        <v>0</v>
      </c>
      <c r="V753" s="50">
        <f t="shared" ca="1" si="394"/>
        <v>5901.9000000000005</v>
      </c>
      <c r="W753" s="51">
        <v>0</v>
      </c>
      <c r="X753" s="51">
        <v>0</v>
      </c>
      <c r="Y753" s="52">
        <v>241.20113660312637</v>
      </c>
      <c r="Z753" s="52">
        <v>14479.480825272703</v>
      </c>
      <c r="AA753" s="52">
        <v>0</v>
      </c>
      <c r="AB753" s="138">
        <f t="shared" si="414"/>
        <v>0</v>
      </c>
      <c r="AC753" s="52">
        <v>13699.915503750875</v>
      </c>
      <c r="AD753" s="138">
        <f t="shared" si="395"/>
        <v>0</v>
      </c>
      <c r="AE753" s="138">
        <f t="shared" si="396"/>
        <v>1030</v>
      </c>
      <c r="AF753" s="138">
        <f t="shared" si="397"/>
        <v>0</v>
      </c>
      <c r="AG753" s="138">
        <f t="shared" si="398"/>
        <v>0</v>
      </c>
      <c r="AH753" s="29"/>
      <c r="AI753" s="29"/>
      <c r="AJ753" s="15"/>
      <c r="AK753" s="51">
        <f t="shared" ca="1" si="399"/>
        <v>738306.47610006598</v>
      </c>
      <c r="AL753" s="15">
        <f t="shared" ca="1" si="400"/>
        <v>792743.376100066</v>
      </c>
      <c r="AM753" s="49">
        <f t="shared" ca="1" si="401"/>
        <v>4517.5103818305652</v>
      </c>
      <c r="AN753" s="49">
        <f t="shared" ca="1" si="402"/>
        <v>106.36527171519103</v>
      </c>
      <c r="AO753" s="15"/>
      <c r="AP753" s="49">
        <f t="shared" ca="1" si="403"/>
        <v>7972.0411671811689</v>
      </c>
      <c r="AQ753" s="15">
        <f t="shared" si="415"/>
        <v>13699.915503750875</v>
      </c>
      <c r="AR753" s="15">
        <f t="shared" si="416"/>
        <v>0</v>
      </c>
      <c r="AS753" s="15"/>
      <c r="AT753" s="15"/>
      <c r="AU753" s="51">
        <f t="shared" si="404"/>
        <v>0</v>
      </c>
      <c r="AV753" s="51">
        <f t="shared" ca="1" si="405"/>
        <v>17176.689282738538</v>
      </c>
      <c r="AW753" s="51">
        <f t="shared" ca="1" si="417"/>
        <v>0</v>
      </c>
      <c r="AX753" s="15">
        <f t="shared" ca="1" si="418"/>
        <v>11448.81494616883</v>
      </c>
      <c r="AY753" s="51">
        <f t="shared" ca="1" si="419"/>
        <v>-1259.4302532689308</v>
      </c>
      <c r="AZ753" s="52">
        <f t="shared" ca="1" si="406"/>
        <v>0</v>
      </c>
      <c r="BA753" s="52">
        <f t="shared" ca="1" si="407"/>
        <v>0</v>
      </c>
      <c r="BB753" s="52">
        <f t="shared" si="420"/>
        <v>0</v>
      </c>
      <c r="BC753" s="39">
        <f t="shared" si="421"/>
        <v>0</v>
      </c>
      <c r="BD753" s="51">
        <f t="shared" ca="1" si="422"/>
        <v>0</v>
      </c>
      <c r="BE753" s="15">
        <f t="shared" ca="1" si="423"/>
        <v>23889.300196650773</v>
      </c>
      <c r="BF753" s="15">
        <v>-16699.11</v>
      </c>
      <c r="BG753" s="15">
        <f t="shared" ca="1" si="424"/>
        <v>804557.44195026252</v>
      </c>
      <c r="BH753" s="15"/>
      <c r="BI753" s="15"/>
    </row>
    <row r="754" spans="1:61" ht="11.25" x14ac:dyDescent="0.2">
      <c r="A754" s="20">
        <v>31939</v>
      </c>
      <c r="B754" s="20"/>
      <c r="C754" s="20">
        <v>1</v>
      </c>
      <c r="D754" s="20">
        <f t="shared" si="408"/>
        <v>3</v>
      </c>
      <c r="E754" s="47">
        <f t="shared" si="409"/>
        <v>1</v>
      </c>
      <c r="F754" s="47">
        <f t="shared" si="410"/>
        <v>31</v>
      </c>
      <c r="G754" s="21" t="s">
        <v>835</v>
      </c>
      <c r="H754" s="29">
        <v>368</v>
      </c>
      <c r="I754" s="48"/>
      <c r="J754" s="29">
        <f t="shared" si="411"/>
        <v>593.19402985074623</v>
      </c>
      <c r="K754" s="125">
        <v>16821.7</v>
      </c>
      <c r="L754" s="125">
        <v>15107</v>
      </c>
      <c r="M754" s="125">
        <v>31333</v>
      </c>
      <c r="N754" s="126">
        <f t="shared" si="391"/>
        <v>49336.353999999999</v>
      </c>
      <c r="O754" s="126">
        <f t="shared" ca="1" si="392"/>
        <v>100551.44252563258</v>
      </c>
      <c r="P754" s="126">
        <f t="shared" ca="1" si="393"/>
        <v>15365</v>
      </c>
      <c r="Q754" s="49">
        <f t="shared" si="412"/>
        <v>1</v>
      </c>
      <c r="R754" s="49">
        <f t="shared" si="413"/>
        <v>0</v>
      </c>
      <c r="S754" s="49">
        <f ca="1">OFFSET(V!$B$7,D754,Q754)*H754</f>
        <v>2108.6400000000003</v>
      </c>
      <c r="T754" s="49">
        <f ca="1">IF(R754&gt;0,OFFSET(V!$I$7,D754,R754)*IF(R754=1,H754-9300,IF(R754=2,H754-18000,IF(R754=3,H754-45000,0))),0)</f>
        <v>0</v>
      </c>
      <c r="U754" s="49">
        <f>IF(AND(I754=1,H754&gt;20000,H754&lt;=45000),H754*V!$G$7,0)+IF(AND(I754=1,H754&gt;45000,H754&lt;=50000),V!$G$7/5000*(50000-H754)*H754,0)</f>
        <v>0</v>
      </c>
      <c r="V754" s="50">
        <f t="shared" ca="1" si="394"/>
        <v>2108.6400000000003</v>
      </c>
      <c r="W754" s="51">
        <v>0</v>
      </c>
      <c r="X754" s="51">
        <v>0</v>
      </c>
      <c r="Y754" s="52">
        <v>34.59226906390122</v>
      </c>
      <c r="Z754" s="52">
        <v>9388.4581004774591</v>
      </c>
      <c r="AA754" s="52">
        <v>0</v>
      </c>
      <c r="AB754" s="138">
        <f t="shared" si="414"/>
        <v>0</v>
      </c>
      <c r="AC754" s="52">
        <v>8882.989952412483</v>
      </c>
      <c r="AD754" s="138">
        <f t="shared" si="395"/>
        <v>0</v>
      </c>
      <c r="AE754" s="138">
        <f t="shared" si="396"/>
        <v>368</v>
      </c>
      <c r="AF754" s="138">
        <f t="shared" si="397"/>
        <v>0</v>
      </c>
      <c r="AG754" s="138">
        <f t="shared" si="398"/>
        <v>0</v>
      </c>
      <c r="AH754" s="29"/>
      <c r="AI754" s="29"/>
      <c r="AJ754" s="15"/>
      <c r="AK754" s="51">
        <f t="shared" ca="1" si="399"/>
        <v>263783.28466487792</v>
      </c>
      <c r="AL754" s="15">
        <f t="shared" ca="1" si="400"/>
        <v>281256.92466487794</v>
      </c>
      <c r="AM754" s="49">
        <f t="shared" ca="1" si="401"/>
        <v>1614.0231267122797</v>
      </c>
      <c r="AN754" s="49">
        <f t="shared" ca="1" si="402"/>
        <v>15.254555389102419</v>
      </c>
      <c r="AO754" s="15"/>
      <c r="AP754" s="49">
        <f t="shared" ca="1" si="403"/>
        <v>5169.0509747232045</v>
      </c>
      <c r="AQ754" s="15">
        <f t="shared" si="415"/>
        <v>8882.989952412483</v>
      </c>
      <c r="AR754" s="15">
        <f t="shared" si="416"/>
        <v>0</v>
      </c>
      <c r="AS754" s="15"/>
      <c r="AT754" s="15"/>
      <c r="AU754" s="51">
        <f t="shared" si="404"/>
        <v>0</v>
      </c>
      <c r="AV754" s="51">
        <f t="shared" ca="1" si="405"/>
        <v>6136.914229172603</v>
      </c>
      <c r="AW754" s="51">
        <f t="shared" ca="1" si="417"/>
        <v>0</v>
      </c>
      <c r="AX754" s="15">
        <f t="shared" ca="1" si="418"/>
        <v>2422.9752514833253</v>
      </c>
      <c r="AY754" s="51">
        <f t="shared" ca="1" si="419"/>
        <v>-266.54010471722722</v>
      </c>
      <c r="AZ754" s="52">
        <f t="shared" ca="1" si="406"/>
        <v>0</v>
      </c>
      <c r="BA754" s="52">
        <f t="shared" ca="1" si="407"/>
        <v>0</v>
      </c>
      <c r="BB754" s="52">
        <f t="shared" si="420"/>
        <v>0</v>
      </c>
      <c r="BC754" s="39">
        <f t="shared" si="421"/>
        <v>0</v>
      </c>
      <c r="BD754" s="51">
        <f t="shared" ca="1" si="422"/>
        <v>0</v>
      </c>
      <c r="BE754" s="15">
        <f t="shared" ca="1" si="423"/>
        <v>11039.425099178581</v>
      </c>
      <c r="BF754" s="15">
        <v>-5637.99</v>
      </c>
      <c r="BG754" s="15">
        <f t="shared" ca="1" si="424"/>
        <v>288287.63744615793</v>
      </c>
      <c r="BH754" s="15"/>
      <c r="BI754" s="15"/>
    </row>
    <row r="755" spans="1:61" ht="11.25" x14ac:dyDescent="0.2">
      <c r="A755" s="20">
        <v>31940</v>
      </c>
      <c r="B755" s="20"/>
      <c r="C755" s="20">
        <v>1</v>
      </c>
      <c r="D755" s="20">
        <f t="shared" si="408"/>
        <v>3</v>
      </c>
      <c r="E755" s="47">
        <f t="shared" si="409"/>
        <v>3</v>
      </c>
      <c r="F755" s="47">
        <f t="shared" si="410"/>
        <v>33</v>
      </c>
      <c r="G755" s="21" t="s">
        <v>836</v>
      </c>
      <c r="H755" s="29">
        <v>1380</v>
      </c>
      <c r="I755" s="48"/>
      <c r="J755" s="29">
        <f t="shared" si="411"/>
        <v>2224.4776119402986</v>
      </c>
      <c r="K755" s="125">
        <v>113856.95</v>
      </c>
      <c r="L755" s="125">
        <v>292490.92</v>
      </c>
      <c r="M755" s="125">
        <v>0</v>
      </c>
      <c r="N755" s="126">
        <f t="shared" si="391"/>
        <v>196048.46279999998</v>
      </c>
      <c r="O755" s="126">
        <f t="shared" ca="1" si="392"/>
        <v>377067.90947112226</v>
      </c>
      <c r="P755" s="126">
        <f t="shared" ca="1" si="393"/>
        <v>54306</v>
      </c>
      <c r="Q755" s="49">
        <f t="shared" si="412"/>
        <v>1</v>
      </c>
      <c r="R755" s="49">
        <f t="shared" si="413"/>
        <v>0</v>
      </c>
      <c r="S755" s="49">
        <f ca="1">OFFSET(V!$B$7,D755,Q755)*H755</f>
        <v>7907.4000000000005</v>
      </c>
      <c r="T755" s="49">
        <f ca="1">IF(R755&gt;0,OFFSET(V!$I$7,D755,R755)*IF(R755=1,H755-9300,IF(R755=2,H755-18000,IF(R755=3,H755-45000,0))),0)</f>
        <v>0</v>
      </c>
      <c r="U755" s="49">
        <f>IF(AND(I755=1,H755&gt;20000,H755&lt;=45000),H755*V!$G$7,0)+IF(AND(I755=1,H755&gt;45000,H755&lt;=50000),V!$G$7/5000*(50000-H755)*H755,0)</f>
        <v>0</v>
      </c>
      <c r="V755" s="50">
        <f t="shared" ca="1" si="394"/>
        <v>7907.4000000000005</v>
      </c>
      <c r="W755" s="51">
        <v>0</v>
      </c>
      <c r="X755" s="51">
        <v>0</v>
      </c>
      <c r="Y755" s="52">
        <v>442.06885024309059</v>
      </c>
      <c r="Z755" s="52">
        <v>30590.176086277188</v>
      </c>
      <c r="AA755" s="52">
        <v>0</v>
      </c>
      <c r="AB755" s="138">
        <f t="shared" si="414"/>
        <v>0</v>
      </c>
      <c r="AC755" s="52">
        <v>28943.221976259305</v>
      </c>
      <c r="AD755" s="138">
        <f t="shared" si="395"/>
        <v>0</v>
      </c>
      <c r="AE755" s="138">
        <f t="shared" si="396"/>
        <v>1380</v>
      </c>
      <c r="AF755" s="138">
        <f t="shared" si="397"/>
        <v>0</v>
      </c>
      <c r="AG755" s="138">
        <f t="shared" si="398"/>
        <v>0</v>
      </c>
      <c r="AH755" s="29"/>
      <c r="AI755" s="29"/>
      <c r="AJ755" s="15"/>
      <c r="AK755" s="51">
        <f t="shared" ca="1" si="399"/>
        <v>989187.31749329227</v>
      </c>
      <c r="AL755" s="15">
        <f t="shared" ca="1" si="400"/>
        <v>1051400.7174932922</v>
      </c>
      <c r="AM755" s="49">
        <f t="shared" ca="1" si="401"/>
        <v>6052.5867251710488</v>
      </c>
      <c r="AN755" s="49">
        <f t="shared" ca="1" si="402"/>
        <v>194.94424460485297</v>
      </c>
      <c r="AO755" s="15"/>
      <c r="AP755" s="49">
        <f t="shared" ca="1" si="403"/>
        <v>16842.188336302435</v>
      </c>
      <c r="AQ755" s="15">
        <f t="shared" si="415"/>
        <v>28943.221976259305</v>
      </c>
      <c r="AR755" s="15">
        <f t="shared" si="416"/>
        <v>0</v>
      </c>
      <c r="AS755" s="15"/>
      <c r="AT755" s="15"/>
      <c r="AU755" s="51">
        <f t="shared" si="404"/>
        <v>0</v>
      </c>
      <c r="AV755" s="51">
        <f t="shared" ca="1" si="405"/>
        <v>23013.428359397261</v>
      </c>
      <c r="AW755" s="51">
        <f t="shared" ca="1" si="417"/>
        <v>0</v>
      </c>
      <c r="AX755" s="15">
        <f t="shared" ca="1" si="418"/>
        <v>10912.394719440392</v>
      </c>
      <c r="AY755" s="51">
        <f t="shared" ca="1" si="419"/>
        <v>-1200.4211885592904</v>
      </c>
      <c r="AZ755" s="52">
        <f t="shared" ca="1" si="406"/>
        <v>0</v>
      </c>
      <c r="BA755" s="52">
        <f t="shared" ca="1" si="407"/>
        <v>0</v>
      </c>
      <c r="BB755" s="52">
        <f t="shared" si="420"/>
        <v>0</v>
      </c>
      <c r="BC755" s="39">
        <f t="shared" si="421"/>
        <v>0</v>
      </c>
      <c r="BD755" s="51">
        <f t="shared" ca="1" si="422"/>
        <v>0</v>
      </c>
      <c r="BE755" s="15">
        <f t="shared" ca="1" si="423"/>
        <v>38655.195507140408</v>
      </c>
      <c r="BF755" s="15">
        <v>-26429.56</v>
      </c>
      <c r="BG755" s="15">
        <f t="shared" ca="1" si="424"/>
        <v>1069873.8839702082</v>
      </c>
      <c r="BH755" s="15"/>
      <c r="BI755" s="15"/>
    </row>
    <row r="756" spans="1:61" ht="11.25" x14ac:dyDescent="0.2">
      <c r="A756" s="20">
        <v>31941</v>
      </c>
      <c r="B756" s="20"/>
      <c r="C756" s="20">
        <v>1</v>
      </c>
      <c r="D756" s="20">
        <f t="shared" si="408"/>
        <v>3</v>
      </c>
      <c r="E756" s="47">
        <f t="shared" si="409"/>
        <v>2</v>
      </c>
      <c r="F756" s="47">
        <f t="shared" si="410"/>
        <v>32</v>
      </c>
      <c r="G756" s="21" t="s">
        <v>837</v>
      </c>
      <c r="H756" s="29">
        <v>787</v>
      </c>
      <c r="I756" s="48"/>
      <c r="J756" s="29">
        <f t="shared" si="411"/>
        <v>1268.5970149253731</v>
      </c>
      <c r="K756" s="125">
        <v>48251</v>
      </c>
      <c r="L756" s="125">
        <v>31105.72</v>
      </c>
      <c r="M756" s="125">
        <v>32645</v>
      </c>
      <c r="N756" s="126">
        <f t="shared" si="391"/>
        <v>79516.950800000006</v>
      </c>
      <c r="O756" s="126">
        <f t="shared" ca="1" si="392"/>
        <v>215038.00344476316</v>
      </c>
      <c r="P756" s="126">
        <f t="shared" ca="1" si="393"/>
        <v>40656</v>
      </c>
      <c r="Q756" s="49">
        <f t="shared" si="412"/>
        <v>1</v>
      </c>
      <c r="R756" s="49">
        <f t="shared" si="413"/>
        <v>0</v>
      </c>
      <c r="S756" s="49">
        <f ca="1">OFFSET(V!$B$7,D756,Q756)*H756</f>
        <v>4509.51</v>
      </c>
      <c r="T756" s="49">
        <f ca="1">IF(R756&gt;0,OFFSET(V!$I$7,D756,R756)*IF(R756=1,H756-9300,IF(R756=2,H756-18000,IF(R756=3,H756-45000,0))),0)</f>
        <v>0</v>
      </c>
      <c r="U756" s="49">
        <f>IF(AND(I756=1,H756&gt;20000,H756&lt;=45000),H756*V!$G$7,0)+IF(AND(I756=1,H756&gt;45000,H756&lt;=50000),V!$G$7/5000*(50000-H756)*H756,0)</f>
        <v>0</v>
      </c>
      <c r="V756" s="50">
        <f t="shared" ca="1" si="394"/>
        <v>4509.51</v>
      </c>
      <c r="W756" s="51">
        <v>0</v>
      </c>
      <c r="X756" s="51">
        <v>0</v>
      </c>
      <c r="Y756" s="52">
        <v>3260.5393777751938</v>
      </c>
      <c r="Z756" s="52">
        <v>16223.701518135505</v>
      </c>
      <c r="AA756" s="52">
        <v>0</v>
      </c>
      <c r="AB756" s="138">
        <f t="shared" si="414"/>
        <v>0</v>
      </c>
      <c r="AC756" s="52">
        <v>15350.228550224636</v>
      </c>
      <c r="AD756" s="138">
        <f t="shared" si="395"/>
        <v>0</v>
      </c>
      <c r="AE756" s="138">
        <f t="shared" si="396"/>
        <v>787</v>
      </c>
      <c r="AF756" s="138">
        <f t="shared" si="397"/>
        <v>0</v>
      </c>
      <c r="AG756" s="138">
        <f t="shared" si="398"/>
        <v>0</v>
      </c>
      <c r="AH756" s="29"/>
      <c r="AI756" s="29"/>
      <c r="AJ756" s="15"/>
      <c r="AK756" s="51">
        <f t="shared" ca="1" si="399"/>
        <v>564123.49193276884</v>
      </c>
      <c r="AL756" s="15">
        <f t="shared" ca="1" si="400"/>
        <v>609289.00193276885</v>
      </c>
      <c r="AM756" s="49">
        <f t="shared" ca="1" si="401"/>
        <v>3451.7288063113151</v>
      </c>
      <c r="AN756" s="49">
        <f t="shared" ca="1" si="402"/>
        <v>1437.8379875787168</v>
      </c>
      <c r="AO756" s="15"/>
      <c r="AP756" s="49">
        <f t="shared" ca="1" si="403"/>
        <v>8932.3655970379023</v>
      </c>
      <c r="AQ756" s="15">
        <f t="shared" si="415"/>
        <v>15350.228550224636</v>
      </c>
      <c r="AR756" s="15">
        <f t="shared" si="416"/>
        <v>0</v>
      </c>
      <c r="AS756" s="15"/>
      <c r="AT756" s="15"/>
      <c r="AU756" s="51">
        <f t="shared" si="404"/>
        <v>0</v>
      </c>
      <c r="AV756" s="51">
        <f t="shared" ca="1" si="405"/>
        <v>13124.324723801192</v>
      </c>
      <c r="AW756" s="51">
        <f t="shared" ca="1" si="417"/>
        <v>0</v>
      </c>
      <c r="AX756" s="15">
        <f t="shared" ca="1" si="418"/>
        <v>6706.4617706144581</v>
      </c>
      <c r="AY756" s="51">
        <f t="shared" ca="1" si="419"/>
        <v>-737.74629828651405</v>
      </c>
      <c r="AZ756" s="52">
        <f t="shared" ca="1" si="406"/>
        <v>0</v>
      </c>
      <c r="BA756" s="52">
        <f t="shared" ca="1" si="407"/>
        <v>0</v>
      </c>
      <c r="BB756" s="52">
        <f t="shared" si="420"/>
        <v>0</v>
      </c>
      <c r="BC756" s="39">
        <f t="shared" si="421"/>
        <v>0</v>
      </c>
      <c r="BD756" s="51">
        <f t="shared" ca="1" si="422"/>
        <v>0</v>
      </c>
      <c r="BE756" s="15">
        <f t="shared" ca="1" si="423"/>
        <v>21318.94402255258</v>
      </c>
      <c r="BF756" s="15">
        <v>-12941.7</v>
      </c>
      <c r="BG756" s="15">
        <f t="shared" ca="1" si="424"/>
        <v>622555.81274921144</v>
      </c>
      <c r="BH756" s="15"/>
      <c r="BI756" s="15"/>
    </row>
    <row r="757" spans="1:61" ht="11.25" x14ac:dyDescent="0.2">
      <c r="A757" s="20">
        <v>31943</v>
      </c>
      <c r="B757" s="20"/>
      <c r="C757" s="20">
        <v>1</v>
      </c>
      <c r="D757" s="20">
        <f t="shared" si="408"/>
        <v>3</v>
      </c>
      <c r="E757" s="47">
        <f t="shared" si="409"/>
        <v>5</v>
      </c>
      <c r="F757" s="47">
        <f t="shared" si="410"/>
        <v>35</v>
      </c>
      <c r="G757" s="21" t="s">
        <v>838</v>
      </c>
      <c r="H757" s="29">
        <v>5879</v>
      </c>
      <c r="I757" s="48"/>
      <c r="J757" s="29">
        <f t="shared" si="411"/>
        <v>9476.5970149253735</v>
      </c>
      <c r="K757" s="125">
        <v>373430</v>
      </c>
      <c r="L757" s="125">
        <v>739721.13</v>
      </c>
      <c r="M757" s="125">
        <v>94311</v>
      </c>
      <c r="N757" s="126">
        <f t="shared" si="391"/>
        <v>651671.84070000006</v>
      </c>
      <c r="O757" s="126">
        <f t="shared" ca="1" si="392"/>
        <v>1606363.9418700924</v>
      </c>
      <c r="P757" s="126">
        <f t="shared" ca="1" si="393"/>
        <v>286408</v>
      </c>
      <c r="Q757" s="49">
        <f t="shared" si="412"/>
        <v>1</v>
      </c>
      <c r="R757" s="49">
        <f t="shared" si="413"/>
        <v>0</v>
      </c>
      <c r="S757" s="49">
        <f ca="1">OFFSET(V!$B$7,D757,Q757)*H757</f>
        <v>33686.670000000006</v>
      </c>
      <c r="T757" s="49">
        <f ca="1">IF(R757&gt;0,OFFSET(V!$I$7,D757,R757)*IF(R757=1,H757-9300,IF(R757=2,H757-18000,IF(R757=3,H757-45000,0))),0)</f>
        <v>0</v>
      </c>
      <c r="U757" s="49">
        <f>IF(AND(I757=1,H757&gt;20000,H757&lt;=45000),H757*V!$G$7,0)+IF(AND(I757=1,H757&gt;45000,H757&lt;=50000),V!$G$7/5000*(50000-H757)*H757,0)</f>
        <v>0</v>
      </c>
      <c r="V757" s="50">
        <f t="shared" ca="1" si="394"/>
        <v>33686.670000000006</v>
      </c>
      <c r="W757" s="51">
        <v>33152.1</v>
      </c>
      <c r="X757" s="51">
        <v>0</v>
      </c>
      <c r="Y757" s="52">
        <v>22579.15888461734</v>
      </c>
      <c r="Z757" s="52">
        <v>176672.02023211701</v>
      </c>
      <c r="AA757" s="52">
        <v>14203</v>
      </c>
      <c r="AB757" s="138">
        <f t="shared" si="414"/>
        <v>13203</v>
      </c>
      <c r="AC757" s="52">
        <v>167160.11977669669</v>
      </c>
      <c r="AD757" s="138">
        <f t="shared" si="395"/>
        <v>0</v>
      </c>
      <c r="AE757" s="138">
        <f t="shared" si="396"/>
        <v>5879</v>
      </c>
      <c r="AF757" s="138">
        <f t="shared" si="397"/>
        <v>0</v>
      </c>
      <c r="AG757" s="138">
        <f t="shared" si="398"/>
        <v>0</v>
      </c>
      <c r="AH757" s="29"/>
      <c r="AI757" s="29"/>
      <c r="AJ757" s="15"/>
      <c r="AK757" s="51">
        <f t="shared" ca="1" si="399"/>
        <v>4214081.3330022208</v>
      </c>
      <c r="AL757" s="15">
        <f t="shared" ca="1" si="400"/>
        <v>4567328.1030022204</v>
      </c>
      <c r="AM757" s="49">
        <f t="shared" ca="1" si="401"/>
        <v>25784.896635710575</v>
      </c>
      <c r="AN757" s="49">
        <f t="shared" ca="1" si="402"/>
        <v>9956.9944142280783</v>
      </c>
      <c r="AO757" s="15"/>
      <c r="AP757" s="49">
        <f t="shared" ca="1" si="403"/>
        <v>97271.209884901036</v>
      </c>
      <c r="AQ757" s="15">
        <f t="shared" si="415"/>
        <v>167160.11977669669</v>
      </c>
      <c r="AR757" s="15">
        <f t="shared" si="416"/>
        <v>0</v>
      </c>
      <c r="AS757" s="15"/>
      <c r="AT757" s="15"/>
      <c r="AU757" s="51">
        <f t="shared" si="404"/>
        <v>6601.5</v>
      </c>
      <c r="AV757" s="51">
        <f t="shared" ca="1" si="405"/>
        <v>98040.540090504714</v>
      </c>
      <c r="AW757" s="51">
        <f t="shared" ca="1" si="417"/>
        <v>0</v>
      </c>
      <c r="AX757" s="15">
        <f t="shared" ca="1" si="418"/>
        <v>34753.130198709056</v>
      </c>
      <c r="AY757" s="51">
        <f t="shared" ca="1" si="419"/>
        <v>-3823.0283023916763</v>
      </c>
      <c r="AZ757" s="52">
        <f t="shared" ca="1" si="406"/>
        <v>0</v>
      </c>
      <c r="BA757" s="52">
        <f t="shared" ca="1" si="407"/>
        <v>0</v>
      </c>
      <c r="BB757" s="52">
        <f t="shared" si="420"/>
        <v>0</v>
      </c>
      <c r="BC757" s="39">
        <f t="shared" si="421"/>
        <v>0</v>
      </c>
      <c r="BD757" s="51">
        <f t="shared" ca="1" si="422"/>
        <v>0</v>
      </c>
      <c r="BE757" s="15">
        <f t="shared" ca="1" si="423"/>
        <v>198090.22167301408</v>
      </c>
      <c r="BF757" s="15">
        <v>-103827.04</v>
      </c>
      <c r="BG757" s="15">
        <f t="shared" ca="1" si="424"/>
        <v>4697333.1757251723</v>
      </c>
      <c r="BH757" s="15"/>
      <c r="BI757" s="15"/>
    </row>
    <row r="758" spans="1:61" ht="11.25" x14ac:dyDescent="0.2">
      <c r="A758" s="20">
        <v>31945</v>
      </c>
      <c r="B758" s="20"/>
      <c r="C758" s="20">
        <v>1</v>
      </c>
      <c r="D758" s="20">
        <f t="shared" si="408"/>
        <v>3</v>
      </c>
      <c r="E758" s="47">
        <f t="shared" si="409"/>
        <v>3</v>
      </c>
      <c r="F758" s="47">
        <f t="shared" si="410"/>
        <v>33</v>
      </c>
      <c r="G758" s="21" t="s">
        <v>839</v>
      </c>
      <c r="H758" s="29">
        <v>1309</v>
      </c>
      <c r="I758" s="48"/>
      <c r="J758" s="29">
        <f t="shared" si="411"/>
        <v>2110.0298507462685</v>
      </c>
      <c r="K758" s="125">
        <v>116355</v>
      </c>
      <c r="L758" s="125">
        <v>1241409</v>
      </c>
      <c r="M758" s="125">
        <v>0</v>
      </c>
      <c r="N758" s="126">
        <f t="shared" si="391"/>
        <v>567925.11</v>
      </c>
      <c r="O758" s="126">
        <f t="shared" ca="1" si="392"/>
        <v>357668.0387664485</v>
      </c>
      <c r="P758" s="126">
        <f t="shared" ca="1" si="393"/>
        <v>0</v>
      </c>
      <c r="Q758" s="49">
        <f t="shared" si="412"/>
        <v>1</v>
      </c>
      <c r="R758" s="49">
        <f t="shared" si="413"/>
        <v>0</v>
      </c>
      <c r="S758" s="49">
        <f ca="1">OFFSET(V!$B$7,D758,Q758)*H758</f>
        <v>7500.5700000000006</v>
      </c>
      <c r="T758" s="49">
        <f ca="1">IF(R758&gt;0,OFFSET(V!$I$7,D758,R758)*IF(R758=1,H758-9300,IF(R758=2,H758-18000,IF(R758=3,H758-45000,0))),0)</f>
        <v>0</v>
      </c>
      <c r="U758" s="49">
        <f>IF(AND(I758=1,H758&gt;20000,H758&lt;=45000),H758*V!$G$7,0)+IF(AND(I758=1,H758&gt;45000,H758&lt;=50000),V!$G$7/5000*(50000-H758)*H758,0)</f>
        <v>0</v>
      </c>
      <c r="V758" s="50">
        <f t="shared" ca="1" si="394"/>
        <v>7500.5700000000006</v>
      </c>
      <c r="W758" s="51">
        <v>0</v>
      </c>
      <c r="X758" s="51">
        <v>0</v>
      </c>
      <c r="Y758" s="52">
        <v>45.6385398574159</v>
      </c>
      <c r="Z758" s="52">
        <v>16787.279347107258</v>
      </c>
      <c r="AA758" s="52">
        <v>0</v>
      </c>
      <c r="AB758" s="138">
        <f t="shared" si="414"/>
        <v>0</v>
      </c>
      <c r="AC758" s="52">
        <v>15883.463735233761</v>
      </c>
      <c r="AD758" s="138">
        <f t="shared" si="395"/>
        <v>0</v>
      </c>
      <c r="AE758" s="138">
        <f t="shared" si="396"/>
        <v>1309</v>
      </c>
      <c r="AF758" s="138">
        <f t="shared" si="397"/>
        <v>0</v>
      </c>
      <c r="AG758" s="138">
        <f t="shared" si="398"/>
        <v>0</v>
      </c>
      <c r="AH758" s="29"/>
      <c r="AI758" s="29"/>
      <c r="AJ758" s="15"/>
      <c r="AK758" s="51">
        <f t="shared" ca="1" si="399"/>
        <v>938294.34681066626</v>
      </c>
      <c r="AL758" s="15">
        <f t="shared" ca="1" si="400"/>
        <v>945794.91681066621</v>
      </c>
      <c r="AM758" s="49">
        <f t="shared" ca="1" si="401"/>
        <v>5741.1855240934074</v>
      </c>
      <c r="AN758" s="49">
        <f t="shared" ca="1" si="402"/>
        <v>20.125757950328403</v>
      </c>
      <c r="AO758" s="15"/>
      <c r="AP758" s="49">
        <f t="shared" ca="1" si="403"/>
        <v>9242.6574996060863</v>
      </c>
      <c r="AQ758" s="15">
        <f t="shared" si="415"/>
        <v>15883.463735233761</v>
      </c>
      <c r="AR758" s="15">
        <f t="shared" si="416"/>
        <v>0</v>
      </c>
      <c r="AS758" s="15"/>
      <c r="AT758" s="15"/>
      <c r="AU758" s="51">
        <f t="shared" si="404"/>
        <v>0</v>
      </c>
      <c r="AV758" s="51">
        <f t="shared" ca="1" si="405"/>
        <v>21829.404146703637</v>
      </c>
      <c r="AW758" s="51">
        <f t="shared" ca="1" si="417"/>
        <v>0</v>
      </c>
      <c r="AX758" s="15">
        <f t="shared" ca="1" si="418"/>
        <v>15188.597911075964</v>
      </c>
      <c r="AY758" s="51">
        <f t="shared" ca="1" si="419"/>
        <v>-1670.8261775466615</v>
      </c>
      <c r="AZ758" s="52">
        <f t="shared" ca="1" si="406"/>
        <v>0</v>
      </c>
      <c r="BA758" s="52">
        <f t="shared" ca="1" si="407"/>
        <v>0</v>
      </c>
      <c r="BB758" s="52">
        <f t="shared" si="420"/>
        <v>0</v>
      </c>
      <c r="BC758" s="39">
        <f t="shared" si="421"/>
        <v>0</v>
      </c>
      <c r="BD758" s="51">
        <f t="shared" ca="1" si="422"/>
        <v>0</v>
      </c>
      <c r="BE758" s="15">
        <f t="shared" ca="1" si="423"/>
        <v>29401.235468763065</v>
      </c>
      <c r="BF758" s="15">
        <v>-42398.06</v>
      </c>
      <c r="BG758" s="15">
        <f t="shared" ca="1" si="424"/>
        <v>938559.40356147313</v>
      </c>
      <c r="BH758" s="15"/>
      <c r="BI758" s="15"/>
    </row>
    <row r="759" spans="1:61" ht="11.25" x14ac:dyDescent="0.2">
      <c r="A759" s="20">
        <v>31946</v>
      </c>
      <c r="B759" s="20"/>
      <c r="C759" s="20">
        <v>1</v>
      </c>
      <c r="D759" s="20">
        <f t="shared" si="408"/>
        <v>3</v>
      </c>
      <c r="E759" s="47">
        <f t="shared" si="409"/>
        <v>3</v>
      </c>
      <c r="F759" s="47">
        <f t="shared" si="410"/>
        <v>33</v>
      </c>
      <c r="G759" s="21" t="s">
        <v>840</v>
      </c>
      <c r="H759" s="29">
        <v>1322</v>
      </c>
      <c r="I759" s="48"/>
      <c r="J759" s="29">
        <f t="shared" si="411"/>
        <v>2130.9850746268658</v>
      </c>
      <c r="K759" s="125">
        <v>99824.85</v>
      </c>
      <c r="L759" s="125">
        <v>102620.37</v>
      </c>
      <c r="M759" s="125">
        <v>27658</v>
      </c>
      <c r="N759" s="126">
        <f t="shared" si="391"/>
        <v>139553.83630000002</v>
      </c>
      <c r="O759" s="126">
        <f t="shared" ca="1" si="392"/>
        <v>361220.12776871276</v>
      </c>
      <c r="P759" s="126">
        <f t="shared" ca="1" si="393"/>
        <v>66500</v>
      </c>
      <c r="Q759" s="49">
        <f t="shared" si="412"/>
        <v>1</v>
      </c>
      <c r="R759" s="49">
        <f t="shared" si="413"/>
        <v>0</v>
      </c>
      <c r="S759" s="49">
        <f ca="1">OFFSET(V!$B$7,D759,Q759)*H759</f>
        <v>7575.06</v>
      </c>
      <c r="T759" s="49">
        <f ca="1">IF(R759&gt;0,OFFSET(V!$I$7,D759,R759)*IF(R759=1,H759-9300,IF(R759=2,H759-18000,IF(R759=3,H759-45000,0))),0)</f>
        <v>0</v>
      </c>
      <c r="U759" s="49">
        <f>IF(AND(I759=1,H759&gt;20000,H759&lt;=45000),H759*V!$G$7,0)+IF(AND(I759=1,H759&gt;45000,H759&lt;=50000),V!$G$7/5000*(50000-H759)*H759,0)</f>
        <v>0</v>
      </c>
      <c r="V759" s="50">
        <f t="shared" ca="1" si="394"/>
        <v>7575.06</v>
      </c>
      <c r="W759" s="51">
        <v>0</v>
      </c>
      <c r="X759" s="51">
        <v>0</v>
      </c>
      <c r="Y759" s="52">
        <v>401.37206310908914</v>
      </c>
      <c r="Z759" s="52">
        <v>27692.928206507124</v>
      </c>
      <c r="AA759" s="52">
        <v>0</v>
      </c>
      <c r="AB759" s="138">
        <f t="shared" si="414"/>
        <v>0</v>
      </c>
      <c r="AC759" s="52">
        <v>26201.95993618725</v>
      </c>
      <c r="AD759" s="138">
        <f t="shared" si="395"/>
        <v>0</v>
      </c>
      <c r="AE759" s="138">
        <f t="shared" si="396"/>
        <v>1322</v>
      </c>
      <c r="AF759" s="138">
        <f t="shared" si="397"/>
        <v>0</v>
      </c>
      <c r="AG759" s="138">
        <f t="shared" si="398"/>
        <v>0</v>
      </c>
      <c r="AH759" s="29"/>
      <c r="AI759" s="29"/>
      <c r="AJ759" s="15"/>
      <c r="AK759" s="51">
        <f t="shared" ca="1" si="399"/>
        <v>947612.77806241473</v>
      </c>
      <c r="AL759" s="15">
        <f t="shared" ca="1" si="400"/>
        <v>1021687.8380624148</v>
      </c>
      <c r="AM759" s="49">
        <f t="shared" ca="1" si="401"/>
        <v>5798.2026454174829</v>
      </c>
      <c r="AN759" s="49">
        <f t="shared" ca="1" si="402"/>
        <v>176.99770885296778</v>
      </c>
      <c r="AO759" s="15"/>
      <c r="AP759" s="49">
        <f t="shared" ca="1" si="403"/>
        <v>15247.035882442246</v>
      </c>
      <c r="AQ759" s="15">
        <f t="shared" si="415"/>
        <v>26201.95993618725</v>
      </c>
      <c r="AR759" s="15">
        <f t="shared" si="416"/>
        <v>0</v>
      </c>
      <c r="AS759" s="15"/>
      <c r="AT759" s="15"/>
      <c r="AU759" s="51">
        <f t="shared" si="404"/>
        <v>0</v>
      </c>
      <c r="AV759" s="51">
        <f t="shared" ca="1" si="405"/>
        <v>22046.197312408101</v>
      </c>
      <c r="AW759" s="51">
        <f t="shared" ca="1" si="417"/>
        <v>0</v>
      </c>
      <c r="AX759" s="15">
        <f t="shared" ca="1" si="418"/>
        <v>11091.273258663099</v>
      </c>
      <c r="AY759" s="51">
        <f t="shared" ca="1" si="419"/>
        <v>-1220.0987748437137</v>
      </c>
      <c r="AZ759" s="52">
        <f t="shared" ca="1" si="406"/>
        <v>0</v>
      </c>
      <c r="BA759" s="52">
        <f t="shared" ca="1" si="407"/>
        <v>0</v>
      </c>
      <c r="BB759" s="52">
        <f t="shared" si="420"/>
        <v>0</v>
      </c>
      <c r="BC759" s="39">
        <f t="shared" si="421"/>
        <v>0</v>
      </c>
      <c r="BD759" s="51">
        <f t="shared" ca="1" si="422"/>
        <v>0</v>
      </c>
      <c r="BE759" s="15">
        <f t="shared" ca="1" si="423"/>
        <v>36073.134420006638</v>
      </c>
      <c r="BF759" s="15">
        <v>-22462.02</v>
      </c>
      <c r="BG759" s="15">
        <f t="shared" ca="1" si="424"/>
        <v>1041274.1528366918</v>
      </c>
      <c r="BH759" s="15"/>
      <c r="BI759" s="15"/>
    </row>
    <row r="760" spans="1:61" ht="11.25" x14ac:dyDescent="0.2">
      <c r="A760" s="20">
        <v>31947</v>
      </c>
      <c r="B760" s="20"/>
      <c r="C760" s="20">
        <v>1</v>
      </c>
      <c r="D760" s="20">
        <f t="shared" si="408"/>
        <v>3</v>
      </c>
      <c r="E760" s="47">
        <f t="shared" si="409"/>
        <v>5</v>
      </c>
      <c r="F760" s="47">
        <f t="shared" si="410"/>
        <v>35</v>
      </c>
      <c r="G760" s="21" t="s">
        <v>841</v>
      </c>
      <c r="H760" s="29">
        <v>6553</v>
      </c>
      <c r="I760" s="48"/>
      <c r="J760" s="29">
        <f t="shared" si="411"/>
        <v>10563.044776119403</v>
      </c>
      <c r="K760" s="125">
        <v>413423.39999999997</v>
      </c>
      <c r="L760" s="125">
        <v>1050685.1299999999</v>
      </c>
      <c r="M760" s="125">
        <v>73161</v>
      </c>
      <c r="N760" s="126">
        <f t="shared" si="391"/>
        <v>780593.04869999993</v>
      </c>
      <c r="O760" s="126">
        <f t="shared" ca="1" si="392"/>
        <v>1790526.0947567129</v>
      </c>
      <c r="P760" s="126">
        <f t="shared" ca="1" si="393"/>
        <v>302980</v>
      </c>
      <c r="Q760" s="49">
        <f t="shared" si="412"/>
        <v>1</v>
      </c>
      <c r="R760" s="49">
        <f t="shared" si="413"/>
        <v>0</v>
      </c>
      <c r="S760" s="49">
        <f ca="1">OFFSET(V!$B$7,D760,Q760)*H760</f>
        <v>37548.69</v>
      </c>
      <c r="T760" s="49">
        <f ca="1">IF(R760&gt;0,OFFSET(V!$I$7,D760,R760)*IF(R760=1,H760-9300,IF(R760=2,H760-18000,IF(R760=3,H760-45000,0))),0)</f>
        <v>0</v>
      </c>
      <c r="U760" s="49">
        <f>IF(AND(I760=1,H760&gt;20000,H760&lt;=45000),H760*V!$G$7,0)+IF(AND(I760=1,H760&gt;45000,H760&lt;=50000),V!$G$7/5000*(50000-H760)*H760,0)</f>
        <v>0</v>
      </c>
      <c r="V760" s="50">
        <f t="shared" ca="1" si="394"/>
        <v>37548.69</v>
      </c>
      <c r="W760" s="51">
        <v>39294</v>
      </c>
      <c r="X760" s="51">
        <v>0</v>
      </c>
      <c r="Y760" s="52">
        <v>10316.853556971868</v>
      </c>
      <c r="Z760" s="52">
        <v>212882.78598577064</v>
      </c>
      <c r="AA760" s="52">
        <v>4862</v>
      </c>
      <c r="AB760" s="138">
        <f t="shared" si="414"/>
        <v>3862</v>
      </c>
      <c r="AC760" s="52">
        <v>201421.32272572076</v>
      </c>
      <c r="AD760" s="138">
        <f t="shared" si="395"/>
        <v>0</v>
      </c>
      <c r="AE760" s="138">
        <f t="shared" si="396"/>
        <v>6553</v>
      </c>
      <c r="AF760" s="138">
        <f t="shared" si="397"/>
        <v>0</v>
      </c>
      <c r="AG760" s="138">
        <f t="shared" si="398"/>
        <v>0</v>
      </c>
      <c r="AH760" s="29"/>
      <c r="AI760" s="29"/>
      <c r="AJ760" s="15"/>
      <c r="AK760" s="51">
        <f t="shared" ca="1" si="399"/>
        <v>4697206.1532851765</v>
      </c>
      <c r="AL760" s="15">
        <f t="shared" ca="1" si="400"/>
        <v>5077028.8432851769</v>
      </c>
      <c r="AM760" s="49">
        <f t="shared" ca="1" si="401"/>
        <v>28741.015079743393</v>
      </c>
      <c r="AN760" s="49">
        <f t="shared" ca="1" si="402"/>
        <v>4549.542955258712</v>
      </c>
      <c r="AO760" s="15"/>
      <c r="AP760" s="49">
        <f t="shared" ca="1" si="403"/>
        <v>117207.9547700785</v>
      </c>
      <c r="AQ760" s="15">
        <f t="shared" si="415"/>
        <v>201421.32272572076</v>
      </c>
      <c r="AR760" s="15">
        <f t="shared" si="416"/>
        <v>0</v>
      </c>
      <c r="AS760" s="15"/>
      <c r="AT760" s="15"/>
      <c r="AU760" s="51">
        <f t="shared" si="404"/>
        <v>1931</v>
      </c>
      <c r="AV760" s="51">
        <f t="shared" ca="1" si="405"/>
        <v>109280.43191241323</v>
      </c>
      <c r="AW760" s="51">
        <f t="shared" ca="1" si="417"/>
        <v>0</v>
      </c>
      <c r="AX760" s="15">
        <f t="shared" ca="1" si="418"/>
        <v>26998.063956770988</v>
      </c>
      <c r="AY760" s="51">
        <f t="shared" ca="1" si="419"/>
        <v>-2969.929961024061</v>
      </c>
      <c r="AZ760" s="52">
        <f t="shared" ca="1" si="406"/>
        <v>0</v>
      </c>
      <c r="BA760" s="52">
        <f t="shared" ca="1" si="407"/>
        <v>0</v>
      </c>
      <c r="BB760" s="52">
        <f t="shared" si="420"/>
        <v>0</v>
      </c>
      <c r="BC760" s="39">
        <f t="shared" si="421"/>
        <v>0</v>
      </c>
      <c r="BD760" s="51">
        <f t="shared" ca="1" si="422"/>
        <v>0</v>
      </c>
      <c r="BE760" s="15">
        <f t="shared" ca="1" si="423"/>
        <v>225449.45672146769</v>
      </c>
      <c r="BF760" s="15">
        <v>-121168.71</v>
      </c>
      <c r="BG760" s="15">
        <f t="shared" ca="1" si="424"/>
        <v>5214600.1480416469</v>
      </c>
      <c r="BH760" s="15"/>
      <c r="BI760" s="15"/>
    </row>
    <row r="761" spans="1:61" ht="11.25" x14ac:dyDescent="0.2">
      <c r="A761" s="20">
        <v>31948</v>
      </c>
      <c r="B761" s="20"/>
      <c r="C761" s="20">
        <v>1</v>
      </c>
      <c r="D761" s="20">
        <f t="shared" si="408"/>
        <v>3</v>
      </c>
      <c r="E761" s="47">
        <f t="shared" si="409"/>
        <v>3</v>
      </c>
      <c r="F761" s="47">
        <f t="shared" si="410"/>
        <v>33</v>
      </c>
      <c r="G761" s="21" t="s">
        <v>842</v>
      </c>
      <c r="H761" s="29">
        <v>2437</v>
      </c>
      <c r="I761" s="48"/>
      <c r="J761" s="29">
        <f t="shared" si="411"/>
        <v>3928.2985074626868</v>
      </c>
      <c r="K761" s="125">
        <v>166942.65</v>
      </c>
      <c r="L761" s="125">
        <v>210211.32</v>
      </c>
      <c r="M761" s="125">
        <v>23939</v>
      </c>
      <c r="N761" s="126">
        <f t="shared" si="391"/>
        <v>226120.12279999998</v>
      </c>
      <c r="O761" s="126">
        <f t="shared" ca="1" si="392"/>
        <v>665880.06911675713</v>
      </c>
      <c r="P761" s="126">
        <f t="shared" ca="1" si="393"/>
        <v>131928</v>
      </c>
      <c r="Q761" s="49">
        <f t="shared" si="412"/>
        <v>1</v>
      </c>
      <c r="R761" s="49">
        <f t="shared" si="413"/>
        <v>0</v>
      </c>
      <c r="S761" s="49">
        <f ca="1">OFFSET(V!$B$7,D761,Q761)*H761</f>
        <v>13964.01</v>
      </c>
      <c r="T761" s="49">
        <f ca="1">IF(R761&gt;0,OFFSET(V!$I$7,D761,R761)*IF(R761=1,H761-9300,IF(R761=2,H761-18000,IF(R761=3,H761-45000,0))),0)</f>
        <v>0</v>
      </c>
      <c r="U761" s="49">
        <f>IF(AND(I761=1,H761&gt;20000,H761&lt;=45000),H761*V!$G$7,0)+IF(AND(I761=1,H761&gt;45000,H761&lt;=50000),V!$G$7/5000*(50000-H761)*H761,0)</f>
        <v>0</v>
      </c>
      <c r="V761" s="50">
        <f t="shared" ca="1" si="394"/>
        <v>13964.01</v>
      </c>
      <c r="W761" s="51">
        <v>11267.4</v>
      </c>
      <c r="X761" s="51">
        <v>0</v>
      </c>
      <c r="Y761" s="52">
        <v>145.85437817489444</v>
      </c>
      <c r="Z761" s="52">
        <v>56734.228178164718</v>
      </c>
      <c r="AA761" s="52">
        <v>0</v>
      </c>
      <c r="AB761" s="138">
        <f t="shared" si="414"/>
        <v>0</v>
      </c>
      <c r="AC761" s="52">
        <v>53679.69622603785</v>
      </c>
      <c r="AD761" s="138">
        <f t="shared" si="395"/>
        <v>0</v>
      </c>
      <c r="AE761" s="138">
        <f t="shared" si="396"/>
        <v>2437</v>
      </c>
      <c r="AF761" s="138">
        <f t="shared" si="397"/>
        <v>0</v>
      </c>
      <c r="AG761" s="138">
        <f t="shared" si="398"/>
        <v>0</v>
      </c>
      <c r="AH761" s="29"/>
      <c r="AI761" s="29"/>
      <c r="AJ761" s="15"/>
      <c r="AK761" s="51">
        <f t="shared" ca="1" si="399"/>
        <v>1746847.4585008358</v>
      </c>
      <c r="AL761" s="15">
        <f t="shared" ca="1" si="400"/>
        <v>1904006.8685008357</v>
      </c>
      <c r="AM761" s="49">
        <f t="shared" ca="1" si="401"/>
        <v>10688.517282059309</v>
      </c>
      <c r="AN761" s="49">
        <f t="shared" ca="1" si="402"/>
        <v>64.31910223934571</v>
      </c>
      <c r="AO761" s="15"/>
      <c r="AP761" s="49">
        <f t="shared" ca="1" si="403"/>
        <v>31236.451643704615</v>
      </c>
      <c r="AQ761" s="15">
        <f t="shared" si="415"/>
        <v>53679.69622603785</v>
      </c>
      <c r="AR761" s="15">
        <f t="shared" si="416"/>
        <v>0</v>
      </c>
      <c r="AS761" s="15"/>
      <c r="AT761" s="15"/>
      <c r="AU761" s="51">
        <f t="shared" si="404"/>
        <v>0</v>
      </c>
      <c r="AV761" s="51">
        <f t="shared" ca="1" si="405"/>
        <v>40640.380370906612</v>
      </c>
      <c r="AW761" s="51">
        <f t="shared" ca="1" si="417"/>
        <v>0</v>
      </c>
      <c r="AX761" s="15">
        <f t="shared" ca="1" si="418"/>
        <v>18197.135788573374</v>
      </c>
      <c r="AY761" s="51">
        <f t="shared" ca="1" si="419"/>
        <v>-2001.7812710512239</v>
      </c>
      <c r="AZ761" s="52">
        <f t="shared" ca="1" si="406"/>
        <v>0</v>
      </c>
      <c r="BA761" s="52">
        <f t="shared" ca="1" si="407"/>
        <v>0</v>
      </c>
      <c r="BB761" s="52">
        <f t="shared" si="420"/>
        <v>0</v>
      </c>
      <c r="BC761" s="39">
        <f t="shared" si="421"/>
        <v>0</v>
      </c>
      <c r="BD761" s="51">
        <f t="shared" ca="1" si="422"/>
        <v>0</v>
      </c>
      <c r="BE761" s="15">
        <f t="shared" ca="1" si="423"/>
        <v>69875.050743560001</v>
      </c>
      <c r="BF761" s="15">
        <v>-40095.14</v>
      </c>
      <c r="BG761" s="15">
        <f t="shared" ca="1" si="424"/>
        <v>1944539.6156286946</v>
      </c>
      <c r="BH761" s="15"/>
      <c r="BI761" s="15"/>
    </row>
    <row r="762" spans="1:61" ht="11.25" x14ac:dyDescent="0.2">
      <c r="A762" s="20">
        <v>32001</v>
      </c>
      <c r="B762" s="20"/>
      <c r="C762" s="20">
        <v>1</v>
      </c>
      <c r="D762" s="20">
        <f t="shared" si="408"/>
        <v>3</v>
      </c>
      <c r="E762" s="47">
        <f t="shared" si="409"/>
        <v>4</v>
      </c>
      <c r="F762" s="47">
        <f t="shared" si="410"/>
        <v>34</v>
      </c>
      <c r="G762" s="21" t="s">
        <v>843</v>
      </c>
      <c r="H762" s="29">
        <v>3194</v>
      </c>
      <c r="I762" s="48"/>
      <c r="J762" s="29">
        <f t="shared" si="411"/>
        <v>5148.5373134328356</v>
      </c>
      <c r="K762" s="125">
        <v>239550.15</v>
      </c>
      <c r="L762" s="125">
        <v>871802.02</v>
      </c>
      <c r="M762" s="125">
        <v>0</v>
      </c>
      <c r="N762" s="126">
        <f t="shared" si="391"/>
        <v>512478.89579999994</v>
      </c>
      <c r="O762" s="126">
        <f t="shared" ca="1" si="392"/>
        <v>872720.94409475673</v>
      </c>
      <c r="P762" s="126">
        <f t="shared" ca="1" si="393"/>
        <v>108073</v>
      </c>
      <c r="Q762" s="49">
        <f t="shared" si="412"/>
        <v>1</v>
      </c>
      <c r="R762" s="49">
        <f t="shared" si="413"/>
        <v>0</v>
      </c>
      <c r="S762" s="49">
        <f ca="1">OFFSET(V!$B$7,D762,Q762)*H762</f>
        <v>18301.620000000003</v>
      </c>
      <c r="T762" s="49">
        <f ca="1">IF(R762&gt;0,OFFSET(V!$I$7,D762,R762)*IF(R762=1,H762-9300,IF(R762=2,H762-18000,IF(R762=3,H762-45000,0))),0)</f>
        <v>0</v>
      </c>
      <c r="U762" s="49">
        <f>IF(AND(I762=1,H762&gt;20000,H762&lt;=45000),H762*V!$G$7,0)+IF(AND(I762=1,H762&gt;45000,H762&lt;=50000),V!$G$7/5000*(50000-H762)*H762,0)</f>
        <v>0</v>
      </c>
      <c r="V762" s="50">
        <f t="shared" ca="1" si="394"/>
        <v>18301.620000000003</v>
      </c>
      <c r="W762" s="51">
        <v>17083.55</v>
      </c>
      <c r="X762" s="51">
        <v>0</v>
      </c>
      <c r="Y762" s="52">
        <v>0</v>
      </c>
      <c r="Z762" s="52">
        <v>184197.72824720389</v>
      </c>
      <c r="AA762" s="52">
        <v>83404</v>
      </c>
      <c r="AB762" s="138">
        <f t="shared" si="414"/>
        <v>82404</v>
      </c>
      <c r="AC762" s="52">
        <v>174280.64883134593</v>
      </c>
      <c r="AD762" s="138">
        <f t="shared" si="395"/>
        <v>0</v>
      </c>
      <c r="AE762" s="138">
        <f t="shared" si="396"/>
        <v>3194</v>
      </c>
      <c r="AF762" s="138">
        <f t="shared" si="397"/>
        <v>0</v>
      </c>
      <c r="AG762" s="138">
        <f t="shared" si="398"/>
        <v>0</v>
      </c>
      <c r="AH762" s="29"/>
      <c r="AI762" s="29"/>
      <c r="AJ762" s="15"/>
      <c r="AK762" s="51">
        <f t="shared" ca="1" si="399"/>
        <v>2289466.878314185</v>
      </c>
      <c r="AL762" s="15">
        <f t="shared" ca="1" si="400"/>
        <v>2432925.0483141849</v>
      </c>
      <c r="AM762" s="49">
        <f t="shared" ca="1" si="401"/>
        <v>14008.668116084296</v>
      </c>
      <c r="AN762" s="49">
        <f t="shared" ca="1" si="402"/>
        <v>0</v>
      </c>
      <c r="AO762" s="15"/>
      <c r="AP762" s="49">
        <f t="shared" ca="1" si="403"/>
        <v>101414.67710119385</v>
      </c>
      <c r="AQ762" s="15">
        <f t="shared" si="415"/>
        <v>174280.64883134593</v>
      </c>
      <c r="AR762" s="15">
        <f t="shared" si="416"/>
        <v>0</v>
      </c>
      <c r="AS762" s="15"/>
      <c r="AT762" s="15"/>
      <c r="AU762" s="51">
        <f t="shared" si="404"/>
        <v>41202</v>
      </c>
      <c r="AV762" s="51">
        <f t="shared" ca="1" si="405"/>
        <v>53264.413173851346</v>
      </c>
      <c r="AW762" s="51">
        <f t="shared" ca="1" si="417"/>
        <v>0</v>
      </c>
      <c r="AX762" s="15">
        <f t="shared" ca="1" si="418"/>
        <v>21600.441443699296</v>
      </c>
      <c r="AY762" s="51">
        <f t="shared" ca="1" si="419"/>
        <v>-2376.162909966712</v>
      </c>
      <c r="AZ762" s="52">
        <f t="shared" ca="1" si="406"/>
        <v>0</v>
      </c>
      <c r="BA762" s="52">
        <f t="shared" ca="1" si="407"/>
        <v>0</v>
      </c>
      <c r="BB762" s="52">
        <f t="shared" si="420"/>
        <v>0</v>
      </c>
      <c r="BC762" s="39">
        <f t="shared" si="421"/>
        <v>0</v>
      </c>
      <c r="BD762" s="51">
        <f t="shared" ca="1" si="422"/>
        <v>0</v>
      </c>
      <c r="BE762" s="15">
        <f t="shared" ca="1" si="423"/>
        <v>193504.9273650785</v>
      </c>
      <c r="BF762" s="15">
        <v>-66737.02</v>
      </c>
      <c r="BG762" s="15">
        <f t="shared" ca="1" si="424"/>
        <v>2573701.6237953478</v>
      </c>
      <c r="BH762" s="15"/>
      <c r="BI762" s="15"/>
    </row>
    <row r="763" spans="1:61" ht="11.25" x14ac:dyDescent="0.2">
      <c r="A763" s="20">
        <v>32002</v>
      </c>
      <c r="B763" s="20"/>
      <c r="C763" s="20">
        <v>1</v>
      </c>
      <c r="D763" s="20">
        <f t="shared" si="408"/>
        <v>3</v>
      </c>
      <c r="E763" s="47">
        <f t="shared" si="409"/>
        <v>3</v>
      </c>
      <c r="F763" s="47">
        <f t="shared" si="410"/>
        <v>33</v>
      </c>
      <c r="G763" s="21" t="s">
        <v>844</v>
      </c>
      <c r="H763" s="29">
        <v>2063</v>
      </c>
      <c r="I763" s="48"/>
      <c r="J763" s="29">
        <f t="shared" si="411"/>
        <v>3325.4328358208954</v>
      </c>
      <c r="K763" s="125">
        <v>159571.29999999999</v>
      </c>
      <c r="L763" s="125">
        <v>436476.15</v>
      </c>
      <c r="M763" s="125">
        <v>0</v>
      </c>
      <c r="N763" s="126">
        <f t="shared" si="391"/>
        <v>285117.03450000001</v>
      </c>
      <c r="O763" s="126">
        <f t="shared" ca="1" si="392"/>
        <v>563689.20089777187</v>
      </c>
      <c r="P763" s="126">
        <f t="shared" ca="1" si="393"/>
        <v>83572</v>
      </c>
      <c r="Q763" s="49">
        <f t="shared" si="412"/>
        <v>1</v>
      </c>
      <c r="R763" s="49">
        <f t="shared" si="413"/>
        <v>0</v>
      </c>
      <c r="S763" s="49">
        <f ca="1">OFFSET(V!$B$7,D763,Q763)*H763</f>
        <v>11820.990000000002</v>
      </c>
      <c r="T763" s="49">
        <f ca="1">IF(R763&gt;0,OFFSET(V!$I$7,D763,R763)*IF(R763=1,H763-9300,IF(R763=2,H763-18000,IF(R763=3,H763-45000,0))),0)</f>
        <v>0</v>
      </c>
      <c r="U763" s="49">
        <f>IF(AND(I763=1,H763&gt;20000,H763&lt;=45000),H763*V!$G$7,0)+IF(AND(I763=1,H763&gt;45000,H763&lt;=50000),V!$G$7/5000*(50000-H763)*H763,0)</f>
        <v>0</v>
      </c>
      <c r="V763" s="50">
        <f t="shared" ca="1" si="394"/>
        <v>11820.990000000002</v>
      </c>
      <c r="W763" s="51">
        <v>9705.4500000000007</v>
      </c>
      <c r="X763" s="51">
        <v>0</v>
      </c>
      <c r="Y763" s="52">
        <v>66.204951926920188</v>
      </c>
      <c r="Z763" s="52">
        <v>149534.89386132569</v>
      </c>
      <c r="AA763" s="52">
        <v>86741</v>
      </c>
      <c r="AB763" s="138">
        <f t="shared" si="414"/>
        <v>85741</v>
      </c>
      <c r="AC763" s="52">
        <v>141484.03768640885</v>
      </c>
      <c r="AD763" s="138">
        <f t="shared" si="395"/>
        <v>0</v>
      </c>
      <c r="AE763" s="138">
        <f t="shared" si="396"/>
        <v>2063</v>
      </c>
      <c r="AF763" s="138">
        <f t="shared" si="397"/>
        <v>0</v>
      </c>
      <c r="AG763" s="138">
        <f t="shared" si="398"/>
        <v>0</v>
      </c>
      <c r="AH763" s="29"/>
      <c r="AI763" s="29"/>
      <c r="AJ763" s="15"/>
      <c r="AK763" s="51">
        <f t="shared" ca="1" si="399"/>
        <v>1478763.3594120739</v>
      </c>
      <c r="AL763" s="15">
        <f t="shared" ca="1" si="400"/>
        <v>1583861.7994120738</v>
      </c>
      <c r="AM763" s="49">
        <f t="shared" ca="1" si="401"/>
        <v>9048.1785608897626</v>
      </c>
      <c r="AN763" s="49">
        <f t="shared" ca="1" si="402"/>
        <v>29.195167982084669</v>
      </c>
      <c r="AO763" s="15"/>
      <c r="AP763" s="49">
        <f t="shared" ca="1" si="403"/>
        <v>82330.184636996695</v>
      </c>
      <c r="AQ763" s="15">
        <f t="shared" si="415"/>
        <v>141484.03768640885</v>
      </c>
      <c r="AR763" s="15">
        <f t="shared" si="416"/>
        <v>0</v>
      </c>
      <c r="AS763" s="15"/>
      <c r="AT763" s="15"/>
      <c r="AU763" s="51">
        <f t="shared" si="404"/>
        <v>42870.5</v>
      </c>
      <c r="AV763" s="51">
        <f t="shared" ca="1" si="405"/>
        <v>34403.407757562716</v>
      </c>
      <c r="AW763" s="51">
        <f t="shared" ca="1" si="417"/>
        <v>0</v>
      </c>
      <c r="AX763" s="15">
        <f t="shared" ca="1" si="418"/>
        <v>18120.054708150565</v>
      </c>
      <c r="AY763" s="51">
        <f t="shared" ca="1" si="419"/>
        <v>-1993.3019441431034</v>
      </c>
      <c r="AZ763" s="52">
        <f t="shared" ca="1" si="406"/>
        <v>0</v>
      </c>
      <c r="BA763" s="52">
        <f t="shared" ca="1" si="407"/>
        <v>0</v>
      </c>
      <c r="BB763" s="52">
        <f t="shared" si="420"/>
        <v>0</v>
      </c>
      <c r="BC763" s="39">
        <f t="shared" si="421"/>
        <v>0</v>
      </c>
      <c r="BD763" s="51">
        <f t="shared" ca="1" si="422"/>
        <v>0</v>
      </c>
      <c r="BE763" s="15">
        <f t="shared" ca="1" si="423"/>
        <v>157610.7904504163</v>
      </c>
      <c r="BF763" s="15">
        <v>-42815.97</v>
      </c>
      <c r="BG763" s="15">
        <f t="shared" ca="1" si="424"/>
        <v>1707733.9935913619</v>
      </c>
      <c r="BH763" s="15"/>
      <c r="BI763" s="15"/>
    </row>
    <row r="764" spans="1:61" ht="11.25" x14ac:dyDescent="0.2">
      <c r="A764" s="20">
        <v>32003</v>
      </c>
      <c r="B764" s="20"/>
      <c r="C764" s="20">
        <v>1</v>
      </c>
      <c r="D764" s="20">
        <f t="shared" si="408"/>
        <v>3</v>
      </c>
      <c r="E764" s="47">
        <f t="shared" si="409"/>
        <v>3</v>
      </c>
      <c r="F764" s="47">
        <f t="shared" si="410"/>
        <v>33</v>
      </c>
      <c r="G764" s="21" t="s">
        <v>845</v>
      </c>
      <c r="H764" s="29">
        <v>1942</v>
      </c>
      <c r="I764" s="48"/>
      <c r="J764" s="29">
        <f t="shared" si="411"/>
        <v>3130.3880597014927</v>
      </c>
      <c r="K764" s="125">
        <v>190628.9</v>
      </c>
      <c r="L764" s="125">
        <v>984366.2</v>
      </c>
      <c r="M764" s="125">
        <v>0</v>
      </c>
      <c r="N764" s="126">
        <f t="shared" si="391"/>
        <v>521155.62599999993</v>
      </c>
      <c r="O764" s="126">
        <f t="shared" ca="1" si="392"/>
        <v>530627.44941515895</v>
      </c>
      <c r="P764" s="126">
        <f t="shared" ca="1" si="393"/>
        <v>2842</v>
      </c>
      <c r="Q764" s="49">
        <f t="shared" si="412"/>
        <v>1</v>
      </c>
      <c r="R764" s="49">
        <f t="shared" si="413"/>
        <v>0</v>
      </c>
      <c r="S764" s="49">
        <f ca="1">OFFSET(V!$B$7,D764,Q764)*H764</f>
        <v>11127.660000000002</v>
      </c>
      <c r="T764" s="49">
        <f ca="1">IF(R764&gt;0,OFFSET(V!$I$7,D764,R764)*IF(R764=1,H764-9300,IF(R764=2,H764-18000,IF(R764=3,H764-45000,0))),0)</f>
        <v>0</v>
      </c>
      <c r="U764" s="49">
        <f>IF(AND(I764=1,H764&gt;20000,H764&lt;=45000),H764*V!$G$7,0)+IF(AND(I764=1,H764&gt;45000,H764&lt;=50000),V!$G$7/5000*(50000-H764)*H764,0)</f>
        <v>0</v>
      </c>
      <c r="V764" s="50">
        <f t="shared" ca="1" si="394"/>
        <v>11127.660000000002</v>
      </c>
      <c r="W764" s="51">
        <v>0</v>
      </c>
      <c r="X764" s="51">
        <v>0</v>
      </c>
      <c r="Y764" s="52">
        <v>255.80837627086618</v>
      </c>
      <c r="Z764" s="52">
        <v>95704.817482176979</v>
      </c>
      <c r="AA764" s="52">
        <v>2028</v>
      </c>
      <c r="AB764" s="138">
        <f t="shared" si="414"/>
        <v>1028</v>
      </c>
      <c r="AC764" s="52">
        <v>90552.135717409634</v>
      </c>
      <c r="AD764" s="138">
        <f t="shared" si="395"/>
        <v>0</v>
      </c>
      <c r="AE764" s="138">
        <f t="shared" si="396"/>
        <v>1942</v>
      </c>
      <c r="AF764" s="138">
        <f t="shared" si="397"/>
        <v>0</v>
      </c>
      <c r="AG764" s="138">
        <f t="shared" si="398"/>
        <v>0</v>
      </c>
      <c r="AH764" s="29"/>
      <c r="AI764" s="29"/>
      <c r="AJ764" s="15"/>
      <c r="AK764" s="51">
        <f t="shared" ca="1" si="399"/>
        <v>1392030.2685304156</v>
      </c>
      <c r="AL764" s="15">
        <f t="shared" ca="1" si="400"/>
        <v>1405999.9285304155</v>
      </c>
      <c r="AM764" s="49">
        <f t="shared" ca="1" si="401"/>
        <v>8517.480739334911</v>
      </c>
      <c r="AN764" s="49">
        <f t="shared" ca="1" si="402"/>
        <v>112.80679615470697</v>
      </c>
      <c r="AO764" s="15"/>
      <c r="AP764" s="49">
        <f t="shared" ca="1" si="403"/>
        <v>52692.686572973544</v>
      </c>
      <c r="AQ764" s="15">
        <f t="shared" si="415"/>
        <v>90552.135717409634</v>
      </c>
      <c r="AR764" s="15">
        <f t="shared" si="416"/>
        <v>0</v>
      </c>
      <c r="AS764" s="15"/>
      <c r="AT764" s="15"/>
      <c r="AU764" s="51">
        <f t="shared" si="404"/>
        <v>514</v>
      </c>
      <c r="AV764" s="51">
        <f t="shared" ca="1" si="405"/>
        <v>32385.563676774989</v>
      </c>
      <c r="AW764" s="51">
        <f t="shared" ca="1" si="417"/>
        <v>0</v>
      </c>
      <c r="AX764" s="15">
        <f t="shared" ca="1" si="418"/>
        <v>0</v>
      </c>
      <c r="AY764" s="51">
        <f t="shared" ca="1" si="419"/>
        <v>0</v>
      </c>
      <c r="AZ764" s="52">
        <f t="shared" ca="1" si="406"/>
        <v>0</v>
      </c>
      <c r="BA764" s="52">
        <f t="shared" ca="1" si="407"/>
        <v>0</v>
      </c>
      <c r="BB764" s="52">
        <f t="shared" si="420"/>
        <v>0</v>
      </c>
      <c r="BC764" s="39">
        <f t="shared" si="421"/>
        <v>0</v>
      </c>
      <c r="BD764" s="51">
        <f t="shared" ca="1" si="422"/>
        <v>0</v>
      </c>
      <c r="BE764" s="15">
        <f t="shared" ca="1" si="423"/>
        <v>85592.250249748526</v>
      </c>
      <c r="BF764" s="15">
        <v>-49613.16</v>
      </c>
      <c r="BG764" s="15">
        <f t="shared" ca="1" si="424"/>
        <v>1450609.3063156537</v>
      </c>
      <c r="BH764" s="15"/>
      <c r="BI764" s="15"/>
    </row>
    <row r="765" spans="1:61" ht="11.25" x14ac:dyDescent="0.2">
      <c r="A765" s="20">
        <v>32004</v>
      </c>
      <c r="B765" s="20"/>
      <c r="C765" s="20">
        <v>1</v>
      </c>
      <c r="D765" s="20">
        <f t="shared" si="408"/>
        <v>3</v>
      </c>
      <c r="E765" s="47">
        <f t="shared" si="409"/>
        <v>3</v>
      </c>
      <c r="F765" s="47">
        <f t="shared" si="410"/>
        <v>33</v>
      </c>
      <c r="G765" s="21" t="s">
        <v>846</v>
      </c>
      <c r="H765" s="29">
        <v>1538</v>
      </c>
      <c r="I765" s="48"/>
      <c r="J765" s="29">
        <f t="shared" si="411"/>
        <v>2479.1641791044776</v>
      </c>
      <c r="K765" s="125">
        <v>82461.049999999988</v>
      </c>
      <c r="L765" s="125">
        <v>430778.48</v>
      </c>
      <c r="M765" s="125">
        <v>0</v>
      </c>
      <c r="N765" s="126">
        <f t="shared" si="391"/>
        <v>227375.56319999998</v>
      </c>
      <c r="O765" s="126">
        <f t="shared" ca="1" si="392"/>
        <v>420239.45272941014</v>
      </c>
      <c r="P765" s="126">
        <f t="shared" ca="1" si="393"/>
        <v>57859</v>
      </c>
      <c r="Q765" s="49">
        <f t="shared" si="412"/>
        <v>1</v>
      </c>
      <c r="R765" s="49">
        <f t="shared" si="413"/>
        <v>0</v>
      </c>
      <c r="S765" s="49">
        <f ca="1">OFFSET(V!$B$7,D765,Q765)*H765</f>
        <v>8812.74</v>
      </c>
      <c r="T765" s="49">
        <f ca="1">IF(R765&gt;0,OFFSET(V!$I$7,D765,R765)*IF(R765=1,H765-9300,IF(R765=2,H765-18000,IF(R765=3,H765-45000,0))),0)</f>
        <v>0</v>
      </c>
      <c r="U765" s="49">
        <f>IF(AND(I765=1,H765&gt;20000,H765&lt;=45000),H765*V!$G$7,0)+IF(AND(I765=1,H765&gt;45000,H765&lt;=50000),V!$G$7/5000*(50000-H765)*H765,0)</f>
        <v>0</v>
      </c>
      <c r="V765" s="50">
        <f t="shared" ca="1" si="394"/>
        <v>8812.74</v>
      </c>
      <c r="W765" s="51">
        <v>0</v>
      </c>
      <c r="X765" s="51">
        <v>0</v>
      </c>
      <c r="Y765" s="52">
        <v>0</v>
      </c>
      <c r="Z765" s="52">
        <v>21415.739482424073</v>
      </c>
      <c r="AA765" s="52">
        <v>2067</v>
      </c>
      <c r="AB765" s="138">
        <f t="shared" si="414"/>
        <v>1067</v>
      </c>
      <c r="AC765" s="52">
        <v>20262.730749810955</v>
      </c>
      <c r="AD765" s="138">
        <f t="shared" si="395"/>
        <v>0</v>
      </c>
      <c r="AE765" s="138">
        <f t="shared" si="396"/>
        <v>1538</v>
      </c>
      <c r="AF765" s="138">
        <f t="shared" si="397"/>
        <v>0</v>
      </c>
      <c r="AG765" s="138">
        <f t="shared" si="398"/>
        <v>0</v>
      </c>
      <c r="AH765" s="29"/>
      <c r="AI765" s="29"/>
      <c r="AJ765" s="15"/>
      <c r="AK765" s="51">
        <f t="shared" ca="1" si="399"/>
        <v>1102442.0973222344</v>
      </c>
      <c r="AL765" s="15">
        <f t="shared" ca="1" si="400"/>
        <v>1169113.8373222344</v>
      </c>
      <c r="AM765" s="49">
        <f t="shared" ca="1" si="401"/>
        <v>6745.5640458790376</v>
      </c>
      <c r="AN765" s="49">
        <f t="shared" ca="1" si="402"/>
        <v>0</v>
      </c>
      <c r="AO765" s="15"/>
      <c r="AP765" s="49">
        <f t="shared" ca="1" si="403"/>
        <v>11790.972262038713</v>
      </c>
      <c r="AQ765" s="15">
        <f t="shared" si="415"/>
        <v>20262.730749810955</v>
      </c>
      <c r="AR765" s="15">
        <f t="shared" si="416"/>
        <v>0</v>
      </c>
      <c r="AS765" s="15"/>
      <c r="AT765" s="15"/>
      <c r="AU765" s="51">
        <f t="shared" si="404"/>
        <v>533.5</v>
      </c>
      <c r="AV765" s="51">
        <f t="shared" ca="1" si="405"/>
        <v>25648.29914257463</v>
      </c>
      <c r="AW765" s="51">
        <f t="shared" ca="1" si="417"/>
        <v>0</v>
      </c>
      <c r="AX765" s="15">
        <f t="shared" ca="1" si="418"/>
        <v>17710.040654802386</v>
      </c>
      <c r="AY765" s="51">
        <f t="shared" ca="1" si="419"/>
        <v>-1948.1982276903434</v>
      </c>
      <c r="AZ765" s="52">
        <f t="shared" ca="1" si="406"/>
        <v>0</v>
      </c>
      <c r="BA765" s="52">
        <f t="shared" ca="1" si="407"/>
        <v>0</v>
      </c>
      <c r="BB765" s="52">
        <f t="shared" si="420"/>
        <v>0</v>
      </c>
      <c r="BC765" s="39">
        <f t="shared" si="421"/>
        <v>0</v>
      </c>
      <c r="BD765" s="51">
        <f t="shared" ca="1" si="422"/>
        <v>0</v>
      </c>
      <c r="BE765" s="15">
        <f t="shared" ca="1" si="423"/>
        <v>36024.573176922997</v>
      </c>
      <c r="BF765" s="15">
        <v>-30985.96</v>
      </c>
      <c r="BG765" s="15">
        <f t="shared" ca="1" si="424"/>
        <v>1180898.0145450365</v>
      </c>
      <c r="BH765" s="15"/>
      <c r="BI765" s="15"/>
    </row>
    <row r="766" spans="1:61" ht="11.25" x14ac:dyDescent="0.2">
      <c r="A766" s="20">
        <v>32005</v>
      </c>
      <c r="B766" s="20"/>
      <c r="C766" s="20">
        <v>1</v>
      </c>
      <c r="D766" s="20">
        <f t="shared" si="408"/>
        <v>3</v>
      </c>
      <c r="E766" s="47">
        <f t="shared" si="409"/>
        <v>3</v>
      </c>
      <c r="F766" s="47">
        <f t="shared" si="410"/>
        <v>33</v>
      </c>
      <c r="G766" s="21" t="s">
        <v>847</v>
      </c>
      <c r="H766" s="29">
        <v>1812</v>
      </c>
      <c r="I766" s="48"/>
      <c r="J766" s="29">
        <f t="shared" si="411"/>
        <v>2920.8358208955224</v>
      </c>
      <c r="K766" s="125">
        <v>130217.09999999999</v>
      </c>
      <c r="L766" s="125">
        <v>385684.14</v>
      </c>
      <c r="M766" s="125">
        <v>0</v>
      </c>
      <c r="N766" s="126">
        <f t="shared" si="391"/>
        <v>244173.12660000002</v>
      </c>
      <c r="O766" s="126">
        <f t="shared" ca="1" si="392"/>
        <v>495106.55939251697</v>
      </c>
      <c r="P766" s="126">
        <f t="shared" ca="1" si="393"/>
        <v>75280</v>
      </c>
      <c r="Q766" s="49">
        <f t="shared" si="412"/>
        <v>1</v>
      </c>
      <c r="R766" s="49">
        <f t="shared" si="413"/>
        <v>0</v>
      </c>
      <c r="S766" s="49">
        <f ca="1">OFFSET(V!$B$7,D766,Q766)*H766</f>
        <v>10382.76</v>
      </c>
      <c r="T766" s="49">
        <f ca="1">IF(R766&gt;0,OFFSET(V!$I$7,D766,R766)*IF(R766=1,H766-9300,IF(R766=2,H766-18000,IF(R766=3,H766-45000,0))),0)</f>
        <v>0</v>
      </c>
      <c r="U766" s="49">
        <f>IF(AND(I766=1,H766&gt;20000,H766&lt;=45000),H766*V!$G$7,0)+IF(AND(I766=1,H766&gt;45000,H766&lt;=50000),V!$G$7/5000*(50000-H766)*H766,0)</f>
        <v>0</v>
      </c>
      <c r="V766" s="50">
        <f t="shared" ca="1" si="394"/>
        <v>10382.76</v>
      </c>
      <c r="W766" s="51">
        <v>9100.25</v>
      </c>
      <c r="X766" s="51">
        <v>0</v>
      </c>
      <c r="Y766" s="52">
        <v>1132.5334476719256</v>
      </c>
      <c r="Z766" s="52">
        <v>107099.84520686322</v>
      </c>
      <c r="AA766" s="52">
        <v>35515</v>
      </c>
      <c r="AB766" s="138">
        <f t="shared" si="414"/>
        <v>34515</v>
      </c>
      <c r="AC766" s="52">
        <v>101333.6629610261</v>
      </c>
      <c r="AD766" s="138">
        <f t="shared" si="395"/>
        <v>0</v>
      </c>
      <c r="AE766" s="138">
        <f t="shared" si="396"/>
        <v>1812</v>
      </c>
      <c r="AF766" s="138">
        <f t="shared" si="397"/>
        <v>0</v>
      </c>
      <c r="AG766" s="138">
        <f t="shared" si="398"/>
        <v>0</v>
      </c>
      <c r="AH766" s="29"/>
      <c r="AI766" s="29"/>
      <c r="AJ766" s="15"/>
      <c r="AK766" s="51">
        <f t="shared" ca="1" si="399"/>
        <v>1298845.9560129317</v>
      </c>
      <c r="AL766" s="15">
        <f t="shared" ca="1" si="400"/>
        <v>1393608.9660129317</v>
      </c>
      <c r="AM766" s="49">
        <f t="shared" ca="1" si="401"/>
        <v>7947.3095260941591</v>
      </c>
      <c r="AN766" s="49">
        <f t="shared" ca="1" si="402"/>
        <v>499.42645206674808</v>
      </c>
      <c r="AO766" s="15"/>
      <c r="AP766" s="49">
        <f t="shared" ca="1" si="403"/>
        <v>58966.50475876189</v>
      </c>
      <c r="AQ766" s="15">
        <f t="shared" si="415"/>
        <v>101333.6629610261</v>
      </c>
      <c r="AR766" s="15">
        <f t="shared" si="416"/>
        <v>0</v>
      </c>
      <c r="AS766" s="15"/>
      <c r="AT766" s="15"/>
      <c r="AU766" s="51">
        <f t="shared" si="404"/>
        <v>17257.5</v>
      </c>
      <c r="AV766" s="51">
        <f t="shared" ca="1" si="405"/>
        <v>30217.632019730318</v>
      </c>
      <c r="AW766" s="51">
        <f t="shared" ca="1" si="417"/>
        <v>0</v>
      </c>
      <c r="AX766" s="15">
        <f t="shared" ca="1" si="418"/>
        <v>5107.9738174661034</v>
      </c>
      <c r="AY766" s="51">
        <f t="shared" ca="1" si="419"/>
        <v>-561.90416116168888</v>
      </c>
      <c r="AZ766" s="52">
        <f t="shared" ca="1" si="406"/>
        <v>0</v>
      </c>
      <c r="BA766" s="52">
        <f t="shared" ca="1" si="407"/>
        <v>0</v>
      </c>
      <c r="BB766" s="52">
        <f t="shared" si="420"/>
        <v>0</v>
      </c>
      <c r="BC766" s="39">
        <f t="shared" si="421"/>
        <v>0</v>
      </c>
      <c r="BD766" s="51">
        <f t="shared" ca="1" si="422"/>
        <v>0</v>
      </c>
      <c r="BE766" s="15">
        <f t="shared" ca="1" si="423"/>
        <v>105879.73261733052</v>
      </c>
      <c r="BF766" s="15">
        <v>-36280.449999999997</v>
      </c>
      <c r="BG766" s="15">
        <f t="shared" ca="1" si="424"/>
        <v>1471654.9846084232</v>
      </c>
      <c r="BH766" s="15"/>
      <c r="BI766" s="15"/>
    </row>
    <row r="767" spans="1:61" ht="11.25" x14ac:dyDescent="0.2">
      <c r="A767" s="20">
        <v>32006</v>
      </c>
      <c r="B767" s="20"/>
      <c r="C767" s="20">
        <v>1</v>
      </c>
      <c r="D767" s="20">
        <f t="shared" si="408"/>
        <v>3</v>
      </c>
      <c r="E767" s="47">
        <f t="shared" si="409"/>
        <v>4</v>
      </c>
      <c r="F767" s="47">
        <f t="shared" si="410"/>
        <v>34</v>
      </c>
      <c r="G767" s="21" t="s">
        <v>848</v>
      </c>
      <c r="H767" s="29">
        <v>2964</v>
      </c>
      <c r="I767" s="48"/>
      <c r="J767" s="29">
        <f t="shared" si="411"/>
        <v>4777.7910447761196</v>
      </c>
      <c r="K767" s="125">
        <v>155072.69999999998</v>
      </c>
      <c r="L767" s="125">
        <v>358781.57</v>
      </c>
      <c r="M767" s="125">
        <v>70527</v>
      </c>
      <c r="N767" s="126">
        <f t="shared" si="391"/>
        <v>322104.15630000003</v>
      </c>
      <c r="O767" s="126">
        <f t="shared" ca="1" si="392"/>
        <v>809876.29251623643</v>
      </c>
      <c r="P767" s="126">
        <f t="shared" ca="1" si="393"/>
        <v>146332</v>
      </c>
      <c r="Q767" s="49">
        <f t="shared" si="412"/>
        <v>1</v>
      </c>
      <c r="R767" s="49">
        <f t="shared" si="413"/>
        <v>0</v>
      </c>
      <c r="S767" s="49">
        <f ca="1">OFFSET(V!$B$7,D767,Q767)*H767</f>
        <v>16983.72</v>
      </c>
      <c r="T767" s="49">
        <f ca="1">IF(R767&gt;0,OFFSET(V!$I$7,D767,R767)*IF(R767=1,H767-9300,IF(R767=2,H767-18000,IF(R767=3,H767-45000,0))),0)</f>
        <v>0</v>
      </c>
      <c r="U767" s="49">
        <f>IF(AND(I767=1,H767&gt;20000,H767&lt;=45000),H767*V!$G$7,0)+IF(AND(I767=1,H767&gt;45000,H767&lt;=50000),V!$G$7/5000*(50000-H767)*H767,0)</f>
        <v>0</v>
      </c>
      <c r="V767" s="50">
        <f t="shared" ca="1" si="394"/>
        <v>16983.72</v>
      </c>
      <c r="W767" s="51">
        <v>13069.65</v>
      </c>
      <c r="X767" s="51">
        <v>0</v>
      </c>
      <c r="Y767" s="52">
        <v>168.01959259609166</v>
      </c>
      <c r="Z767" s="52">
        <v>68013.706096524053</v>
      </c>
      <c r="AA767" s="52">
        <v>0</v>
      </c>
      <c r="AB767" s="138">
        <f t="shared" si="414"/>
        <v>0</v>
      </c>
      <c r="AC767" s="52">
        <v>64351.894785687269</v>
      </c>
      <c r="AD767" s="138">
        <f t="shared" si="395"/>
        <v>0</v>
      </c>
      <c r="AE767" s="138">
        <f t="shared" si="396"/>
        <v>2964</v>
      </c>
      <c r="AF767" s="138">
        <f t="shared" si="397"/>
        <v>0</v>
      </c>
      <c r="AG767" s="138">
        <f t="shared" si="398"/>
        <v>0</v>
      </c>
      <c r="AH767" s="29"/>
      <c r="AI767" s="29"/>
      <c r="AJ767" s="15"/>
      <c r="AK767" s="51">
        <f t="shared" ca="1" si="399"/>
        <v>2124602.3253986365</v>
      </c>
      <c r="AL767" s="15">
        <f t="shared" ca="1" si="400"/>
        <v>2300987.6953986366</v>
      </c>
      <c r="AM767" s="49">
        <f t="shared" ca="1" si="401"/>
        <v>12999.903661889122</v>
      </c>
      <c r="AN767" s="49">
        <f t="shared" ca="1" si="402"/>
        <v>74.093554747068893</v>
      </c>
      <c r="AO767" s="15"/>
      <c r="AP767" s="49">
        <f t="shared" ca="1" si="403"/>
        <v>37446.650986800058</v>
      </c>
      <c r="AQ767" s="15">
        <f t="shared" si="415"/>
        <v>64351.894785687269</v>
      </c>
      <c r="AR767" s="15">
        <f t="shared" si="416"/>
        <v>0</v>
      </c>
      <c r="AS767" s="15"/>
      <c r="AT767" s="15"/>
      <c r="AU767" s="51">
        <f t="shared" si="404"/>
        <v>0</v>
      </c>
      <c r="AV767" s="51">
        <f t="shared" ca="1" si="405"/>
        <v>49428.841780618466</v>
      </c>
      <c r="AW767" s="51">
        <f t="shared" ca="1" si="417"/>
        <v>0</v>
      </c>
      <c r="AX767" s="15">
        <f t="shared" ca="1" si="418"/>
        <v>22523.597981731262</v>
      </c>
      <c r="AY767" s="51">
        <f t="shared" ca="1" si="419"/>
        <v>-2477.7150162735338</v>
      </c>
      <c r="AZ767" s="52">
        <f t="shared" ca="1" si="406"/>
        <v>0</v>
      </c>
      <c r="BA767" s="52">
        <f t="shared" ca="1" si="407"/>
        <v>0</v>
      </c>
      <c r="BB767" s="52">
        <f t="shared" si="420"/>
        <v>0</v>
      </c>
      <c r="BC767" s="39">
        <f t="shared" si="421"/>
        <v>0</v>
      </c>
      <c r="BD767" s="51">
        <f t="shared" ca="1" si="422"/>
        <v>0</v>
      </c>
      <c r="BE767" s="15">
        <f t="shared" ca="1" si="423"/>
        <v>84397.777751144997</v>
      </c>
      <c r="BF767" s="15">
        <v>-50214.78</v>
      </c>
      <c r="BG767" s="15">
        <f t="shared" ca="1" si="424"/>
        <v>2348244.6903664181</v>
      </c>
      <c r="BH767" s="15"/>
      <c r="BI767" s="15"/>
    </row>
    <row r="768" spans="1:61" ht="11.25" x14ac:dyDescent="0.2">
      <c r="A768" s="20">
        <v>32007</v>
      </c>
      <c r="B768" s="20"/>
      <c r="C768" s="20">
        <v>1</v>
      </c>
      <c r="D768" s="20">
        <f t="shared" si="408"/>
        <v>3</v>
      </c>
      <c r="E768" s="47">
        <f t="shared" si="409"/>
        <v>1</v>
      </c>
      <c r="F768" s="47">
        <f t="shared" si="410"/>
        <v>31</v>
      </c>
      <c r="G768" s="21" t="s">
        <v>849</v>
      </c>
      <c r="H768" s="29">
        <v>311</v>
      </c>
      <c r="I768" s="48"/>
      <c r="J768" s="29">
        <f t="shared" si="411"/>
        <v>501.31343283582089</v>
      </c>
      <c r="K768" s="125">
        <v>23843.25</v>
      </c>
      <c r="L768" s="125">
        <v>53435.82</v>
      </c>
      <c r="M768" s="125">
        <v>0</v>
      </c>
      <c r="N768" s="126">
        <f t="shared" si="391"/>
        <v>38007.109799999998</v>
      </c>
      <c r="O768" s="126">
        <f t="shared" ca="1" si="392"/>
        <v>84976.898438781893</v>
      </c>
      <c r="P768" s="126">
        <f t="shared" ca="1" si="393"/>
        <v>14091</v>
      </c>
      <c r="Q768" s="49">
        <f t="shared" si="412"/>
        <v>1</v>
      </c>
      <c r="R768" s="49">
        <f t="shared" si="413"/>
        <v>0</v>
      </c>
      <c r="S768" s="49">
        <f ca="1">OFFSET(V!$B$7,D768,Q768)*H768</f>
        <v>1782.0300000000002</v>
      </c>
      <c r="T768" s="49">
        <f ca="1">IF(R768&gt;0,OFFSET(V!$I$7,D768,R768)*IF(R768=1,H768-9300,IF(R768=2,H768-18000,IF(R768=3,H768-45000,0))),0)</f>
        <v>0</v>
      </c>
      <c r="U768" s="49">
        <f>IF(AND(I768=1,H768&gt;20000,H768&lt;=45000),H768*V!$G$7,0)+IF(AND(I768=1,H768&gt;45000,H768&lt;=50000),V!$G$7/5000*(50000-H768)*H768,0)</f>
        <v>0</v>
      </c>
      <c r="V768" s="50">
        <f t="shared" ca="1" si="394"/>
        <v>1782.0300000000002</v>
      </c>
      <c r="W768" s="51">
        <v>0</v>
      </c>
      <c r="X768" s="51">
        <v>0</v>
      </c>
      <c r="Y768" s="52">
        <v>0</v>
      </c>
      <c r="Z768" s="52">
        <v>20446.065856122321</v>
      </c>
      <c r="AA768" s="52">
        <v>12161</v>
      </c>
      <c r="AB768" s="138">
        <f t="shared" si="414"/>
        <v>11161</v>
      </c>
      <c r="AC768" s="52">
        <v>19345.263686809438</v>
      </c>
      <c r="AD768" s="138">
        <f t="shared" si="395"/>
        <v>0</v>
      </c>
      <c r="AE768" s="138">
        <f t="shared" si="396"/>
        <v>311</v>
      </c>
      <c r="AF768" s="138">
        <f t="shared" si="397"/>
        <v>0</v>
      </c>
      <c r="AG768" s="138">
        <f t="shared" si="398"/>
        <v>0</v>
      </c>
      <c r="AH768" s="29"/>
      <c r="AI768" s="29"/>
      <c r="AJ768" s="15"/>
      <c r="AK768" s="51">
        <f t="shared" ca="1" si="399"/>
        <v>222925.54763798107</v>
      </c>
      <c r="AL768" s="15">
        <f t="shared" ca="1" si="400"/>
        <v>238798.57763798107</v>
      </c>
      <c r="AM768" s="49">
        <f t="shared" ca="1" si="401"/>
        <v>1364.0249793682581</v>
      </c>
      <c r="AN768" s="49">
        <f t="shared" ca="1" si="402"/>
        <v>0</v>
      </c>
      <c r="AO768" s="15"/>
      <c r="AP768" s="49">
        <f t="shared" ca="1" si="403"/>
        <v>11257.094137478136</v>
      </c>
      <c r="AQ768" s="15">
        <f t="shared" si="415"/>
        <v>19345.263686809438</v>
      </c>
      <c r="AR768" s="15">
        <f t="shared" si="416"/>
        <v>0</v>
      </c>
      <c r="AS768" s="15"/>
      <c r="AT768" s="15"/>
      <c r="AU768" s="51">
        <f t="shared" si="404"/>
        <v>5580.5</v>
      </c>
      <c r="AV768" s="51">
        <f t="shared" ca="1" si="405"/>
        <v>5186.3595795453248</v>
      </c>
      <c r="AW768" s="51">
        <f t="shared" ca="1" si="417"/>
        <v>0</v>
      </c>
      <c r="AX768" s="15">
        <f t="shared" ca="1" si="418"/>
        <v>2678.6900302140239</v>
      </c>
      <c r="AY768" s="51">
        <f t="shared" ca="1" si="419"/>
        <v>-294.67008411297093</v>
      </c>
      <c r="AZ768" s="52">
        <f t="shared" ca="1" si="406"/>
        <v>0</v>
      </c>
      <c r="BA768" s="52">
        <f t="shared" ca="1" si="407"/>
        <v>0</v>
      </c>
      <c r="BB768" s="52">
        <f t="shared" si="420"/>
        <v>0</v>
      </c>
      <c r="BC768" s="39">
        <f t="shared" si="421"/>
        <v>0</v>
      </c>
      <c r="BD768" s="51">
        <f t="shared" ca="1" si="422"/>
        <v>0</v>
      </c>
      <c r="BE768" s="15">
        <f t="shared" ca="1" si="423"/>
        <v>21729.28363291049</v>
      </c>
      <c r="BF768" s="15">
        <v>-6349.27</v>
      </c>
      <c r="BG768" s="15">
        <f t="shared" ca="1" si="424"/>
        <v>255542.61625025983</v>
      </c>
      <c r="BH768" s="15"/>
      <c r="BI768" s="15"/>
    </row>
    <row r="769" spans="1:61" ht="11.25" x14ac:dyDescent="0.2">
      <c r="A769" s="20">
        <v>32008</v>
      </c>
      <c r="B769" s="20"/>
      <c r="C769" s="20">
        <v>1</v>
      </c>
      <c r="D769" s="20">
        <f t="shared" si="408"/>
        <v>3</v>
      </c>
      <c r="E769" s="47">
        <f t="shared" si="409"/>
        <v>5</v>
      </c>
      <c r="F769" s="47">
        <f t="shared" si="410"/>
        <v>35</v>
      </c>
      <c r="G769" s="21" t="s">
        <v>850</v>
      </c>
      <c r="H769" s="29">
        <v>5346</v>
      </c>
      <c r="I769" s="48"/>
      <c r="J769" s="29">
        <f t="shared" si="411"/>
        <v>8617.432835820895</v>
      </c>
      <c r="K769" s="125">
        <v>371569.50000000006</v>
      </c>
      <c r="L769" s="125">
        <v>1360782.83</v>
      </c>
      <c r="M769" s="125">
        <v>0</v>
      </c>
      <c r="N769" s="126">
        <f t="shared" si="391"/>
        <v>798235.34370000008</v>
      </c>
      <c r="O769" s="126">
        <f t="shared" ca="1" si="392"/>
        <v>1460728.2927772603</v>
      </c>
      <c r="P769" s="126">
        <f t="shared" ca="1" si="393"/>
        <v>198748</v>
      </c>
      <c r="Q769" s="49">
        <f t="shared" si="412"/>
        <v>1</v>
      </c>
      <c r="R769" s="49">
        <f t="shared" si="413"/>
        <v>0</v>
      </c>
      <c r="S769" s="49">
        <f ca="1">OFFSET(V!$B$7,D769,Q769)*H769</f>
        <v>30632.58</v>
      </c>
      <c r="T769" s="49">
        <f ca="1">IF(R769&gt;0,OFFSET(V!$I$7,D769,R769)*IF(R769=1,H769-9300,IF(R769=2,H769-18000,IF(R769=3,H769-45000,0))),0)</f>
        <v>0</v>
      </c>
      <c r="U769" s="49">
        <f>IF(AND(I769=1,H769&gt;20000,H769&lt;=45000),H769*V!$G$7,0)+IF(AND(I769=1,H769&gt;45000,H769&lt;=50000),V!$G$7/5000*(50000-H769)*H769,0)</f>
        <v>0</v>
      </c>
      <c r="V769" s="50">
        <f t="shared" ca="1" si="394"/>
        <v>30632.58</v>
      </c>
      <c r="W769" s="51">
        <v>30744.9</v>
      </c>
      <c r="X769" s="51">
        <v>0</v>
      </c>
      <c r="Y769" s="52">
        <v>1881.4996766058878</v>
      </c>
      <c r="Z769" s="52">
        <v>207595.83730005886</v>
      </c>
      <c r="AA769" s="52">
        <v>11855</v>
      </c>
      <c r="AB769" s="138">
        <f t="shared" si="414"/>
        <v>10855</v>
      </c>
      <c r="AC769" s="52">
        <v>196419.01973288856</v>
      </c>
      <c r="AD769" s="138">
        <f t="shared" si="395"/>
        <v>0</v>
      </c>
      <c r="AE769" s="138">
        <f t="shared" si="396"/>
        <v>5346</v>
      </c>
      <c r="AF769" s="138">
        <f t="shared" si="397"/>
        <v>0</v>
      </c>
      <c r="AG769" s="138">
        <f t="shared" si="398"/>
        <v>0</v>
      </c>
      <c r="AH769" s="29"/>
      <c r="AI769" s="29"/>
      <c r="AJ769" s="15"/>
      <c r="AK769" s="51">
        <f t="shared" ca="1" si="399"/>
        <v>3832025.6516805361</v>
      </c>
      <c r="AL769" s="15">
        <f t="shared" ca="1" si="400"/>
        <v>4092151.1316805361</v>
      </c>
      <c r="AM769" s="49">
        <f t="shared" ca="1" si="401"/>
        <v>23447.194661423495</v>
      </c>
      <c r="AN769" s="49">
        <f t="shared" ca="1" si="402"/>
        <v>829.70680467197815</v>
      </c>
      <c r="AO769" s="15"/>
      <c r="AP769" s="49">
        <f t="shared" ca="1" si="403"/>
        <v>114297.09262799787</v>
      </c>
      <c r="AQ769" s="15">
        <f t="shared" si="415"/>
        <v>196419.01973288856</v>
      </c>
      <c r="AR769" s="15">
        <f t="shared" si="416"/>
        <v>0</v>
      </c>
      <c r="AS769" s="15"/>
      <c r="AT769" s="15"/>
      <c r="AU769" s="51">
        <f t="shared" si="404"/>
        <v>5427.5</v>
      </c>
      <c r="AV769" s="51">
        <f t="shared" ca="1" si="405"/>
        <v>89152.020296621573</v>
      </c>
      <c r="AW769" s="51">
        <f t="shared" ca="1" si="417"/>
        <v>0</v>
      </c>
      <c r="AX769" s="15">
        <f t="shared" ca="1" si="418"/>
        <v>12457.593191730906</v>
      </c>
      <c r="AY769" s="51">
        <f t="shared" ca="1" si="419"/>
        <v>-1370.4012006791327</v>
      </c>
      <c r="AZ769" s="52">
        <f t="shared" ca="1" si="406"/>
        <v>0</v>
      </c>
      <c r="BA769" s="52">
        <f t="shared" ca="1" si="407"/>
        <v>0</v>
      </c>
      <c r="BB769" s="52">
        <f t="shared" si="420"/>
        <v>0</v>
      </c>
      <c r="BC769" s="39">
        <f t="shared" si="421"/>
        <v>0</v>
      </c>
      <c r="BD769" s="51">
        <f t="shared" ca="1" si="422"/>
        <v>0</v>
      </c>
      <c r="BE769" s="15">
        <f t="shared" ca="1" si="423"/>
        <v>207506.21172394033</v>
      </c>
      <c r="BF769" s="15">
        <v>-109011.35</v>
      </c>
      <c r="BG769" s="15">
        <f t="shared" ca="1" si="424"/>
        <v>4214922.8948705718</v>
      </c>
      <c r="BH769" s="15"/>
      <c r="BI769" s="15"/>
    </row>
    <row r="770" spans="1:61" ht="11.25" x14ac:dyDescent="0.2">
      <c r="A770" s="20">
        <v>32009</v>
      </c>
      <c r="B770" s="20"/>
      <c r="C770" s="20">
        <v>1</v>
      </c>
      <c r="D770" s="20">
        <f t="shared" si="408"/>
        <v>3</v>
      </c>
      <c r="E770" s="47">
        <f t="shared" si="409"/>
        <v>3</v>
      </c>
      <c r="F770" s="47">
        <f t="shared" si="410"/>
        <v>33</v>
      </c>
      <c r="G770" s="21" t="s">
        <v>851</v>
      </c>
      <c r="H770" s="29">
        <v>1935</v>
      </c>
      <c r="I770" s="48"/>
      <c r="J770" s="29">
        <f t="shared" si="411"/>
        <v>3119.1044776119402</v>
      </c>
      <c r="K770" s="125">
        <v>111466.8</v>
      </c>
      <c r="L770" s="125">
        <v>272280.71000000002</v>
      </c>
      <c r="M770" s="125">
        <v>0</v>
      </c>
      <c r="N770" s="126">
        <f t="shared" si="391"/>
        <v>186445.57290000003</v>
      </c>
      <c r="O770" s="126">
        <f t="shared" ca="1" si="392"/>
        <v>528714.78610624745</v>
      </c>
      <c r="P770" s="126">
        <f t="shared" ca="1" si="393"/>
        <v>102681</v>
      </c>
      <c r="Q770" s="49">
        <f t="shared" si="412"/>
        <v>1</v>
      </c>
      <c r="R770" s="49">
        <f t="shared" si="413"/>
        <v>0</v>
      </c>
      <c r="S770" s="49">
        <f ca="1">OFFSET(V!$B$7,D770,Q770)*H770</f>
        <v>11087.550000000001</v>
      </c>
      <c r="T770" s="49">
        <f ca="1">IF(R770&gt;0,OFFSET(V!$I$7,D770,R770)*IF(R770=1,H770-9300,IF(R770=2,H770-18000,IF(R770=3,H770-45000,0))),0)</f>
        <v>0</v>
      </c>
      <c r="U770" s="49">
        <f>IF(AND(I770=1,H770&gt;20000,H770&lt;=45000),H770*V!$G$7,0)+IF(AND(I770=1,H770&gt;45000,H770&lt;=50000),V!$G$7/5000*(50000-H770)*H770,0)</f>
        <v>0</v>
      </c>
      <c r="V770" s="50">
        <f t="shared" ca="1" si="394"/>
        <v>11087.550000000001</v>
      </c>
      <c r="W770" s="51">
        <v>0</v>
      </c>
      <c r="X770" s="51">
        <v>0</v>
      </c>
      <c r="Y770" s="52">
        <v>4.3603700500715821</v>
      </c>
      <c r="Z770" s="52">
        <v>46501.747781661732</v>
      </c>
      <c r="AA770" s="52">
        <v>4627</v>
      </c>
      <c r="AB770" s="138">
        <f t="shared" si="414"/>
        <v>3627</v>
      </c>
      <c r="AC770" s="52">
        <v>43998.125559415697</v>
      </c>
      <c r="AD770" s="138">
        <f t="shared" si="395"/>
        <v>0</v>
      </c>
      <c r="AE770" s="138">
        <f t="shared" si="396"/>
        <v>1935</v>
      </c>
      <c r="AF770" s="138">
        <f t="shared" si="397"/>
        <v>0</v>
      </c>
      <c r="AG770" s="138">
        <f t="shared" si="398"/>
        <v>0</v>
      </c>
      <c r="AH770" s="29"/>
      <c r="AI770" s="29"/>
      <c r="AJ770" s="15"/>
      <c r="AK770" s="51">
        <f t="shared" ca="1" si="399"/>
        <v>1387012.6517025509</v>
      </c>
      <c r="AL770" s="15">
        <f t="shared" ca="1" si="400"/>
        <v>1500781.201702551</v>
      </c>
      <c r="AM770" s="49">
        <f t="shared" ca="1" si="401"/>
        <v>8486.7792124681</v>
      </c>
      <c r="AN770" s="49">
        <f t="shared" ca="1" si="402"/>
        <v>1.9228431162734141</v>
      </c>
      <c r="AO770" s="15"/>
      <c r="AP770" s="49">
        <f t="shared" ca="1" si="403"/>
        <v>25602.703034368013</v>
      </c>
      <c r="AQ770" s="15">
        <f t="shared" si="415"/>
        <v>43998.125559415697</v>
      </c>
      <c r="AR770" s="15">
        <f t="shared" si="416"/>
        <v>0</v>
      </c>
      <c r="AS770" s="15"/>
      <c r="AT770" s="15"/>
      <c r="AU770" s="51">
        <f t="shared" si="404"/>
        <v>1813.5</v>
      </c>
      <c r="AV770" s="51">
        <f t="shared" ca="1" si="405"/>
        <v>32268.828895241815</v>
      </c>
      <c r="AW770" s="51">
        <f t="shared" ca="1" si="417"/>
        <v>0</v>
      </c>
      <c r="AX770" s="15">
        <f t="shared" ca="1" si="418"/>
        <v>15686.906370194134</v>
      </c>
      <c r="AY770" s="51">
        <f t="shared" ca="1" si="419"/>
        <v>-1725.6427460582577</v>
      </c>
      <c r="AZ770" s="52">
        <f t="shared" ca="1" si="406"/>
        <v>0</v>
      </c>
      <c r="BA770" s="52">
        <f t="shared" ca="1" si="407"/>
        <v>0</v>
      </c>
      <c r="BB770" s="52">
        <f t="shared" si="420"/>
        <v>0</v>
      </c>
      <c r="BC770" s="39">
        <f t="shared" si="421"/>
        <v>0</v>
      </c>
      <c r="BD770" s="51">
        <f t="shared" ca="1" si="422"/>
        <v>0</v>
      </c>
      <c r="BE770" s="15">
        <f t="shared" ca="1" si="423"/>
        <v>57959.389183551575</v>
      </c>
      <c r="BF770" s="15">
        <v>-34200.65</v>
      </c>
      <c r="BG770" s="15">
        <f t="shared" ca="1" si="424"/>
        <v>1533028.642941687</v>
      </c>
      <c r="BH770" s="15"/>
      <c r="BI770" s="15"/>
    </row>
    <row r="771" spans="1:61" ht="11.25" x14ac:dyDescent="0.2">
      <c r="A771" s="20">
        <v>32010</v>
      </c>
      <c r="B771" s="20"/>
      <c r="C771" s="20">
        <v>1</v>
      </c>
      <c r="D771" s="20">
        <f t="shared" si="408"/>
        <v>3</v>
      </c>
      <c r="E771" s="47">
        <f t="shared" si="409"/>
        <v>3</v>
      </c>
      <c r="F771" s="47">
        <f t="shared" si="410"/>
        <v>33</v>
      </c>
      <c r="G771" s="21" t="s">
        <v>852</v>
      </c>
      <c r="H771" s="29">
        <v>1015</v>
      </c>
      <c r="I771" s="48"/>
      <c r="J771" s="29">
        <f t="shared" si="411"/>
        <v>1636.1194029850747</v>
      </c>
      <c r="K771" s="125">
        <v>46526.450000000004</v>
      </c>
      <c r="L771" s="125">
        <v>47158.29</v>
      </c>
      <c r="M771" s="125">
        <v>35261</v>
      </c>
      <c r="N771" s="126">
        <f t="shared" si="391"/>
        <v>87151.777100000007</v>
      </c>
      <c r="O771" s="126">
        <f t="shared" ca="1" si="392"/>
        <v>277336.17979216599</v>
      </c>
      <c r="P771" s="126">
        <f t="shared" ca="1" si="393"/>
        <v>57055</v>
      </c>
      <c r="Q771" s="49">
        <f t="shared" si="412"/>
        <v>1</v>
      </c>
      <c r="R771" s="49">
        <f t="shared" si="413"/>
        <v>0</v>
      </c>
      <c r="S771" s="49">
        <f ca="1">OFFSET(V!$B$7,D771,Q771)*H771</f>
        <v>5815.9500000000007</v>
      </c>
      <c r="T771" s="49">
        <f ca="1">IF(R771&gt;0,OFFSET(V!$I$7,D771,R771)*IF(R771=1,H771-9300,IF(R771=2,H771-18000,IF(R771=3,H771-45000,0))),0)</f>
        <v>0</v>
      </c>
      <c r="U771" s="49">
        <f>IF(AND(I771=1,H771&gt;20000,H771&lt;=45000),H771*V!$G$7,0)+IF(AND(I771=1,H771&gt;45000,H771&lt;=50000),V!$G$7/5000*(50000-H771)*H771,0)</f>
        <v>0</v>
      </c>
      <c r="V771" s="50">
        <f t="shared" ca="1" si="394"/>
        <v>5815.9500000000007</v>
      </c>
      <c r="W771" s="51">
        <v>0</v>
      </c>
      <c r="X771" s="51">
        <v>0</v>
      </c>
      <c r="Y771" s="52">
        <v>164.09525955102723</v>
      </c>
      <c r="Z771" s="52">
        <v>14989.135411291903</v>
      </c>
      <c r="AA771" s="52">
        <v>3184</v>
      </c>
      <c r="AB771" s="138">
        <f t="shared" si="414"/>
        <v>2184</v>
      </c>
      <c r="AC771" s="52">
        <v>14182.130636242042</v>
      </c>
      <c r="AD771" s="138">
        <f t="shared" si="395"/>
        <v>0</v>
      </c>
      <c r="AE771" s="138">
        <f t="shared" si="396"/>
        <v>1015</v>
      </c>
      <c r="AF771" s="138">
        <f t="shared" si="397"/>
        <v>0</v>
      </c>
      <c r="AG771" s="138">
        <f t="shared" si="398"/>
        <v>0</v>
      </c>
      <c r="AH771" s="29"/>
      <c r="AI771" s="29"/>
      <c r="AJ771" s="15"/>
      <c r="AK771" s="51">
        <f t="shared" ca="1" si="399"/>
        <v>727554.44004035625</v>
      </c>
      <c r="AL771" s="15">
        <f t="shared" ca="1" si="400"/>
        <v>790425.3900403562</v>
      </c>
      <c r="AM771" s="49">
        <f t="shared" ca="1" si="401"/>
        <v>4451.721395687402</v>
      </c>
      <c r="AN771" s="49">
        <f t="shared" ca="1" si="402"/>
        <v>72.362995942422828</v>
      </c>
      <c r="AO771" s="15"/>
      <c r="AP771" s="49">
        <f t="shared" ca="1" si="403"/>
        <v>8252.6442764926669</v>
      </c>
      <c r="AQ771" s="15">
        <f t="shared" si="415"/>
        <v>14182.130636242042</v>
      </c>
      <c r="AR771" s="15">
        <f t="shared" si="416"/>
        <v>0</v>
      </c>
      <c r="AS771" s="15"/>
      <c r="AT771" s="15"/>
      <c r="AU771" s="51">
        <f t="shared" si="404"/>
        <v>1092</v>
      </c>
      <c r="AV771" s="51">
        <f t="shared" ca="1" si="405"/>
        <v>16926.543322310306</v>
      </c>
      <c r="AW771" s="51">
        <f t="shared" ca="1" si="417"/>
        <v>0</v>
      </c>
      <c r="AX771" s="15">
        <f t="shared" ca="1" si="418"/>
        <v>12089.05696256093</v>
      </c>
      <c r="AY771" s="51">
        <f t="shared" ca="1" si="419"/>
        <v>-1329.8602644665475</v>
      </c>
      <c r="AZ771" s="52">
        <f t="shared" ca="1" si="406"/>
        <v>0</v>
      </c>
      <c r="BA771" s="52">
        <f t="shared" ca="1" si="407"/>
        <v>0</v>
      </c>
      <c r="BB771" s="52">
        <f t="shared" si="420"/>
        <v>0</v>
      </c>
      <c r="BC771" s="39">
        <f t="shared" si="421"/>
        <v>0</v>
      </c>
      <c r="BD771" s="51">
        <f t="shared" ca="1" si="422"/>
        <v>0</v>
      </c>
      <c r="BE771" s="15">
        <f t="shared" ca="1" si="423"/>
        <v>24941.327334336424</v>
      </c>
      <c r="BF771" s="15">
        <v>-16127.98</v>
      </c>
      <c r="BG771" s="15">
        <f t="shared" ca="1" si="424"/>
        <v>803762.8217663226</v>
      </c>
      <c r="BH771" s="15"/>
      <c r="BI771" s="15"/>
    </row>
    <row r="772" spans="1:61" ht="11.25" x14ac:dyDescent="0.2">
      <c r="A772" s="20">
        <v>32011</v>
      </c>
      <c r="B772" s="20"/>
      <c r="C772" s="20">
        <v>1</v>
      </c>
      <c r="D772" s="20">
        <f t="shared" si="408"/>
        <v>3</v>
      </c>
      <c r="E772" s="47">
        <f t="shared" si="409"/>
        <v>3</v>
      </c>
      <c r="F772" s="47">
        <f t="shared" si="410"/>
        <v>33</v>
      </c>
      <c r="G772" s="21" t="s">
        <v>853</v>
      </c>
      <c r="H772" s="29">
        <v>1218</v>
      </c>
      <c r="I772" s="48"/>
      <c r="J772" s="29">
        <f t="shared" si="411"/>
        <v>1963.3432835820895</v>
      </c>
      <c r="K772" s="125">
        <v>50835.85</v>
      </c>
      <c r="L772" s="125">
        <v>44760.160000000003</v>
      </c>
      <c r="M772" s="125">
        <v>37397</v>
      </c>
      <c r="N772" s="126">
        <f t="shared" si="391"/>
        <v>91455.274399999995</v>
      </c>
      <c r="O772" s="126">
        <f t="shared" ca="1" si="392"/>
        <v>332803.41575059918</v>
      </c>
      <c r="P772" s="126">
        <f t="shared" ca="1" si="393"/>
        <v>72404</v>
      </c>
      <c r="Q772" s="49">
        <f t="shared" si="412"/>
        <v>1</v>
      </c>
      <c r="R772" s="49">
        <f t="shared" si="413"/>
        <v>0</v>
      </c>
      <c r="S772" s="49">
        <f ca="1">OFFSET(V!$B$7,D772,Q772)*H772</f>
        <v>6979.14</v>
      </c>
      <c r="T772" s="49">
        <f ca="1">IF(R772&gt;0,OFFSET(V!$I$7,D772,R772)*IF(R772=1,H772-9300,IF(R772=2,H772-18000,IF(R772=3,H772-45000,0))),0)</f>
        <v>0</v>
      </c>
      <c r="U772" s="49">
        <f>IF(AND(I772=1,H772&gt;20000,H772&lt;=45000),H772*V!$G$7,0)+IF(AND(I772=1,H772&gt;45000,H772&lt;=50000),V!$G$7/5000*(50000-H772)*H772,0)</f>
        <v>0</v>
      </c>
      <c r="V772" s="50">
        <f t="shared" ca="1" si="394"/>
        <v>6979.14</v>
      </c>
      <c r="W772" s="51">
        <v>0</v>
      </c>
      <c r="X772" s="51">
        <v>0</v>
      </c>
      <c r="Y772" s="52">
        <v>117.43930001526128</v>
      </c>
      <c r="Z772" s="52">
        <v>42742.382070158354</v>
      </c>
      <c r="AA772" s="52">
        <v>3472</v>
      </c>
      <c r="AB772" s="138">
        <f t="shared" si="414"/>
        <v>2472</v>
      </c>
      <c r="AC772" s="52">
        <v>40441.161520663671</v>
      </c>
      <c r="AD772" s="138">
        <f t="shared" si="395"/>
        <v>0</v>
      </c>
      <c r="AE772" s="138">
        <f t="shared" si="396"/>
        <v>1218</v>
      </c>
      <c r="AF772" s="138">
        <f t="shared" si="397"/>
        <v>0</v>
      </c>
      <c r="AG772" s="138">
        <f t="shared" si="398"/>
        <v>0</v>
      </c>
      <c r="AH772" s="29"/>
      <c r="AI772" s="29"/>
      <c r="AJ772" s="15"/>
      <c r="AK772" s="51">
        <f t="shared" ca="1" si="399"/>
        <v>873065.32804842747</v>
      </c>
      <c r="AL772" s="15">
        <f t="shared" ca="1" si="400"/>
        <v>952448.46804842749</v>
      </c>
      <c r="AM772" s="49">
        <f t="shared" ca="1" si="401"/>
        <v>5342.0656748248821</v>
      </c>
      <c r="AN772" s="49">
        <f t="shared" ca="1" si="402"/>
        <v>51.788574598297288</v>
      </c>
      <c r="AO772" s="15"/>
      <c r="AP772" s="49">
        <f t="shared" ca="1" si="403"/>
        <v>23532.88999505762</v>
      </c>
      <c r="AQ772" s="15">
        <f t="shared" si="415"/>
        <v>40441.161520663671</v>
      </c>
      <c r="AR772" s="15">
        <f t="shared" si="416"/>
        <v>0</v>
      </c>
      <c r="AS772" s="15"/>
      <c r="AT772" s="15"/>
      <c r="AU772" s="51">
        <f t="shared" si="404"/>
        <v>1236</v>
      </c>
      <c r="AV772" s="51">
        <f t="shared" ca="1" si="405"/>
        <v>20311.851986772366</v>
      </c>
      <c r="AW772" s="51">
        <f t="shared" ca="1" si="417"/>
        <v>0</v>
      </c>
      <c r="AX772" s="15">
        <f t="shared" ca="1" si="418"/>
        <v>4639.5804611663116</v>
      </c>
      <c r="AY772" s="51">
        <f t="shared" ca="1" si="419"/>
        <v>-510.37841232848444</v>
      </c>
      <c r="AZ772" s="52">
        <f t="shared" ca="1" si="406"/>
        <v>0</v>
      </c>
      <c r="BA772" s="52">
        <f t="shared" ca="1" si="407"/>
        <v>0</v>
      </c>
      <c r="BB772" s="52">
        <f t="shared" si="420"/>
        <v>0</v>
      </c>
      <c r="BC772" s="39">
        <f t="shared" si="421"/>
        <v>0</v>
      </c>
      <c r="BD772" s="51">
        <f t="shared" ca="1" si="422"/>
        <v>0</v>
      </c>
      <c r="BE772" s="15">
        <f t="shared" ca="1" si="423"/>
        <v>44570.363569501496</v>
      </c>
      <c r="BF772" s="15">
        <v>-19641.8</v>
      </c>
      <c r="BG772" s="15">
        <f t="shared" ca="1" si="424"/>
        <v>982770.88586735213</v>
      </c>
      <c r="BH772" s="15"/>
      <c r="BI772" s="15"/>
    </row>
    <row r="773" spans="1:61" ht="11.25" x14ac:dyDescent="0.2">
      <c r="A773" s="20">
        <v>32012</v>
      </c>
      <c r="B773" s="20"/>
      <c r="C773" s="20">
        <v>1</v>
      </c>
      <c r="D773" s="20">
        <f t="shared" si="408"/>
        <v>3</v>
      </c>
      <c r="E773" s="47">
        <f t="shared" si="409"/>
        <v>3</v>
      </c>
      <c r="F773" s="47">
        <f t="shared" si="410"/>
        <v>33</v>
      </c>
      <c r="G773" s="21" t="s">
        <v>854</v>
      </c>
      <c r="H773" s="29">
        <v>1348</v>
      </c>
      <c r="I773" s="48"/>
      <c r="J773" s="29">
        <f t="shared" si="411"/>
        <v>2172.8955223880598</v>
      </c>
      <c r="K773" s="125">
        <v>52360.350000000006</v>
      </c>
      <c r="L773" s="125">
        <v>78689.13</v>
      </c>
      <c r="M773" s="125">
        <v>38450</v>
      </c>
      <c r="N773" s="126">
        <f t="shared" si="391"/>
        <v>106838.2127</v>
      </c>
      <c r="O773" s="126">
        <f t="shared" ca="1" si="392"/>
        <v>368324.30577324115</v>
      </c>
      <c r="P773" s="126">
        <f t="shared" ca="1" si="393"/>
        <v>78446</v>
      </c>
      <c r="Q773" s="49">
        <f t="shared" si="412"/>
        <v>1</v>
      </c>
      <c r="R773" s="49">
        <f t="shared" si="413"/>
        <v>0</v>
      </c>
      <c r="S773" s="49">
        <f ca="1">OFFSET(V!$B$7,D773,Q773)*H773</f>
        <v>7724.0400000000009</v>
      </c>
      <c r="T773" s="49">
        <f ca="1">IF(R773&gt;0,OFFSET(V!$I$7,D773,R773)*IF(R773=1,H773-9300,IF(R773=2,H773-18000,IF(R773=3,H773-45000,0))),0)</f>
        <v>0</v>
      </c>
      <c r="U773" s="49">
        <f>IF(AND(I773=1,H773&gt;20000,H773&lt;=45000),H773*V!$G$7,0)+IF(AND(I773=1,H773&gt;45000,H773&lt;=50000),V!$G$7/5000*(50000-H773)*H773,0)</f>
        <v>0</v>
      </c>
      <c r="V773" s="50">
        <f t="shared" ca="1" si="394"/>
        <v>7724.0400000000009</v>
      </c>
      <c r="W773" s="51">
        <v>0</v>
      </c>
      <c r="X773" s="51">
        <v>0</v>
      </c>
      <c r="Y773" s="52">
        <v>53.196514610873308</v>
      </c>
      <c r="Z773" s="52">
        <v>17729.846006264397</v>
      </c>
      <c r="AA773" s="52">
        <v>0</v>
      </c>
      <c r="AB773" s="138">
        <f t="shared" si="414"/>
        <v>0</v>
      </c>
      <c r="AC773" s="52">
        <v>16775.283251619105</v>
      </c>
      <c r="AD773" s="138">
        <f t="shared" si="395"/>
        <v>0</v>
      </c>
      <c r="AE773" s="138">
        <f t="shared" si="396"/>
        <v>1348</v>
      </c>
      <c r="AF773" s="138">
        <f t="shared" si="397"/>
        <v>0</v>
      </c>
      <c r="AG773" s="138">
        <f t="shared" si="398"/>
        <v>0</v>
      </c>
      <c r="AH773" s="29"/>
      <c r="AI773" s="29"/>
      <c r="AJ773" s="15"/>
      <c r="AK773" s="51">
        <f t="shared" ca="1" si="399"/>
        <v>966249.64056591166</v>
      </c>
      <c r="AL773" s="15">
        <f t="shared" ca="1" si="400"/>
        <v>1052419.6805659116</v>
      </c>
      <c r="AM773" s="49">
        <f t="shared" ca="1" si="401"/>
        <v>5912.2368880656331</v>
      </c>
      <c r="AN773" s="49">
        <f t="shared" ca="1" si="402"/>
        <v>23.458686018535655</v>
      </c>
      <c r="AO773" s="15"/>
      <c r="AP773" s="49">
        <f t="shared" ca="1" si="403"/>
        <v>9761.6112038368192</v>
      </c>
      <c r="AQ773" s="15">
        <f t="shared" si="415"/>
        <v>16775.283251619105</v>
      </c>
      <c r="AR773" s="15">
        <f t="shared" si="416"/>
        <v>0</v>
      </c>
      <c r="AS773" s="15"/>
      <c r="AT773" s="15"/>
      <c r="AU773" s="51">
        <f t="shared" si="404"/>
        <v>0</v>
      </c>
      <c r="AV773" s="51">
        <f t="shared" ca="1" si="405"/>
        <v>22479.783643817034</v>
      </c>
      <c r="AW773" s="51">
        <f t="shared" ca="1" si="417"/>
        <v>0</v>
      </c>
      <c r="AX773" s="15">
        <f t="shared" ca="1" si="418"/>
        <v>15466.111596034749</v>
      </c>
      <c r="AY773" s="51">
        <f t="shared" ca="1" si="419"/>
        <v>-1701.3541520293127</v>
      </c>
      <c r="AZ773" s="52">
        <f t="shared" ca="1" si="406"/>
        <v>0</v>
      </c>
      <c r="BA773" s="52">
        <f t="shared" ca="1" si="407"/>
        <v>0</v>
      </c>
      <c r="BB773" s="52">
        <f t="shared" si="420"/>
        <v>0</v>
      </c>
      <c r="BC773" s="39">
        <f t="shared" si="421"/>
        <v>0</v>
      </c>
      <c r="BD773" s="51">
        <f t="shared" ca="1" si="422"/>
        <v>0</v>
      </c>
      <c r="BE773" s="15">
        <f t="shared" ca="1" si="423"/>
        <v>30540.040695624542</v>
      </c>
      <c r="BF773" s="15">
        <v>-21264.32</v>
      </c>
      <c r="BG773" s="15">
        <f t="shared" ca="1" si="424"/>
        <v>1067631.0968356205</v>
      </c>
      <c r="BH773" s="15"/>
      <c r="BI773" s="15"/>
    </row>
    <row r="774" spans="1:61" ht="11.25" x14ac:dyDescent="0.2">
      <c r="A774" s="20">
        <v>32013</v>
      </c>
      <c r="B774" s="20"/>
      <c r="C774" s="20">
        <v>1</v>
      </c>
      <c r="D774" s="20">
        <f t="shared" si="408"/>
        <v>3</v>
      </c>
      <c r="E774" s="47">
        <f t="shared" si="409"/>
        <v>4</v>
      </c>
      <c r="F774" s="47">
        <f t="shared" si="410"/>
        <v>34</v>
      </c>
      <c r="G774" s="21" t="s">
        <v>855</v>
      </c>
      <c r="H774" s="29">
        <v>4214</v>
      </c>
      <c r="I774" s="48"/>
      <c r="J774" s="29">
        <f t="shared" si="411"/>
        <v>6792.7164179104475</v>
      </c>
      <c r="K774" s="125">
        <v>301193.7</v>
      </c>
      <c r="L774" s="125">
        <v>1544951.84</v>
      </c>
      <c r="M774" s="125">
        <v>0</v>
      </c>
      <c r="N774" s="126">
        <f t="shared" si="391"/>
        <v>819390.68160000013</v>
      </c>
      <c r="O774" s="126">
        <f t="shared" ca="1" si="392"/>
        <v>1151423.3119647165</v>
      </c>
      <c r="P774" s="126">
        <f t="shared" ca="1" si="393"/>
        <v>99610</v>
      </c>
      <c r="Q774" s="49">
        <f t="shared" si="412"/>
        <v>1</v>
      </c>
      <c r="R774" s="49">
        <f t="shared" si="413"/>
        <v>0</v>
      </c>
      <c r="S774" s="49">
        <f ca="1">OFFSET(V!$B$7,D774,Q774)*H774</f>
        <v>24146.22</v>
      </c>
      <c r="T774" s="49">
        <f ca="1">IF(R774&gt;0,OFFSET(V!$I$7,D774,R774)*IF(R774=1,H774-9300,IF(R774=2,H774-18000,IF(R774=3,H774-45000,0))),0)</f>
        <v>0</v>
      </c>
      <c r="U774" s="49">
        <f>IF(AND(I774=1,H774&gt;20000,H774&lt;=45000),H774*V!$G$7,0)+IF(AND(I774=1,H774&gt;45000,H774&lt;=50000),V!$G$7/5000*(50000-H774)*H774,0)</f>
        <v>0</v>
      </c>
      <c r="V774" s="50">
        <f t="shared" ca="1" si="394"/>
        <v>24146.22</v>
      </c>
      <c r="W774" s="51">
        <v>19272.95</v>
      </c>
      <c r="X774" s="51">
        <v>0</v>
      </c>
      <c r="Y774" s="52">
        <v>23583.497452817162</v>
      </c>
      <c r="Z774" s="52">
        <v>202874.93731968052</v>
      </c>
      <c r="AA774" s="52">
        <v>2940</v>
      </c>
      <c r="AB774" s="138">
        <f t="shared" si="414"/>
        <v>1940</v>
      </c>
      <c r="AC774" s="52">
        <v>191952.28977113773</v>
      </c>
      <c r="AD774" s="138">
        <f t="shared" si="395"/>
        <v>0</v>
      </c>
      <c r="AE774" s="138">
        <f t="shared" si="396"/>
        <v>4214</v>
      </c>
      <c r="AF774" s="138">
        <f t="shared" si="397"/>
        <v>0</v>
      </c>
      <c r="AG774" s="138">
        <f t="shared" si="398"/>
        <v>0</v>
      </c>
      <c r="AH774" s="29"/>
      <c r="AI774" s="29"/>
      <c r="AJ774" s="15"/>
      <c r="AK774" s="51">
        <f t="shared" ca="1" si="399"/>
        <v>3020605.3303744444</v>
      </c>
      <c r="AL774" s="15">
        <f t="shared" ca="1" si="400"/>
        <v>3163634.5003744448</v>
      </c>
      <c r="AM774" s="49">
        <f t="shared" ca="1" si="401"/>
        <v>18482.319173819418</v>
      </c>
      <c r="AN774" s="49">
        <f t="shared" ca="1" si="402"/>
        <v>10399.889278676388</v>
      </c>
      <c r="AO774" s="15"/>
      <c r="AP774" s="49">
        <f t="shared" ca="1" si="403"/>
        <v>111697.88279141093</v>
      </c>
      <c r="AQ774" s="15">
        <f t="shared" si="415"/>
        <v>191952.28977113773</v>
      </c>
      <c r="AR774" s="15">
        <f t="shared" si="416"/>
        <v>0</v>
      </c>
      <c r="AS774" s="15"/>
      <c r="AT774" s="15"/>
      <c r="AU774" s="51">
        <f t="shared" si="404"/>
        <v>970</v>
      </c>
      <c r="AV774" s="51">
        <f t="shared" ca="1" si="405"/>
        <v>70274.338482971056</v>
      </c>
      <c r="AW774" s="51">
        <f t="shared" ca="1" si="417"/>
        <v>0</v>
      </c>
      <c r="AX774" s="15">
        <f t="shared" ca="1" si="418"/>
        <v>0</v>
      </c>
      <c r="AY774" s="51">
        <f t="shared" ca="1" si="419"/>
        <v>0</v>
      </c>
      <c r="AZ774" s="52">
        <f t="shared" ca="1" si="406"/>
        <v>0</v>
      </c>
      <c r="BA774" s="52">
        <f t="shared" ca="1" si="407"/>
        <v>0</v>
      </c>
      <c r="BB774" s="52">
        <f t="shared" si="420"/>
        <v>0</v>
      </c>
      <c r="BC774" s="39">
        <f t="shared" si="421"/>
        <v>0</v>
      </c>
      <c r="BD774" s="51">
        <f t="shared" ca="1" si="422"/>
        <v>0</v>
      </c>
      <c r="BE774" s="15">
        <f t="shared" ca="1" si="423"/>
        <v>182942.22127438197</v>
      </c>
      <c r="BF774" s="15">
        <v>-93672.28</v>
      </c>
      <c r="BG774" s="15">
        <f t="shared" ca="1" si="424"/>
        <v>3281786.6501013227</v>
      </c>
      <c r="BH774" s="15"/>
      <c r="BI774" s="15"/>
    </row>
    <row r="775" spans="1:61" ht="11.25" x14ac:dyDescent="0.2">
      <c r="A775" s="20">
        <v>32014</v>
      </c>
      <c r="B775" s="20"/>
      <c r="C775" s="20">
        <v>1</v>
      </c>
      <c r="D775" s="20">
        <f t="shared" si="408"/>
        <v>3</v>
      </c>
      <c r="E775" s="47">
        <f t="shared" si="409"/>
        <v>3</v>
      </c>
      <c r="F775" s="47">
        <f t="shared" si="410"/>
        <v>33</v>
      </c>
      <c r="G775" s="21" t="s">
        <v>856</v>
      </c>
      <c r="H775" s="29">
        <v>2258</v>
      </c>
      <c r="I775" s="48"/>
      <c r="J775" s="29">
        <f t="shared" si="411"/>
        <v>3639.7611940298507</v>
      </c>
      <c r="K775" s="125">
        <v>133591.4</v>
      </c>
      <c r="L775" s="125">
        <v>205217.82</v>
      </c>
      <c r="M775" s="125">
        <v>14119</v>
      </c>
      <c r="N775" s="126">
        <f t="shared" si="391"/>
        <v>190339.75779999999</v>
      </c>
      <c r="O775" s="126">
        <f t="shared" ca="1" si="392"/>
        <v>616970.53593173472</v>
      </c>
      <c r="P775" s="126">
        <f t="shared" ca="1" si="393"/>
        <v>127989</v>
      </c>
      <c r="Q775" s="49">
        <f t="shared" si="412"/>
        <v>1</v>
      </c>
      <c r="R775" s="49">
        <f t="shared" si="413"/>
        <v>0</v>
      </c>
      <c r="S775" s="49">
        <f ca="1">OFFSET(V!$B$7,D775,Q775)*H775</f>
        <v>12938.34</v>
      </c>
      <c r="T775" s="49">
        <f ca="1">IF(R775&gt;0,OFFSET(V!$I$7,D775,R775)*IF(R775=1,H775-9300,IF(R775=2,H775-18000,IF(R775=3,H775-45000,0))),0)</f>
        <v>0</v>
      </c>
      <c r="U775" s="49">
        <f>IF(AND(I775=1,H775&gt;20000,H775&lt;=45000),H775*V!$G$7,0)+IF(AND(I775=1,H775&gt;45000,H775&lt;=50000),V!$G$7/5000*(50000-H775)*H775,0)</f>
        <v>0</v>
      </c>
      <c r="V775" s="50">
        <f t="shared" ca="1" si="394"/>
        <v>12938.34</v>
      </c>
      <c r="W775" s="51">
        <v>10546.5</v>
      </c>
      <c r="X775" s="51">
        <v>0</v>
      </c>
      <c r="Y775" s="52">
        <v>317.94364948438624</v>
      </c>
      <c r="Z775" s="52">
        <v>84657.093231978943</v>
      </c>
      <c r="AA775" s="52">
        <v>2530</v>
      </c>
      <c r="AB775" s="138">
        <f t="shared" si="414"/>
        <v>1530</v>
      </c>
      <c r="AC775" s="52">
        <v>80099.21336730168</v>
      </c>
      <c r="AD775" s="138">
        <f t="shared" si="395"/>
        <v>0</v>
      </c>
      <c r="AE775" s="138">
        <f t="shared" si="396"/>
        <v>2258</v>
      </c>
      <c r="AF775" s="138">
        <f t="shared" si="397"/>
        <v>0</v>
      </c>
      <c r="AG775" s="138">
        <f t="shared" si="398"/>
        <v>0</v>
      </c>
      <c r="AH775" s="29"/>
      <c r="AI775" s="29"/>
      <c r="AJ775" s="15"/>
      <c r="AK775" s="51">
        <f t="shared" ca="1" si="399"/>
        <v>1618539.8281882999</v>
      </c>
      <c r="AL775" s="15">
        <f t="shared" ca="1" si="400"/>
        <v>1770013.6681883</v>
      </c>
      <c r="AM775" s="49">
        <f t="shared" ca="1" si="401"/>
        <v>9903.4353807508887</v>
      </c>
      <c r="AN775" s="49">
        <f t="shared" ca="1" si="402"/>
        <v>140.20731056160312</v>
      </c>
      <c r="AO775" s="15"/>
      <c r="AP775" s="49">
        <f t="shared" ca="1" si="403"/>
        <v>46610.085021920648</v>
      </c>
      <c r="AQ775" s="15">
        <f t="shared" si="415"/>
        <v>80099.21336730168</v>
      </c>
      <c r="AR775" s="15">
        <f t="shared" si="416"/>
        <v>0</v>
      </c>
      <c r="AS775" s="15"/>
      <c r="AT775" s="15"/>
      <c r="AU775" s="51">
        <f t="shared" si="404"/>
        <v>765</v>
      </c>
      <c r="AV775" s="51">
        <f t="shared" ca="1" si="405"/>
        <v>37655.305243129726</v>
      </c>
      <c r="AW775" s="51">
        <f t="shared" ca="1" si="417"/>
        <v>0</v>
      </c>
      <c r="AX775" s="15">
        <f t="shared" ca="1" si="418"/>
        <v>4931.1768977486936</v>
      </c>
      <c r="AY775" s="51">
        <f t="shared" ca="1" si="419"/>
        <v>-542.45556404279</v>
      </c>
      <c r="AZ775" s="52">
        <f t="shared" ca="1" si="406"/>
        <v>0</v>
      </c>
      <c r="BA775" s="52">
        <f t="shared" ca="1" si="407"/>
        <v>0</v>
      </c>
      <c r="BB775" s="52">
        <f t="shared" si="420"/>
        <v>0</v>
      </c>
      <c r="BC775" s="39">
        <f t="shared" si="421"/>
        <v>0</v>
      </c>
      <c r="BD775" s="51">
        <f t="shared" ca="1" si="422"/>
        <v>0</v>
      </c>
      <c r="BE775" s="15">
        <f t="shared" ca="1" si="423"/>
        <v>84487.934701007587</v>
      </c>
      <c r="BF775" s="15">
        <v>-39439.379999999997</v>
      </c>
      <c r="BG775" s="15">
        <f t="shared" ca="1" si="424"/>
        <v>1825105.86558062</v>
      </c>
      <c r="BH775" s="15"/>
      <c r="BI775" s="15"/>
    </row>
    <row r="776" spans="1:61" ht="11.25" x14ac:dyDescent="0.2">
      <c r="A776" s="20">
        <v>32015</v>
      </c>
      <c r="B776" s="20"/>
      <c r="C776" s="20">
        <v>1</v>
      </c>
      <c r="D776" s="20">
        <f t="shared" si="408"/>
        <v>3</v>
      </c>
      <c r="E776" s="47">
        <f t="shared" si="409"/>
        <v>3</v>
      </c>
      <c r="F776" s="47">
        <f t="shared" si="410"/>
        <v>33</v>
      </c>
      <c r="G776" s="21" t="s">
        <v>857</v>
      </c>
      <c r="H776" s="29">
        <v>1324</v>
      </c>
      <c r="I776" s="48"/>
      <c r="J776" s="29">
        <f t="shared" si="411"/>
        <v>2134.2089552238804</v>
      </c>
      <c r="K776" s="125">
        <v>60873.950000000004</v>
      </c>
      <c r="L776" s="125">
        <v>70333.350000000006</v>
      </c>
      <c r="M776" s="125">
        <v>38908</v>
      </c>
      <c r="N776" s="126">
        <f t="shared" si="391"/>
        <v>110167.25049999999</v>
      </c>
      <c r="O776" s="126">
        <f t="shared" ca="1" si="392"/>
        <v>361766.60299983027</v>
      </c>
      <c r="P776" s="126">
        <f t="shared" ca="1" si="393"/>
        <v>75480</v>
      </c>
      <c r="Q776" s="49">
        <f t="shared" si="412"/>
        <v>1</v>
      </c>
      <c r="R776" s="49">
        <f t="shared" si="413"/>
        <v>0</v>
      </c>
      <c r="S776" s="49">
        <f ca="1">OFFSET(V!$B$7,D776,Q776)*H776</f>
        <v>7586.52</v>
      </c>
      <c r="T776" s="49">
        <f ca="1">IF(R776&gt;0,OFFSET(V!$I$7,D776,R776)*IF(R776=1,H776-9300,IF(R776=2,H776-18000,IF(R776=3,H776-45000,0))),0)</f>
        <v>0</v>
      </c>
      <c r="U776" s="49">
        <f>IF(AND(I776=1,H776&gt;20000,H776&lt;=45000),H776*V!$G$7,0)+IF(AND(I776=1,H776&gt;45000,H776&lt;=50000),V!$G$7/5000*(50000-H776)*H776,0)</f>
        <v>0</v>
      </c>
      <c r="V776" s="50">
        <f t="shared" ca="1" si="394"/>
        <v>7586.52</v>
      </c>
      <c r="W776" s="51">
        <v>0</v>
      </c>
      <c r="X776" s="51">
        <v>0</v>
      </c>
      <c r="Y776" s="52">
        <v>146.07239667739802</v>
      </c>
      <c r="Z776" s="52">
        <v>17053.043901659119</v>
      </c>
      <c r="AA776" s="52">
        <v>0</v>
      </c>
      <c r="AB776" s="138">
        <f t="shared" si="414"/>
        <v>0</v>
      </c>
      <c r="AC776" s="52">
        <v>16134.919708357984</v>
      </c>
      <c r="AD776" s="138">
        <f t="shared" si="395"/>
        <v>0</v>
      </c>
      <c r="AE776" s="138">
        <f t="shared" si="396"/>
        <v>1324</v>
      </c>
      <c r="AF776" s="138">
        <f t="shared" si="397"/>
        <v>0</v>
      </c>
      <c r="AG776" s="138">
        <f t="shared" si="398"/>
        <v>0</v>
      </c>
      <c r="AH776" s="29"/>
      <c r="AI776" s="29"/>
      <c r="AJ776" s="15"/>
      <c r="AK776" s="51">
        <f t="shared" ca="1" si="399"/>
        <v>949046.38287037588</v>
      </c>
      <c r="AL776" s="15">
        <f t="shared" ca="1" si="400"/>
        <v>1032112.9028703759</v>
      </c>
      <c r="AM776" s="49">
        <f t="shared" ca="1" si="401"/>
        <v>5806.9745102365714</v>
      </c>
      <c r="AN776" s="49">
        <f t="shared" ca="1" si="402"/>
        <v>64.415244395159377</v>
      </c>
      <c r="AO776" s="15"/>
      <c r="AP776" s="49">
        <f t="shared" ca="1" si="403"/>
        <v>9388.980837799747</v>
      </c>
      <c r="AQ776" s="15">
        <f t="shared" si="415"/>
        <v>16134.919708357984</v>
      </c>
      <c r="AR776" s="15">
        <f t="shared" si="416"/>
        <v>0</v>
      </c>
      <c r="AS776" s="15"/>
      <c r="AT776" s="15"/>
      <c r="AU776" s="51">
        <f t="shared" si="404"/>
        <v>0</v>
      </c>
      <c r="AV776" s="51">
        <f t="shared" ca="1" si="405"/>
        <v>22079.550107131865</v>
      </c>
      <c r="AW776" s="51">
        <f t="shared" ca="1" si="417"/>
        <v>0</v>
      </c>
      <c r="AX776" s="15">
        <f t="shared" ca="1" si="418"/>
        <v>15333.611236573628</v>
      </c>
      <c r="AY776" s="51">
        <f t="shared" ca="1" si="419"/>
        <v>-1686.7784110413613</v>
      </c>
      <c r="AZ776" s="52">
        <f t="shared" ca="1" si="406"/>
        <v>0</v>
      </c>
      <c r="BA776" s="52">
        <f t="shared" ca="1" si="407"/>
        <v>0</v>
      </c>
      <c r="BB776" s="52">
        <f t="shared" si="420"/>
        <v>0</v>
      </c>
      <c r="BC776" s="39">
        <f t="shared" si="421"/>
        <v>0</v>
      </c>
      <c r="BD776" s="51">
        <f t="shared" ca="1" si="422"/>
        <v>0</v>
      </c>
      <c r="BE776" s="15">
        <f t="shared" ca="1" si="423"/>
        <v>29781.752533890249</v>
      </c>
      <c r="BF776" s="15">
        <v>-20866.740000000002</v>
      </c>
      <c r="BG776" s="15">
        <f t="shared" ca="1" si="424"/>
        <v>1046899.3051588978</v>
      </c>
      <c r="BH776" s="15"/>
      <c r="BI776" s="15"/>
    </row>
    <row r="777" spans="1:61" ht="11.25" x14ac:dyDescent="0.2">
      <c r="A777" s="20">
        <v>32016</v>
      </c>
      <c r="B777" s="20"/>
      <c r="C777" s="20">
        <v>1</v>
      </c>
      <c r="D777" s="20">
        <f t="shared" si="408"/>
        <v>3</v>
      </c>
      <c r="E777" s="47">
        <f t="shared" si="409"/>
        <v>4</v>
      </c>
      <c r="F777" s="47">
        <f t="shared" si="410"/>
        <v>34</v>
      </c>
      <c r="G777" s="21" t="s">
        <v>858</v>
      </c>
      <c r="H777" s="29">
        <v>3830</v>
      </c>
      <c r="I777" s="48"/>
      <c r="J777" s="29">
        <f t="shared" si="411"/>
        <v>6173.7313432835817</v>
      </c>
      <c r="K777" s="125">
        <v>403918.1</v>
      </c>
      <c r="L777" s="125">
        <v>3938908.61</v>
      </c>
      <c r="M777" s="125">
        <v>0</v>
      </c>
      <c r="N777" s="126">
        <f t="shared" si="391"/>
        <v>1826995.3898999998</v>
      </c>
      <c r="O777" s="126">
        <f t="shared" ca="1" si="392"/>
        <v>1046500.0675901435</v>
      </c>
      <c r="P777" s="126">
        <f t="shared" ca="1" si="393"/>
        <v>0</v>
      </c>
      <c r="Q777" s="49">
        <f t="shared" si="412"/>
        <v>1</v>
      </c>
      <c r="R777" s="49">
        <f t="shared" si="413"/>
        <v>0</v>
      </c>
      <c r="S777" s="49">
        <f ca="1">OFFSET(V!$B$7,D777,Q777)*H777</f>
        <v>21945.9</v>
      </c>
      <c r="T777" s="49">
        <f ca="1">IF(R777&gt;0,OFFSET(V!$I$7,D777,R777)*IF(R777=1,H777-9300,IF(R777=2,H777-18000,IF(R777=3,H777-45000,0))),0)</f>
        <v>0</v>
      </c>
      <c r="U777" s="49">
        <f>IF(AND(I777=1,H777&gt;20000,H777&lt;=45000),H777*V!$G$7,0)+IF(AND(I777=1,H777&gt;45000,H777&lt;=50000),V!$G$7/5000*(50000-H777)*H777,0)</f>
        <v>0</v>
      </c>
      <c r="V777" s="50">
        <f t="shared" ca="1" si="394"/>
        <v>21945.9</v>
      </c>
      <c r="W777" s="51">
        <v>15526.050000000001</v>
      </c>
      <c r="X777" s="51">
        <v>0</v>
      </c>
      <c r="Y777" s="52">
        <v>3195.5698640291271</v>
      </c>
      <c r="Z777" s="52">
        <v>349279.01281222067</v>
      </c>
      <c r="AA777" s="52">
        <v>12167</v>
      </c>
      <c r="AB777" s="138">
        <f t="shared" si="414"/>
        <v>11167</v>
      </c>
      <c r="AC777" s="52">
        <v>330474.07020346815</v>
      </c>
      <c r="AD777" s="138">
        <f t="shared" si="395"/>
        <v>0</v>
      </c>
      <c r="AE777" s="138">
        <f t="shared" si="396"/>
        <v>3830</v>
      </c>
      <c r="AF777" s="138">
        <f t="shared" si="397"/>
        <v>0</v>
      </c>
      <c r="AG777" s="138">
        <f t="shared" si="398"/>
        <v>0</v>
      </c>
      <c r="AH777" s="29"/>
      <c r="AI777" s="29"/>
      <c r="AJ777" s="15"/>
      <c r="AK777" s="51">
        <f t="shared" ca="1" si="399"/>
        <v>2745353.2072458761</v>
      </c>
      <c r="AL777" s="15">
        <f t="shared" ca="1" si="400"/>
        <v>2782825.1572458758</v>
      </c>
      <c r="AM777" s="49">
        <f t="shared" ca="1" si="401"/>
        <v>16798.12112855443</v>
      </c>
      <c r="AN777" s="49">
        <f t="shared" ca="1" si="402"/>
        <v>1409.1876251462429</v>
      </c>
      <c r="AO777" s="15"/>
      <c r="AP777" s="49">
        <f t="shared" ca="1" si="403"/>
        <v>192304.31688623613</v>
      </c>
      <c r="AQ777" s="15">
        <f t="shared" si="415"/>
        <v>330474.07020346815</v>
      </c>
      <c r="AR777" s="15">
        <f t="shared" si="416"/>
        <v>0</v>
      </c>
      <c r="AS777" s="15"/>
      <c r="AT777" s="15"/>
      <c r="AU777" s="51">
        <f t="shared" si="404"/>
        <v>5583.5</v>
      </c>
      <c r="AV777" s="51">
        <f t="shared" ca="1" si="405"/>
        <v>63870.601896008346</v>
      </c>
      <c r="AW777" s="51">
        <f t="shared" ca="1" si="417"/>
        <v>35668.244400876807</v>
      </c>
      <c r="AX777" s="15">
        <f t="shared" ca="1" si="418"/>
        <v>0</v>
      </c>
      <c r="AY777" s="51">
        <f t="shared" ca="1" si="419"/>
        <v>0</v>
      </c>
      <c r="AZ777" s="52">
        <f t="shared" ca="1" si="406"/>
        <v>0</v>
      </c>
      <c r="BA777" s="52">
        <f t="shared" ca="1" si="407"/>
        <v>0</v>
      </c>
      <c r="BB777" s="52">
        <f t="shared" si="420"/>
        <v>0</v>
      </c>
      <c r="BC777" s="39">
        <f t="shared" si="421"/>
        <v>0</v>
      </c>
      <c r="BD777" s="51">
        <f t="shared" ca="1" si="422"/>
        <v>0</v>
      </c>
      <c r="BE777" s="15">
        <f t="shared" ca="1" si="423"/>
        <v>297426.6631831213</v>
      </c>
      <c r="BF777" s="15">
        <v>-140739.71</v>
      </c>
      <c r="BG777" s="15">
        <f t="shared" ca="1" si="424"/>
        <v>2957719.4191826982</v>
      </c>
      <c r="BH777" s="15"/>
      <c r="BI777" s="15"/>
    </row>
    <row r="778" spans="1:61" ht="11.25" x14ac:dyDescent="0.2">
      <c r="A778" s="20">
        <v>32017</v>
      </c>
      <c r="B778" s="20"/>
      <c r="C778" s="20">
        <v>1</v>
      </c>
      <c r="D778" s="20">
        <f t="shared" si="408"/>
        <v>3</v>
      </c>
      <c r="E778" s="47">
        <f t="shared" si="409"/>
        <v>4</v>
      </c>
      <c r="F778" s="47">
        <f t="shared" si="410"/>
        <v>34</v>
      </c>
      <c r="G778" s="21" t="s">
        <v>859</v>
      </c>
      <c r="H778" s="29">
        <v>3266</v>
      </c>
      <c r="I778" s="48"/>
      <c r="J778" s="29">
        <f t="shared" si="411"/>
        <v>5264.5970149253735</v>
      </c>
      <c r="K778" s="125">
        <v>206678</v>
      </c>
      <c r="L778" s="125">
        <v>425009.25</v>
      </c>
      <c r="M778" s="125">
        <v>71111</v>
      </c>
      <c r="N778" s="126">
        <f t="shared" si="391"/>
        <v>385672.76750000002</v>
      </c>
      <c r="O778" s="126">
        <f t="shared" ca="1" si="392"/>
        <v>892394.05241498933</v>
      </c>
      <c r="P778" s="126">
        <f t="shared" ca="1" si="393"/>
        <v>152016</v>
      </c>
      <c r="Q778" s="49">
        <f t="shared" si="412"/>
        <v>1</v>
      </c>
      <c r="R778" s="49">
        <f t="shared" si="413"/>
        <v>0</v>
      </c>
      <c r="S778" s="49">
        <f ca="1">OFFSET(V!$B$7,D778,Q778)*H778</f>
        <v>18714.18</v>
      </c>
      <c r="T778" s="49">
        <f ca="1">IF(R778&gt;0,OFFSET(V!$I$7,D778,R778)*IF(R778=1,H778-9300,IF(R778=2,H778-18000,IF(R778=3,H778-45000,0))),0)</f>
        <v>0</v>
      </c>
      <c r="U778" s="49">
        <f>IF(AND(I778=1,H778&gt;20000,H778&lt;=45000),H778*V!$G$7,0)+IF(AND(I778=1,H778&gt;45000,H778&lt;=50000),V!$G$7/5000*(50000-H778)*H778,0)</f>
        <v>0</v>
      </c>
      <c r="V778" s="50">
        <f t="shared" ca="1" si="394"/>
        <v>18714.18</v>
      </c>
      <c r="W778" s="51">
        <v>13412.300000000001</v>
      </c>
      <c r="X778" s="51">
        <v>0</v>
      </c>
      <c r="Y778" s="52">
        <v>51.670385093348251</v>
      </c>
      <c r="Z778" s="52">
        <v>54615.887735005774</v>
      </c>
      <c r="AA778" s="52">
        <v>0</v>
      </c>
      <c r="AB778" s="138">
        <f t="shared" si="414"/>
        <v>0</v>
      </c>
      <c r="AC778" s="52">
        <v>51675.405780153778</v>
      </c>
      <c r="AD778" s="138">
        <f t="shared" si="395"/>
        <v>0</v>
      </c>
      <c r="AE778" s="138">
        <f t="shared" si="396"/>
        <v>3266</v>
      </c>
      <c r="AF778" s="138">
        <f t="shared" si="397"/>
        <v>0</v>
      </c>
      <c r="AG778" s="138">
        <f t="shared" si="398"/>
        <v>0</v>
      </c>
      <c r="AH778" s="29"/>
      <c r="AI778" s="29"/>
      <c r="AJ778" s="15"/>
      <c r="AK778" s="51">
        <f t="shared" ca="1" si="399"/>
        <v>2341076.6514007919</v>
      </c>
      <c r="AL778" s="15">
        <f t="shared" ca="1" si="400"/>
        <v>2525219.1314007919</v>
      </c>
      <c r="AM778" s="49">
        <f t="shared" ca="1" si="401"/>
        <v>14324.455249571482</v>
      </c>
      <c r="AN778" s="49">
        <f t="shared" ca="1" si="402"/>
        <v>22.785690927839958</v>
      </c>
      <c r="AO778" s="15"/>
      <c r="AP778" s="49">
        <f t="shared" ca="1" si="403"/>
        <v>30070.1462061856</v>
      </c>
      <c r="AQ778" s="15">
        <f t="shared" si="415"/>
        <v>51675.405780153778</v>
      </c>
      <c r="AR778" s="15">
        <f t="shared" si="416"/>
        <v>0</v>
      </c>
      <c r="AS778" s="15"/>
      <c r="AT778" s="15"/>
      <c r="AU778" s="51">
        <f t="shared" si="404"/>
        <v>0</v>
      </c>
      <c r="AV778" s="51">
        <f t="shared" ca="1" si="405"/>
        <v>54465.113783906854</v>
      </c>
      <c r="AW778" s="51">
        <f t="shared" ca="1" si="417"/>
        <v>0</v>
      </c>
      <c r="AX778" s="15">
        <f t="shared" ca="1" si="418"/>
        <v>32859.854209938676</v>
      </c>
      <c r="AY778" s="51">
        <f t="shared" ca="1" si="419"/>
        <v>-3614.7579207620925</v>
      </c>
      <c r="AZ778" s="52">
        <f t="shared" ca="1" si="406"/>
        <v>0</v>
      </c>
      <c r="BA778" s="52">
        <f t="shared" ca="1" si="407"/>
        <v>0</v>
      </c>
      <c r="BB778" s="52">
        <f t="shared" si="420"/>
        <v>0</v>
      </c>
      <c r="BC778" s="39">
        <f t="shared" si="421"/>
        <v>0</v>
      </c>
      <c r="BD778" s="51">
        <f t="shared" ca="1" si="422"/>
        <v>0</v>
      </c>
      <c r="BE778" s="15">
        <f t="shared" ca="1" si="423"/>
        <v>80920.502069330367</v>
      </c>
      <c r="BF778" s="15">
        <v>-58605.71</v>
      </c>
      <c r="BG778" s="15">
        <f t="shared" ca="1" si="424"/>
        <v>2561881.1644106219</v>
      </c>
      <c r="BH778" s="15"/>
      <c r="BI778" s="15"/>
    </row>
    <row r="779" spans="1:61" ht="11.25" x14ac:dyDescent="0.2">
      <c r="A779" s="20">
        <v>32018</v>
      </c>
      <c r="B779" s="20"/>
      <c r="C779" s="20">
        <v>1</v>
      </c>
      <c r="D779" s="20">
        <f t="shared" si="408"/>
        <v>3</v>
      </c>
      <c r="E779" s="47">
        <f t="shared" si="409"/>
        <v>3</v>
      </c>
      <c r="F779" s="47">
        <f t="shared" si="410"/>
        <v>33</v>
      </c>
      <c r="G779" s="21" t="s">
        <v>860</v>
      </c>
      <c r="H779" s="29">
        <v>1504</v>
      </c>
      <c r="I779" s="48"/>
      <c r="J779" s="29">
        <f t="shared" si="411"/>
        <v>2424.3582089552237</v>
      </c>
      <c r="K779" s="125">
        <v>102892.15</v>
      </c>
      <c r="L779" s="125">
        <v>261940.54</v>
      </c>
      <c r="M779" s="125">
        <v>0</v>
      </c>
      <c r="N779" s="126">
        <f t="shared" si="391"/>
        <v>176239.15860000002</v>
      </c>
      <c r="O779" s="126">
        <f t="shared" ca="1" si="392"/>
        <v>410949.37380041141</v>
      </c>
      <c r="P779" s="126">
        <f t="shared" ca="1" si="393"/>
        <v>70413</v>
      </c>
      <c r="Q779" s="49">
        <f t="shared" si="412"/>
        <v>1</v>
      </c>
      <c r="R779" s="49">
        <f t="shared" si="413"/>
        <v>0</v>
      </c>
      <c r="S779" s="49">
        <f ca="1">OFFSET(V!$B$7,D779,Q779)*H779</f>
        <v>8617.92</v>
      </c>
      <c r="T779" s="49">
        <f ca="1">IF(R779&gt;0,OFFSET(V!$I$7,D779,R779)*IF(R779=1,H779-9300,IF(R779=2,H779-18000,IF(R779=3,H779-45000,0))),0)</f>
        <v>0</v>
      </c>
      <c r="U779" s="49">
        <f>IF(AND(I779=1,H779&gt;20000,H779&lt;=45000),H779*V!$G$7,0)+IF(AND(I779=1,H779&gt;45000,H779&lt;=50000),V!$G$7/5000*(50000-H779)*H779,0)</f>
        <v>0</v>
      </c>
      <c r="V779" s="50">
        <f t="shared" ca="1" si="394"/>
        <v>8617.92</v>
      </c>
      <c r="W779" s="51">
        <v>0</v>
      </c>
      <c r="X779" s="51">
        <v>0</v>
      </c>
      <c r="Y779" s="52">
        <v>231.60832249296888</v>
      </c>
      <c r="Z779" s="52">
        <v>16976.592080114533</v>
      </c>
      <c r="AA779" s="52">
        <v>0</v>
      </c>
      <c r="AB779" s="138">
        <f t="shared" si="414"/>
        <v>0</v>
      </c>
      <c r="AC779" s="52">
        <v>16062.584000475383</v>
      </c>
      <c r="AD779" s="138">
        <f t="shared" si="395"/>
        <v>0</v>
      </c>
      <c r="AE779" s="138">
        <f t="shared" si="396"/>
        <v>1504</v>
      </c>
      <c r="AF779" s="138">
        <f t="shared" si="397"/>
        <v>0</v>
      </c>
      <c r="AG779" s="138">
        <f t="shared" si="398"/>
        <v>0</v>
      </c>
      <c r="AH779" s="29"/>
      <c r="AI779" s="29"/>
      <c r="AJ779" s="15"/>
      <c r="AK779" s="51">
        <f t="shared" ca="1" si="399"/>
        <v>1078070.8155868924</v>
      </c>
      <c r="AL779" s="15">
        <f t="shared" ca="1" si="400"/>
        <v>1157101.7355868923</v>
      </c>
      <c r="AM779" s="49">
        <f t="shared" ca="1" si="401"/>
        <v>6596.4423439545344</v>
      </c>
      <c r="AN779" s="49">
        <f t="shared" ca="1" si="402"/>
        <v>102.13501685938951</v>
      </c>
      <c r="AO779" s="15"/>
      <c r="AP779" s="49">
        <f t="shared" ca="1" si="403"/>
        <v>9346.8883708104859</v>
      </c>
      <c r="AQ779" s="15">
        <f t="shared" si="415"/>
        <v>16062.584000475383</v>
      </c>
      <c r="AR779" s="15">
        <f t="shared" si="416"/>
        <v>0</v>
      </c>
      <c r="AS779" s="15"/>
      <c r="AT779" s="15"/>
      <c r="AU779" s="51">
        <f t="shared" si="404"/>
        <v>0</v>
      </c>
      <c r="AV779" s="51">
        <f t="shared" ca="1" si="405"/>
        <v>25081.301632270639</v>
      </c>
      <c r="AW779" s="51">
        <f t="shared" ca="1" si="417"/>
        <v>0</v>
      </c>
      <c r="AX779" s="15">
        <f t="shared" ca="1" si="418"/>
        <v>18365.606002605738</v>
      </c>
      <c r="AY779" s="51">
        <f t="shared" ca="1" si="419"/>
        <v>-2020.3138864637958</v>
      </c>
      <c r="AZ779" s="52">
        <f t="shared" ca="1" si="406"/>
        <v>0</v>
      </c>
      <c r="BA779" s="52">
        <f t="shared" ca="1" si="407"/>
        <v>0</v>
      </c>
      <c r="BB779" s="52">
        <f t="shared" si="420"/>
        <v>0</v>
      </c>
      <c r="BC779" s="39">
        <f t="shared" si="421"/>
        <v>0</v>
      </c>
      <c r="BD779" s="51">
        <f t="shared" ca="1" si="422"/>
        <v>0</v>
      </c>
      <c r="BE779" s="15">
        <f t="shared" ca="1" si="423"/>
        <v>32407.876116617328</v>
      </c>
      <c r="BF779" s="15">
        <v>-26514.44</v>
      </c>
      <c r="BG779" s="15">
        <f t="shared" ca="1" si="424"/>
        <v>1169693.7490643235</v>
      </c>
      <c r="BH779" s="15"/>
      <c r="BI779" s="15"/>
    </row>
    <row r="780" spans="1:61" ht="11.25" x14ac:dyDescent="0.2">
      <c r="A780" s="20">
        <v>32101</v>
      </c>
      <c r="B780" s="20"/>
      <c r="C780" s="20">
        <v>1</v>
      </c>
      <c r="D780" s="20">
        <f t="shared" si="408"/>
        <v>3</v>
      </c>
      <c r="E780" s="47">
        <f t="shared" si="409"/>
        <v>3</v>
      </c>
      <c r="F780" s="47">
        <f t="shared" si="410"/>
        <v>33</v>
      </c>
      <c r="G780" s="21" t="s">
        <v>861</v>
      </c>
      <c r="H780" s="29">
        <v>1861</v>
      </c>
      <c r="I780" s="48"/>
      <c r="J780" s="29">
        <f t="shared" si="411"/>
        <v>2999.8208955223881</v>
      </c>
      <c r="K780" s="125">
        <v>147592.5</v>
      </c>
      <c r="L780" s="125">
        <v>232575.16</v>
      </c>
      <c r="M780" s="125">
        <v>0</v>
      </c>
      <c r="N780" s="126">
        <f t="shared" si="391"/>
        <v>196970.9124</v>
      </c>
      <c r="O780" s="126">
        <f t="shared" ca="1" si="392"/>
        <v>508495.20255489741</v>
      </c>
      <c r="P780" s="126">
        <f t="shared" ca="1" si="393"/>
        <v>93457</v>
      </c>
      <c r="Q780" s="49">
        <f t="shared" si="412"/>
        <v>1</v>
      </c>
      <c r="R780" s="49">
        <f t="shared" si="413"/>
        <v>0</v>
      </c>
      <c r="S780" s="49">
        <f ca="1">OFFSET(V!$B$7,D780,Q780)*H780</f>
        <v>10663.53</v>
      </c>
      <c r="T780" s="49">
        <f ca="1">IF(R780&gt;0,OFFSET(V!$I$7,D780,R780)*IF(R780=1,H780-9300,IF(R780=2,H780-18000,IF(R780=3,H780-45000,0))),0)</f>
        <v>0</v>
      </c>
      <c r="U780" s="49">
        <f>IF(AND(I780=1,H780&gt;20000,H780&lt;=45000),H780*V!$G$7,0)+IF(AND(I780=1,H780&gt;45000,H780&lt;=50000),V!$G$7/5000*(50000-H780)*H780,0)</f>
        <v>0</v>
      </c>
      <c r="V780" s="50">
        <f t="shared" ca="1" si="394"/>
        <v>10663.53</v>
      </c>
      <c r="W780" s="51">
        <v>0</v>
      </c>
      <c r="X780" s="51">
        <v>0</v>
      </c>
      <c r="Y780" s="52">
        <v>0</v>
      </c>
      <c r="Z780" s="52">
        <v>39345.072418479249</v>
      </c>
      <c r="AA780" s="52">
        <v>0</v>
      </c>
      <c r="AB780" s="138">
        <f t="shared" si="414"/>
        <v>0</v>
      </c>
      <c r="AC780" s="52">
        <v>37226.760691675074</v>
      </c>
      <c r="AD780" s="138">
        <f t="shared" si="395"/>
        <v>0</v>
      </c>
      <c r="AE780" s="138">
        <f t="shared" si="396"/>
        <v>1861</v>
      </c>
      <c r="AF780" s="138">
        <f t="shared" si="397"/>
        <v>0</v>
      </c>
      <c r="AG780" s="138">
        <f t="shared" si="398"/>
        <v>0</v>
      </c>
      <c r="AH780" s="29"/>
      <c r="AI780" s="29"/>
      <c r="AJ780" s="15"/>
      <c r="AK780" s="51">
        <f t="shared" ca="1" si="399"/>
        <v>1333969.2738079834</v>
      </c>
      <c r="AL780" s="15">
        <f t="shared" ca="1" si="400"/>
        <v>1438089.8038079834</v>
      </c>
      <c r="AM780" s="49">
        <f t="shared" ca="1" si="401"/>
        <v>8162.2202141618272</v>
      </c>
      <c r="AN780" s="49">
        <f t="shared" ca="1" si="402"/>
        <v>0</v>
      </c>
      <c r="AO780" s="15"/>
      <c r="AP780" s="49">
        <f t="shared" ca="1" si="403"/>
        <v>21662.415996184969</v>
      </c>
      <c r="AQ780" s="15">
        <f t="shared" si="415"/>
        <v>37226.760691675074</v>
      </c>
      <c r="AR780" s="15">
        <f t="shared" si="416"/>
        <v>0</v>
      </c>
      <c r="AS780" s="15"/>
      <c r="AT780" s="15"/>
      <c r="AU780" s="51">
        <f t="shared" si="404"/>
        <v>0</v>
      </c>
      <c r="AV780" s="51">
        <f t="shared" ca="1" si="405"/>
        <v>31034.77549046254</v>
      </c>
      <c r="AW780" s="51">
        <f t="shared" ca="1" si="417"/>
        <v>0</v>
      </c>
      <c r="AX780" s="15">
        <f t="shared" ca="1" si="418"/>
        <v>15470.430794972439</v>
      </c>
      <c r="AY780" s="51">
        <f t="shared" ca="1" si="419"/>
        <v>-1701.8292867779824</v>
      </c>
      <c r="AZ780" s="52">
        <f t="shared" ca="1" si="406"/>
        <v>0</v>
      </c>
      <c r="BA780" s="52">
        <f t="shared" ca="1" si="407"/>
        <v>0</v>
      </c>
      <c r="BB780" s="52">
        <f t="shared" si="420"/>
        <v>0</v>
      </c>
      <c r="BC780" s="39">
        <f t="shared" si="421"/>
        <v>0</v>
      </c>
      <c r="BD780" s="51">
        <f t="shared" ca="1" si="422"/>
        <v>0</v>
      </c>
      <c r="BE780" s="15">
        <f t="shared" ca="1" si="423"/>
        <v>50995.362199869531</v>
      </c>
      <c r="BF780" s="15">
        <v>-33106.269999999997</v>
      </c>
      <c r="BG780" s="15">
        <f t="shared" ca="1" si="424"/>
        <v>1464141.1162220147</v>
      </c>
      <c r="BH780" s="15"/>
      <c r="BI780" s="15"/>
    </row>
    <row r="781" spans="1:61" ht="11.25" x14ac:dyDescent="0.2">
      <c r="A781" s="20">
        <v>32104</v>
      </c>
      <c r="B781" s="20"/>
      <c r="C781" s="20">
        <v>1</v>
      </c>
      <c r="D781" s="20">
        <f t="shared" si="408"/>
        <v>3</v>
      </c>
      <c r="E781" s="47">
        <f t="shared" si="409"/>
        <v>4</v>
      </c>
      <c r="F781" s="47">
        <f t="shared" si="410"/>
        <v>34</v>
      </c>
      <c r="G781" s="21" t="s">
        <v>862</v>
      </c>
      <c r="H781" s="29">
        <v>2755</v>
      </c>
      <c r="I781" s="48"/>
      <c r="J781" s="29">
        <f t="shared" si="411"/>
        <v>4440.8955223880594</v>
      </c>
      <c r="K781" s="125">
        <v>200829.19999999998</v>
      </c>
      <c r="L781" s="125">
        <v>381340.78</v>
      </c>
      <c r="M781" s="125">
        <v>50797</v>
      </c>
      <c r="N781" s="126">
        <f t="shared" si="391"/>
        <v>344116.92819999997</v>
      </c>
      <c r="O781" s="126">
        <f t="shared" ca="1" si="392"/>
        <v>752769.63086445048</v>
      </c>
      <c r="P781" s="126">
        <f t="shared" ca="1" si="393"/>
        <v>122596</v>
      </c>
      <c r="Q781" s="49">
        <f t="shared" si="412"/>
        <v>1</v>
      </c>
      <c r="R781" s="49">
        <f t="shared" si="413"/>
        <v>0</v>
      </c>
      <c r="S781" s="49">
        <f ca="1">OFFSET(V!$B$7,D781,Q781)*H781</f>
        <v>15786.150000000001</v>
      </c>
      <c r="T781" s="49">
        <f ca="1">IF(R781&gt;0,OFFSET(V!$I$7,D781,R781)*IF(R781=1,H781-9300,IF(R781=2,H781-18000,IF(R781=3,H781-45000,0))),0)</f>
        <v>0</v>
      </c>
      <c r="U781" s="49">
        <f>IF(AND(I781=1,H781&gt;20000,H781&lt;=45000),H781*V!$G$7,0)+IF(AND(I781=1,H781&gt;45000,H781&lt;=50000),V!$G$7/5000*(50000-H781)*H781,0)</f>
        <v>0</v>
      </c>
      <c r="V781" s="50">
        <f t="shared" ca="1" si="394"/>
        <v>15786.150000000001</v>
      </c>
      <c r="W781" s="51">
        <v>11111.65</v>
      </c>
      <c r="X781" s="51">
        <v>0</v>
      </c>
      <c r="Y781" s="52">
        <v>412.41833390260382</v>
      </c>
      <c r="Z781" s="52">
        <v>53809.655312747542</v>
      </c>
      <c r="AA781" s="52">
        <v>1927</v>
      </c>
      <c r="AB781" s="138">
        <f t="shared" si="414"/>
        <v>927</v>
      </c>
      <c r="AC781" s="52">
        <v>50912.580358813844</v>
      </c>
      <c r="AD781" s="138">
        <f t="shared" si="395"/>
        <v>0</v>
      </c>
      <c r="AE781" s="138">
        <f t="shared" si="396"/>
        <v>2755</v>
      </c>
      <c r="AF781" s="138">
        <f t="shared" si="397"/>
        <v>0</v>
      </c>
      <c r="AG781" s="138">
        <f t="shared" si="398"/>
        <v>0</v>
      </c>
      <c r="AH781" s="29"/>
      <c r="AI781" s="29"/>
      <c r="AJ781" s="15"/>
      <c r="AK781" s="51">
        <f t="shared" ca="1" si="399"/>
        <v>1974790.6229666811</v>
      </c>
      <c r="AL781" s="15">
        <f t="shared" ca="1" si="400"/>
        <v>2124284.422966681</v>
      </c>
      <c r="AM781" s="49">
        <f t="shared" ca="1" si="401"/>
        <v>12083.243788294376</v>
      </c>
      <c r="AN781" s="49">
        <f t="shared" ca="1" si="402"/>
        <v>181.86891141419375</v>
      </c>
      <c r="AO781" s="15"/>
      <c r="AP781" s="49">
        <f t="shared" ca="1" si="403"/>
        <v>29626.254733962334</v>
      </c>
      <c r="AQ781" s="15">
        <f t="shared" si="415"/>
        <v>50912.580358813844</v>
      </c>
      <c r="AR781" s="15">
        <f t="shared" si="416"/>
        <v>0</v>
      </c>
      <c r="AS781" s="15"/>
      <c r="AT781" s="15"/>
      <c r="AU781" s="51">
        <f t="shared" si="404"/>
        <v>463.5</v>
      </c>
      <c r="AV781" s="51">
        <f t="shared" ca="1" si="405"/>
        <v>45943.474731985116</v>
      </c>
      <c r="AW781" s="51">
        <f t="shared" ca="1" si="417"/>
        <v>0</v>
      </c>
      <c r="AX781" s="15">
        <f t="shared" ca="1" si="418"/>
        <v>25120.649107133613</v>
      </c>
      <c r="AY781" s="51">
        <f t="shared" ca="1" si="419"/>
        <v>-2763.4043886668201</v>
      </c>
      <c r="AZ781" s="52">
        <f t="shared" ca="1" si="406"/>
        <v>0</v>
      </c>
      <c r="BA781" s="52">
        <f t="shared" ca="1" si="407"/>
        <v>0</v>
      </c>
      <c r="BB781" s="52">
        <f t="shared" si="420"/>
        <v>0</v>
      </c>
      <c r="BC781" s="39">
        <f t="shared" si="421"/>
        <v>0</v>
      </c>
      <c r="BD781" s="51">
        <f t="shared" ca="1" si="422"/>
        <v>0</v>
      </c>
      <c r="BE781" s="15">
        <f t="shared" ca="1" si="423"/>
        <v>73269.825077280635</v>
      </c>
      <c r="BF781" s="15">
        <v>-50308.71</v>
      </c>
      <c r="BG781" s="15">
        <f t="shared" ca="1" si="424"/>
        <v>2159510.6507436708</v>
      </c>
      <c r="BH781" s="15"/>
      <c r="BI781" s="15"/>
    </row>
    <row r="782" spans="1:61" ht="11.25" x14ac:dyDescent="0.2">
      <c r="A782" s="20">
        <v>32106</v>
      </c>
      <c r="B782" s="20"/>
      <c r="C782" s="20">
        <v>1</v>
      </c>
      <c r="D782" s="20">
        <f t="shared" si="408"/>
        <v>3</v>
      </c>
      <c r="E782" s="47">
        <f t="shared" si="409"/>
        <v>3</v>
      </c>
      <c r="F782" s="47">
        <f t="shared" si="410"/>
        <v>33</v>
      </c>
      <c r="G782" s="21" t="s">
        <v>863</v>
      </c>
      <c r="H782" s="29">
        <v>2150</v>
      </c>
      <c r="I782" s="48"/>
      <c r="J782" s="29">
        <f t="shared" si="411"/>
        <v>3465.6716417910447</v>
      </c>
      <c r="K782" s="125">
        <v>177427.3</v>
      </c>
      <c r="L782" s="125">
        <v>161174.62</v>
      </c>
      <c r="M782" s="125">
        <v>8434</v>
      </c>
      <c r="N782" s="126">
        <f t="shared" si="391"/>
        <v>199039.75779999999</v>
      </c>
      <c r="O782" s="126">
        <f t="shared" ca="1" si="392"/>
        <v>587460.87345138611</v>
      </c>
      <c r="P782" s="126">
        <f t="shared" ca="1" si="393"/>
        <v>116526</v>
      </c>
      <c r="Q782" s="49">
        <f t="shared" si="412"/>
        <v>1</v>
      </c>
      <c r="R782" s="49">
        <f t="shared" si="413"/>
        <v>0</v>
      </c>
      <c r="S782" s="49">
        <f ca="1">OFFSET(V!$B$7,D782,Q782)*H782</f>
        <v>12319.500000000002</v>
      </c>
      <c r="T782" s="49">
        <f ca="1">IF(R782&gt;0,OFFSET(V!$I$7,D782,R782)*IF(R782=1,H782-9300,IF(R782=2,H782-18000,IF(R782=3,H782-45000,0))),0)</f>
        <v>0</v>
      </c>
      <c r="U782" s="49">
        <f>IF(AND(I782=1,H782&gt;20000,H782&lt;=45000),H782*V!$G$7,0)+IF(AND(I782=1,H782&gt;45000,H782&lt;=50000),V!$G$7/5000*(50000-H782)*H782,0)</f>
        <v>0</v>
      </c>
      <c r="V782" s="50">
        <f t="shared" ca="1" si="394"/>
        <v>12319.500000000002</v>
      </c>
      <c r="W782" s="51">
        <v>0</v>
      </c>
      <c r="X782" s="51">
        <v>0</v>
      </c>
      <c r="Y782" s="52">
        <v>0</v>
      </c>
      <c r="Z782" s="52">
        <v>81324.971112548417</v>
      </c>
      <c r="AA782" s="52">
        <v>1869</v>
      </c>
      <c r="AB782" s="138">
        <f t="shared" si="414"/>
        <v>869</v>
      </c>
      <c r="AC782" s="52">
        <v>76946.490418513364</v>
      </c>
      <c r="AD782" s="138">
        <f t="shared" si="395"/>
        <v>0</v>
      </c>
      <c r="AE782" s="138">
        <f t="shared" si="396"/>
        <v>2150</v>
      </c>
      <c r="AF782" s="138">
        <f t="shared" si="397"/>
        <v>0</v>
      </c>
      <c r="AG782" s="138">
        <f t="shared" si="398"/>
        <v>0</v>
      </c>
      <c r="AH782" s="29"/>
      <c r="AI782" s="29"/>
      <c r="AJ782" s="15"/>
      <c r="AK782" s="51">
        <f t="shared" ca="1" si="399"/>
        <v>1541125.1685583901</v>
      </c>
      <c r="AL782" s="15">
        <f t="shared" ca="1" si="400"/>
        <v>1669970.6685583901</v>
      </c>
      <c r="AM782" s="49">
        <f t="shared" ca="1" si="401"/>
        <v>9429.7546805201109</v>
      </c>
      <c r="AN782" s="49">
        <f t="shared" ca="1" si="402"/>
        <v>0</v>
      </c>
      <c r="AO782" s="15"/>
      <c r="AP782" s="49">
        <f t="shared" ca="1" si="403"/>
        <v>44775.50165317097</v>
      </c>
      <c r="AQ782" s="15">
        <f t="shared" si="415"/>
        <v>76946.490418513364</v>
      </c>
      <c r="AR782" s="15">
        <f t="shared" si="416"/>
        <v>0</v>
      </c>
      <c r="AS782" s="15"/>
      <c r="AT782" s="15"/>
      <c r="AU782" s="51">
        <f t="shared" si="404"/>
        <v>434.5</v>
      </c>
      <c r="AV782" s="51">
        <f t="shared" ca="1" si="405"/>
        <v>35854.25432804646</v>
      </c>
      <c r="AW782" s="51">
        <f t="shared" ca="1" si="417"/>
        <v>0</v>
      </c>
      <c r="AX782" s="15">
        <f t="shared" ca="1" si="418"/>
        <v>4117.7655627040658</v>
      </c>
      <c r="AY782" s="51">
        <f t="shared" ca="1" si="419"/>
        <v>-452.97601104766665</v>
      </c>
      <c r="AZ782" s="52">
        <f t="shared" ca="1" si="406"/>
        <v>0</v>
      </c>
      <c r="BA782" s="52">
        <f t="shared" ca="1" si="407"/>
        <v>0</v>
      </c>
      <c r="BB782" s="52">
        <f t="shared" si="420"/>
        <v>0</v>
      </c>
      <c r="BC782" s="39">
        <f t="shared" si="421"/>
        <v>0</v>
      </c>
      <c r="BD782" s="51">
        <f t="shared" ca="1" si="422"/>
        <v>0</v>
      </c>
      <c r="BE782" s="15">
        <f t="shared" ca="1" si="423"/>
        <v>80611.279970169766</v>
      </c>
      <c r="BF782" s="15">
        <v>-36788.36</v>
      </c>
      <c r="BG782" s="15">
        <f t="shared" ca="1" si="424"/>
        <v>1723223.3432090799</v>
      </c>
      <c r="BH782" s="15"/>
      <c r="BI782" s="15"/>
    </row>
    <row r="783" spans="1:61" ht="11.25" x14ac:dyDescent="0.2">
      <c r="A783" s="20">
        <v>32107</v>
      </c>
      <c r="B783" s="20"/>
      <c r="C783" s="20">
        <v>1</v>
      </c>
      <c r="D783" s="20">
        <f t="shared" si="408"/>
        <v>3</v>
      </c>
      <c r="E783" s="47">
        <f t="shared" si="409"/>
        <v>4</v>
      </c>
      <c r="F783" s="47">
        <f t="shared" si="410"/>
        <v>34</v>
      </c>
      <c r="G783" s="21" t="s">
        <v>864</v>
      </c>
      <c r="H783" s="29">
        <v>3062</v>
      </c>
      <c r="I783" s="48"/>
      <c r="J783" s="29">
        <f t="shared" si="411"/>
        <v>4935.7611940298511</v>
      </c>
      <c r="K783" s="125">
        <v>269994.45</v>
      </c>
      <c r="L783" s="125">
        <v>439767.59</v>
      </c>
      <c r="M783" s="125">
        <v>54251</v>
      </c>
      <c r="N783" s="126">
        <f t="shared" si="391"/>
        <v>420156.36410000001</v>
      </c>
      <c r="O783" s="126">
        <f t="shared" ca="1" si="392"/>
        <v>836653.5788409973</v>
      </c>
      <c r="P783" s="126">
        <f t="shared" ca="1" si="393"/>
        <v>124949</v>
      </c>
      <c r="Q783" s="49">
        <f t="shared" si="412"/>
        <v>1</v>
      </c>
      <c r="R783" s="49">
        <f t="shared" si="413"/>
        <v>0</v>
      </c>
      <c r="S783" s="49">
        <f ca="1">OFFSET(V!$B$7,D783,Q783)*H783</f>
        <v>17545.260000000002</v>
      </c>
      <c r="T783" s="49">
        <f ca="1">IF(R783&gt;0,OFFSET(V!$I$7,D783,R783)*IF(R783=1,H783-9300,IF(R783=2,H783-18000,IF(R783=3,H783-45000,0))),0)</f>
        <v>0</v>
      </c>
      <c r="U783" s="49">
        <f>IF(AND(I783=1,H783&gt;20000,H783&lt;=45000),H783*V!$G$7,0)+IF(AND(I783=1,H783&gt;45000,H783&lt;=50000),V!$G$7/5000*(50000-H783)*H783,0)</f>
        <v>0</v>
      </c>
      <c r="V783" s="50">
        <f t="shared" ca="1" si="394"/>
        <v>17545.260000000002</v>
      </c>
      <c r="W783" s="51">
        <v>11636.75</v>
      </c>
      <c r="X783" s="51">
        <v>0</v>
      </c>
      <c r="Y783" s="52">
        <v>0</v>
      </c>
      <c r="Z783" s="52">
        <v>79682.20169618394</v>
      </c>
      <c r="AA783" s="52">
        <v>2066</v>
      </c>
      <c r="AB783" s="138">
        <f t="shared" si="414"/>
        <v>1066</v>
      </c>
      <c r="AC783" s="52">
        <v>75392.16658135911</v>
      </c>
      <c r="AD783" s="138">
        <f t="shared" si="395"/>
        <v>0</v>
      </c>
      <c r="AE783" s="138">
        <f t="shared" si="396"/>
        <v>3062</v>
      </c>
      <c r="AF783" s="138">
        <f t="shared" si="397"/>
        <v>0</v>
      </c>
      <c r="AG783" s="138">
        <f t="shared" si="398"/>
        <v>0</v>
      </c>
      <c r="AH783" s="29"/>
      <c r="AI783" s="29"/>
      <c r="AJ783" s="15"/>
      <c r="AK783" s="51">
        <f t="shared" ca="1" si="399"/>
        <v>2194848.96098874</v>
      </c>
      <c r="AL783" s="15">
        <f t="shared" ca="1" si="400"/>
        <v>2348979.9709887397</v>
      </c>
      <c r="AM783" s="49">
        <f t="shared" ca="1" si="401"/>
        <v>13429.725038024457</v>
      </c>
      <c r="AN783" s="49">
        <f t="shared" ca="1" si="402"/>
        <v>0</v>
      </c>
      <c r="AO783" s="15"/>
      <c r="AP783" s="49">
        <f t="shared" ca="1" si="403"/>
        <v>43871.033766961584</v>
      </c>
      <c r="AQ783" s="15">
        <f t="shared" si="415"/>
        <v>75392.16658135911</v>
      </c>
      <c r="AR783" s="15">
        <f t="shared" si="416"/>
        <v>0</v>
      </c>
      <c r="AS783" s="15"/>
      <c r="AT783" s="15"/>
      <c r="AU783" s="51">
        <f t="shared" si="404"/>
        <v>533</v>
      </c>
      <c r="AV783" s="51">
        <f t="shared" ca="1" si="405"/>
        <v>51063.128722082911</v>
      </c>
      <c r="AW783" s="51">
        <f t="shared" ca="1" si="417"/>
        <v>0</v>
      </c>
      <c r="AX783" s="15">
        <f t="shared" ca="1" si="418"/>
        <v>20074.995907685385</v>
      </c>
      <c r="AY783" s="51">
        <f t="shared" ca="1" si="419"/>
        <v>-2208.3558254078989</v>
      </c>
      <c r="AZ783" s="52">
        <f t="shared" ca="1" si="406"/>
        <v>0</v>
      </c>
      <c r="BA783" s="52">
        <f t="shared" ca="1" si="407"/>
        <v>0</v>
      </c>
      <c r="BB783" s="52">
        <f t="shared" si="420"/>
        <v>0</v>
      </c>
      <c r="BC783" s="39">
        <f t="shared" si="421"/>
        <v>0</v>
      </c>
      <c r="BD783" s="51">
        <f t="shared" ca="1" si="422"/>
        <v>0</v>
      </c>
      <c r="BE783" s="15">
        <f t="shared" ca="1" si="423"/>
        <v>93258.806663636598</v>
      </c>
      <c r="BF783" s="15">
        <v>-56413.29</v>
      </c>
      <c r="BG783" s="15">
        <f t="shared" ca="1" si="424"/>
        <v>2399255.2126904009</v>
      </c>
      <c r="BH783" s="15"/>
      <c r="BI783" s="15"/>
    </row>
    <row r="784" spans="1:61" ht="11.25" x14ac:dyDescent="0.2">
      <c r="A784" s="20">
        <v>32109</v>
      </c>
      <c r="B784" s="20"/>
      <c r="C784" s="20">
        <v>1</v>
      </c>
      <c r="D784" s="20">
        <f t="shared" si="408"/>
        <v>3</v>
      </c>
      <c r="E784" s="47">
        <f t="shared" si="409"/>
        <v>2</v>
      </c>
      <c r="F784" s="47">
        <f t="shared" si="410"/>
        <v>32</v>
      </c>
      <c r="G784" s="21" t="s">
        <v>865</v>
      </c>
      <c r="H784" s="29">
        <v>940</v>
      </c>
      <c r="I784" s="48"/>
      <c r="J784" s="29">
        <f t="shared" si="411"/>
        <v>1515.2238805970148</v>
      </c>
      <c r="K784" s="125">
        <v>79793.3</v>
      </c>
      <c r="L784" s="125">
        <v>35204.379999999997</v>
      </c>
      <c r="M784" s="125">
        <v>30935</v>
      </c>
      <c r="N784" s="126">
        <f t="shared" si="391"/>
        <v>102115.8842</v>
      </c>
      <c r="O784" s="126">
        <f t="shared" ca="1" si="392"/>
        <v>256843.35862525715</v>
      </c>
      <c r="P784" s="126">
        <f t="shared" ca="1" si="393"/>
        <v>46418</v>
      </c>
      <c r="Q784" s="49">
        <f t="shared" si="412"/>
        <v>1</v>
      </c>
      <c r="R784" s="49">
        <f t="shared" si="413"/>
        <v>0</v>
      </c>
      <c r="S784" s="49">
        <f ca="1">OFFSET(V!$B$7,D784,Q784)*H784</f>
        <v>5386.2000000000007</v>
      </c>
      <c r="T784" s="49">
        <f ca="1">IF(R784&gt;0,OFFSET(V!$I$7,D784,R784)*IF(R784=1,H784-9300,IF(R784=2,H784-18000,IF(R784=3,H784-45000,0))),0)</f>
        <v>0</v>
      </c>
      <c r="U784" s="49">
        <f>IF(AND(I784=1,H784&gt;20000,H784&lt;=45000),H784*V!$G$7,0)+IF(AND(I784=1,H784&gt;45000,H784&lt;=50000),V!$G$7/5000*(50000-H784)*H784,0)</f>
        <v>0</v>
      </c>
      <c r="V784" s="50">
        <f t="shared" ca="1" si="394"/>
        <v>5386.2000000000007</v>
      </c>
      <c r="W784" s="51">
        <v>0</v>
      </c>
      <c r="X784" s="51">
        <v>0</v>
      </c>
      <c r="Y784" s="52">
        <v>0</v>
      </c>
      <c r="Z784" s="52">
        <v>36483.506900285603</v>
      </c>
      <c r="AA784" s="52">
        <v>0</v>
      </c>
      <c r="AB784" s="138">
        <f t="shared" si="414"/>
        <v>0</v>
      </c>
      <c r="AC784" s="52">
        <v>34519.259899293473</v>
      </c>
      <c r="AD784" s="138">
        <f t="shared" si="395"/>
        <v>0</v>
      </c>
      <c r="AE784" s="138">
        <f t="shared" si="396"/>
        <v>940</v>
      </c>
      <c r="AF784" s="138">
        <f t="shared" si="397"/>
        <v>0</v>
      </c>
      <c r="AG784" s="138">
        <f t="shared" si="398"/>
        <v>0</v>
      </c>
      <c r="AH784" s="29"/>
      <c r="AI784" s="29"/>
      <c r="AJ784" s="15"/>
      <c r="AK784" s="51">
        <f t="shared" ca="1" si="399"/>
        <v>673794.25974180771</v>
      </c>
      <c r="AL784" s="15">
        <f t="shared" ca="1" si="400"/>
        <v>725598.45974180766</v>
      </c>
      <c r="AM784" s="49">
        <f t="shared" ca="1" si="401"/>
        <v>4122.7764649715837</v>
      </c>
      <c r="AN784" s="49">
        <f t="shared" ca="1" si="402"/>
        <v>0</v>
      </c>
      <c r="AO784" s="15"/>
      <c r="AP784" s="49">
        <f t="shared" ca="1" si="403"/>
        <v>20086.909361043152</v>
      </c>
      <c r="AQ784" s="15">
        <f t="shared" si="415"/>
        <v>34519.259899293473</v>
      </c>
      <c r="AR784" s="15">
        <f t="shared" si="416"/>
        <v>0</v>
      </c>
      <c r="AS784" s="15"/>
      <c r="AT784" s="15"/>
      <c r="AU784" s="51">
        <f t="shared" si="404"/>
        <v>0</v>
      </c>
      <c r="AV784" s="51">
        <f t="shared" ca="1" si="405"/>
        <v>15675.813520169149</v>
      </c>
      <c r="AW784" s="51">
        <f t="shared" ca="1" si="417"/>
        <v>0</v>
      </c>
      <c r="AX784" s="15">
        <f t="shared" ca="1" si="418"/>
        <v>1243.4629819188267</v>
      </c>
      <c r="AY784" s="51">
        <f t="shared" ca="1" si="419"/>
        <v>-136.78751081330248</v>
      </c>
      <c r="AZ784" s="52">
        <f t="shared" ca="1" si="406"/>
        <v>0</v>
      </c>
      <c r="BA784" s="52">
        <f t="shared" ca="1" si="407"/>
        <v>0</v>
      </c>
      <c r="BB784" s="52">
        <f t="shared" si="420"/>
        <v>0</v>
      </c>
      <c r="BC784" s="39">
        <f t="shared" si="421"/>
        <v>0</v>
      </c>
      <c r="BD784" s="51">
        <f t="shared" ca="1" si="422"/>
        <v>0</v>
      </c>
      <c r="BE784" s="15">
        <f t="shared" ca="1" si="423"/>
        <v>35625.935370398998</v>
      </c>
      <c r="BF784" s="15">
        <v>-15480.63</v>
      </c>
      <c r="BG784" s="15">
        <f t="shared" ca="1" si="424"/>
        <v>749866.54157717829</v>
      </c>
      <c r="BH784" s="15"/>
      <c r="BI784" s="15"/>
    </row>
    <row r="785" spans="1:61" ht="11.25" x14ac:dyDescent="0.2">
      <c r="A785" s="20">
        <v>32110</v>
      </c>
      <c r="B785" s="20"/>
      <c r="C785" s="20">
        <v>1</v>
      </c>
      <c r="D785" s="20">
        <f t="shared" si="408"/>
        <v>3</v>
      </c>
      <c r="E785" s="47">
        <f t="shared" si="409"/>
        <v>4</v>
      </c>
      <c r="F785" s="47">
        <f t="shared" si="410"/>
        <v>34</v>
      </c>
      <c r="G785" s="21" t="s">
        <v>866</v>
      </c>
      <c r="H785" s="29">
        <v>3052</v>
      </c>
      <c r="I785" s="48"/>
      <c r="J785" s="29">
        <f t="shared" si="411"/>
        <v>4919.6417910447763</v>
      </c>
      <c r="K785" s="125">
        <v>255542.30000000005</v>
      </c>
      <c r="L785" s="125">
        <v>260881.73</v>
      </c>
      <c r="M785" s="125">
        <v>67477</v>
      </c>
      <c r="N785" s="126">
        <f t="shared" si="391"/>
        <v>353211.33070000005</v>
      </c>
      <c r="O785" s="126">
        <f t="shared" ca="1" si="392"/>
        <v>833921.20268540946</v>
      </c>
      <c r="P785" s="126">
        <f t="shared" ca="1" si="393"/>
        <v>144213</v>
      </c>
      <c r="Q785" s="49">
        <f t="shared" si="412"/>
        <v>1</v>
      </c>
      <c r="R785" s="49">
        <f t="shared" si="413"/>
        <v>0</v>
      </c>
      <c r="S785" s="49">
        <f ca="1">OFFSET(V!$B$7,D785,Q785)*H785</f>
        <v>17487.960000000003</v>
      </c>
      <c r="T785" s="49">
        <f ca="1">IF(R785&gt;0,OFFSET(V!$I$7,D785,R785)*IF(R785=1,H785-9300,IF(R785=2,H785-18000,IF(R785=3,H785-45000,0))),0)</f>
        <v>0</v>
      </c>
      <c r="U785" s="49">
        <f>IF(AND(I785=1,H785&gt;20000,H785&lt;=45000),H785*V!$G$7,0)+IF(AND(I785=1,H785&gt;45000,H785&lt;=50000),V!$G$7/5000*(50000-H785)*H785,0)</f>
        <v>0</v>
      </c>
      <c r="V785" s="50">
        <f t="shared" ca="1" si="394"/>
        <v>17487.960000000003</v>
      </c>
      <c r="W785" s="51">
        <v>12397.7</v>
      </c>
      <c r="X785" s="51">
        <v>0</v>
      </c>
      <c r="Y785" s="52">
        <v>655.87232836493388</v>
      </c>
      <c r="Z785" s="52">
        <v>85263.330014607229</v>
      </c>
      <c r="AA785" s="52">
        <v>1895</v>
      </c>
      <c r="AB785" s="138">
        <f t="shared" si="414"/>
        <v>895</v>
      </c>
      <c r="AC785" s="52">
        <v>80672.810777146442</v>
      </c>
      <c r="AD785" s="138">
        <f t="shared" si="395"/>
        <v>0</v>
      </c>
      <c r="AE785" s="138">
        <f t="shared" si="396"/>
        <v>3052</v>
      </c>
      <c r="AF785" s="138">
        <f t="shared" si="397"/>
        <v>0</v>
      </c>
      <c r="AG785" s="138">
        <f t="shared" si="398"/>
        <v>0</v>
      </c>
      <c r="AH785" s="29"/>
      <c r="AI785" s="29"/>
      <c r="AJ785" s="15"/>
      <c r="AK785" s="51">
        <f t="shared" ca="1" si="399"/>
        <v>2187680.9369489332</v>
      </c>
      <c r="AL785" s="15">
        <f t="shared" ca="1" si="400"/>
        <v>2361779.5969489333</v>
      </c>
      <c r="AM785" s="49">
        <f t="shared" ca="1" si="401"/>
        <v>13385.865713929015</v>
      </c>
      <c r="AN785" s="49">
        <f t="shared" ca="1" si="402"/>
        <v>289.22765207279269</v>
      </c>
      <c r="AO785" s="15"/>
      <c r="AP785" s="49">
        <f t="shared" ca="1" si="403"/>
        <v>46943.863880879224</v>
      </c>
      <c r="AQ785" s="15">
        <f t="shared" si="415"/>
        <v>80672.810777146442</v>
      </c>
      <c r="AR785" s="15">
        <f t="shared" si="416"/>
        <v>0</v>
      </c>
      <c r="AS785" s="15"/>
      <c r="AT785" s="15"/>
      <c r="AU785" s="51">
        <f t="shared" si="404"/>
        <v>447.5</v>
      </c>
      <c r="AV785" s="51">
        <f t="shared" ca="1" si="405"/>
        <v>50896.36474846409</v>
      </c>
      <c r="AW785" s="51">
        <f t="shared" ca="1" si="417"/>
        <v>0</v>
      </c>
      <c r="AX785" s="15">
        <f t="shared" ca="1" si="418"/>
        <v>17614.917852196872</v>
      </c>
      <c r="AY785" s="51">
        <f t="shared" ca="1" si="419"/>
        <v>-1937.7342158305655</v>
      </c>
      <c r="AZ785" s="52">
        <f t="shared" ca="1" si="406"/>
        <v>0</v>
      </c>
      <c r="BA785" s="52">
        <f t="shared" ca="1" si="407"/>
        <v>0</v>
      </c>
      <c r="BB785" s="52">
        <f t="shared" si="420"/>
        <v>0</v>
      </c>
      <c r="BC785" s="39">
        <f t="shared" si="421"/>
        <v>0</v>
      </c>
      <c r="BD785" s="51">
        <f t="shared" ca="1" si="422"/>
        <v>0</v>
      </c>
      <c r="BE785" s="15">
        <f t="shared" ca="1" si="423"/>
        <v>96349.994413512744</v>
      </c>
      <c r="BF785" s="15">
        <v>-53154.26</v>
      </c>
      <c r="BG785" s="15">
        <f t="shared" ca="1" si="424"/>
        <v>2418650.424728448</v>
      </c>
      <c r="BH785" s="15"/>
      <c r="BI785" s="15"/>
    </row>
    <row r="786" spans="1:61" ht="11.25" x14ac:dyDescent="0.2">
      <c r="A786" s="20">
        <v>32112</v>
      </c>
      <c r="B786" s="20"/>
      <c r="C786" s="20">
        <v>1</v>
      </c>
      <c r="D786" s="20">
        <f t="shared" si="408"/>
        <v>3</v>
      </c>
      <c r="E786" s="47">
        <f t="shared" si="409"/>
        <v>3</v>
      </c>
      <c r="F786" s="47">
        <f t="shared" si="410"/>
        <v>33</v>
      </c>
      <c r="G786" s="21" t="s">
        <v>867</v>
      </c>
      <c r="H786" s="29">
        <v>2166</v>
      </c>
      <c r="I786" s="48"/>
      <c r="J786" s="29">
        <f t="shared" si="411"/>
        <v>3491.4626865671644</v>
      </c>
      <c r="K786" s="125">
        <v>169607.85</v>
      </c>
      <c r="L786" s="125">
        <v>154712.75</v>
      </c>
      <c r="M786" s="125">
        <v>31895</v>
      </c>
      <c r="N786" s="126">
        <f t="shared" si="391"/>
        <v>214350.62450000001</v>
      </c>
      <c r="O786" s="126">
        <f t="shared" ca="1" si="392"/>
        <v>591832.67530032666</v>
      </c>
      <c r="P786" s="126">
        <f t="shared" ca="1" si="393"/>
        <v>113245</v>
      </c>
      <c r="Q786" s="49">
        <f t="shared" si="412"/>
        <v>1</v>
      </c>
      <c r="R786" s="49">
        <f t="shared" si="413"/>
        <v>0</v>
      </c>
      <c r="S786" s="49">
        <f ca="1">OFFSET(V!$B$7,D786,Q786)*H786</f>
        <v>12411.18</v>
      </c>
      <c r="T786" s="49">
        <f ca="1">IF(R786&gt;0,OFFSET(V!$I$7,D786,R786)*IF(R786=1,H786-9300,IF(R786=2,H786-18000,IF(R786=3,H786-45000,0))),0)</f>
        <v>0</v>
      </c>
      <c r="U786" s="49">
        <f>IF(AND(I786=1,H786&gt;20000,H786&lt;=45000),H786*V!$G$7,0)+IF(AND(I786=1,H786&gt;45000,H786&lt;=50000),V!$G$7/5000*(50000-H786)*H786,0)</f>
        <v>0</v>
      </c>
      <c r="V786" s="50">
        <f t="shared" ca="1" si="394"/>
        <v>12411.18</v>
      </c>
      <c r="W786" s="51">
        <v>9233.75</v>
      </c>
      <c r="X786" s="51">
        <v>0</v>
      </c>
      <c r="Y786" s="52">
        <v>0</v>
      </c>
      <c r="Z786" s="52">
        <v>75051.488703007926</v>
      </c>
      <c r="AA786" s="52">
        <v>0</v>
      </c>
      <c r="AB786" s="138">
        <f t="shared" si="414"/>
        <v>0</v>
      </c>
      <c r="AC786" s="52">
        <v>71010.768001245451</v>
      </c>
      <c r="AD786" s="138">
        <f t="shared" si="395"/>
        <v>0</v>
      </c>
      <c r="AE786" s="138">
        <f t="shared" si="396"/>
        <v>2166</v>
      </c>
      <c r="AF786" s="138">
        <f t="shared" si="397"/>
        <v>0</v>
      </c>
      <c r="AG786" s="138">
        <f t="shared" si="398"/>
        <v>0</v>
      </c>
      <c r="AH786" s="29"/>
      <c r="AI786" s="29"/>
      <c r="AJ786" s="15"/>
      <c r="AK786" s="51">
        <f t="shared" ca="1" si="399"/>
        <v>1552594.0070220805</v>
      </c>
      <c r="AL786" s="15">
        <f t="shared" ca="1" si="400"/>
        <v>1687483.9370220804</v>
      </c>
      <c r="AM786" s="49">
        <f t="shared" ca="1" si="401"/>
        <v>9499.9295990728187</v>
      </c>
      <c r="AN786" s="49">
        <f t="shared" ca="1" si="402"/>
        <v>0</v>
      </c>
      <c r="AO786" s="15"/>
      <c r="AP786" s="49">
        <f t="shared" ca="1" si="403"/>
        <v>41321.478637155698</v>
      </c>
      <c r="AQ786" s="15">
        <f t="shared" si="415"/>
        <v>71010.768001245451</v>
      </c>
      <c r="AR786" s="15">
        <f t="shared" si="416"/>
        <v>0</v>
      </c>
      <c r="AS786" s="15"/>
      <c r="AT786" s="15"/>
      <c r="AU786" s="51">
        <f t="shared" si="404"/>
        <v>0</v>
      </c>
      <c r="AV786" s="51">
        <f t="shared" ca="1" si="405"/>
        <v>36121.076685836575</v>
      </c>
      <c r="AW786" s="51">
        <f t="shared" ca="1" si="417"/>
        <v>0</v>
      </c>
      <c r="AX786" s="15">
        <f t="shared" ca="1" si="418"/>
        <v>6431.787321746815</v>
      </c>
      <c r="AY786" s="51">
        <f t="shared" ca="1" si="419"/>
        <v>-707.53065480459702</v>
      </c>
      <c r="AZ786" s="52">
        <f t="shared" ca="1" si="406"/>
        <v>0</v>
      </c>
      <c r="BA786" s="52">
        <f t="shared" ca="1" si="407"/>
        <v>0</v>
      </c>
      <c r="BB786" s="52">
        <f t="shared" si="420"/>
        <v>0</v>
      </c>
      <c r="BC786" s="39">
        <f t="shared" si="421"/>
        <v>0</v>
      </c>
      <c r="BD786" s="51">
        <f t="shared" ca="1" si="422"/>
        <v>0</v>
      </c>
      <c r="BE786" s="15">
        <f t="shared" ca="1" si="423"/>
        <v>76735.024668187674</v>
      </c>
      <c r="BF786" s="15">
        <v>-37760.519999999997</v>
      </c>
      <c r="BG786" s="15">
        <f t="shared" ca="1" si="424"/>
        <v>1735958.3712893408</v>
      </c>
      <c r="BH786" s="15"/>
      <c r="BI786" s="15"/>
    </row>
    <row r="787" spans="1:61" ht="11.25" x14ac:dyDescent="0.2">
      <c r="A787" s="20">
        <v>32114</v>
      </c>
      <c r="B787" s="20"/>
      <c r="C787" s="20">
        <v>1</v>
      </c>
      <c r="D787" s="20">
        <f t="shared" si="408"/>
        <v>3</v>
      </c>
      <c r="E787" s="47">
        <f t="shared" si="409"/>
        <v>4</v>
      </c>
      <c r="F787" s="47">
        <f t="shared" si="410"/>
        <v>34</v>
      </c>
      <c r="G787" s="21" t="s">
        <v>868</v>
      </c>
      <c r="H787" s="29">
        <v>3508</v>
      </c>
      <c r="I787" s="48"/>
      <c r="J787" s="29">
        <f t="shared" si="411"/>
        <v>5654.686567164179</v>
      </c>
      <c r="K787" s="125">
        <v>330262.69999999995</v>
      </c>
      <c r="L787" s="125">
        <v>424701.74</v>
      </c>
      <c r="M787" s="125">
        <v>54976</v>
      </c>
      <c r="N787" s="126">
        <f t="shared" si="391"/>
        <v>458398.82259999996</v>
      </c>
      <c r="O787" s="126">
        <f t="shared" ca="1" si="392"/>
        <v>958517.55538021505</v>
      </c>
      <c r="P787" s="126">
        <f t="shared" ca="1" si="393"/>
        <v>150036</v>
      </c>
      <c r="Q787" s="49">
        <f t="shared" si="412"/>
        <v>1</v>
      </c>
      <c r="R787" s="49">
        <f t="shared" si="413"/>
        <v>0</v>
      </c>
      <c r="S787" s="49">
        <f ca="1">OFFSET(V!$B$7,D787,Q787)*H787</f>
        <v>20100.84</v>
      </c>
      <c r="T787" s="49">
        <f ca="1">IF(R787&gt;0,OFFSET(V!$I$7,D787,R787)*IF(R787=1,H787-9300,IF(R787=2,H787-18000,IF(R787=3,H787-45000,0))),0)</f>
        <v>0</v>
      </c>
      <c r="U787" s="49">
        <f>IF(AND(I787=1,H787&gt;20000,H787&lt;=45000),H787*V!$G$7,0)+IF(AND(I787=1,H787&gt;45000,H787&lt;=50000),V!$G$7/5000*(50000-H787)*H787,0)</f>
        <v>0</v>
      </c>
      <c r="V787" s="50">
        <f t="shared" ca="1" si="394"/>
        <v>20100.84</v>
      </c>
      <c r="W787" s="51">
        <v>14867.45</v>
      </c>
      <c r="X787" s="51">
        <v>0</v>
      </c>
      <c r="Y787" s="52">
        <v>3600.3575503441057</v>
      </c>
      <c r="Z787" s="52">
        <v>140961.17090470411</v>
      </c>
      <c r="AA787" s="52">
        <v>2753</v>
      </c>
      <c r="AB787" s="138">
        <f t="shared" si="414"/>
        <v>1753</v>
      </c>
      <c r="AC787" s="52">
        <v>133371.918096232</v>
      </c>
      <c r="AD787" s="138">
        <f t="shared" si="395"/>
        <v>0</v>
      </c>
      <c r="AE787" s="138">
        <f t="shared" si="396"/>
        <v>3508</v>
      </c>
      <c r="AF787" s="138">
        <f t="shared" si="397"/>
        <v>0</v>
      </c>
      <c r="AG787" s="138">
        <f t="shared" si="398"/>
        <v>0</v>
      </c>
      <c r="AH787" s="29"/>
      <c r="AI787" s="29"/>
      <c r="AJ787" s="15"/>
      <c r="AK787" s="51">
        <f t="shared" ca="1" si="399"/>
        <v>2514542.833164108</v>
      </c>
      <c r="AL787" s="15">
        <f t="shared" ca="1" si="400"/>
        <v>2699547.123164108</v>
      </c>
      <c r="AM787" s="49">
        <f t="shared" ca="1" si="401"/>
        <v>15385.850892681186</v>
      </c>
      <c r="AN787" s="49">
        <f t="shared" ca="1" si="402"/>
        <v>1587.691561106958</v>
      </c>
      <c r="AO787" s="15"/>
      <c r="AP787" s="49">
        <f t="shared" ca="1" si="403"/>
        <v>77609.706521034546</v>
      </c>
      <c r="AQ787" s="15">
        <f t="shared" si="415"/>
        <v>133371.918096232</v>
      </c>
      <c r="AR787" s="15">
        <f t="shared" si="416"/>
        <v>0</v>
      </c>
      <c r="AS787" s="15"/>
      <c r="AT787" s="15"/>
      <c r="AU787" s="51">
        <f t="shared" si="404"/>
        <v>876.5</v>
      </c>
      <c r="AV787" s="51">
        <f t="shared" ca="1" si="405"/>
        <v>58500.801945482315</v>
      </c>
      <c r="AW787" s="51">
        <f t="shared" ca="1" si="417"/>
        <v>0</v>
      </c>
      <c r="AX787" s="15">
        <f t="shared" ca="1" si="418"/>
        <v>3615.0903702848591</v>
      </c>
      <c r="AY787" s="51">
        <f t="shared" ca="1" si="419"/>
        <v>-397.67907875578942</v>
      </c>
      <c r="AZ787" s="52">
        <f t="shared" ca="1" si="406"/>
        <v>0</v>
      </c>
      <c r="BA787" s="52">
        <f t="shared" ca="1" si="407"/>
        <v>0</v>
      </c>
      <c r="BB787" s="52">
        <f t="shared" si="420"/>
        <v>0</v>
      </c>
      <c r="BC787" s="39">
        <f t="shared" si="421"/>
        <v>0</v>
      </c>
      <c r="BD787" s="51">
        <f t="shared" ca="1" si="422"/>
        <v>0</v>
      </c>
      <c r="BE787" s="15">
        <f t="shared" ca="1" si="423"/>
        <v>136589.32938776107</v>
      </c>
      <c r="BF787" s="15">
        <v>-64826.67</v>
      </c>
      <c r="BG787" s="15">
        <f t="shared" ca="1" si="424"/>
        <v>2788283.3250056575</v>
      </c>
      <c r="BH787" s="15"/>
      <c r="BI787" s="15"/>
    </row>
    <row r="788" spans="1:61" ht="11.25" x14ac:dyDescent="0.2">
      <c r="A788" s="20">
        <v>32115</v>
      </c>
      <c r="B788" s="20"/>
      <c r="C788" s="20">
        <v>1</v>
      </c>
      <c r="D788" s="20">
        <f t="shared" si="408"/>
        <v>3</v>
      </c>
      <c r="E788" s="47">
        <f t="shared" si="409"/>
        <v>3</v>
      </c>
      <c r="F788" s="47">
        <f t="shared" si="410"/>
        <v>33</v>
      </c>
      <c r="G788" s="21" t="s">
        <v>869</v>
      </c>
      <c r="H788" s="29">
        <v>1353</v>
      </c>
      <c r="I788" s="48"/>
      <c r="J788" s="29">
        <f t="shared" si="411"/>
        <v>2180.9552238805968</v>
      </c>
      <c r="K788" s="125">
        <v>119071.54999999999</v>
      </c>
      <c r="L788" s="125">
        <v>131479.96</v>
      </c>
      <c r="M788" s="125">
        <v>0</v>
      </c>
      <c r="N788" s="126">
        <f t="shared" ref="N788:N851" si="425">K788*K$2+L788*L$2+M788*M$2</f>
        <v>137008.70039999997</v>
      </c>
      <c r="O788" s="126">
        <f t="shared" ref="O788:O851" ca="1" si="426">OFFSET($O$4,D788,0)*J788</f>
        <v>369690.49385103502</v>
      </c>
      <c r="P788" s="126">
        <f t="shared" ref="P788:P851" ca="1" si="427">ROUND(IF(O788&gt;N788,(O788-N788)*$P$2,0),0)</f>
        <v>69805</v>
      </c>
      <c r="Q788" s="49">
        <f t="shared" si="412"/>
        <v>1</v>
      </c>
      <c r="R788" s="49">
        <f t="shared" si="413"/>
        <v>0</v>
      </c>
      <c r="S788" s="49">
        <f ca="1">OFFSET(V!$B$7,D788,Q788)*H788</f>
        <v>7752.6900000000005</v>
      </c>
      <c r="T788" s="49">
        <f ca="1">IF(R788&gt;0,OFFSET(V!$I$7,D788,R788)*IF(R788=1,H788-9300,IF(R788=2,H788-18000,IF(R788=3,H788-45000,0))),0)</f>
        <v>0</v>
      </c>
      <c r="U788" s="49">
        <f>IF(AND(I788=1,H788&gt;20000,H788&lt;=45000),H788*V!$G$7,0)+IF(AND(I788=1,H788&gt;45000,H788&lt;=50000),V!$G$7/5000*(50000-H788)*H788,0)</f>
        <v>0</v>
      </c>
      <c r="V788" s="50">
        <f t="shared" ref="V788:V851" ca="1" si="428">SUM(S788:U788)</f>
        <v>7752.6900000000005</v>
      </c>
      <c r="W788" s="51">
        <v>0</v>
      </c>
      <c r="X788" s="51">
        <v>0</v>
      </c>
      <c r="Y788" s="52">
        <v>6.031845235932356</v>
      </c>
      <c r="Z788" s="52">
        <v>26791.131007318152</v>
      </c>
      <c r="AA788" s="52">
        <v>0</v>
      </c>
      <c r="AB788" s="138">
        <f t="shared" si="414"/>
        <v>0</v>
      </c>
      <c r="AC788" s="52">
        <v>25348.714879994055</v>
      </c>
      <c r="AD788" s="138">
        <f t="shared" ref="AD788:AD851" si="429">IF(AND(H788&lt;=$AD$1,I788=0),0,1)</f>
        <v>0</v>
      </c>
      <c r="AE788" s="138">
        <f t="shared" ref="AE788:AE851" si="430">IF(AD788=0,H788,0)</f>
        <v>1353</v>
      </c>
      <c r="AF788" s="138">
        <f t="shared" ref="AF788:AF851" si="431">H788-AE788</f>
        <v>0</v>
      </c>
      <c r="AG788" s="138">
        <f t="shared" ref="AG788:AG851" si="432">J788*AD788</f>
        <v>0</v>
      </c>
      <c r="AH788" s="29"/>
      <c r="AI788" s="29"/>
      <c r="AJ788" s="15"/>
      <c r="AK788" s="51">
        <f t="shared" ref="AK788:AK851" ca="1" si="433">OFFSET($AK$4,D788,0)/OFFSET($J$4,D788,0)*J788</f>
        <v>969833.65258581471</v>
      </c>
      <c r="AL788" s="15">
        <f t="shared" ref="AL788:AL851" ca="1" si="434">AK788+P788+V788+W788+X788</f>
        <v>1047391.3425858147</v>
      </c>
      <c r="AM788" s="49">
        <f t="shared" ref="AM788:AM851" ca="1" si="435">OFFSET($AM$4,D788,0)/OFFSET($H$4,D788,0)*H788</f>
        <v>5934.1665501133539</v>
      </c>
      <c r="AN788" s="49">
        <f t="shared" ref="AN788:AN851" ca="1" si="436">OFFSET($AN$4,D788,0)/OFFSET($Y$4,D788,0)*Y788</f>
        <v>2.6599329775115566</v>
      </c>
      <c r="AO788" s="15"/>
      <c r="AP788" s="49">
        <f t="shared" ref="AP788:AP851" ca="1" si="437">OFFSET($AP$4,D788,0)/OFFSET($Z$4,D788,0)*Z788</f>
        <v>14750.528826482401</v>
      </c>
      <c r="AQ788" s="15">
        <f t="shared" si="415"/>
        <v>25348.714879994055</v>
      </c>
      <c r="AR788" s="15">
        <f t="shared" si="416"/>
        <v>0</v>
      </c>
      <c r="AS788" s="15"/>
      <c r="AT788" s="15"/>
      <c r="AU788" s="51">
        <f t="shared" ref="AU788:AU851" si="438">IF(AD788=0,AB788*$AU$4,0)</f>
        <v>0</v>
      </c>
      <c r="AV788" s="51">
        <f t="shared" ref="AV788:AV851" ca="1" si="439">OFFSET($AV$4,D788,0)/OFFSET($AE$4,D788,0)*AE788</f>
        <v>22563.165630626445</v>
      </c>
      <c r="AW788" s="51">
        <f t="shared" ca="1" si="417"/>
        <v>0</v>
      </c>
      <c r="AX788" s="15">
        <f t="shared" ca="1" si="418"/>
        <v>11964.979577114791</v>
      </c>
      <c r="AY788" s="51">
        <f t="shared" ca="1" si="419"/>
        <v>-1316.2110952108537</v>
      </c>
      <c r="AZ788" s="52">
        <f t="shared" ref="AZ788:AZ851" ca="1" si="440">OFFSET($AT$4,D788,0)*$AZ$2/OFFSET($AF$4,D788,0)*AF788</f>
        <v>0</v>
      </c>
      <c r="BA788" s="52">
        <f t="shared" ref="BA788:BA851" ca="1" si="441">OFFSET($AT$4,D788,0)*$BA$2/OFFSET($AG$4,D788,0)*AG788</f>
        <v>0</v>
      </c>
      <c r="BB788" s="52">
        <f t="shared" si="420"/>
        <v>0</v>
      </c>
      <c r="BC788" s="39">
        <f t="shared" si="421"/>
        <v>0</v>
      </c>
      <c r="BD788" s="51">
        <f t="shared" ca="1" si="422"/>
        <v>0</v>
      </c>
      <c r="BE788" s="15">
        <f t="shared" ca="1" si="423"/>
        <v>35997.48336189799</v>
      </c>
      <c r="BF788" s="15">
        <v>-23463.75</v>
      </c>
      <c r="BG788" s="15">
        <f t="shared" ca="1" si="424"/>
        <v>1065861.9024308035</v>
      </c>
      <c r="BH788" s="15"/>
      <c r="BI788" s="15"/>
    </row>
    <row r="789" spans="1:61" ht="11.25" x14ac:dyDescent="0.2">
      <c r="A789" s="20">
        <v>32116</v>
      </c>
      <c r="B789" s="20"/>
      <c r="C789" s="20">
        <v>1</v>
      </c>
      <c r="D789" s="20">
        <f t="shared" ref="D789:D852" si="442">INT(A789/10000)</f>
        <v>3</v>
      </c>
      <c r="E789" s="47">
        <f t="shared" ref="E789:E852" si="443">IF(H789&lt;=500,1,IF(H789&lt;=1000,2,IF(H789&lt;=2500,3,IF(H789&lt;=5000,4,IF(H789&lt;=10000,5,IF(H789&lt;=20000,6,IF(H789&lt;=50000,7,8)))))))</f>
        <v>3</v>
      </c>
      <c r="F789" s="47">
        <f t="shared" ref="F789:F852" si="444">D789*10+E789</f>
        <v>33</v>
      </c>
      <c r="G789" s="21" t="s">
        <v>870</v>
      </c>
      <c r="H789" s="29">
        <v>2074</v>
      </c>
      <c r="I789" s="48"/>
      <c r="J789" s="29">
        <f t="shared" ref="J789:J852" si="445">IF(AND(I789=1,H789&lt;=20000),H789*2,IF(H789&lt;=10000,H789*(1+41/67),IF(H789&lt;=20000,H789*(1+2/3),IF(H789&lt;=50000,H789*(2),H789*(2+1/3))))+IF(AND(H789&gt;9000,H789&lt;=10000),(H789-9000)*(110/201),0)+IF(AND(H789&gt;18000,H789&lt;=20000),(H789-18000)*(3+1/3),0)+IF(AND(H789&gt;45000,H789&lt;=50000),(H789-45000)*(3+1/3),0))</f>
        <v>3343.1641791044776</v>
      </c>
      <c r="K789" s="125">
        <v>161706.45000000001</v>
      </c>
      <c r="L789" s="125">
        <v>143288.93</v>
      </c>
      <c r="M789" s="125">
        <v>31547</v>
      </c>
      <c r="N789" s="126">
        <f t="shared" si="425"/>
        <v>203858.32670000001</v>
      </c>
      <c r="O789" s="126">
        <f t="shared" ca="1" si="426"/>
        <v>566694.81466891849</v>
      </c>
      <c r="P789" s="126">
        <f t="shared" ca="1" si="427"/>
        <v>108851</v>
      </c>
      <c r="Q789" s="49">
        <f t="shared" ref="Q789:Q852" si="446">IF(AND(I789=1,H789&lt;=20000),3,IF(H789&lt;=10000,1,IF(H789&lt;=20000,2,IF(H789&lt;=50000,3,4))))</f>
        <v>1</v>
      </c>
      <c r="R789" s="49">
        <f t="shared" ref="R789:R852" si="447">IF(AND(I789=1,H789&lt;=45000),0,IF(AND(H789&gt;9300,H789&lt;=10000),1,IF(AND(H789&gt;18000,H789&lt;=20000),2,IF(AND(H789&gt;45000,H789&lt;=50000),3,0))))</f>
        <v>0</v>
      </c>
      <c r="S789" s="49">
        <f ca="1">OFFSET(V!$B$7,D789,Q789)*H789</f>
        <v>11884.02</v>
      </c>
      <c r="T789" s="49">
        <f ca="1">IF(R789&gt;0,OFFSET(V!$I$7,D789,R789)*IF(R789=1,H789-9300,IF(R789=2,H789-18000,IF(R789=3,H789-45000,0))),0)</f>
        <v>0</v>
      </c>
      <c r="U789" s="49">
        <f>IF(AND(I789=1,H789&gt;20000,H789&lt;=45000),H789*V!$G$7,0)+IF(AND(I789=1,H789&gt;45000,H789&lt;=50000),V!$G$7/5000*(50000-H789)*H789,0)</f>
        <v>0</v>
      </c>
      <c r="V789" s="50">
        <f t="shared" ca="1" si="428"/>
        <v>11884.02</v>
      </c>
      <c r="W789" s="51">
        <v>0</v>
      </c>
      <c r="X789" s="51">
        <v>0</v>
      </c>
      <c r="Y789" s="52">
        <v>0</v>
      </c>
      <c r="Z789" s="52">
        <v>47186.907262196313</v>
      </c>
      <c r="AA789" s="52">
        <v>0</v>
      </c>
      <c r="AB789" s="138">
        <f t="shared" ref="AB789:AB852" si="448">MAX(AA789-$AB$3,0)</f>
        <v>0</v>
      </c>
      <c r="AC789" s="52">
        <v>44646.396523215313</v>
      </c>
      <c r="AD789" s="138">
        <f t="shared" si="429"/>
        <v>0</v>
      </c>
      <c r="AE789" s="138">
        <f t="shared" si="430"/>
        <v>2074</v>
      </c>
      <c r="AF789" s="138">
        <f t="shared" si="431"/>
        <v>0</v>
      </c>
      <c r="AG789" s="138">
        <f t="shared" si="432"/>
        <v>0</v>
      </c>
      <c r="AH789" s="29"/>
      <c r="AI789" s="29"/>
      <c r="AJ789" s="15"/>
      <c r="AK789" s="51">
        <f t="shared" ca="1" si="433"/>
        <v>1486648.1858558611</v>
      </c>
      <c r="AL789" s="15">
        <f t="shared" ca="1" si="434"/>
        <v>1607383.2058558611</v>
      </c>
      <c r="AM789" s="49">
        <f t="shared" ca="1" si="435"/>
        <v>9096.4238173947488</v>
      </c>
      <c r="AN789" s="49">
        <f t="shared" ca="1" si="436"/>
        <v>0</v>
      </c>
      <c r="AO789" s="15"/>
      <c r="AP789" s="49">
        <f t="shared" ca="1" si="437"/>
        <v>25979.934763241363</v>
      </c>
      <c r="AQ789" s="15">
        <f t="shared" ref="AQ789:AQ852" si="449">IF(AD789=0,AC789,0)</f>
        <v>44646.396523215313</v>
      </c>
      <c r="AR789" s="15">
        <f t="shared" ref="AR789:AR852" si="450">AC789-AQ789</f>
        <v>0</v>
      </c>
      <c r="AS789" s="15"/>
      <c r="AT789" s="15"/>
      <c r="AU789" s="51">
        <f t="shared" si="438"/>
        <v>0</v>
      </c>
      <c r="AV789" s="51">
        <f t="shared" ca="1" si="439"/>
        <v>34586.848128543425</v>
      </c>
      <c r="AW789" s="51">
        <f t="shared" ref="AW789:AW852" ca="1" si="451">IF(AD789=0,MAX(0,AC789*$AW$1-(AP789+AU789+AV789)),0)</f>
        <v>0</v>
      </c>
      <c r="AX789" s="15">
        <f t="shared" ref="AX789:AX852" ca="1" si="452">IF(AD789=0,MAX(0,(AP789+AU789+AV789)-AC789),0)</f>
        <v>15920.386368569474</v>
      </c>
      <c r="AY789" s="51">
        <f t="shared" ref="AY789:AY852" ca="1" si="453">-OFFSET($AW$4,D789,0)/OFFSET($AX$4,D789,0)*AX789</f>
        <v>-1751.3267819056082</v>
      </c>
      <c r="AZ789" s="52">
        <f t="shared" ca="1" si="440"/>
        <v>0</v>
      </c>
      <c r="BA789" s="52">
        <f t="shared" ca="1" si="441"/>
        <v>0</v>
      </c>
      <c r="BB789" s="52">
        <f t="shared" ref="BB789:BB852" si="454">IF(AD789=1,MAX(0,AC789*$BB$1-(AP789+AZ789+BA789)),0)</f>
        <v>0</v>
      </c>
      <c r="BC789" s="39">
        <f t="shared" ref="BC789:BC852" si="455">IF(AD789=1,MAX(0,(AP789+AZ789+BA789)-AC789),0)</f>
        <v>0</v>
      </c>
      <c r="BD789" s="51">
        <f t="shared" ref="BD789:BD852" ca="1" si="456">-OFFSET($BB$4,D789,0)/OFFSET($BC$4,D789,0)*BC789</f>
        <v>0</v>
      </c>
      <c r="BE789" s="15">
        <f t="shared" ref="BE789:BE852" ca="1" si="457">AP789+AU789+AV789+AW789+AY789+AZ789+BA789+BB789+BD789</f>
        <v>58815.456109879182</v>
      </c>
      <c r="BF789" s="15">
        <v>-34652.01</v>
      </c>
      <c r="BG789" s="15">
        <f t="shared" ref="BG789:BG852" ca="1" si="458">AL789+AM789+AN789+BE789+BF789</f>
        <v>1640643.0757831349</v>
      </c>
      <c r="BH789" s="15"/>
      <c r="BI789" s="15"/>
    </row>
    <row r="790" spans="1:61" ht="11.25" x14ac:dyDescent="0.2">
      <c r="A790" s="20">
        <v>32119</v>
      </c>
      <c r="B790" s="20"/>
      <c r="C790" s="20">
        <v>1</v>
      </c>
      <c r="D790" s="20">
        <f t="shared" si="442"/>
        <v>3</v>
      </c>
      <c r="E790" s="47">
        <f t="shared" si="443"/>
        <v>3</v>
      </c>
      <c r="F790" s="47">
        <f t="shared" si="444"/>
        <v>33</v>
      </c>
      <c r="G790" s="21" t="s">
        <v>871</v>
      </c>
      <c r="H790" s="29">
        <v>2319</v>
      </c>
      <c r="I790" s="48"/>
      <c r="J790" s="29">
        <f t="shared" si="445"/>
        <v>3738.0895522388059</v>
      </c>
      <c r="K790" s="125">
        <v>286460</v>
      </c>
      <c r="L790" s="125">
        <v>494185.19</v>
      </c>
      <c r="M790" s="125">
        <v>0</v>
      </c>
      <c r="N790" s="126">
        <f t="shared" si="425"/>
        <v>398983.4241</v>
      </c>
      <c r="O790" s="126">
        <f t="shared" ca="1" si="426"/>
        <v>633638.03048082057</v>
      </c>
      <c r="P790" s="126">
        <f t="shared" ca="1" si="427"/>
        <v>70396</v>
      </c>
      <c r="Q790" s="49">
        <f t="shared" si="446"/>
        <v>1</v>
      </c>
      <c r="R790" s="49">
        <f t="shared" si="447"/>
        <v>0</v>
      </c>
      <c r="S790" s="49">
        <f ca="1">OFFSET(V!$B$7,D790,Q790)*H790</f>
        <v>13287.87</v>
      </c>
      <c r="T790" s="49">
        <f ca="1">IF(R790&gt;0,OFFSET(V!$I$7,D790,R790)*IF(R790=1,H790-9300,IF(R790=2,H790-18000,IF(R790=3,H790-45000,0))),0)</f>
        <v>0</v>
      </c>
      <c r="U790" s="49">
        <f>IF(AND(I790=1,H790&gt;20000,H790&lt;=45000),H790*V!$G$7,0)+IF(AND(I790=1,H790&gt;45000,H790&lt;=50000),V!$G$7/5000*(50000-H790)*H790,0)</f>
        <v>0</v>
      </c>
      <c r="V790" s="50">
        <f t="shared" ca="1" si="428"/>
        <v>13287.87</v>
      </c>
      <c r="W790" s="51">
        <v>0</v>
      </c>
      <c r="X790" s="51">
        <v>0</v>
      </c>
      <c r="Y790" s="52">
        <v>0</v>
      </c>
      <c r="Z790" s="52">
        <v>133619.97921556942</v>
      </c>
      <c r="AA790" s="52">
        <v>3244</v>
      </c>
      <c r="AB790" s="138">
        <f t="shared" si="448"/>
        <v>2244</v>
      </c>
      <c r="AC790" s="52">
        <v>126425.97113503705</v>
      </c>
      <c r="AD790" s="138">
        <f t="shared" si="429"/>
        <v>0</v>
      </c>
      <c r="AE790" s="138">
        <f t="shared" si="430"/>
        <v>2319</v>
      </c>
      <c r="AF790" s="138">
        <f t="shared" si="431"/>
        <v>0</v>
      </c>
      <c r="AG790" s="138">
        <f t="shared" si="432"/>
        <v>0</v>
      </c>
      <c r="AH790" s="29"/>
      <c r="AI790" s="29"/>
      <c r="AJ790" s="15"/>
      <c r="AK790" s="51">
        <f t="shared" ca="1" si="433"/>
        <v>1662264.7748311195</v>
      </c>
      <c r="AL790" s="15">
        <f t="shared" ca="1" si="434"/>
        <v>1745948.6448311196</v>
      </c>
      <c r="AM790" s="49">
        <f t="shared" ca="1" si="435"/>
        <v>10170.977257733088</v>
      </c>
      <c r="AN790" s="49">
        <f t="shared" ca="1" si="436"/>
        <v>0</v>
      </c>
      <c r="AO790" s="15"/>
      <c r="AP790" s="49">
        <f t="shared" ca="1" si="437"/>
        <v>73567.829393796608</v>
      </c>
      <c r="AQ790" s="15">
        <f t="shared" si="449"/>
        <v>126425.97113503705</v>
      </c>
      <c r="AR790" s="15">
        <f t="shared" si="450"/>
        <v>0</v>
      </c>
      <c r="AS790" s="15"/>
      <c r="AT790" s="15"/>
      <c r="AU790" s="51">
        <f t="shared" si="438"/>
        <v>1122</v>
      </c>
      <c r="AV790" s="51">
        <f t="shared" ca="1" si="439"/>
        <v>38672.565482204533</v>
      </c>
      <c r="AW790" s="51">
        <f t="shared" ca="1" si="451"/>
        <v>420.97914553219744</v>
      </c>
      <c r="AX790" s="15">
        <f t="shared" ca="1" si="452"/>
        <v>0</v>
      </c>
      <c r="AY790" s="51">
        <f t="shared" ca="1" si="453"/>
        <v>0</v>
      </c>
      <c r="AZ790" s="52">
        <f t="shared" ca="1" si="440"/>
        <v>0</v>
      </c>
      <c r="BA790" s="52">
        <f t="shared" ca="1" si="441"/>
        <v>0</v>
      </c>
      <c r="BB790" s="52">
        <f t="shared" si="454"/>
        <v>0</v>
      </c>
      <c r="BC790" s="39">
        <f t="shared" si="455"/>
        <v>0</v>
      </c>
      <c r="BD790" s="51">
        <f t="shared" ca="1" si="456"/>
        <v>0</v>
      </c>
      <c r="BE790" s="15">
        <f t="shared" ca="1" si="457"/>
        <v>113783.37402153334</v>
      </c>
      <c r="BF790" s="15">
        <v>-47388.5</v>
      </c>
      <c r="BG790" s="15">
        <f t="shared" ca="1" si="458"/>
        <v>1822514.496110386</v>
      </c>
      <c r="BH790" s="15"/>
      <c r="BI790" s="15"/>
    </row>
    <row r="791" spans="1:61" ht="11.25" x14ac:dyDescent="0.2">
      <c r="A791" s="20">
        <v>32120</v>
      </c>
      <c r="B791" s="20"/>
      <c r="C791" s="20">
        <v>1</v>
      </c>
      <c r="D791" s="20">
        <f t="shared" si="442"/>
        <v>3</v>
      </c>
      <c r="E791" s="47">
        <f t="shared" si="443"/>
        <v>4</v>
      </c>
      <c r="F791" s="47">
        <f t="shared" si="444"/>
        <v>34</v>
      </c>
      <c r="G791" s="21" t="s">
        <v>872</v>
      </c>
      <c r="H791" s="29">
        <v>2677</v>
      </c>
      <c r="I791" s="48"/>
      <c r="J791" s="29">
        <f t="shared" si="445"/>
        <v>4315.1641791044776</v>
      </c>
      <c r="K791" s="125">
        <v>248375.5</v>
      </c>
      <c r="L791" s="125">
        <v>790474.36</v>
      </c>
      <c r="M791" s="125">
        <v>0</v>
      </c>
      <c r="N791" s="126">
        <f t="shared" si="425"/>
        <v>487115.36040000001</v>
      </c>
      <c r="O791" s="126">
        <f t="shared" ca="1" si="426"/>
        <v>731457.09685086529</v>
      </c>
      <c r="P791" s="126">
        <f t="shared" ca="1" si="427"/>
        <v>73303</v>
      </c>
      <c r="Q791" s="49">
        <f t="shared" si="446"/>
        <v>1</v>
      </c>
      <c r="R791" s="49">
        <f t="shared" si="447"/>
        <v>0</v>
      </c>
      <c r="S791" s="49">
        <f ca="1">OFFSET(V!$B$7,D791,Q791)*H791</f>
        <v>15339.210000000001</v>
      </c>
      <c r="T791" s="49">
        <f ca="1">IF(R791&gt;0,OFFSET(V!$I$7,D791,R791)*IF(R791=1,H791-9300,IF(R791=2,H791-18000,IF(R791=3,H791-45000,0))),0)</f>
        <v>0</v>
      </c>
      <c r="U791" s="49">
        <f>IF(AND(I791=1,H791&gt;20000,H791&lt;=45000),H791*V!$G$7,0)+IF(AND(I791=1,H791&gt;45000,H791&lt;=50000),V!$G$7/5000*(50000-H791)*H791,0)</f>
        <v>0</v>
      </c>
      <c r="V791" s="50">
        <f t="shared" ca="1" si="428"/>
        <v>15339.210000000001</v>
      </c>
      <c r="W791" s="51">
        <v>11231.800000000001</v>
      </c>
      <c r="X791" s="51">
        <v>0</v>
      </c>
      <c r="Y791" s="52">
        <v>0</v>
      </c>
      <c r="Z791" s="52">
        <v>49971.221557669523</v>
      </c>
      <c r="AA791" s="52">
        <v>4129</v>
      </c>
      <c r="AB791" s="138">
        <f t="shared" si="448"/>
        <v>3129</v>
      </c>
      <c r="AC791" s="52">
        <v>47280.805245749754</v>
      </c>
      <c r="AD791" s="138">
        <f t="shared" si="429"/>
        <v>0</v>
      </c>
      <c r="AE791" s="138">
        <f t="shared" si="430"/>
        <v>2677</v>
      </c>
      <c r="AF791" s="138">
        <f t="shared" si="431"/>
        <v>0</v>
      </c>
      <c r="AG791" s="138">
        <f t="shared" si="432"/>
        <v>0</v>
      </c>
      <c r="AH791" s="29"/>
      <c r="AI791" s="29"/>
      <c r="AJ791" s="15"/>
      <c r="AK791" s="51">
        <f t="shared" ca="1" si="433"/>
        <v>1918880.0354561908</v>
      </c>
      <c r="AL791" s="15">
        <f t="shared" ca="1" si="434"/>
        <v>2018754.0454561908</v>
      </c>
      <c r="AM791" s="49">
        <f t="shared" ca="1" si="435"/>
        <v>11741.141060349924</v>
      </c>
      <c r="AN791" s="49">
        <f t="shared" ca="1" si="436"/>
        <v>0</v>
      </c>
      <c r="AO791" s="15"/>
      <c r="AP791" s="49">
        <f t="shared" ca="1" si="437"/>
        <v>27512.908801035665</v>
      </c>
      <c r="AQ791" s="15">
        <f t="shared" si="449"/>
        <v>47280.805245749754</v>
      </c>
      <c r="AR791" s="15">
        <f t="shared" si="450"/>
        <v>0</v>
      </c>
      <c r="AS791" s="15"/>
      <c r="AT791" s="15"/>
      <c r="AU791" s="51">
        <f t="shared" si="438"/>
        <v>1564.5</v>
      </c>
      <c r="AV791" s="51">
        <f t="shared" ca="1" si="439"/>
        <v>44642.715737758313</v>
      </c>
      <c r="AW791" s="51">
        <f t="shared" ca="1" si="451"/>
        <v>0</v>
      </c>
      <c r="AX791" s="15">
        <f t="shared" ca="1" si="452"/>
        <v>26439.319293044231</v>
      </c>
      <c r="AY791" s="51">
        <f t="shared" ca="1" si="453"/>
        <v>-2908.4650900606662</v>
      </c>
      <c r="AZ791" s="52">
        <f t="shared" ca="1" si="440"/>
        <v>0</v>
      </c>
      <c r="BA791" s="52">
        <f t="shared" ca="1" si="441"/>
        <v>0</v>
      </c>
      <c r="BB791" s="52">
        <f t="shared" si="454"/>
        <v>0</v>
      </c>
      <c r="BC791" s="39">
        <f t="shared" si="455"/>
        <v>0</v>
      </c>
      <c r="BD791" s="51">
        <f t="shared" ca="1" si="456"/>
        <v>0</v>
      </c>
      <c r="BE791" s="15">
        <f t="shared" ca="1" si="457"/>
        <v>70811.65944873332</v>
      </c>
      <c r="BF791" s="15">
        <v>-56319.93</v>
      </c>
      <c r="BG791" s="15">
        <f t="shared" ca="1" si="458"/>
        <v>2044986.9159652742</v>
      </c>
      <c r="BH791" s="15"/>
      <c r="BI791" s="15"/>
    </row>
    <row r="792" spans="1:61" ht="11.25" x14ac:dyDescent="0.2">
      <c r="A792" s="20">
        <v>32131</v>
      </c>
      <c r="B792" s="20"/>
      <c r="C792" s="20">
        <v>1</v>
      </c>
      <c r="D792" s="20">
        <f t="shared" si="442"/>
        <v>3</v>
      </c>
      <c r="E792" s="47">
        <f t="shared" si="443"/>
        <v>5</v>
      </c>
      <c r="F792" s="47">
        <f t="shared" si="444"/>
        <v>35</v>
      </c>
      <c r="G792" s="21" t="s">
        <v>873</v>
      </c>
      <c r="H792" s="29">
        <v>7170</v>
      </c>
      <c r="I792" s="48"/>
      <c r="J792" s="29">
        <f t="shared" si="445"/>
        <v>11557.611940298508</v>
      </c>
      <c r="K792" s="125">
        <v>569281.65</v>
      </c>
      <c r="L792" s="125">
        <v>1112963.19</v>
      </c>
      <c r="M792" s="125">
        <v>81145</v>
      </c>
      <c r="N792" s="126">
        <f t="shared" si="425"/>
        <v>925083.43209999998</v>
      </c>
      <c r="O792" s="126">
        <f t="shared" ca="1" si="426"/>
        <v>1959113.7035564829</v>
      </c>
      <c r="P792" s="126">
        <f t="shared" ca="1" si="427"/>
        <v>310209</v>
      </c>
      <c r="Q792" s="49">
        <f t="shared" si="446"/>
        <v>1</v>
      </c>
      <c r="R792" s="49">
        <f t="shared" si="447"/>
        <v>0</v>
      </c>
      <c r="S792" s="49">
        <f ca="1">OFFSET(V!$B$7,D792,Q792)*H792</f>
        <v>41084.100000000006</v>
      </c>
      <c r="T792" s="49">
        <f ca="1">IF(R792&gt;0,OFFSET(V!$I$7,D792,R792)*IF(R792=1,H792-9300,IF(R792=2,H792-18000,IF(R792=3,H792-45000,0))),0)</f>
        <v>0</v>
      </c>
      <c r="U792" s="49">
        <f>IF(AND(I792=1,H792&gt;20000,H792&lt;=45000),H792*V!$G$7,0)+IF(AND(I792=1,H792&gt;45000,H792&lt;=50000),V!$G$7/5000*(50000-H792)*H792,0)</f>
        <v>0</v>
      </c>
      <c r="V792" s="50">
        <f t="shared" ca="1" si="428"/>
        <v>41084.100000000006</v>
      </c>
      <c r="W792" s="51">
        <v>39376.600000000006</v>
      </c>
      <c r="X792" s="51">
        <v>0</v>
      </c>
      <c r="Y792" s="52">
        <v>3188.2299077781731</v>
      </c>
      <c r="Z792" s="52">
        <v>166456.69062447766</v>
      </c>
      <c r="AA792" s="52">
        <v>2278</v>
      </c>
      <c r="AB792" s="138">
        <f t="shared" si="448"/>
        <v>1278</v>
      </c>
      <c r="AC792" s="52">
        <v>157494.77651222312</v>
      </c>
      <c r="AD792" s="138">
        <f t="shared" si="429"/>
        <v>0</v>
      </c>
      <c r="AE792" s="138">
        <f t="shared" si="430"/>
        <v>7170</v>
      </c>
      <c r="AF792" s="138">
        <f t="shared" si="431"/>
        <v>0</v>
      </c>
      <c r="AG792" s="138">
        <f t="shared" si="432"/>
        <v>0</v>
      </c>
      <c r="AH792" s="29"/>
      <c r="AI792" s="29"/>
      <c r="AJ792" s="15"/>
      <c r="AK792" s="51">
        <f t="shared" ca="1" si="433"/>
        <v>5139473.2365412358</v>
      </c>
      <c r="AL792" s="15">
        <f t="shared" ca="1" si="434"/>
        <v>5530142.9365412351</v>
      </c>
      <c r="AM792" s="49">
        <f t="shared" ca="1" si="435"/>
        <v>31447.135376432187</v>
      </c>
      <c r="AN792" s="49">
        <f t="shared" ca="1" si="436"/>
        <v>1405.9508392338491</v>
      </c>
      <c r="AO792" s="15"/>
      <c r="AP792" s="49">
        <f t="shared" ca="1" si="437"/>
        <v>91646.904072341509</v>
      </c>
      <c r="AQ792" s="15">
        <f t="shared" si="449"/>
        <v>157494.77651222312</v>
      </c>
      <c r="AR792" s="15">
        <f t="shared" si="450"/>
        <v>0</v>
      </c>
      <c r="AS792" s="15"/>
      <c r="AT792" s="15"/>
      <c r="AU792" s="51">
        <f t="shared" si="438"/>
        <v>639</v>
      </c>
      <c r="AV792" s="51">
        <f t="shared" ca="1" si="439"/>
        <v>119569.76908469448</v>
      </c>
      <c r="AW792" s="51">
        <f t="shared" ca="1" si="451"/>
        <v>0</v>
      </c>
      <c r="AX792" s="15">
        <f t="shared" ca="1" si="452"/>
        <v>54360.896644812863</v>
      </c>
      <c r="AY792" s="51">
        <f t="shared" ca="1" si="453"/>
        <v>-5979.9864135469479</v>
      </c>
      <c r="AZ792" s="52">
        <f t="shared" ca="1" si="440"/>
        <v>0</v>
      </c>
      <c r="BA792" s="52">
        <f t="shared" ca="1" si="441"/>
        <v>0</v>
      </c>
      <c r="BB792" s="52">
        <f t="shared" si="454"/>
        <v>0</v>
      </c>
      <c r="BC792" s="39">
        <f t="shared" si="455"/>
        <v>0</v>
      </c>
      <c r="BD792" s="51">
        <f t="shared" ca="1" si="456"/>
        <v>0</v>
      </c>
      <c r="BE792" s="15">
        <f t="shared" ca="1" si="457"/>
        <v>205875.68674348903</v>
      </c>
      <c r="BF792" s="15">
        <v>-132581.23000000001</v>
      </c>
      <c r="BG792" s="15">
        <f t="shared" ca="1" si="458"/>
        <v>5636290.4795003897</v>
      </c>
      <c r="BH792" s="15"/>
      <c r="BI792" s="15"/>
    </row>
    <row r="793" spans="1:61" ht="11.25" x14ac:dyDescent="0.2">
      <c r="A793" s="20">
        <v>32132</v>
      </c>
      <c r="B793" s="20"/>
      <c r="C793" s="20">
        <v>1</v>
      </c>
      <c r="D793" s="20">
        <f t="shared" si="442"/>
        <v>3</v>
      </c>
      <c r="E793" s="47">
        <f t="shared" si="443"/>
        <v>3</v>
      </c>
      <c r="F793" s="47">
        <f t="shared" si="444"/>
        <v>33</v>
      </c>
      <c r="G793" s="21" t="s">
        <v>874</v>
      </c>
      <c r="H793" s="29">
        <v>2001</v>
      </c>
      <c r="I793" s="48"/>
      <c r="J793" s="29">
        <f t="shared" si="445"/>
        <v>3225.4925373134329</v>
      </c>
      <c r="K793" s="125">
        <v>160511.54999999999</v>
      </c>
      <c r="L793" s="125">
        <v>345597.84</v>
      </c>
      <c r="M793" s="125">
        <v>0</v>
      </c>
      <c r="N793" s="126">
        <f t="shared" si="425"/>
        <v>250351.4736</v>
      </c>
      <c r="O793" s="126">
        <f t="shared" ca="1" si="426"/>
        <v>546748.46873312723</v>
      </c>
      <c r="P793" s="126">
        <f t="shared" ca="1" si="427"/>
        <v>88919</v>
      </c>
      <c r="Q793" s="49">
        <f t="shared" si="446"/>
        <v>1</v>
      </c>
      <c r="R793" s="49">
        <f t="shared" si="447"/>
        <v>0</v>
      </c>
      <c r="S793" s="49">
        <f ca="1">OFFSET(V!$B$7,D793,Q793)*H793</f>
        <v>11465.730000000001</v>
      </c>
      <c r="T793" s="49">
        <f ca="1">IF(R793&gt;0,OFFSET(V!$I$7,D793,R793)*IF(R793=1,H793-9300,IF(R793=2,H793-18000,IF(R793=3,H793-45000,0))),0)</f>
        <v>0</v>
      </c>
      <c r="U793" s="49">
        <f>IF(AND(I793=1,H793&gt;20000,H793&lt;=45000),H793*V!$G$7,0)+IF(AND(I793=1,H793&gt;45000,H793&lt;=50000),V!$G$7/5000*(50000-H793)*H793,0)</f>
        <v>0</v>
      </c>
      <c r="V793" s="50">
        <f t="shared" ca="1" si="428"/>
        <v>11465.730000000001</v>
      </c>
      <c r="W793" s="51">
        <v>0</v>
      </c>
      <c r="X793" s="51">
        <v>0</v>
      </c>
      <c r="Y793" s="52">
        <v>361.54734998510207</v>
      </c>
      <c r="Z793" s="52">
        <v>50175.359548847046</v>
      </c>
      <c r="AA793" s="52">
        <v>1457</v>
      </c>
      <c r="AB793" s="138">
        <f t="shared" si="448"/>
        <v>457</v>
      </c>
      <c r="AC793" s="52">
        <v>47473.952587424894</v>
      </c>
      <c r="AD793" s="138">
        <f t="shared" si="429"/>
        <v>0</v>
      </c>
      <c r="AE793" s="138">
        <f t="shared" si="430"/>
        <v>2001</v>
      </c>
      <c r="AF793" s="138">
        <f t="shared" si="431"/>
        <v>0</v>
      </c>
      <c r="AG793" s="138">
        <f t="shared" si="432"/>
        <v>0</v>
      </c>
      <c r="AH793" s="29"/>
      <c r="AI793" s="29"/>
      <c r="AJ793" s="15"/>
      <c r="AK793" s="51">
        <f t="shared" ca="1" si="433"/>
        <v>1434321.6103652737</v>
      </c>
      <c r="AL793" s="15">
        <f t="shared" ca="1" si="434"/>
        <v>1534706.3403652736</v>
      </c>
      <c r="AM793" s="49">
        <f t="shared" ca="1" si="435"/>
        <v>8776.2507514980207</v>
      </c>
      <c r="AN793" s="49">
        <f t="shared" ca="1" si="436"/>
        <v>159.43574172433728</v>
      </c>
      <c r="AO793" s="15"/>
      <c r="AP793" s="49">
        <f t="shared" ca="1" si="437"/>
        <v>27625.30208979312</v>
      </c>
      <c r="AQ793" s="15">
        <f t="shared" si="449"/>
        <v>47473.952587424894</v>
      </c>
      <c r="AR793" s="15">
        <f t="shared" si="450"/>
        <v>0</v>
      </c>
      <c r="AS793" s="15"/>
      <c r="AT793" s="15"/>
      <c r="AU793" s="51">
        <f t="shared" si="438"/>
        <v>228.5</v>
      </c>
      <c r="AV793" s="51">
        <f t="shared" ca="1" si="439"/>
        <v>33369.471121126029</v>
      </c>
      <c r="AW793" s="51">
        <f t="shared" ca="1" si="451"/>
        <v>0</v>
      </c>
      <c r="AX793" s="15">
        <f t="shared" ca="1" si="452"/>
        <v>13749.320623494255</v>
      </c>
      <c r="AY793" s="51">
        <f t="shared" ca="1" si="453"/>
        <v>-1512.4980564838058</v>
      </c>
      <c r="AZ793" s="52">
        <f t="shared" ca="1" si="440"/>
        <v>0</v>
      </c>
      <c r="BA793" s="52">
        <f t="shared" ca="1" si="441"/>
        <v>0</v>
      </c>
      <c r="BB793" s="52">
        <f t="shared" si="454"/>
        <v>0</v>
      </c>
      <c r="BC793" s="39">
        <f t="shared" si="455"/>
        <v>0</v>
      </c>
      <c r="BD793" s="51">
        <f t="shared" ca="1" si="456"/>
        <v>0</v>
      </c>
      <c r="BE793" s="15">
        <f t="shared" ca="1" si="457"/>
        <v>59710.775154435345</v>
      </c>
      <c r="BF793" s="15">
        <v>-37971.480000000003</v>
      </c>
      <c r="BG793" s="15">
        <f t="shared" ca="1" si="458"/>
        <v>1565381.3220129313</v>
      </c>
      <c r="BH793" s="15"/>
      <c r="BI793" s="15"/>
    </row>
    <row r="794" spans="1:61" ht="11.25" x14ac:dyDescent="0.2">
      <c r="A794" s="20">
        <v>32134</v>
      </c>
      <c r="B794" s="20"/>
      <c r="C794" s="20">
        <v>1</v>
      </c>
      <c r="D794" s="20">
        <f t="shared" si="442"/>
        <v>3</v>
      </c>
      <c r="E794" s="47">
        <f t="shared" si="443"/>
        <v>4</v>
      </c>
      <c r="F794" s="47">
        <f t="shared" si="444"/>
        <v>34</v>
      </c>
      <c r="G794" s="21" t="s">
        <v>875</v>
      </c>
      <c r="H794" s="29">
        <v>2894</v>
      </c>
      <c r="I794" s="48"/>
      <c r="J794" s="29">
        <f t="shared" si="445"/>
        <v>4664.9552238805973</v>
      </c>
      <c r="K794" s="125">
        <v>274610</v>
      </c>
      <c r="L794" s="125">
        <v>165124.78</v>
      </c>
      <c r="M794" s="125">
        <v>69911</v>
      </c>
      <c r="N794" s="126">
        <f t="shared" si="425"/>
        <v>332028.86419999995</v>
      </c>
      <c r="O794" s="126">
        <f t="shared" ca="1" si="426"/>
        <v>790749.65942712151</v>
      </c>
      <c r="P794" s="126">
        <f t="shared" ca="1" si="427"/>
        <v>137616</v>
      </c>
      <c r="Q794" s="49">
        <f t="shared" si="446"/>
        <v>1</v>
      </c>
      <c r="R794" s="49">
        <f t="shared" si="447"/>
        <v>0</v>
      </c>
      <c r="S794" s="49">
        <f ca="1">OFFSET(V!$B$7,D794,Q794)*H794</f>
        <v>16582.620000000003</v>
      </c>
      <c r="T794" s="49">
        <f ca="1">IF(R794&gt;0,OFFSET(V!$I$7,D794,R794)*IF(R794=1,H794-9300,IF(R794=2,H794-18000,IF(R794=3,H794-45000,0))),0)</f>
        <v>0</v>
      </c>
      <c r="U794" s="49">
        <f>IF(AND(I794=1,H794&gt;20000,H794&lt;=45000),H794*V!$G$7,0)+IF(AND(I794=1,H794&gt;45000,H794&lt;=50000),V!$G$7/5000*(50000-H794)*H794,0)</f>
        <v>0</v>
      </c>
      <c r="V794" s="50">
        <f t="shared" ca="1" si="428"/>
        <v>16582.620000000003</v>
      </c>
      <c r="W794" s="51">
        <v>11276.300000000001</v>
      </c>
      <c r="X794" s="51">
        <v>0</v>
      </c>
      <c r="Y794" s="52">
        <v>0</v>
      </c>
      <c r="Z794" s="52">
        <v>90276.084097003695</v>
      </c>
      <c r="AA794" s="52">
        <v>10798</v>
      </c>
      <c r="AB794" s="138">
        <f t="shared" si="448"/>
        <v>9798</v>
      </c>
      <c r="AC794" s="52">
        <v>85415.681616137343</v>
      </c>
      <c r="AD794" s="138">
        <f t="shared" si="429"/>
        <v>0</v>
      </c>
      <c r="AE794" s="138">
        <f t="shared" si="430"/>
        <v>2894</v>
      </c>
      <c r="AF794" s="138">
        <f t="shared" si="431"/>
        <v>0</v>
      </c>
      <c r="AG794" s="138">
        <f t="shared" si="432"/>
        <v>0</v>
      </c>
      <c r="AH794" s="29"/>
      <c r="AI794" s="29"/>
      <c r="AJ794" s="15"/>
      <c r="AK794" s="51">
        <f t="shared" ca="1" si="433"/>
        <v>2074426.1571199913</v>
      </c>
      <c r="AL794" s="15">
        <f t="shared" ca="1" si="434"/>
        <v>2239901.0771199912</v>
      </c>
      <c r="AM794" s="49">
        <f t="shared" ca="1" si="435"/>
        <v>12692.888393221025</v>
      </c>
      <c r="AN794" s="49">
        <f t="shared" ca="1" si="436"/>
        <v>0</v>
      </c>
      <c r="AO794" s="15"/>
      <c r="AP794" s="49">
        <f t="shared" ca="1" si="437"/>
        <v>49703.761310079179</v>
      </c>
      <c r="AQ794" s="15">
        <f t="shared" si="449"/>
        <v>85415.681616137343</v>
      </c>
      <c r="AR794" s="15">
        <f t="shared" si="450"/>
        <v>0</v>
      </c>
      <c r="AS794" s="15"/>
      <c r="AT794" s="15"/>
      <c r="AU794" s="51">
        <f t="shared" si="438"/>
        <v>4899</v>
      </c>
      <c r="AV794" s="51">
        <f t="shared" ca="1" si="439"/>
        <v>48261.493965286725</v>
      </c>
      <c r="AW794" s="51">
        <f t="shared" ca="1" si="451"/>
        <v>0</v>
      </c>
      <c r="AX794" s="15">
        <f t="shared" ca="1" si="452"/>
        <v>17448.573659228554</v>
      </c>
      <c r="AY794" s="51">
        <f t="shared" ca="1" si="453"/>
        <v>-1919.4354739900391</v>
      </c>
      <c r="AZ794" s="52">
        <f t="shared" ca="1" si="440"/>
        <v>0</v>
      </c>
      <c r="BA794" s="52">
        <f t="shared" ca="1" si="441"/>
        <v>0</v>
      </c>
      <c r="BB794" s="52">
        <f t="shared" si="454"/>
        <v>0</v>
      </c>
      <c r="BC794" s="39">
        <f t="shared" si="455"/>
        <v>0</v>
      </c>
      <c r="BD794" s="51">
        <f t="shared" ca="1" si="456"/>
        <v>0</v>
      </c>
      <c r="BE794" s="15">
        <f t="shared" ca="1" si="457"/>
        <v>100944.81980137585</v>
      </c>
      <c r="BF794" s="15">
        <v>-49662.71</v>
      </c>
      <c r="BG794" s="15">
        <f t="shared" ca="1" si="458"/>
        <v>2303876.0753145879</v>
      </c>
      <c r="BH794" s="15"/>
      <c r="BI794" s="15"/>
    </row>
    <row r="795" spans="1:61" ht="11.25" x14ac:dyDescent="0.2">
      <c r="A795" s="20">
        <v>32135</v>
      </c>
      <c r="B795" s="20"/>
      <c r="C795" s="20">
        <v>1</v>
      </c>
      <c r="D795" s="20">
        <f t="shared" si="442"/>
        <v>3</v>
      </c>
      <c r="E795" s="47">
        <f t="shared" si="443"/>
        <v>6</v>
      </c>
      <c r="F795" s="47">
        <f t="shared" si="444"/>
        <v>36</v>
      </c>
      <c r="G795" s="21" t="s">
        <v>876</v>
      </c>
      <c r="H795" s="29">
        <v>15587</v>
      </c>
      <c r="I795" s="48"/>
      <c r="J795" s="29">
        <f t="shared" si="445"/>
        <v>25978.333333333332</v>
      </c>
      <c r="K795" s="125">
        <v>1637698.65</v>
      </c>
      <c r="L795" s="125">
        <v>5096159.87</v>
      </c>
      <c r="M795" s="125">
        <v>0</v>
      </c>
      <c r="N795" s="126">
        <f t="shared" si="425"/>
        <v>3166645.3772999998</v>
      </c>
      <c r="O795" s="126">
        <f t="shared" ca="1" si="426"/>
        <v>4403548.8552297773</v>
      </c>
      <c r="P795" s="126">
        <f t="shared" ca="1" si="427"/>
        <v>371071</v>
      </c>
      <c r="Q795" s="49">
        <f t="shared" si="446"/>
        <v>2</v>
      </c>
      <c r="R795" s="49">
        <f t="shared" si="447"/>
        <v>0</v>
      </c>
      <c r="S795" s="49">
        <f ca="1">OFFSET(V!$B$7,D795,Q795)*H795</f>
        <v>1474686.07</v>
      </c>
      <c r="T795" s="49">
        <f ca="1">IF(R795&gt;0,OFFSET(V!$I$7,D795,R795)*IF(R795=1,H795-9300,IF(R795=2,H795-18000,IF(R795=3,H795-45000,0))),0)</f>
        <v>0</v>
      </c>
      <c r="U795" s="49">
        <f>IF(AND(I795=1,H795&gt;20000,H795&lt;=45000),H795*V!$G$7,0)+IF(AND(I795=1,H795&gt;45000,H795&lt;=50000),V!$G$7/5000*(50000-H795)*H795,0)</f>
        <v>0</v>
      </c>
      <c r="V795" s="50">
        <f t="shared" ca="1" si="428"/>
        <v>1474686.07</v>
      </c>
      <c r="W795" s="51">
        <v>91195.61</v>
      </c>
      <c r="X795" s="51">
        <v>0</v>
      </c>
      <c r="Y795" s="52">
        <v>6089151.5446610898</v>
      </c>
      <c r="Z795" s="52">
        <v>624136.97375783953</v>
      </c>
      <c r="AA795" s="52">
        <v>82047</v>
      </c>
      <c r="AB795" s="138">
        <f t="shared" si="448"/>
        <v>81047</v>
      </c>
      <c r="AC795" s="52">
        <v>590533.86695500789</v>
      </c>
      <c r="AD795" s="138">
        <f t="shared" si="429"/>
        <v>1</v>
      </c>
      <c r="AE795" s="138">
        <f t="shared" si="430"/>
        <v>0</v>
      </c>
      <c r="AF795" s="138">
        <f t="shared" si="431"/>
        <v>15587</v>
      </c>
      <c r="AG795" s="138">
        <f t="shared" si="432"/>
        <v>25978.333333333332</v>
      </c>
      <c r="AH795" s="29"/>
      <c r="AI795" s="29"/>
      <c r="AJ795" s="15"/>
      <c r="AK795" s="51">
        <f t="shared" ca="1" si="433"/>
        <v>11552122.49609112</v>
      </c>
      <c r="AL795" s="15">
        <f t="shared" ca="1" si="434"/>
        <v>13489075.17609112</v>
      </c>
      <c r="AM795" s="49">
        <f t="shared" ca="1" si="435"/>
        <v>68363.528467566037</v>
      </c>
      <c r="AN795" s="49">
        <f t="shared" ca="1" si="436"/>
        <v>2685204.0072619501</v>
      </c>
      <c r="AO795" s="15"/>
      <c r="AP795" s="49">
        <f t="shared" ca="1" si="437"/>
        <v>343634.25794057496</v>
      </c>
      <c r="AQ795" s="15">
        <f t="shared" si="449"/>
        <v>0</v>
      </c>
      <c r="AR795" s="15">
        <f t="shared" si="450"/>
        <v>590533.86695500789</v>
      </c>
      <c r="AS795" s="15"/>
      <c r="AT795" s="15"/>
      <c r="AU795" s="51">
        <f t="shared" si="438"/>
        <v>0</v>
      </c>
      <c r="AV795" s="51">
        <f t="shared" ca="1" si="439"/>
        <v>0</v>
      </c>
      <c r="AW795" s="51">
        <f t="shared" si="451"/>
        <v>0</v>
      </c>
      <c r="AX795" s="15">
        <f t="shared" si="452"/>
        <v>0</v>
      </c>
      <c r="AY795" s="51">
        <f t="shared" ca="1" si="453"/>
        <v>0</v>
      </c>
      <c r="AZ795" s="52">
        <f t="shared" ca="1" si="440"/>
        <v>220045.21484717421</v>
      </c>
      <c r="BA795" s="52">
        <f t="shared" ca="1" si="441"/>
        <v>195635.88975574891</v>
      </c>
      <c r="BB795" s="52">
        <f t="shared" ca="1" si="454"/>
        <v>0</v>
      </c>
      <c r="BC795" s="39">
        <f t="shared" ca="1" si="455"/>
        <v>168781.49558849016</v>
      </c>
      <c r="BD795" s="51">
        <f t="shared" ca="1" si="456"/>
        <v>-9155.0532373927072</v>
      </c>
      <c r="BE795" s="15">
        <f t="shared" ca="1" si="457"/>
        <v>750160.30930610537</v>
      </c>
      <c r="BF795" s="15">
        <v>-425194.13</v>
      </c>
      <c r="BG795" s="15">
        <f t="shared" ca="1" si="458"/>
        <v>16567608.891126739</v>
      </c>
      <c r="BH795" s="15"/>
      <c r="BI795" s="15"/>
    </row>
    <row r="796" spans="1:61" ht="11.25" x14ac:dyDescent="0.2">
      <c r="A796" s="20">
        <v>32139</v>
      </c>
      <c r="B796" s="20"/>
      <c r="C796" s="20">
        <v>1</v>
      </c>
      <c r="D796" s="20">
        <f t="shared" si="442"/>
        <v>3</v>
      </c>
      <c r="E796" s="47">
        <f t="shared" si="443"/>
        <v>3</v>
      </c>
      <c r="F796" s="47">
        <f t="shared" si="444"/>
        <v>33</v>
      </c>
      <c r="G796" s="21" t="s">
        <v>877</v>
      </c>
      <c r="H796" s="29">
        <v>1292</v>
      </c>
      <c r="I796" s="48"/>
      <c r="J796" s="29">
        <f t="shared" si="445"/>
        <v>2082.6268656716416</v>
      </c>
      <c r="K796" s="125">
        <v>113221.50000000001</v>
      </c>
      <c r="L796" s="125">
        <v>165565.29999999999</v>
      </c>
      <c r="M796" s="125">
        <v>23461</v>
      </c>
      <c r="N796" s="126">
        <f t="shared" si="425"/>
        <v>169550.94700000001</v>
      </c>
      <c r="O796" s="126">
        <f t="shared" ca="1" si="426"/>
        <v>353022.99930194917</v>
      </c>
      <c r="P796" s="126">
        <f t="shared" ca="1" si="427"/>
        <v>55042</v>
      </c>
      <c r="Q796" s="49">
        <f t="shared" si="446"/>
        <v>1</v>
      </c>
      <c r="R796" s="49">
        <f t="shared" si="447"/>
        <v>0</v>
      </c>
      <c r="S796" s="49">
        <f ca="1">OFFSET(V!$B$7,D796,Q796)*H796</f>
        <v>7403.1600000000008</v>
      </c>
      <c r="T796" s="49">
        <f ca="1">IF(R796&gt;0,OFFSET(V!$I$7,D796,R796)*IF(R796=1,H796-9300,IF(R796=2,H796-18000,IF(R796=3,H796-45000,0))),0)</f>
        <v>0</v>
      </c>
      <c r="U796" s="49">
        <f>IF(AND(I796=1,H796&gt;20000,H796&lt;=45000),H796*V!$G$7,0)+IF(AND(I796=1,H796&gt;45000,H796&lt;=50000),V!$G$7/5000*(50000-H796)*H796,0)</f>
        <v>0</v>
      </c>
      <c r="V796" s="50">
        <f t="shared" ca="1" si="428"/>
        <v>7403.1600000000008</v>
      </c>
      <c r="W796" s="51">
        <v>0</v>
      </c>
      <c r="X796" s="51">
        <v>0</v>
      </c>
      <c r="Y796" s="52">
        <v>0</v>
      </c>
      <c r="Z796" s="52">
        <v>20744.678531718058</v>
      </c>
      <c r="AA796" s="52">
        <v>0</v>
      </c>
      <c r="AB796" s="138">
        <f t="shared" si="448"/>
        <v>0</v>
      </c>
      <c r="AC796" s="52">
        <v>19627.799260658892</v>
      </c>
      <c r="AD796" s="138">
        <f t="shared" si="429"/>
        <v>0</v>
      </c>
      <c r="AE796" s="138">
        <f t="shared" si="430"/>
        <v>1292</v>
      </c>
      <c r="AF796" s="138">
        <f t="shared" si="431"/>
        <v>0</v>
      </c>
      <c r="AG796" s="138">
        <f t="shared" si="432"/>
        <v>0</v>
      </c>
      <c r="AH796" s="29"/>
      <c r="AI796" s="29"/>
      <c r="AJ796" s="15"/>
      <c r="AK796" s="51">
        <f t="shared" ca="1" si="433"/>
        <v>926108.70594299526</v>
      </c>
      <c r="AL796" s="15">
        <f t="shared" ca="1" si="434"/>
        <v>988553.8659429953</v>
      </c>
      <c r="AM796" s="49">
        <f t="shared" ca="1" si="435"/>
        <v>5666.6246731311558</v>
      </c>
      <c r="AN796" s="49">
        <f t="shared" ca="1" si="436"/>
        <v>0</v>
      </c>
      <c r="AO796" s="15"/>
      <c r="AP796" s="49">
        <f t="shared" ca="1" si="437"/>
        <v>11421.502832210912</v>
      </c>
      <c r="AQ796" s="15">
        <f t="shared" si="449"/>
        <v>19627.799260658892</v>
      </c>
      <c r="AR796" s="15">
        <f t="shared" si="450"/>
        <v>0</v>
      </c>
      <c r="AS796" s="15"/>
      <c r="AT796" s="15"/>
      <c r="AU796" s="51">
        <f t="shared" si="438"/>
        <v>0</v>
      </c>
      <c r="AV796" s="51">
        <f t="shared" ca="1" si="439"/>
        <v>21545.905391551642</v>
      </c>
      <c r="AW796" s="51">
        <f t="shared" ca="1" si="451"/>
        <v>0</v>
      </c>
      <c r="AX796" s="15">
        <f t="shared" ca="1" si="452"/>
        <v>13339.608963103663</v>
      </c>
      <c r="AY796" s="51">
        <f t="shared" ca="1" si="453"/>
        <v>-1467.4276048572267</v>
      </c>
      <c r="AZ796" s="52">
        <f t="shared" ca="1" si="440"/>
        <v>0</v>
      </c>
      <c r="BA796" s="52">
        <f t="shared" ca="1" si="441"/>
        <v>0</v>
      </c>
      <c r="BB796" s="52">
        <f t="shared" si="454"/>
        <v>0</v>
      </c>
      <c r="BC796" s="39">
        <f t="shared" si="455"/>
        <v>0</v>
      </c>
      <c r="BD796" s="51">
        <f t="shared" ca="1" si="456"/>
        <v>0</v>
      </c>
      <c r="BE796" s="15">
        <f t="shared" ca="1" si="457"/>
        <v>31499.980618905327</v>
      </c>
      <c r="BF796" s="15">
        <v>-23040.43</v>
      </c>
      <c r="BG796" s="15">
        <f t="shared" ca="1" si="458"/>
        <v>1002680.0412350317</v>
      </c>
      <c r="BH796" s="15"/>
      <c r="BI796" s="15"/>
    </row>
    <row r="797" spans="1:61" ht="11.25" x14ac:dyDescent="0.2">
      <c r="A797" s="20">
        <v>32140</v>
      </c>
      <c r="B797" s="20"/>
      <c r="C797" s="20">
        <v>1</v>
      </c>
      <c r="D797" s="20">
        <f t="shared" si="442"/>
        <v>3</v>
      </c>
      <c r="E797" s="47">
        <f t="shared" si="443"/>
        <v>3</v>
      </c>
      <c r="F797" s="47">
        <f t="shared" si="444"/>
        <v>33</v>
      </c>
      <c r="G797" s="21" t="s">
        <v>878</v>
      </c>
      <c r="H797" s="29">
        <v>2228</v>
      </c>
      <c r="I797" s="48"/>
      <c r="J797" s="29">
        <f t="shared" si="445"/>
        <v>3591.4029850746269</v>
      </c>
      <c r="K797" s="125">
        <v>163975.84999999998</v>
      </c>
      <c r="L797" s="125">
        <v>210485.01</v>
      </c>
      <c r="M797" s="125">
        <v>5909</v>
      </c>
      <c r="N797" s="126">
        <f t="shared" si="425"/>
        <v>206060.7659</v>
      </c>
      <c r="O797" s="126">
        <f t="shared" ca="1" si="426"/>
        <v>608773.40746497118</v>
      </c>
      <c r="P797" s="126">
        <f t="shared" ca="1" si="427"/>
        <v>120814</v>
      </c>
      <c r="Q797" s="49">
        <f t="shared" si="446"/>
        <v>1</v>
      </c>
      <c r="R797" s="49">
        <f t="shared" si="447"/>
        <v>0</v>
      </c>
      <c r="S797" s="49">
        <f ca="1">OFFSET(V!$B$7,D797,Q797)*H797</f>
        <v>12766.44</v>
      </c>
      <c r="T797" s="49">
        <f ca="1">IF(R797&gt;0,OFFSET(V!$I$7,D797,R797)*IF(R797=1,H797-9300,IF(R797=2,H797-18000,IF(R797=3,H797-45000,0))),0)</f>
        <v>0</v>
      </c>
      <c r="U797" s="49">
        <f>IF(AND(I797=1,H797&gt;20000,H797&lt;=45000),H797*V!$G$7,0)+IF(AND(I797=1,H797&gt;45000,H797&lt;=50000),V!$G$7/5000*(50000-H797)*H797,0)</f>
        <v>0</v>
      </c>
      <c r="V797" s="50">
        <f t="shared" ca="1" si="428"/>
        <v>12766.44</v>
      </c>
      <c r="W797" s="51">
        <v>0</v>
      </c>
      <c r="X797" s="51">
        <v>0</v>
      </c>
      <c r="Y797" s="52">
        <v>186.18780113805659</v>
      </c>
      <c r="Z797" s="52">
        <v>47662.332943322457</v>
      </c>
      <c r="AA797" s="52">
        <v>0</v>
      </c>
      <c r="AB797" s="138">
        <f t="shared" si="448"/>
        <v>0</v>
      </c>
      <c r="AC797" s="52">
        <v>45096.225611587943</v>
      </c>
      <c r="AD797" s="138">
        <f t="shared" si="429"/>
        <v>0</v>
      </c>
      <c r="AE797" s="138">
        <f t="shared" si="430"/>
        <v>2228</v>
      </c>
      <c r="AF797" s="138">
        <f t="shared" si="431"/>
        <v>0</v>
      </c>
      <c r="AG797" s="138">
        <f t="shared" si="432"/>
        <v>0</v>
      </c>
      <c r="AH797" s="29"/>
      <c r="AI797" s="29"/>
      <c r="AJ797" s="15"/>
      <c r="AK797" s="51">
        <f t="shared" ca="1" si="433"/>
        <v>1597035.7560688807</v>
      </c>
      <c r="AL797" s="15">
        <f t="shared" ca="1" si="434"/>
        <v>1730616.1960688806</v>
      </c>
      <c r="AM797" s="49">
        <f t="shared" ca="1" si="435"/>
        <v>9771.8574084645625</v>
      </c>
      <c r="AN797" s="49">
        <f t="shared" ca="1" si="436"/>
        <v>82.105401064874798</v>
      </c>
      <c r="AO797" s="15"/>
      <c r="AP797" s="49">
        <f t="shared" ca="1" si="437"/>
        <v>26241.6922908495</v>
      </c>
      <c r="AQ797" s="15">
        <f t="shared" si="449"/>
        <v>45096.225611587943</v>
      </c>
      <c r="AR797" s="15">
        <f t="shared" si="450"/>
        <v>0</v>
      </c>
      <c r="AS797" s="15"/>
      <c r="AT797" s="15"/>
      <c r="AU797" s="51">
        <f t="shared" si="438"/>
        <v>0</v>
      </c>
      <c r="AV797" s="51">
        <f t="shared" ca="1" si="439"/>
        <v>37155.013322273262</v>
      </c>
      <c r="AW797" s="51">
        <f t="shared" ca="1" si="451"/>
        <v>0</v>
      </c>
      <c r="AX797" s="15">
        <f t="shared" ca="1" si="452"/>
        <v>18300.480001534816</v>
      </c>
      <c r="AY797" s="51">
        <f t="shared" ca="1" si="453"/>
        <v>-2013.1496815736998</v>
      </c>
      <c r="AZ797" s="52">
        <f t="shared" ca="1" si="440"/>
        <v>0</v>
      </c>
      <c r="BA797" s="52">
        <f t="shared" ca="1" si="441"/>
        <v>0</v>
      </c>
      <c r="BB797" s="52">
        <f t="shared" si="454"/>
        <v>0</v>
      </c>
      <c r="BC797" s="39">
        <f t="shared" si="455"/>
        <v>0</v>
      </c>
      <c r="BD797" s="51">
        <f t="shared" ca="1" si="456"/>
        <v>0</v>
      </c>
      <c r="BE797" s="15">
        <f t="shared" ca="1" si="457"/>
        <v>61383.555931549061</v>
      </c>
      <c r="BF797" s="15">
        <v>-38261.79</v>
      </c>
      <c r="BG797" s="15">
        <f t="shared" ca="1" si="458"/>
        <v>1763591.9248099593</v>
      </c>
      <c r="BH797" s="15"/>
      <c r="BI797" s="15"/>
    </row>
    <row r="798" spans="1:61" ht="11.25" x14ac:dyDescent="0.2">
      <c r="A798" s="20">
        <v>32141</v>
      </c>
      <c r="B798" s="20"/>
      <c r="C798" s="20">
        <v>1</v>
      </c>
      <c r="D798" s="20">
        <f t="shared" si="442"/>
        <v>3</v>
      </c>
      <c r="E798" s="47">
        <f t="shared" si="443"/>
        <v>4</v>
      </c>
      <c r="F798" s="47">
        <f t="shared" si="444"/>
        <v>34</v>
      </c>
      <c r="G798" s="21" t="s">
        <v>879</v>
      </c>
      <c r="H798" s="29">
        <v>4017</v>
      </c>
      <c r="I798" s="48"/>
      <c r="J798" s="29">
        <f t="shared" si="445"/>
        <v>6475.1641791044776</v>
      </c>
      <c r="K798" s="125">
        <v>362069.4</v>
      </c>
      <c r="L798" s="125">
        <v>1585105.41</v>
      </c>
      <c r="M798" s="125">
        <v>0</v>
      </c>
      <c r="N798" s="126">
        <f t="shared" si="425"/>
        <v>878881.07790000003</v>
      </c>
      <c r="O798" s="126">
        <f t="shared" ca="1" si="426"/>
        <v>1097595.5016996362</v>
      </c>
      <c r="P798" s="126">
        <f t="shared" ca="1" si="427"/>
        <v>65614</v>
      </c>
      <c r="Q798" s="49">
        <f t="shared" si="446"/>
        <v>1</v>
      </c>
      <c r="R798" s="49">
        <f t="shared" si="447"/>
        <v>0</v>
      </c>
      <c r="S798" s="49">
        <f ca="1">OFFSET(V!$B$7,D798,Q798)*H798</f>
        <v>23017.410000000003</v>
      </c>
      <c r="T798" s="49">
        <f ca="1">IF(R798&gt;0,OFFSET(V!$I$7,D798,R798)*IF(R798=1,H798-9300,IF(R798=2,H798-18000,IF(R798=3,H798-45000,0))),0)</f>
        <v>0</v>
      </c>
      <c r="U798" s="49">
        <f>IF(AND(I798=1,H798&gt;20000,H798&lt;=45000),H798*V!$G$7,0)+IF(AND(I798=1,H798&gt;45000,H798&lt;=50000),V!$G$7/5000*(50000-H798)*H798,0)</f>
        <v>0</v>
      </c>
      <c r="V798" s="50">
        <f t="shared" ca="1" si="428"/>
        <v>23017.410000000003</v>
      </c>
      <c r="W798" s="51">
        <v>16527.3</v>
      </c>
      <c r="X798" s="51">
        <v>0</v>
      </c>
      <c r="Y798" s="52">
        <v>930.64831435361145</v>
      </c>
      <c r="Z798" s="52">
        <v>80286.98502212888</v>
      </c>
      <c r="AA798" s="52">
        <v>9190</v>
      </c>
      <c r="AB798" s="138">
        <f t="shared" si="448"/>
        <v>8190</v>
      </c>
      <c r="AC798" s="52">
        <v>75964.388787631964</v>
      </c>
      <c r="AD798" s="138">
        <f t="shared" si="429"/>
        <v>0</v>
      </c>
      <c r="AE798" s="138">
        <f t="shared" si="430"/>
        <v>4017</v>
      </c>
      <c r="AF798" s="138">
        <f t="shared" si="431"/>
        <v>0</v>
      </c>
      <c r="AG798" s="138">
        <f t="shared" si="432"/>
        <v>0</v>
      </c>
      <c r="AH798" s="29"/>
      <c r="AI798" s="29"/>
      <c r="AJ798" s="15"/>
      <c r="AK798" s="51">
        <f t="shared" ca="1" si="433"/>
        <v>2879395.2567902571</v>
      </c>
      <c r="AL798" s="15">
        <f t="shared" ca="1" si="434"/>
        <v>2984553.966790257</v>
      </c>
      <c r="AM798" s="49">
        <f t="shared" ca="1" si="435"/>
        <v>17618.290489139203</v>
      </c>
      <c r="AN798" s="49">
        <f t="shared" ca="1" si="436"/>
        <v>410.39881578328902</v>
      </c>
      <c r="AO798" s="15"/>
      <c r="AP798" s="49">
        <f t="shared" ca="1" si="437"/>
        <v>44204.012388905161</v>
      </c>
      <c r="AQ798" s="15">
        <f t="shared" si="449"/>
        <v>75964.388787631964</v>
      </c>
      <c r="AR798" s="15">
        <f t="shared" si="450"/>
        <v>0</v>
      </c>
      <c r="AS798" s="15"/>
      <c r="AT798" s="15"/>
      <c r="AU798" s="51">
        <f t="shared" si="438"/>
        <v>4095</v>
      </c>
      <c r="AV798" s="51">
        <f t="shared" ca="1" si="439"/>
        <v>66989.088202680286</v>
      </c>
      <c r="AW798" s="51">
        <f t="shared" ca="1" si="451"/>
        <v>0</v>
      </c>
      <c r="AX798" s="15">
        <f t="shared" ca="1" si="452"/>
        <v>39323.711803953483</v>
      </c>
      <c r="AY798" s="51">
        <f t="shared" ca="1" si="453"/>
        <v>-4325.8164752938483</v>
      </c>
      <c r="AZ798" s="52">
        <f t="shared" ca="1" si="440"/>
        <v>0</v>
      </c>
      <c r="BA798" s="52">
        <f t="shared" ca="1" si="441"/>
        <v>0</v>
      </c>
      <c r="BB798" s="52">
        <f t="shared" si="454"/>
        <v>0</v>
      </c>
      <c r="BC798" s="39">
        <f t="shared" si="455"/>
        <v>0</v>
      </c>
      <c r="BD798" s="51">
        <f t="shared" ca="1" si="456"/>
        <v>0</v>
      </c>
      <c r="BE798" s="15">
        <f t="shared" ca="1" si="457"/>
        <v>110962.2841162916</v>
      </c>
      <c r="BF798" s="15">
        <v>-91374.94</v>
      </c>
      <c r="BG798" s="15">
        <f t="shared" ca="1" si="458"/>
        <v>3022170.0002114708</v>
      </c>
      <c r="BH798" s="15"/>
      <c r="BI798" s="15"/>
    </row>
    <row r="799" spans="1:61" ht="11.25" x14ac:dyDescent="0.2">
      <c r="A799" s="20">
        <v>32142</v>
      </c>
      <c r="B799" s="20"/>
      <c r="C799" s="20">
        <v>1</v>
      </c>
      <c r="D799" s="20">
        <f t="shared" si="442"/>
        <v>3</v>
      </c>
      <c r="E799" s="47">
        <f t="shared" si="443"/>
        <v>5</v>
      </c>
      <c r="F799" s="47">
        <f t="shared" si="444"/>
        <v>35</v>
      </c>
      <c r="G799" s="21" t="s">
        <v>880</v>
      </c>
      <c r="H799" s="29">
        <v>7656</v>
      </c>
      <c r="I799" s="48"/>
      <c r="J799" s="29">
        <f t="shared" si="445"/>
        <v>12341.014925373134</v>
      </c>
      <c r="K799" s="125">
        <v>627875</v>
      </c>
      <c r="L799" s="125">
        <v>643013.64</v>
      </c>
      <c r="M799" s="125">
        <v>128013</v>
      </c>
      <c r="N799" s="126">
        <f t="shared" si="425"/>
        <v>830858.31960000005</v>
      </c>
      <c r="O799" s="126">
        <f t="shared" ca="1" si="426"/>
        <v>2091907.1847180519</v>
      </c>
      <c r="P799" s="126">
        <f t="shared" ca="1" si="427"/>
        <v>378315</v>
      </c>
      <c r="Q799" s="49">
        <f t="shared" si="446"/>
        <v>1</v>
      </c>
      <c r="R799" s="49">
        <f t="shared" si="447"/>
        <v>0</v>
      </c>
      <c r="S799" s="49">
        <f ca="1">OFFSET(V!$B$7,D799,Q799)*H799</f>
        <v>43868.880000000005</v>
      </c>
      <c r="T799" s="49">
        <f ca="1">IF(R799&gt;0,OFFSET(V!$I$7,D799,R799)*IF(R799=1,H799-9300,IF(R799=2,H799-18000,IF(R799=3,H799-45000,0))),0)</f>
        <v>0</v>
      </c>
      <c r="U799" s="49">
        <f>IF(AND(I799=1,H799&gt;20000,H799&lt;=45000),H799*V!$G$7,0)+IF(AND(I799=1,H799&gt;45000,H799&lt;=50000),V!$G$7/5000*(50000-H799)*H799,0)</f>
        <v>0</v>
      </c>
      <c r="V799" s="50">
        <f t="shared" ca="1" si="428"/>
        <v>43868.880000000005</v>
      </c>
      <c r="W799" s="51">
        <v>37972.400000000001</v>
      </c>
      <c r="X799" s="51">
        <v>0</v>
      </c>
      <c r="Y799" s="52">
        <v>1427.7305000617719</v>
      </c>
      <c r="Z799" s="52">
        <v>193463.80529494269</v>
      </c>
      <c r="AA799" s="52">
        <v>14899</v>
      </c>
      <c r="AB799" s="138">
        <f t="shared" si="448"/>
        <v>13899</v>
      </c>
      <c r="AC799" s="52">
        <v>183047.8466430034</v>
      </c>
      <c r="AD799" s="138">
        <f t="shared" si="429"/>
        <v>0</v>
      </c>
      <c r="AE799" s="138">
        <f t="shared" si="430"/>
        <v>7656</v>
      </c>
      <c r="AF799" s="138">
        <f t="shared" si="431"/>
        <v>0</v>
      </c>
      <c r="AG799" s="138">
        <f t="shared" si="432"/>
        <v>0</v>
      </c>
      <c r="AH799" s="29"/>
      <c r="AI799" s="29"/>
      <c r="AJ799" s="15"/>
      <c r="AK799" s="51">
        <f t="shared" ca="1" si="433"/>
        <v>5487839.2048758296</v>
      </c>
      <c r="AL799" s="15">
        <f t="shared" ca="1" si="434"/>
        <v>5947995.4848758299</v>
      </c>
      <c r="AM799" s="49">
        <f t="shared" ca="1" si="435"/>
        <v>33578.698527470689</v>
      </c>
      <c r="AN799" s="49">
        <f t="shared" ca="1" si="436"/>
        <v>629.60293103845822</v>
      </c>
      <c r="AO799" s="15"/>
      <c r="AP799" s="49">
        <f t="shared" ca="1" si="437"/>
        <v>106516.34811925364</v>
      </c>
      <c r="AQ799" s="15">
        <f t="shared" si="449"/>
        <v>183047.8466430034</v>
      </c>
      <c r="AR799" s="15">
        <f t="shared" si="450"/>
        <v>0</v>
      </c>
      <c r="AS799" s="15"/>
      <c r="AT799" s="15"/>
      <c r="AU799" s="51">
        <f t="shared" si="438"/>
        <v>6949.5</v>
      </c>
      <c r="AV799" s="51">
        <f t="shared" ca="1" si="439"/>
        <v>127674.49820256916</v>
      </c>
      <c r="AW799" s="51">
        <f t="shared" ca="1" si="451"/>
        <v>0</v>
      </c>
      <c r="AX799" s="15">
        <f t="shared" ca="1" si="452"/>
        <v>58092.499678819382</v>
      </c>
      <c r="AY799" s="51">
        <f t="shared" ca="1" si="453"/>
        <v>-6390.4825021216539</v>
      </c>
      <c r="AZ799" s="52">
        <f t="shared" ca="1" si="440"/>
        <v>0</v>
      </c>
      <c r="BA799" s="52">
        <f t="shared" ca="1" si="441"/>
        <v>0</v>
      </c>
      <c r="BB799" s="52">
        <f t="shared" si="454"/>
        <v>0</v>
      </c>
      <c r="BC799" s="39">
        <f t="shared" si="455"/>
        <v>0</v>
      </c>
      <c r="BD799" s="51">
        <f t="shared" ca="1" si="456"/>
        <v>0</v>
      </c>
      <c r="BE799" s="15">
        <f t="shared" ca="1" si="457"/>
        <v>234749.86381970113</v>
      </c>
      <c r="BF799" s="15">
        <v>-132790.38</v>
      </c>
      <c r="BG799" s="15">
        <f t="shared" ca="1" si="458"/>
        <v>6084163.2701540394</v>
      </c>
      <c r="BH799" s="15"/>
      <c r="BI799" s="15"/>
    </row>
    <row r="800" spans="1:61" s="57" customFormat="1" ht="11.25" x14ac:dyDescent="0.2">
      <c r="A800" s="55">
        <v>32143</v>
      </c>
      <c r="B800" s="55"/>
      <c r="C800" s="20">
        <v>1</v>
      </c>
      <c r="D800" s="20">
        <f t="shared" si="442"/>
        <v>3</v>
      </c>
      <c r="E800" s="47">
        <f t="shared" si="443"/>
        <v>3</v>
      </c>
      <c r="F800" s="47">
        <f t="shared" si="444"/>
        <v>33</v>
      </c>
      <c r="G800" s="36" t="s">
        <v>881</v>
      </c>
      <c r="H800" s="29">
        <v>1362</v>
      </c>
      <c r="I800" s="48"/>
      <c r="J800" s="29">
        <f t="shared" si="445"/>
        <v>2195.4626865671644</v>
      </c>
      <c r="K800" s="125">
        <v>83454.5</v>
      </c>
      <c r="L800" s="125">
        <v>22646.29</v>
      </c>
      <c r="M800" s="125">
        <v>39679</v>
      </c>
      <c r="N800" s="126">
        <f t="shared" si="425"/>
        <v>108598.2931</v>
      </c>
      <c r="O800" s="126">
        <f t="shared" ca="1" si="426"/>
        <v>372149.63239106414</v>
      </c>
      <c r="P800" s="126">
        <f t="shared" ca="1" si="427"/>
        <v>79065</v>
      </c>
      <c r="Q800" s="49">
        <f t="shared" si="446"/>
        <v>1</v>
      </c>
      <c r="R800" s="49">
        <f t="shared" si="447"/>
        <v>0</v>
      </c>
      <c r="S800" s="49">
        <f ca="1">OFFSET(V!$B$7,D800,Q800)*H800</f>
        <v>7804.26</v>
      </c>
      <c r="T800" s="49">
        <f ca="1">IF(R800&gt;0,OFFSET(V!$I$7,D800,R800)*IF(R800=1,H800-9300,IF(R800=2,H800-18000,IF(R800=3,H800-45000,0))),0)</f>
        <v>0</v>
      </c>
      <c r="U800" s="49">
        <f>IF(AND(I800=1,H800&gt;20000,H800&lt;=45000),H800*V!$G$7,0)+IF(AND(I800=1,H800&gt;45000,H800&lt;=50000),V!$G$7/5000*(50000-H800)*H800,0)</f>
        <v>0</v>
      </c>
      <c r="V800" s="50">
        <f t="shared" ca="1" si="428"/>
        <v>7804.26</v>
      </c>
      <c r="W800" s="51">
        <v>0</v>
      </c>
      <c r="X800" s="51">
        <v>0</v>
      </c>
      <c r="Y800" s="52">
        <v>240.54708109561562</v>
      </c>
      <c r="Z800" s="52">
        <v>24876.928555336726</v>
      </c>
      <c r="AA800" s="52">
        <v>0</v>
      </c>
      <c r="AB800" s="138">
        <f t="shared" si="448"/>
        <v>0</v>
      </c>
      <c r="AC800" s="52">
        <v>23537.571775785109</v>
      </c>
      <c r="AD800" s="138">
        <f t="shared" si="429"/>
        <v>0</v>
      </c>
      <c r="AE800" s="138">
        <f t="shared" si="430"/>
        <v>1362</v>
      </c>
      <c r="AF800" s="138">
        <f t="shared" si="431"/>
        <v>0</v>
      </c>
      <c r="AG800" s="138">
        <f t="shared" si="432"/>
        <v>0</v>
      </c>
      <c r="AH800" s="29"/>
      <c r="AI800" s="29"/>
      <c r="AJ800" s="56"/>
      <c r="AK800" s="51">
        <f t="shared" ca="1" si="433"/>
        <v>976284.87422164064</v>
      </c>
      <c r="AL800" s="15">
        <f t="shared" ca="1" si="434"/>
        <v>1063154.1342216406</v>
      </c>
      <c r="AM800" s="49">
        <f t="shared" ca="1" si="435"/>
        <v>5973.6399417992525</v>
      </c>
      <c r="AN800" s="49">
        <f t="shared" ca="1" si="436"/>
        <v>106.07684524775001</v>
      </c>
      <c r="AO800" s="15"/>
      <c r="AP800" s="49">
        <f t="shared" ca="1" si="437"/>
        <v>13696.616677720835</v>
      </c>
      <c r="AQ800" s="15">
        <f t="shared" si="449"/>
        <v>23537.571775785109</v>
      </c>
      <c r="AR800" s="15">
        <f t="shared" si="450"/>
        <v>0</v>
      </c>
      <c r="AS800" s="15"/>
      <c r="AT800" s="15"/>
      <c r="AU800" s="51">
        <f t="shared" si="438"/>
        <v>0</v>
      </c>
      <c r="AV800" s="51">
        <f t="shared" ca="1" si="439"/>
        <v>22713.253206883386</v>
      </c>
      <c r="AW800" s="51">
        <f t="shared" ca="1" si="451"/>
        <v>0</v>
      </c>
      <c r="AX800" s="15">
        <f t="shared" ca="1" si="452"/>
        <v>12872.298108819115</v>
      </c>
      <c r="AY800" s="51">
        <f t="shared" ca="1" si="453"/>
        <v>-1416.0209369763859</v>
      </c>
      <c r="AZ800" s="52">
        <f t="shared" ca="1" si="440"/>
        <v>0</v>
      </c>
      <c r="BA800" s="52">
        <f t="shared" ca="1" si="441"/>
        <v>0</v>
      </c>
      <c r="BB800" s="52">
        <f t="shared" si="454"/>
        <v>0</v>
      </c>
      <c r="BC800" s="39">
        <f t="shared" si="455"/>
        <v>0</v>
      </c>
      <c r="BD800" s="51">
        <f t="shared" ca="1" si="456"/>
        <v>0</v>
      </c>
      <c r="BE800" s="15">
        <f t="shared" ca="1" si="457"/>
        <v>34993.848947627841</v>
      </c>
      <c r="BF800" s="15">
        <v>-21219.57</v>
      </c>
      <c r="BG800" s="15">
        <f t="shared" ca="1" si="458"/>
        <v>1083008.1299563155</v>
      </c>
      <c r="BH800" s="15"/>
      <c r="BI800" s="15"/>
    </row>
    <row r="801" spans="1:61" ht="11.25" x14ac:dyDescent="0.2">
      <c r="A801" s="20">
        <v>32202</v>
      </c>
      <c r="B801" s="20"/>
      <c r="C801" s="20">
        <v>1</v>
      </c>
      <c r="D801" s="20">
        <f t="shared" si="442"/>
        <v>3</v>
      </c>
      <c r="E801" s="47">
        <f t="shared" si="443"/>
        <v>3</v>
      </c>
      <c r="F801" s="47">
        <f t="shared" si="444"/>
        <v>33</v>
      </c>
      <c r="G801" s="21" t="s">
        <v>882</v>
      </c>
      <c r="H801" s="29">
        <v>1085</v>
      </c>
      <c r="I801" s="48"/>
      <c r="J801" s="29">
        <f t="shared" si="445"/>
        <v>1748.955223880597</v>
      </c>
      <c r="K801" s="125">
        <v>64491.75</v>
      </c>
      <c r="L801" s="125">
        <v>71956.81</v>
      </c>
      <c r="M801" s="125">
        <v>33684</v>
      </c>
      <c r="N801" s="126">
        <f t="shared" si="425"/>
        <v>108181.2159</v>
      </c>
      <c r="O801" s="126">
        <f t="shared" ca="1" si="426"/>
        <v>296462.8128812809</v>
      </c>
      <c r="P801" s="126">
        <f t="shared" ca="1" si="427"/>
        <v>56484</v>
      </c>
      <c r="Q801" s="49">
        <f t="shared" si="446"/>
        <v>1</v>
      </c>
      <c r="R801" s="49">
        <f t="shared" si="447"/>
        <v>0</v>
      </c>
      <c r="S801" s="49">
        <f ca="1">OFFSET(V!$B$7,D801,Q801)*H801</f>
        <v>6217.05</v>
      </c>
      <c r="T801" s="49">
        <f ca="1">IF(R801&gt;0,OFFSET(V!$I$7,D801,R801)*IF(R801=1,H801-9300,IF(R801=2,H801-18000,IF(R801=3,H801-45000,0))),0)</f>
        <v>0</v>
      </c>
      <c r="U801" s="49">
        <f>IF(AND(I801=1,H801&gt;20000,H801&lt;=45000),H801*V!$G$7,0)+IF(AND(I801=1,H801&gt;45000,H801&lt;=50000),V!$G$7/5000*(50000-H801)*H801,0)</f>
        <v>0</v>
      </c>
      <c r="V801" s="50">
        <f t="shared" ca="1" si="428"/>
        <v>6217.05</v>
      </c>
      <c r="W801" s="51">
        <v>0</v>
      </c>
      <c r="X801" s="51">
        <v>0</v>
      </c>
      <c r="Y801" s="52">
        <v>258.71528963758055</v>
      </c>
      <c r="Z801" s="52">
        <v>13964.012412520075</v>
      </c>
      <c r="AA801" s="52">
        <v>0</v>
      </c>
      <c r="AB801" s="138">
        <f t="shared" si="448"/>
        <v>0</v>
      </c>
      <c r="AC801" s="52">
        <v>13212.199556972058</v>
      </c>
      <c r="AD801" s="138">
        <f t="shared" si="429"/>
        <v>0</v>
      </c>
      <c r="AE801" s="138">
        <f t="shared" si="430"/>
        <v>1085</v>
      </c>
      <c r="AF801" s="138">
        <f t="shared" si="431"/>
        <v>0</v>
      </c>
      <c r="AG801" s="138">
        <f t="shared" si="432"/>
        <v>0</v>
      </c>
      <c r="AH801" s="29"/>
      <c r="AI801" s="29"/>
      <c r="AJ801" s="15"/>
      <c r="AK801" s="51">
        <f t="shared" ca="1" si="433"/>
        <v>777730.60831900151</v>
      </c>
      <c r="AL801" s="15">
        <f t="shared" ca="1" si="434"/>
        <v>840431.65831900155</v>
      </c>
      <c r="AM801" s="49">
        <f t="shared" ca="1" si="435"/>
        <v>4758.7366643554979</v>
      </c>
      <c r="AN801" s="49">
        <f t="shared" ca="1" si="436"/>
        <v>114.08869156555591</v>
      </c>
      <c r="AO801" s="15"/>
      <c r="AP801" s="49">
        <f t="shared" ca="1" si="437"/>
        <v>7688.237109809651</v>
      </c>
      <c r="AQ801" s="15">
        <f t="shared" si="449"/>
        <v>13212.199556972058</v>
      </c>
      <c r="AR801" s="15">
        <f t="shared" si="450"/>
        <v>0</v>
      </c>
      <c r="AS801" s="15"/>
      <c r="AT801" s="15"/>
      <c r="AU801" s="51">
        <f t="shared" si="438"/>
        <v>0</v>
      </c>
      <c r="AV801" s="51">
        <f t="shared" ca="1" si="439"/>
        <v>18093.891137642051</v>
      </c>
      <c r="AW801" s="51">
        <f t="shared" ca="1" si="451"/>
        <v>0</v>
      </c>
      <c r="AX801" s="15">
        <f t="shared" ca="1" si="452"/>
        <v>12569.928690479645</v>
      </c>
      <c r="AY801" s="51">
        <f t="shared" ca="1" si="453"/>
        <v>-1382.7587002374216</v>
      </c>
      <c r="AZ801" s="52">
        <f t="shared" ca="1" si="440"/>
        <v>0</v>
      </c>
      <c r="BA801" s="52">
        <f t="shared" ca="1" si="441"/>
        <v>0</v>
      </c>
      <c r="BB801" s="52">
        <f t="shared" si="454"/>
        <v>0</v>
      </c>
      <c r="BC801" s="39">
        <f t="shared" si="455"/>
        <v>0</v>
      </c>
      <c r="BD801" s="51">
        <f t="shared" ca="1" si="456"/>
        <v>0</v>
      </c>
      <c r="BE801" s="15">
        <f t="shared" ca="1" si="457"/>
        <v>24399.369547214283</v>
      </c>
      <c r="BF801" s="15">
        <v>-17431.75</v>
      </c>
      <c r="BG801" s="15">
        <f t="shared" ca="1" si="458"/>
        <v>852272.10322213685</v>
      </c>
      <c r="BH801" s="15"/>
      <c r="BI801" s="15"/>
    </row>
    <row r="802" spans="1:61" ht="11.25" x14ac:dyDescent="0.2">
      <c r="A802" s="20">
        <v>32203</v>
      </c>
      <c r="B802" s="20"/>
      <c r="C802" s="20">
        <v>1</v>
      </c>
      <c r="D802" s="20">
        <f t="shared" si="442"/>
        <v>3</v>
      </c>
      <c r="E802" s="47">
        <f t="shared" si="443"/>
        <v>3</v>
      </c>
      <c r="F802" s="47">
        <f t="shared" si="444"/>
        <v>33</v>
      </c>
      <c r="G802" s="21" t="s">
        <v>883</v>
      </c>
      <c r="H802" s="29">
        <v>1674</v>
      </c>
      <c r="I802" s="48"/>
      <c r="J802" s="29">
        <f t="shared" si="445"/>
        <v>2698.3880597014927</v>
      </c>
      <c r="K802" s="125">
        <v>124370.1</v>
      </c>
      <c r="L802" s="125">
        <v>210847.23</v>
      </c>
      <c r="M802" s="125">
        <v>0</v>
      </c>
      <c r="N802" s="126">
        <f t="shared" si="425"/>
        <v>171776.89170000001</v>
      </c>
      <c r="O802" s="126">
        <f t="shared" ca="1" si="426"/>
        <v>457399.76844540483</v>
      </c>
      <c r="P802" s="126">
        <f t="shared" ca="1" si="427"/>
        <v>85687</v>
      </c>
      <c r="Q802" s="49">
        <f t="shared" si="446"/>
        <v>1</v>
      </c>
      <c r="R802" s="49">
        <f t="shared" si="447"/>
        <v>0</v>
      </c>
      <c r="S802" s="49">
        <f ca="1">OFFSET(V!$B$7,D802,Q802)*H802</f>
        <v>9592.02</v>
      </c>
      <c r="T802" s="49">
        <f ca="1">IF(R802&gt;0,OFFSET(V!$I$7,D802,R802)*IF(R802=1,H802-9300,IF(R802=2,H802-18000,IF(R802=3,H802-45000,0))),0)</f>
        <v>0</v>
      </c>
      <c r="U802" s="49">
        <f>IF(AND(I802=1,H802&gt;20000,H802&lt;=45000),H802*V!$G$7,0)+IF(AND(I802=1,H802&gt;45000,H802&lt;=50000),V!$G$7/5000*(50000-H802)*H802,0)</f>
        <v>0</v>
      </c>
      <c r="V802" s="50">
        <f t="shared" ca="1" si="428"/>
        <v>9592.02</v>
      </c>
      <c r="W802" s="51">
        <v>0</v>
      </c>
      <c r="X802" s="51">
        <v>0</v>
      </c>
      <c r="Y802" s="52">
        <v>8.357375929303867</v>
      </c>
      <c r="Z802" s="52">
        <v>37833.768159124433</v>
      </c>
      <c r="AA802" s="52">
        <v>2320</v>
      </c>
      <c r="AB802" s="138">
        <f t="shared" si="448"/>
        <v>1320</v>
      </c>
      <c r="AC802" s="52">
        <v>35796.824017600309</v>
      </c>
      <c r="AD802" s="138">
        <f t="shared" si="429"/>
        <v>0</v>
      </c>
      <c r="AE802" s="138">
        <f t="shared" si="430"/>
        <v>1674</v>
      </c>
      <c r="AF802" s="138">
        <f t="shared" si="431"/>
        <v>0</v>
      </c>
      <c r="AG802" s="138">
        <f t="shared" si="432"/>
        <v>0</v>
      </c>
      <c r="AH802" s="29"/>
      <c r="AI802" s="29"/>
      <c r="AJ802" s="15"/>
      <c r="AK802" s="51">
        <f t="shared" ca="1" si="433"/>
        <v>1199927.2242636024</v>
      </c>
      <c r="AL802" s="15">
        <f t="shared" ca="1" si="434"/>
        <v>1295206.2442636024</v>
      </c>
      <c r="AM802" s="49">
        <f t="shared" ca="1" si="435"/>
        <v>7342.0508535770541</v>
      </c>
      <c r="AN802" s="49">
        <f t="shared" ca="1" si="436"/>
        <v>3.6854493061907108</v>
      </c>
      <c r="AO802" s="15"/>
      <c r="AP802" s="49">
        <f t="shared" ca="1" si="437"/>
        <v>20830.329547982779</v>
      </c>
      <c r="AQ802" s="15">
        <f t="shared" si="449"/>
        <v>35796.824017600309</v>
      </c>
      <c r="AR802" s="15">
        <f t="shared" si="450"/>
        <v>0</v>
      </c>
      <c r="AS802" s="15"/>
      <c r="AT802" s="15"/>
      <c r="AU802" s="51">
        <f t="shared" si="438"/>
        <v>660</v>
      </c>
      <c r="AV802" s="51">
        <f t="shared" ca="1" si="439"/>
        <v>27916.289183790592</v>
      </c>
      <c r="AW802" s="51">
        <f t="shared" ca="1" si="451"/>
        <v>0</v>
      </c>
      <c r="AX802" s="15">
        <f t="shared" ca="1" si="452"/>
        <v>13609.794714173062</v>
      </c>
      <c r="AY802" s="51">
        <f t="shared" ca="1" si="453"/>
        <v>-1497.1494678184986</v>
      </c>
      <c r="AZ802" s="52">
        <f t="shared" ca="1" si="440"/>
        <v>0</v>
      </c>
      <c r="BA802" s="52">
        <f t="shared" ca="1" si="441"/>
        <v>0</v>
      </c>
      <c r="BB802" s="52">
        <f t="shared" si="454"/>
        <v>0</v>
      </c>
      <c r="BC802" s="39">
        <f t="shared" si="455"/>
        <v>0</v>
      </c>
      <c r="BD802" s="51">
        <f t="shared" ca="1" si="456"/>
        <v>0</v>
      </c>
      <c r="BE802" s="15">
        <f t="shared" ca="1" si="457"/>
        <v>47909.469263954874</v>
      </c>
      <c r="BF802" s="15">
        <v>-29423.31</v>
      </c>
      <c r="BG802" s="15">
        <f t="shared" ca="1" si="458"/>
        <v>1321038.1398304403</v>
      </c>
      <c r="BH802" s="15"/>
      <c r="BI802" s="15"/>
    </row>
    <row r="803" spans="1:61" ht="11.25" x14ac:dyDescent="0.2">
      <c r="A803" s="20">
        <v>32206</v>
      </c>
      <c r="B803" s="20"/>
      <c r="C803" s="20">
        <v>1</v>
      </c>
      <c r="D803" s="20">
        <f t="shared" si="442"/>
        <v>3</v>
      </c>
      <c r="E803" s="47">
        <f t="shared" si="443"/>
        <v>3</v>
      </c>
      <c r="F803" s="47">
        <f t="shared" si="444"/>
        <v>33</v>
      </c>
      <c r="G803" s="21" t="s">
        <v>884</v>
      </c>
      <c r="H803" s="29">
        <v>1240</v>
      </c>
      <c r="I803" s="48"/>
      <c r="J803" s="29">
        <f t="shared" si="445"/>
        <v>1998.8059701492537</v>
      </c>
      <c r="K803" s="125">
        <v>77836</v>
      </c>
      <c r="L803" s="125">
        <v>177377.77</v>
      </c>
      <c r="M803" s="125">
        <v>0</v>
      </c>
      <c r="N803" s="126">
        <f t="shared" si="425"/>
        <v>125219.2503</v>
      </c>
      <c r="O803" s="126">
        <f t="shared" ca="1" si="426"/>
        <v>338814.64329289243</v>
      </c>
      <c r="P803" s="126">
        <f t="shared" ca="1" si="427"/>
        <v>64079</v>
      </c>
      <c r="Q803" s="49">
        <f t="shared" si="446"/>
        <v>1</v>
      </c>
      <c r="R803" s="49">
        <f t="shared" si="447"/>
        <v>0</v>
      </c>
      <c r="S803" s="49">
        <f ca="1">OFFSET(V!$B$7,D803,Q803)*H803</f>
        <v>7105.2000000000007</v>
      </c>
      <c r="T803" s="49">
        <f ca="1">IF(R803&gt;0,OFFSET(V!$I$7,D803,R803)*IF(R803=1,H803-9300,IF(R803=2,H803-18000,IF(R803=3,H803-45000,0))),0)</f>
        <v>0</v>
      </c>
      <c r="U803" s="49">
        <f>IF(AND(I803=1,H803&gt;20000,H803&lt;=45000),H803*V!$G$7,0)+IF(AND(I803=1,H803&gt;45000,H803&lt;=50000),V!$G$7/5000*(50000-H803)*H803,0)</f>
        <v>0</v>
      </c>
      <c r="V803" s="50">
        <f t="shared" ca="1" si="428"/>
        <v>7105.2000000000007</v>
      </c>
      <c r="W803" s="51">
        <v>0</v>
      </c>
      <c r="X803" s="51">
        <v>0</v>
      </c>
      <c r="Y803" s="52">
        <v>0</v>
      </c>
      <c r="Z803" s="52">
        <v>11588.192117904406</v>
      </c>
      <c r="AA803" s="52">
        <v>0</v>
      </c>
      <c r="AB803" s="138">
        <f t="shared" si="448"/>
        <v>0</v>
      </c>
      <c r="AC803" s="52">
        <v>10964.291798323664</v>
      </c>
      <c r="AD803" s="138">
        <f t="shared" si="429"/>
        <v>0</v>
      </c>
      <c r="AE803" s="138">
        <f t="shared" si="430"/>
        <v>1240</v>
      </c>
      <c r="AF803" s="138">
        <f t="shared" si="431"/>
        <v>0</v>
      </c>
      <c r="AG803" s="138">
        <f t="shared" si="432"/>
        <v>0</v>
      </c>
      <c r="AH803" s="29"/>
      <c r="AI803" s="29"/>
      <c r="AJ803" s="15"/>
      <c r="AK803" s="51">
        <f t="shared" ca="1" si="433"/>
        <v>888834.98093600164</v>
      </c>
      <c r="AL803" s="15">
        <f t="shared" ca="1" si="434"/>
        <v>960019.18093600159</v>
      </c>
      <c r="AM803" s="49">
        <f t="shared" ca="1" si="435"/>
        <v>5438.5561878348553</v>
      </c>
      <c r="AN803" s="49">
        <f t="shared" ca="1" si="436"/>
        <v>0</v>
      </c>
      <c r="AO803" s="15"/>
      <c r="AP803" s="49">
        <f t="shared" ca="1" si="437"/>
        <v>6380.169685082501</v>
      </c>
      <c r="AQ803" s="15">
        <f t="shared" si="449"/>
        <v>10964.291798323664</v>
      </c>
      <c r="AR803" s="15">
        <f t="shared" si="450"/>
        <v>0</v>
      </c>
      <c r="AS803" s="15"/>
      <c r="AT803" s="15"/>
      <c r="AU803" s="51">
        <f t="shared" si="438"/>
        <v>0</v>
      </c>
      <c r="AV803" s="51">
        <f t="shared" ca="1" si="439"/>
        <v>20678.732728733772</v>
      </c>
      <c r="AW803" s="51">
        <f t="shared" ca="1" si="451"/>
        <v>0</v>
      </c>
      <c r="AX803" s="15">
        <f t="shared" ca="1" si="452"/>
        <v>16094.610615492607</v>
      </c>
      <c r="AY803" s="51">
        <f t="shared" ca="1" si="453"/>
        <v>-1770.4923713975948</v>
      </c>
      <c r="AZ803" s="52">
        <f t="shared" ca="1" si="440"/>
        <v>0</v>
      </c>
      <c r="BA803" s="52">
        <f t="shared" ca="1" si="441"/>
        <v>0</v>
      </c>
      <c r="BB803" s="52">
        <f t="shared" si="454"/>
        <v>0</v>
      </c>
      <c r="BC803" s="39">
        <f t="shared" si="455"/>
        <v>0</v>
      </c>
      <c r="BD803" s="51">
        <f t="shared" ca="1" si="456"/>
        <v>0</v>
      </c>
      <c r="BE803" s="15">
        <f t="shared" ca="1" si="457"/>
        <v>25288.410042418676</v>
      </c>
      <c r="BF803" s="15">
        <v>-22161.37</v>
      </c>
      <c r="BG803" s="15">
        <f t="shared" ca="1" si="458"/>
        <v>968584.77716625505</v>
      </c>
      <c r="BH803" s="15"/>
      <c r="BI803" s="15"/>
    </row>
    <row r="804" spans="1:61" ht="11.25" x14ac:dyDescent="0.2">
      <c r="A804" s="20">
        <v>32207</v>
      </c>
      <c r="B804" s="20"/>
      <c r="C804" s="20">
        <v>1</v>
      </c>
      <c r="D804" s="20">
        <f t="shared" si="442"/>
        <v>3</v>
      </c>
      <c r="E804" s="47">
        <f t="shared" si="443"/>
        <v>4</v>
      </c>
      <c r="F804" s="47">
        <f t="shared" si="444"/>
        <v>34</v>
      </c>
      <c r="G804" s="21" t="s">
        <v>885</v>
      </c>
      <c r="H804" s="29">
        <v>2750</v>
      </c>
      <c r="I804" s="48"/>
      <c r="J804" s="29">
        <f t="shared" si="445"/>
        <v>4432.8358208955224</v>
      </c>
      <c r="K804" s="125">
        <v>232342.44999999998</v>
      </c>
      <c r="L804" s="125">
        <v>703086.11</v>
      </c>
      <c r="M804" s="125">
        <v>0</v>
      </c>
      <c r="N804" s="126">
        <f t="shared" si="425"/>
        <v>441490.14689999993</v>
      </c>
      <c r="O804" s="126">
        <f t="shared" ca="1" si="426"/>
        <v>751403.44278665655</v>
      </c>
      <c r="P804" s="126">
        <f t="shared" ca="1" si="427"/>
        <v>92974</v>
      </c>
      <c r="Q804" s="49">
        <f t="shared" si="446"/>
        <v>1</v>
      </c>
      <c r="R804" s="49">
        <f t="shared" si="447"/>
        <v>0</v>
      </c>
      <c r="S804" s="49">
        <f ca="1">OFFSET(V!$B$7,D804,Q804)*H804</f>
        <v>15757.500000000002</v>
      </c>
      <c r="T804" s="49">
        <f ca="1">IF(R804&gt;0,OFFSET(V!$I$7,D804,R804)*IF(R804=1,H804-9300,IF(R804=2,H804-18000,IF(R804=3,H804-45000,0))),0)</f>
        <v>0</v>
      </c>
      <c r="U804" s="49">
        <f>IF(AND(I804=1,H804&gt;20000,H804&lt;=45000),H804*V!$G$7,0)+IF(AND(I804=1,H804&gt;45000,H804&lt;=50000),V!$G$7/5000*(50000-H804)*H804,0)</f>
        <v>0</v>
      </c>
      <c r="V804" s="50">
        <f t="shared" ca="1" si="428"/>
        <v>15757.500000000002</v>
      </c>
      <c r="W804" s="51">
        <v>13737.150000000001</v>
      </c>
      <c r="X804" s="51">
        <v>0</v>
      </c>
      <c r="Y804" s="52">
        <v>87502.016671148158</v>
      </c>
      <c r="Z804" s="52">
        <v>106811.1160367143</v>
      </c>
      <c r="AA804" s="52">
        <v>4021</v>
      </c>
      <c r="AB804" s="138">
        <f t="shared" si="448"/>
        <v>3021</v>
      </c>
      <c r="AC804" s="52">
        <v>101060.47877146566</v>
      </c>
      <c r="AD804" s="138">
        <f t="shared" si="429"/>
        <v>0</v>
      </c>
      <c r="AE804" s="138">
        <f t="shared" si="430"/>
        <v>2750</v>
      </c>
      <c r="AF804" s="138">
        <f t="shared" si="431"/>
        <v>0</v>
      </c>
      <c r="AG804" s="138">
        <f t="shared" si="432"/>
        <v>0</v>
      </c>
      <c r="AH804" s="29"/>
      <c r="AI804" s="29"/>
      <c r="AJ804" s="15"/>
      <c r="AK804" s="51">
        <f t="shared" ca="1" si="433"/>
        <v>1971206.610946778</v>
      </c>
      <c r="AL804" s="15">
        <f t="shared" ca="1" si="434"/>
        <v>2093675.2609467779</v>
      </c>
      <c r="AM804" s="49">
        <f t="shared" ca="1" si="435"/>
        <v>12061.314126246654</v>
      </c>
      <c r="AN804" s="49">
        <f t="shared" ca="1" si="436"/>
        <v>38586.782425357829</v>
      </c>
      <c r="AO804" s="15"/>
      <c r="AP804" s="49">
        <f t="shared" ca="1" si="437"/>
        <v>58807.537675731139</v>
      </c>
      <c r="AQ804" s="15">
        <f t="shared" si="449"/>
        <v>101060.47877146566</v>
      </c>
      <c r="AR804" s="15">
        <f t="shared" si="450"/>
        <v>0</v>
      </c>
      <c r="AS804" s="15"/>
      <c r="AT804" s="15"/>
      <c r="AU804" s="51">
        <f t="shared" si="438"/>
        <v>1510.5</v>
      </c>
      <c r="AV804" s="51">
        <f t="shared" ca="1" si="439"/>
        <v>45860.092745175702</v>
      </c>
      <c r="AW804" s="51">
        <f t="shared" ca="1" si="451"/>
        <v>0</v>
      </c>
      <c r="AX804" s="15">
        <f t="shared" ca="1" si="452"/>
        <v>5117.6516494411917</v>
      </c>
      <c r="AY804" s="51">
        <f t="shared" ca="1" si="453"/>
        <v>-562.96877391268436</v>
      </c>
      <c r="AZ804" s="52">
        <f t="shared" ca="1" si="440"/>
        <v>0</v>
      </c>
      <c r="BA804" s="52">
        <f t="shared" ca="1" si="441"/>
        <v>0</v>
      </c>
      <c r="BB804" s="52">
        <f t="shared" si="454"/>
        <v>0</v>
      </c>
      <c r="BC804" s="39">
        <f t="shared" si="455"/>
        <v>0</v>
      </c>
      <c r="BD804" s="51">
        <f t="shared" ca="1" si="456"/>
        <v>0</v>
      </c>
      <c r="BE804" s="15">
        <f t="shared" ca="1" si="457"/>
        <v>105615.16164699417</v>
      </c>
      <c r="BF804" s="15">
        <v>-57028.03</v>
      </c>
      <c r="BG804" s="15">
        <f t="shared" ca="1" si="458"/>
        <v>2192910.4891453772</v>
      </c>
      <c r="BH804" s="15"/>
      <c r="BI804" s="15"/>
    </row>
    <row r="805" spans="1:61" ht="11.25" x14ac:dyDescent="0.2">
      <c r="A805" s="20">
        <v>32209</v>
      </c>
      <c r="B805" s="20"/>
      <c r="C805" s="20">
        <v>1</v>
      </c>
      <c r="D805" s="20">
        <f t="shared" si="442"/>
        <v>3</v>
      </c>
      <c r="E805" s="47">
        <f t="shared" si="443"/>
        <v>3</v>
      </c>
      <c r="F805" s="47">
        <f t="shared" si="444"/>
        <v>33</v>
      </c>
      <c r="G805" s="21" t="s">
        <v>886</v>
      </c>
      <c r="H805" s="29">
        <v>1499</v>
      </c>
      <c r="I805" s="48"/>
      <c r="J805" s="29">
        <f t="shared" si="445"/>
        <v>2416.2985074626868</v>
      </c>
      <c r="K805" s="125">
        <v>96907.75</v>
      </c>
      <c r="L805" s="125">
        <v>589920.01</v>
      </c>
      <c r="M805" s="125">
        <v>0</v>
      </c>
      <c r="N805" s="126">
        <f t="shared" si="425"/>
        <v>299842.38390000002</v>
      </c>
      <c r="O805" s="126">
        <f t="shared" ca="1" si="426"/>
        <v>409583.18572261755</v>
      </c>
      <c r="P805" s="126">
        <f t="shared" ca="1" si="427"/>
        <v>32922</v>
      </c>
      <c r="Q805" s="49">
        <f t="shared" si="446"/>
        <v>1</v>
      </c>
      <c r="R805" s="49">
        <f t="shared" si="447"/>
        <v>0</v>
      </c>
      <c r="S805" s="49">
        <f ca="1">OFFSET(V!$B$7,D805,Q805)*H805</f>
        <v>8589.27</v>
      </c>
      <c r="T805" s="49">
        <f ca="1">IF(R805&gt;0,OFFSET(V!$I$7,D805,R805)*IF(R805=1,H805-9300,IF(R805=2,H805-18000,IF(R805=3,H805-45000,0))),0)</f>
        <v>0</v>
      </c>
      <c r="U805" s="49">
        <f>IF(AND(I805=1,H805&gt;20000,H805&lt;=45000),H805*V!$G$7,0)+IF(AND(I805=1,H805&gt;45000,H805&lt;=50000),V!$G$7/5000*(50000-H805)*H805,0)</f>
        <v>0</v>
      </c>
      <c r="V805" s="50">
        <f t="shared" ca="1" si="428"/>
        <v>8589.27</v>
      </c>
      <c r="W805" s="51">
        <v>0</v>
      </c>
      <c r="X805" s="51">
        <v>0</v>
      </c>
      <c r="Y805" s="52">
        <v>151.01414940081247</v>
      </c>
      <c r="Z805" s="52">
        <v>40061.40854487184</v>
      </c>
      <c r="AA805" s="52">
        <v>0</v>
      </c>
      <c r="AB805" s="138">
        <f t="shared" si="448"/>
        <v>0</v>
      </c>
      <c r="AC805" s="52">
        <v>37904.52977209221</v>
      </c>
      <c r="AD805" s="138">
        <f t="shared" si="429"/>
        <v>0</v>
      </c>
      <c r="AE805" s="138">
        <f t="shared" si="430"/>
        <v>1499</v>
      </c>
      <c r="AF805" s="138">
        <f t="shared" si="431"/>
        <v>0</v>
      </c>
      <c r="AG805" s="138">
        <f t="shared" si="432"/>
        <v>0</v>
      </c>
      <c r="AH805" s="29"/>
      <c r="AI805" s="29"/>
      <c r="AJ805" s="15"/>
      <c r="AK805" s="51">
        <f t="shared" ca="1" si="433"/>
        <v>1074486.8035669893</v>
      </c>
      <c r="AL805" s="15">
        <f t="shared" ca="1" si="434"/>
        <v>1115998.0735669893</v>
      </c>
      <c r="AM805" s="49">
        <f t="shared" ca="1" si="435"/>
        <v>6574.5126819068128</v>
      </c>
      <c r="AN805" s="49">
        <f t="shared" ca="1" si="436"/>
        <v>66.594466593602576</v>
      </c>
      <c r="AO805" s="15"/>
      <c r="AP805" s="49">
        <f t="shared" ca="1" si="437"/>
        <v>22056.812809030173</v>
      </c>
      <c r="AQ805" s="15">
        <f t="shared" si="449"/>
        <v>37904.52977209221</v>
      </c>
      <c r="AR805" s="15">
        <f t="shared" si="450"/>
        <v>0</v>
      </c>
      <c r="AS805" s="15"/>
      <c r="AT805" s="15"/>
      <c r="AU805" s="51">
        <f t="shared" si="438"/>
        <v>0</v>
      </c>
      <c r="AV805" s="51">
        <f t="shared" ca="1" si="439"/>
        <v>24997.919645461228</v>
      </c>
      <c r="AW805" s="51">
        <f t="shared" ca="1" si="451"/>
        <v>0</v>
      </c>
      <c r="AX805" s="15">
        <f t="shared" ca="1" si="452"/>
        <v>9150.202682399191</v>
      </c>
      <c r="AY805" s="51">
        <f t="shared" ca="1" si="453"/>
        <v>-1006.5707355687854</v>
      </c>
      <c r="AZ805" s="52">
        <f t="shared" ca="1" si="440"/>
        <v>0</v>
      </c>
      <c r="BA805" s="52">
        <f t="shared" ca="1" si="441"/>
        <v>0</v>
      </c>
      <c r="BB805" s="52">
        <f t="shared" si="454"/>
        <v>0</v>
      </c>
      <c r="BC805" s="39">
        <f t="shared" si="455"/>
        <v>0</v>
      </c>
      <c r="BD805" s="51">
        <f t="shared" ca="1" si="456"/>
        <v>0</v>
      </c>
      <c r="BE805" s="15">
        <f t="shared" ca="1" si="457"/>
        <v>46048.161718922616</v>
      </c>
      <c r="BF805" s="15">
        <v>-35043.94</v>
      </c>
      <c r="BG805" s="15">
        <f t="shared" ca="1" si="458"/>
        <v>1133643.4024344124</v>
      </c>
      <c r="BH805" s="15"/>
      <c r="BI805" s="15"/>
    </row>
    <row r="806" spans="1:61" ht="11.25" x14ac:dyDescent="0.2">
      <c r="A806" s="20">
        <v>32210</v>
      </c>
      <c r="B806" s="20"/>
      <c r="C806" s="20">
        <v>1</v>
      </c>
      <c r="D806" s="20">
        <f t="shared" si="442"/>
        <v>3</v>
      </c>
      <c r="E806" s="47">
        <f t="shared" si="443"/>
        <v>3</v>
      </c>
      <c r="F806" s="47">
        <f t="shared" si="444"/>
        <v>33</v>
      </c>
      <c r="G806" s="21" t="s">
        <v>887</v>
      </c>
      <c r="H806" s="29">
        <v>1175</v>
      </c>
      <c r="I806" s="48"/>
      <c r="J806" s="29">
        <f t="shared" si="445"/>
        <v>1894.0298507462687</v>
      </c>
      <c r="K806" s="125">
        <v>77470.899999999994</v>
      </c>
      <c r="L806" s="125">
        <v>98724.1</v>
      </c>
      <c r="M806" s="125">
        <v>32914</v>
      </c>
      <c r="N806" s="126">
        <f t="shared" si="425"/>
        <v>127195.447</v>
      </c>
      <c r="O806" s="126">
        <f t="shared" ca="1" si="426"/>
        <v>321054.19828157144</v>
      </c>
      <c r="P806" s="126">
        <f t="shared" ca="1" si="427"/>
        <v>58158</v>
      </c>
      <c r="Q806" s="49">
        <f t="shared" si="446"/>
        <v>1</v>
      </c>
      <c r="R806" s="49">
        <f t="shared" si="447"/>
        <v>0</v>
      </c>
      <c r="S806" s="49">
        <f ca="1">OFFSET(V!$B$7,D806,Q806)*H806</f>
        <v>6732.7500000000009</v>
      </c>
      <c r="T806" s="49">
        <f ca="1">IF(R806&gt;0,OFFSET(V!$I$7,D806,R806)*IF(R806=1,H806-9300,IF(R806=2,H806-18000,IF(R806=3,H806-45000,0))),0)</f>
        <v>0</v>
      </c>
      <c r="U806" s="49">
        <f>IF(AND(I806=1,H806&gt;20000,H806&lt;=45000),H806*V!$G$7,0)+IF(AND(I806=1,H806&gt;45000,H806&lt;=50000),V!$G$7/5000*(50000-H806)*H806,0)</f>
        <v>0</v>
      </c>
      <c r="V806" s="50">
        <f t="shared" ca="1" si="428"/>
        <v>6732.7500000000009</v>
      </c>
      <c r="W806" s="51">
        <v>0</v>
      </c>
      <c r="X806" s="51">
        <v>0</v>
      </c>
      <c r="Y806" s="52">
        <v>0</v>
      </c>
      <c r="Z806" s="52">
        <v>27264.521849087592</v>
      </c>
      <c r="AA806" s="52">
        <v>0</v>
      </c>
      <c r="AB806" s="138">
        <f t="shared" si="448"/>
        <v>0</v>
      </c>
      <c r="AC806" s="52">
        <v>25796.618683365999</v>
      </c>
      <c r="AD806" s="138">
        <f t="shared" si="429"/>
        <v>0</v>
      </c>
      <c r="AE806" s="138">
        <f t="shared" si="430"/>
        <v>1175</v>
      </c>
      <c r="AF806" s="138">
        <f t="shared" si="431"/>
        <v>0</v>
      </c>
      <c r="AG806" s="138">
        <f t="shared" si="432"/>
        <v>0</v>
      </c>
      <c r="AH806" s="29"/>
      <c r="AI806" s="29"/>
      <c r="AJ806" s="15"/>
      <c r="AK806" s="51">
        <f t="shared" ca="1" si="433"/>
        <v>842242.82467725978</v>
      </c>
      <c r="AL806" s="15">
        <f t="shared" ca="1" si="434"/>
        <v>907133.57467725978</v>
      </c>
      <c r="AM806" s="49">
        <f t="shared" ca="1" si="435"/>
        <v>5153.4705812144794</v>
      </c>
      <c r="AN806" s="49">
        <f t="shared" ca="1" si="436"/>
        <v>0</v>
      </c>
      <c r="AO806" s="15"/>
      <c r="AP806" s="49">
        <f t="shared" ca="1" si="437"/>
        <v>15011.166022269526</v>
      </c>
      <c r="AQ806" s="15">
        <f t="shared" si="449"/>
        <v>25796.618683365999</v>
      </c>
      <c r="AR806" s="15">
        <f t="shared" si="450"/>
        <v>0</v>
      </c>
      <c r="AS806" s="15"/>
      <c r="AT806" s="15"/>
      <c r="AU806" s="51">
        <f t="shared" si="438"/>
        <v>0</v>
      </c>
      <c r="AV806" s="51">
        <f t="shared" ca="1" si="439"/>
        <v>19594.766900211438</v>
      </c>
      <c r="AW806" s="51">
        <f t="shared" ca="1" si="451"/>
        <v>0</v>
      </c>
      <c r="AX806" s="15">
        <f t="shared" ca="1" si="452"/>
        <v>8809.3142391149631</v>
      </c>
      <c r="AY806" s="51">
        <f t="shared" ca="1" si="453"/>
        <v>-969.0712021689925</v>
      </c>
      <c r="AZ806" s="52">
        <f t="shared" ca="1" si="440"/>
        <v>0</v>
      </c>
      <c r="BA806" s="52">
        <f t="shared" ca="1" si="441"/>
        <v>0</v>
      </c>
      <c r="BB806" s="52">
        <f t="shared" si="454"/>
        <v>0</v>
      </c>
      <c r="BC806" s="39">
        <f t="shared" si="455"/>
        <v>0</v>
      </c>
      <c r="BD806" s="51">
        <f t="shared" ca="1" si="456"/>
        <v>0</v>
      </c>
      <c r="BE806" s="15">
        <f t="shared" ca="1" si="457"/>
        <v>33636.861720311972</v>
      </c>
      <c r="BF806" s="15">
        <v>-19423.52</v>
      </c>
      <c r="BG806" s="15">
        <f t="shared" ca="1" si="458"/>
        <v>926500.38697878621</v>
      </c>
      <c r="BH806" s="15"/>
      <c r="BI806" s="15"/>
    </row>
    <row r="807" spans="1:61" ht="11.25" x14ac:dyDescent="0.2">
      <c r="A807" s="20">
        <v>32212</v>
      </c>
      <c r="B807" s="20"/>
      <c r="C807" s="20">
        <v>1</v>
      </c>
      <c r="D807" s="20">
        <f t="shared" si="442"/>
        <v>3</v>
      </c>
      <c r="E807" s="47">
        <f t="shared" si="443"/>
        <v>2</v>
      </c>
      <c r="F807" s="47">
        <f t="shared" si="444"/>
        <v>32</v>
      </c>
      <c r="G807" s="21" t="s">
        <v>888</v>
      </c>
      <c r="H807" s="29">
        <v>970</v>
      </c>
      <c r="I807" s="48"/>
      <c r="J807" s="29">
        <f t="shared" si="445"/>
        <v>1563.5820895522388</v>
      </c>
      <c r="K807" s="125">
        <v>48732.9</v>
      </c>
      <c r="L807" s="125">
        <v>29514.66</v>
      </c>
      <c r="M807" s="125">
        <v>36715</v>
      </c>
      <c r="N807" s="126">
        <f t="shared" si="425"/>
        <v>83313.405400000003</v>
      </c>
      <c r="O807" s="126">
        <f t="shared" ca="1" si="426"/>
        <v>265040.48709202069</v>
      </c>
      <c r="P807" s="126">
        <f t="shared" ca="1" si="427"/>
        <v>54518</v>
      </c>
      <c r="Q807" s="49">
        <f t="shared" si="446"/>
        <v>1</v>
      </c>
      <c r="R807" s="49">
        <f t="shared" si="447"/>
        <v>0</v>
      </c>
      <c r="S807" s="49">
        <f ca="1">OFFSET(V!$B$7,D807,Q807)*H807</f>
        <v>5558.1</v>
      </c>
      <c r="T807" s="49">
        <f ca="1">IF(R807&gt;0,OFFSET(V!$I$7,D807,R807)*IF(R807=1,H807-9300,IF(R807=2,H807-18000,IF(R807=3,H807-45000,0))),0)</f>
        <v>0</v>
      </c>
      <c r="U807" s="49">
        <f>IF(AND(I807=1,H807&gt;20000,H807&lt;=45000),H807*V!$G$7,0)+IF(AND(I807=1,H807&gt;45000,H807&lt;=50000),V!$G$7/5000*(50000-H807)*H807,0)</f>
        <v>0</v>
      </c>
      <c r="V807" s="50">
        <f t="shared" ca="1" si="428"/>
        <v>5558.1</v>
      </c>
      <c r="W807" s="51">
        <v>0</v>
      </c>
      <c r="X807" s="51">
        <v>0</v>
      </c>
      <c r="Y807" s="52">
        <v>24.200053777897281</v>
      </c>
      <c r="Z807" s="52">
        <v>13007.201877866035</v>
      </c>
      <c r="AA807" s="52">
        <v>0</v>
      </c>
      <c r="AB807" s="138">
        <f t="shared" si="448"/>
        <v>0</v>
      </c>
      <c r="AC807" s="52">
        <v>12306.903045581972</v>
      </c>
      <c r="AD807" s="138">
        <f t="shared" si="429"/>
        <v>0</v>
      </c>
      <c r="AE807" s="138">
        <f t="shared" si="430"/>
        <v>970</v>
      </c>
      <c r="AF807" s="138">
        <f t="shared" si="431"/>
        <v>0</v>
      </c>
      <c r="AG807" s="138">
        <f t="shared" si="432"/>
        <v>0</v>
      </c>
      <c r="AH807" s="29"/>
      <c r="AI807" s="29"/>
      <c r="AJ807" s="15"/>
      <c r="AK807" s="51">
        <f t="shared" ca="1" si="433"/>
        <v>695298.33186122717</v>
      </c>
      <c r="AL807" s="15">
        <f t="shared" ca="1" si="434"/>
        <v>755374.43186122715</v>
      </c>
      <c r="AM807" s="49">
        <f t="shared" ca="1" si="435"/>
        <v>4254.3544372579108</v>
      </c>
      <c r="AN807" s="49">
        <f t="shared" ca="1" si="436"/>
        <v>10.671779295317448</v>
      </c>
      <c r="AO807" s="15"/>
      <c r="AP807" s="49">
        <f t="shared" ca="1" si="437"/>
        <v>7161.4410828318696</v>
      </c>
      <c r="AQ807" s="15">
        <f t="shared" si="449"/>
        <v>12306.903045581972</v>
      </c>
      <c r="AR807" s="15">
        <f t="shared" si="450"/>
        <v>0</v>
      </c>
      <c r="AS807" s="15"/>
      <c r="AT807" s="15"/>
      <c r="AU807" s="51">
        <f t="shared" si="438"/>
        <v>0</v>
      </c>
      <c r="AV807" s="51">
        <f t="shared" ca="1" si="439"/>
        <v>16176.105441025613</v>
      </c>
      <c r="AW807" s="51">
        <f t="shared" ca="1" si="451"/>
        <v>0</v>
      </c>
      <c r="AX807" s="15">
        <f t="shared" ca="1" si="452"/>
        <v>11030.643478275511</v>
      </c>
      <c r="AY807" s="51">
        <f t="shared" ca="1" si="453"/>
        <v>-1213.4291780314486</v>
      </c>
      <c r="AZ807" s="52">
        <f t="shared" ca="1" si="440"/>
        <v>0</v>
      </c>
      <c r="BA807" s="52">
        <f t="shared" ca="1" si="441"/>
        <v>0</v>
      </c>
      <c r="BB807" s="52">
        <f t="shared" si="454"/>
        <v>0</v>
      </c>
      <c r="BC807" s="39">
        <f t="shared" si="455"/>
        <v>0</v>
      </c>
      <c r="BD807" s="51">
        <f t="shared" ca="1" si="456"/>
        <v>0</v>
      </c>
      <c r="BE807" s="15">
        <f t="shared" ca="1" si="457"/>
        <v>22124.117345826035</v>
      </c>
      <c r="BF807" s="15">
        <v>-15022.97</v>
      </c>
      <c r="BG807" s="15">
        <f t="shared" ca="1" si="458"/>
        <v>766740.60542360635</v>
      </c>
      <c r="BH807" s="15"/>
      <c r="BI807" s="15"/>
    </row>
    <row r="808" spans="1:61" ht="11.25" x14ac:dyDescent="0.2">
      <c r="A808" s="20">
        <v>32214</v>
      </c>
      <c r="B808" s="20"/>
      <c r="C808" s="20">
        <v>1</v>
      </c>
      <c r="D808" s="20">
        <f t="shared" si="442"/>
        <v>3</v>
      </c>
      <c r="E808" s="47">
        <f t="shared" si="443"/>
        <v>2</v>
      </c>
      <c r="F808" s="47">
        <f t="shared" si="444"/>
        <v>32</v>
      </c>
      <c r="G808" s="21" t="s">
        <v>889</v>
      </c>
      <c r="H808" s="29">
        <v>919</v>
      </c>
      <c r="I808" s="48"/>
      <c r="J808" s="29">
        <f t="shared" si="445"/>
        <v>1481.3731343283582</v>
      </c>
      <c r="K808" s="125">
        <v>54925</v>
      </c>
      <c r="L808" s="125">
        <v>124592.39</v>
      </c>
      <c r="M808" s="125">
        <v>0</v>
      </c>
      <c r="N808" s="126">
        <f t="shared" si="425"/>
        <v>88137.032100000011</v>
      </c>
      <c r="O808" s="126">
        <f t="shared" ca="1" si="426"/>
        <v>251105.36869852268</v>
      </c>
      <c r="P808" s="126">
        <f t="shared" ca="1" si="427"/>
        <v>48891</v>
      </c>
      <c r="Q808" s="49">
        <f t="shared" si="446"/>
        <v>1</v>
      </c>
      <c r="R808" s="49">
        <f t="shared" si="447"/>
        <v>0</v>
      </c>
      <c r="S808" s="49">
        <f ca="1">OFFSET(V!$B$7,D808,Q808)*H808</f>
        <v>5265.8700000000008</v>
      </c>
      <c r="T808" s="49">
        <f ca="1">IF(R808&gt;0,OFFSET(V!$I$7,D808,R808)*IF(R808=1,H808-9300,IF(R808=2,H808-18000,IF(R808=3,H808-45000,0))),0)</f>
        <v>0</v>
      </c>
      <c r="U808" s="49">
        <f>IF(AND(I808=1,H808&gt;20000,H808&lt;=45000),H808*V!$G$7,0)+IF(AND(I808=1,H808&gt;45000,H808&lt;=50000),V!$G$7/5000*(50000-H808)*H808,0)</f>
        <v>0</v>
      </c>
      <c r="V808" s="50">
        <f t="shared" ca="1" si="428"/>
        <v>5265.8700000000008</v>
      </c>
      <c r="W808" s="51">
        <v>0</v>
      </c>
      <c r="X808" s="51">
        <v>0</v>
      </c>
      <c r="Y808" s="52">
        <v>52060.202175824648</v>
      </c>
      <c r="Z808" s="52">
        <v>13927.094612762803</v>
      </c>
      <c r="AA808" s="52">
        <v>0</v>
      </c>
      <c r="AB808" s="138">
        <f t="shared" si="448"/>
        <v>0</v>
      </c>
      <c r="AC808" s="52">
        <v>13177.26938624548</v>
      </c>
      <c r="AD808" s="138">
        <f t="shared" si="429"/>
        <v>0</v>
      </c>
      <c r="AE808" s="138">
        <f t="shared" si="430"/>
        <v>919</v>
      </c>
      <c r="AF808" s="138">
        <f t="shared" si="431"/>
        <v>0</v>
      </c>
      <c r="AG808" s="138">
        <f t="shared" si="432"/>
        <v>0</v>
      </c>
      <c r="AH808" s="29"/>
      <c r="AI808" s="29"/>
      <c r="AJ808" s="15"/>
      <c r="AK808" s="51">
        <f t="shared" ca="1" si="433"/>
        <v>658741.40925821417</v>
      </c>
      <c r="AL808" s="15">
        <f t="shared" ca="1" si="434"/>
        <v>712898.27925821417</v>
      </c>
      <c r="AM808" s="49">
        <f t="shared" ca="1" si="435"/>
        <v>4030.6718843711546</v>
      </c>
      <c r="AN808" s="49">
        <f t="shared" ca="1" si="436"/>
        <v>22957.593102434799</v>
      </c>
      <c r="AO808" s="15"/>
      <c r="AP808" s="49">
        <f t="shared" ca="1" si="437"/>
        <v>7667.9110896285247</v>
      </c>
      <c r="AQ808" s="15">
        <f t="shared" si="449"/>
        <v>13177.26938624548</v>
      </c>
      <c r="AR808" s="15">
        <f t="shared" si="450"/>
        <v>0</v>
      </c>
      <c r="AS808" s="15"/>
      <c r="AT808" s="15"/>
      <c r="AU808" s="51">
        <f t="shared" si="438"/>
        <v>0</v>
      </c>
      <c r="AV808" s="51">
        <f t="shared" ca="1" si="439"/>
        <v>15325.609175569627</v>
      </c>
      <c r="AW808" s="51">
        <f t="shared" ca="1" si="451"/>
        <v>0</v>
      </c>
      <c r="AX808" s="15">
        <f t="shared" ca="1" si="452"/>
        <v>9816.2508789526728</v>
      </c>
      <c r="AY808" s="51">
        <f t="shared" ca="1" si="453"/>
        <v>-1079.8395632001877</v>
      </c>
      <c r="AZ808" s="52">
        <f t="shared" ca="1" si="440"/>
        <v>0</v>
      </c>
      <c r="BA808" s="52">
        <f t="shared" ca="1" si="441"/>
        <v>0</v>
      </c>
      <c r="BB808" s="52">
        <f t="shared" si="454"/>
        <v>0</v>
      </c>
      <c r="BC808" s="39">
        <f t="shared" si="455"/>
        <v>0</v>
      </c>
      <c r="BD808" s="51">
        <f t="shared" ca="1" si="456"/>
        <v>0</v>
      </c>
      <c r="BE808" s="15">
        <f t="shared" ca="1" si="457"/>
        <v>21913.680701997964</v>
      </c>
      <c r="BF808" s="15">
        <v>-16697.240000000002</v>
      </c>
      <c r="BG808" s="15">
        <f t="shared" ca="1" si="458"/>
        <v>745102.98494701809</v>
      </c>
      <c r="BH808" s="15"/>
      <c r="BI808" s="15"/>
    </row>
    <row r="809" spans="1:61" ht="11.25" x14ac:dyDescent="0.2">
      <c r="A809" s="20">
        <v>32216</v>
      </c>
      <c r="B809" s="20"/>
      <c r="C809" s="20">
        <v>1</v>
      </c>
      <c r="D809" s="20">
        <f t="shared" si="442"/>
        <v>3</v>
      </c>
      <c r="E809" s="47">
        <f t="shared" si="443"/>
        <v>4</v>
      </c>
      <c r="F809" s="47">
        <f t="shared" si="444"/>
        <v>34</v>
      </c>
      <c r="G809" s="21" t="s">
        <v>890</v>
      </c>
      <c r="H809" s="29">
        <v>2715</v>
      </c>
      <c r="I809" s="48"/>
      <c r="J809" s="29">
        <f t="shared" si="445"/>
        <v>4376.4179104477607</v>
      </c>
      <c r="K809" s="125">
        <v>251600.15</v>
      </c>
      <c r="L809" s="125">
        <v>378725.24</v>
      </c>
      <c r="M809" s="125">
        <v>49517</v>
      </c>
      <c r="N809" s="126">
        <f t="shared" si="425"/>
        <v>378371.95159999997</v>
      </c>
      <c r="O809" s="126">
        <f t="shared" ca="1" si="426"/>
        <v>741840.1262420991</v>
      </c>
      <c r="P809" s="126">
        <f t="shared" ca="1" si="427"/>
        <v>109040</v>
      </c>
      <c r="Q809" s="49">
        <f t="shared" si="446"/>
        <v>1</v>
      </c>
      <c r="R809" s="49">
        <f t="shared" si="447"/>
        <v>0</v>
      </c>
      <c r="S809" s="49">
        <f ca="1">OFFSET(V!$B$7,D809,Q809)*H809</f>
        <v>15556.95</v>
      </c>
      <c r="T809" s="49">
        <f ca="1">IF(R809&gt;0,OFFSET(V!$I$7,D809,R809)*IF(R809=1,H809-9300,IF(R809=2,H809-18000,IF(R809=3,H809-45000,0))),0)</f>
        <v>0</v>
      </c>
      <c r="U809" s="49">
        <f>IF(AND(I809=1,H809&gt;20000,H809&lt;=45000),H809*V!$G$7,0)+IF(AND(I809=1,H809&gt;45000,H809&lt;=50000),V!$G$7/5000*(50000-H809)*H809,0)</f>
        <v>0</v>
      </c>
      <c r="V809" s="50">
        <f t="shared" ca="1" si="428"/>
        <v>15556.95</v>
      </c>
      <c r="W809" s="51">
        <v>13852.85</v>
      </c>
      <c r="X809" s="51">
        <v>0</v>
      </c>
      <c r="Y809" s="52">
        <v>1745.0927668728152</v>
      </c>
      <c r="Z809" s="52">
        <v>99271.382164633033</v>
      </c>
      <c r="AA809" s="52">
        <v>27252</v>
      </c>
      <c r="AB809" s="138">
        <f t="shared" si="448"/>
        <v>26252</v>
      </c>
      <c r="AC809" s="52">
        <v>93926.679002347446</v>
      </c>
      <c r="AD809" s="138">
        <f t="shared" si="429"/>
        <v>0</v>
      </c>
      <c r="AE809" s="138">
        <f t="shared" si="430"/>
        <v>2715</v>
      </c>
      <c r="AF809" s="138">
        <f t="shared" si="431"/>
        <v>0</v>
      </c>
      <c r="AG809" s="138">
        <f t="shared" si="432"/>
        <v>0</v>
      </c>
      <c r="AH809" s="29"/>
      <c r="AI809" s="29"/>
      <c r="AJ809" s="15"/>
      <c r="AK809" s="51">
        <f t="shared" ca="1" si="433"/>
        <v>1946118.5268074551</v>
      </c>
      <c r="AL809" s="15">
        <f t="shared" ca="1" si="434"/>
        <v>2084568.3268074552</v>
      </c>
      <c r="AM809" s="49">
        <f t="shared" ca="1" si="435"/>
        <v>11907.806491912606</v>
      </c>
      <c r="AN809" s="49">
        <f t="shared" ca="1" si="436"/>
        <v>769.55386251789162</v>
      </c>
      <c r="AO809" s="15"/>
      <c r="AP809" s="49">
        <f t="shared" ca="1" si="437"/>
        <v>54656.348172243532</v>
      </c>
      <c r="AQ809" s="15">
        <f t="shared" si="449"/>
        <v>93926.679002347446</v>
      </c>
      <c r="AR809" s="15">
        <f t="shared" si="450"/>
        <v>0</v>
      </c>
      <c r="AS809" s="15"/>
      <c r="AT809" s="15"/>
      <c r="AU809" s="51">
        <f t="shared" si="438"/>
        <v>13126</v>
      </c>
      <c r="AV809" s="51">
        <f t="shared" ca="1" si="439"/>
        <v>45276.418837509831</v>
      </c>
      <c r="AW809" s="51">
        <f t="shared" ca="1" si="451"/>
        <v>0</v>
      </c>
      <c r="AX809" s="15">
        <f t="shared" ca="1" si="452"/>
        <v>19132.088007405924</v>
      </c>
      <c r="AY809" s="51">
        <f t="shared" ca="1" si="453"/>
        <v>-2104.6309646915829</v>
      </c>
      <c r="AZ809" s="52">
        <f t="shared" ca="1" si="440"/>
        <v>0</v>
      </c>
      <c r="BA809" s="52">
        <f t="shared" ca="1" si="441"/>
        <v>0</v>
      </c>
      <c r="BB809" s="52">
        <f t="shared" si="454"/>
        <v>0</v>
      </c>
      <c r="BC809" s="39">
        <f t="shared" si="455"/>
        <v>0</v>
      </c>
      <c r="BD809" s="51">
        <f t="shared" ca="1" si="456"/>
        <v>0</v>
      </c>
      <c r="BE809" s="15">
        <f t="shared" ca="1" si="457"/>
        <v>110954.13604506179</v>
      </c>
      <c r="BF809" s="15">
        <v>-50957.67</v>
      </c>
      <c r="BG809" s="15">
        <f t="shared" ca="1" si="458"/>
        <v>2157242.1532069477</v>
      </c>
      <c r="BH809" s="15"/>
      <c r="BI809" s="15"/>
    </row>
    <row r="810" spans="1:61" ht="11.25" x14ac:dyDescent="0.2">
      <c r="A810" s="20">
        <v>32217</v>
      </c>
      <c r="B810" s="20"/>
      <c r="C810" s="20">
        <v>1</v>
      </c>
      <c r="D810" s="20">
        <f t="shared" si="442"/>
        <v>3</v>
      </c>
      <c r="E810" s="47">
        <f t="shared" si="443"/>
        <v>3</v>
      </c>
      <c r="F810" s="47">
        <f t="shared" si="444"/>
        <v>33</v>
      </c>
      <c r="G810" s="21" t="s">
        <v>891</v>
      </c>
      <c r="H810" s="29">
        <v>1392</v>
      </c>
      <c r="I810" s="48"/>
      <c r="J810" s="29">
        <f t="shared" si="445"/>
        <v>2243.8208955223881</v>
      </c>
      <c r="K810" s="125">
        <v>68752.649999999994</v>
      </c>
      <c r="L810" s="125">
        <v>72435.64</v>
      </c>
      <c r="M810" s="125">
        <v>37477</v>
      </c>
      <c r="N810" s="126">
        <f t="shared" si="425"/>
        <v>115228.8076</v>
      </c>
      <c r="O810" s="126">
        <f t="shared" ca="1" si="426"/>
        <v>380346.76085782761</v>
      </c>
      <c r="P810" s="126">
        <f t="shared" ca="1" si="427"/>
        <v>79535</v>
      </c>
      <c r="Q810" s="49">
        <f t="shared" si="446"/>
        <v>1</v>
      </c>
      <c r="R810" s="49">
        <f t="shared" si="447"/>
        <v>0</v>
      </c>
      <c r="S810" s="49">
        <f ca="1">OFFSET(V!$B$7,D810,Q810)*H810</f>
        <v>7976.1600000000008</v>
      </c>
      <c r="T810" s="49">
        <f ca="1">IF(R810&gt;0,OFFSET(V!$I$7,D810,R810)*IF(R810=1,H810-9300,IF(R810=2,H810-18000,IF(R810=3,H810-45000,0))),0)</f>
        <v>0</v>
      </c>
      <c r="U810" s="49">
        <f>IF(AND(I810=1,H810&gt;20000,H810&lt;=45000),H810*V!$G$7,0)+IF(AND(I810=1,H810&gt;45000,H810&lt;=50000),V!$G$7/5000*(50000-H810)*H810,0)</f>
        <v>0</v>
      </c>
      <c r="V810" s="50">
        <f t="shared" ca="1" si="428"/>
        <v>7976.1600000000008</v>
      </c>
      <c r="W810" s="51">
        <v>0</v>
      </c>
      <c r="X810" s="51">
        <v>0</v>
      </c>
      <c r="Y810" s="52">
        <v>191.85628220314962</v>
      </c>
      <c r="Z810" s="52">
        <v>14131.159931106153</v>
      </c>
      <c r="AA810" s="52">
        <v>2614</v>
      </c>
      <c r="AB810" s="138">
        <f t="shared" si="448"/>
        <v>1614</v>
      </c>
      <c r="AC810" s="52">
        <v>13370.347967742013</v>
      </c>
      <c r="AD810" s="138">
        <f t="shared" si="429"/>
        <v>0</v>
      </c>
      <c r="AE810" s="138">
        <f t="shared" si="430"/>
        <v>1392</v>
      </c>
      <c r="AF810" s="138">
        <f t="shared" si="431"/>
        <v>0</v>
      </c>
      <c r="AG810" s="138">
        <f t="shared" si="432"/>
        <v>0</v>
      </c>
      <c r="AH810" s="29"/>
      <c r="AI810" s="29"/>
      <c r="AJ810" s="15"/>
      <c r="AK810" s="51">
        <f t="shared" ca="1" si="433"/>
        <v>997788.94634105999</v>
      </c>
      <c r="AL810" s="15">
        <f t="shared" ca="1" si="434"/>
        <v>1085300.10634106</v>
      </c>
      <c r="AM810" s="49">
        <f t="shared" ca="1" si="435"/>
        <v>6105.2179140855797</v>
      </c>
      <c r="AN810" s="49">
        <f t="shared" ca="1" si="436"/>
        <v>84.605097116030223</v>
      </c>
      <c r="AO810" s="15"/>
      <c r="AP810" s="49">
        <f t="shared" ca="1" si="437"/>
        <v>7780.2643665352243</v>
      </c>
      <c r="AQ810" s="15">
        <f t="shared" si="449"/>
        <v>13370.347967742013</v>
      </c>
      <c r="AR810" s="15">
        <f t="shared" si="450"/>
        <v>0</v>
      </c>
      <c r="AS810" s="15"/>
      <c r="AT810" s="15"/>
      <c r="AU810" s="51">
        <f t="shared" si="438"/>
        <v>807</v>
      </c>
      <c r="AV810" s="51">
        <f t="shared" ca="1" si="439"/>
        <v>23213.545127739846</v>
      </c>
      <c r="AW810" s="51">
        <f t="shared" ca="1" si="451"/>
        <v>0</v>
      </c>
      <c r="AX810" s="15">
        <f t="shared" ca="1" si="452"/>
        <v>18430.461526533058</v>
      </c>
      <c r="AY810" s="51">
        <f t="shared" ca="1" si="453"/>
        <v>-2027.4483374362089</v>
      </c>
      <c r="AZ810" s="52">
        <f t="shared" ca="1" si="440"/>
        <v>0</v>
      </c>
      <c r="BA810" s="52">
        <f t="shared" ca="1" si="441"/>
        <v>0</v>
      </c>
      <c r="BB810" s="52">
        <f t="shared" si="454"/>
        <v>0</v>
      </c>
      <c r="BC810" s="39">
        <f t="shared" si="455"/>
        <v>0</v>
      </c>
      <c r="BD810" s="51">
        <f t="shared" ca="1" si="456"/>
        <v>0</v>
      </c>
      <c r="BE810" s="15">
        <f t="shared" ca="1" si="457"/>
        <v>29773.361156838859</v>
      </c>
      <c r="BF810" s="15">
        <v>-21932.02</v>
      </c>
      <c r="BG810" s="15">
        <f t="shared" ca="1" si="458"/>
        <v>1099331.2705091005</v>
      </c>
      <c r="BH810" s="15"/>
      <c r="BI810" s="15"/>
    </row>
    <row r="811" spans="1:61" ht="11.25" x14ac:dyDescent="0.2">
      <c r="A811" s="20">
        <v>32219</v>
      </c>
      <c r="B811" s="20"/>
      <c r="C811" s="20">
        <v>1</v>
      </c>
      <c r="D811" s="20">
        <f t="shared" si="442"/>
        <v>3</v>
      </c>
      <c r="E811" s="47">
        <f t="shared" si="443"/>
        <v>4</v>
      </c>
      <c r="F811" s="47">
        <f t="shared" si="444"/>
        <v>34</v>
      </c>
      <c r="G811" s="21" t="s">
        <v>892</v>
      </c>
      <c r="H811" s="29">
        <v>2646</v>
      </c>
      <c r="I811" s="48"/>
      <c r="J811" s="29">
        <f t="shared" si="445"/>
        <v>4265.1940298507461</v>
      </c>
      <c r="K811" s="125">
        <v>225690.74999999997</v>
      </c>
      <c r="L811" s="125">
        <v>542737.72</v>
      </c>
      <c r="M811" s="125">
        <v>18722</v>
      </c>
      <c r="N811" s="126">
        <f t="shared" si="425"/>
        <v>392887.05079999997</v>
      </c>
      <c r="O811" s="126">
        <f t="shared" ca="1" si="426"/>
        <v>722986.73076854297</v>
      </c>
      <c r="P811" s="126">
        <f t="shared" ca="1" si="427"/>
        <v>99030</v>
      </c>
      <c r="Q811" s="49">
        <f t="shared" si="446"/>
        <v>1</v>
      </c>
      <c r="R811" s="49">
        <f t="shared" si="447"/>
        <v>0</v>
      </c>
      <c r="S811" s="49">
        <f ca="1">OFFSET(V!$B$7,D811,Q811)*H811</f>
        <v>15161.580000000002</v>
      </c>
      <c r="T811" s="49">
        <f ca="1">IF(R811&gt;0,OFFSET(V!$I$7,D811,R811)*IF(R811=1,H811-9300,IF(R811=2,H811-18000,IF(R811=3,H811-45000,0))),0)</f>
        <v>0</v>
      </c>
      <c r="U811" s="49">
        <f>IF(AND(I811=1,H811&gt;20000,H811&lt;=45000),H811*V!$G$7,0)+IF(AND(I811=1,H811&gt;45000,H811&lt;=50000),V!$G$7/5000*(50000-H811)*H811,0)</f>
        <v>0</v>
      </c>
      <c r="V811" s="50">
        <f t="shared" ca="1" si="428"/>
        <v>15161.580000000002</v>
      </c>
      <c r="W811" s="51">
        <v>11458.75</v>
      </c>
      <c r="X811" s="51">
        <v>0</v>
      </c>
      <c r="Y811" s="52">
        <v>3531.1730122163031</v>
      </c>
      <c r="Z811" s="52">
        <v>78244.805709177846</v>
      </c>
      <c r="AA811" s="52">
        <v>2274</v>
      </c>
      <c r="AB811" s="138">
        <f t="shared" si="448"/>
        <v>1274</v>
      </c>
      <c r="AC811" s="52">
        <v>74032.159008916104</v>
      </c>
      <c r="AD811" s="138">
        <f t="shared" si="429"/>
        <v>0</v>
      </c>
      <c r="AE811" s="138">
        <f t="shared" si="430"/>
        <v>2646</v>
      </c>
      <c r="AF811" s="138">
        <f t="shared" si="431"/>
        <v>0</v>
      </c>
      <c r="AG811" s="138">
        <f t="shared" si="432"/>
        <v>0</v>
      </c>
      <c r="AH811" s="29"/>
      <c r="AI811" s="29"/>
      <c r="AJ811" s="15"/>
      <c r="AK811" s="51">
        <f t="shared" ca="1" si="433"/>
        <v>1896659.1609327907</v>
      </c>
      <c r="AL811" s="15">
        <f t="shared" ca="1" si="434"/>
        <v>2022309.4909327908</v>
      </c>
      <c r="AM811" s="49">
        <f t="shared" ca="1" si="435"/>
        <v>11605.177155654053</v>
      </c>
      <c r="AN811" s="49">
        <f t="shared" ca="1" si="436"/>
        <v>1557.1824503287532</v>
      </c>
      <c r="AO811" s="15"/>
      <c r="AP811" s="49">
        <f t="shared" ca="1" si="437"/>
        <v>43079.6393709724</v>
      </c>
      <c r="AQ811" s="15">
        <f t="shared" si="449"/>
        <v>74032.159008916104</v>
      </c>
      <c r="AR811" s="15">
        <f t="shared" si="450"/>
        <v>0</v>
      </c>
      <c r="AS811" s="15"/>
      <c r="AT811" s="15"/>
      <c r="AU811" s="51">
        <f t="shared" si="438"/>
        <v>637</v>
      </c>
      <c r="AV811" s="51">
        <f t="shared" ca="1" si="439"/>
        <v>44125.74741953997</v>
      </c>
      <c r="AW811" s="51">
        <f t="shared" ca="1" si="451"/>
        <v>0</v>
      </c>
      <c r="AX811" s="15">
        <f t="shared" ca="1" si="452"/>
        <v>13810.227781596259</v>
      </c>
      <c r="AY811" s="51">
        <f t="shared" ca="1" si="453"/>
        <v>-1519.1981663130739</v>
      </c>
      <c r="AZ811" s="52">
        <f t="shared" ca="1" si="440"/>
        <v>0</v>
      </c>
      <c r="BA811" s="52">
        <f t="shared" ca="1" si="441"/>
        <v>0</v>
      </c>
      <c r="BB811" s="52">
        <f t="shared" si="454"/>
        <v>0</v>
      </c>
      <c r="BC811" s="39">
        <f t="shared" si="455"/>
        <v>0</v>
      </c>
      <c r="BD811" s="51">
        <f t="shared" ca="1" si="456"/>
        <v>0</v>
      </c>
      <c r="BE811" s="15">
        <f t="shared" ca="1" si="457"/>
        <v>86323.188624199291</v>
      </c>
      <c r="BF811" s="15">
        <v>-53130.82</v>
      </c>
      <c r="BG811" s="15">
        <f t="shared" ca="1" si="458"/>
        <v>2068664.2191629729</v>
      </c>
      <c r="BH811" s="15"/>
      <c r="BI811" s="15"/>
    </row>
    <row r="812" spans="1:61" ht="11.25" x14ac:dyDescent="0.2">
      <c r="A812" s="20">
        <v>32220</v>
      </c>
      <c r="B812" s="20"/>
      <c r="C812" s="20">
        <v>1</v>
      </c>
      <c r="D812" s="20">
        <f t="shared" si="442"/>
        <v>3</v>
      </c>
      <c r="E812" s="47">
        <f t="shared" si="443"/>
        <v>5</v>
      </c>
      <c r="F812" s="47">
        <f t="shared" si="444"/>
        <v>35</v>
      </c>
      <c r="G812" s="21" t="s">
        <v>893</v>
      </c>
      <c r="H812" s="29">
        <v>5629</v>
      </c>
      <c r="I812" s="48"/>
      <c r="J812" s="29">
        <f t="shared" si="445"/>
        <v>9073.6119402985078</v>
      </c>
      <c r="K812" s="125">
        <v>601278.5</v>
      </c>
      <c r="L812" s="125">
        <v>2543733.71</v>
      </c>
      <c r="M812" s="125">
        <v>0</v>
      </c>
      <c r="N812" s="126">
        <f t="shared" si="425"/>
        <v>1424976.6669000001</v>
      </c>
      <c r="O812" s="126">
        <f t="shared" ca="1" si="426"/>
        <v>1538054.5379803963</v>
      </c>
      <c r="P812" s="126">
        <f t="shared" ca="1" si="427"/>
        <v>33923</v>
      </c>
      <c r="Q812" s="49">
        <f t="shared" si="446"/>
        <v>1</v>
      </c>
      <c r="R812" s="49">
        <f t="shared" si="447"/>
        <v>0</v>
      </c>
      <c r="S812" s="49">
        <f ca="1">OFFSET(V!$B$7,D812,Q812)*H812</f>
        <v>32254.170000000002</v>
      </c>
      <c r="T812" s="49">
        <f ca="1">IF(R812&gt;0,OFFSET(V!$I$7,D812,R812)*IF(R812=1,H812-9300,IF(R812=2,H812-18000,IF(R812=3,H812-45000,0))),0)</f>
        <v>0</v>
      </c>
      <c r="U812" s="49">
        <f>IF(AND(I812=1,H812&gt;20000,H812&lt;=45000),H812*V!$G$7,0)+IF(AND(I812=1,H812&gt;45000,H812&lt;=50000),V!$G$7/5000*(50000-H812)*H812,0)</f>
        <v>0</v>
      </c>
      <c r="V812" s="50">
        <f t="shared" ca="1" si="428"/>
        <v>32254.170000000002</v>
      </c>
      <c r="W812" s="51">
        <v>33913.200000000004</v>
      </c>
      <c r="X812" s="51">
        <v>0</v>
      </c>
      <c r="Y812" s="52">
        <v>51682.884820825122</v>
      </c>
      <c r="Z812" s="52">
        <v>313315.55271324026</v>
      </c>
      <c r="AA812" s="52">
        <v>14340</v>
      </c>
      <c r="AB812" s="138">
        <f t="shared" si="448"/>
        <v>13340</v>
      </c>
      <c r="AC812" s="52">
        <v>296446.85814220505</v>
      </c>
      <c r="AD812" s="138">
        <f t="shared" si="429"/>
        <v>0</v>
      </c>
      <c r="AE812" s="138">
        <f t="shared" si="430"/>
        <v>5629</v>
      </c>
      <c r="AF812" s="138">
        <f t="shared" si="431"/>
        <v>0</v>
      </c>
      <c r="AG812" s="138">
        <f t="shared" si="432"/>
        <v>0</v>
      </c>
      <c r="AH812" s="29"/>
      <c r="AI812" s="29"/>
      <c r="AJ812" s="15"/>
      <c r="AK812" s="51">
        <f t="shared" ca="1" si="433"/>
        <v>4034880.7320070597</v>
      </c>
      <c r="AL812" s="15">
        <f t="shared" ca="1" si="434"/>
        <v>4134971.1020070598</v>
      </c>
      <c r="AM812" s="49">
        <f t="shared" ca="1" si="435"/>
        <v>24688.413533324518</v>
      </c>
      <c r="AN812" s="49">
        <f t="shared" ca="1" si="436"/>
        <v>22791.203078106606</v>
      </c>
      <c r="AO812" s="15"/>
      <c r="AP812" s="49">
        <f t="shared" ca="1" si="437"/>
        <v>172503.73232916178</v>
      </c>
      <c r="AQ812" s="15">
        <f t="shared" si="449"/>
        <v>296446.85814220505</v>
      </c>
      <c r="AR812" s="15">
        <f t="shared" si="450"/>
        <v>0</v>
      </c>
      <c r="AS812" s="15"/>
      <c r="AT812" s="15"/>
      <c r="AU812" s="51">
        <f t="shared" si="438"/>
        <v>6670</v>
      </c>
      <c r="AV812" s="51">
        <f t="shared" ca="1" si="439"/>
        <v>93871.440750034191</v>
      </c>
      <c r="AW812" s="51">
        <f t="shared" ca="1" si="451"/>
        <v>0</v>
      </c>
      <c r="AX812" s="15">
        <f t="shared" ca="1" si="452"/>
        <v>0</v>
      </c>
      <c r="AY812" s="51">
        <f t="shared" ca="1" si="453"/>
        <v>0</v>
      </c>
      <c r="AZ812" s="52">
        <f t="shared" ca="1" si="440"/>
        <v>0</v>
      </c>
      <c r="BA812" s="52">
        <f t="shared" ca="1" si="441"/>
        <v>0</v>
      </c>
      <c r="BB812" s="52">
        <f t="shared" si="454"/>
        <v>0</v>
      </c>
      <c r="BC812" s="39">
        <f t="shared" si="455"/>
        <v>0</v>
      </c>
      <c r="BD812" s="51">
        <f t="shared" ca="1" si="456"/>
        <v>0</v>
      </c>
      <c r="BE812" s="15">
        <f t="shared" ca="1" si="457"/>
        <v>273045.17307919596</v>
      </c>
      <c r="BF812" s="15">
        <v>-137555.23000000001</v>
      </c>
      <c r="BG812" s="15">
        <f t="shared" ca="1" si="458"/>
        <v>4317940.6616976866</v>
      </c>
      <c r="BH812" s="15"/>
      <c r="BI812" s="15"/>
    </row>
    <row r="813" spans="1:61" ht="11.25" x14ac:dyDescent="0.2">
      <c r="A813" s="20">
        <v>32221</v>
      </c>
      <c r="B813" s="20"/>
      <c r="C813" s="20">
        <v>1</v>
      </c>
      <c r="D813" s="20">
        <f t="shared" si="442"/>
        <v>3</v>
      </c>
      <c r="E813" s="47">
        <f t="shared" si="443"/>
        <v>3</v>
      </c>
      <c r="F813" s="47">
        <f t="shared" si="444"/>
        <v>33</v>
      </c>
      <c r="G813" s="21" t="s">
        <v>894</v>
      </c>
      <c r="H813" s="29">
        <v>1222</v>
      </c>
      <c r="I813" s="48"/>
      <c r="J813" s="29">
        <f t="shared" si="445"/>
        <v>1969.7910447761194</v>
      </c>
      <c r="K813" s="125">
        <v>64223.25</v>
      </c>
      <c r="L813" s="125">
        <v>4958.87</v>
      </c>
      <c r="M813" s="125">
        <v>43090</v>
      </c>
      <c r="N813" s="126">
        <f t="shared" si="425"/>
        <v>91264.699300000007</v>
      </c>
      <c r="O813" s="126">
        <f t="shared" ca="1" si="426"/>
        <v>333896.36621283431</v>
      </c>
      <c r="P813" s="126">
        <f t="shared" ca="1" si="427"/>
        <v>72790</v>
      </c>
      <c r="Q813" s="49">
        <f t="shared" si="446"/>
        <v>1</v>
      </c>
      <c r="R813" s="49">
        <f t="shared" si="447"/>
        <v>0</v>
      </c>
      <c r="S813" s="49">
        <f ca="1">OFFSET(V!$B$7,D813,Q813)*H813</f>
        <v>7002.06</v>
      </c>
      <c r="T813" s="49">
        <f ca="1">IF(R813&gt;0,OFFSET(V!$I$7,D813,R813)*IF(R813=1,H813-9300,IF(R813=2,H813-18000,IF(R813=3,H813-45000,0))),0)</f>
        <v>0</v>
      </c>
      <c r="U813" s="49">
        <f>IF(AND(I813=1,H813&gt;20000,H813&lt;=45000),H813*V!$G$7,0)+IF(AND(I813=1,H813&gt;45000,H813&lt;=50000),V!$G$7/5000*(50000-H813)*H813,0)</f>
        <v>0</v>
      </c>
      <c r="V813" s="50">
        <f t="shared" ca="1" si="428"/>
        <v>7002.06</v>
      </c>
      <c r="W813" s="51">
        <v>0</v>
      </c>
      <c r="X813" s="51">
        <v>0</v>
      </c>
      <c r="Y813" s="52">
        <v>180.30130157045994</v>
      </c>
      <c r="Z813" s="52">
        <v>7612.4067062491367</v>
      </c>
      <c r="AA813" s="52">
        <v>0</v>
      </c>
      <c r="AB813" s="138">
        <f t="shared" si="448"/>
        <v>0</v>
      </c>
      <c r="AC813" s="52">
        <v>7202.5599477138376</v>
      </c>
      <c r="AD813" s="138">
        <f t="shared" si="429"/>
        <v>0</v>
      </c>
      <c r="AE813" s="138">
        <f t="shared" si="430"/>
        <v>1222</v>
      </c>
      <c r="AF813" s="138">
        <f t="shared" si="431"/>
        <v>0</v>
      </c>
      <c r="AG813" s="138">
        <f t="shared" si="432"/>
        <v>0</v>
      </c>
      <c r="AH813" s="29"/>
      <c r="AI813" s="29"/>
      <c r="AJ813" s="15"/>
      <c r="AK813" s="51">
        <f t="shared" ca="1" si="433"/>
        <v>875932.53766435012</v>
      </c>
      <c r="AL813" s="15">
        <f t="shared" ca="1" si="434"/>
        <v>955724.59766435018</v>
      </c>
      <c r="AM813" s="49">
        <f t="shared" ca="1" si="435"/>
        <v>5359.609404463059</v>
      </c>
      <c r="AN813" s="49">
        <f t="shared" ca="1" si="436"/>
        <v>79.509562857905678</v>
      </c>
      <c r="AO813" s="15"/>
      <c r="AP813" s="49">
        <f t="shared" ca="1" si="437"/>
        <v>4191.2013542378627</v>
      </c>
      <c r="AQ813" s="15">
        <f t="shared" si="449"/>
        <v>7202.5599477138376</v>
      </c>
      <c r="AR813" s="15">
        <f t="shared" si="450"/>
        <v>0</v>
      </c>
      <c r="AS813" s="15"/>
      <c r="AT813" s="15"/>
      <c r="AU813" s="51">
        <f t="shared" si="438"/>
        <v>0</v>
      </c>
      <c r="AV813" s="51">
        <f t="shared" ca="1" si="439"/>
        <v>20378.557576219893</v>
      </c>
      <c r="AW813" s="51">
        <f t="shared" ca="1" si="451"/>
        <v>0</v>
      </c>
      <c r="AX813" s="15">
        <f t="shared" ca="1" si="452"/>
        <v>17367.198982743917</v>
      </c>
      <c r="AY813" s="51">
        <f t="shared" ca="1" si="453"/>
        <v>-1910.4838287851337</v>
      </c>
      <c r="AZ813" s="52">
        <f t="shared" ca="1" si="440"/>
        <v>0</v>
      </c>
      <c r="BA813" s="52">
        <f t="shared" ca="1" si="441"/>
        <v>0</v>
      </c>
      <c r="BB813" s="52">
        <f t="shared" si="454"/>
        <v>0</v>
      </c>
      <c r="BC813" s="39">
        <f t="shared" si="455"/>
        <v>0</v>
      </c>
      <c r="BD813" s="51">
        <f t="shared" ca="1" si="456"/>
        <v>0</v>
      </c>
      <c r="BE813" s="15">
        <f t="shared" ca="1" si="457"/>
        <v>22659.275101672622</v>
      </c>
      <c r="BF813" s="15">
        <v>-18005.55</v>
      </c>
      <c r="BG813" s="15">
        <f t="shared" ca="1" si="458"/>
        <v>965817.44173334376</v>
      </c>
      <c r="BH813" s="15"/>
      <c r="BI813" s="15"/>
    </row>
    <row r="814" spans="1:61" ht="11.25" x14ac:dyDescent="0.2">
      <c r="A814" s="20">
        <v>32222</v>
      </c>
      <c r="B814" s="20"/>
      <c r="C814" s="20">
        <v>1</v>
      </c>
      <c r="D814" s="20">
        <f t="shared" si="442"/>
        <v>3</v>
      </c>
      <c r="E814" s="47">
        <f t="shared" si="443"/>
        <v>2</v>
      </c>
      <c r="F814" s="47">
        <f t="shared" si="444"/>
        <v>32</v>
      </c>
      <c r="G814" s="21" t="s">
        <v>895</v>
      </c>
      <c r="H814" s="29">
        <v>552</v>
      </c>
      <c r="I814" s="48"/>
      <c r="J814" s="29">
        <f t="shared" si="445"/>
        <v>889.79104477611941</v>
      </c>
      <c r="K814" s="125">
        <v>48057.45</v>
      </c>
      <c r="L814" s="125">
        <v>13716.71</v>
      </c>
      <c r="M814" s="125">
        <v>31672</v>
      </c>
      <c r="N814" s="126">
        <f t="shared" si="425"/>
        <v>71622.880899999989</v>
      </c>
      <c r="O814" s="126">
        <f t="shared" ca="1" si="426"/>
        <v>150827.16378844887</v>
      </c>
      <c r="P814" s="126">
        <f t="shared" ca="1" si="427"/>
        <v>23761</v>
      </c>
      <c r="Q814" s="49">
        <f t="shared" si="446"/>
        <v>1</v>
      </c>
      <c r="R814" s="49">
        <f t="shared" si="447"/>
        <v>0</v>
      </c>
      <c r="S814" s="49">
        <f ca="1">OFFSET(V!$B$7,D814,Q814)*H814</f>
        <v>3162.96</v>
      </c>
      <c r="T814" s="49">
        <f ca="1">IF(R814&gt;0,OFFSET(V!$I$7,D814,R814)*IF(R814=1,H814-9300,IF(R814=2,H814-18000,IF(R814=3,H814-45000,0))),0)</f>
        <v>0</v>
      </c>
      <c r="U814" s="49">
        <f>IF(AND(I814=1,H814&gt;20000,H814&lt;=45000),H814*V!$G$7,0)+IF(AND(I814=1,H814&gt;45000,H814&lt;=50000),V!$G$7/5000*(50000-H814)*H814,0)</f>
        <v>0</v>
      </c>
      <c r="V814" s="50">
        <f t="shared" ca="1" si="428"/>
        <v>3162.96</v>
      </c>
      <c r="W814" s="51">
        <v>0</v>
      </c>
      <c r="X814" s="51">
        <v>0</v>
      </c>
      <c r="Y814" s="52">
        <v>167.94691976192379</v>
      </c>
      <c r="Z814" s="52">
        <v>7527.2341446044047</v>
      </c>
      <c r="AA814" s="52">
        <v>0</v>
      </c>
      <c r="AB814" s="138">
        <f t="shared" si="448"/>
        <v>0</v>
      </c>
      <c r="AC814" s="52">
        <v>7121.9730183997572</v>
      </c>
      <c r="AD814" s="138">
        <f t="shared" si="429"/>
        <v>0</v>
      </c>
      <c r="AE814" s="138">
        <f t="shared" si="430"/>
        <v>552</v>
      </c>
      <c r="AF814" s="138">
        <f t="shared" si="431"/>
        <v>0</v>
      </c>
      <c r="AG814" s="138">
        <f t="shared" si="432"/>
        <v>0</v>
      </c>
      <c r="AH814" s="29"/>
      <c r="AI814" s="29"/>
      <c r="AJ814" s="15"/>
      <c r="AK814" s="51">
        <f t="shared" ca="1" si="433"/>
        <v>395674.92699731688</v>
      </c>
      <c r="AL814" s="15">
        <f t="shared" ca="1" si="434"/>
        <v>422598.88699731691</v>
      </c>
      <c r="AM814" s="49">
        <f t="shared" ca="1" si="435"/>
        <v>2421.0346900684194</v>
      </c>
      <c r="AN814" s="49">
        <f t="shared" ca="1" si="436"/>
        <v>74.06150736179768</v>
      </c>
      <c r="AO814" s="15"/>
      <c r="AP814" s="49">
        <f t="shared" ca="1" si="437"/>
        <v>4144.3074651585703</v>
      </c>
      <c r="AQ814" s="15">
        <f t="shared" si="449"/>
        <v>7121.9730183997572</v>
      </c>
      <c r="AR814" s="15">
        <f t="shared" si="450"/>
        <v>0</v>
      </c>
      <c r="AS814" s="15"/>
      <c r="AT814" s="15"/>
      <c r="AU814" s="51">
        <f t="shared" si="438"/>
        <v>0</v>
      </c>
      <c r="AV814" s="51">
        <f t="shared" ca="1" si="439"/>
        <v>9205.3713437589049</v>
      </c>
      <c r="AW814" s="51">
        <f t="shared" ca="1" si="451"/>
        <v>0</v>
      </c>
      <c r="AX814" s="15">
        <f t="shared" ca="1" si="452"/>
        <v>6227.705790517718</v>
      </c>
      <c r="AY814" s="51">
        <f t="shared" ca="1" si="453"/>
        <v>-685.08060597667156</v>
      </c>
      <c r="AZ814" s="52">
        <f t="shared" ca="1" si="440"/>
        <v>0</v>
      </c>
      <c r="BA814" s="52">
        <f t="shared" ca="1" si="441"/>
        <v>0</v>
      </c>
      <c r="BB814" s="52">
        <f t="shared" si="454"/>
        <v>0</v>
      </c>
      <c r="BC814" s="39">
        <f t="shared" si="455"/>
        <v>0</v>
      </c>
      <c r="BD814" s="51">
        <f t="shared" ca="1" si="456"/>
        <v>0</v>
      </c>
      <c r="BE814" s="15">
        <f t="shared" ca="1" si="457"/>
        <v>12664.598202940804</v>
      </c>
      <c r="BF814" s="15">
        <v>-8720.64</v>
      </c>
      <c r="BG814" s="15">
        <f t="shared" ca="1" si="458"/>
        <v>429037.94139768789</v>
      </c>
      <c r="BH814" s="15"/>
      <c r="BI814" s="15"/>
    </row>
    <row r="815" spans="1:61" ht="11.25" x14ac:dyDescent="0.2">
      <c r="A815" s="20">
        <v>32223</v>
      </c>
      <c r="B815" s="20"/>
      <c r="C815" s="20">
        <v>1</v>
      </c>
      <c r="D815" s="20">
        <f t="shared" si="442"/>
        <v>3</v>
      </c>
      <c r="E815" s="47">
        <f t="shared" si="443"/>
        <v>2</v>
      </c>
      <c r="F815" s="47">
        <f t="shared" si="444"/>
        <v>32</v>
      </c>
      <c r="G815" s="21" t="s">
        <v>896</v>
      </c>
      <c r="H815" s="29">
        <v>984</v>
      </c>
      <c r="I815" s="48"/>
      <c r="J815" s="29">
        <f t="shared" si="445"/>
        <v>1586.1492537313434</v>
      </c>
      <c r="K815" s="125">
        <v>64450</v>
      </c>
      <c r="L815" s="125">
        <v>105301.54</v>
      </c>
      <c r="M815" s="125">
        <v>21393</v>
      </c>
      <c r="N815" s="126">
        <f t="shared" si="425"/>
        <v>108864.60060000001</v>
      </c>
      <c r="O815" s="126">
        <f t="shared" ca="1" si="426"/>
        <v>268865.81370984367</v>
      </c>
      <c r="P815" s="126">
        <f t="shared" ca="1" si="427"/>
        <v>48000</v>
      </c>
      <c r="Q815" s="49">
        <f t="shared" si="446"/>
        <v>1</v>
      </c>
      <c r="R815" s="49">
        <f t="shared" si="447"/>
        <v>0</v>
      </c>
      <c r="S815" s="49">
        <f ca="1">OFFSET(V!$B$7,D815,Q815)*H815</f>
        <v>5638.3200000000006</v>
      </c>
      <c r="T815" s="49">
        <f ca="1">IF(R815&gt;0,OFFSET(V!$I$7,D815,R815)*IF(R815=1,H815-9300,IF(R815=2,H815-18000,IF(R815=3,H815-45000,0))),0)</f>
        <v>0</v>
      </c>
      <c r="U815" s="49">
        <f>IF(AND(I815=1,H815&gt;20000,H815&lt;=45000),H815*V!$G$7,0)+IF(AND(I815=1,H815&gt;45000,H815&lt;=50000),V!$G$7/5000*(50000-H815)*H815,0)</f>
        <v>0</v>
      </c>
      <c r="V815" s="50">
        <f t="shared" ca="1" si="428"/>
        <v>5638.3200000000006</v>
      </c>
      <c r="W815" s="51">
        <v>0</v>
      </c>
      <c r="X815" s="51">
        <v>0</v>
      </c>
      <c r="Y815" s="52">
        <v>0</v>
      </c>
      <c r="Z815" s="52">
        <v>11724.889718974149</v>
      </c>
      <c r="AA815" s="52">
        <v>0</v>
      </c>
      <c r="AB815" s="138">
        <f t="shared" si="448"/>
        <v>0</v>
      </c>
      <c r="AC815" s="52">
        <v>11093.629694262047</v>
      </c>
      <c r="AD815" s="138">
        <f t="shared" si="429"/>
        <v>0</v>
      </c>
      <c r="AE815" s="138">
        <f t="shared" si="430"/>
        <v>984</v>
      </c>
      <c r="AF815" s="138">
        <f t="shared" si="431"/>
        <v>0</v>
      </c>
      <c r="AG815" s="138">
        <f t="shared" si="432"/>
        <v>0</v>
      </c>
      <c r="AH815" s="29"/>
      <c r="AI815" s="29"/>
      <c r="AJ815" s="15"/>
      <c r="AK815" s="51">
        <f t="shared" ca="1" si="433"/>
        <v>705333.56551695627</v>
      </c>
      <c r="AL815" s="15">
        <f t="shared" ca="1" si="434"/>
        <v>758971.88551695622</v>
      </c>
      <c r="AM815" s="49">
        <f t="shared" ca="1" si="435"/>
        <v>4315.7574909915302</v>
      </c>
      <c r="AN815" s="49">
        <f t="shared" ca="1" si="436"/>
        <v>0</v>
      </c>
      <c r="AO815" s="15"/>
      <c r="AP815" s="49">
        <f t="shared" ca="1" si="437"/>
        <v>6455.4319763437197</v>
      </c>
      <c r="AQ815" s="15">
        <f t="shared" si="449"/>
        <v>11093.629694262047</v>
      </c>
      <c r="AR815" s="15">
        <f t="shared" si="450"/>
        <v>0</v>
      </c>
      <c r="AS815" s="15"/>
      <c r="AT815" s="15"/>
      <c r="AU815" s="51">
        <f t="shared" si="438"/>
        <v>0</v>
      </c>
      <c r="AV815" s="51">
        <f t="shared" ca="1" si="439"/>
        <v>16409.575004091959</v>
      </c>
      <c r="AW815" s="51">
        <f t="shared" ca="1" si="451"/>
        <v>0</v>
      </c>
      <c r="AX815" s="15">
        <f t="shared" ca="1" si="452"/>
        <v>11771.377286173632</v>
      </c>
      <c r="AY815" s="51">
        <f t="shared" ca="1" si="453"/>
        <v>-1294.9138182909344</v>
      </c>
      <c r="AZ815" s="52">
        <f t="shared" ca="1" si="440"/>
        <v>0</v>
      </c>
      <c r="BA815" s="52">
        <f t="shared" ca="1" si="441"/>
        <v>0</v>
      </c>
      <c r="BB815" s="52">
        <f t="shared" si="454"/>
        <v>0</v>
      </c>
      <c r="BC815" s="39">
        <f t="shared" si="455"/>
        <v>0</v>
      </c>
      <c r="BD815" s="51">
        <f t="shared" ca="1" si="456"/>
        <v>0</v>
      </c>
      <c r="BE815" s="15">
        <f t="shared" ca="1" si="457"/>
        <v>21570.093162144745</v>
      </c>
      <c r="BF815" s="15">
        <v>-16766.09</v>
      </c>
      <c r="BG815" s="15">
        <f t="shared" ca="1" si="458"/>
        <v>768091.64617009251</v>
      </c>
      <c r="BH815" s="15"/>
      <c r="BI815" s="15"/>
    </row>
    <row r="816" spans="1:61" ht="11.25" x14ac:dyDescent="0.2">
      <c r="A816" s="20">
        <v>32301</v>
      </c>
      <c r="B816" s="20"/>
      <c r="C816" s="20">
        <v>1</v>
      </c>
      <c r="D816" s="20">
        <f t="shared" si="442"/>
        <v>3</v>
      </c>
      <c r="E816" s="47">
        <f t="shared" si="443"/>
        <v>4</v>
      </c>
      <c r="F816" s="47">
        <f t="shared" si="444"/>
        <v>34</v>
      </c>
      <c r="G816" s="21" t="s">
        <v>897</v>
      </c>
      <c r="H816" s="29">
        <v>3077</v>
      </c>
      <c r="I816" s="48"/>
      <c r="J816" s="29">
        <f t="shared" si="445"/>
        <v>4959.940298507463</v>
      </c>
      <c r="K816" s="125">
        <v>320050.84999999998</v>
      </c>
      <c r="L816" s="125">
        <v>656800.07999999996</v>
      </c>
      <c r="M816" s="125">
        <v>0</v>
      </c>
      <c r="N816" s="126">
        <f t="shared" si="425"/>
        <v>486588.64319999993</v>
      </c>
      <c r="O816" s="126">
        <f t="shared" ca="1" si="426"/>
        <v>840752.14307437907</v>
      </c>
      <c r="P816" s="126">
        <f t="shared" ca="1" si="427"/>
        <v>106249</v>
      </c>
      <c r="Q816" s="49">
        <f t="shared" si="446"/>
        <v>1</v>
      </c>
      <c r="R816" s="49">
        <f t="shared" si="447"/>
        <v>0</v>
      </c>
      <c r="S816" s="49">
        <f ca="1">OFFSET(V!$B$7,D816,Q816)*H816</f>
        <v>17631.210000000003</v>
      </c>
      <c r="T816" s="49">
        <f ca="1">IF(R816&gt;0,OFFSET(V!$I$7,D816,R816)*IF(R816=1,H816-9300,IF(R816=2,H816-18000,IF(R816=3,H816-45000,0))),0)</f>
        <v>0</v>
      </c>
      <c r="U816" s="49">
        <f>IF(AND(I816=1,H816&gt;20000,H816&lt;=45000),H816*V!$G$7,0)+IF(AND(I816=1,H816&gt;45000,H816&lt;=50000),V!$G$7/5000*(50000-H816)*H816,0)</f>
        <v>0</v>
      </c>
      <c r="V816" s="50">
        <f t="shared" ca="1" si="428"/>
        <v>17631.210000000003</v>
      </c>
      <c r="W816" s="51">
        <v>11961.6</v>
      </c>
      <c r="X816" s="51">
        <v>0</v>
      </c>
      <c r="Y816" s="52">
        <v>20688.284412403798</v>
      </c>
      <c r="Z816" s="52">
        <v>150109.15459692013</v>
      </c>
      <c r="AA816" s="52">
        <v>3879</v>
      </c>
      <c r="AB816" s="138">
        <f t="shared" si="448"/>
        <v>2879</v>
      </c>
      <c r="AC816" s="52">
        <v>142027.38061767153</v>
      </c>
      <c r="AD816" s="138">
        <f t="shared" si="429"/>
        <v>0</v>
      </c>
      <c r="AE816" s="138">
        <f t="shared" si="430"/>
        <v>3077</v>
      </c>
      <c r="AF816" s="138">
        <f t="shared" si="431"/>
        <v>0</v>
      </c>
      <c r="AG816" s="138">
        <f t="shared" si="432"/>
        <v>0</v>
      </c>
      <c r="AH816" s="29"/>
      <c r="AI816" s="29"/>
      <c r="AJ816" s="15"/>
      <c r="AK816" s="51">
        <f t="shared" ca="1" si="433"/>
        <v>2205600.9970484497</v>
      </c>
      <c r="AL816" s="15">
        <f t="shared" ca="1" si="434"/>
        <v>2341442.8070484498</v>
      </c>
      <c r="AM816" s="49">
        <f t="shared" ca="1" si="435"/>
        <v>13495.51402416762</v>
      </c>
      <c r="AN816" s="49">
        <f t="shared" ca="1" si="436"/>
        <v>9123.1534968561118</v>
      </c>
      <c r="AO816" s="15"/>
      <c r="AP816" s="49">
        <f t="shared" ca="1" si="437"/>
        <v>82646.358281625173</v>
      </c>
      <c r="AQ816" s="15">
        <f t="shared" si="449"/>
        <v>142027.38061767153</v>
      </c>
      <c r="AR816" s="15">
        <f t="shared" si="450"/>
        <v>0</v>
      </c>
      <c r="AS816" s="15"/>
      <c r="AT816" s="15"/>
      <c r="AU816" s="51">
        <f t="shared" si="438"/>
        <v>1439.5</v>
      </c>
      <c r="AV816" s="51">
        <f t="shared" ca="1" si="439"/>
        <v>51313.274682511139</v>
      </c>
      <c r="AW816" s="51">
        <f t="shared" ca="1" si="451"/>
        <v>0</v>
      </c>
      <c r="AX816" s="15">
        <f t="shared" ca="1" si="452"/>
        <v>0</v>
      </c>
      <c r="AY816" s="51">
        <f t="shared" ca="1" si="453"/>
        <v>0</v>
      </c>
      <c r="AZ816" s="52">
        <f t="shared" ca="1" si="440"/>
        <v>0</v>
      </c>
      <c r="BA816" s="52">
        <f t="shared" ca="1" si="441"/>
        <v>0</v>
      </c>
      <c r="BB816" s="52">
        <f t="shared" si="454"/>
        <v>0</v>
      </c>
      <c r="BC816" s="39">
        <f t="shared" si="455"/>
        <v>0</v>
      </c>
      <c r="BD816" s="51">
        <f t="shared" ca="1" si="456"/>
        <v>0</v>
      </c>
      <c r="BE816" s="15">
        <f t="shared" ca="1" si="457"/>
        <v>135399.13296413631</v>
      </c>
      <c r="BF816" s="15">
        <v>-61594.41</v>
      </c>
      <c r="BG816" s="15">
        <f t="shared" ca="1" si="458"/>
        <v>2437866.1975336103</v>
      </c>
      <c r="BH816" s="15"/>
      <c r="BI816" s="15"/>
    </row>
    <row r="817" spans="1:61" ht="11.25" x14ac:dyDescent="0.2">
      <c r="A817" s="20">
        <v>32302</v>
      </c>
      <c r="B817" s="20"/>
      <c r="C817" s="20">
        <v>1</v>
      </c>
      <c r="D817" s="20">
        <f t="shared" si="442"/>
        <v>3</v>
      </c>
      <c r="E817" s="47">
        <f t="shared" si="443"/>
        <v>2</v>
      </c>
      <c r="F817" s="47">
        <f t="shared" si="444"/>
        <v>32</v>
      </c>
      <c r="G817" s="21" t="s">
        <v>898</v>
      </c>
      <c r="H817" s="29">
        <v>734</v>
      </c>
      <c r="I817" s="48"/>
      <c r="J817" s="29">
        <f t="shared" si="445"/>
        <v>1183.1641791044776</v>
      </c>
      <c r="K817" s="125">
        <v>139796.44999999998</v>
      </c>
      <c r="L817" s="125">
        <v>581324.81000000006</v>
      </c>
      <c r="M817" s="125">
        <v>0</v>
      </c>
      <c r="N817" s="126">
        <f t="shared" si="425"/>
        <v>327370.11990000005</v>
      </c>
      <c r="O817" s="126">
        <f t="shared" ca="1" si="426"/>
        <v>200556.40982014762</v>
      </c>
      <c r="P817" s="126">
        <f t="shared" ca="1" si="427"/>
        <v>0</v>
      </c>
      <c r="Q817" s="49">
        <f t="shared" si="446"/>
        <v>1</v>
      </c>
      <c r="R817" s="49">
        <f t="shared" si="447"/>
        <v>0</v>
      </c>
      <c r="S817" s="49">
        <f ca="1">OFFSET(V!$B$7,D817,Q817)*H817</f>
        <v>4205.8200000000006</v>
      </c>
      <c r="T817" s="49">
        <f ca="1">IF(R817&gt;0,OFFSET(V!$I$7,D817,R817)*IF(R817=1,H817-9300,IF(R817=2,H817-18000,IF(R817=3,H817-45000,0))),0)</f>
        <v>0</v>
      </c>
      <c r="U817" s="49">
        <f>IF(AND(I817=1,H817&gt;20000,H817&lt;=45000),H817*V!$G$7,0)+IF(AND(I817=1,H817&gt;45000,H817&lt;=50000),V!$G$7/5000*(50000-H817)*H817,0)</f>
        <v>0</v>
      </c>
      <c r="V817" s="50">
        <f t="shared" ca="1" si="428"/>
        <v>4205.8200000000006</v>
      </c>
      <c r="W817" s="51">
        <v>0</v>
      </c>
      <c r="X817" s="51">
        <v>0</v>
      </c>
      <c r="Y817" s="52">
        <v>0</v>
      </c>
      <c r="Z817" s="52">
        <v>60441.560140403912</v>
      </c>
      <c r="AA817" s="52">
        <v>246412</v>
      </c>
      <c r="AB817" s="138">
        <f t="shared" si="448"/>
        <v>245412</v>
      </c>
      <c r="AC817" s="52">
        <v>57187.427976915416</v>
      </c>
      <c r="AD817" s="138">
        <f t="shared" si="429"/>
        <v>0</v>
      </c>
      <c r="AE817" s="138">
        <f t="shared" si="430"/>
        <v>734</v>
      </c>
      <c r="AF817" s="138">
        <f t="shared" si="431"/>
        <v>0</v>
      </c>
      <c r="AG817" s="138">
        <f t="shared" si="432"/>
        <v>0</v>
      </c>
      <c r="AH817" s="29"/>
      <c r="AI817" s="29"/>
      <c r="AJ817" s="15"/>
      <c r="AK817" s="51">
        <f t="shared" ca="1" si="433"/>
        <v>526132.96452179458</v>
      </c>
      <c r="AL817" s="15">
        <f t="shared" ca="1" si="434"/>
        <v>530338.78452179453</v>
      </c>
      <c r="AM817" s="49">
        <f t="shared" ca="1" si="435"/>
        <v>3219.2743886054709</v>
      </c>
      <c r="AN817" s="49">
        <f t="shared" ca="1" si="436"/>
        <v>0</v>
      </c>
      <c r="AO817" s="15"/>
      <c r="AP817" s="49">
        <f t="shared" ca="1" si="437"/>
        <v>33277.616197877833</v>
      </c>
      <c r="AQ817" s="15">
        <f t="shared" si="449"/>
        <v>57187.427976915416</v>
      </c>
      <c r="AR817" s="15">
        <f t="shared" si="450"/>
        <v>0</v>
      </c>
      <c r="AS817" s="15"/>
      <c r="AT817" s="15"/>
      <c r="AU817" s="51">
        <f t="shared" si="438"/>
        <v>122706</v>
      </c>
      <c r="AV817" s="51">
        <f t="shared" ca="1" si="439"/>
        <v>12240.475663621442</v>
      </c>
      <c r="AW817" s="51">
        <f t="shared" ca="1" si="451"/>
        <v>0</v>
      </c>
      <c r="AX817" s="15">
        <f t="shared" ca="1" si="452"/>
        <v>111036.66388458386</v>
      </c>
      <c r="AY817" s="51">
        <f t="shared" ca="1" si="453"/>
        <v>-12214.620847295195</v>
      </c>
      <c r="AZ817" s="52">
        <f t="shared" ca="1" si="440"/>
        <v>0</v>
      </c>
      <c r="BA817" s="52">
        <f t="shared" ca="1" si="441"/>
        <v>0</v>
      </c>
      <c r="BB817" s="52">
        <f t="shared" si="454"/>
        <v>0</v>
      </c>
      <c r="BC817" s="39">
        <f t="shared" si="455"/>
        <v>0</v>
      </c>
      <c r="BD817" s="51">
        <f t="shared" ca="1" si="456"/>
        <v>0</v>
      </c>
      <c r="BE817" s="15">
        <f t="shared" ca="1" si="457"/>
        <v>156009.47101420409</v>
      </c>
      <c r="BF817" s="15">
        <v>-28814.98</v>
      </c>
      <c r="BG817" s="15">
        <f t="shared" ca="1" si="458"/>
        <v>660752.54992460413</v>
      </c>
      <c r="BH817" s="15"/>
      <c r="BI817" s="15"/>
    </row>
    <row r="818" spans="1:61" ht="11.25" x14ac:dyDescent="0.2">
      <c r="A818" s="20">
        <v>32304</v>
      </c>
      <c r="B818" s="20"/>
      <c r="C818" s="20">
        <v>1</v>
      </c>
      <c r="D818" s="20">
        <f t="shared" si="442"/>
        <v>3</v>
      </c>
      <c r="E818" s="47">
        <f t="shared" si="443"/>
        <v>4</v>
      </c>
      <c r="F818" s="47">
        <f t="shared" si="444"/>
        <v>34</v>
      </c>
      <c r="G818" s="21" t="s">
        <v>899</v>
      </c>
      <c r="H818" s="29">
        <v>2894</v>
      </c>
      <c r="I818" s="48"/>
      <c r="J818" s="29">
        <f t="shared" si="445"/>
        <v>4664.9552238805973</v>
      </c>
      <c r="K818" s="125">
        <v>193023.2</v>
      </c>
      <c r="L818" s="125">
        <v>603230.76</v>
      </c>
      <c r="M818" s="125">
        <v>33450</v>
      </c>
      <c r="N818" s="126">
        <f t="shared" si="425"/>
        <v>407686.70039999997</v>
      </c>
      <c r="O818" s="126">
        <f t="shared" ca="1" si="426"/>
        <v>790749.65942712151</v>
      </c>
      <c r="P818" s="126">
        <f t="shared" ca="1" si="427"/>
        <v>114919</v>
      </c>
      <c r="Q818" s="49">
        <f t="shared" si="446"/>
        <v>1</v>
      </c>
      <c r="R818" s="49">
        <f t="shared" si="447"/>
        <v>0</v>
      </c>
      <c r="S818" s="49">
        <f ca="1">OFFSET(V!$B$7,D818,Q818)*H818</f>
        <v>16582.620000000003</v>
      </c>
      <c r="T818" s="49">
        <f ca="1">IF(R818&gt;0,OFFSET(V!$I$7,D818,R818)*IF(R818=1,H818-9300,IF(R818=2,H818-18000,IF(R818=3,H818-45000,0))),0)</f>
        <v>0</v>
      </c>
      <c r="U818" s="49">
        <f>IF(AND(I818=1,H818&gt;20000,H818&lt;=45000),H818*V!$G$7,0)+IF(AND(I818=1,H818&gt;45000,H818&lt;=50000),V!$G$7/5000*(50000-H818)*H818,0)</f>
        <v>0</v>
      </c>
      <c r="V818" s="50">
        <f t="shared" ca="1" si="428"/>
        <v>16582.620000000003</v>
      </c>
      <c r="W818" s="51">
        <v>11610.050000000001</v>
      </c>
      <c r="X818" s="51">
        <v>0</v>
      </c>
      <c r="Y818" s="52">
        <v>931.66573403196151</v>
      </c>
      <c r="Z818" s="52">
        <v>66152.990850490169</v>
      </c>
      <c r="AA818" s="52">
        <v>0</v>
      </c>
      <c r="AB818" s="138">
        <f t="shared" si="448"/>
        <v>0</v>
      </c>
      <c r="AC818" s="52">
        <v>62591.359172924705</v>
      </c>
      <c r="AD818" s="138">
        <f t="shared" si="429"/>
        <v>0</v>
      </c>
      <c r="AE818" s="138">
        <f t="shared" si="430"/>
        <v>2894</v>
      </c>
      <c r="AF818" s="138">
        <f t="shared" si="431"/>
        <v>0</v>
      </c>
      <c r="AG818" s="138">
        <f t="shared" si="432"/>
        <v>0</v>
      </c>
      <c r="AH818" s="29"/>
      <c r="AI818" s="29"/>
      <c r="AJ818" s="15"/>
      <c r="AK818" s="51">
        <f t="shared" ca="1" si="433"/>
        <v>2074426.1571199913</v>
      </c>
      <c r="AL818" s="15">
        <f t="shared" ca="1" si="434"/>
        <v>2217537.8271199912</v>
      </c>
      <c r="AM818" s="49">
        <f t="shared" ca="1" si="435"/>
        <v>12692.888393221025</v>
      </c>
      <c r="AN818" s="49">
        <f t="shared" ca="1" si="436"/>
        <v>410.8474791770862</v>
      </c>
      <c r="AO818" s="15"/>
      <c r="AP818" s="49">
        <f t="shared" ca="1" si="437"/>
        <v>36422.187560190672</v>
      </c>
      <c r="AQ818" s="15">
        <f t="shared" si="449"/>
        <v>62591.359172924705</v>
      </c>
      <c r="AR818" s="15">
        <f t="shared" si="450"/>
        <v>0</v>
      </c>
      <c r="AS818" s="15"/>
      <c r="AT818" s="15"/>
      <c r="AU818" s="51">
        <f t="shared" si="438"/>
        <v>0</v>
      </c>
      <c r="AV818" s="51">
        <f t="shared" ca="1" si="439"/>
        <v>48261.493965286725</v>
      </c>
      <c r="AW818" s="51">
        <f t="shared" ca="1" si="451"/>
        <v>0</v>
      </c>
      <c r="AX818" s="15">
        <f t="shared" ca="1" si="452"/>
        <v>22092.322352552692</v>
      </c>
      <c r="AY818" s="51">
        <f t="shared" ca="1" si="453"/>
        <v>-2430.2724139222014</v>
      </c>
      <c r="AZ818" s="52">
        <f t="shared" ca="1" si="440"/>
        <v>0</v>
      </c>
      <c r="BA818" s="52">
        <f t="shared" ca="1" si="441"/>
        <v>0</v>
      </c>
      <c r="BB818" s="52">
        <f t="shared" si="454"/>
        <v>0</v>
      </c>
      <c r="BC818" s="39">
        <f t="shared" si="455"/>
        <v>0</v>
      </c>
      <c r="BD818" s="51">
        <f t="shared" ca="1" si="456"/>
        <v>0</v>
      </c>
      <c r="BE818" s="15">
        <f t="shared" ca="1" si="457"/>
        <v>82253.4091115552</v>
      </c>
      <c r="BF818" s="15">
        <v>-57365.279999999999</v>
      </c>
      <c r="BG818" s="15">
        <f t="shared" ca="1" si="458"/>
        <v>2255529.6921039447</v>
      </c>
      <c r="BH818" s="15"/>
      <c r="BI818" s="15"/>
    </row>
    <row r="819" spans="1:61" ht="11.25" x14ac:dyDescent="0.2">
      <c r="A819" s="20">
        <v>32305</v>
      </c>
      <c r="B819" s="20"/>
      <c r="C819" s="20">
        <v>1</v>
      </c>
      <c r="D819" s="20">
        <f t="shared" si="442"/>
        <v>3</v>
      </c>
      <c r="E819" s="47">
        <f t="shared" si="443"/>
        <v>4</v>
      </c>
      <c r="F819" s="47">
        <f t="shared" si="444"/>
        <v>34</v>
      </c>
      <c r="G819" s="21" t="s">
        <v>900</v>
      </c>
      <c r="H819" s="29">
        <v>4560</v>
      </c>
      <c r="I819" s="48"/>
      <c r="J819" s="29">
        <f t="shared" si="445"/>
        <v>7350.4477611940301</v>
      </c>
      <c r="K819" s="125">
        <v>359887.39999999997</v>
      </c>
      <c r="L819" s="125">
        <v>432402.75</v>
      </c>
      <c r="M819" s="125">
        <v>90784</v>
      </c>
      <c r="N819" s="126">
        <f t="shared" si="425"/>
        <v>518540.00049999997</v>
      </c>
      <c r="O819" s="126">
        <f t="shared" ca="1" si="426"/>
        <v>1245963.526948056</v>
      </c>
      <c r="P819" s="126">
        <f t="shared" ca="1" si="427"/>
        <v>218227</v>
      </c>
      <c r="Q819" s="49">
        <f t="shared" si="446"/>
        <v>1</v>
      </c>
      <c r="R819" s="49">
        <f t="shared" si="447"/>
        <v>0</v>
      </c>
      <c r="S819" s="49">
        <f ca="1">OFFSET(V!$B$7,D819,Q819)*H819</f>
        <v>26128.800000000003</v>
      </c>
      <c r="T819" s="49">
        <f ca="1">IF(R819&gt;0,OFFSET(V!$I$7,D819,R819)*IF(R819=1,H819-9300,IF(R819=2,H819-18000,IF(R819=3,H819-45000,0))),0)</f>
        <v>0</v>
      </c>
      <c r="U819" s="49">
        <f>IF(AND(I819=1,H819&gt;20000,H819&lt;=45000),H819*V!$G$7,0)+IF(AND(I819=1,H819&gt;45000,H819&lt;=50000),V!$G$7/5000*(50000-H819)*H819,0)</f>
        <v>0</v>
      </c>
      <c r="V819" s="50">
        <f t="shared" ca="1" si="428"/>
        <v>26128.800000000003</v>
      </c>
      <c r="W819" s="51">
        <v>18178.25</v>
      </c>
      <c r="X819" s="51">
        <v>0</v>
      </c>
      <c r="Y819" s="52">
        <v>881.23078711946687</v>
      </c>
      <c r="Z819" s="52">
        <v>46970.196870707761</v>
      </c>
      <c r="AA819" s="52">
        <v>0</v>
      </c>
      <c r="AB819" s="138">
        <f t="shared" si="448"/>
        <v>0</v>
      </c>
      <c r="AC819" s="52">
        <v>44441.353670643148</v>
      </c>
      <c r="AD819" s="138">
        <f t="shared" si="429"/>
        <v>0</v>
      </c>
      <c r="AE819" s="138">
        <f t="shared" si="430"/>
        <v>4560</v>
      </c>
      <c r="AF819" s="138">
        <f t="shared" si="431"/>
        <v>0</v>
      </c>
      <c r="AG819" s="138">
        <f t="shared" si="432"/>
        <v>0</v>
      </c>
      <c r="AH819" s="29"/>
      <c r="AI819" s="29"/>
      <c r="AJ819" s="15"/>
      <c r="AK819" s="51">
        <f t="shared" ca="1" si="433"/>
        <v>3268618.9621517486</v>
      </c>
      <c r="AL819" s="15">
        <f t="shared" ca="1" si="434"/>
        <v>3531153.0121517484</v>
      </c>
      <c r="AM819" s="49">
        <f t="shared" ca="1" si="435"/>
        <v>19999.851787521726</v>
      </c>
      <c r="AN819" s="49">
        <f t="shared" ca="1" si="436"/>
        <v>388.60659379885703</v>
      </c>
      <c r="AO819" s="15"/>
      <c r="AP819" s="49">
        <f t="shared" ca="1" si="437"/>
        <v>25860.619424304125</v>
      </c>
      <c r="AQ819" s="15">
        <f t="shared" si="449"/>
        <v>44441.353670643148</v>
      </c>
      <c r="AR819" s="15">
        <f t="shared" si="450"/>
        <v>0</v>
      </c>
      <c r="AS819" s="15"/>
      <c r="AT819" s="15"/>
      <c r="AU819" s="51">
        <f t="shared" si="438"/>
        <v>0</v>
      </c>
      <c r="AV819" s="51">
        <f t="shared" ca="1" si="439"/>
        <v>76044.371970182256</v>
      </c>
      <c r="AW819" s="51">
        <f t="shared" ca="1" si="451"/>
        <v>0</v>
      </c>
      <c r="AX819" s="15">
        <f t="shared" ca="1" si="452"/>
        <v>57463.637723843232</v>
      </c>
      <c r="AY819" s="51">
        <f t="shared" ca="1" si="453"/>
        <v>-6321.3043579250061</v>
      </c>
      <c r="AZ819" s="52">
        <f t="shared" ca="1" si="440"/>
        <v>0</v>
      </c>
      <c r="BA819" s="52">
        <f t="shared" ca="1" si="441"/>
        <v>0</v>
      </c>
      <c r="BB819" s="52">
        <f t="shared" si="454"/>
        <v>0</v>
      </c>
      <c r="BC819" s="39">
        <f t="shared" si="455"/>
        <v>0</v>
      </c>
      <c r="BD819" s="51">
        <f t="shared" ca="1" si="456"/>
        <v>0</v>
      </c>
      <c r="BE819" s="15">
        <f t="shared" ca="1" si="457"/>
        <v>95583.687036561372</v>
      </c>
      <c r="BF819" s="15">
        <v>-77400.97</v>
      </c>
      <c r="BG819" s="15">
        <f t="shared" ca="1" si="458"/>
        <v>3569724.1875696299</v>
      </c>
      <c r="BH819" s="15"/>
      <c r="BI819" s="15"/>
    </row>
    <row r="820" spans="1:61" ht="11.25" x14ac:dyDescent="0.2">
      <c r="A820" s="20">
        <v>32306</v>
      </c>
      <c r="B820" s="20"/>
      <c r="C820" s="20">
        <v>1</v>
      </c>
      <c r="D820" s="20">
        <f t="shared" si="442"/>
        <v>3</v>
      </c>
      <c r="E820" s="47">
        <f t="shared" si="443"/>
        <v>4</v>
      </c>
      <c r="F820" s="47">
        <f t="shared" si="444"/>
        <v>34</v>
      </c>
      <c r="G820" s="21" t="s">
        <v>901</v>
      </c>
      <c r="H820" s="29">
        <v>2858</v>
      </c>
      <c r="I820" s="48"/>
      <c r="J820" s="29">
        <f t="shared" si="445"/>
        <v>4606.9253731343288</v>
      </c>
      <c r="K820" s="125">
        <v>243579.2</v>
      </c>
      <c r="L820" s="125">
        <v>446317.15</v>
      </c>
      <c r="M820" s="125">
        <v>33529</v>
      </c>
      <c r="N820" s="126">
        <f t="shared" si="425"/>
        <v>382969.71250000002</v>
      </c>
      <c r="O820" s="126">
        <f t="shared" ca="1" si="426"/>
        <v>780913.10526700539</v>
      </c>
      <c r="P820" s="126">
        <f t="shared" ca="1" si="427"/>
        <v>119383</v>
      </c>
      <c r="Q820" s="49">
        <f t="shared" si="446"/>
        <v>1</v>
      </c>
      <c r="R820" s="49">
        <f t="shared" si="447"/>
        <v>0</v>
      </c>
      <c r="S820" s="49">
        <f ca="1">OFFSET(V!$B$7,D820,Q820)*H820</f>
        <v>16376.340000000002</v>
      </c>
      <c r="T820" s="49">
        <f ca="1">IF(R820&gt;0,OFFSET(V!$I$7,D820,R820)*IF(R820=1,H820-9300,IF(R820=2,H820-18000,IF(R820=3,H820-45000,0))),0)</f>
        <v>0</v>
      </c>
      <c r="U820" s="49">
        <f>IF(AND(I820=1,H820&gt;20000,H820&lt;=45000),H820*V!$G$7,0)+IF(AND(I820=1,H820&gt;45000,H820&lt;=50000),V!$G$7/5000*(50000-H820)*H820,0)</f>
        <v>0</v>
      </c>
      <c r="V820" s="50">
        <f t="shared" ca="1" si="428"/>
        <v>16376.340000000002</v>
      </c>
      <c r="W820" s="51">
        <v>11262.95</v>
      </c>
      <c r="X820" s="51">
        <v>0</v>
      </c>
      <c r="Y820" s="52">
        <v>672.2963888868702</v>
      </c>
      <c r="Z820" s="52">
        <v>95903.214319455234</v>
      </c>
      <c r="AA820" s="52">
        <v>46926</v>
      </c>
      <c r="AB820" s="138">
        <f t="shared" si="448"/>
        <v>45926</v>
      </c>
      <c r="AC820" s="52">
        <v>90739.851004975702</v>
      </c>
      <c r="AD820" s="138">
        <f t="shared" si="429"/>
        <v>0</v>
      </c>
      <c r="AE820" s="138">
        <f t="shared" si="430"/>
        <v>2858</v>
      </c>
      <c r="AF820" s="138">
        <f t="shared" si="431"/>
        <v>0</v>
      </c>
      <c r="AG820" s="138">
        <f t="shared" si="432"/>
        <v>0</v>
      </c>
      <c r="AH820" s="29"/>
      <c r="AI820" s="29"/>
      <c r="AJ820" s="15"/>
      <c r="AK820" s="51">
        <f t="shared" ca="1" si="433"/>
        <v>2048621.270576688</v>
      </c>
      <c r="AL820" s="15">
        <f t="shared" ca="1" si="434"/>
        <v>2195643.560576688</v>
      </c>
      <c r="AM820" s="49">
        <f t="shared" ca="1" si="435"/>
        <v>12534.994826477432</v>
      </c>
      <c r="AN820" s="49">
        <f t="shared" ca="1" si="436"/>
        <v>296.47036114408928</v>
      </c>
      <c r="AO820" s="15"/>
      <c r="AP820" s="49">
        <f t="shared" ca="1" si="437"/>
        <v>52801.918925521728</v>
      </c>
      <c r="AQ820" s="15">
        <f t="shared" si="449"/>
        <v>90739.851004975702</v>
      </c>
      <c r="AR820" s="15">
        <f t="shared" si="450"/>
        <v>0</v>
      </c>
      <c r="AS820" s="15"/>
      <c r="AT820" s="15"/>
      <c r="AU820" s="51">
        <f t="shared" si="438"/>
        <v>22963</v>
      </c>
      <c r="AV820" s="51">
        <f t="shared" ca="1" si="439"/>
        <v>47661.143660258967</v>
      </c>
      <c r="AW820" s="51">
        <f t="shared" ca="1" si="451"/>
        <v>0</v>
      </c>
      <c r="AX820" s="15">
        <f t="shared" ca="1" si="452"/>
        <v>32686.211580804986</v>
      </c>
      <c r="AY820" s="51">
        <f t="shared" ca="1" si="453"/>
        <v>-3595.6563123059868</v>
      </c>
      <c r="AZ820" s="52">
        <f t="shared" ca="1" si="440"/>
        <v>0</v>
      </c>
      <c r="BA820" s="52">
        <f t="shared" ca="1" si="441"/>
        <v>0</v>
      </c>
      <c r="BB820" s="52">
        <f t="shared" si="454"/>
        <v>0</v>
      </c>
      <c r="BC820" s="39">
        <f t="shared" si="455"/>
        <v>0</v>
      </c>
      <c r="BD820" s="51">
        <f t="shared" ca="1" si="456"/>
        <v>0</v>
      </c>
      <c r="BE820" s="15">
        <f t="shared" ca="1" si="457"/>
        <v>119830.4062734747</v>
      </c>
      <c r="BF820" s="15">
        <v>-55487.67</v>
      </c>
      <c r="BG820" s="15">
        <f t="shared" ca="1" si="458"/>
        <v>2272817.7620377848</v>
      </c>
      <c r="BH820" s="15"/>
      <c r="BI820" s="15"/>
    </row>
    <row r="821" spans="1:61" ht="11.25" x14ac:dyDescent="0.2">
      <c r="A821" s="20">
        <v>32307</v>
      </c>
      <c r="B821" s="20"/>
      <c r="C821" s="20">
        <v>1</v>
      </c>
      <c r="D821" s="20">
        <f t="shared" si="442"/>
        <v>3</v>
      </c>
      <c r="E821" s="47">
        <f t="shared" si="443"/>
        <v>4</v>
      </c>
      <c r="F821" s="47">
        <f t="shared" si="444"/>
        <v>34</v>
      </c>
      <c r="G821" s="21" t="s">
        <v>902</v>
      </c>
      <c r="H821" s="29">
        <v>4314</v>
      </c>
      <c r="I821" s="48"/>
      <c r="J821" s="29">
        <f t="shared" si="445"/>
        <v>6953.9104477611936</v>
      </c>
      <c r="K821" s="125">
        <v>247762.8</v>
      </c>
      <c r="L821" s="125">
        <v>333380.92</v>
      </c>
      <c r="M821" s="125">
        <v>94414</v>
      </c>
      <c r="N821" s="126">
        <f t="shared" si="425"/>
        <v>402821.77480000001</v>
      </c>
      <c r="O821" s="126">
        <f t="shared" ca="1" si="426"/>
        <v>1178747.073520595</v>
      </c>
      <c r="P821" s="126">
        <f t="shared" ca="1" si="427"/>
        <v>232778</v>
      </c>
      <c r="Q821" s="49">
        <f t="shared" si="446"/>
        <v>1</v>
      </c>
      <c r="R821" s="49">
        <f t="shared" si="447"/>
        <v>0</v>
      </c>
      <c r="S821" s="49">
        <f ca="1">OFFSET(V!$B$7,D821,Q821)*H821</f>
        <v>24719.22</v>
      </c>
      <c r="T821" s="49">
        <f ca="1">IF(R821&gt;0,OFFSET(V!$I$7,D821,R821)*IF(R821=1,H821-9300,IF(R821=2,H821-18000,IF(R821=3,H821-45000,0))),0)</f>
        <v>0</v>
      </c>
      <c r="U821" s="49">
        <f>IF(AND(I821=1,H821&gt;20000,H821&lt;=45000),H821*V!$G$7,0)+IF(AND(I821=1,H821&gt;45000,H821&lt;=50000),V!$G$7/5000*(50000-H821)*H821,0)</f>
        <v>0</v>
      </c>
      <c r="V821" s="50">
        <f t="shared" ca="1" si="428"/>
        <v>24719.22</v>
      </c>
      <c r="W821" s="51">
        <v>19081.600000000002</v>
      </c>
      <c r="X821" s="51">
        <v>0</v>
      </c>
      <c r="Y821" s="52">
        <v>2203.0769677986668</v>
      </c>
      <c r="Z821" s="52">
        <v>80947.871776051383</v>
      </c>
      <c r="AA821" s="52">
        <v>0</v>
      </c>
      <c r="AB821" s="138">
        <f t="shared" si="448"/>
        <v>0</v>
      </c>
      <c r="AC821" s="52">
        <v>76589.693851780627</v>
      </c>
      <c r="AD821" s="138">
        <f t="shared" si="429"/>
        <v>0</v>
      </c>
      <c r="AE821" s="138">
        <f t="shared" si="430"/>
        <v>4314</v>
      </c>
      <c r="AF821" s="138">
        <f t="shared" si="431"/>
        <v>0</v>
      </c>
      <c r="AG821" s="138">
        <f t="shared" si="432"/>
        <v>0</v>
      </c>
      <c r="AH821" s="29"/>
      <c r="AI821" s="29"/>
      <c r="AJ821" s="15"/>
      <c r="AK821" s="51">
        <f t="shared" ca="1" si="433"/>
        <v>3092285.5707725091</v>
      </c>
      <c r="AL821" s="15">
        <f t="shared" ca="1" si="434"/>
        <v>3368864.3907725094</v>
      </c>
      <c r="AM821" s="49">
        <f t="shared" ca="1" si="435"/>
        <v>18920.912414773844</v>
      </c>
      <c r="AN821" s="49">
        <f t="shared" ca="1" si="436"/>
        <v>971.51648449714241</v>
      </c>
      <c r="AO821" s="15"/>
      <c r="AP821" s="49">
        <f t="shared" ca="1" si="437"/>
        <v>44567.880159627923</v>
      </c>
      <c r="AQ821" s="15">
        <f t="shared" si="449"/>
        <v>76589.693851780627</v>
      </c>
      <c r="AR821" s="15">
        <f t="shared" si="450"/>
        <v>0</v>
      </c>
      <c r="AS821" s="15"/>
      <c r="AT821" s="15"/>
      <c r="AU821" s="51">
        <f t="shared" si="438"/>
        <v>0</v>
      </c>
      <c r="AV821" s="51">
        <f t="shared" ca="1" si="439"/>
        <v>71941.978219159268</v>
      </c>
      <c r="AW821" s="51">
        <f t="shared" ca="1" si="451"/>
        <v>0</v>
      </c>
      <c r="AX821" s="15">
        <f t="shared" ca="1" si="452"/>
        <v>39920.164527006564</v>
      </c>
      <c r="AY821" s="51">
        <f t="shared" ca="1" si="453"/>
        <v>-4391.4294324068514</v>
      </c>
      <c r="AZ821" s="52">
        <f t="shared" ca="1" si="440"/>
        <v>0</v>
      </c>
      <c r="BA821" s="52">
        <f t="shared" ca="1" si="441"/>
        <v>0</v>
      </c>
      <c r="BB821" s="52">
        <f t="shared" si="454"/>
        <v>0</v>
      </c>
      <c r="BC821" s="39">
        <f t="shared" si="455"/>
        <v>0</v>
      </c>
      <c r="BD821" s="51">
        <f t="shared" ca="1" si="456"/>
        <v>0</v>
      </c>
      <c r="BE821" s="15">
        <f t="shared" ca="1" si="457"/>
        <v>112118.42894638034</v>
      </c>
      <c r="BF821" s="15">
        <v>-73538.039999999994</v>
      </c>
      <c r="BG821" s="15">
        <f t="shared" ca="1" si="458"/>
        <v>3427337.2086181608</v>
      </c>
      <c r="BH821" s="15"/>
      <c r="BI821" s="15"/>
    </row>
    <row r="822" spans="1:61" ht="11.25" x14ac:dyDescent="0.2">
      <c r="A822" s="20">
        <v>32308</v>
      </c>
      <c r="B822" s="20"/>
      <c r="C822" s="20">
        <v>1</v>
      </c>
      <c r="D822" s="20">
        <f t="shared" si="442"/>
        <v>3</v>
      </c>
      <c r="E822" s="47">
        <f t="shared" si="443"/>
        <v>3</v>
      </c>
      <c r="F822" s="47">
        <f t="shared" si="444"/>
        <v>33</v>
      </c>
      <c r="G822" s="21" t="s">
        <v>903</v>
      </c>
      <c r="H822" s="29">
        <v>1271</v>
      </c>
      <c r="I822" s="48"/>
      <c r="J822" s="29">
        <f t="shared" si="445"/>
        <v>2048.7761194029849</v>
      </c>
      <c r="K822" s="125">
        <v>106381.90000000001</v>
      </c>
      <c r="L822" s="125">
        <v>149332.54999999999</v>
      </c>
      <c r="M822" s="125">
        <v>0</v>
      </c>
      <c r="N822" s="126">
        <f t="shared" si="425"/>
        <v>134834.66250000001</v>
      </c>
      <c r="O822" s="126">
        <f t="shared" ca="1" si="426"/>
        <v>347285.00937521469</v>
      </c>
      <c r="P822" s="126">
        <f t="shared" ca="1" si="427"/>
        <v>63735</v>
      </c>
      <c r="Q822" s="49">
        <f t="shared" si="446"/>
        <v>1</v>
      </c>
      <c r="R822" s="49">
        <f t="shared" si="447"/>
        <v>0</v>
      </c>
      <c r="S822" s="49">
        <f ca="1">OFFSET(V!$B$7,D822,Q822)*H822</f>
        <v>7282.8300000000008</v>
      </c>
      <c r="T822" s="49">
        <f ca="1">IF(R822&gt;0,OFFSET(V!$I$7,D822,R822)*IF(R822=1,H822-9300,IF(R822=2,H822-18000,IF(R822=3,H822-45000,0))),0)</f>
        <v>0</v>
      </c>
      <c r="U822" s="49">
        <f>IF(AND(I822=1,H822&gt;20000,H822&lt;=45000),H822*V!$G$7,0)+IF(AND(I822=1,H822&gt;45000,H822&lt;=50000),V!$G$7/5000*(50000-H822)*H822,0)</f>
        <v>0</v>
      </c>
      <c r="V822" s="50">
        <f t="shared" ca="1" si="428"/>
        <v>7282.8300000000008</v>
      </c>
      <c r="W822" s="51">
        <v>0</v>
      </c>
      <c r="X822" s="51">
        <v>0</v>
      </c>
      <c r="Y822" s="52">
        <v>417.79612363102547</v>
      </c>
      <c r="Z822" s="52">
        <v>50839.589253141283</v>
      </c>
      <c r="AA822" s="52">
        <v>2434</v>
      </c>
      <c r="AB822" s="138">
        <f t="shared" si="448"/>
        <v>1434</v>
      </c>
      <c r="AC822" s="52">
        <v>48102.420619788965</v>
      </c>
      <c r="AD822" s="138">
        <f t="shared" si="429"/>
        <v>0</v>
      </c>
      <c r="AE822" s="138">
        <f t="shared" si="430"/>
        <v>1271</v>
      </c>
      <c r="AF822" s="138">
        <f t="shared" si="431"/>
        <v>0</v>
      </c>
      <c r="AG822" s="138">
        <f t="shared" si="432"/>
        <v>0</v>
      </c>
      <c r="AH822" s="29"/>
      <c r="AI822" s="29"/>
      <c r="AJ822" s="15"/>
      <c r="AK822" s="51">
        <f t="shared" ca="1" si="433"/>
        <v>911055.85545940173</v>
      </c>
      <c r="AL822" s="15">
        <f t="shared" ca="1" si="434"/>
        <v>982073.68545940169</v>
      </c>
      <c r="AM822" s="49">
        <f t="shared" ca="1" si="435"/>
        <v>5574.5200925307263</v>
      </c>
      <c r="AN822" s="49">
        <f t="shared" ca="1" si="436"/>
        <v>184.24041792426431</v>
      </c>
      <c r="AO822" s="15"/>
      <c r="AP822" s="49">
        <f t="shared" ca="1" si="437"/>
        <v>27991.010405650399</v>
      </c>
      <c r="AQ822" s="15">
        <f t="shared" si="449"/>
        <v>48102.420619788965</v>
      </c>
      <c r="AR822" s="15">
        <f t="shared" si="450"/>
        <v>0</v>
      </c>
      <c r="AS822" s="15"/>
      <c r="AT822" s="15"/>
      <c r="AU822" s="51">
        <f t="shared" si="438"/>
        <v>717</v>
      </c>
      <c r="AV822" s="51">
        <f t="shared" ca="1" si="439"/>
        <v>21195.701046952116</v>
      </c>
      <c r="AW822" s="51">
        <f t="shared" ca="1" si="451"/>
        <v>0</v>
      </c>
      <c r="AX822" s="15">
        <f t="shared" ca="1" si="452"/>
        <v>1801.2908328135454</v>
      </c>
      <c r="AY822" s="51">
        <f t="shared" ca="1" si="453"/>
        <v>-198.15152751163291</v>
      </c>
      <c r="AZ822" s="52">
        <f t="shared" ca="1" si="440"/>
        <v>0</v>
      </c>
      <c r="BA822" s="52">
        <f t="shared" ca="1" si="441"/>
        <v>0</v>
      </c>
      <c r="BB822" s="52">
        <f t="shared" si="454"/>
        <v>0</v>
      </c>
      <c r="BC822" s="39">
        <f t="shared" si="455"/>
        <v>0</v>
      </c>
      <c r="BD822" s="51">
        <f t="shared" ca="1" si="456"/>
        <v>0</v>
      </c>
      <c r="BE822" s="15">
        <f t="shared" ca="1" si="457"/>
        <v>49705.559925090878</v>
      </c>
      <c r="BF822" s="15">
        <v>-22996.959999999999</v>
      </c>
      <c r="BG822" s="15">
        <f t="shared" ca="1" si="458"/>
        <v>1014541.0458949476</v>
      </c>
      <c r="BH822" s="15"/>
      <c r="BI822" s="15"/>
    </row>
    <row r="823" spans="1:61" ht="11.25" x14ac:dyDescent="0.2">
      <c r="A823" s="20">
        <v>32309</v>
      </c>
      <c r="B823" s="20"/>
      <c r="C823" s="20">
        <v>1</v>
      </c>
      <c r="D823" s="20">
        <f t="shared" si="442"/>
        <v>3</v>
      </c>
      <c r="E823" s="47">
        <f t="shared" si="443"/>
        <v>3</v>
      </c>
      <c r="F823" s="47">
        <f t="shared" si="444"/>
        <v>33</v>
      </c>
      <c r="G823" s="21" t="s">
        <v>904</v>
      </c>
      <c r="H823" s="29">
        <v>1640</v>
      </c>
      <c r="I823" s="48"/>
      <c r="J823" s="29">
        <f t="shared" si="445"/>
        <v>2643.5820895522388</v>
      </c>
      <c r="K823" s="125">
        <v>102625</v>
      </c>
      <c r="L823" s="125">
        <v>40225.94</v>
      </c>
      <c r="M823" s="125">
        <v>42333</v>
      </c>
      <c r="N823" s="126">
        <f t="shared" si="425"/>
        <v>131911.11660000001</v>
      </c>
      <c r="O823" s="126">
        <f t="shared" ca="1" si="426"/>
        <v>448109.6895164061</v>
      </c>
      <c r="P823" s="126">
        <f t="shared" ca="1" si="427"/>
        <v>94860</v>
      </c>
      <c r="Q823" s="49">
        <f t="shared" si="446"/>
        <v>1</v>
      </c>
      <c r="R823" s="49">
        <f t="shared" si="447"/>
        <v>0</v>
      </c>
      <c r="S823" s="49">
        <f ca="1">OFFSET(V!$B$7,D823,Q823)*H823</f>
        <v>9397.2000000000007</v>
      </c>
      <c r="T823" s="49">
        <f ca="1">IF(R823&gt;0,OFFSET(V!$I$7,D823,R823)*IF(R823=1,H823-9300,IF(R823=2,H823-18000,IF(R823=3,H823-45000,0))),0)</f>
        <v>0</v>
      </c>
      <c r="U823" s="49">
        <f>IF(AND(I823=1,H823&gt;20000,H823&lt;=45000),H823*V!$G$7,0)+IF(AND(I823=1,H823&gt;45000,H823&lt;=50000),V!$G$7/5000*(50000-H823)*H823,0)</f>
        <v>0</v>
      </c>
      <c r="V823" s="50">
        <f t="shared" ca="1" si="428"/>
        <v>9397.2000000000007</v>
      </c>
      <c r="W823" s="51">
        <v>0</v>
      </c>
      <c r="X823" s="51">
        <v>0</v>
      </c>
      <c r="Y823" s="52">
        <v>0</v>
      </c>
      <c r="Z823" s="52">
        <v>51680.631962965919</v>
      </c>
      <c r="AA823" s="52">
        <v>0</v>
      </c>
      <c r="AB823" s="138">
        <f t="shared" si="448"/>
        <v>0</v>
      </c>
      <c r="AC823" s="52">
        <v>48898.182166676212</v>
      </c>
      <c r="AD823" s="138">
        <f t="shared" si="429"/>
        <v>0</v>
      </c>
      <c r="AE823" s="138">
        <f t="shared" si="430"/>
        <v>1640</v>
      </c>
      <c r="AF823" s="138">
        <f t="shared" si="431"/>
        <v>0</v>
      </c>
      <c r="AG823" s="138">
        <f t="shared" si="432"/>
        <v>0</v>
      </c>
      <c r="AH823" s="29"/>
      <c r="AI823" s="29"/>
      <c r="AJ823" s="15"/>
      <c r="AK823" s="51">
        <f t="shared" ca="1" si="433"/>
        <v>1175555.9425282604</v>
      </c>
      <c r="AL823" s="15">
        <f t="shared" ca="1" si="434"/>
        <v>1279813.1425282604</v>
      </c>
      <c r="AM823" s="49">
        <f t="shared" ca="1" si="435"/>
        <v>7192.92915165255</v>
      </c>
      <c r="AN823" s="49">
        <f t="shared" ca="1" si="436"/>
        <v>0</v>
      </c>
      <c r="AO823" s="15"/>
      <c r="AP823" s="49">
        <f t="shared" ca="1" si="437"/>
        <v>28454.067554383029</v>
      </c>
      <c r="AQ823" s="15">
        <f t="shared" si="449"/>
        <v>48898.182166676212</v>
      </c>
      <c r="AR823" s="15">
        <f t="shared" si="450"/>
        <v>0</v>
      </c>
      <c r="AS823" s="15"/>
      <c r="AT823" s="15"/>
      <c r="AU823" s="51">
        <f t="shared" si="438"/>
        <v>0</v>
      </c>
      <c r="AV823" s="51">
        <f t="shared" ca="1" si="439"/>
        <v>27349.291673486601</v>
      </c>
      <c r="AW823" s="51">
        <f t="shared" ca="1" si="451"/>
        <v>0</v>
      </c>
      <c r="AX823" s="15">
        <f t="shared" ca="1" si="452"/>
        <v>6905.1770611934189</v>
      </c>
      <c r="AY823" s="51">
        <f t="shared" ca="1" si="453"/>
        <v>-759.60603223443832</v>
      </c>
      <c r="AZ823" s="52">
        <f t="shared" ca="1" si="440"/>
        <v>0</v>
      </c>
      <c r="BA823" s="52">
        <f t="shared" ca="1" si="441"/>
        <v>0</v>
      </c>
      <c r="BB823" s="52">
        <f t="shared" si="454"/>
        <v>0</v>
      </c>
      <c r="BC823" s="39">
        <f t="shared" si="455"/>
        <v>0</v>
      </c>
      <c r="BD823" s="51">
        <f t="shared" ca="1" si="456"/>
        <v>0</v>
      </c>
      <c r="BE823" s="15">
        <f t="shared" ca="1" si="457"/>
        <v>55043.753195635189</v>
      </c>
      <c r="BF823" s="15">
        <v>-25603.97</v>
      </c>
      <c r="BG823" s="15">
        <f t="shared" ca="1" si="458"/>
        <v>1316445.8548755483</v>
      </c>
      <c r="BH823" s="15"/>
      <c r="BI823" s="15"/>
    </row>
    <row r="824" spans="1:61" ht="11.25" x14ac:dyDescent="0.2">
      <c r="A824" s="20">
        <v>32310</v>
      </c>
      <c r="B824" s="20"/>
      <c r="C824" s="20">
        <v>1</v>
      </c>
      <c r="D824" s="20">
        <f t="shared" si="442"/>
        <v>3</v>
      </c>
      <c r="E824" s="47">
        <f t="shared" si="443"/>
        <v>3</v>
      </c>
      <c r="F824" s="47">
        <f t="shared" si="444"/>
        <v>33</v>
      </c>
      <c r="G824" s="21" t="s">
        <v>905</v>
      </c>
      <c r="H824" s="29">
        <v>1013</v>
      </c>
      <c r="I824" s="48"/>
      <c r="J824" s="29">
        <f t="shared" si="445"/>
        <v>1632.8955223880596</v>
      </c>
      <c r="K824" s="125">
        <v>78227.75</v>
      </c>
      <c r="L824" s="125">
        <v>40133.839999999997</v>
      </c>
      <c r="M824" s="125">
        <v>35242</v>
      </c>
      <c r="N824" s="126">
        <f t="shared" si="425"/>
        <v>107218.1776</v>
      </c>
      <c r="O824" s="126">
        <f t="shared" ca="1" si="426"/>
        <v>276789.70456104836</v>
      </c>
      <c r="P824" s="126">
        <f t="shared" ca="1" si="427"/>
        <v>50871</v>
      </c>
      <c r="Q824" s="49">
        <f t="shared" si="446"/>
        <v>1</v>
      </c>
      <c r="R824" s="49">
        <f t="shared" si="447"/>
        <v>0</v>
      </c>
      <c r="S824" s="49">
        <f ca="1">OFFSET(V!$B$7,D824,Q824)*H824</f>
        <v>5804.4900000000007</v>
      </c>
      <c r="T824" s="49">
        <f ca="1">IF(R824&gt;0,OFFSET(V!$I$7,D824,R824)*IF(R824=1,H824-9300,IF(R824=2,H824-18000,IF(R824=3,H824-45000,0))),0)</f>
        <v>0</v>
      </c>
      <c r="U824" s="49">
        <f>IF(AND(I824=1,H824&gt;20000,H824&lt;=45000),H824*V!$G$7,0)+IF(AND(I824=1,H824&gt;45000,H824&lt;=50000),V!$G$7/5000*(50000-H824)*H824,0)</f>
        <v>0</v>
      </c>
      <c r="V824" s="50">
        <f t="shared" ca="1" si="428"/>
        <v>5804.4900000000007</v>
      </c>
      <c r="W824" s="51">
        <v>0</v>
      </c>
      <c r="X824" s="51">
        <v>0</v>
      </c>
      <c r="Y824" s="52">
        <v>0</v>
      </c>
      <c r="Z824" s="52">
        <v>18814.633401888041</v>
      </c>
      <c r="AA824" s="52">
        <v>0</v>
      </c>
      <c r="AB824" s="138">
        <f t="shared" si="448"/>
        <v>0</v>
      </c>
      <c r="AC824" s="52">
        <v>17801.666437516102</v>
      </c>
      <c r="AD824" s="138">
        <f t="shared" si="429"/>
        <v>0</v>
      </c>
      <c r="AE824" s="138">
        <f t="shared" si="430"/>
        <v>1013</v>
      </c>
      <c r="AF824" s="138">
        <f t="shared" si="431"/>
        <v>0</v>
      </c>
      <c r="AG824" s="138">
        <f t="shared" si="432"/>
        <v>0</v>
      </c>
      <c r="AH824" s="29"/>
      <c r="AI824" s="29"/>
      <c r="AJ824" s="15"/>
      <c r="AK824" s="51">
        <f t="shared" ca="1" si="433"/>
        <v>726120.83523239486</v>
      </c>
      <c r="AL824" s="15">
        <f t="shared" ca="1" si="434"/>
        <v>782796.32523239485</v>
      </c>
      <c r="AM824" s="49">
        <f t="shared" ca="1" si="435"/>
        <v>4442.9495308683136</v>
      </c>
      <c r="AN824" s="49">
        <f t="shared" ca="1" si="436"/>
        <v>0</v>
      </c>
      <c r="AO824" s="15"/>
      <c r="AP824" s="49">
        <f t="shared" ca="1" si="437"/>
        <v>10358.868099985792</v>
      </c>
      <c r="AQ824" s="15">
        <f t="shared" si="449"/>
        <v>17801.666437516102</v>
      </c>
      <c r="AR824" s="15">
        <f t="shared" si="450"/>
        <v>0</v>
      </c>
      <c r="AS824" s="15"/>
      <c r="AT824" s="15"/>
      <c r="AU824" s="51">
        <f t="shared" si="438"/>
        <v>0</v>
      </c>
      <c r="AV824" s="51">
        <f t="shared" ca="1" si="439"/>
        <v>16893.190527586543</v>
      </c>
      <c r="AW824" s="51">
        <f t="shared" ca="1" si="451"/>
        <v>0</v>
      </c>
      <c r="AX824" s="15">
        <f t="shared" ca="1" si="452"/>
        <v>9450.3921900562309</v>
      </c>
      <c r="AY824" s="51">
        <f t="shared" ca="1" si="453"/>
        <v>-1039.5931705923942</v>
      </c>
      <c r="AZ824" s="52">
        <f t="shared" ca="1" si="440"/>
        <v>0</v>
      </c>
      <c r="BA824" s="52">
        <f t="shared" ca="1" si="441"/>
        <v>0</v>
      </c>
      <c r="BB824" s="52">
        <f t="shared" si="454"/>
        <v>0</v>
      </c>
      <c r="BC824" s="39">
        <f t="shared" si="455"/>
        <v>0</v>
      </c>
      <c r="BD824" s="51">
        <f t="shared" ca="1" si="456"/>
        <v>0</v>
      </c>
      <c r="BE824" s="15">
        <f t="shared" ca="1" si="457"/>
        <v>26212.465456979939</v>
      </c>
      <c r="BF824" s="15">
        <v>-16003.59</v>
      </c>
      <c r="BG824" s="15">
        <f t="shared" ca="1" si="458"/>
        <v>797448.15022024314</v>
      </c>
      <c r="BH824" s="15"/>
      <c r="BI824" s="15"/>
    </row>
    <row r="825" spans="1:61" ht="11.25" x14ac:dyDescent="0.2">
      <c r="A825" s="20">
        <v>32311</v>
      </c>
      <c r="B825" s="20"/>
      <c r="C825" s="20">
        <v>1</v>
      </c>
      <c r="D825" s="20">
        <f t="shared" si="442"/>
        <v>3</v>
      </c>
      <c r="E825" s="47">
        <f t="shared" si="443"/>
        <v>3</v>
      </c>
      <c r="F825" s="47">
        <f t="shared" si="444"/>
        <v>33</v>
      </c>
      <c r="G825" s="21" t="s">
        <v>906</v>
      </c>
      <c r="H825" s="29">
        <v>1410</v>
      </c>
      <c r="I825" s="48"/>
      <c r="J825" s="29">
        <f t="shared" si="445"/>
        <v>2272.8358208955224</v>
      </c>
      <c r="K825" s="125">
        <v>114094.55000000002</v>
      </c>
      <c r="L825" s="125">
        <v>99091.44</v>
      </c>
      <c r="M825" s="125">
        <v>8403</v>
      </c>
      <c r="N825" s="126">
        <f t="shared" si="425"/>
        <v>129196.73760000002</v>
      </c>
      <c r="O825" s="126">
        <f t="shared" ca="1" si="426"/>
        <v>385265.03793788573</v>
      </c>
      <c r="P825" s="126">
        <f t="shared" ca="1" si="427"/>
        <v>76820</v>
      </c>
      <c r="Q825" s="49">
        <f t="shared" si="446"/>
        <v>1</v>
      </c>
      <c r="R825" s="49">
        <f t="shared" si="447"/>
        <v>0</v>
      </c>
      <c r="S825" s="49">
        <f ca="1">OFFSET(V!$B$7,D825,Q825)*H825</f>
        <v>8079.3</v>
      </c>
      <c r="T825" s="49">
        <f ca="1">IF(R825&gt;0,OFFSET(V!$I$7,D825,R825)*IF(R825=1,H825-9300,IF(R825=2,H825-18000,IF(R825=3,H825-45000,0))),0)</f>
        <v>0</v>
      </c>
      <c r="U825" s="49">
        <f>IF(AND(I825=1,H825&gt;20000,H825&lt;=45000),H825*V!$G$7,0)+IF(AND(I825=1,H825&gt;45000,H825&lt;=50000),V!$G$7/5000*(50000-H825)*H825,0)</f>
        <v>0</v>
      </c>
      <c r="V825" s="50">
        <f t="shared" ca="1" si="428"/>
        <v>8079.3</v>
      </c>
      <c r="W825" s="51">
        <v>0</v>
      </c>
      <c r="X825" s="51">
        <v>0</v>
      </c>
      <c r="Y825" s="52">
        <v>0</v>
      </c>
      <c r="Z825" s="52">
        <v>53034.672209181481</v>
      </c>
      <c r="AA825" s="52">
        <v>3467</v>
      </c>
      <c r="AB825" s="138">
        <f t="shared" si="448"/>
        <v>2467</v>
      </c>
      <c r="AC825" s="52">
        <v>50179.321814270021</v>
      </c>
      <c r="AD825" s="138">
        <f t="shared" si="429"/>
        <v>0</v>
      </c>
      <c r="AE825" s="138">
        <f t="shared" si="430"/>
        <v>1410</v>
      </c>
      <c r="AF825" s="138">
        <f t="shared" si="431"/>
        <v>0</v>
      </c>
      <c r="AG825" s="138">
        <f t="shared" si="432"/>
        <v>0</v>
      </c>
      <c r="AH825" s="29"/>
      <c r="AI825" s="29"/>
      <c r="AJ825" s="15"/>
      <c r="AK825" s="51">
        <f t="shared" ca="1" si="433"/>
        <v>1010691.3896127116</v>
      </c>
      <c r="AL825" s="15">
        <f t="shared" ca="1" si="434"/>
        <v>1095590.6896127115</v>
      </c>
      <c r="AM825" s="49">
        <f t="shared" ca="1" si="435"/>
        <v>6184.164697457376</v>
      </c>
      <c r="AN825" s="49">
        <f t="shared" ca="1" si="436"/>
        <v>0</v>
      </c>
      <c r="AO825" s="15"/>
      <c r="AP825" s="49">
        <f t="shared" ca="1" si="437"/>
        <v>29199.568357561675</v>
      </c>
      <c r="AQ825" s="15">
        <f t="shared" si="449"/>
        <v>50179.321814270021</v>
      </c>
      <c r="AR825" s="15">
        <f t="shared" si="450"/>
        <v>0</v>
      </c>
      <c r="AS825" s="15"/>
      <c r="AT825" s="15"/>
      <c r="AU825" s="51">
        <f t="shared" si="438"/>
        <v>1233.5</v>
      </c>
      <c r="AV825" s="51">
        <f t="shared" ca="1" si="439"/>
        <v>23513.720280253725</v>
      </c>
      <c r="AW825" s="51">
        <f t="shared" ca="1" si="451"/>
        <v>0</v>
      </c>
      <c r="AX825" s="15">
        <f t="shared" ca="1" si="452"/>
        <v>3767.4668235453792</v>
      </c>
      <c r="AY825" s="51">
        <f t="shared" ca="1" si="453"/>
        <v>-414.44129528426402</v>
      </c>
      <c r="AZ825" s="52">
        <f t="shared" ca="1" si="440"/>
        <v>0</v>
      </c>
      <c r="BA825" s="52">
        <f t="shared" ca="1" si="441"/>
        <v>0</v>
      </c>
      <c r="BB825" s="52">
        <f t="shared" si="454"/>
        <v>0</v>
      </c>
      <c r="BC825" s="39">
        <f t="shared" si="455"/>
        <v>0</v>
      </c>
      <c r="BD825" s="51">
        <f t="shared" ca="1" si="456"/>
        <v>0</v>
      </c>
      <c r="BE825" s="15">
        <f t="shared" ca="1" si="457"/>
        <v>53532.347342531139</v>
      </c>
      <c r="BF825" s="15">
        <v>-23714.29</v>
      </c>
      <c r="BG825" s="15">
        <f t="shared" ca="1" si="458"/>
        <v>1131592.9116527</v>
      </c>
      <c r="BH825" s="15"/>
      <c r="BI825" s="15"/>
    </row>
    <row r="826" spans="1:61" ht="11.25" x14ac:dyDescent="0.2">
      <c r="A826" s="20">
        <v>32312</v>
      </c>
      <c r="B826" s="20"/>
      <c r="C826" s="20">
        <v>1</v>
      </c>
      <c r="D826" s="20">
        <f t="shared" si="442"/>
        <v>3</v>
      </c>
      <c r="E826" s="47">
        <f t="shared" si="443"/>
        <v>3</v>
      </c>
      <c r="F826" s="47">
        <f t="shared" si="444"/>
        <v>33</v>
      </c>
      <c r="G826" s="21" t="s">
        <v>907</v>
      </c>
      <c r="H826" s="29">
        <v>1042</v>
      </c>
      <c r="I826" s="48"/>
      <c r="J826" s="29">
        <f t="shared" si="445"/>
        <v>1679.641791044776</v>
      </c>
      <c r="K826" s="125">
        <v>58121.65</v>
      </c>
      <c r="L826" s="125">
        <v>13553.97</v>
      </c>
      <c r="M826" s="125">
        <v>38195</v>
      </c>
      <c r="N826" s="126">
        <f t="shared" si="425"/>
        <v>85328.636299999998</v>
      </c>
      <c r="O826" s="126">
        <f t="shared" ca="1" si="426"/>
        <v>284713.59541225311</v>
      </c>
      <c r="P826" s="126">
        <f t="shared" ca="1" si="427"/>
        <v>59815</v>
      </c>
      <c r="Q826" s="49">
        <f t="shared" si="446"/>
        <v>1</v>
      </c>
      <c r="R826" s="49">
        <f t="shared" si="447"/>
        <v>0</v>
      </c>
      <c r="S826" s="49">
        <f ca="1">OFFSET(V!$B$7,D826,Q826)*H826</f>
        <v>5970.6600000000008</v>
      </c>
      <c r="T826" s="49">
        <f ca="1">IF(R826&gt;0,OFFSET(V!$I$7,D826,R826)*IF(R826=1,H826-9300,IF(R826=2,H826-18000,IF(R826=3,H826-45000,0))),0)</f>
        <v>0</v>
      </c>
      <c r="U826" s="49">
        <f>IF(AND(I826=1,H826&gt;20000,H826&lt;=45000),H826*V!$G$7,0)+IF(AND(I826=1,H826&gt;45000,H826&lt;=50000),V!$G$7/5000*(50000-H826)*H826,0)</f>
        <v>0</v>
      </c>
      <c r="V826" s="50">
        <f t="shared" ca="1" si="428"/>
        <v>5970.6600000000008</v>
      </c>
      <c r="W826" s="51">
        <v>0</v>
      </c>
      <c r="X826" s="51">
        <v>0</v>
      </c>
      <c r="Y826" s="52">
        <v>0</v>
      </c>
      <c r="Z826" s="52">
        <v>20984.862248642832</v>
      </c>
      <c r="AA826" s="52">
        <v>0</v>
      </c>
      <c r="AB826" s="138">
        <f t="shared" si="448"/>
        <v>0</v>
      </c>
      <c r="AC826" s="52">
        <v>19855.051650917452</v>
      </c>
      <c r="AD826" s="138">
        <f t="shared" si="429"/>
        <v>0</v>
      </c>
      <c r="AE826" s="138">
        <f t="shared" si="430"/>
        <v>1042</v>
      </c>
      <c r="AF826" s="138">
        <f t="shared" si="431"/>
        <v>0</v>
      </c>
      <c r="AG826" s="138">
        <f t="shared" si="432"/>
        <v>0</v>
      </c>
      <c r="AH826" s="29"/>
      <c r="AI826" s="29"/>
      <c r="AJ826" s="15"/>
      <c r="AK826" s="51">
        <f t="shared" ca="1" si="433"/>
        <v>746908.10494783369</v>
      </c>
      <c r="AL826" s="15">
        <f t="shared" ca="1" si="434"/>
        <v>812693.76494783373</v>
      </c>
      <c r="AM826" s="49">
        <f t="shared" ca="1" si="435"/>
        <v>4570.141570745096</v>
      </c>
      <c r="AN826" s="49">
        <f t="shared" ca="1" si="436"/>
        <v>0</v>
      </c>
      <c r="AO826" s="15"/>
      <c r="AP826" s="49">
        <f t="shared" ca="1" si="437"/>
        <v>11553.741998940484</v>
      </c>
      <c r="AQ826" s="15">
        <f t="shared" si="449"/>
        <v>19855.051650917452</v>
      </c>
      <c r="AR826" s="15">
        <f t="shared" si="450"/>
        <v>0</v>
      </c>
      <c r="AS826" s="15"/>
      <c r="AT826" s="15"/>
      <c r="AU826" s="51">
        <f t="shared" si="438"/>
        <v>0</v>
      </c>
      <c r="AV826" s="51">
        <f t="shared" ca="1" si="439"/>
        <v>17376.806051081123</v>
      </c>
      <c r="AW826" s="51">
        <f t="shared" ca="1" si="451"/>
        <v>0</v>
      </c>
      <c r="AX826" s="15">
        <f t="shared" ca="1" si="452"/>
        <v>9075.496399104155</v>
      </c>
      <c r="AY826" s="51">
        <f t="shared" ca="1" si="453"/>
        <v>-998.3526489167225</v>
      </c>
      <c r="AZ826" s="52">
        <f t="shared" ca="1" si="440"/>
        <v>0</v>
      </c>
      <c r="BA826" s="52">
        <f t="shared" ca="1" si="441"/>
        <v>0</v>
      </c>
      <c r="BB826" s="52">
        <f t="shared" si="454"/>
        <v>0</v>
      </c>
      <c r="BC826" s="39">
        <f t="shared" si="455"/>
        <v>0</v>
      </c>
      <c r="BD826" s="51">
        <f t="shared" ca="1" si="456"/>
        <v>0</v>
      </c>
      <c r="BE826" s="15">
        <f t="shared" ca="1" si="457"/>
        <v>27932.195401104884</v>
      </c>
      <c r="BF826" s="15">
        <v>-16118.47</v>
      </c>
      <c r="BG826" s="15">
        <f t="shared" ca="1" si="458"/>
        <v>829077.63191968377</v>
      </c>
      <c r="BH826" s="15"/>
      <c r="BI826" s="15"/>
    </row>
    <row r="827" spans="1:61" ht="11.25" x14ac:dyDescent="0.2">
      <c r="A827" s="20">
        <v>32313</v>
      </c>
      <c r="B827" s="20"/>
      <c r="C827" s="20">
        <v>1</v>
      </c>
      <c r="D827" s="20">
        <f t="shared" si="442"/>
        <v>3</v>
      </c>
      <c r="E827" s="47">
        <f t="shared" si="443"/>
        <v>4</v>
      </c>
      <c r="F827" s="47">
        <f t="shared" si="444"/>
        <v>34</v>
      </c>
      <c r="G827" s="21" t="s">
        <v>908</v>
      </c>
      <c r="H827" s="29">
        <v>3208</v>
      </c>
      <c r="I827" s="48"/>
      <c r="J827" s="29">
        <f t="shared" si="445"/>
        <v>5171.1044776119406</v>
      </c>
      <c r="K827" s="125">
        <v>258570.3</v>
      </c>
      <c r="L827" s="125">
        <v>258817.9</v>
      </c>
      <c r="M827" s="125">
        <v>68358</v>
      </c>
      <c r="N827" s="126">
        <f t="shared" si="425"/>
        <v>355467.59699999995</v>
      </c>
      <c r="O827" s="126">
        <f t="shared" ca="1" si="426"/>
        <v>876546.27071257983</v>
      </c>
      <c r="P827" s="126">
        <f t="shared" ca="1" si="427"/>
        <v>156324</v>
      </c>
      <c r="Q827" s="49">
        <f t="shared" si="446"/>
        <v>1</v>
      </c>
      <c r="R827" s="49">
        <f t="shared" si="447"/>
        <v>0</v>
      </c>
      <c r="S827" s="49">
        <f ca="1">OFFSET(V!$B$7,D827,Q827)*H827</f>
        <v>18381.84</v>
      </c>
      <c r="T827" s="49">
        <f ca="1">IF(R827&gt;0,OFFSET(V!$I$7,D827,R827)*IF(R827=1,H827-9300,IF(R827=2,H827-18000,IF(R827=3,H827-45000,0))),0)</f>
        <v>0</v>
      </c>
      <c r="U827" s="49">
        <f>IF(AND(I827=1,H827&gt;20000,H827&lt;=45000),H827*V!$G$7,0)+IF(AND(I827=1,H827&gt;45000,H827&lt;=50000),V!$G$7/5000*(50000-H827)*H827,0)</f>
        <v>0</v>
      </c>
      <c r="V827" s="50">
        <f t="shared" ca="1" si="428"/>
        <v>18381.84</v>
      </c>
      <c r="W827" s="51">
        <v>12580.15</v>
      </c>
      <c r="X827" s="51">
        <v>0</v>
      </c>
      <c r="Y827" s="52">
        <v>204.93739235336437</v>
      </c>
      <c r="Z827" s="52">
        <v>184192.71382164632</v>
      </c>
      <c r="AA827" s="52">
        <v>0</v>
      </c>
      <c r="AB827" s="138">
        <f t="shared" si="448"/>
        <v>0</v>
      </c>
      <c r="AC827" s="52">
        <v>174275.90437902286</v>
      </c>
      <c r="AD827" s="138">
        <f t="shared" si="429"/>
        <v>0</v>
      </c>
      <c r="AE827" s="138">
        <f t="shared" si="430"/>
        <v>3208</v>
      </c>
      <c r="AF827" s="138">
        <f t="shared" si="431"/>
        <v>0</v>
      </c>
      <c r="AG827" s="138">
        <f t="shared" si="432"/>
        <v>0</v>
      </c>
      <c r="AH827" s="29"/>
      <c r="AI827" s="29"/>
      <c r="AJ827" s="15"/>
      <c r="AK827" s="51">
        <f t="shared" ca="1" si="433"/>
        <v>2299502.1119699143</v>
      </c>
      <c r="AL827" s="15">
        <f t="shared" ca="1" si="434"/>
        <v>2486788.101969914</v>
      </c>
      <c r="AM827" s="49">
        <f t="shared" ca="1" si="435"/>
        <v>14070.071169817915</v>
      </c>
      <c r="AN827" s="49">
        <f t="shared" ca="1" si="436"/>
        <v>90.37362646485046</v>
      </c>
      <c r="AO827" s="15"/>
      <c r="AP827" s="49">
        <f t="shared" ca="1" si="437"/>
        <v>101411.91628349209</v>
      </c>
      <c r="AQ827" s="15">
        <f t="shared" si="449"/>
        <v>174275.90437902286</v>
      </c>
      <c r="AR827" s="15">
        <f t="shared" si="450"/>
        <v>0</v>
      </c>
      <c r="AS827" s="15"/>
      <c r="AT827" s="15"/>
      <c r="AU827" s="51">
        <f t="shared" si="438"/>
        <v>0</v>
      </c>
      <c r="AV827" s="51">
        <f t="shared" ca="1" si="439"/>
        <v>53497.882736917694</v>
      </c>
      <c r="AW827" s="51">
        <f t="shared" ca="1" si="451"/>
        <v>1938.5149207107606</v>
      </c>
      <c r="AX827" s="15">
        <f t="shared" ca="1" si="452"/>
        <v>0</v>
      </c>
      <c r="AY827" s="51">
        <f t="shared" ca="1" si="453"/>
        <v>0</v>
      </c>
      <c r="AZ827" s="52">
        <f t="shared" ca="1" si="440"/>
        <v>0</v>
      </c>
      <c r="BA827" s="52">
        <f t="shared" ca="1" si="441"/>
        <v>0</v>
      </c>
      <c r="BB827" s="52">
        <f t="shared" si="454"/>
        <v>0</v>
      </c>
      <c r="BC827" s="39">
        <f t="shared" si="455"/>
        <v>0</v>
      </c>
      <c r="BD827" s="51">
        <f t="shared" ca="1" si="456"/>
        <v>0</v>
      </c>
      <c r="BE827" s="15">
        <f t="shared" ca="1" si="457"/>
        <v>156848.31394112055</v>
      </c>
      <c r="BF827" s="15">
        <v>-55885.16</v>
      </c>
      <c r="BG827" s="15">
        <f t="shared" ca="1" si="458"/>
        <v>2601911.7007073173</v>
      </c>
      <c r="BH827" s="15"/>
      <c r="BI827" s="15"/>
    </row>
    <row r="828" spans="1:61" ht="11.25" x14ac:dyDescent="0.2">
      <c r="A828" s="20">
        <v>32314</v>
      </c>
      <c r="B828" s="20"/>
      <c r="C828" s="20">
        <v>1</v>
      </c>
      <c r="D828" s="20">
        <f t="shared" si="442"/>
        <v>3</v>
      </c>
      <c r="E828" s="47">
        <f t="shared" si="443"/>
        <v>4</v>
      </c>
      <c r="F828" s="47">
        <f t="shared" si="444"/>
        <v>34</v>
      </c>
      <c r="G828" s="21" t="s">
        <v>909</v>
      </c>
      <c r="H828" s="29">
        <v>2886</v>
      </c>
      <c r="I828" s="48"/>
      <c r="J828" s="29">
        <f t="shared" si="445"/>
        <v>4652.059701492537</v>
      </c>
      <c r="K828" s="125">
        <v>212340.5</v>
      </c>
      <c r="L828" s="125">
        <v>505711.73</v>
      </c>
      <c r="M828" s="125">
        <v>40371</v>
      </c>
      <c r="N828" s="126">
        <f t="shared" si="425"/>
        <v>390483.73470000003</v>
      </c>
      <c r="O828" s="126">
        <f t="shared" ca="1" si="426"/>
        <v>788563.75850265124</v>
      </c>
      <c r="P828" s="126">
        <f t="shared" ca="1" si="427"/>
        <v>119424</v>
      </c>
      <c r="Q828" s="49">
        <f t="shared" si="446"/>
        <v>1</v>
      </c>
      <c r="R828" s="49">
        <f t="shared" si="447"/>
        <v>0</v>
      </c>
      <c r="S828" s="49">
        <f ca="1">OFFSET(V!$B$7,D828,Q828)*H828</f>
        <v>16536.780000000002</v>
      </c>
      <c r="T828" s="49">
        <f ca="1">IF(R828&gt;0,OFFSET(V!$I$7,D828,R828)*IF(R828=1,H828-9300,IF(R828=2,H828-18000,IF(R828=3,H828-45000,0))),0)</f>
        <v>0</v>
      </c>
      <c r="U828" s="49">
        <f>IF(AND(I828=1,H828&gt;20000,H828&lt;=45000),H828*V!$G$7,0)+IF(AND(I828=1,H828&gt;45000,H828&lt;=50000),V!$G$7/5000*(50000-H828)*H828,0)</f>
        <v>0</v>
      </c>
      <c r="V828" s="50">
        <f t="shared" ca="1" si="428"/>
        <v>16536.780000000002</v>
      </c>
      <c r="W828" s="51">
        <v>13167.550000000001</v>
      </c>
      <c r="X828" s="51">
        <v>0</v>
      </c>
      <c r="Y828" s="52">
        <v>1912.8943409664032</v>
      </c>
      <c r="Z828" s="52">
        <v>128876.47798376488</v>
      </c>
      <c r="AA828" s="52">
        <v>6039</v>
      </c>
      <c r="AB828" s="138">
        <f t="shared" si="448"/>
        <v>5039</v>
      </c>
      <c r="AC828" s="52">
        <v>121937.85675774296</v>
      </c>
      <c r="AD828" s="138">
        <f t="shared" si="429"/>
        <v>0</v>
      </c>
      <c r="AE828" s="138">
        <f t="shared" si="430"/>
        <v>2886</v>
      </c>
      <c r="AF828" s="138">
        <f t="shared" si="431"/>
        <v>0</v>
      </c>
      <c r="AG828" s="138">
        <f t="shared" si="432"/>
        <v>0</v>
      </c>
      <c r="AH828" s="29"/>
      <c r="AI828" s="29"/>
      <c r="AJ828" s="15"/>
      <c r="AK828" s="51">
        <f t="shared" ca="1" si="433"/>
        <v>2068691.7378881457</v>
      </c>
      <c r="AL828" s="15">
        <f t="shared" ca="1" si="434"/>
        <v>2217820.0678881453</v>
      </c>
      <c r="AM828" s="49">
        <f t="shared" ca="1" si="435"/>
        <v>12657.800933944671</v>
      </c>
      <c r="AN828" s="49">
        <f t="shared" ca="1" si="436"/>
        <v>843.55127510914679</v>
      </c>
      <c r="AO828" s="15"/>
      <c r="AP828" s="49">
        <f t="shared" ca="1" si="437"/>
        <v>70956.175871626343</v>
      </c>
      <c r="AQ828" s="15">
        <f t="shared" si="449"/>
        <v>121937.85675774296</v>
      </c>
      <c r="AR828" s="15">
        <f t="shared" si="450"/>
        <v>0</v>
      </c>
      <c r="AS828" s="15"/>
      <c r="AT828" s="15"/>
      <c r="AU828" s="51">
        <f t="shared" si="438"/>
        <v>2519.5</v>
      </c>
      <c r="AV828" s="51">
        <f t="shared" ca="1" si="439"/>
        <v>48128.082786391664</v>
      </c>
      <c r="AW828" s="51">
        <f t="shared" ca="1" si="451"/>
        <v>0</v>
      </c>
      <c r="AX828" s="15">
        <f t="shared" ca="1" si="452"/>
        <v>0</v>
      </c>
      <c r="AY828" s="51">
        <f t="shared" ca="1" si="453"/>
        <v>0</v>
      </c>
      <c r="AZ828" s="52">
        <f t="shared" ca="1" si="440"/>
        <v>0</v>
      </c>
      <c r="BA828" s="52">
        <f t="shared" ca="1" si="441"/>
        <v>0</v>
      </c>
      <c r="BB828" s="52">
        <f t="shared" si="454"/>
        <v>0</v>
      </c>
      <c r="BC828" s="39">
        <f t="shared" si="455"/>
        <v>0</v>
      </c>
      <c r="BD828" s="51">
        <f t="shared" ca="1" si="456"/>
        <v>0</v>
      </c>
      <c r="BE828" s="15">
        <f t="shared" ca="1" si="457"/>
        <v>121603.75865801801</v>
      </c>
      <c r="BF828" s="15">
        <v>-55044.68</v>
      </c>
      <c r="BG828" s="15">
        <f t="shared" ca="1" si="458"/>
        <v>2297880.4987552166</v>
      </c>
      <c r="BH828" s="15"/>
      <c r="BI828" s="15"/>
    </row>
    <row r="829" spans="1:61" ht="11.25" x14ac:dyDescent="0.2">
      <c r="A829" s="20">
        <v>32315</v>
      </c>
      <c r="B829" s="20"/>
      <c r="C829" s="20">
        <v>1</v>
      </c>
      <c r="D829" s="20">
        <f t="shared" si="442"/>
        <v>3</v>
      </c>
      <c r="E829" s="47">
        <f t="shared" si="443"/>
        <v>3</v>
      </c>
      <c r="F829" s="47">
        <f t="shared" si="444"/>
        <v>33</v>
      </c>
      <c r="G829" s="21" t="s">
        <v>910</v>
      </c>
      <c r="H829" s="29">
        <v>2307</v>
      </c>
      <c r="I829" s="48"/>
      <c r="J829" s="29">
        <f t="shared" si="445"/>
        <v>3718.7462686567164</v>
      </c>
      <c r="K829" s="125">
        <v>167437.5</v>
      </c>
      <c r="L829" s="125">
        <v>461439.59</v>
      </c>
      <c r="M829" s="125">
        <v>0</v>
      </c>
      <c r="N829" s="126">
        <f t="shared" si="425"/>
        <v>300516.44010000001</v>
      </c>
      <c r="O829" s="126">
        <f t="shared" ca="1" si="426"/>
        <v>630359.17909411516</v>
      </c>
      <c r="P829" s="126">
        <f t="shared" ca="1" si="427"/>
        <v>98953</v>
      </c>
      <c r="Q829" s="49">
        <f t="shared" si="446"/>
        <v>1</v>
      </c>
      <c r="R829" s="49">
        <f t="shared" si="447"/>
        <v>0</v>
      </c>
      <c r="S829" s="49">
        <f ca="1">OFFSET(V!$B$7,D829,Q829)*H829</f>
        <v>13219.11</v>
      </c>
      <c r="T829" s="49">
        <f ca="1">IF(R829&gt;0,OFFSET(V!$I$7,D829,R829)*IF(R829=1,H829-9300,IF(R829=2,H829-18000,IF(R829=3,H829-45000,0))),0)</f>
        <v>0</v>
      </c>
      <c r="U829" s="49">
        <f>IF(AND(I829=1,H829&gt;20000,H829&lt;=45000),H829*V!$G$7,0)+IF(AND(I829=1,H829&gt;45000,H829&lt;=50000),V!$G$7/5000*(50000-H829)*H829,0)</f>
        <v>0</v>
      </c>
      <c r="V829" s="50">
        <f t="shared" ca="1" si="428"/>
        <v>13219.11</v>
      </c>
      <c r="W829" s="51">
        <v>10030.300000000001</v>
      </c>
      <c r="X829" s="51">
        <v>0</v>
      </c>
      <c r="Y829" s="52">
        <v>0</v>
      </c>
      <c r="Z829" s="52">
        <v>97849.102127133854</v>
      </c>
      <c r="AA829" s="52">
        <v>6105</v>
      </c>
      <c r="AB829" s="138">
        <f t="shared" si="448"/>
        <v>5105</v>
      </c>
      <c r="AC829" s="52">
        <v>92580.973547052345</v>
      </c>
      <c r="AD829" s="138">
        <f t="shared" si="429"/>
        <v>0</v>
      </c>
      <c r="AE829" s="138">
        <f t="shared" si="430"/>
        <v>2307</v>
      </c>
      <c r="AF829" s="138">
        <f t="shared" si="431"/>
        <v>0</v>
      </c>
      <c r="AG829" s="138">
        <f t="shared" si="432"/>
        <v>0</v>
      </c>
      <c r="AH829" s="29"/>
      <c r="AI829" s="29"/>
      <c r="AJ829" s="15"/>
      <c r="AK829" s="51">
        <f t="shared" ca="1" si="433"/>
        <v>1653663.1459833516</v>
      </c>
      <c r="AL829" s="15">
        <f t="shared" ca="1" si="434"/>
        <v>1775865.5559833518</v>
      </c>
      <c r="AM829" s="49">
        <f t="shared" ca="1" si="435"/>
        <v>10118.346068818557</v>
      </c>
      <c r="AN829" s="49">
        <f t="shared" ca="1" si="436"/>
        <v>0</v>
      </c>
      <c r="AO829" s="15"/>
      <c r="AP829" s="49">
        <f t="shared" ca="1" si="437"/>
        <v>53873.276241210406</v>
      </c>
      <c r="AQ829" s="15">
        <f t="shared" si="449"/>
        <v>92580.973547052345</v>
      </c>
      <c r="AR829" s="15">
        <f t="shared" si="450"/>
        <v>0</v>
      </c>
      <c r="AS829" s="15"/>
      <c r="AT829" s="15"/>
      <c r="AU829" s="51">
        <f t="shared" si="438"/>
        <v>2552.5</v>
      </c>
      <c r="AV829" s="51">
        <f t="shared" ca="1" si="439"/>
        <v>38472.448713861944</v>
      </c>
      <c r="AW829" s="51">
        <f t="shared" ca="1" si="451"/>
        <v>0</v>
      </c>
      <c r="AX829" s="15">
        <f t="shared" ca="1" si="452"/>
        <v>2317.2514080200053</v>
      </c>
      <c r="AY829" s="51">
        <f t="shared" ca="1" si="453"/>
        <v>-254.9099222419544</v>
      </c>
      <c r="AZ829" s="52">
        <f t="shared" ca="1" si="440"/>
        <v>0</v>
      </c>
      <c r="BA829" s="52">
        <f t="shared" ca="1" si="441"/>
        <v>0</v>
      </c>
      <c r="BB829" s="52">
        <f t="shared" si="454"/>
        <v>0</v>
      </c>
      <c r="BC829" s="39">
        <f t="shared" si="455"/>
        <v>0</v>
      </c>
      <c r="BD829" s="51">
        <f t="shared" ca="1" si="456"/>
        <v>0</v>
      </c>
      <c r="BE829" s="15">
        <f t="shared" ca="1" si="457"/>
        <v>94643.315032830389</v>
      </c>
      <c r="BF829" s="15">
        <v>-45175.98</v>
      </c>
      <c r="BG829" s="15">
        <f t="shared" ca="1" si="458"/>
        <v>1835451.2370850008</v>
      </c>
      <c r="BH829" s="15"/>
      <c r="BI829" s="15"/>
    </row>
    <row r="830" spans="1:61" ht="11.25" x14ac:dyDescent="0.2">
      <c r="A830" s="20">
        <v>32316</v>
      </c>
      <c r="B830" s="20"/>
      <c r="C830" s="20">
        <v>1</v>
      </c>
      <c r="D830" s="20">
        <f t="shared" si="442"/>
        <v>3</v>
      </c>
      <c r="E830" s="47">
        <f t="shared" si="443"/>
        <v>4</v>
      </c>
      <c r="F830" s="47">
        <f t="shared" si="444"/>
        <v>34</v>
      </c>
      <c r="G830" s="21" t="s">
        <v>911</v>
      </c>
      <c r="H830" s="29">
        <v>3891</v>
      </c>
      <c r="I830" s="48"/>
      <c r="J830" s="29">
        <f t="shared" si="445"/>
        <v>6272.059701492537</v>
      </c>
      <c r="K830" s="125">
        <v>250542.55</v>
      </c>
      <c r="L830" s="125">
        <v>322954.89</v>
      </c>
      <c r="M830" s="125">
        <v>86923</v>
      </c>
      <c r="N830" s="126">
        <f t="shared" si="425"/>
        <v>393266.04310000001</v>
      </c>
      <c r="O830" s="126">
        <f t="shared" ca="1" si="426"/>
        <v>1063167.5621392294</v>
      </c>
      <c r="P830" s="126">
        <f t="shared" ca="1" si="427"/>
        <v>200970</v>
      </c>
      <c r="Q830" s="49">
        <f t="shared" si="446"/>
        <v>1</v>
      </c>
      <c r="R830" s="49">
        <f t="shared" si="447"/>
        <v>0</v>
      </c>
      <c r="S830" s="49">
        <f ca="1">OFFSET(V!$B$7,D830,Q830)*H830</f>
        <v>22295.43</v>
      </c>
      <c r="T830" s="49">
        <f ca="1">IF(R830&gt;0,OFFSET(V!$I$7,D830,R830)*IF(R830=1,H830-9300,IF(R830=2,H830-18000,IF(R830=3,H830-45000,0))),0)</f>
        <v>0</v>
      </c>
      <c r="U830" s="49">
        <f>IF(AND(I830=1,H830&gt;20000,H830&lt;=45000),H830*V!$G$7,0)+IF(AND(I830=1,H830&gt;45000,H830&lt;=50000),V!$G$7/5000*(50000-H830)*H830,0)</f>
        <v>0</v>
      </c>
      <c r="V830" s="50">
        <f t="shared" ca="1" si="428"/>
        <v>22295.43</v>
      </c>
      <c r="W830" s="51">
        <v>15601.7</v>
      </c>
      <c r="X830" s="51">
        <v>0</v>
      </c>
      <c r="Y830" s="52">
        <v>0</v>
      </c>
      <c r="Z830" s="52">
        <v>63564.820534436018</v>
      </c>
      <c r="AA830" s="52">
        <v>5061</v>
      </c>
      <c r="AB830" s="138">
        <f t="shared" si="448"/>
        <v>4061</v>
      </c>
      <c r="AC830" s="52">
        <v>60142.534172419881</v>
      </c>
      <c r="AD830" s="138">
        <f t="shared" si="429"/>
        <v>0</v>
      </c>
      <c r="AE830" s="138">
        <f t="shared" si="430"/>
        <v>3891</v>
      </c>
      <c r="AF830" s="138">
        <f t="shared" si="431"/>
        <v>0</v>
      </c>
      <c r="AG830" s="138">
        <f t="shared" si="432"/>
        <v>0</v>
      </c>
      <c r="AH830" s="29"/>
      <c r="AI830" s="29"/>
      <c r="AJ830" s="15"/>
      <c r="AK830" s="51">
        <f t="shared" ca="1" si="433"/>
        <v>2789078.1538886954</v>
      </c>
      <c r="AL830" s="15">
        <f t="shared" ca="1" si="434"/>
        <v>3027945.2838886958</v>
      </c>
      <c r="AM830" s="49">
        <f t="shared" ca="1" si="435"/>
        <v>17065.663005536629</v>
      </c>
      <c r="AN830" s="49">
        <f t="shared" ca="1" si="436"/>
        <v>0</v>
      </c>
      <c r="AO830" s="15"/>
      <c r="AP830" s="49">
        <f t="shared" ca="1" si="437"/>
        <v>34997.2055075713</v>
      </c>
      <c r="AQ830" s="15">
        <f t="shared" si="449"/>
        <v>60142.534172419881</v>
      </c>
      <c r="AR830" s="15">
        <f t="shared" si="450"/>
        <v>0</v>
      </c>
      <c r="AS830" s="15"/>
      <c r="AT830" s="15"/>
      <c r="AU830" s="51">
        <f t="shared" si="438"/>
        <v>2030.5</v>
      </c>
      <c r="AV830" s="51">
        <f t="shared" ca="1" si="439"/>
        <v>64887.862135083153</v>
      </c>
      <c r="AW830" s="51">
        <f t="shared" ca="1" si="451"/>
        <v>0</v>
      </c>
      <c r="AX830" s="15">
        <f t="shared" ca="1" si="452"/>
        <v>41773.033470234572</v>
      </c>
      <c r="AY830" s="51">
        <f t="shared" ca="1" si="453"/>
        <v>-4595.2548251148255</v>
      </c>
      <c r="AZ830" s="52">
        <f t="shared" ca="1" si="440"/>
        <v>0</v>
      </c>
      <c r="BA830" s="52">
        <f t="shared" ca="1" si="441"/>
        <v>0</v>
      </c>
      <c r="BB830" s="52">
        <f t="shared" si="454"/>
        <v>0</v>
      </c>
      <c r="BC830" s="39">
        <f t="shared" si="455"/>
        <v>0</v>
      </c>
      <c r="BD830" s="51">
        <f t="shared" ca="1" si="456"/>
        <v>0</v>
      </c>
      <c r="BE830" s="15">
        <f t="shared" ca="1" si="457"/>
        <v>97320.312817539627</v>
      </c>
      <c r="BF830" s="15">
        <v>-67964.27</v>
      </c>
      <c r="BG830" s="15">
        <f t="shared" ca="1" si="458"/>
        <v>3074366.9897117717</v>
      </c>
      <c r="BH830" s="15"/>
      <c r="BI830" s="15"/>
    </row>
    <row r="831" spans="1:61" ht="11.25" x14ac:dyDescent="0.2">
      <c r="A831" s="20">
        <v>32317</v>
      </c>
      <c r="B831" s="20"/>
      <c r="C831" s="20">
        <v>1</v>
      </c>
      <c r="D831" s="20">
        <f t="shared" si="442"/>
        <v>3</v>
      </c>
      <c r="E831" s="47">
        <f t="shared" si="443"/>
        <v>3</v>
      </c>
      <c r="F831" s="47">
        <f t="shared" si="444"/>
        <v>33</v>
      </c>
      <c r="G831" s="21" t="s">
        <v>912</v>
      </c>
      <c r="H831" s="29">
        <v>1063</v>
      </c>
      <c r="I831" s="48"/>
      <c r="J831" s="29">
        <f t="shared" si="445"/>
        <v>1713.4925373134329</v>
      </c>
      <c r="K831" s="125">
        <v>63829.150000000009</v>
      </c>
      <c r="L831" s="125">
        <v>32203.42</v>
      </c>
      <c r="M831" s="125">
        <v>36349</v>
      </c>
      <c r="N831" s="126">
        <f t="shared" si="425"/>
        <v>94865.321800000005</v>
      </c>
      <c r="O831" s="126">
        <f t="shared" ca="1" si="426"/>
        <v>290451.58533898764</v>
      </c>
      <c r="P831" s="126">
        <f t="shared" ca="1" si="427"/>
        <v>58676</v>
      </c>
      <c r="Q831" s="49">
        <f t="shared" si="446"/>
        <v>1</v>
      </c>
      <c r="R831" s="49">
        <f t="shared" si="447"/>
        <v>0</v>
      </c>
      <c r="S831" s="49">
        <f ca="1">OFFSET(V!$B$7,D831,Q831)*H831</f>
        <v>6090.9900000000007</v>
      </c>
      <c r="T831" s="49">
        <f ca="1">IF(R831&gt;0,OFFSET(V!$I$7,D831,R831)*IF(R831=1,H831-9300,IF(R831=2,H831-18000,IF(R831=3,H831-45000,0))),0)</f>
        <v>0</v>
      </c>
      <c r="U831" s="49">
        <f>IF(AND(I831=1,H831&gt;20000,H831&lt;=45000),H831*V!$G$7,0)+IF(AND(I831=1,H831&gt;45000,H831&lt;=50000),V!$G$7/5000*(50000-H831)*H831,0)</f>
        <v>0</v>
      </c>
      <c r="V831" s="50">
        <f t="shared" ca="1" si="428"/>
        <v>6090.9900000000007</v>
      </c>
      <c r="W831" s="51">
        <v>0</v>
      </c>
      <c r="X831" s="51">
        <v>0</v>
      </c>
      <c r="Y831" s="52">
        <v>0</v>
      </c>
      <c r="Z831" s="52">
        <v>33374.490381750395</v>
      </c>
      <c r="AA831" s="52">
        <v>0</v>
      </c>
      <c r="AB831" s="138">
        <f t="shared" si="448"/>
        <v>0</v>
      </c>
      <c r="AC831" s="52">
        <v>31577.630698793746</v>
      </c>
      <c r="AD831" s="138">
        <f t="shared" si="429"/>
        <v>0</v>
      </c>
      <c r="AE831" s="138">
        <f t="shared" si="430"/>
        <v>1063</v>
      </c>
      <c r="AF831" s="138">
        <f t="shared" si="431"/>
        <v>0</v>
      </c>
      <c r="AG831" s="138">
        <f t="shared" si="432"/>
        <v>0</v>
      </c>
      <c r="AH831" s="29"/>
      <c r="AI831" s="29"/>
      <c r="AJ831" s="15"/>
      <c r="AK831" s="51">
        <f t="shared" ca="1" si="433"/>
        <v>761960.95543142734</v>
      </c>
      <c r="AL831" s="15">
        <f t="shared" ca="1" si="434"/>
        <v>826727.94543142733</v>
      </c>
      <c r="AM831" s="49">
        <f t="shared" ca="1" si="435"/>
        <v>4662.2461513455246</v>
      </c>
      <c r="AN831" s="49">
        <f t="shared" ca="1" si="436"/>
        <v>0</v>
      </c>
      <c r="AO831" s="15"/>
      <c r="AP831" s="49">
        <f t="shared" ca="1" si="437"/>
        <v>18375.162374096733</v>
      </c>
      <c r="AQ831" s="15">
        <f t="shared" si="449"/>
        <v>31577.630698793746</v>
      </c>
      <c r="AR831" s="15">
        <f t="shared" si="450"/>
        <v>0</v>
      </c>
      <c r="AS831" s="15"/>
      <c r="AT831" s="15"/>
      <c r="AU831" s="51">
        <f t="shared" si="438"/>
        <v>0</v>
      </c>
      <c r="AV831" s="51">
        <f t="shared" ca="1" si="439"/>
        <v>17727.010395680645</v>
      </c>
      <c r="AW831" s="51">
        <f t="shared" ca="1" si="451"/>
        <v>0</v>
      </c>
      <c r="AX831" s="15">
        <f t="shared" ca="1" si="452"/>
        <v>4524.5420709836289</v>
      </c>
      <c r="AY831" s="51">
        <f t="shared" ca="1" si="453"/>
        <v>-497.72358040355158</v>
      </c>
      <c r="AZ831" s="52">
        <f t="shared" ca="1" si="440"/>
        <v>0</v>
      </c>
      <c r="BA831" s="52">
        <f t="shared" ca="1" si="441"/>
        <v>0</v>
      </c>
      <c r="BB831" s="52">
        <f t="shared" si="454"/>
        <v>0</v>
      </c>
      <c r="BC831" s="39">
        <f t="shared" si="455"/>
        <v>0</v>
      </c>
      <c r="BD831" s="51">
        <f t="shared" ca="1" si="456"/>
        <v>0</v>
      </c>
      <c r="BE831" s="15">
        <f t="shared" ca="1" si="457"/>
        <v>35604.449189373823</v>
      </c>
      <c r="BF831" s="15">
        <v>-16543.54</v>
      </c>
      <c r="BG831" s="15">
        <f t="shared" ca="1" si="458"/>
        <v>850451.10077214672</v>
      </c>
      <c r="BH831" s="15"/>
      <c r="BI831" s="15"/>
    </row>
    <row r="832" spans="1:61" ht="11.25" x14ac:dyDescent="0.2">
      <c r="A832" s="20">
        <v>32318</v>
      </c>
      <c r="B832" s="20"/>
      <c r="C832" s="20">
        <v>1</v>
      </c>
      <c r="D832" s="20">
        <f t="shared" si="442"/>
        <v>3</v>
      </c>
      <c r="E832" s="47">
        <f t="shared" si="443"/>
        <v>4</v>
      </c>
      <c r="F832" s="47">
        <f t="shared" si="444"/>
        <v>34</v>
      </c>
      <c r="G832" s="21" t="s">
        <v>913</v>
      </c>
      <c r="H832" s="29">
        <v>2824</v>
      </c>
      <c r="I832" s="48"/>
      <c r="J832" s="29">
        <f t="shared" si="445"/>
        <v>4552.1194029850749</v>
      </c>
      <c r="K832" s="125">
        <v>212987.15</v>
      </c>
      <c r="L832" s="125">
        <v>512963.04</v>
      </c>
      <c r="M832" s="125">
        <v>54354</v>
      </c>
      <c r="N832" s="126">
        <f t="shared" si="425"/>
        <v>407760.33360000001</v>
      </c>
      <c r="O832" s="126">
        <f t="shared" ca="1" si="426"/>
        <v>771623.02633800672</v>
      </c>
      <c r="P832" s="126">
        <f t="shared" ca="1" si="427"/>
        <v>109159</v>
      </c>
      <c r="Q832" s="49">
        <f t="shared" si="446"/>
        <v>1</v>
      </c>
      <c r="R832" s="49">
        <f t="shared" si="447"/>
        <v>0</v>
      </c>
      <c r="S832" s="49">
        <f ca="1">OFFSET(V!$B$7,D832,Q832)*H832</f>
        <v>16181.52</v>
      </c>
      <c r="T832" s="49">
        <f ca="1">IF(R832&gt;0,OFFSET(V!$I$7,D832,R832)*IF(R832=1,H832-9300,IF(R832=2,H832-18000,IF(R832=3,H832-45000,0))),0)</f>
        <v>0</v>
      </c>
      <c r="U832" s="49">
        <f>IF(AND(I832=1,H832&gt;20000,H832&lt;=45000),H832*V!$G$7,0)+IF(AND(I832=1,H832&gt;45000,H832&lt;=50000),V!$G$7/5000*(50000-H832)*H832,0)</f>
        <v>0</v>
      </c>
      <c r="V832" s="50">
        <f t="shared" ca="1" si="428"/>
        <v>16181.52</v>
      </c>
      <c r="W832" s="51">
        <v>12753.7</v>
      </c>
      <c r="X832" s="51">
        <v>0</v>
      </c>
      <c r="Y832" s="52">
        <v>2554.5954666686043</v>
      </c>
      <c r="Z832" s="52">
        <v>49427.774103762269</v>
      </c>
      <c r="AA832" s="52">
        <v>0</v>
      </c>
      <c r="AB832" s="138">
        <f t="shared" si="448"/>
        <v>0</v>
      </c>
      <c r="AC832" s="52">
        <v>46766.616630211625</v>
      </c>
      <c r="AD832" s="138">
        <f t="shared" si="429"/>
        <v>0</v>
      </c>
      <c r="AE832" s="138">
        <f t="shared" si="430"/>
        <v>2824</v>
      </c>
      <c r="AF832" s="138">
        <f t="shared" si="431"/>
        <v>0</v>
      </c>
      <c r="AG832" s="138">
        <f t="shared" si="432"/>
        <v>0</v>
      </c>
      <c r="AH832" s="29"/>
      <c r="AI832" s="29"/>
      <c r="AJ832" s="15"/>
      <c r="AK832" s="51">
        <f t="shared" ca="1" si="433"/>
        <v>2024249.988841346</v>
      </c>
      <c r="AL832" s="15">
        <f t="shared" ca="1" si="434"/>
        <v>2162344.2088413462</v>
      </c>
      <c r="AM832" s="49">
        <f t="shared" ca="1" si="435"/>
        <v>12385.873124552929</v>
      </c>
      <c r="AN832" s="49">
        <f t="shared" ca="1" si="436"/>
        <v>1126.5296870540508</v>
      </c>
      <c r="AO832" s="15"/>
      <c r="AP832" s="49">
        <f t="shared" ca="1" si="437"/>
        <v>27213.700181125303</v>
      </c>
      <c r="AQ832" s="15">
        <f t="shared" si="449"/>
        <v>46766.616630211625</v>
      </c>
      <c r="AR832" s="15">
        <f t="shared" si="450"/>
        <v>0</v>
      </c>
      <c r="AS832" s="15"/>
      <c r="AT832" s="15"/>
      <c r="AU832" s="51">
        <f t="shared" si="438"/>
        <v>0</v>
      </c>
      <c r="AV832" s="51">
        <f t="shared" ca="1" si="439"/>
        <v>47094.146149954977</v>
      </c>
      <c r="AW832" s="51">
        <f t="shared" ca="1" si="451"/>
        <v>0</v>
      </c>
      <c r="AX832" s="15">
        <f t="shared" ca="1" si="452"/>
        <v>27541.229700868651</v>
      </c>
      <c r="AY832" s="51">
        <f t="shared" ca="1" si="453"/>
        <v>-3029.6810683545923</v>
      </c>
      <c r="AZ832" s="52">
        <f t="shared" ca="1" si="440"/>
        <v>0</v>
      </c>
      <c r="BA832" s="52">
        <f t="shared" ca="1" si="441"/>
        <v>0</v>
      </c>
      <c r="BB832" s="52">
        <f t="shared" si="454"/>
        <v>0</v>
      </c>
      <c r="BC832" s="39">
        <f t="shared" si="455"/>
        <v>0</v>
      </c>
      <c r="BD832" s="51">
        <f t="shared" ca="1" si="456"/>
        <v>0</v>
      </c>
      <c r="BE832" s="15">
        <f t="shared" ca="1" si="457"/>
        <v>71278.165262725684</v>
      </c>
      <c r="BF832" s="15">
        <v>-53185.18</v>
      </c>
      <c r="BG832" s="15">
        <f t="shared" ca="1" si="458"/>
        <v>2193949.5969156786</v>
      </c>
      <c r="BH832" s="15"/>
      <c r="BI832" s="15"/>
    </row>
    <row r="833" spans="1:61" ht="11.25" x14ac:dyDescent="0.2">
      <c r="A833" s="20">
        <v>32319</v>
      </c>
      <c r="B833" s="20"/>
      <c r="C833" s="20">
        <v>1</v>
      </c>
      <c r="D833" s="20">
        <f t="shared" si="442"/>
        <v>3</v>
      </c>
      <c r="E833" s="47">
        <f t="shared" si="443"/>
        <v>4</v>
      </c>
      <c r="F833" s="47">
        <f t="shared" si="444"/>
        <v>34</v>
      </c>
      <c r="G833" s="21" t="s">
        <v>914</v>
      </c>
      <c r="H833" s="29">
        <v>2950</v>
      </c>
      <c r="I833" s="48"/>
      <c r="J833" s="29">
        <f t="shared" si="445"/>
        <v>4755.2238805970146</v>
      </c>
      <c r="K833" s="125">
        <v>216181.35000000003</v>
      </c>
      <c r="L833" s="125">
        <v>548369.44999999995</v>
      </c>
      <c r="M833" s="125">
        <v>0</v>
      </c>
      <c r="N833" s="126">
        <f t="shared" si="425"/>
        <v>369514.65749999997</v>
      </c>
      <c r="O833" s="126">
        <f t="shared" ca="1" si="426"/>
        <v>806050.96589841333</v>
      </c>
      <c r="P833" s="126">
        <f t="shared" ca="1" si="427"/>
        <v>130961</v>
      </c>
      <c r="Q833" s="49">
        <f t="shared" si="446"/>
        <v>1</v>
      </c>
      <c r="R833" s="49">
        <f t="shared" si="447"/>
        <v>0</v>
      </c>
      <c r="S833" s="49">
        <f ca="1">OFFSET(V!$B$7,D833,Q833)*H833</f>
        <v>16903.5</v>
      </c>
      <c r="T833" s="49">
        <f ca="1">IF(R833&gt;0,OFFSET(V!$I$7,D833,R833)*IF(R833=1,H833-9300,IF(R833=2,H833-18000,IF(R833=3,H833-45000,0))),0)</f>
        <v>0</v>
      </c>
      <c r="U833" s="49">
        <f>IF(AND(I833=1,H833&gt;20000,H833&lt;=45000),H833*V!$G$7,0)+IF(AND(I833=1,H833&gt;45000,H833&lt;=50000),V!$G$7/5000*(50000-H833)*H833,0)</f>
        <v>0</v>
      </c>
      <c r="V833" s="50">
        <f t="shared" ca="1" si="428"/>
        <v>16903.5</v>
      </c>
      <c r="W833" s="51">
        <v>12001.65</v>
      </c>
      <c r="X833" s="51">
        <v>0</v>
      </c>
      <c r="Y833" s="52">
        <v>67923.519109321744</v>
      </c>
      <c r="Z833" s="52">
        <v>117211.47068014505</v>
      </c>
      <c r="AA833" s="52">
        <v>7739</v>
      </c>
      <c r="AB833" s="138">
        <f t="shared" si="448"/>
        <v>6739</v>
      </c>
      <c r="AC833" s="52">
        <v>110900.88545064372</v>
      </c>
      <c r="AD833" s="138">
        <f t="shared" si="429"/>
        <v>0</v>
      </c>
      <c r="AE833" s="138">
        <f t="shared" si="430"/>
        <v>2950</v>
      </c>
      <c r="AF833" s="138">
        <f t="shared" si="431"/>
        <v>0</v>
      </c>
      <c r="AG833" s="138">
        <f t="shared" si="432"/>
        <v>0</v>
      </c>
      <c r="AH833" s="29"/>
      <c r="AI833" s="29"/>
      <c r="AJ833" s="15"/>
      <c r="AK833" s="51">
        <f t="shared" ca="1" si="433"/>
        <v>2114567.0917429072</v>
      </c>
      <c r="AL833" s="15">
        <f t="shared" ca="1" si="434"/>
        <v>2274433.2417429071</v>
      </c>
      <c r="AM833" s="49">
        <f t="shared" ca="1" si="435"/>
        <v>12938.500608155502</v>
      </c>
      <c r="AN833" s="49">
        <f t="shared" ca="1" si="436"/>
        <v>29953.024548978567</v>
      </c>
      <c r="AO833" s="15"/>
      <c r="AP833" s="49">
        <f t="shared" ca="1" si="437"/>
        <v>64533.713660300826</v>
      </c>
      <c r="AQ833" s="15">
        <f t="shared" si="449"/>
        <v>110900.88545064372</v>
      </c>
      <c r="AR833" s="15">
        <f t="shared" si="450"/>
        <v>0</v>
      </c>
      <c r="AS833" s="15"/>
      <c r="AT833" s="15"/>
      <c r="AU833" s="51">
        <f t="shared" si="438"/>
        <v>3369.5</v>
      </c>
      <c r="AV833" s="51">
        <f t="shared" ca="1" si="439"/>
        <v>49195.372217552118</v>
      </c>
      <c r="AW833" s="51">
        <f t="shared" ca="1" si="451"/>
        <v>0</v>
      </c>
      <c r="AX833" s="15">
        <f t="shared" ca="1" si="452"/>
        <v>6197.7004272092308</v>
      </c>
      <c r="AY833" s="51">
        <f t="shared" ca="1" si="453"/>
        <v>-681.77985716653552</v>
      </c>
      <c r="AZ833" s="52">
        <f t="shared" ca="1" si="440"/>
        <v>0</v>
      </c>
      <c r="BA833" s="52">
        <f t="shared" ca="1" si="441"/>
        <v>0</v>
      </c>
      <c r="BB833" s="52">
        <f t="shared" si="454"/>
        <v>0</v>
      </c>
      <c r="BC833" s="39">
        <f t="shared" si="455"/>
        <v>0</v>
      </c>
      <c r="BD833" s="51">
        <f t="shared" ca="1" si="456"/>
        <v>0</v>
      </c>
      <c r="BE833" s="15">
        <f t="shared" ca="1" si="457"/>
        <v>116416.80602068642</v>
      </c>
      <c r="BF833" s="15">
        <v>-55526.73</v>
      </c>
      <c r="BG833" s="15">
        <f t="shared" ca="1" si="458"/>
        <v>2378214.8429207276</v>
      </c>
      <c r="BH833" s="15"/>
      <c r="BI833" s="15"/>
    </row>
    <row r="834" spans="1:61" ht="11.25" x14ac:dyDescent="0.2">
      <c r="A834" s="20">
        <v>32320</v>
      </c>
      <c r="B834" s="20"/>
      <c r="C834" s="20">
        <v>1</v>
      </c>
      <c r="D834" s="20">
        <f t="shared" si="442"/>
        <v>3</v>
      </c>
      <c r="E834" s="47">
        <f t="shared" si="443"/>
        <v>3</v>
      </c>
      <c r="F834" s="47">
        <f t="shared" si="444"/>
        <v>33</v>
      </c>
      <c r="G834" s="21" t="s">
        <v>915</v>
      </c>
      <c r="H834" s="29">
        <v>1923</v>
      </c>
      <c r="I834" s="48"/>
      <c r="J834" s="29">
        <f t="shared" si="445"/>
        <v>3099.7611940298507</v>
      </c>
      <c r="K834" s="125">
        <v>153673.04999999999</v>
      </c>
      <c r="L834" s="125">
        <v>96577.79</v>
      </c>
      <c r="M834" s="125">
        <v>38136</v>
      </c>
      <c r="N834" s="126">
        <f t="shared" si="425"/>
        <v>186445.93409999998</v>
      </c>
      <c r="O834" s="126">
        <f t="shared" ca="1" si="426"/>
        <v>525435.93471954204</v>
      </c>
      <c r="P834" s="126">
        <f t="shared" ca="1" si="427"/>
        <v>101697</v>
      </c>
      <c r="Q834" s="49">
        <f t="shared" si="446"/>
        <v>1</v>
      </c>
      <c r="R834" s="49">
        <f t="shared" si="447"/>
        <v>0</v>
      </c>
      <c r="S834" s="49">
        <f ca="1">OFFSET(V!$B$7,D834,Q834)*H834</f>
        <v>11018.79</v>
      </c>
      <c r="T834" s="49">
        <f ca="1">IF(R834&gt;0,OFFSET(V!$I$7,D834,R834)*IF(R834=1,H834-9300,IF(R834=2,H834-18000,IF(R834=3,H834-45000,0))),0)</f>
        <v>0</v>
      </c>
      <c r="U834" s="49">
        <f>IF(AND(I834=1,H834&gt;20000,H834&lt;=45000),H834*V!$G$7,0)+IF(AND(I834=1,H834&gt;45000,H834&lt;=50000),V!$G$7/5000*(50000-H834)*H834,0)</f>
        <v>0</v>
      </c>
      <c r="V834" s="50">
        <f t="shared" ca="1" si="428"/>
        <v>11018.79</v>
      </c>
      <c r="W834" s="51">
        <v>0</v>
      </c>
      <c r="X834" s="51">
        <v>0</v>
      </c>
      <c r="Y834" s="52">
        <v>132.5552495221761</v>
      </c>
      <c r="Z834" s="52">
        <v>19937.86472678648</v>
      </c>
      <c r="AA834" s="52">
        <v>0</v>
      </c>
      <c r="AB834" s="138">
        <f t="shared" si="448"/>
        <v>0</v>
      </c>
      <c r="AC834" s="52">
        <v>18864.423757890188</v>
      </c>
      <c r="AD834" s="138">
        <f t="shared" si="429"/>
        <v>0</v>
      </c>
      <c r="AE834" s="138">
        <f t="shared" si="430"/>
        <v>1923</v>
      </c>
      <c r="AF834" s="138">
        <f t="shared" si="431"/>
        <v>0</v>
      </c>
      <c r="AG834" s="138">
        <f t="shared" si="432"/>
        <v>0</v>
      </c>
      <c r="AH834" s="29"/>
      <c r="AI834" s="29"/>
      <c r="AJ834" s="15"/>
      <c r="AK834" s="51">
        <f t="shared" ca="1" si="433"/>
        <v>1378411.0228547833</v>
      </c>
      <c r="AL834" s="15">
        <f t="shared" ca="1" si="434"/>
        <v>1491126.8128547834</v>
      </c>
      <c r="AM834" s="49">
        <f t="shared" ca="1" si="435"/>
        <v>8434.1480235535691</v>
      </c>
      <c r="AN834" s="49">
        <f t="shared" ca="1" si="436"/>
        <v>58.454430734711785</v>
      </c>
      <c r="AO834" s="15"/>
      <c r="AP834" s="49">
        <f t="shared" ca="1" si="437"/>
        <v>10977.291265181644</v>
      </c>
      <c r="AQ834" s="15">
        <f t="shared" si="449"/>
        <v>18864.423757890188</v>
      </c>
      <c r="AR834" s="15">
        <f t="shared" si="450"/>
        <v>0</v>
      </c>
      <c r="AS834" s="15"/>
      <c r="AT834" s="15"/>
      <c r="AU834" s="51">
        <f t="shared" si="438"/>
        <v>0</v>
      </c>
      <c r="AV834" s="51">
        <f t="shared" ca="1" si="439"/>
        <v>32068.71212689923</v>
      </c>
      <c r="AW834" s="51">
        <f t="shared" ca="1" si="451"/>
        <v>0</v>
      </c>
      <c r="AX834" s="15">
        <f t="shared" ca="1" si="452"/>
        <v>24181.57963419069</v>
      </c>
      <c r="AY834" s="51">
        <f t="shared" ca="1" si="453"/>
        <v>-2660.1017752778771</v>
      </c>
      <c r="AZ834" s="52">
        <f t="shared" ca="1" si="440"/>
        <v>0</v>
      </c>
      <c r="BA834" s="52">
        <f t="shared" ca="1" si="441"/>
        <v>0</v>
      </c>
      <c r="BB834" s="52">
        <f t="shared" si="454"/>
        <v>0</v>
      </c>
      <c r="BC834" s="39">
        <f t="shared" si="455"/>
        <v>0</v>
      </c>
      <c r="BD834" s="51">
        <f t="shared" ca="1" si="456"/>
        <v>0</v>
      </c>
      <c r="BE834" s="15">
        <f t="shared" ca="1" si="457"/>
        <v>40385.901616802999</v>
      </c>
      <c r="BF834" s="15">
        <v>-31102.25</v>
      </c>
      <c r="BG834" s="15">
        <f t="shared" ca="1" si="458"/>
        <v>1508903.0669258747</v>
      </c>
      <c r="BH834" s="15"/>
      <c r="BI834" s="15"/>
    </row>
    <row r="835" spans="1:61" ht="11.25" x14ac:dyDescent="0.2">
      <c r="A835" s="20">
        <v>32321</v>
      </c>
      <c r="B835" s="20"/>
      <c r="C835" s="20">
        <v>1</v>
      </c>
      <c r="D835" s="20">
        <f t="shared" si="442"/>
        <v>3</v>
      </c>
      <c r="E835" s="47">
        <f t="shared" si="443"/>
        <v>2</v>
      </c>
      <c r="F835" s="47">
        <f t="shared" si="444"/>
        <v>32</v>
      </c>
      <c r="G835" s="21" t="s">
        <v>916</v>
      </c>
      <c r="H835" s="29">
        <v>695</v>
      </c>
      <c r="I835" s="48"/>
      <c r="J835" s="29">
        <f t="shared" si="445"/>
        <v>1120.2985074626865</v>
      </c>
      <c r="K835" s="125">
        <v>45416.95</v>
      </c>
      <c r="L835" s="125">
        <v>59646.57</v>
      </c>
      <c r="M835" s="125">
        <v>10463</v>
      </c>
      <c r="N835" s="126">
        <f t="shared" si="425"/>
        <v>66425.366299999994</v>
      </c>
      <c r="O835" s="126">
        <f t="shared" ca="1" si="426"/>
        <v>189900.14281335502</v>
      </c>
      <c r="P835" s="126">
        <f t="shared" ca="1" si="427"/>
        <v>37042</v>
      </c>
      <c r="Q835" s="49">
        <f t="shared" si="446"/>
        <v>1</v>
      </c>
      <c r="R835" s="49">
        <f t="shared" si="447"/>
        <v>0</v>
      </c>
      <c r="S835" s="49">
        <f ca="1">OFFSET(V!$B$7,D835,Q835)*H835</f>
        <v>3982.3500000000004</v>
      </c>
      <c r="T835" s="49">
        <f ca="1">IF(R835&gt;0,OFFSET(V!$I$7,D835,R835)*IF(R835=1,H835-9300,IF(R835=2,H835-18000,IF(R835=3,H835-45000,0))),0)</f>
        <v>0</v>
      </c>
      <c r="U835" s="49">
        <f>IF(AND(I835=1,H835&gt;20000,H835&lt;=45000),H835*V!$G$7,0)+IF(AND(I835=1,H835&gt;45000,H835&lt;=50000),V!$G$7/5000*(50000-H835)*H835,0)</f>
        <v>0</v>
      </c>
      <c r="V835" s="50">
        <f t="shared" ca="1" si="428"/>
        <v>3982.3500000000004</v>
      </c>
      <c r="W835" s="51">
        <v>0</v>
      </c>
      <c r="X835" s="51">
        <v>0</v>
      </c>
      <c r="Y835" s="52">
        <v>0</v>
      </c>
      <c r="Z835" s="52">
        <v>21174.75636432345</v>
      </c>
      <c r="AA835" s="52">
        <v>4834</v>
      </c>
      <c r="AB835" s="138">
        <f t="shared" si="448"/>
        <v>3834</v>
      </c>
      <c r="AC835" s="52">
        <v>20034.72199758784</v>
      </c>
      <c r="AD835" s="138">
        <f t="shared" si="429"/>
        <v>0</v>
      </c>
      <c r="AE835" s="138">
        <f t="shared" si="430"/>
        <v>695</v>
      </c>
      <c r="AF835" s="138">
        <f t="shared" si="431"/>
        <v>0</v>
      </c>
      <c r="AG835" s="138">
        <f t="shared" si="432"/>
        <v>0</v>
      </c>
      <c r="AH835" s="29"/>
      <c r="AI835" s="29"/>
      <c r="AJ835" s="15"/>
      <c r="AK835" s="51">
        <f t="shared" ca="1" si="433"/>
        <v>498177.67076654936</v>
      </c>
      <c r="AL835" s="15">
        <f t="shared" ca="1" si="434"/>
        <v>539202.02076654939</v>
      </c>
      <c r="AM835" s="49">
        <f t="shared" ca="1" si="435"/>
        <v>3048.2230246332456</v>
      </c>
      <c r="AN835" s="49">
        <f t="shared" ca="1" si="436"/>
        <v>0</v>
      </c>
      <c r="AO835" s="15"/>
      <c r="AP835" s="49">
        <f t="shared" ca="1" si="437"/>
        <v>11658.292964950886</v>
      </c>
      <c r="AQ835" s="15">
        <f t="shared" si="449"/>
        <v>20034.72199758784</v>
      </c>
      <c r="AR835" s="15">
        <f t="shared" si="450"/>
        <v>0</v>
      </c>
      <c r="AS835" s="15"/>
      <c r="AT835" s="15"/>
      <c r="AU835" s="51">
        <f t="shared" si="438"/>
        <v>1917</v>
      </c>
      <c r="AV835" s="51">
        <f t="shared" ca="1" si="439"/>
        <v>11590.096166508041</v>
      </c>
      <c r="AW835" s="51">
        <f t="shared" ca="1" si="451"/>
        <v>0</v>
      </c>
      <c r="AX835" s="15">
        <f t="shared" ca="1" si="452"/>
        <v>5130.6671338710876</v>
      </c>
      <c r="AY835" s="51">
        <f t="shared" ca="1" si="453"/>
        <v>-564.40054610299717</v>
      </c>
      <c r="AZ835" s="52">
        <f t="shared" ca="1" si="440"/>
        <v>0</v>
      </c>
      <c r="BA835" s="52">
        <f t="shared" ca="1" si="441"/>
        <v>0</v>
      </c>
      <c r="BB835" s="52">
        <f t="shared" si="454"/>
        <v>0</v>
      </c>
      <c r="BC835" s="39">
        <f t="shared" si="455"/>
        <v>0</v>
      </c>
      <c r="BD835" s="51">
        <f t="shared" ca="1" si="456"/>
        <v>0</v>
      </c>
      <c r="BE835" s="15">
        <f t="shared" ca="1" si="457"/>
        <v>24600.988585355932</v>
      </c>
      <c r="BF835" s="15">
        <v>-11536.75</v>
      </c>
      <c r="BG835" s="15">
        <f t="shared" ca="1" si="458"/>
        <v>555314.48237653857</v>
      </c>
      <c r="BH835" s="15"/>
      <c r="BI835" s="15"/>
    </row>
    <row r="836" spans="1:61" ht="11.25" x14ac:dyDescent="0.2">
      <c r="A836" s="20">
        <v>32322</v>
      </c>
      <c r="B836" s="20"/>
      <c r="C836" s="20">
        <v>1</v>
      </c>
      <c r="D836" s="20">
        <f t="shared" si="442"/>
        <v>3</v>
      </c>
      <c r="E836" s="47">
        <f t="shared" si="443"/>
        <v>2</v>
      </c>
      <c r="F836" s="47">
        <f t="shared" si="444"/>
        <v>32</v>
      </c>
      <c r="G836" s="21" t="s">
        <v>917</v>
      </c>
      <c r="H836" s="29">
        <v>511</v>
      </c>
      <c r="I836" s="48"/>
      <c r="J836" s="29">
        <f t="shared" si="445"/>
        <v>823.70149253731347</v>
      </c>
      <c r="K836" s="125">
        <v>40113.449999999997</v>
      </c>
      <c r="L836" s="125">
        <v>18476.63</v>
      </c>
      <c r="M836" s="125">
        <v>26158</v>
      </c>
      <c r="N836" s="126">
        <f t="shared" si="425"/>
        <v>62245.5697</v>
      </c>
      <c r="O836" s="126">
        <f t="shared" ca="1" si="426"/>
        <v>139624.42155053874</v>
      </c>
      <c r="P836" s="126">
        <f t="shared" ca="1" si="427"/>
        <v>23214</v>
      </c>
      <c r="Q836" s="49">
        <f t="shared" si="446"/>
        <v>1</v>
      </c>
      <c r="R836" s="49">
        <f t="shared" si="447"/>
        <v>0</v>
      </c>
      <c r="S836" s="49">
        <f ca="1">OFFSET(V!$B$7,D836,Q836)*H836</f>
        <v>2928.03</v>
      </c>
      <c r="T836" s="49">
        <f ca="1">IF(R836&gt;0,OFFSET(V!$I$7,D836,R836)*IF(R836=1,H836-9300,IF(R836=2,H836-18000,IF(R836=3,H836-45000,0))),0)</f>
        <v>0</v>
      </c>
      <c r="U836" s="49">
        <f>IF(AND(I836=1,H836&gt;20000,H836&lt;=45000),H836*V!$G$7,0)+IF(AND(I836=1,H836&gt;45000,H836&lt;=50000),V!$G$7/5000*(50000-H836)*H836,0)</f>
        <v>0</v>
      </c>
      <c r="V836" s="50">
        <f t="shared" ca="1" si="428"/>
        <v>2928.03</v>
      </c>
      <c r="W836" s="51">
        <v>0</v>
      </c>
      <c r="X836" s="51">
        <v>0</v>
      </c>
      <c r="Y836" s="52">
        <v>0</v>
      </c>
      <c r="Z836" s="52">
        <v>20493.230525497263</v>
      </c>
      <c r="AA836" s="52">
        <v>2118</v>
      </c>
      <c r="AB836" s="138">
        <f t="shared" si="448"/>
        <v>1118</v>
      </c>
      <c r="AC836" s="52">
        <v>19389.889042718005</v>
      </c>
      <c r="AD836" s="138">
        <f t="shared" si="429"/>
        <v>0</v>
      </c>
      <c r="AE836" s="138">
        <f t="shared" si="430"/>
        <v>511</v>
      </c>
      <c r="AF836" s="138">
        <f t="shared" si="431"/>
        <v>0</v>
      </c>
      <c r="AG836" s="138">
        <f t="shared" si="432"/>
        <v>0</v>
      </c>
      <c r="AH836" s="29"/>
      <c r="AI836" s="29"/>
      <c r="AJ836" s="15"/>
      <c r="AK836" s="51">
        <f t="shared" ca="1" si="433"/>
        <v>366286.0284341104</v>
      </c>
      <c r="AL836" s="15">
        <f t="shared" ca="1" si="434"/>
        <v>392428.05843411043</v>
      </c>
      <c r="AM836" s="49">
        <f t="shared" ca="1" si="435"/>
        <v>2241.2114612771056</v>
      </c>
      <c r="AN836" s="49">
        <f t="shared" ca="1" si="436"/>
        <v>0</v>
      </c>
      <c r="AO836" s="15"/>
      <c r="AP836" s="49">
        <f t="shared" ca="1" si="437"/>
        <v>11283.061828615049</v>
      </c>
      <c r="AQ836" s="15">
        <f t="shared" si="449"/>
        <v>19389.889042718005</v>
      </c>
      <c r="AR836" s="15">
        <f t="shared" si="450"/>
        <v>0</v>
      </c>
      <c r="AS836" s="15"/>
      <c r="AT836" s="15"/>
      <c r="AU836" s="51">
        <f t="shared" si="438"/>
        <v>559</v>
      </c>
      <c r="AV836" s="51">
        <f t="shared" ca="1" si="439"/>
        <v>8521.6390519217402</v>
      </c>
      <c r="AW836" s="51">
        <f t="shared" ca="1" si="451"/>
        <v>0</v>
      </c>
      <c r="AX836" s="15">
        <f t="shared" ca="1" si="452"/>
        <v>973.81183781878281</v>
      </c>
      <c r="AY836" s="51">
        <f t="shared" ca="1" si="453"/>
        <v>-107.12445744883007</v>
      </c>
      <c r="AZ836" s="52">
        <f t="shared" ca="1" si="440"/>
        <v>0</v>
      </c>
      <c r="BA836" s="52">
        <f t="shared" ca="1" si="441"/>
        <v>0</v>
      </c>
      <c r="BB836" s="52">
        <f t="shared" si="454"/>
        <v>0</v>
      </c>
      <c r="BC836" s="39">
        <f t="shared" si="455"/>
        <v>0</v>
      </c>
      <c r="BD836" s="51">
        <f t="shared" ca="1" si="456"/>
        <v>0</v>
      </c>
      <c r="BE836" s="15">
        <f t="shared" ca="1" si="457"/>
        <v>20256.576423087958</v>
      </c>
      <c r="BF836" s="15">
        <v>-8325.57</v>
      </c>
      <c r="BG836" s="15">
        <f t="shared" ca="1" si="458"/>
        <v>406600.27631847549</v>
      </c>
      <c r="BH836" s="15"/>
      <c r="BI836" s="15"/>
    </row>
    <row r="837" spans="1:61" ht="11.25" x14ac:dyDescent="0.2">
      <c r="A837" s="20">
        <v>32323</v>
      </c>
      <c r="B837" s="20"/>
      <c r="C837" s="20">
        <v>1</v>
      </c>
      <c r="D837" s="20">
        <f t="shared" si="442"/>
        <v>3</v>
      </c>
      <c r="E837" s="47">
        <f t="shared" si="443"/>
        <v>4</v>
      </c>
      <c r="F837" s="47">
        <f t="shared" si="444"/>
        <v>34</v>
      </c>
      <c r="G837" s="21" t="s">
        <v>918</v>
      </c>
      <c r="H837" s="29">
        <v>2515</v>
      </c>
      <c r="I837" s="48"/>
      <c r="J837" s="29">
        <f t="shared" si="445"/>
        <v>4054.0298507462685</v>
      </c>
      <c r="K837" s="125">
        <v>198901</v>
      </c>
      <c r="L837" s="125">
        <v>572722.84</v>
      </c>
      <c r="M837" s="125">
        <v>0</v>
      </c>
      <c r="N837" s="126">
        <f t="shared" si="425"/>
        <v>366570.62760000001</v>
      </c>
      <c r="O837" s="126">
        <f t="shared" ca="1" si="426"/>
        <v>687192.60313034232</v>
      </c>
      <c r="P837" s="126">
        <f t="shared" ca="1" si="427"/>
        <v>96187</v>
      </c>
      <c r="Q837" s="49">
        <f t="shared" si="446"/>
        <v>1</v>
      </c>
      <c r="R837" s="49">
        <f t="shared" si="447"/>
        <v>0</v>
      </c>
      <c r="S837" s="49">
        <f ca="1">OFFSET(V!$B$7,D837,Q837)*H837</f>
        <v>14410.95</v>
      </c>
      <c r="T837" s="49">
        <f ca="1">IF(R837&gt;0,OFFSET(V!$I$7,D837,R837)*IF(R837=1,H837-9300,IF(R837=2,H837-18000,IF(R837=3,H837-45000,0))),0)</f>
        <v>0</v>
      </c>
      <c r="U837" s="49">
        <f>IF(AND(I837=1,H837&gt;20000,H837&lt;=45000),H837*V!$G$7,0)+IF(AND(I837=1,H837&gt;45000,H837&lt;=50000),V!$G$7/5000*(50000-H837)*H837,0)</f>
        <v>0</v>
      </c>
      <c r="V837" s="50">
        <f t="shared" ca="1" si="428"/>
        <v>14410.95</v>
      </c>
      <c r="W837" s="51">
        <v>11574.45</v>
      </c>
      <c r="X837" s="51">
        <v>0</v>
      </c>
      <c r="Y837" s="52">
        <v>1112.0397084365893</v>
      </c>
      <c r="Z837" s="52">
        <v>134793.7908330487</v>
      </c>
      <c r="AA837" s="52">
        <v>0</v>
      </c>
      <c r="AB837" s="138">
        <f t="shared" si="448"/>
        <v>0</v>
      </c>
      <c r="AC837" s="52">
        <v>127536.58553971371</v>
      </c>
      <c r="AD837" s="138">
        <f t="shared" si="429"/>
        <v>0</v>
      </c>
      <c r="AE837" s="138">
        <f t="shared" si="430"/>
        <v>2515</v>
      </c>
      <c r="AF837" s="138">
        <f t="shared" si="431"/>
        <v>0</v>
      </c>
      <c r="AG837" s="138">
        <f t="shared" si="432"/>
        <v>0</v>
      </c>
      <c r="AH837" s="29"/>
      <c r="AI837" s="29"/>
      <c r="AJ837" s="15"/>
      <c r="AK837" s="51">
        <f t="shared" ca="1" si="433"/>
        <v>1802758.0460113259</v>
      </c>
      <c r="AL837" s="15">
        <f t="shared" ca="1" si="434"/>
        <v>1924930.4460113258</v>
      </c>
      <c r="AM837" s="49">
        <f t="shared" ca="1" si="435"/>
        <v>11030.620010003759</v>
      </c>
      <c r="AN837" s="49">
        <f t="shared" ca="1" si="436"/>
        <v>490.38908942026308</v>
      </c>
      <c r="AO837" s="15"/>
      <c r="AP837" s="49">
        <f t="shared" ca="1" si="437"/>
        <v>74214.100807114635</v>
      </c>
      <c r="AQ837" s="15">
        <f t="shared" si="449"/>
        <v>127536.58553971371</v>
      </c>
      <c r="AR837" s="15">
        <f t="shared" si="450"/>
        <v>0</v>
      </c>
      <c r="AS837" s="15"/>
      <c r="AT837" s="15"/>
      <c r="AU837" s="51">
        <f t="shared" si="438"/>
        <v>0</v>
      </c>
      <c r="AV837" s="51">
        <f t="shared" ca="1" si="439"/>
        <v>41941.139365133415</v>
      </c>
      <c r="AW837" s="51">
        <f t="shared" ca="1" si="451"/>
        <v>0</v>
      </c>
      <c r="AX837" s="15">
        <f t="shared" ca="1" si="452"/>
        <v>0</v>
      </c>
      <c r="AY837" s="51">
        <f t="shared" ca="1" si="453"/>
        <v>0</v>
      </c>
      <c r="AZ837" s="52">
        <f t="shared" ca="1" si="440"/>
        <v>0</v>
      </c>
      <c r="BA837" s="52">
        <f t="shared" ca="1" si="441"/>
        <v>0</v>
      </c>
      <c r="BB837" s="52">
        <f t="shared" si="454"/>
        <v>0</v>
      </c>
      <c r="BC837" s="39">
        <f t="shared" si="455"/>
        <v>0</v>
      </c>
      <c r="BD837" s="51">
        <f t="shared" ca="1" si="456"/>
        <v>0</v>
      </c>
      <c r="BE837" s="15">
        <f t="shared" ca="1" si="457"/>
        <v>116155.24017224804</v>
      </c>
      <c r="BF837" s="15">
        <v>-51333.46</v>
      </c>
      <c r="BG837" s="15">
        <f t="shared" ca="1" si="458"/>
        <v>2001273.2352829978</v>
      </c>
      <c r="BH837" s="15"/>
      <c r="BI837" s="15"/>
    </row>
    <row r="838" spans="1:61" ht="11.25" x14ac:dyDescent="0.2">
      <c r="A838" s="20">
        <v>32324</v>
      </c>
      <c r="B838" s="20"/>
      <c r="C838" s="20">
        <v>1</v>
      </c>
      <c r="D838" s="20">
        <f t="shared" si="442"/>
        <v>3</v>
      </c>
      <c r="E838" s="47">
        <f t="shared" si="443"/>
        <v>1</v>
      </c>
      <c r="F838" s="47">
        <f t="shared" si="444"/>
        <v>31</v>
      </c>
      <c r="G838" s="21" t="s">
        <v>919</v>
      </c>
      <c r="H838" s="29">
        <v>480</v>
      </c>
      <c r="I838" s="48"/>
      <c r="J838" s="29">
        <f t="shared" si="445"/>
        <v>773.73134328358208</v>
      </c>
      <c r="K838" s="125">
        <v>46315</v>
      </c>
      <c r="L838" s="125">
        <v>46328.68</v>
      </c>
      <c r="M838" s="125">
        <v>0</v>
      </c>
      <c r="N838" s="126">
        <f t="shared" si="425"/>
        <v>51414.985199999996</v>
      </c>
      <c r="O838" s="126">
        <f t="shared" ca="1" si="426"/>
        <v>131154.05546821642</v>
      </c>
      <c r="P838" s="126">
        <f t="shared" ca="1" si="427"/>
        <v>23922</v>
      </c>
      <c r="Q838" s="49">
        <f t="shared" si="446"/>
        <v>1</v>
      </c>
      <c r="R838" s="49">
        <f t="shared" si="447"/>
        <v>0</v>
      </c>
      <c r="S838" s="49">
        <f ca="1">OFFSET(V!$B$7,D838,Q838)*H838</f>
        <v>2750.4</v>
      </c>
      <c r="T838" s="49">
        <f ca="1">IF(R838&gt;0,OFFSET(V!$I$7,D838,R838)*IF(R838=1,H838-9300,IF(R838=2,H838-18000,IF(R838=3,H838-45000,0))),0)</f>
        <v>0</v>
      </c>
      <c r="U838" s="49">
        <f>IF(AND(I838=1,H838&gt;20000,H838&lt;=45000),H838*V!$G$7,0)+IF(AND(I838=1,H838&gt;45000,H838&lt;=50000),V!$G$7/5000*(50000-H838)*H838,0)</f>
        <v>0</v>
      </c>
      <c r="V838" s="50">
        <f t="shared" ca="1" si="428"/>
        <v>2750.4</v>
      </c>
      <c r="W838" s="51">
        <v>0</v>
      </c>
      <c r="X838" s="51">
        <v>0</v>
      </c>
      <c r="Y838" s="52">
        <v>0</v>
      </c>
      <c r="Z838" s="52">
        <v>23894.319164553097</v>
      </c>
      <c r="AA838" s="52">
        <v>3772</v>
      </c>
      <c r="AB838" s="138">
        <f t="shared" si="448"/>
        <v>2772</v>
      </c>
      <c r="AC838" s="52">
        <v>22607.865400993574</v>
      </c>
      <c r="AD838" s="138">
        <f t="shared" si="429"/>
        <v>0</v>
      </c>
      <c r="AE838" s="138">
        <f t="shared" si="430"/>
        <v>480</v>
      </c>
      <c r="AF838" s="138">
        <f t="shared" si="431"/>
        <v>0</v>
      </c>
      <c r="AG838" s="138">
        <f t="shared" si="432"/>
        <v>0</v>
      </c>
      <c r="AH838" s="29"/>
      <c r="AI838" s="29"/>
      <c r="AJ838" s="15"/>
      <c r="AK838" s="51">
        <f t="shared" ca="1" si="433"/>
        <v>344065.15391071036</v>
      </c>
      <c r="AL838" s="15">
        <f t="shared" ca="1" si="434"/>
        <v>370737.55391071038</v>
      </c>
      <c r="AM838" s="49">
        <f t="shared" ca="1" si="435"/>
        <v>2105.2475565812342</v>
      </c>
      <c r="AN838" s="49">
        <f t="shared" ca="1" si="436"/>
        <v>0</v>
      </c>
      <c r="AO838" s="15"/>
      <c r="AP838" s="49">
        <f t="shared" ca="1" si="437"/>
        <v>13155.616443726714</v>
      </c>
      <c r="AQ838" s="15">
        <f t="shared" si="449"/>
        <v>22607.865400993574</v>
      </c>
      <c r="AR838" s="15">
        <f t="shared" si="450"/>
        <v>0</v>
      </c>
      <c r="AS838" s="15"/>
      <c r="AT838" s="15"/>
      <c r="AU838" s="51">
        <f t="shared" si="438"/>
        <v>1386</v>
      </c>
      <c r="AV838" s="51">
        <f t="shared" ca="1" si="439"/>
        <v>8004.6707337033959</v>
      </c>
      <c r="AW838" s="51">
        <f t="shared" ca="1" si="451"/>
        <v>0</v>
      </c>
      <c r="AX838" s="15">
        <f t="shared" ca="1" si="452"/>
        <v>0</v>
      </c>
      <c r="AY838" s="51">
        <f t="shared" ca="1" si="453"/>
        <v>0</v>
      </c>
      <c r="AZ838" s="52">
        <f t="shared" ca="1" si="440"/>
        <v>0</v>
      </c>
      <c r="BA838" s="52">
        <f t="shared" ca="1" si="441"/>
        <v>0</v>
      </c>
      <c r="BB838" s="52">
        <f t="shared" si="454"/>
        <v>0</v>
      </c>
      <c r="BC838" s="39">
        <f t="shared" si="455"/>
        <v>0</v>
      </c>
      <c r="BD838" s="51">
        <f t="shared" ca="1" si="456"/>
        <v>0</v>
      </c>
      <c r="BE838" s="15">
        <f t="shared" ca="1" si="457"/>
        <v>22546.287177430109</v>
      </c>
      <c r="BF838" s="15">
        <v>-8640.91</v>
      </c>
      <c r="BG838" s="15">
        <f t="shared" ca="1" si="458"/>
        <v>386748.17864472175</v>
      </c>
      <c r="BH838" s="15"/>
      <c r="BI838" s="15"/>
    </row>
    <row r="839" spans="1:61" ht="11.25" x14ac:dyDescent="0.2">
      <c r="A839" s="20">
        <v>32325</v>
      </c>
      <c r="B839" s="20"/>
      <c r="C839" s="20">
        <v>1</v>
      </c>
      <c r="D839" s="20">
        <f t="shared" si="442"/>
        <v>3</v>
      </c>
      <c r="E839" s="47">
        <f t="shared" si="443"/>
        <v>3</v>
      </c>
      <c r="F839" s="47">
        <f t="shared" si="444"/>
        <v>33</v>
      </c>
      <c r="G839" s="21" t="s">
        <v>920</v>
      </c>
      <c r="H839" s="29">
        <v>1216</v>
      </c>
      <c r="I839" s="48"/>
      <c r="J839" s="29">
        <f t="shared" si="445"/>
        <v>1960.1194029850747</v>
      </c>
      <c r="K839" s="125">
        <v>82198.100000000006</v>
      </c>
      <c r="L839" s="125">
        <v>68845.94</v>
      </c>
      <c r="M839" s="125">
        <v>32147</v>
      </c>
      <c r="N839" s="126">
        <f t="shared" si="425"/>
        <v>118179.54860000001</v>
      </c>
      <c r="O839" s="126">
        <f t="shared" ca="1" si="426"/>
        <v>332256.94051948161</v>
      </c>
      <c r="P839" s="126">
        <f t="shared" ca="1" si="427"/>
        <v>64223</v>
      </c>
      <c r="Q839" s="49">
        <f t="shared" si="446"/>
        <v>1</v>
      </c>
      <c r="R839" s="49">
        <f t="shared" si="447"/>
        <v>0</v>
      </c>
      <c r="S839" s="49">
        <f ca="1">OFFSET(V!$B$7,D839,Q839)*H839</f>
        <v>6967.68</v>
      </c>
      <c r="T839" s="49">
        <f ca="1">IF(R839&gt;0,OFFSET(V!$I$7,D839,R839)*IF(R839=1,H839-9300,IF(R839=2,H839-18000,IF(R839=3,H839-45000,0))),0)</f>
        <v>0</v>
      </c>
      <c r="U839" s="49">
        <f>IF(AND(I839=1,H839&gt;20000,H839&lt;=45000),H839*V!$G$7,0)+IF(AND(I839=1,H839&gt;45000,H839&lt;=50000),V!$G$7/5000*(50000-H839)*H839,0)</f>
        <v>0</v>
      </c>
      <c r="V839" s="50">
        <f t="shared" ca="1" si="428"/>
        <v>6967.68</v>
      </c>
      <c r="W839" s="51">
        <v>0</v>
      </c>
      <c r="X839" s="51">
        <v>0</v>
      </c>
      <c r="Y839" s="52">
        <v>26044.344963409225</v>
      </c>
      <c r="Z839" s="52">
        <v>31842.256346155242</v>
      </c>
      <c r="AA839" s="52">
        <v>0</v>
      </c>
      <c r="AB839" s="138">
        <f t="shared" si="448"/>
        <v>0</v>
      </c>
      <c r="AC839" s="52">
        <v>30127.891093283444</v>
      </c>
      <c r="AD839" s="138">
        <f t="shared" si="429"/>
        <v>0</v>
      </c>
      <c r="AE839" s="138">
        <f t="shared" si="430"/>
        <v>1216</v>
      </c>
      <c r="AF839" s="138">
        <f t="shared" si="431"/>
        <v>0</v>
      </c>
      <c r="AG839" s="138">
        <f t="shared" si="432"/>
        <v>0</v>
      </c>
      <c r="AH839" s="29"/>
      <c r="AI839" s="29"/>
      <c r="AJ839" s="15"/>
      <c r="AK839" s="51">
        <f t="shared" ca="1" si="433"/>
        <v>871631.72324046621</v>
      </c>
      <c r="AL839" s="15">
        <f t="shared" ca="1" si="434"/>
        <v>942822.40324046626</v>
      </c>
      <c r="AM839" s="49">
        <f t="shared" ca="1" si="435"/>
        <v>5333.2938100057936</v>
      </c>
      <c r="AN839" s="49">
        <f t="shared" ca="1" si="436"/>
        <v>11485.07783873056</v>
      </c>
      <c r="AO839" s="15"/>
      <c r="AP839" s="49">
        <f t="shared" ca="1" si="437"/>
        <v>17531.552512878479</v>
      </c>
      <c r="AQ839" s="15">
        <f t="shared" si="449"/>
        <v>30127.891093283444</v>
      </c>
      <c r="AR839" s="15">
        <f t="shared" si="450"/>
        <v>0</v>
      </c>
      <c r="AS839" s="15"/>
      <c r="AT839" s="15"/>
      <c r="AU839" s="51">
        <f t="shared" si="438"/>
        <v>0</v>
      </c>
      <c r="AV839" s="51">
        <f t="shared" ca="1" si="439"/>
        <v>20278.499192048603</v>
      </c>
      <c r="AW839" s="51">
        <f t="shared" ca="1" si="451"/>
        <v>0</v>
      </c>
      <c r="AX839" s="15">
        <f t="shared" ca="1" si="452"/>
        <v>7682.1606116436415</v>
      </c>
      <c r="AY839" s="51">
        <f t="shared" ca="1" si="453"/>
        <v>-845.0783360781453</v>
      </c>
      <c r="AZ839" s="52">
        <f t="shared" ca="1" si="440"/>
        <v>0</v>
      </c>
      <c r="BA839" s="52">
        <f t="shared" ca="1" si="441"/>
        <v>0</v>
      </c>
      <c r="BB839" s="52">
        <f t="shared" si="454"/>
        <v>0</v>
      </c>
      <c r="BC839" s="39">
        <f t="shared" si="455"/>
        <v>0</v>
      </c>
      <c r="BD839" s="51">
        <f t="shared" ca="1" si="456"/>
        <v>0</v>
      </c>
      <c r="BE839" s="15">
        <f t="shared" ca="1" si="457"/>
        <v>36964.973368848943</v>
      </c>
      <c r="BF839" s="15">
        <v>-20221.599999999999</v>
      </c>
      <c r="BG839" s="15">
        <f t="shared" ca="1" si="458"/>
        <v>976384.14825805149</v>
      </c>
      <c r="BH839" s="15"/>
      <c r="BI839" s="15"/>
    </row>
    <row r="840" spans="1:61" ht="11.25" x14ac:dyDescent="0.2">
      <c r="A840" s="20">
        <v>32326</v>
      </c>
      <c r="B840" s="20"/>
      <c r="C840" s="20">
        <v>1</v>
      </c>
      <c r="D840" s="20">
        <f t="shared" si="442"/>
        <v>3</v>
      </c>
      <c r="E840" s="47">
        <f t="shared" si="443"/>
        <v>2</v>
      </c>
      <c r="F840" s="47">
        <f t="shared" si="444"/>
        <v>32</v>
      </c>
      <c r="G840" s="21" t="s">
        <v>921</v>
      </c>
      <c r="H840" s="29">
        <v>985</v>
      </c>
      <c r="I840" s="48"/>
      <c r="J840" s="29">
        <f t="shared" si="445"/>
        <v>1587.7611940298507</v>
      </c>
      <c r="K840" s="125">
        <v>62995.5</v>
      </c>
      <c r="L840" s="125">
        <v>44152.78</v>
      </c>
      <c r="M840" s="125">
        <v>34762</v>
      </c>
      <c r="N840" s="126">
        <f t="shared" si="425"/>
        <v>97338.344199999992</v>
      </c>
      <c r="O840" s="126">
        <f t="shared" ca="1" si="426"/>
        <v>269139.05132540246</v>
      </c>
      <c r="P840" s="126">
        <f t="shared" ca="1" si="427"/>
        <v>51540</v>
      </c>
      <c r="Q840" s="49">
        <f t="shared" si="446"/>
        <v>1</v>
      </c>
      <c r="R840" s="49">
        <f t="shared" si="447"/>
        <v>0</v>
      </c>
      <c r="S840" s="49">
        <f ca="1">OFFSET(V!$B$7,D840,Q840)*H840</f>
        <v>5644.05</v>
      </c>
      <c r="T840" s="49">
        <f ca="1">IF(R840&gt;0,OFFSET(V!$I$7,D840,R840)*IF(R840=1,H840-9300,IF(R840=2,H840-18000,IF(R840=3,H840-45000,0))),0)</f>
        <v>0</v>
      </c>
      <c r="U840" s="49">
        <f>IF(AND(I840=1,H840&gt;20000,H840&lt;=45000),H840*V!$G$7,0)+IF(AND(I840=1,H840&gt;45000,H840&lt;=50000),V!$G$7/5000*(50000-H840)*H840,0)</f>
        <v>0</v>
      </c>
      <c r="V840" s="50">
        <f t="shared" ca="1" si="428"/>
        <v>5644.05</v>
      </c>
      <c r="W840" s="51">
        <v>0</v>
      </c>
      <c r="X840" s="51">
        <v>0</v>
      </c>
      <c r="Y840" s="52">
        <v>0</v>
      </c>
      <c r="Z840" s="52">
        <v>32604.521703741921</v>
      </c>
      <c r="AA840" s="52">
        <v>0</v>
      </c>
      <c r="AB840" s="138">
        <f t="shared" si="448"/>
        <v>0</v>
      </c>
      <c r="AC840" s="52">
        <v>30849.116606573025</v>
      </c>
      <c r="AD840" s="138">
        <f t="shared" si="429"/>
        <v>0</v>
      </c>
      <c r="AE840" s="138">
        <f t="shared" si="430"/>
        <v>985</v>
      </c>
      <c r="AF840" s="138">
        <f t="shared" si="431"/>
        <v>0</v>
      </c>
      <c r="AG840" s="138">
        <f t="shared" si="432"/>
        <v>0</v>
      </c>
      <c r="AH840" s="29"/>
      <c r="AI840" s="29"/>
      <c r="AJ840" s="15"/>
      <c r="AK840" s="51">
        <f t="shared" ca="1" si="433"/>
        <v>706050.36792093678</v>
      </c>
      <c r="AL840" s="15">
        <f t="shared" ca="1" si="434"/>
        <v>763234.41792093683</v>
      </c>
      <c r="AM840" s="49">
        <f t="shared" ca="1" si="435"/>
        <v>4320.1434234010749</v>
      </c>
      <c r="AN840" s="49">
        <f t="shared" ca="1" si="436"/>
        <v>0</v>
      </c>
      <c r="AO840" s="15"/>
      <c r="AP840" s="49">
        <f t="shared" ca="1" si="437"/>
        <v>17951.236815397842</v>
      </c>
      <c r="AQ840" s="15">
        <f t="shared" si="449"/>
        <v>30849.116606573025</v>
      </c>
      <c r="AR840" s="15">
        <f t="shared" si="450"/>
        <v>0</v>
      </c>
      <c r="AS840" s="15"/>
      <c r="AT840" s="15"/>
      <c r="AU840" s="51">
        <f t="shared" si="438"/>
        <v>0</v>
      </c>
      <c r="AV840" s="51">
        <f t="shared" ca="1" si="439"/>
        <v>16426.251401453843</v>
      </c>
      <c r="AW840" s="51">
        <f t="shared" ca="1" si="451"/>
        <v>0</v>
      </c>
      <c r="AX840" s="15">
        <f t="shared" ca="1" si="452"/>
        <v>3528.3716102786602</v>
      </c>
      <c r="AY840" s="51">
        <f t="shared" ca="1" si="453"/>
        <v>-388.13955607232407</v>
      </c>
      <c r="AZ840" s="52">
        <f t="shared" ca="1" si="440"/>
        <v>0</v>
      </c>
      <c r="BA840" s="52">
        <f t="shared" ca="1" si="441"/>
        <v>0</v>
      </c>
      <c r="BB840" s="52">
        <f t="shared" si="454"/>
        <v>0</v>
      </c>
      <c r="BC840" s="39">
        <f t="shared" si="455"/>
        <v>0</v>
      </c>
      <c r="BD840" s="51">
        <f t="shared" ca="1" si="456"/>
        <v>0</v>
      </c>
      <c r="BE840" s="15">
        <f t="shared" ca="1" si="457"/>
        <v>33989.34866077936</v>
      </c>
      <c r="BF840" s="15">
        <v>-15774.8</v>
      </c>
      <c r="BG840" s="15">
        <f t="shared" ca="1" si="458"/>
        <v>785769.11000511725</v>
      </c>
      <c r="BH840" s="15"/>
      <c r="BI840" s="15"/>
    </row>
    <row r="841" spans="1:61" ht="11.25" x14ac:dyDescent="0.2">
      <c r="A841" s="20">
        <v>32327</v>
      </c>
      <c r="B841" s="20"/>
      <c r="C841" s="20">
        <v>1</v>
      </c>
      <c r="D841" s="20">
        <f t="shared" si="442"/>
        <v>3</v>
      </c>
      <c r="E841" s="47">
        <f t="shared" si="443"/>
        <v>4</v>
      </c>
      <c r="F841" s="47">
        <f t="shared" si="444"/>
        <v>34</v>
      </c>
      <c r="G841" s="21" t="s">
        <v>922</v>
      </c>
      <c r="H841" s="29">
        <v>4735</v>
      </c>
      <c r="I841" s="48"/>
      <c r="J841" s="29">
        <f t="shared" si="445"/>
        <v>7632.5373134328356</v>
      </c>
      <c r="K841" s="125">
        <v>394481.8</v>
      </c>
      <c r="L841" s="125">
        <v>1355749.84</v>
      </c>
      <c r="M841" s="125">
        <v>0</v>
      </c>
      <c r="N841" s="126">
        <f t="shared" si="425"/>
        <v>812769.33360000001</v>
      </c>
      <c r="O841" s="126">
        <f t="shared" ca="1" si="426"/>
        <v>1293780.1096708432</v>
      </c>
      <c r="P841" s="126">
        <f t="shared" ca="1" si="427"/>
        <v>144303</v>
      </c>
      <c r="Q841" s="49">
        <f t="shared" si="446"/>
        <v>1</v>
      </c>
      <c r="R841" s="49">
        <f t="shared" si="447"/>
        <v>0</v>
      </c>
      <c r="S841" s="49">
        <f ca="1">OFFSET(V!$B$7,D841,Q841)*H841</f>
        <v>27131.550000000003</v>
      </c>
      <c r="T841" s="49">
        <f ca="1">IF(R841&gt;0,OFFSET(V!$I$7,D841,R841)*IF(R841=1,H841-9300,IF(R841=2,H841-18000,IF(R841=3,H841-45000,0))),0)</f>
        <v>0</v>
      </c>
      <c r="U841" s="49">
        <f>IF(AND(I841=1,H841&gt;20000,H841&lt;=45000),H841*V!$G$7,0)+IF(AND(I841=1,H841&gt;45000,H841&lt;=50000),V!$G$7/5000*(50000-H841)*H841,0)</f>
        <v>0</v>
      </c>
      <c r="V841" s="50">
        <f t="shared" ca="1" si="428"/>
        <v>27131.550000000003</v>
      </c>
      <c r="W841" s="51">
        <v>20300.900000000001</v>
      </c>
      <c r="X841" s="51">
        <v>0</v>
      </c>
      <c r="Y841" s="52">
        <v>2430.4702659099003</v>
      </c>
      <c r="Z841" s="52">
        <v>165065.22386866563</v>
      </c>
      <c r="AA841" s="52">
        <v>0</v>
      </c>
      <c r="AB841" s="138">
        <f t="shared" si="448"/>
        <v>0</v>
      </c>
      <c r="AC841" s="52">
        <v>156178.22537265255</v>
      </c>
      <c r="AD841" s="138">
        <f t="shared" si="429"/>
        <v>0</v>
      </c>
      <c r="AE841" s="138">
        <f t="shared" si="430"/>
        <v>4735</v>
      </c>
      <c r="AF841" s="138">
        <f t="shared" si="431"/>
        <v>0</v>
      </c>
      <c r="AG841" s="138">
        <f t="shared" si="432"/>
        <v>0</v>
      </c>
      <c r="AH841" s="29"/>
      <c r="AI841" s="29"/>
      <c r="AJ841" s="15"/>
      <c r="AK841" s="51">
        <f t="shared" ca="1" si="433"/>
        <v>3394059.3828483615</v>
      </c>
      <c r="AL841" s="15">
        <f t="shared" ca="1" si="434"/>
        <v>3585794.8328483612</v>
      </c>
      <c r="AM841" s="49">
        <f t="shared" ca="1" si="435"/>
        <v>20767.389959191965</v>
      </c>
      <c r="AN841" s="49">
        <f t="shared" ca="1" si="436"/>
        <v>1071.7927530108011</v>
      </c>
      <c r="AO841" s="15"/>
      <c r="AP841" s="49">
        <f t="shared" ca="1" si="437"/>
        <v>90880.797166026474</v>
      </c>
      <c r="AQ841" s="15">
        <f t="shared" si="449"/>
        <v>156178.22537265255</v>
      </c>
      <c r="AR841" s="15">
        <f t="shared" si="450"/>
        <v>0</v>
      </c>
      <c r="AS841" s="15"/>
      <c r="AT841" s="15"/>
      <c r="AU841" s="51">
        <f t="shared" si="438"/>
        <v>0</v>
      </c>
      <c r="AV841" s="51">
        <f t="shared" ca="1" si="439"/>
        <v>78962.741508511623</v>
      </c>
      <c r="AW841" s="51">
        <f t="shared" ca="1" si="451"/>
        <v>0</v>
      </c>
      <c r="AX841" s="15">
        <f t="shared" ca="1" si="452"/>
        <v>13665.31330188553</v>
      </c>
      <c r="AY841" s="51">
        <f t="shared" ca="1" si="453"/>
        <v>-1503.2568063782194</v>
      </c>
      <c r="AZ841" s="52">
        <f t="shared" ca="1" si="440"/>
        <v>0</v>
      </c>
      <c r="BA841" s="52">
        <f t="shared" ca="1" si="441"/>
        <v>0</v>
      </c>
      <c r="BB841" s="52">
        <f t="shared" si="454"/>
        <v>0</v>
      </c>
      <c r="BC841" s="39">
        <f t="shared" si="455"/>
        <v>0</v>
      </c>
      <c r="BD841" s="51">
        <f t="shared" ca="1" si="456"/>
        <v>0</v>
      </c>
      <c r="BE841" s="15">
        <f t="shared" ca="1" si="457"/>
        <v>168340.28186815986</v>
      </c>
      <c r="BF841" s="15">
        <v>-96197.5</v>
      </c>
      <c r="BG841" s="15">
        <f t="shared" ca="1" si="458"/>
        <v>3679776.7974287239</v>
      </c>
      <c r="BH841" s="15"/>
      <c r="BI841" s="15"/>
    </row>
    <row r="842" spans="1:61" ht="11.25" x14ac:dyDescent="0.2">
      <c r="A842" s="20">
        <v>32330</v>
      </c>
      <c r="B842" s="20"/>
      <c r="C842" s="20">
        <v>1</v>
      </c>
      <c r="D842" s="20">
        <f t="shared" si="442"/>
        <v>3</v>
      </c>
      <c r="E842" s="47">
        <f t="shared" si="443"/>
        <v>4</v>
      </c>
      <c r="F842" s="47">
        <f t="shared" si="444"/>
        <v>34</v>
      </c>
      <c r="G842" s="21" t="s">
        <v>923</v>
      </c>
      <c r="H842" s="29">
        <v>3037</v>
      </c>
      <c r="I842" s="48"/>
      <c r="J842" s="29">
        <f t="shared" si="445"/>
        <v>4895.4626865671644</v>
      </c>
      <c r="K842" s="125">
        <v>255378.2</v>
      </c>
      <c r="L842" s="125">
        <v>378695.96</v>
      </c>
      <c r="M842" s="125">
        <v>57572</v>
      </c>
      <c r="N842" s="126">
        <f t="shared" si="425"/>
        <v>389135.72840000002</v>
      </c>
      <c r="O842" s="126">
        <f t="shared" ca="1" si="426"/>
        <v>829822.63845202769</v>
      </c>
      <c r="P842" s="126">
        <f t="shared" ca="1" si="427"/>
        <v>132206</v>
      </c>
      <c r="Q842" s="49">
        <f t="shared" si="446"/>
        <v>1</v>
      </c>
      <c r="R842" s="49">
        <f t="shared" si="447"/>
        <v>0</v>
      </c>
      <c r="S842" s="49">
        <f ca="1">OFFSET(V!$B$7,D842,Q842)*H842</f>
        <v>17402.010000000002</v>
      </c>
      <c r="T842" s="49">
        <f ca="1">IF(R842&gt;0,OFFSET(V!$I$7,D842,R842)*IF(R842=1,H842-9300,IF(R842=2,H842-18000,IF(R842=3,H842-45000,0))),0)</f>
        <v>0</v>
      </c>
      <c r="U842" s="49">
        <f>IF(AND(I842=1,H842&gt;20000,H842&lt;=45000),H842*V!$G$7,0)+IF(AND(I842=1,H842&gt;45000,H842&lt;=50000),V!$G$7/5000*(50000-H842)*H842,0)</f>
        <v>0</v>
      </c>
      <c r="V842" s="50">
        <f t="shared" ca="1" si="428"/>
        <v>17402.010000000002</v>
      </c>
      <c r="W842" s="51">
        <v>11080.5</v>
      </c>
      <c r="X842" s="51">
        <v>0</v>
      </c>
      <c r="Y842" s="52">
        <v>378.98883018538839</v>
      </c>
      <c r="Z842" s="52">
        <v>35914.042571746257</v>
      </c>
      <c r="AA842" s="52">
        <v>0</v>
      </c>
      <c r="AB842" s="138">
        <f t="shared" si="448"/>
        <v>0</v>
      </c>
      <c r="AC842" s="52">
        <v>33980.455139818099</v>
      </c>
      <c r="AD842" s="138">
        <f t="shared" si="429"/>
        <v>0</v>
      </c>
      <c r="AE842" s="138">
        <f t="shared" si="430"/>
        <v>3037</v>
      </c>
      <c r="AF842" s="138">
        <f t="shared" si="431"/>
        <v>0</v>
      </c>
      <c r="AG842" s="138">
        <f t="shared" si="432"/>
        <v>0</v>
      </c>
      <c r="AH842" s="29"/>
      <c r="AI842" s="29"/>
      <c r="AJ842" s="15"/>
      <c r="AK842" s="51">
        <f t="shared" ca="1" si="433"/>
        <v>2176928.9008892234</v>
      </c>
      <c r="AL842" s="15">
        <f t="shared" ca="1" si="434"/>
        <v>2337617.4108892232</v>
      </c>
      <c r="AM842" s="49">
        <f t="shared" ca="1" si="435"/>
        <v>13320.07672778585</v>
      </c>
      <c r="AN842" s="49">
        <f t="shared" ca="1" si="436"/>
        <v>167.12711418943093</v>
      </c>
      <c r="AO842" s="15"/>
      <c r="AP842" s="49">
        <f t="shared" ca="1" si="437"/>
        <v>19773.376498564197</v>
      </c>
      <c r="AQ842" s="15">
        <f t="shared" si="449"/>
        <v>33980.455139818099</v>
      </c>
      <c r="AR842" s="15">
        <f t="shared" si="450"/>
        <v>0</v>
      </c>
      <c r="AS842" s="15"/>
      <c r="AT842" s="15"/>
      <c r="AU842" s="51">
        <f t="shared" si="438"/>
        <v>0</v>
      </c>
      <c r="AV842" s="51">
        <f t="shared" ca="1" si="439"/>
        <v>50646.218788035862</v>
      </c>
      <c r="AW842" s="51">
        <f t="shared" ca="1" si="451"/>
        <v>0</v>
      </c>
      <c r="AX842" s="15">
        <f t="shared" ca="1" si="452"/>
        <v>36439.14014678196</v>
      </c>
      <c r="AY842" s="51">
        <f t="shared" ca="1" si="453"/>
        <v>-4008.4983222932524</v>
      </c>
      <c r="AZ842" s="52">
        <f t="shared" ca="1" si="440"/>
        <v>0</v>
      </c>
      <c r="BA842" s="52">
        <f t="shared" ca="1" si="441"/>
        <v>0</v>
      </c>
      <c r="BB842" s="52">
        <f t="shared" si="454"/>
        <v>0</v>
      </c>
      <c r="BC842" s="39">
        <f t="shared" si="455"/>
        <v>0</v>
      </c>
      <c r="BD842" s="51">
        <f t="shared" ca="1" si="456"/>
        <v>0</v>
      </c>
      <c r="BE842" s="15">
        <f t="shared" ca="1" si="457"/>
        <v>66411.096964306809</v>
      </c>
      <c r="BF842" s="15">
        <v>-53653.71</v>
      </c>
      <c r="BG842" s="15">
        <f t="shared" ca="1" si="458"/>
        <v>2363862.0016955049</v>
      </c>
      <c r="BH842" s="15"/>
      <c r="BI842" s="15"/>
    </row>
    <row r="843" spans="1:61" ht="11.25" x14ac:dyDescent="0.2">
      <c r="A843" s="20">
        <v>32331</v>
      </c>
      <c r="B843" s="20"/>
      <c r="C843" s="20">
        <v>1</v>
      </c>
      <c r="D843" s="20">
        <f t="shared" si="442"/>
        <v>3</v>
      </c>
      <c r="E843" s="47">
        <f t="shared" si="443"/>
        <v>3</v>
      </c>
      <c r="F843" s="47">
        <f t="shared" si="444"/>
        <v>33</v>
      </c>
      <c r="G843" s="21" t="s">
        <v>924</v>
      </c>
      <c r="H843" s="29">
        <v>1576</v>
      </c>
      <c r="I843" s="48"/>
      <c r="J843" s="29">
        <f t="shared" si="445"/>
        <v>2540.4179104477612</v>
      </c>
      <c r="K843" s="125">
        <v>141374.69999999998</v>
      </c>
      <c r="L843" s="125">
        <v>659187.43999999994</v>
      </c>
      <c r="M843" s="125">
        <v>0</v>
      </c>
      <c r="N843" s="126">
        <f t="shared" si="425"/>
        <v>358872.88559999998</v>
      </c>
      <c r="O843" s="126">
        <f t="shared" ca="1" si="426"/>
        <v>430622.48212064389</v>
      </c>
      <c r="P843" s="126">
        <f t="shared" ca="1" si="427"/>
        <v>21525</v>
      </c>
      <c r="Q843" s="49">
        <f t="shared" si="446"/>
        <v>1</v>
      </c>
      <c r="R843" s="49">
        <f t="shared" si="447"/>
        <v>0</v>
      </c>
      <c r="S843" s="49">
        <f ca="1">OFFSET(V!$B$7,D843,Q843)*H843</f>
        <v>9030.4800000000014</v>
      </c>
      <c r="T843" s="49">
        <f ca="1">IF(R843&gt;0,OFFSET(V!$I$7,D843,R843)*IF(R843=1,H843-9300,IF(R843=2,H843-18000,IF(R843=3,H843-45000,0))),0)</f>
        <v>0</v>
      </c>
      <c r="U843" s="49">
        <f>IF(AND(I843=1,H843&gt;20000,H843&lt;=45000),H843*V!$G$7,0)+IF(AND(I843=1,H843&gt;45000,H843&lt;=50000),V!$G$7/5000*(50000-H843)*H843,0)</f>
        <v>0</v>
      </c>
      <c r="V843" s="50">
        <f t="shared" ca="1" si="428"/>
        <v>9030.4800000000014</v>
      </c>
      <c r="W843" s="51">
        <v>0</v>
      </c>
      <c r="X843" s="51">
        <v>0</v>
      </c>
      <c r="Y843" s="52">
        <v>23.764016772890123</v>
      </c>
      <c r="Z843" s="52">
        <v>20465.832867015979</v>
      </c>
      <c r="AA843" s="52">
        <v>0</v>
      </c>
      <c r="AB843" s="138">
        <f t="shared" si="448"/>
        <v>0</v>
      </c>
      <c r="AC843" s="52">
        <v>19363.96645538745</v>
      </c>
      <c r="AD843" s="138">
        <f t="shared" si="429"/>
        <v>0</v>
      </c>
      <c r="AE843" s="138">
        <f t="shared" si="430"/>
        <v>1576</v>
      </c>
      <c r="AF843" s="138">
        <f t="shared" si="431"/>
        <v>0</v>
      </c>
      <c r="AG843" s="138">
        <f t="shared" si="432"/>
        <v>0</v>
      </c>
      <c r="AH843" s="29"/>
      <c r="AI843" s="29"/>
      <c r="AJ843" s="15"/>
      <c r="AK843" s="51">
        <f t="shared" ca="1" si="433"/>
        <v>1129680.5886734989</v>
      </c>
      <c r="AL843" s="15">
        <f t="shared" ca="1" si="434"/>
        <v>1160236.0686734989</v>
      </c>
      <c r="AM843" s="49">
        <f t="shared" ca="1" si="435"/>
        <v>6912.2294774417187</v>
      </c>
      <c r="AN843" s="49">
        <f t="shared" ca="1" si="436"/>
        <v>10.479494983690106</v>
      </c>
      <c r="AO843" s="15"/>
      <c r="AP843" s="49">
        <f t="shared" ca="1" si="437"/>
        <v>11267.977360882203</v>
      </c>
      <c r="AQ843" s="15">
        <f t="shared" si="449"/>
        <v>19363.96645538745</v>
      </c>
      <c r="AR843" s="15">
        <f t="shared" si="450"/>
        <v>0</v>
      </c>
      <c r="AS843" s="15"/>
      <c r="AT843" s="15"/>
      <c r="AU843" s="51">
        <f t="shared" si="438"/>
        <v>0</v>
      </c>
      <c r="AV843" s="51">
        <f t="shared" ca="1" si="439"/>
        <v>26282.002242326151</v>
      </c>
      <c r="AW843" s="51">
        <f t="shared" ca="1" si="451"/>
        <v>0</v>
      </c>
      <c r="AX843" s="15">
        <f t="shared" ca="1" si="452"/>
        <v>18186.013147820904</v>
      </c>
      <c r="AY843" s="51">
        <f t="shared" ca="1" si="453"/>
        <v>-2000.5577216860042</v>
      </c>
      <c r="AZ843" s="52">
        <f t="shared" ca="1" si="440"/>
        <v>0</v>
      </c>
      <c r="BA843" s="52">
        <f t="shared" ca="1" si="441"/>
        <v>0</v>
      </c>
      <c r="BB843" s="52">
        <f t="shared" si="454"/>
        <v>0</v>
      </c>
      <c r="BC843" s="39">
        <f t="shared" si="455"/>
        <v>0</v>
      </c>
      <c r="BD843" s="51">
        <f t="shared" ca="1" si="456"/>
        <v>0</v>
      </c>
      <c r="BE843" s="15">
        <f t="shared" ca="1" si="457"/>
        <v>35549.42188152235</v>
      </c>
      <c r="BF843" s="15">
        <v>-35455.07</v>
      </c>
      <c r="BG843" s="15">
        <f t="shared" ca="1" si="458"/>
        <v>1167253.1295274466</v>
      </c>
      <c r="BH843" s="15"/>
      <c r="BI843" s="15"/>
    </row>
    <row r="844" spans="1:61" ht="11.25" x14ac:dyDescent="0.2">
      <c r="A844" s="20">
        <v>32332</v>
      </c>
      <c r="B844" s="20"/>
      <c r="C844" s="20">
        <v>1</v>
      </c>
      <c r="D844" s="20">
        <f t="shared" si="442"/>
        <v>3</v>
      </c>
      <c r="E844" s="47">
        <f t="shared" si="443"/>
        <v>3</v>
      </c>
      <c r="F844" s="47">
        <f t="shared" si="444"/>
        <v>33</v>
      </c>
      <c r="G844" s="21" t="s">
        <v>925</v>
      </c>
      <c r="H844" s="29">
        <v>1961</v>
      </c>
      <c r="I844" s="48"/>
      <c r="J844" s="29">
        <f t="shared" si="445"/>
        <v>3161.0149253731342</v>
      </c>
      <c r="K844" s="125">
        <v>159445.20000000001</v>
      </c>
      <c r="L844" s="125">
        <v>1478729.2</v>
      </c>
      <c r="M844" s="125">
        <v>0</v>
      </c>
      <c r="N844" s="126">
        <f t="shared" si="425"/>
        <v>691504.93200000003</v>
      </c>
      <c r="O844" s="126">
        <f t="shared" ca="1" si="426"/>
        <v>535818.96411077585</v>
      </c>
      <c r="P844" s="126">
        <f t="shared" ca="1" si="427"/>
        <v>0</v>
      </c>
      <c r="Q844" s="49">
        <f t="shared" si="446"/>
        <v>1</v>
      </c>
      <c r="R844" s="49">
        <f t="shared" si="447"/>
        <v>0</v>
      </c>
      <c r="S844" s="49">
        <f ca="1">OFFSET(V!$B$7,D844,Q844)*H844</f>
        <v>11236.53</v>
      </c>
      <c r="T844" s="49">
        <f ca="1">IF(R844&gt;0,OFFSET(V!$I$7,D844,R844)*IF(R844=1,H844-9300,IF(R844=2,H844-18000,IF(R844=3,H844-45000,0))),0)</f>
        <v>0</v>
      </c>
      <c r="U844" s="49">
        <f>IF(AND(I844=1,H844&gt;20000,H844&lt;=45000),H844*V!$G$7,0)+IF(AND(I844=1,H844&gt;45000,H844&lt;=50000),V!$G$7/5000*(50000-H844)*H844,0)</f>
        <v>0</v>
      </c>
      <c r="V844" s="50">
        <f t="shared" ca="1" si="428"/>
        <v>11236.53</v>
      </c>
      <c r="W844" s="51">
        <v>9175.9</v>
      </c>
      <c r="X844" s="51">
        <v>0</v>
      </c>
      <c r="Y844" s="52">
        <v>0</v>
      </c>
      <c r="Z844" s="52">
        <v>35415.579602188904</v>
      </c>
      <c r="AA844" s="52">
        <v>0</v>
      </c>
      <c r="AB844" s="138">
        <f t="shared" si="448"/>
        <v>0</v>
      </c>
      <c r="AC844" s="52">
        <v>33508.829074830661</v>
      </c>
      <c r="AD844" s="138">
        <f t="shared" si="429"/>
        <v>0</v>
      </c>
      <c r="AE844" s="138">
        <f t="shared" si="430"/>
        <v>1961</v>
      </c>
      <c r="AF844" s="138">
        <f t="shared" si="431"/>
        <v>0</v>
      </c>
      <c r="AG844" s="138">
        <f t="shared" si="432"/>
        <v>0</v>
      </c>
      <c r="AH844" s="29"/>
      <c r="AI844" s="29"/>
      <c r="AJ844" s="15"/>
      <c r="AK844" s="51">
        <f t="shared" ca="1" si="433"/>
        <v>1405649.5142060479</v>
      </c>
      <c r="AL844" s="15">
        <f t="shared" ca="1" si="434"/>
        <v>1426061.9442060478</v>
      </c>
      <c r="AM844" s="49">
        <f t="shared" ca="1" si="435"/>
        <v>8600.8134551162511</v>
      </c>
      <c r="AN844" s="49">
        <f t="shared" ca="1" si="436"/>
        <v>0</v>
      </c>
      <c r="AO844" s="15"/>
      <c r="AP844" s="49">
        <f t="shared" ca="1" si="437"/>
        <v>19498.935214268236</v>
      </c>
      <c r="AQ844" s="15">
        <f t="shared" si="449"/>
        <v>33508.829074830661</v>
      </c>
      <c r="AR844" s="15">
        <f t="shared" si="450"/>
        <v>0</v>
      </c>
      <c r="AS844" s="15"/>
      <c r="AT844" s="15"/>
      <c r="AU844" s="51">
        <f t="shared" si="438"/>
        <v>0</v>
      </c>
      <c r="AV844" s="51">
        <f t="shared" ca="1" si="439"/>
        <v>32702.415226650748</v>
      </c>
      <c r="AW844" s="51">
        <f t="shared" ca="1" si="451"/>
        <v>0</v>
      </c>
      <c r="AX844" s="15">
        <f t="shared" ca="1" si="452"/>
        <v>18692.521366088324</v>
      </c>
      <c r="AY844" s="51">
        <f t="shared" ca="1" si="453"/>
        <v>-2056.2763071129439</v>
      </c>
      <c r="AZ844" s="52">
        <f t="shared" ca="1" si="440"/>
        <v>0</v>
      </c>
      <c r="BA844" s="52">
        <f t="shared" ca="1" si="441"/>
        <v>0</v>
      </c>
      <c r="BB844" s="52">
        <f t="shared" si="454"/>
        <v>0</v>
      </c>
      <c r="BC844" s="39">
        <f t="shared" si="455"/>
        <v>0</v>
      </c>
      <c r="BD844" s="51">
        <f t="shared" ca="1" si="456"/>
        <v>0</v>
      </c>
      <c r="BE844" s="15">
        <f t="shared" ca="1" si="457"/>
        <v>50145.07413380604</v>
      </c>
      <c r="BF844" s="15">
        <v>-57341.48</v>
      </c>
      <c r="BG844" s="15">
        <f t="shared" ca="1" si="458"/>
        <v>1427466.35179497</v>
      </c>
      <c r="BH844" s="15"/>
      <c r="BI844" s="15"/>
    </row>
    <row r="845" spans="1:61" ht="11.25" x14ac:dyDescent="0.2">
      <c r="A845" s="20">
        <v>32333</v>
      </c>
      <c r="B845" s="20"/>
      <c r="C845" s="20">
        <v>1</v>
      </c>
      <c r="D845" s="20">
        <f t="shared" si="442"/>
        <v>3</v>
      </c>
      <c r="E845" s="47">
        <f t="shared" si="443"/>
        <v>3</v>
      </c>
      <c r="F845" s="47">
        <f t="shared" si="444"/>
        <v>33</v>
      </c>
      <c r="G845" s="21" t="s">
        <v>926</v>
      </c>
      <c r="H845" s="29">
        <v>1061</v>
      </c>
      <c r="I845" s="48"/>
      <c r="J845" s="29">
        <f t="shared" si="445"/>
        <v>1710.2686567164178</v>
      </c>
      <c r="K845" s="125">
        <v>73714.25</v>
      </c>
      <c r="L845" s="125">
        <v>32874.949999999997</v>
      </c>
      <c r="M845" s="125">
        <v>34925</v>
      </c>
      <c r="N845" s="126">
        <f t="shared" si="425"/>
        <v>100820.4905</v>
      </c>
      <c r="O845" s="126">
        <f t="shared" ca="1" si="426"/>
        <v>289905.11010787002</v>
      </c>
      <c r="P845" s="126">
        <f t="shared" ca="1" si="427"/>
        <v>56725</v>
      </c>
      <c r="Q845" s="49">
        <f t="shared" si="446"/>
        <v>1</v>
      </c>
      <c r="R845" s="49">
        <f t="shared" si="447"/>
        <v>0</v>
      </c>
      <c r="S845" s="49">
        <f ca="1">OFFSET(V!$B$7,D845,Q845)*H845</f>
        <v>6079.5300000000007</v>
      </c>
      <c r="T845" s="49">
        <f ca="1">IF(R845&gt;0,OFFSET(V!$I$7,D845,R845)*IF(R845=1,H845-9300,IF(R845=2,H845-18000,IF(R845=3,H845-45000,0))),0)</f>
        <v>0</v>
      </c>
      <c r="U845" s="49">
        <f>IF(AND(I845=1,H845&gt;20000,H845&lt;=45000),H845*V!$G$7,0)+IF(AND(I845=1,H845&gt;45000,H845&lt;=50000),V!$G$7/5000*(50000-H845)*H845,0)</f>
        <v>0</v>
      </c>
      <c r="V845" s="50">
        <f t="shared" ca="1" si="428"/>
        <v>6079.5300000000007</v>
      </c>
      <c r="W845" s="51">
        <v>0</v>
      </c>
      <c r="X845" s="51">
        <v>0</v>
      </c>
      <c r="Y845" s="52">
        <v>0</v>
      </c>
      <c r="Z845" s="52">
        <v>18393.494327885292</v>
      </c>
      <c r="AA845" s="52">
        <v>3455</v>
      </c>
      <c r="AB845" s="138">
        <f t="shared" si="448"/>
        <v>2455</v>
      </c>
      <c r="AC845" s="52">
        <v>17403.201202554414</v>
      </c>
      <c r="AD845" s="138">
        <f t="shared" si="429"/>
        <v>0</v>
      </c>
      <c r="AE845" s="138">
        <f t="shared" si="430"/>
        <v>1061</v>
      </c>
      <c r="AF845" s="138">
        <f t="shared" si="431"/>
        <v>0</v>
      </c>
      <c r="AG845" s="138">
        <f t="shared" si="432"/>
        <v>0</v>
      </c>
      <c r="AH845" s="29"/>
      <c r="AI845" s="29"/>
      <c r="AJ845" s="15"/>
      <c r="AK845" s="51">
        <f t="shared" ca="1" si="433"/>
        <v>760527.35062346596</v>
      </c>
      <c r="AL845" s="15">
        <f t="shared" ca="1" si="434"/>
        <v>823331.88062346599</v>
      </c>
      <c r="AM845" s="49">
        <f t="shared" ca="1" si="435"/>
        <v>4653.4742865264361</v>
      </c>
      <c r="AN845" s="49">
        <f t="shared" ca="1" si="436"/>
        <v>0</v>
      </c>
      <c r="AO845" s="15"/>
      <c r="AP845" s="49">
        <f t="shared" ca="1" si="437"/>
        <v>10126.999424888096</v>
      </c>
      <c r="AQ845" s="15">
        <f t="shared" si="449"/>
        <v>17403.201202554414</v>
      </c>
      <c r="AR845" s="15">
        <f t="shared" si="450"/>
        <v>0</v>
      </c>
      <c r="AS845" s="15"/>
      <c r="AT845" s="15"/>
      <c r="AU845" s="51">
        <f t="shared" si="438"/>
        <v>1227.5</v>
      </c>
      <c r="AV845" s="51">
        <f t="shared" ca="1" si="439"/>
        <v>17693.657600956882</v>
      </c>
      <c r="AW845" s="51">
        <f t="shared" ca="1" si="451"/>
        <v>0</v>
      </c>
      <c r="AX845" s="15">
        <f t="shared" ca="1" si="452"/>
        <v>11644.955823290566</v>
      </c>
      <c r="AY845" s="51">
        <f t="shared" ca="1" si="453"/>
        <v>-1281.0067881078035</v>
      </c>
      <c r="AZ845" s="52">
        <f t="shared" ca="1" si="440"/>
        <v>0</v>
      </c>
      <c r="BA845" s="52">
        <f t="shared" ca="1" si="441"/>
        <v>0</v>
      </c>
      <c r="BB845" s="52">
        <f t="shared" si="454"/>
        <v>0</v>
      </c>
      <c r="BC845" s="39">
        <f t="shared" si="455"/>
        <v>0</v>
      </c>
      <c r="BD845" s="51">
        <f t="shared" ca="1" si="456"/>
        <v>0</v>
      </c>
      <c r="BE845" s="15">
        <f t="shared" ca="1" si="457"/>
        <v>27767.150237737176</v>
      </c>
      <c r="BF845" s="15">
        <v>-16695.73</v>
      </c>
      <c r="BG845" s="15">
        <f t="shared" ca="1" si="458"/>
        <v>839056.77514772967</v>
      </c>
      <c r="BH845" s="15"/>
      <c r="BI845" s="15"/>
    </row>
    <row r="846" spans="1:61" ht="11.25" x14ac:dyDescent="0.2">
      <c r="A846" s="20">
        <v>32334</v>
      </c>
      <c r="B846" s="20"/>
      <c r="C846" s="20">
        <v>1</v>
      </c>
      <c r="D846" s="20">
        <f t="shared" si="442"/>
        <v>3</v>
      </c>
      <c r="E846" s="47">
        <f t="shared" si="443"/>
        <v>3</v>
      </c>
      <c r="F846" s="47">
        <f t="shared" si="444"/>
        <v>33</v>
      </c>
      <c r="G846" s="21" t="s">
        <v>927</v>
      </c>
      <c r="H846" s="29">
        <v>1053</v>
      </c>
      <c r="I846" s="48"/>
      <c r="J846" s="29">
        <f t="shared" si="445"/>
        <v>1697.3731343283582</v>
      </c>
      <c r="K846" s="125">
        <v>122627.6</v>
      </c>
      <c r="L846" s="125">
        <v>963247.17</v>
      </c>
      <c r="M846" s="125">
        <v>0</v>
      </c>
      <c r="N846" s="126">
        <f t="shared" si="425"/>
        <v>463958.2683</v>
      </c>
      <c r="O846" s="126">
        <f t="shared" ca="1" si="426"/>
        <v>287719.2091833998</v>
      </c>
      <c r="P846" s="126">
        <f t="shared" ca="1" si="427"/>
        <v>0</v>
      </c>
      <c r="Q846" s="49">
        <f t="shared" si="446"/>
        <v>1</v>
      </c>
      <c r="R846" s="49">
        <f t="shared" si="447"/>
        <v>0</v>
      </c>
      <c r="S846" s="49">
        <f ca="1">OFFSET(V!$B$7,D846,Q846)*H846</f>
        <v>6033.6900000000005</v>
      </c>
      <c r="T846" s="49">
        <f ca="1">IF(R846&gt;0,OFFSET(V!$I$7,D846,R846)*IF(R846=1,H846-9300,IF(R846=2,H846-18000,IF(R846=3,H846-45000,0))),0)</f>
        <v>0</v>
      </c>
      <c r="U846" s="49">
        <f>IF(AND(I846=1,H846&gt;20000,H846&lt;=45000),H846*V!$G$7,0)+IF(AND(I846=1,H846&gt;45000,H846&lt;=50000),V!$G$7/5000*(50000-H846)*H846,0)</f>
        <v>0</v>
      </c>
      <c r="V846" s="50">
        <f t="shared" ca="1" si="428"/>
        <v>6033.6900000000005</v>
      </c>
      <c r="W846" s="51">
        <v>0</v>
      </c>
      <c r="X846" s="51">
        <v>0</v>
      </c>
      <c r="Y846" s="52">
        <v>0</v>
      </c>
      <c r="Z846" s="52">
        <v>30141.421335290652</v>
      </c>
      <c r="AA846" s="52">
        <v>2517</v>
      </c>
      <c r="AB846" s="138">
        <f t="shared" si="448"/>
        <v>1517</v>
      </c>
      <c r="AC846" s="52">
        <v>28518.627873431276</v>
      </c>
      <c r="AD846" s="138">
        <f t="shared" si="429"/>
        <v>0</v>
      </c>
      <c r="AE846" s="138">
        <f t="shared" si="430"/>
        <v>1053</v>
      </c>
      <c r="AF846" s="138">
        <f t="shared" si="431"/>
        <v>0</v>
      </c>
      <c r="AG846" s="138">
        <f t="shared" si="432"/>
        <v>0</v>
      </c>
      <c r="AH846" s="29"/>
      <c r="AI846" s="29"/>
      <c r="AJ846" s="15"/>
      <c r="AK846" s="51">
        <f t="shared" ca="1" si="433"/>
        <v>754792.93139162078</v>
      </c>
      <c r="AL846" s="15">
        <f t="shared" ca="1" si="434"/>
        <v>760826.62139162072</v>
      </c>
      <c r="AM846" s="49">
        <f t="shared" ca="1" si="435"/>
        <v>4618.3868272500822</v>
      </c>
      <c r="AN846" s="49">
        <f t="shared" ca="1" si="436"/>
        <v>0</v>
      </c>
      <c r="AO846" s="15"/>
      <c r="AP846" s="49">
        <f t="shared" ca="1" si="437"/>
        <v>16595.115157919645</v>
      </c>
      <c r="AQ846" s="15">
        <f t="shared" si="449"/>
        <v>28518.627873431276</v>
      </c>
      <c r="AR846" s="15">
        <f t="shared" si="450"/>
        <v>0</v>
      </c>
      <c r="AS846" s="15"/>
      <c r="AT846" s="15"/>
      <c r="AU846" s="51">
        <f t="shared" si="438"/>
        <v>758.5</v>
      </c>
      <c r="AV846" s="51">
        <f t="shared" ca="1" si="439"/>
        <v>17560.246422061824</v>
      </c>
      <c r="AW846" s="51">
        <f t="shared" ca="1" si="451"/>
        <v>0</v>
      </c>
      <c r="AX846" s="15">
        <f t="shared" ca="1" si="452"/>
        <v>6395.2337065501961</v>
      </c>
      <c r="AY846" s="51">
        <f t="shared" ca="1" si="453"/>
        <v>-703.5095636207991</v>
      </c>
      <c r="AZ846" s="52">
        <f t="shared" ca="1" si="440"/>
        <v>0</v>
      </c>
      <c r="BA846" s="52">
        <f t="shared" ca="1" si="441"/>
        <v>0</v>
      </c>
      <c r="BB846" s="52">
        <f t="shared" si="454"/>
        <v>0</v>
      </c>
      <c r="BC846" s="39">
        <f t="shared" si="455"/>
        <v>0</v>
      </c>
      <c r="BD846" s="51">
        <f t="shared" ca="1" si="456"/>
        <v>0</v>
      </c>
      <c r="BE846" s="15">
        <f t="shared" ca="1" si="457"/>
        <v>34210.352016360674</v>
      </c>
      <c r="BF846" s="15">
        <v>-36308.730000000003</v>
      </c>
      <c r="BG846" s="15">
        <f t="shared" ca="1" si="458"/>
        <v>763346.63023523148</v>
      </c>
      <c r="BH846" s="15"/>
      <c r="BI846" s="15"/>
    </row>
    <row r="847" spans="1:61" ht="11.25" x14ac:dyDescent="0.2">
      <c r="A847" s="20">
        <v>32335</v>
      </c>
      <c r="B847" s="20"/>
      <c r="C847" s="20">
        <v>1</v>
      </c>
      <c r="D847" s="20">
        <f t="shared" si="442"/>
        <v>3</v>
      </c>
      <c r="E847" s="47">
        <f t="shared" si="443"/>
        <v>3</v>
      </c>
      <c r="F847" s="47">
        <f t="shared" si="444"/>
        <v>33</v>
      </c>
      <c r="G847" s="21" t="s">
        <v>928</v>
      </c>
      <c r="H847" s="29">
        <v>1519</v>
      </c>
      <c r="I847" s="48"/>
      <c r="J847" s="29">
        <f t="shared" si="445"/>
        <v>2448.5373134328356</v>
      </c>
      <c r="K847" s="125">
        <v>94591.95</v>
      </c>
      <c r="L847" s="125">
        <v>116113.66</v>
      </c>
      <c r="M847" s="125">
        <v>34465</v>
      </c>
      <c r="N847" s="126">
        <f t="shared" si="425"/>
        <v>147855.53140000001</v>
      </c>
      <c r="O847" s="126">
        <f t="shared" ca="1" si="426"/>
        <v>415047.93803379318</v>
      </c>
      <c r="P847" s="126">
        <f t="shared" ca="1" si="427"/>
        <v>80158</v>
      </c>
      <c r="Q847" s="49">
        <f t="shared" si="446"/>
        <v>1</v>
      </c>
      <c r="R847" s="49">
        <f t="shared" si="447"/>
        <v>0</v>
      </c>
      <c r="S847" s="49">
        <f ca="1">OFFSET(V!$B$7,D847,Q847)*H847</f>
        <v>8703.8700000000008</v>
      </c>
      <c r="T847" s="49">
        <f ca="1">IF(R847&gt;0,OFFSET(V!$I$7,D847,R847)*IF(R847=1,H847-9300,IF(R847=2,H847-18000,IF(R847=3,H847-45000,0))),0)</f>
        <v>0</v>
      </c>
      <c r="U847" s="49">
        <f>IF(AND(I847=1,H847&gt;20000,H847&lt;=45000),H847*V!$G$7,0)+IF(AND(I847=1,H847&gt;45000,H847&lt;=50000),V!$G$7/5000*(50000-H847)*H847,0)</f>
        <v>0</v>
      </c>
      <c r="V847" s="50">
        <f t="shared" ca="1" si="428"/>
        <v>8703.8700000000008</v>
      </c>
      <c r="W847" s="51">
        <v>0</v>
      </c>
      <c r="X847" s="51">
        <v>0</v>
      </c>
      <c r="Y847" s="52">
        <v>0</v>
      </c>
      <c r="Z847" s="52">
        <v>39776.385689265495</v>
      </c>
      <c r="AA847" s="52">
        <v>0</v>
      </c>
      <c r="AB847" s="138">
        <f t="shared" si="448"/>
        <v>0</v>
      </c>
      <c r="AC847" s="52">
        <v>37634.852351640147</v>
      </c>
      <c r="AD847" s="138">
        <f t="shared" si="429"/>
        <v>0</v>
      </c>
      <c r="AE847" s="138">
        <f t="shared" si="430"/>
        <v>1519</v>
      </c>
      <c r="AF847" s="138">
        <f t="shared" si="431"/>
        <v>0</v>
      </c>
      <c r="AG847" s="138">
        <f t="shared" si="432"/>
        <v>0</v>
      </c>
      <c r="AH847" s="29"/>
      <c r="AI847" s="29"/>
      <c r="AJ847" s="15"/>
      <c r="AK847" s="51">
        <f t="shared" ca="1" si="433"/>
        <v>1088822.8516466019</v>
      </c>
      <c r="AL847" s="15">
        <f t="shared" ca="1" si="434"/>
        <v>1177684.721646602</v>
      </c>
      <c r="AM847" s="49">
        <f t="shared" ca="1" si="435"/>
        <v>6662.2313300976975</v>
      </c>
      <c r="AN847" s="49">
        <f t="shared" ca="1" si="436"/>
        <v>0</v>
      </c>
      <c r="AO847" s="15"/>
      <c r="AP847" s="49">
        <f t="shared" ca="1" si="437"/>
        <v>21899.886330387697</v>
      </c>
      <c r="AQ847" s="15">
        <f t="shared" si="449"/>
        <v>37634.852351640147</v>
      </c>
      <c r="AR847" s="15">
        <f t="shared" si="450"/>
        <v>0</v>
      </c>
      <c r="AS847" s="15"/>
      <c r="AT847" s="15"/>
      <c r="AU847" s="51">
        <f t="shared" si="438"/>
        <v>0</v>
      </c>
      <c r="AV847" s="51">
        <f t="shared" ca="1" si="439"/>
        <v>25331.447592698871</v>
      </c>
      <c r="AW847" s="51">
        <f t="shared" ca="1" si="451"/>
        <v>0</v>
      </c>
      <c r="AX847" s="15">
        <f t="shared" ca="1" si="452"/>
        <v>9596.4815714464203</v>
      </c>
      <c r="AY847" s="51">
        <f t="shared" ca="1" si="453"/>
        <v>-1055.663775931833</v>
      </c>
      <c r="AZ847" s="52">
        <f t="shared" ca="1" si="440"/>
        <v>0</v>
      </c>
      <c r="BA847" s="52">
        <f t="shared" ca="1" si="441"/>
        <v>0</v>
      </c>
      <c r="BB847" s="52">
        <f t="shared" si="454"/>
        <v>0</v>
      </c>
      <c r="BC847" s="39">
        <f t="shared" si="455"/>
        <v>0</v>
      </c>
      <c r="BD847" s="51">
        <f t="shared" ca="1" si="456"/>
        <v>0</v>
      </c>
      <c r="BE847" s="15">
        <f t="shared" ca="1" si="457"/>
        <v>46175.670147154735</v>
      </c>
      <c r="BF847" s="15">
        <v>-24823.200000000001</v>
      </c>
      <c r="BG847" s="15">
        <f t="shared" ca="1" si="458"/>
        <v>1205699.4231238544</v>
      </c>
      <c r="BH847" s="15"/>
      <c r="BI847" s="15"/>
    </row>
    <row r="848" spans="1:61" ht="11.25" x14ac:dyDescent="0.2">
      <c r="A848" s="20">
        <v>32336</v>
      </c>
      <c r="B848" s="20"/>
      <c r="C848" s="20">
        <v>1</v>
      </c>
      <c r="D848" s="20">
        <f t="shared" si="442"/>
        <v>3</v>
      </c>
      <c r="E848" s="47">
        <f t="shared" si="443"/>
        <v>3</v>
      </c>
      <c r="F848" s="47">
        <f t="shared" si="444"/>
        <v>33</v>
      </c>
      <c r="G848" s="21" t="s">
        <v>929</v>
      </c>
      <c r="H848" s="29">
        <v>1843</v>
      </c>
      <c r="I848" s="48"/>
      <c r="J848" s="29">
        <f t="shared" si="445"/>
        <v>2970.8059701492539</v>
      </c>
      <c r="K848" s="125">
        <v>136305.1</v>
      </c>
      <c r="L848" s="125">
        <v>157249.39000000001</v>
      </c>
      <c r="M848" s="125">
        <v>9161</v>
      </c>
      <c r="N848" s="126">
        <f t="shared" si="425"/>
        <v>168627.93410000001</v>
      </c>
      <c r="O848" s="126">
        <f t="shared" ca="1" si="426"/>
        <v>503576.92547483934</v>
      </c>
      <c r="P848" s="126">
        <f t="shared" ca="1" si="427"/>
        <v>100485</v>
      </c>
      <c r="Q848" s="49">
        <f t="shared" si="446"/>
        <v>1</v>
      </c>
      <c r="R848" s="49">
        <f t="shared" si="447"/>
        <v>0</v>
      </c>
      <c r="S848" s="49">
        <f ca="1">OFFSET(V!$B$7,D848,Q848)*H848</f>
        <v>10560.390000000001</v>
      </c>
      <c r="T848" s="49">
        <f ca="1">IF(R848&gt;0,OFFSET(V!$I$7,D848,R848)*IF(R848=1,H848-9300,IF(R848=2,H848-18000,IF(R848=3,H848-45000,0))),0)</f>
        <v>0</v>
      </c>
      <c r="U848" s="49">
        <f>IF(AND(I848=1,H848&gt;20000,H848&lt;=45000),H848*V!$G$7,0)+IF(AND(I848=1,H848&gt;45000,H848&lt;=50000),V!$G$7/5000*(50000-H848)*H848,0)</f>
        <v>0</v>
      </c>
      <c r="V848" s="50">
        <f t="shared" ca="1" si="428"/>
        <v>10560.390000000001</v>
      </c>
      <c r="W848" s="51">
        <v>0</v>
      </c>
      <c r="X848" s="51">
        <v>0</v>
      </c>
      <c r="Y848" s="52">
        <v>1373.6619114408843</v>
      </c>
      <c r="Z848" s="52">
        <v>81055.500243453993</v>
      </c>
      <c r="AA848" s="52">
        <v>0</v>
      </c>
      <c r="AB848" s="138">
        <f t="shared" si="448"/>
        <v>0</v>
      </c>
      <c r="AC848" s="52">
        <v>76691.527676280763</v>
      </c>
      <c r="AD848" s="138">
        <f t="shared" si="429"/>
        <v>0</v>
      </c>
      <c r="AE848" s="138">
        <f t="shared" si="430"/>
        <v>1843</v>
      </c>
      <c r="AF848" s="138">
        <f t="shared" si="431"/>
        <v>0</v>
      </c>
      <c r="AG848" s="138">
        <f t="shared" si="432"/>
        <v>0</v>
      </c>
      <c r="AH848" s="29"/>
      <c r="AI848" s="29"/>
      <c r="AJ848" s="15"/>
      <c r="AK848" s="51">
        <f t="shared" ca="1" si="433"/>
        <v>1321066.8305363317</v>
      </c>
      <c r="AL848" s="15">
        <f t="shared" ca="1" si="434"/>
        <v>1432112.2205363316</v>
      </c>
      <c r="AM848" s="49">
        <f t="shared" ca="1" si="435"/>
        <v>8083.2734307900309</v>
      </c>
      <c r="AN848" s="49">
        <f t="shared" ca="1" si="436"/>
        <v>605.75967639666794</v>
      </c>
      <c r="AO848" s="15"/>
      <c r="AP848" s="49">
        <f t="shared" ca="1" si="437"/>
        <v>44627.13771058905</v>
      </c>
      <c r="AQ848" s="15">
        <f t="shared" si="449"/>
        <v>76691.527676280763</v>
      </c>
      <c r="AR848" s="15">
        <f t="shared" si="450"/>
        <v>0</v>
      </c>
      <c r="AS848" s="15"/>
      <c r="AT848" s="15"/>
      <c r="AU848" s="51">
        <f t="shared" si="438"/>
        <v>0</v>
      </c>
      <c r="AV848" s="51">
        <f t="shared" ca="1" si="439"/>
        <v>30734.600337948661</v>
      </c>
      <c r="AW848" s="51">
        <f t="shared" ca="1" si="451"/>
        <v>0</v>
      </c>
      <c r="AX848" s="15">
        <f t="shared" ca="1" si="452"/>
        <v>0</v>
      </c>
      <c r="AY848" s="51">
        <f t="shared" ca="1" si="453"/>
        <v>0</v>
      </c>
      <c r="AZ848" s="52">
        <f t="shared" ca="1" si="440"/>
        <v>0</v>
      </c>
      <c r="BA848" s="52">
        <f t="shared" ca="1" si="441"/>
        <v>0</v>
      </c>
      <c r="BB848" s="52">
        <f t="shared" si="454"/>
        <v>0</v>
      </c>
      <c r="BC848" s="39">
        <f t="shared" si="455"/>
        <v>0</v>
      </c>
      <c r="BD848" s="51">
        <f t="shared" ca="1" si="456"/>
        <v>0</v>
      </c>
      <c r="BE848" s="15">
        <f t="shared" ca="1" si="457"/>
        <v>75361.738048537707</v>
      </c>
      <c r="BF848" s="15">
        <v>-32013.99</v>
      </c>
      <c r="BG848" s="15">
        <f t="shared" ca="1" si="458"/>
        <v>1484149.001692056</v>
      </c>
      <c r="BH848" s="15"/>
      <c r="BI848" s="15"/>
    </row>
    <row r="849" spans="1:61" ht="11.25" x14ac:dyDescent="0.2">
      <c r="A849" s="20">
        <v>32337</v>
      </c>
      <c r="B849" s="20"/>
      <c r="C849" s="20">
        <v>1</v>
      </c>
      <c r="D849" s="20">
        <f t="shared" si="442"/>
        <v>3</v>
      </c>
      <c r="E849" s="47">
        <f t="shared" si="443"/>
        <v>4</v>
      </c>
      <c r="F849" s="47">
        <f t="shared" si="444"/>
        <v>34</v>
      </c>
      <c r="G849" s="21" t="s">
        <v>930</v>
      </c>
      <c r="H849" s="29">
        <v>4219</v>
      </c>
      <c r="I849" s="48"/>
      <c r="J849" s="29">
        <f t="shared" si="445"/>
        <v>6800.7761194029854</v>
      </c>
      <c r="K849" s="125">
        <v>353290.19999999995</v>
      </c>
      <c r="L849" s="125">
        <v>1296387.46</v>
      </c>
      <c r="M849" s="125">
        <v>0</v>
      </c>
      <c r="N849" s="126">
        <f t="shared" si="425"/>
        <v>759960.05339999998</v>
      </c>
      <c r="O849" s="126">
        <f t="shared" ca="1" si="426"/>
        <v>1152789.5000425107</v>
      </c>
      <c r="P849" s="126">
        <f t="shared" ca="1" si="427"/>
        <v>117849</v>
      </c>
      <c r="Q849" s="49">
        <f t="shared" si="446"/>
        <v>1</v>
      </c>
      <c r="R849" s="49">
        <f t="shared" si="447"/>
        <v>0</v>
      </c>
      <c r="S849" s="49">
        <f ca="1">OFFSET(V!$B$7,D849,Q849)*H849</f>
        <v>24174.870000000003</v>
      </c>
      <c r="T849" s="49">
        <f ca="1">IF(R849&gt;0,OFFSET(V!$I$7,D849,R849)*IF(R849=1,H849-9300,IF(R849=2,H849-18000,IF(R849=3,H849-45000,0))),0)</f>
        <v>0</v>
      </c>
      <c r="U849" s="49">
        <f>IF(AND(I849=1,H849&gt;20000,H849&lt;=45000),H849*V!$G$7,0)+IF(AND(I849=1,H849&gt;45000,H849&lt;=50000),V!$G$7/5000*(50000-H849)*H849,0)</f>
        <v>0</v>
      </c>
      <c r="V849" s="50">
        <f t="shared" ca="1" si="428"/>
        <v>24174.870000000003</v>
      </c>
      <c r="W849" s="51">
        <v>16896.650000000001</v>
      </c>
      <c r="X849" s="51">
        <v>0</v>
      </c>
      <c r="Y849" s="52">
        <v>660.59606258584472</v>
      </c>
      <c r="Z849" s="52">
        <v>62607.719308445303</v>
      </c>
      <c r="AA849" s="52">
        <v>0</v>
      </c>
      <c r="AB849" s="138">
        <f t="shared" si="448"/>
        <v>0</v>
      </c>
      <c r="AC849" s="52">
        <v>59236.962620315411</v>
      </c>
      <c r="AD849" s="138">
        <f t="shared" si="429"/>
        <v>0</v>
      </c>
      <c r="AE849" s="138">
        <f t="shared" si="430"/>
        <v>4219</v>
      </c>
      <c r="AF849" s="138">
        <f t="shared" si="431"/>
        <v>0</v>
      </c>
      <c r="AG849" s="138">
        <f t="shared" si="432"/>
        <v>0</v>
      </c>
      <c r="AH849" s="29"/>
      <c r="AI849" s="29"/>
      <c r="AJ849" s="15"/>
      <c r="AK849" s="51">
        <f t="shared" ca="1" si="433"/>
        <v>3024189.3423943478</v>
      </c>
      <c r="AL849" s="15">
        <f t="shared" ca="1" si="434"/>
        <v>3183109.8623943478</v>
      </c>
      <c r="AM849" s="49">
        <f t="shared" ca="1" si="435"/>
        <v>18504.24883586714</v>
      </c>
      <c r="AN849" s="49">
        <f t="shared" ca="1" si="436"/>
        <v>291.31073211542224</v>
      </c>
      <c r="AO849" s="15"/>
      <c r="AP849" s="49">
        <f t="shared" ca="1" si="437"/>
        <v>34470.249433190511</v>
      </c>
      <c r="AQ849" s="15">
        <f t="shared" si="449"/>
        <v>59236.962620315411</v>
      </c>
      <c r="AR849" s="15">
        <f t="shared" si="450"/>
        <v>0</v>
      </c>
      <c r="AS849" s="15"/>
      <c r="AT849" s="15"/>
      <c r="AU849" s="51">
        <f t="shared" si="438"/>
        <v>0</v>
      </c>
      <c r="AV849" s="51">
        <f t="shared" ca="1" si="439"/>
        <v>70357.72046978047</v>
      </c>
      <c r="AW849" s="51">
        <f t="shared" ca="1" si="451"/>
        <v>0</v>
      </c>
      <c r="AX849" s="15">
        <f t="shared" ca="1" si="452"/>
        <v>45591.007282655562</v>
      </c>
      <c r="AY849" s="51">
        <f t="shared" ca="1" si="453"/>
        <v>-5015.2521565557181</v>
      </c>
      <c r="AZ849" s="52">
        <f t="shared" ca="1" si="440"/>
        <v>0</v>
      </c>
      <c r="BA849" s="52">
        <f t="shared" ca="1" si="441"/>
        <v>0</v>
      </c>
      <c r="BB849" s="52">
        <f t="shared" si="454"/>
        <v>0</v>
      </c>
      <c r="BC849" s="39">
        <f t="shared" si="455"/>
        <v>0</v>
      </c>
      <c r="BD849" s="51">
        <f t="shared" ca="1" si="456"/>
        <v>0</v>
      </c>
      <c r="BE849" s="15">
        <f t="shared" ca="1" si="457"/>
        <v>99812.717746415263</v>
      </c>
      <c r="BF849" s="15">
        <v>-87341.9</v>
      </c>
      <c r="BG849" s="15">
        <f t="shared" ca="1" si="458"/>
        <v>3214376.2397087459</v>
      </c>
      <c r="BH849" s="15"/>
      <c r="BI849" s="15"/>
    </row>
    <row r="850" spans="1:61" ht="11.25" x14ac:dyDescent="0.2">
      <c r="A850" s="20">
        <v>32338</v>
      </c>
      <c r="B850" s="20"/>
      <c r="C850" s="20">
        <v>1</v>
      </c>
      <c r="D850" s="20">
        <f t="shared" si="442"/>
        <v>3</v>
      </c>
      <c r="E850" s="47">
        <f t="shared" si="443"/>
        <v>3</v>
      </c>
      <c r="F850" s="47">
        <f t="shared" si="444"/>
        <v>33</v>
      </c>
      <c r="G850" s="21" t="s">
        <v>931</v>
      </c>
      <c r="H850" s="29">
        <v>2018</v>
      </c>
      <c r="I850" s="48"/>
      <c r="J850" s="29">
        <f t="shared" si="445"/>
        <v>3252.8955223880598</v>
      </c>
      <c r="K850" s="125">
        <v>130758.5</v>
      </c>
      <c r="L850" s="125">
        <v>32569.51</v>
      </c>
      <c r="M850" s="125">
        <v>48230</v>
      </c>
      <c r="N850" s="126">
        <f t="shared" si="425"/>
        <v>155078.22889999999</v>
      </c>
      <c r="O850" s="126">
        <f t="shared" ca="1" si="426"/>
        <v>551393.50819762656</v>
      </c>
      <c r="P850" s="126">
        <f t="shared" ca="1" si="427"/>
        <v>118895</v>
      </c>
      <c r="Q850" s="49">
        <f t="shared" si="446"/>
        <v>1</v>
      </c>
      <c r="R850" s="49">
        <f t="shared" si="447"/>
        <v>0</v>
      </c>
      <c r="S850" s="49">
        <f ca="1">OFFSET(V!$B$7,D850,Q850)*H850</f>
        <v>11563.140000000001</v>
      </c>
      <c r="T850" s="49">
        <f ca="1">IF(R850&gt;0,OFFSET(V!$I$7,D850,R850)*IF(R850=1,H850-9300,IF(R850=2,H850-18000,IF(R850=3,H850-45000,0))),0)</f>
        <v>0</v>
      </c>
      <c r="U850" s="49">
        <f>IF(AND(I850=1,H850&gt;20000,H850&lt;=45000),H850*V!$G$7,0)+IF(AND(I850=1,H850&gt;45000,H850&lt;=50000),V!$G$7/5000*(50000-H850)*H850,0)</f>
        <v>0</v>
      </c>
      <c r="V850" s="50">
        <f t="shared" ca="1" si="428"/>
        <v>11563.140000000001</v>
      </c>
      <c r="W850" s="51">
        <v>0</v>
      </c>
      <c r="X850" s="51">
        <v>0</v>
      </c>
      <c r="Y850" s="52">
        <v>65.550896419409455</v>
      </c>
      <c r="Z850" s="52">
        <v>32324.513273693159</v>
      </c>
      <c r="AA850" s="52">
        <v>0</v>
      </c>
      <c r="AB850" s="138">
        <f t="shared" si="448"/>
        <v>0</v>
      </c>
      <c r="AC850" s="52">
        <v>30584.183638444058</v>
      </c>
      <c r="AD850" s="138">
        <f t="shared" si="429"/>
        <v>0</v>
      </c>
      <c r="AE850" s="138">
        <f t="shared" si="430"/>
        <v>2018</v>
      </c>
      <c r="AF850" s="138">
        <f t="shared" si="431"/>
        <v>0</v>
      </c>
      <c r="AG850" s="138">
        <f t="shared" si="432"/>
        <v>0</v>
      </c>
      <c r="AH850" s="29"/>
      <c r="AI850" s="29"/>
      <c r="AJ850" s="15"/>
      <c r="AK850" s="51">
        <f t="shared" ca="1" si="433"/>
        <v>1446507.2512329449</v>
      </c>
      <c r="AL850" s="15">
        <f t="shared" ca="1" si="434"/>
        <v>1576965.3912329448</v>
      </c>
      <c r="AM850" s="49">
        <f t="shared" ca="1" si="435"/>
        <v>8850.8116024602732</v>
      </c>
      <c r="AN850" s="49">
        <f t="shared" ca="1" si="436"/>
        <v>28.906741514643659</v>
      </c>
      <c r="AO850" s="15"/>
      <c r="AP850" s="49">
        <f t="shared" ca="1" si="437"/>
        <v>17797.071154457135</v>
      </c>
      <c r="AQ850" s="15">
        <f t="shared" si="449"/>
        <v>30584.183638444058</v>
      </c>
      <c r="AR850" s="15">
        <f t="shared" si="450"/>
        <v>0</v>
      </c>
      <c r="AS850" s="15"/>
      <c r="AT850" s="15"/>
      <c r="AU850" s="51">
        <f t="shared" si="438"/>
        <v>0</v>
      </c>
      <c r="AV850" s="51">
        <f t="shared" ca="1" si="439"/>
        <v>33652.969876278024</v>
      </c>
      <c r="AW850" s="51">
        <f t="shared" ca="1" si="451"/>
        <v>0</v>
      </c>
      <c r="AX850" s="15">
        <f t="shared" ca="1" si="452"/>
        <v>20865.857392291098</v>
      </c>
      <c r="AY850" s="51">
        <f t="shared" ca="1" si="453"/>
        <v>-2295.35477547748</v>
      </c>
      <c r="AZ850" s="52">
        <f t="shared" ca="1" si="440"/>
        <v>0</v>
      </c>
      <c r="BA850" s="52">
        <f t="shared" ca="1" si="441"/>
        <v>0</v>
      </c>
      <c r="BB850" s="52">
        <f t="shared" si="454"/>
        <v>0</v>
      </c>
      <c r="BC850" s="39">
        <f t="shared" si="455"/>
        <v>0</v>
      </c>
      <c r="BD850" s="51">
        <f t="shared" ca="1" si="456"/>
        <v>0</v>
      </c>
      <c r="BE850" s="15">
        <f t="shared" ca="1" si="457"/>
        <v>49154.686255257679</v>
      </c>
      <c r="BF850" s="15">
        <v>-31071.67</v>
      </c>
      <c r="BG850" s="15">
        <f t="shared" ca="1" si="458"/>
        <v>1603928.1258321772</v>
      </c>
      <c r="BH850" s="15"/>
      <c r="BI850" s="15"/>
    </row>
    <row r="851" spans="1:61" ht="11.25" x14ac:dyDescent="0.2">
      <c r="A851" s="20">
        <v>32401</v>
      </c>
      <c r="B851" s="20"/>
      <c r="C851" s="20">
        <v>1</v>
      </c>
      <c r="D851" s="20">
        <f t="shared" si="442"/>
        <v>3</v>
      </c>
      <c r="E851" s="47">
        <f t="shared" si="443"/>
        <v>4</v>
      </c>
      <c r="F851" s="47">
        <f t="shared" si="444"/>
        <v>34</v>
      </c>
      <c r="G851" s="21" t="s">
        <v>932</v>
      </c>
      <c r="H851" s="29">
        <v>3887</v>
      </c>
      <c r="I851" s="48"/>
      <c r="J851" s="29">
        <f t="shared" si="445"/>
        <v>6265.6119402985078</v>
      </c>
      <c r="K851" s="125">
        <v>257585</v>
      </c>
      <c r="L851" s="125">
        <v>1004132.77</v>
      </c>
      <c r="M851" s="125">
        <v>31025</v>
      </c>
      <c r="N851" s="126">
        <f t="shared" si="425"/>
        <v>608097.98030000005</v>
      </c>
      <c r="O851" s="126">
        <f t="shared" ca="1" si="426"/>
        <v>1062074.6116769942</v>
      </c>
      <c r="P851" s="126">
        <f t="shared" ca="1" si="427"/>
        <v>136193</v>
      </c>
      <c r="Q851" s="49">
        <f t="shared" si="446"/>
        <v>1</v>
      </c>
      <c r="R851" s="49">
        <f t="shared" si="447"/>
        <v>0</v>
      </c>
      <c r="S851" s="49">
        <f ca="1">OFFSET(V!$B$7,D851,Q851)*H851</f>
        <v>22272.510000000002</v>
      </c>
      <c r="T851" s="49">
        <f ca="1">IF(R851&gt;0,OFFSET(V!$I$7,D851,R851)*IF(R851=1,H851-9300,IF(R851=2,H851-18000,IF(R851=3,H851-45000,0))),0)</f>
        <v>0</v>
      </c>
      <c r="U851" s="49">
        <f>IF(AND(I851=1,H851&gt;20000,H851&lt;=45000),H851*V!$G$7,0)+IF(AND(I851=1,H851&gt;45000,H851&lt;=50000),V!$G$7/5000*(50000-H851)*H851,0)</f>
        <v>0</v>
      </c>
      <c r="V851" s="50">
        <f t="shared" ca="1" si="428"/>
        <v>22272.510000000002</v>
      </c>
      <c r="W851" s="51">
        <v>15348.050000000001</v>
      </c>
      <c r="X851" s="51">
        <v>0</v>
      </c>
      <c r="Y851" s="52">
        <v>1515.5192837365464</v>
      </c>
      <c r="Z851" s="52">
        <v>69390.420266999994</v>
      </c>
      <c r="AA851" s="52">
        <v>2533</v>
      </c>
      <c r="AB851" s="138">
        <f t="shared" si="448"/>
        <v>1533</v>
      </c>
      <c r="AC851" s="52">
        <v>65654.487609002928</v>
      </c>
      <c r="AD851" s="138">
        <f t="shared" si="429"/>
        <v>0</v>
      </c>
      <c r="AE851" s="138">
        <f t="shared" si="430"/>
        <v>3887</v>
      </c>
      <c r="AF851" s="138">
        <f t="shared" si="431"/>
        <v>0</v>
      </c>
      <c r="AG851" s="138">
        <f t="shared" si="432"/>
        <v>0</v>
      </c>
      <c r="AH851" s="29"/>
      <c r="AI851" s="29"/>
      <c r="AJ851" s="15"/>
      <c r="AK851" s="51">
        <f t="shared" ca="1" si="433"/>
        <v>2786210.9442727733</v>
      </c>
      <c r="AL851" s="15">
        <f t="shared" ca="1" si="434"/>
        <v>2960024.5042727729</v>
      </c>
      <c r="AM851" s="49">
        <f t="shared" ca="1" si="435"/>
        <v>17048.119275898454</v>
      </c>
      <c r="AN851" s="49">
        <f t="shared" ca="1" si="436"/>
        <v>668.3161724460964</v>
      </c>
      <c r="AO851" s="15"/>
      <c r="AP851" s="49">
        <f t="shared" ca="1" si="437"/>
        <v>38204.635487412786</v>
      </c>
      <c r="AQ851" s="15">
        <f t="shared" si="449"/>
        <v>65654.487609002928</v>
      </c>
      <c r="AR851" s="15">
        <f t="shared" si="450"/>
        <v>0</v>
      </c>
      <c r="AS851" s="15"/>
      <c r="AT851" s="15"/>
      <c r="AU851" s="51">
        <f t="shared" si="438"/>
        <v>766.5</v>
      </c>
      <c r="AV851" s="51">
        <f t="shared" ca="1" si="439"/>
        <v>64821.156545635626</v>
      </c>
      <c r="AW851" s="51">
        <f t="shared" ca="1" si="451"/>
        <v>0</v>
      </c>
      <c r="AX851" s="15">
        <f t="shared" ca="1" si="452"/>
        <v>38137.804424045476</v>
      </c>
      <c r="AY851" s="51">
        <f t="shared" ca="1" si="453"/>
        <v>-4195.3603853968907</v>
      </c>
      <c r="AZ851" s="52">
        <f t="shared" ca="1" si="440"/>
        <v>0</v>
      </c>
      <c r="BA851" s="52">
        <f t="shared" ca="1" si="441"/>
        <v>0</v>
      </c>
      <c r="BB851" s="52">
        <f t="shared" si="454"/>
        <v>0</v>
      </c>
      <c r="BC851" s="39">
        <f t="shared" si="455"/>
        <v>0</v>
      </c>
      <c r="BD851" s="51">
        <f t="shared" ca="1" si="456"/>
        <v>0</v>
      </c>
      <c r="BE851" s="15">
        <f t="shared" ca="1" si="457"/>
        <v>99596.931647651509</v>
      </c>
      <c r="BF851" s="15">
        <v>-79335.759999999995</v>
      </c>
      <c r="BG851" s="15">
        <f t="shared" ca="1" si="458"/>
        <v>2998002.1113687693</v>
      </c>
      <c r="BH851" s="15"/>
      <c r="BI851" s="15"/>
    </row>
    <row r="852" spans="1:61" ht="11.25" x14ac:dyDescent="0.2">
      <c r="A852" s="20">
        <v>32402</v>
      </c>
      <c r="B852" s="20"/>
      <c r="C852" s="20">
        <v>1</v>
      </c>
      <c r="D852" s="20">
        <f t="shared" si="442"/>
        <v>3</v>
      </c>
      <c r="E852" s="47">
        <f t="shared" si="443"/>
        <v>5</v>
      </c>
      <c r="F852" s="47">
        <f t="shared" si="444"/>
        <v>35</v>
      </c>
      <c r="G852" s="21" t="s">
        <v>933</v>
      </c>
      <c r="H852" s="29">
        <v>5099</v>
      </c>
      <c r="I852" s="48"/>
      <c r="J852" s="29">
        <f t="shared" si="445"/>
        <v>8219.2835820895525</v>
      </c>
      <c r="K852" s="125">
        <v>409738.25</v>
      </c>
      <c r="L852" s="125">
        <v>2301112.16</v>
      </c>
      <c r="M852" s="125">
        <v>0</v>
      </c>
      <c r="N852" s="126">
        <f t="shared" ref="N852:N915" si="459">K852*K$2+L852*L$2+M852*M$2</f>
        <v>1192445.2824000001</v>
      </c>
      <c r="O852" s="126">
        <f t="shared" ref="O852:O915" ca="1" si="460">OFFSET($O$4,D852,0)*J852</f>
        <v>1393238.6017342408</v>
      </c>
      <c r="P852" s="126">
        <f t="shared" ref="P852:P915" ca="1" si="461">ROUND(IF(O852&gt;N852,(O852-N852)*$P$2,0),0)</f>
        <v>60238</v>
      </c>
      <c r="Q852" s="49">
        <f t="shared" si="446"/>
        <v>1</v>
      </c>
      <c r="R852" s="49">
        <f t="shared" si="447"/>
        <v>0</v>
      </c>
      <c r="S852" s="49">
        <f ca="1">OFFSET(V!$B$7,D852,Q852)*H852</f>
        <v>29217.27</v>
      </c>
      <c r="T852" s="49">
        <f ca="1">IF(R852&gt;0,OFFSET(V!$I$7,D852,R852)*IF(R852=1,H852-9300,IF(R852=2,H852-18000,IF(R852=3,H852-45000,0))),0)</f>
        <v>0</v>
      </c>
      <c r="U852" s="49">
        <f>IF(AND(I852=1,H852&gt;20000,H852&lt;=45000),H852*V!$G$7,0)+IF(AND(I852=1,H852&gt;45000,H852&lt;=50000),V!$G$7/5000*(50000-H852)*H852,0)</f>
        <v>0</v>
      </c>
      <c r="V852" s="50">
        <f t="shared" ref="V852:V915" ca="1" si="462">SUM(S852:U852)</f>
        <v>29217.27</v>
      </c>
      <c r="W852" s="51">
        <v>19664.55</v>
      </c>
      <c r="X852" s="51">
        <v>0</v>
      </c>
      <c r="Y852" s="52">
        <v>3912.5600459292309</v>
      </c>
      <c r="Z852" s="52">
        <v>140510.74467853172</v>
      </c>
      <c r="AA852" s="52">
        <v>48189</v>
      </c>
      <c r="AB852" s="138">
        <f t="shared" si="448"/>
        <v>47189</v>
      </c>
      <c r="AC852" s="52">
        <v>132945.74250929628</v>
      </c>
      <c r="AD852" s="138">
        <f t="shared" ref="AD852:AD915" si="463">IF(AND(H852&lt;=$AD$1,I852=0),0,1)</f>
        <v>0</v>
      </c>
      <c r="AE852" s="138">
        <f t="shared" ref="AE852:AE915" si="464">IF(AD852=0,H852,0)</f>
        <v>5099</v>
      </c>
      <c r="AF852" s="138">
        <f t="shared" ref="AF852:AF915" si="465">H852-AE852</f>
        <v>0</v>
      </c>
      <c r="AG852" s="138">
        <f t="shared" ref="AG852:AG915" si="466">J852*AD852</f>
        <v>0</v>
      </c>
      <c r="AH852" s="29"/>
      <c r="AI852" s="29"/>
      <c r="AJ852" s="15"/>
      <c r="AK852" s="51">
        <f t="shared" ref="AK852:AK915" ca="1" si="467">OFFSET($AK$4,D852,0)/OFFSET($J$4,D852,0)*J852</f>
        <v>3654975.4578973171</v>
      </c>
      <c r="AL852" s="15">
        <f t="shared" ref="AL852:AL915" ca="1" si="468">AK852+P852+V852+W852+X852</f>
        <v>3764095.277897317</v>
      </c>
      <c r="AM852" s="49">
        <f t="shared" ref="AM852:AM915" ca="1" si="469">OFFSET($AM$4,D852,0)/OFFSET($H$4,D852,0)*H852</f>
        <v>22363.86935626607</v>
      </c>
      <c r="AN852" s="49">
        <f t="shared" ref="AN852:AN915" ca="1" si="470">OFFSET($AN$4,D852,0)/OFFSET($Y$4,D852,0)*Y852</f>
        <v>1725.3671282321345</v>
      </c>
      <c r="AO852" s="15"/>
      <c r="AP852" s="49">
        <f t="shared" ref="AP852:AP915" ca="1" si="471">OFFSET($AP$4,D852,0)/OFFSET($Z$4,D852,0)*Z852</f>
        <v>77361.713070084501</v>
      </c>
      <c r="AQ852" s="15">
        <f t="shared" si="449"/>
        <v>132945.74250929628</v>
      </c>
      <c r="AR852" s="15">
        <f t="shared" si="450"/>
        <v>0</v>
      </c>
      <c r="AS852" s="15"/>
      <c r="AT852" s="15"/>
      <c r="AU852" s="51">
        <f t="shared" ref="AU852:AU915" si="472">IF(AD852=0,AB852*$AU$4,0)</f>
        <v>23594.5</v>
      </c>
      <c r="AV852" s="51">
        <f t="shared" ref="AV852:AV915" ca="1" si="473">OFFSET($AV$4,D852,0)/OFFSET($AE$4,D852,0)*AE852</f>
        <v>85032.95014823669</v>
      </c>
      <c r="AW852" s="51">
        <f t="shared" ca="1" si="451"/>
        <v>0</v>
      </c>
      <c r="AX852" s="15">
        <f t="shared" ca="1" si="452"/>
        <v>53043.420709024911</v>
      </c>
      <c r="AY852" s="51">
        <f t="shared" ca="1" si="453"/>
        <v>-5835.0570859888685</v>
      </c>
      <c r="AZ852" s="52">
        <f t="shared" ref="AZ852:AZ915" ca="1" si="474">OFFSET($AT$4,D852,0)*$AZ$2/OFFSET($AF$4,D852,0)*AF852</f>
        <v>0</v>
      </c>
      <c r="BA852" s="52">
        <f t="shared" ref="BA852:BA915" ca="1" si="475">OFFSET($AT$4,D852,0)*$BA$2/OFFSET($AG$4,D852,0)*AG852</f>
        <v>0</v>
      </c>
      <c r="BB852" s="52">
        <f t="shared" si="454"/>
        <v>0</v>
      </c>
      <c r="BC852" s="39">
        <f t="shared" si="455"/>
        <v>0</v>
      </c>
      <c r="BD852" s="51">
        <f t="shared" ca="1" si="456"/>
        <v>0</v>
      </c>
      <c r="BE852" s="15">
        <f t="shared" ca="1" si="457"/>
        <v>180154.10613233232</v>
      </c>
      <c r="BF852" s="15">
        <v>-120238.6</v>
      </c>
      <c r="BG852" s="15">
        <f t="shared" ca="1" si="458"/>
        <v>3848100.0205141474</v>
      </c>
      <c r="BH852" s="15"/>
      <c r="BI852" s="15"/>
    </row>
    <row r="853" spans="1:61" ht="11.25" x14ac:dyDescent="0.2">
      <c r="A853" s="20">
        <v>32403</v>
      </c>
      <c r="B853" s="20"/>
      <c r="C853" s="20">
        <v>1</v>
      </c>
      <c r="D853" s="20">
        <f t="shared" ref="D853:D916" si="476">INT(A853/10000)</f>
        <v>3</v>
      </c>
      <c r="E853" s="47">
        <f t="shared" ref="E853:E916" si="477">IF(H853&lt;=500,1,IF(H853&lt;=1000,2,IF(H853&lt;=2500,3,IF(H853&lt;=5000,4,IF(H853&lt;=10000,5,IF(H853&lt;=20000,6,IF(H853&lt;=50000,7,8)))))))</f>
        <v>4</v>
      </c>
      <c r="F853" s="47">
        <f t="shared" ref="F853:F916" si="478">D853*10+E853</f>
        <v>34</v>
      </c>
      <c r="G853" s="21" t="s">
        <v>934</v>
      </c>
      <c r="H853" s="29">
        <v>4773</v>
      </c>
      <c r="I853" s="48"/>
      <c r="J853" s="29">
        <f t="shared" ref="J853:J916" si="479">IF(AND(I853=1,H853&lt;=20000),H853*2,IF(H853&lt;=10000,H853*(1+41/67),IF(H853&lt;=20000,H853*(1+2/3),IF(H853&lt;=50000,H853*(2),H853*(2+1/3))))+IF(AND(H853&gt;9000,H853&lt;=10000),(H853-9000)*(110/201),0)+IF(AND(H853&gt;18000,H853&lt;=20000),(H853-18000)*(3+1/3),0)+IF(AND(H853&gt;45000,H853&lt;=50000),(H853-45000)*(3+1/3),0))</f>
        <v>7693.7910447761196</v>
      </c>
      <c r="K853" s="125">
        <v>458098</v>
      </c>
      <c r="L853" s="125">
        <v>415204.53</v>
      </c>
      <c r="M853" s="125">
        <v>75434</v>
      </c>
      <c r="N853" s="126">
        <f t="shared" si="459"/>
        <v>567194.32669999998</v>
      </c>
      <c r="O853" s="126">
        <f t="shared" ca="1" si="460"/>
        <v>1304163.139062077</v>
      </c>
      <c r="P853" s="126">
        <f t="shared" ca="1" si="461"/>
        <v>221091</v>
      </c>
      <c r="Q853" s="49">
        <f t="shared" ref="Q853:Q916" si="480">IF(AND(I853=1,H853&lt;=20000),3,IF(H853&lt;=10000,1,IF(H853&lt;=20000,2,IF(H853&lt;=50000,3,4))))</f>
        <v>1</v>
      </c>
      <c r="R853" s="49">
        <f t="shared" ref="R853:R916" si="481">IF(AND(I853=1,H853&lt;=45000),0,IF(AND(H853&gt;9300,H853&lt;=10000),1,IF(AND(H853&gt;18000,H853&lt;=20000),2,IF(AND(H853&gt;45000,H853&lt;=50000),3,0))))</f>
        <v>0</v>
      </c>
      <c r="S853" s="49">
        <f ca="1">OFFSET(V!$B$7,D853,Q853)*H853</f>
        <v>27349.29</v>
      </c>
      <c r="T853" s="49">
        <f ca="1">IF(R853&gt;0,OFFSET(V!$I$7,D853,R853)*IF(R853=1,H853-9300,IF(R853=2,H853-18000,IF(R853=3,H853-45000,0))),0)</f>
        <v>0</v>
      </c>
      <c r="U853" s="49">
        <f>IF(AND(I853=1,H853&gt;20000,H853&lt;=45000),H853*V!$G$7,0)+IF(AND(I853=1,H853&gt;45000,H853&lt;=50000),V!$G$7/5000*(50000-H853)*H853,0)</f>
        <v>0</v>
      </c>
      <c r="V853" s="50">
        <f t="shared" ca="1" si="462"/>
        <v>27349.29</v>
      </c>
      <c r="W853" s="51">
        <v>19553.3</v>
      </c>
      <c r="X853" s="51">
        <v>0</v>
      </c>
      <c r="Y853" s="52">
        <v>28625.974724388274</v>
      </c>
      <c r="Z853" s="52">
        <v>116579.1443500505</v>
      </c>
      <c r="AA853" s="52">
        <v>7430</v>
      </c>
      <c r="AB853" s="138">
        <f t="shared" ref="AB853:AB916" si="482">MAX(AA853-$AB$3,0)</f>
        <v>6430</v>
      </c>
      <c r="AC853" s="52">
        <v>110302.60313668313</v>
      </c>
      <c r="AD853" s="138">
        <f t="shared" si="463"/>
        <v>0</v>
      </c>
      <c r="AE853" s="138">
        <f t="shared" si="464"/>
        <v>4773</v>
      </c>
      <c r="AF853" s="138">
        <f t="shared" si="465"/>
        <v>0</v>
      </c>
      <c r="AG853" s="138">
        <f t="shared" si="466"/>
        <v>0</v>
      </c>
      <c r="AH853" s="29"/>
      <c r="AI853" s="29"/>
      <c r="AJ853" s="15"/>
      <c r="AK853" s="51">
        <f t="shared" ca="1" si="467"/>
        <v>3421297.874199626</v>
      </c>
      <c r="AL853" s="15">
        <f t="shared" ca="1" si="468"/>
        <v>3689291.4641996259</v>
      </c>
      <c r="AM853" s="49">
        <f t="shared" ca="1" si="469"/>
        <v>20934.055390754649</v>
      </c>
      <c r="AN853" s="49">
        <f t="shared" ca="1" si="470"/>
        <v>12623.529153105506</v>
      </c>
      <c r="AO853" s="15"/>
      <c r="AP853" s="49">
        <f t="shared" ca="1" si="471"/>
        <v>64185.5705469229</v>
      </c>
      <c r="AQ853" s="15">
        <f t="shared" ref="AQ853:AQ916" si="483">IF(AD853=0,AC853,0)</f>
        <v>110302.60313668313</v>
      </c>
      <c r="AR853" s="15">
        <f t="shared" ref="AR853:AR916" si="484">AC853-AQ853</f>
        <v>0</v>
      </c>
      <c r="AS853" s="15"/>
      <c r="AT853" s="15"/>
      <c r="AU853" s="51">
        <f t="shared" si="472"/>
        <v>3215</v>
      </c>
      <c r="AV853" s="51">
        <f t="shared" ca="1" si="473"/>
        <v>79596.444608263148</v>
      </c>
      <c r="AW853" s="51">
        <f t="shared" ref="AW853:AW916" ca="1" si="485">IF(AD853=0,MAX(0,AC853*$AW$1-(AP853+AU853+AV853)),0)</f>
        <v>0</v>
      </c>
      <c r="AX853" s="15">
        <f t="shared" ref="AX853:AX916" ca="1" si="486">IF(AD853=0,MAX(0,(AP853+AU853+AV853)-AC853),0)</f>
        <v>36694.412018502931</v>
      </c>
      <c r="AY853" s="51">
        <f t="shared" ref="AY853:AY916" ca="1" si="487">-OFFSET($AW$4,D853,0)/OFFSET($AX$4,D853,0)*AX853</f>
        <v>-4036.5795795732088</v>
      </c>
      <c r="AZ853" s="52">
        <f t="shared" ca="1" si="474"/>
        <v>0</v>
      </c>
      <c r="BA853" s="52">
        <f t="shared" ca="1" si="475"/>
        <v>0</v>
      </c>
      <c r="BB853" s="52">
        <f t="shared" ref="BB853:BB916" si="488">IF(AD853=1,MAX(0,AC853*$BB$1-(AP853+AZ853+BA853)),0)</f>
        <v>0</v>
      </c>
      <c r="BC853" s="39">
        <f t="shared" ref="BC853:BC916" si="489">IF(AD853=1,MAX(0,(AP853+AZ853+BA853)-AC853),0)</f>
        <v>0</v>
      </c>
      <c r="BD853" s="51">
        <f t="shared" ref="BD853:BD916" ca="1" si="490">-OFFSET($BB$4,D853,0)/OFFSET($BC$4,D853,0)*BC853</f>
        <v>0</v>
      </c>
      <c r="BE853" s="15">
        <f t="shared" ref="BE853:BE916" ca="1" si="491">AP853+AU853+AV853+AW853+AY853+AZ853+BA853+BB853+BD853</f>
        <v>142960.43557561285</v>
      </c>
      <c r="BF853" s="15">
        <v>-83517.33</v>
      </c>
      <c r="BG853" s="15">
        <f t="shared" ref="BG853:BG916" ca="1" si="492">AL853+AM853+AN853+BE853+BF853</f>
        <v>3782292.1543190987</v>
      </c>
      <c r="BH853" s="15"/>
      <c r="BI853" s="15"/>
    </row>
    <row r="854" spans="1:61" ht="11.25" x14ac:dyDescent="0.2">
      <c r="A854" s="20">
        <v>32404</v>
      </c>
      <c r="B854" s="20"/>
      <c r="C854" s="20">
        <v>1</v>
      </c>
      <c r="D854" s="20">
        <f t="shared" si="476"/>
        <v>3</v>
      </c>
      <c r="E854" s="47">
        <f t="shared" si="477"/>
        <v>6</v>
      </c>
      <c r="F854" s="47">
        <f t="shared" si="478"/>
        <v>36</v>
      </c>
      <c r="G854" s="21" t="s">
        <v>935</v>
      </c>
      <c r="H854" s="29">
        <v>10381</v>
      </c>
      <c r="I854" s="48"/>
      <c r="J854" s="29">
        <f t="shared" si="479"/>
        <v>17301.666666666664</v>
      </c>
      <c r="K854" s="125">
        <v>1379292.8</v>
      </c>
      <c r="L854" s="125">
        <v>3237136.88</v>
      </c>
      <c r="M854" s="125">
        <v>131128</v>
      </c>
      <c r="N854" s="126">
        <f t="shared" si="459"/>
        <v>2386702.1992000001</v>
      </c>
      <c r="O854" s="126">
        <f t="shared" ca="1" si="460"/>
        <v>2932779.9234067048</v>
      </c>
      <c r="P854" s="126">
        <f t="shared" ca="1" si="461"/>
        <v>163823</v>
      </c>
      <c r="Q854" s="49">
        <f t="shared" si="480"/>
        <v>2</v>
      </c>
      <c r="R854" s="49">
        <f t="shared" si="481"/>
        <v>0</v>
      </c>
      <c r="S854" s="49">
        <f ca="1">OFFSET(V!$B$7,D854,Q854)*H854</f>
        <v>982146.41</v>
      </c>
      <c r="T854" s="49">
        <f ca="1">IF(R854&gt;0,OFFSET(V!$I$7,D854,R854)*IF(R854=1,H854-9300,IF(R854=2,H854-18000,IF(R854=3,H854-45000,0))),0)</f>
        <v>0</v>
      </c>
      <c r="U854" s="49">
        <f>IF(AND(I854=1,H854&gt;20000,H854&lt;=45000),H854*V!$G$7,0)+IF(AND(I854=1,H854&gt;45000,H854&lt;=50000),V!$G$7/5000*(50000-H854)*H854,0)</f>
        <v>0</v>
      </c>
      <c r="V854" s="50">
        <f t="shared" ca="1" si="462"/>
        <v>982146.41</v>
      </c>
      <c r="W854" s="51">
        <v>48562.9</v>
      </c>
      <c r="X854" s="51">
        <v>0</v>
      </c>
      <c r="Y854" s="52">
        <v>0</v>
      </c>
      <c r="Z854" s="52">
        <v>367527.96087294607</v>
      </c>
      <c r="AA854" s="52">
        <v>47488</v>
      </c>
      <c r="AB854" s="138">
        <f t="shared" si="482"/>
        <v>46488</v>
      </c>
      <c r="AC854" s="52">
        <v>347740.50741079584</v>
      </c>
      <c r="AD854" s="138">
        <f t="shared" si="463"/>
        <v>1</v>
      </c>
      <c r="AE854" s="138">
        <f t="shared" si="464"/>
        <v>0</v>
      </c>
      <c r="AF854" s="138">
        <f t="shared" si="465"/>
        <v>10381</v>
      </c>
      <c r="AG854" s="138">
        <f t="shared" si="466"/>
        <v>17301.666666666664</v>
      </c>
      <c r="AH854" s="29"/>
      <c r="AI854" s="29"/>
      <c r="AJ854" s="15"/>
      <c r="AK854" s="51">
        <f t="shared" ca="1" si="467"/>
        <v>7693756.5684173936</v>
      </c>
      <c r="AL854" s="15">
        <f t="shared" ca="1" si="468"/>
        <v>8888288.8784173932</v>
      </c>
      <c r="AM854" s="49">
        <f t="shared" ca="1" si="469"/>
        <v>45530.364343478737</v>
      </c>
      <c r="AN854" s="49">
        <f t="shared" ca="1" si="470"/>
        <v>0</v>
      </c>
      <c r="AO854" s="15"/>
      <c r="AP854" s="49">
        <f t="shared" ca="1" si="471"/>
        <v>202351.73273998199</v>
      </c>
      <c r="AQ854" s="15">
        <f t="shared" si="483"/>
        <v>0</v>
      </c>
      <c r="AR854" s="15">
        <f t="shared" si="484"/>
        <v>347740.50741079584</v>
      </c>
      <c r="AS854" s="15"/>
      <c r="AT854" s="15"/>
      <c r="AU854" s="51">
        <f t="shared" si="472"/>
        <v>0</v>
      </c>
      <c r="AV854" s="51">
        <f t="shared" ca="1" si="473"/>
        <v>0</v>
      </c>
      <c r="AW854" s="51">
        <f t="shared" si="485"/>
        <v>0</v>
      </c>
      <c r="AX854" s="15">
        <f t="shared" si="486"/>
        <v>0</v>
      </c>
      <c r="AY854" s="51">
        <f t="shared" ca="1" si="487"/>
        <v>0</v>
      </c>
      <c r="AZ854" s="52">
        <f t="shared" ca="1" si="474"/>
        <v>146550.93188737507</v>
      </c>
      <c r="BA854" s="52">
        <f t="shared" ca="1" si="475"/>
        <v>130294.23054817664</v>
      </c>
      <c r="BB854" s="52">
        <f t="shared" ca="1" si="488"/>
        <v>0</v>
      </c>
      <c r="BC854" s="39">
        <f t="shared" ca="1" si="489"/>
        <v>131456.38776473782</v>
      </c>
      <c r="BD854" s="51">
        <f t="shared" ca="1" si="490"/>
        <v>-7130.4631125900778</v>
      </c>
      <c r="BE854" s="15">
        <f t="shared" ca="1" si="491"/>
        <v>472066.43206294358</v>
      </c>
      <c r="BF854" s="15">
        <v>-244301.58</v>
      </c>
      <c r="BG854" s="15">
        <f t="shared" ca="1" si="492"/>
        <v>9161584.0948238168</v>
      </c>
      <c r="BH854" s="15"/>
      <c r="BI854" s="15"/>
    </row>
    <row r="855" spans="1:61" ht="11.25" x14ac:dyDescent="0.2">
      <c r="A855" s="20">
        <v>32405</v>
      </c>
      <c r="B855" s="20"/>
      <c r="C855" s="20">
        <v>1</v>
      </c>
      <c r="D855" s="20">
        <f t="shared" si="476"/>
        <v>3</v>
      </c>
      <c r="E855" s="47">
        <f t="shared" si="477"/>
        <v>4</v>
      </c>
      <c r="F855" s="47">
        <f t="shared" si="478"/>
        <v>34</v>
      </c>
      <c r="G855" s="21" t="s">
        <v>936</v>
      </c>
      <c r="H855" s="29">
        <v>2988</v>
      </c>
      <c r="I855" s="48"/>
      <c r="J855" s="29">
        <f t="shared" si="479"/>
        <v>4816.4776119402986</v>
      </c>
      <c r="K855" s="125">
        <v>199953.55</v>
      </c>
      <c r="L855" s="125">
        <v>457369.73</v>
      </c>
      <c r="M855" s="125">
        <v>52384</v>
      </c>
      <c r="N855" s="126">
        <f t="shared" si="459"/>
        <v>374724.75069999998</v>
      </c>
      <c r="O855" s="126">
        <f t="shared" ca="1" si="460"/>
        <v>816433.99528964725</v>
      </c>
      <c r="P855" s="126">
        <f t="shared" ca="1" si="461"/>
        <v>132513</v>
      </c>
      <c r="Q855" s="49">
        <f t="shared" si="480"/>
        <v>1</v>
      </c>
      <c r="R855" s="49">
        <f t="shared" si="481"/>
        <v>0</v>
      </c>
      <c r="S855" s="49">
        <f ca="1">OFFSET(V!$B$7,D855,Q855)*H855</f>
        <v>17121.240000000002</v>
      </c>
      <c r="T855" s="49">
        <f ca="1">IF(R855&gt;0,OFFSET(V!$I$7,D855,R855)*IF(R855=1,H855-9300,IF(R855=2,H855-18000,IF(R855=3,H855-45000,0))),0)</f>
        <v>0</v>
      </c>
      <c r="U855" s="49">
        <f>IF(AND(I855=1,H855&gt;20000,H855&lt;=45000),H855*V!$G$7,0)+IF(AND(I855=1,H855&gt;45000,H855&lt;=50000),V!$G$7/5000*(50000-H855)*H855,0)</f>
        <v>0</v>
      </c>
      <c r="V855" s="50">
        <f t="shared" ca="1" si="462"/>
        <v>17121.240000000002</v>
      </c>
      <c r="W855" s="51">
        <v>9981.35</v>
      </c>
      <c r="X855" s="51">
        <v>0</v>
      </c>
      <c r="Y855" s="52">
        <v>381.24168804459202</v>
      </c>
      <c r="Z855" s="52">
        <v>87650.850635523922</v>
      </c>
      <c r="AA855" s="52">
        <v>5402</v>
      </c>
      <c r="AB855" s="138">
        <f t="shared" si="482"/>
        <v>4402</v>
      </c>
      <c r="AC855" s="52">
        <v>82931.788924548731</v>
      </c>
      <c r="AD855" s="138">
        <f t="shared" si="463"/>
        <v>0</v>
      </c>
      <c r="AE855" s="138">
        <f t="shared" si="464"/>
        <v>2988</v>
      </c>
      <c r="AF855" s="138">
        <f t="shared" si="465"/>
        <v>0</v>
      </c>
      <c r="AG855" s="138">
        <f t="shared" si="466"/>
        <v>0</v>
      </c>
      <c r="AH855" s="29"/>
      <c r="AI855" s="29"/>
      <c r="AJ855" s="15"/>
      <c r="AK855" s="51">
        <f t="shared" ca="1" si="467"/>
        <v>2141805.5830941722</v>
      </c>
      <c r="AL855" s="15">
        <f t="shared" ca="1" si="468"/>
        <v>2301421.1730941725</v>
      </c>
      <c r="AM855" s="49">
        <f t="shared" ca="1" si="469"/>
        <v>13105.166039718184</v>
      </c>
      <c r="AN855" s="49">
        <f t="shared" ca="1" si="470"/>
        <v>168.12058313283885</v>
      </c>
      <c r="AO855" s="15"/>
      <c r="AP855" s="49">
        <f t="shared" ca="1" si="471"/>
        <v>48258.373213577164</v>
      </c>
      <c r="AQ855" s="15">
        <f t="shared" si="483"/>
        <v>82931.788924548731</v>
      </c>
      <c r="AR855" s="15">
        <f t="shared" si="484"/>
        <v>0</v>
      </c>
      <c r="AS855" s="15"/>
      <c r="AT855" s="15"/>
      <c r="AU855" s="51">
        <f t="shared" si="472"/>
        <v>2201</v>
      </c>
      <c r="AV855" s="51">
        <f t="shared" ca="1" si="473"/>
        <v>49829.075317303636</v>
      </c>
      <c r="AW855" s="51">
        <f t="shared" ca="1" si="485"/>
        <v>0</v>
      </c>
      <c r="AX855" s="15">
        <f t="shared" ca="1" si="486"/>
        <v>17356.659606332061</v>
      </c>
      <c r="AY855" s="51">
        <f t="shared" ca="1" si="487"/>
        <v>-1909.3244415851402</v>
      </c>
      <c r="AZ855" s="52">
        <f t="shared" ca="1" si="474"/>
        <v>0</v>
      </c>
      <c r="BA855" s="52">
        <f t="shared" ca="1" si="475"/>
        <v>0</v>
      </c>
      <c r="BB855" s="52">
        <f t="shared" si="488"/>
        <v>0</v>
      </c>
      <c r="BC855" s="39">
        <f t="shared" si="489"/>
        <v>0</v>
      </c>
      <c r="BD855" s="51">
        <f t="shared" ca="1" si="490"/>
        <v>0</v>
      </c>
      <c r="BE855" s="15">
        <f t="shared" ca="1" si="491"/>
        <v>98379.124089295656</v>
      </c>
      <c r="BF855" s="15">
        <v>-53268.88</v>
      </c>
      <c r="BG855" s="15">
        <f t="shared" ca="1" si="492"/>
        <v>2359804.7038063193</v>
      </c>
      <c r="BH855" s="15"/>
      <c r="BI855" s="15"/>
    </row>
    <row r="856" spans="1:61" ht="11.25" x14ac:dyDescent="0.2">
      <c r="A856" s="20">
        <v>32406</v>
      </c>
      <c r="B856" s="20"/>
      <c r="C856" s="20">
        <v>1</v>
      </c>
      <c r="D856" s="20">
        <f t="shared" si="476"/>
        <v>3</v>
      </c>
      <c r="E856" s="47">
        <f t="shared" si="477"/>
        <v>5</v>
      </c>
      <c r="F856" s="47">
        <f t="shared" si="478"/>
        <v>35</v>
      </c>
      <c r="G856" s="21" t="s">
        <v>937</v>
      </c>
      <c r="H856" s="29">
        <v>6925</v>
      </c>
      <c r="I856" s="48"/>
      <c r="J856" s="29">
        <f t="shared" si="479"/>
        <v>11162.686567164179</v>
      </c>
      <c r="K856" s="125">
        <v>762589.45000000007</v>
      </c>
      <c r="L856" s="125">
        <v>1886208.51</v>
      </c>
      <c r="M856" s="125">
        <v>0</v>
      </c>
      <c r="N856" s="126">
        <f t="shared" si="459"/>
        <v>1284685.7228999999</v>
      </c>
      <c r="O856" s="126">
        <f t="shared" ca="1" si="460"/>
        <v>1892170.4877445807</v>
      </c>
      <c r="P856" s="126">
        <f t="shared" ca="1" si="461"/>
        <v>182245</v>
      </c>
      <c r="Q856" s="49">
        <f t="shared" si="480"/>
        <v>1</v>
      </c>
      <c r="R856" s="49">
        <f t="shared" si="481"/>
        <v>0</v>
      </c>
      <c r="S856" s="49">
        <f ca="1">OFFSET(V!$B$7,D856,Q856)*H856</f>
        <v>39680.25</v>
      </c>
      <c r="T856" s="49">
        <f ca="1">IF(R856&gt;0,OFFSET(V!$I$7,D856,R856)*IF(R856=1,H856-9300,IF(R856=2,H856-18000,IF(R856=3,H856-45000,0))),0)</f>
        <v>0</v>
      </c>
      <c r="U856" s="49">
        <f>IF(AND(I856=1,H856&gt;20000,H856&lt;=45000),H856*V!$G$7,0)+IF(AND(I856=1,H856&gt;45000,H856&lt;=50000),V!$G$7/5000*(50000-H856)*H856,0)</f>
        <v>0</v>
      </c>
      <c r="V856" s="50">
        <f t="shared" ca="1" si="462"/>
        <v>39680.25</v>
      </c>
      <c r="W856" s="51">
        <v>31995.7</v>
      </c>
      <c r="X856" s="51">
        <v>0</v>
      </c>
      <c r="Y856" s="52">
        <v>9049.0759649135543</v>
      </c>
      <c r="Z856" s="52">
        <v>183354.43267952005</v>
      </c>
      <c r="AA856" s="52">
        <v>17456</v>
      </c>
      <c r="AB856" s="138">
        <f t="shared" si="482"/>
        <v>16456</v>
      </c>
      <c r="AC856" s="52">
        <v>173482.75571892221</v>
      </c>
      <c r="AD856" s="138">
        <f t="shared" si="463"/>
        <v>0</v>
      </c>
      <c r="AE856" s="138">
        <f t="shared" si="464"/>
        <v>6925</v>
      </c>
      <c r="AF856" s="138">
        <f t="shared" si="465"/>
        <v>0</v>
      </c>
      <c r="AG856" s="138">
        <f t="shared" si="466"/>
        <v>0</v>
      </c>
      <c r="AH856" s="29"/>
      <c r="AI856" s="29"/>
      <c r="AJ856" s="15"/>
      <c r="AK856" s="51">
        <f t="shared" ca="1" si="467"/>
        <v>4963856.6475659776</v>
      </c>
      <c r="AL856" s="15">
        <f t="shared" ca="1" si="468"/>
        <v>5217777.5975659778</v>
      </c>
      <c r="AM856" s="49">
        <f t="shared" ca="1" si="469"/>
        <v>30372.581936093848</v>
      </c>
      <c r="AN856" s="49">
        <f t="shared" ca="1" si="470"/>
        <v>3990.476319202216</v>
      </c>
      <c r="AO856" s="15"/>
      <c r="AP856" s="49">
        <f t="shared" ca="1" si="471"/>
        <v>100950.37958508795</v>
      </c>
      <c r="AQ856" s="15">
        <f t="shared" si="483"/>
        <v>173482.75571892221</v>
      </c>
      <c r="AR856" s="15">
        <f t="shared" si="484"/>
        <v>0</v>
      </c>
      <c r="AS856" s="15"/>
      <c r="AT856" s="15"/>
      <c r="AU856" s="51">
        <f t="shared" si="472"/>
        <v>8228</v>
      </c>
      <c r="AV856" s="51">
        <f t="shared" ca="1" si="473"/>
        <v>115484.05173103337</v>
      </c>
      <c r="AW856" s="51">
        <f t="shared" ca="1" si="485"/>
        <v>0</v>
      </c>
      <c r="AX856" s="15">
        <f t="shared" ca="1" si="486"/>
        <v>51179.675597199093</v>
      </c>
      <c r="AY856" s="51">
        <f t="shared" ca="1" si="487"/>
        <v>-5630.0352571574922</v>
      </c>
      <c r="AZ856" s="52">
        <f t="shared" ca="1" si="474"/>
        <v>0</v>
      </c>
      <c r="BA856" s="52">
        <f t="shared" ca="1" si="475"/>
        <v>0</v>
      </c>
      <c r="BB856" s="52">
        <f t="shared" si="488"/>
        <v>0</v>
      </c>
      <c r="BC856" s="39">
        <f t="shared" si="489"/>
        <v>0</v>
      </c>
      <c r="BD856" s="51">
        <f t="shared" ca="1" si="490"/>
        <v>0</v>
      </c>
      <c r="BE856" s="15">
        <f t="shared" ca="1" si="491"/>
        <v>219032.39605896382</v>
      </c>
      <c r="BF856" s="15">
        <v>-142433.41</v>
      </c>
      <c r="BG856" s="15">
        <f t="shared" ca="1" si="492"/>
        <v>5328739.6418802375</v>
      </c>
      <c r="BH856" s="15"/>
      <c r="BI856" s="15"/>
    </row>
    <row r="857" spans="1:61" ht="11.25" x14ac:dyDescent="0.2">
      <c r="A857" s="20">
        <v>32407</v>
      </c>
      <c r="B857" s="20"/>
      <c r="C857" s="20">
        <v>1</v>
      </c>
      <c r="D857" s="20">
        <f t="shared" si="476"/>
        <v>3</v>
      </c>
      <c r="E857" s="47">
        <f t="shared" si="477"/>
        <v>2</v>
      </c>
      <c r="F857" s="47">
        <f t="shared" si="478"/>
        <v>32</v>
      </c>
      <c r="G857" s="21" t="s">
        <v>938</v>
      </c>
      <c r="H857" s="29">
        <v>850</v>
      </c>
      <c r="I857" s="48"/>
      <c r="J857" s="29">
        <f t="shared" si="479"/>
        <v>1370.1492537313434</v>
      </c>
      <c r="K857" s="125">
        <v>83696.149999999994</v>
      </c>
      <c r="L857" s="125">
        <v>1005960.88</v>
      </c>
      <c r="M857" s="125">
        <v>0</v>
      </c>
      <c r="N857" s="126">
        <f t="shared" si="459"/>
        <v>452585.97120000003</v>
      </c>
      <c r="O857" s="126">
        <f t="shared" ca="1" si="460"/>
        <v>232251.97322496661</v>
      </c>
      <c r="P857" s="126">
        <f t="shared" ca="1" si="461"/>
        <v>0</v>
      </c>
      <c r="Q857" s="49">
        <f t="shared" si="480"/>
        <v>1</v>
      </c>
      <c r="R857" s="49">
        <f t="shared" si="481"/>
        <v>0</v>
      </c>
      <c r="S857" s="49">
        <f ca="1">OFFSET(V!$B$7,D857,Q857)*H857</f>
        <v>4870.5</v>
      </c>
      <c r="T857" s="49">
        <f ca="1">IF(R857&gt;0,OFFSET(V!$I$7,D857,R857)*IF(R857=1,H857-9300,IF(R857=2,H857-18000,IF(R857=3,H857-45000,0))),0)</f>
        <v>0</v>
      </c>
      <c r="U857" s="49">
        <f>IF(AND(I857=1,H857&gt;20000,H857&lt;=45000),H857*V!$G$7,0)+IF(AND(I857=1,H857&gt;45000,H857&lt;=50000),V!$G$7/5000*(50000-H857)*H857,0)</f>
        <v>0</v>
      </c>
      <c r="V857" s="50">
        <f t="shared" ca="1" si="462"/>
        <v>4870.5</v>
      </c>
      <c r="W857" s="51">
        <v>0</v>
      </c>
      <c r="X857" s="51">
        <v>0</v>
      </c>
      <c r="Y857" s="52">
        <v>0</v>
      </c>
      <c r="Z857" s="52">
        <v>12217.756880300574</v>
      </c>
      <c r="AA857" s="52">
        <v>0</v>
      </c>
      <c r="AB857" s="138">
        <f t="shared" si="482"/>
        <v>0</v>
      </c>
      <c r="AC857" s="52">
        <v>11559.961225497622</v>
      </c>
      <c r="AD857" s="138">
        <f t="shared" si="463"/>
        <v>0</v>
      </c>
      <c r="AE857" s="138">
        <f t="shared" si="464"/>
        <v>850</v>
      </c>
      <c r="AF857" s="138">
        <f t="shared" si="465"/>
        <v>0</v>
      </c>
      <c r="AG857" s="138">
        <f t="shared" si="466"/>
        <v>0</v>
      </c>
      <c r="AH857" s="29"/>
      <c r="AI857" s="29"/>
      <c r="AJ857" s="15"/>
      <c r="AK857" s="51">
        <f t="shared" ca="1" si="467"/>
        <v>609282.04338354967</v>
      </c>
      <c r="AL857" s="15">
        <f t="shared" ca="1" si="468"/>
        <v>614152.54338354967</v>
      </c>
      <c r="AM857" s="49">
        <f t="shared" ca="1" si="469"/>
        <v>3728.0425481126022</v>
      </c>
      <c r="AN857" s="49">
        <f t="shared" ca="1" si="470"/>
        <v>0</v>
      </c>
      <c r="AO857" s="15"/>
      <c r="AP857" s="49">
        <f t="shared" ca="1" si="471"/>
        <v>6726.7923481319103</v>
      </c>
      <c r="AQ857" s="15">
        <f t="shared" si="483"/>
        <v>11559.961225497622</v>
      </c>
      <c r="AR857" s="15">
        <f t="shared" si="484"/>
        <v>0</v>
      </c>
      <c r="AS857" s="15"/>
      <c r="AT857" s="15"/>
      <c r="AU857" s="51">
        <f t="shared" si="472"/>
        <v>0</v>
      </c>
      <c r="AV857" s="51">
        <f t="shared" ca="1" si="473"/>
        <v>14174.937757599762</v>
      </c>
      <c r="AW857" s="51">
        <f t="shared" ca="1" si="485"/>
        <v>0</v>
      </c>
      <c r="AX857" s="15">
        <f t="shared" ca="1" si="486"/>
        <v>9341.7688802340508</v>
      </c>
      <c r="AY857" s="51">
        <f t="shared" ca="1" si="487"/>
        <v>-1027.6440314680835</v>
      </c>
      <c r="AZ857" s="52">
        <f t="shared" ca="1" si="474"/>
        <v>0</v>
      </c>
      <c r="BA857" s="52">
        <f t="shared" ca="1" si="475"/>
        <v>0</v>
      </c>
      <c r="BB857" s="52">
        <f t="shared" si="488"/>
        <v>0</v>
      </c>
      <c r="BC857" s="39">
        <f t="shared" si="489"/>
        <v>0</v>
      </c>
      <c r="BD857" s="51">
        <f t="shared" ca="1" si="490"/>
        <v>0</v>
      </c>
      <c r="BE857" s="15">
        <f t="shared" ca="1" si="491"/>
        <v>19874.086074263589</v>
      </c>
      <c r="BF857" s="15">
        <v>-32602.06</v>
      </c>
      <c r="BG857" s="15">
        <f t="shared" ca="1" si="492"/>
        <v>605152.61200592574</v>
      </c>
      <c r="BH857" s="15"/>
      <c r="BI857" s="15"/>
    </row>
    <row r="858" spans="1:61" ht="11.25" x14ac:dyDescent="0.2">
      <c r="A858" s="20">
        <v>32408</v>
      </c>
      <c r="B858" s="20"/>
      <c r="C858" s="20">
        <v>1</v>
      </c>
      <c r="D858" s="20">
        <f t="shared" si="476"/>
        <v>3</v>
      </c>
      <c r="E858" s="47">
        <f t="shared" si="477"/>
        <v>7</v>
      </c>
      <c r="F858" s="47">
        <f t="shared" si="478"/>
        <v>37</v>
      </c>
      <c r="G858" s="21" t="s">
        <v>939</v>
      </c>
      <c r="H858" s="29">
        <v>26126</v>
      </c>
      <c r="I858" s="48"/>
      <c r="J858" s="29">
        <f t="shared" si="479"/>
        <v>52252</v>
      </c>
      <c r="K858" s="125">
        <v>2711167.9499999997</v>
      </c>
      <c r="L858" s="125">
        <v>4832695.09</v>
      </c>
      <c r="M858" s="125">
        <v>176991</v>
      </c>
      <c r="N858" s="126">
        <f t="shared" si="459"/>
        <v>4013783.0090999994</v>
      </c>
      <c r="O858" s="126">
        <f t="shared" ca="1" si="460"/>
        <v>8857159.2269249875</v>
      </c>
      <c r="P858" s="126">
        <f t="shared" ca="1" si="461"/>
        <v>1453013</v>
      </c>
      <c r="Q858" s="49">
        <f t="shared" si="480"/>
        <v>3</v>
      </c>
      <c r="R858" s="49">
        <f t="shared" si="481"/>
        <v>0</v>
      </c>
      <c r="S858" s="49">
        <f ca="1">OFFSET(V!$B$7,D858,Q858)*H858</f>
        <v>2681572.64</v>
      </c>
      <c r="T858" s="49">
        <f ca="1">IF(R858&gt;0,OFFSET(V!$I$7,D858,R858)*IF(R858=1,H858-9300,IF(R858=2,H858-18000,IF(R858=3,H858-45000,0))),0)</f>
        <v>0</v>
      </c>
      <c r="U858" s="49">
        <f>IF(AND(I858=1,H858&gt;20000,H858&lt;=45000),H858*V!$G$7,0)+IF(AND(I858=1,H858&gt;45000,H858&lt;=50000),V!$G$7/5000*(50000-H858)*H858,0)</f>
        <v>0</v>
      </c>
      <c r="V858" s="50">
        <f t="shared" ca="1" si="462"/>
        <v>2681572.64</v>
      </c>
      <c r="W858" s="51">
        <v>167508</v>
      </c>
      <c r="X858" s="51">
        <v>0</v>
      </c>
      <c r="Y858" s="52">
        <v>2138086.2335850233</v>
      </c>
      <c r="Z858" s="52">
        <v>969848.69515926251</v>
      </c>
      <c r="AA858" s="52">
        <v>118259</v>
      </c>
      <c r="AB858" s="138">
        <f t="shared" si="482"/>
        <v>117259</v>
      </c>
      <c r="AC858" s="52">
        <v>917632.70627175237</v>
      </c>
      <c r="AD858" s="138">
        <f t="shared" si="463"/>
        <v>1</v>
      </c>
      <c r="AE858" s="138">
        <f t="shared" si="464"/>
        <v>0</v>
      </c>
      <c r="AF858" s="138">
        <f t="shared" si="465"/>
        <v>26126</v>
      </c>
      <c r="AG858" s="138">
        <f t="shared" si="466"/>
        <v>52252</v>
      </c>
      <c r="AH858" s="29"/>
      <c r="AI858" s="29"/>
      <c r="AJ858" s="15"/>
      <c r="AK858" s="51">
        <f t="shared" ca="1" si="467"/>
        <v>23235574.696827609</v>
      </c>
      <c r="AL858" s="15">
        <f t="shared" ca="1" si="468"/>
        <v>27537668.33682761</v>
      </c>
      <c r="AM858" s="49">
        <f t="shared" ca="1" si="469"/>
        <v>114586.87013175276</v>
      </c>
      <c r="AN858" s="49">
        <f t="shared" ca="1" si="470"/>
        <v>942856.76422816934</v>
      </c>
      <c r="AO858" s="15"/>
      <c r="AP858" s="49">
        <f t="shared" ca="1" si="471"/>
        <v>533974.51310903369</v>
      </c>
      <c r="AQ858" s="15">
        <f t="shared" si="483"/>
        <v>0</v>
      </c>
      <c r="AR858" s="15">
        <f t="shared" si="484"/>
        <v>917632.70627175237</v>
      </c>
      <c r="AS858" s="15"/>
      <c r="AT858" s="15"/>
      <c r="AU858" s="51">
        <f t="shared" si="472"/>
        <v>0</v>
      </c>
      <c r="AV858" s="51">
        <f t="shared" ca="1" si="473"/>
        <v>0</v>
      </c>
      <c r="AW858" s="51">
        <f t="shared" si="485"/>
        <v>0</v>
      </c>
      <c r="AX858" s="15">
        <f t="shared" si="486"/>
        <v>0</v>
      </c>
      <c r="AY858" s="51">
        <f t="shared" ca="1" si="487"/>
        <v>0</v>
      </c>
      <c r="AZ858" s="52">
        <f t="shared" ca="1" si="474"/>
        <v>368826.66857620282</v>
      </c>
      <c r="BA858" s="52">
        <f t="shared" ca="1" si="475"/>
        <v>393495.85596397222</v>
      </c>
      <c r="BB858" s="52">
        <f t="shared" ca="1" si="488"/>
        <v>0</v>
      </c>
      <c r="BC858" s="39">
        <f t="shared" ca="1" si="489"/>
        <v>378664.33137745631</v>
      </c>
      <c r="BD858" s="51">
        <f t="shared" ca="1" si="490"/>
        <v>-20539.52716069387</v>
      </c>
      <c r="BE858" s="15">
        <f t="shared" ca="1" si="491"/>
        <v>1275757.5104885148</v>
      </c>
      <c r="BF858" s="15">
        <v>-682020.43</v>
      </c>
      <c r="BG858" s="15">
        <f t="shared" ca="1" si="492"/>
        <v>29188849.051676046</v>
      </c>
      <c r="BH858" s="15"/>
      <c r="BI858" s="15"/>
    </row>
    <row r="859" spans="1:61" ht="11.25" x14ac:dyDescent="0.2">
      <c r="A859" s="20">
        <v>32409</v>
      </c>
      <c r="B859" s="20"/>
      <c r="C859" s="20">
        <v>1</v>
      </c>
      <c r="D859" s="20">
        <f t="shared" si="476"/>
        <v>3</v>
      </c>
      <c r="E859" s="47">
        <f t="shared" si="477"/>
        <v>3</v>
      </c>
      <c r="F859" s="47">
        <f t="shared" si="478"/>
        <v>33</v>
      </c>
      <c r="G859" s="21" t="s">
        <v>940</v>
      </c>
      <c r="H859" s="29">
        <v>1662</v>
      </c>
      <c r="I859" s="48"/>
      <c r="J859" s="29">
        <f t="shared" si="479"/>
        <v>2679.0447761194032</v>
      </c>
      <c r="K859" s="125">
        <v>145953</v>
      </c>
      <c r="L859" s="125">
        <v>603061.87</v>
      </c>
      <c r="M859" s="125">
        <v>0</v>
      </c>
      <c r="N859" s="126">
        <f t="shared" si="459"/>
        <v>340280.2893</v>
      </c>
      <c r="O859" s="126">
        <f t="shared" ca="1" si="460"/>
        <v>454120.91705869942</v>
      </c>
      <c r="P859" s="126">
        <f t="shared" ca="1" si="461"/>
        <v>34152</v>
      </c>
      <c r="Q859" s="49">
        <f t="shared" si="480"/>
        <v>1</v>
      </c>
      <c r="R859" s="49">
        <f t="shared" si="481"/>
        <v>0</v>
      </c>
      <c r="S859" s="49">
        <f ca="1">OFFSET(V!$B$7,D859,Q859)*H859</f>
        <v>9523.26</v>
      </c>
      <c r="T859" s="49">
        <f ca="1">IF(R859&gt;0,OFFSET(V!$I$7,D859,R859)*IF(R859=1,H859-9300,IF(R859=2,H859-18000,IF(R859=3,H859-45000,0))),0)</f>
        <v>0</v>
      </c>
      <c r="U859" s="49">
        <f>IF(AND(I859=1,H859&gt;20000,H859&lt;=45000),H859*V!$G$7,0)+IF(AND(I859=1,H859&gt;45000,H859&lt;=50000),V!$G$7/5000*(50000-H859)*H859,0)</f>
        <v>0</v>
      </c>
      <c r="V859" s="50">
        <f t="shared" ca="1" si="462"/>
        <v>9523.26</v>
      </c>
      <c r="W859" s="51">
        <v>0</v>
      </c>
      <c r="X859" s="51">
        <v>0</v>
      </c>
      <c r="Y859" s="52">
        <v>419.39492598271835</v>
      </c>
      <c r="Z859" s="52">
        <v>10223.905002071175</v>
      </c>
      <c r="AA859" s="52">
        <v>0</v>
      </c>
      <c r="AB859" s="138">
        <f t="shared" si="482"/>
        <v>0</v>
      </c>
      <c r="AC859" s="52">
        <v>9673.4569655478663</v>
      </c>
      <c r="AD859" s="138">
        <f t="shared" si="463"/>
        <v>0</v>
      </c>
      <c r="AE859" s="138">
        <f t="shared" si="464"/>
        <v>1662</v>
      </c>
      <c r="AF859" s="138">
        <f t="shared" si="465"/>
        <v>0</v>
      </c>
      <c r="AG859" s="138">
        <f t="shared" si="466"/>
        <v>0</v>
      </c>
      <c r="AH859" s="29"/>
      <c r="AI859" s="29"/>
      <c r="AJ859" s="15"/>
      <c r="AK859" s="51">
        <f t="shared" ca="1" si="467"/>
        <v>1191325.5954158346</v>
      </c>
      <c r="AL859" s="15">
        <f t="shared" ca="1" si="468"/>
        <v>1235000.8554158346</v>
      </c>
      <c r="AM859" s="49">
        <f t="shared" ca="1" si="469"/>
        <v>7289.4196646625232</v>
      </c>
      <c r="AN859" s="49">
        <f t="shared" ca="1" si="470"/>
        <v>184.94546040023121</v>
      </c>
      <c r="AO859" s="15"/>
      <c r="AP859" s="49">
        <f t="shared" ca="1" si="471"/>
        <v>5629.0272109480711</v>
      </c>
      <c r="AQ859" s="15">
        <f t="shared" si="483"/>
        <v>9673.4569655478663</v>
      </c>
      <c r="AR859" s="15">
        <f t="shared" si="484"/>
        <v>0</v>
      </c>
      <c r="AS859" s="15"/>
      <c r="AT859" s="15"/>
      <c r="AU859" s="51">
        <f t="shared" si="472"/>
        <v>0</v>
      </c>
      <c r="AV859" s="51">
        <f t="shared" ca="1" si="473"/>
        <v>27716.172415448007</v>
      </c>
      <c r="AW859" s="51">
        <f t="shared" ca="1" si="485"/>
        <v>0</v>
      </c>
      <c r="AX859" s="15">
        <f t="shared" ca="1" si="486"/>
        <v>23671.742660848209</v>
      </c>
      <c r="AY859" s="51">
        <f t="shared" ca="1" si="487"/>
        <v>-2604.0170091704945</v>
      </c>
      <c r="AZ859" s="52">
        <f t="shared" ca="1" si="474"/>
        <v>0</v>
      </c>
      <c r="BA859" s="52">
        <f t="shared" ca="1" si="475"/>
        <v>0</v>
      </c>
      <c r="BB859" s="52">
        <f t="shared" si="488"/>
        <v>0</v>
      </c>
      <c r="BC859" s="39">
        <f t="shared" si="489"/>
        <v>0</v>
      </c>
      <c r="BD859" s="51">
        <f t="shared" ca="1" si="490"/>
        <v>0</v>
      </c>
      <c r="BE859" s="15">
        <f t="shared" ca="1" si="491"/>
        <v>30741.182617225582</v>
      </c>
      <c r="BF859" s="15">
        <v>-36205.410000000003</v>
      </c>
      <c r="BG859" s="15">
        <f t="shared" ca="1" si="492"/>
        <v>1237010.9931581232</v>
      </c>
      <c r="BH859" s="15"/>
      <c r="BI859" s="15"/>
    </row>
    <row r="860" spans="1:61" ht="11.25" x14ac:dyDescent="0.2">
      <c r="A860" s="20">
        <v>32410</v>
      </c>
      <c r="B860" s="20"/>
      <c r="C860" s="20">
        <v>1</v>
      </c>
      <c r="D860" s="20">
        <f t="shared" si="476"/>
        <v>3</v>
      </c>
      <c r="E860" s="47">
        <f t="shared" si="477"/>
        <v>4</v>
      </c>
      <c r="F860" s="47">
        <f t="shared" si="478"/>
        <v>34</v>
      </c>
      <c r="G860" s="21" t="s">
        <v>941</v>
      </c>
      <c r="H860" s="29">
        <v>4928</v>
      </c>
      <c r="I860" s="48"/>
      <c r="J860" s="29">
        <f t="shared" si="479"/>
        <v>7943.6417910447763</v>
      </c>
      <c r="K860" s="125">
        <v>554315.15</v>
      </c>
      <c r="L860" s="125">
        <v>1634062.9</v>
      </c>
      <c r="M860" s="125">
        <v>0</v>
      </c>
      <c r="N860" s="126">
        <f t="shared" si="459"/>
        <v>1036391.439</v>
      </c>
      <c r="O860" s="126">
        <f t="shared" ca="1" si="460"/>
        <v>1346514.9694736886</v>
      </c>
      <c r="P860" s="126">
        <f t="shared" ca="1" si="461"/>
        <v>93037</v>
      </c>
      <c r="Q860" s="49">
        <f t="shared" si="480"/>
        <v>1</v>
      </c>
      <c r="R860" s="49">
        <f t="shared" si="481"/>
        <v>0</v>
      </c>
      <c r="S860" s="49">
        <f ca="1">OFFSET(V!$B$7,D860,Q860)*H860</f>
        <v>28237.440000000002</v>
      </c>
      <c r="T860" s="49">
        <f ca="1">IF(R860&gt;0,OFFSET(V!$I$7,D860,R860)*IF(R860=1,H860-9300,IF(R860=2,H860-18000,IF(R860=3,H860-45000,0))),0)</f>
        <v>0</v>
      </c>
      <c r="U860" s="49">
        <f>IF(AND(I860=1,H860&gt;20000,H860&lt;=45000),H860*V!$G$7,0)+IF(AND(I860=1,H860&gt;45000,H860&lt;=50000),V!$G$7/5000*(50000-H860)*H860,0)</f>
        <v>0</v>
      </c>
      <c r="V860" s="50">
        <f t="shared" ca="1" si="462"/>
        <v>28237.440000000002</v>
      </c>
      <c r="W860" s="51">
        <v>15290.2</v>
      </c>
      <c r="X860" s="51">
        <v>0</v>
      </c>
      <c r="Y860" s="52">
        <v>79.794771916309955</v>
      </c>
      <c r="Z860" s="52">
        <v>87035.602421458825</v>
      </c>
      <c r="AA860" s="52">
        <v>3045</v>
      </c>
      <c r="AB860" s="138">
        <f t="shared" si="482"/>
        <v>2045</v>
      </c>
      <c r="AC860" s="52">
        <v>82349.665252558116</v>
      </c>
      <c r="AD860" s="138">
        <f t="shared" si="463"/>
        <v>0</v>
      </c>
      <c r="AE860" s="138">
        <f t="shared" si="464"/>
        <v>4928</v>
      </c>
      <c r="AF860" s="138">
        <f t="shared" si="465"/>
        <v>0</v>
      </c>
      <c r="AG860" s="138">
        <f t="shared" si="466"/>
        <v>0</v>
      </c>
      <c r="AH860" s="29"/>
      <c r="AI860" s="29"/>
      <c r="AJ860" s="15"/>
      <c r="AK860" s="51">
        <f t="shared" ca="1" si="467"/>
        <v>3532402.2468166263</v>
      </c>
      <c r="AL860" s="15">
        <f t="shared" ca="1" si="468"/>
        <v>3668966.8868166264</v>
      </c>
      <c r="AM860" s="49">
        <f t="shared" ca="1" si="469"/>
        <v>21613.874914234006</v>
      </c>
      <c r="AN860" s="49">
        <f t="shared" ca="1" si="470"/>
        <v>35.188029027803481</v>
      </c>
      <c r="AO860" s="15"/>
      <c r="AP860" s="49">
        <f t="shared" ca="1" si="471"/>
        <v>47919.63288512556</v>
      </c>
      <c r="AQ860" s="15">
        <f t="shared" si="483"/>
        <v>82349.665252558116</v>
      </c>
      <c r="AR860" s="15">
        <f t="shared" si="484"/>
        <v>0</v>
      </c>
      <c r="AS860" s="15"/>
      <c r="AT860" s="15"/>
      <c r="AU860" s="51">
        <f t="shared" si="472"/>
        <v>1022.5</v>
      </c>
      <c r="AV860" s="51">
        <f t="shared" ca="1" si="473"/>
        <v>82181.286199354858</v>
      </c>
      <c r="AW860" s="51">
        <f t="shared" ca="1" si="485"/>
        <v>0</v>
      </c>
      <c r="AX860" s="15">
        <f t="shared" ca="1" si="486"/>
        <v>48773.753831922295</v>
      </c>
      <c r="AY860" s="51">
        <f t="shared" ca="1" si="487"/>
        <v>-5365.3711262028937</v>
      </c>
      <c r="AZ860" s="52">
        <f t="shared" ca="1" si="474"/>
        <v>0</v>
      </c>
      <c r="BA860" s="52">
        <f t="shared" ca="1" si="475"/>
        <v>0</v>
      </c>
      <c r="BB860" s="52">
        <f t="shared" si="488"/>
        <v>0</v>
      </c>
      <c r="BC860" s="39">
        <f t="shared" si="489"/>
        <v>0</v>
      </c>
      <c r="BD860" s="51">
        <f t="shared" ca="1" si="490"/>
        <v>0</v>
      </c>
      <c r="BE860" s="15">
        <f t="shared" ca="1" si="491"/>
        <v>125758.04795827752</v>
      </c>
      <c r="BF860" s="15">
        <v>-106956.9</v>
      </c>
      <c r="BG860" s="15">
        <f t="shared" ca="1" si="492"/>
        <v>3709417.0977181662</v>
      </c>
      <c r="BH860" s="15"/>
      <c r="BI860" s="15"/>
    </row>
    <row r="861" spans="1:61" ht="11.25" x14ac:dyDescent="0.2">
      <c r="A861" s="20">
        <v>32411</v>
      </c>
      <c r="B861" s="20"/>
      <c r="C861" s="20">
        <v>1</v>
      </c>
      <c r="D861" s="20">
        <f t="shared" si="476"/>
        <v>3</v>
      </c>
      <c r="E861" s="47">
        <f t="shared" si="477"/>
        <v>3</v>
      </c>
      <c r="F861" s="47">
        <f t="shared" si="478"/>
        <v>33</v>
      </c>
      <c r="G861" s="21" t="s">
        <v>942</v>
      </c>
      <c r="H861" s="29">
        <v>2046</v>
      </c>
      <c r="I861" s="48"/>
      <c r="J861" s="29">
        <f t="shared" si="479"/>
        <v>3298.0298507462685</v>
      </c>
      <c r="K861" s="125">
        <v>186112.35</v>
      </c>
      <c r="L861" s="125">
        <v>790865.83</v>
      </c>
      <c r="M861" s="125">
        <v>0</v>
      </c>
      <c r="N861" s="126">
        <f t="shared" si="459"/>
        <v>442438.56569999998</v>
      </c>
      <c r="O861" s="126">
        <f t="shared" ca="1" si="460"/>
        <v>559044.16143327253</v>
      </c>
      <c r="P861" s="126">
        <f t="shared" ca="1" si="461"/>
        <v>34982</v>
      </c>
      <c r="Q861" s="49">
        <f t="shared" si="480"/>
        <v>1</v>
      </c>
      <c r="R861" s="49">
        <f t="shared" si="481"/>
        <v>0</v>
      </c>
      <c r="S861" s="49">
        <f ca="1">OFFSET(V!$B$7,D861,Q861)*H861</f>
        <v>11723.580000000002</v>
      </c>
      <c r="T861" s="49">
        <f ca="1">IF(R861&gt;0,OFFSET(V!$I$7,D861,R861)*IF(R861=1,H861-9300,IF(R861=2,H861-18000,IF(R861=3,H861-45000,0))),0)</f>
        <v>0</v>
      </c>
      <c r="U861" s="49">
        <f>IF(AND(I861=1,H861&gt;20000,H861&lt;=45000),H861*V!$G$7,0)+IF(AND(I861=1,H861&gt;45000,H861&lt;=50000),V!$G$7/5000*(50000-H861)*H861,0)</f>
        <v>0</v>
      </c>
      <c r="V861" s="50">
        <f t="shared" ca="1" si="462"/>
        <v>11723.580000000002</v>
      </c>
      <c r="W861" s="51">
        <v>0</v>
      </c>
      <c r="X861" s="51">
        <v>0</v>
      </c>
      <c r="Y861" s="52">
        <v>1030.282769997747</v>
      </c>
      <c r="Z861" s="52">
        <v>72448.929165788533</v>
      </c>
      <c r="AA861" s="52">
        <v>3682</v>
      </c>
      <c r="AB861" s="138">
        <f t="shared" si="482"/>
        <v>2682</v>
      </c>
      <c r="AC861" s="52">
        <v>68548.328485378675</v>
      </c>
      <c r="AD861" s="138">
        <f t="shared" si="463"/>
        <v>0</v>
      </c>
      <c r="AE861" s="138">
        <f t="shared" si="464"/>
        <v>2046</v>
      </c>
      <c r="AF861" s="138">
        <f t="shared" si="465"/>
        <v>0</v>
      </c>
      <c r="AG861" s="138">
        <f t="shared" si="466"/>
        <v>0</v>
      </c>
      <c r="AH861" s="29"/>
      <c r="AI861" s="29"/>
      <c r="AJ861" s="15"/>
      <c r="AK861" s="51">
        <f t="shared" ca="1" si="467"/>
        <v>1466577.7185444029</v>
      </c>
      <c r="AL861" s="15">
        <f t="shared" ca="1" si="468"/>
        <v>1513283.2985444029</v>
      </c>
      <c r="AM861" s="49">
        <f t="shared" ca="1" si="469"/>
        <v>8973.6177099275119</v>
      </c>
      <c r="AN861" s="49">
        <f t="shared" ca="1" si="470"/>
        <v>454.33578099013653</v>
      </c>
      <c r="AO861" s="15"/>
      <c r="AP861" s="49">
        <f t="shared" ca="1" si="471"/>
        <v>39888.574238087771</v>
      </c>
      <c r="AQ861" s="15">
        <f t="shared" si="483"/>
        <v>68548.328485378675</v>
      </c>
      <c r="AR861" s="15">
        <f t="shared" si="484"/>
        <v>0</v>
      </c>
      <c r="AS861" s="15"/>
      <c r="AT861" s="15"/>
      <c r="AU861" s="51">
        <f t="shared" si="472"/>
        <v>1341</v>
      </c>
      <c r="AV861" s="51">
        <f t="shared" ca="1" si="473"/>
        <v>34119.909002410721</v>
      </c>
      <c r="AW861" s="51">
        <f t="shared" ca="1" si="485"/>
        <v>0</v>
      </c>
      <c r="AX861" s="15">
        <f t="shared" ca="1" si="486"/>
        <v>6801.1547551198164</v>
      </c>
      <c r="AY861" s="51">
        <f t="shared" ca="1" si="487"/>
        <v>-748.1630278798491</v>
      </c>
      <c r="AZ861" s="52">
        <f t="shared" ca="1" si="474"/>
        <v>0</v>
      </c>
      <c r="BA861" s="52">
        <f t="shared" ca="1" si="475"/>
        <v>0</v>
      </c>
      <c r="BB861" s="52">
        <f t="shared" si="488"/>
        <v>0</v>
      </c>
      <c r="BC861" s="39">
        <f t="shared" si="489"/>
        <v>0</v>
      </c>
      <c r="BD861" s="51">
        <f t="shared" ca="1" si="490"/>
        <v>0</v>
      </c>
      <c r="BE861" s="15">
        <f t="shared" ca="1" si="491"/>
        <v>74601.320212618637</v>
      </c>
      <c r="BF861" s="15">
        <v>-46740.71</v>
      </c>
      <c r="BG861" s="15">
        <f t="shared" ca="1" si="492"/>
        <v>1550571.8622479392</v>
      </c>
      <c r="BH861" s="15"/>
      <c r="BI861" s="15"/>
    </row>
    <row r="862" spans="1:61" ht="11.25" x14ac:dyDescent="0.2">
      <c r="A862" s="20">
        <v>32412</v>
      </c>
      <c r="B862" s="20"/>
      <c r="C862" s="20">
        <v>1</v>
      </c>
      <c r="D862" s="20">
        <f t="shared" si="476"/>
        <v>3</v>
      </c>
      <c r="E862" s="47">
        <f t="shared" si="477"/>
        <v>4</v>
      </c>
      <c r="F862" s="47">
        <f t="shared" si="478"/>
        <v>34</v>
      </c>
      <c r="G862" s="21" t="s">
        <v>943</v>
      </c>
      <c r="H862" s="29">
        <v>3673</v>
      </c>
      <c r="I862" s="48"/>
      <c r="J862" s="29">
        <f t="shared" si="479"/>
        <v>5920.6567164179105</v>
      </c>
      <c r="K862" s="125">
        <v>335532.70000000007</v>
      </c>
      <c r="L862" s="125">
        <v>459074.88</v>
      </c>
      <c r="M862" s="125">
        <v>61342</v>
      </c>
      <c r="N862" s="126">
        <f t="shared" si="459"/>
        <v>481964.7472000001</v>
      </c>
      <c r="O862" s="126">
        <f t="shared" ca="1" si="460"/>
        <v>1003601.7619474144</v>
      </c>
      <c r="P862" s="126">
        <f t="shared" ca="1" si="461"/>
        <v>156491</v>
      </c>
      <c r="Q862" s="49">
        <f t="shared" si="480"/>
        <v>1</v>
      </c>
      <c r="R862" s="49">
        <f t="shared" si="481"/>
        <v>0</v>
      </c>
      <c r="S862" s="49">
        <f ca="1">OFFSET(V!$B$7,D862,Q862)*H862</f>
        <v>21046.29</v>
      </c>
      <c r="T862" s="49">
        <f ca="1">IF(R862&gt;0,OFFSET(V!$I$7,D862,R862)*IF(R862=1,H862-9300,IF(R862=2,H862-18000,IF(R862=3,H862-45000,0))),0)</f>
        <v>0</v>
      </c>
      <c r="U862" s="49">
        <f>IF(AND(I862=1,H862&gt;20000,H862&lt;=45000),H862*V!$G$7,0)+IF(AND(I862=1,H862&gt;45000,H862&lt;=50000),V!$G$7/5000*(50000-H862)*H862,0)</f>
        <v>0</v>
      </c>
      <c r="V862" s="50">
        <f t="shared" ca="1" si="462"/>
        <v>21046.29</v>
      </c>
      <c r="W862" s="51">
        <v>15192.300000000001</v>
      </c>
      <c r="X862" s="51">
        <v>0</v>
      </c>
      <c r="Y862" s="52">
        <v>430.51386961040089</v>
      </c>
      <c r="Z862" s="52">
        <v>84937.755717535227</v>
      </c>
      <c r="AA862" s="52">
        <v>10858</v>
      </c>
      <c r="AB862" s="138">
        <f t="shared" si="482"/>
        <v>9858</v>
      </c>
      <c r="AC862" s="52">
        <v>80364.765177038018</v>
      </c>
      <c r="AD862" s="138">
        <f t="shared" si="463"/>
        <v>0</v>
      </c>
      <c r="AE862" s="138">
        <f t="shared" si="464"/>
        <v>3673</v>
      </c>
      <c r="AF862" s="138">
        <f t="shared" si="465"/>
        <v>0</v>
      </c>
      <c r="AG862" s="138">
        <f t="shared" si="466"/>
        <v>0</v>
      </c>
      <c r="AH862" s="29"/>
      <c r="AI862" s="29"/>
      <c r="AJ862" s="15"/>
      <c r="AK862" s="51">
        <f t="shared" ca="1" si="467"/>
        <v>2632815.229820915</v>
      </c>
      <c r="AL862" s="15">
        <f t="shared" ca="1" si="468"/>
        <v>2825544.8198209149</v>
      </c>
      <c r="AM862" s="49">
        <f t="shared" ca="1" si="469"/>
        <v>16109.529740255986</v>
      </c>
      <c r="AN862" s="49">
        <f t="shared" ca="1" si="470"/>
        <v>189.84871034672841</v>
      </c>
      <c r="AO862" s="15"/>
      <c r="AP862" s="49">
        <f t="shared" ca="1" si="471"/>
        <v>46764.610789518112</v>
      </c>
      <c r="AQ862" s="15">
        <f t="shared" si="483"/>
        <v>80364.765177038018</v>
      </c>
      <c r="AR862" s="15">
        <f t="shared" si="484"/>
        <v>0</v>
      </c>
      <c r="AS862" s="15"/>
      <c r="AT862" s="15"/>
      <c r="AU862" s="51">
        <f t="shared" si="472"/>
        <v>4929</v>
      </c>
      <c r="AV862" s="51">
        <f t="shared" ca="1" si="473"/>
        <v>61252.407510192861</v>
      </c>
      <c r="AW862" s="51">
        <f t="shared" ca="1" si="485"/>
        <v>0</v>
      </c>
      <c r="AX862" s="15">
        <f t="shared" ca="1" si="486"/>
        <v>32581.253122672948</v>
      </c>
      <c r="AY862" s="51">
        <f t="shared" ca="1" si="487"/>
        <v>-3584.1103262690494</v>
      </c>
      <c r="AZ862" s="52">
        <f t="shared" ca="1" si="474"/>
        <v>0</v>
      </c>
      <c r="BA862" s="52">
        <f t="shared" ca="1" si="475"/>
        <v>0</v>
      </c>
      <c r="BB862" s="52">
        <f t="shared" si="488"/>
        <v>0</v>
      </c>
      <c r="BC862" s="39">
        <f t="shared" si="489"/>
        <v>0</v>
      </c>
      <c r="BD862" s="51">
        <f t="shared" ca="1" si="490"/>
        <v>0</v>
      </c>
      <c r="BE862" s="15">
        <f t="shared" ca="1" si="491"/>
        <v>109361.90797344192</v>
      </c>
      <c r="BF862" s="15">
        <v>-66044.2</v>
      </c>
      <c r="BG862" s="15">
        <f t="shared" ca="1" si="492"/>
        <v>2885161.9062449588</v>
      </c>
      <c r="BH862" s="15"/>
      <c r="BI862" s="15"/>
    </row>
    <row r="863" spans="1:61" ht="11.25" x14ac:dyDescent="0.2">
      <c r="A863" s="20">
        <v>32413</v>
      </c>
      <c r="B863" s="20"/>
      <c r="C863" s="20">
        <v>1</v>
      </c>
      <c r="D863" s="20">
        <f t="shared" si="476"/>
        <v>3</v>
      </c>
      <c r="E863" s="47">
        <f t="shared" si="477"/>
        <v>3</v>
      </c>
      <c r="F863" s="47">
        <f t="shared" si="478"/>
        <v>33</v>
      </c>
      <c r="G863" s="21" t="s">
        <v>944</v>
      </c>
      <c r="H863" s="29">
        <v>1647</v>
      </c>
      <c r="I863" s="48"/>
      <c r="J863" s="29">
        <f t="shared" si="479"/>
        <v>2654.8656716417909</v>
      </c>
      <c r="K863" s="125">
        <v>149116.5</v>
      </c>
      <c r="L863" s="125">
        <v>173005.28</v>
      </c>
      <c r="M863" s="125">
        <v>0</v>
      </c>
      <c r="N863" s="126">
        <f t="shared" si="459"/>
        <v>174835.93919999999</v>
      </c>
      <c r="O863" s="126">
        <f t="shared" ca="1" si="460"/>
        <v>450022.35282531759</v>
      </c>
      <c r="P863" s="126">
        <f t="shared" ca="1" si="461"/>
        <v>82556</v>
      </c>
      <c r="Q863" s="49">
        <f t="shared" si="480"/>
        <v>1</v>
      </c>
      <c r="R863" s="49">
        <f t="shared" si="481"/>
        <v>0</v>
      </c>
      <c r="S863" s="49">
        <f ca="1">OFFSET(V!$B$7,D863,Q863)*H863</f>
        <v>9437.3100000000013</v>
      </c>
      <c r="T863" s="49">
        <f ca="1">IF(R863&gt;0,OFFSET(V!$I$7,D863,R863)*IF(R863=1,H863-9300,IF(R863=2,H863-18000,IF(R863=3,H863-45000,0))),0)</f>
        <v>0</v>
      </c>
      <c r="U863" s="49">
        <f>IF(AND(I863=1,H863&gt;20000,H863&lt;=45000),H863*V!$G$7,0)+IF(AND(I863=1,H863&gt;45000,H863&lt;=50000),V!$G$7/5000*(50000-H863)*H863,0)</f>
        <v>0</v>
      </c>
      <c r="V863" s="50">
        <f t="shared" ca="1" si="462"/>
        <v>9437.3100000000013</v>
      </c>
      <c r="W863" s="51">
        <v>0</v>
      </c>
      <c r="X863" s="51">
        <v>0</v>
      </c>
      <c r="Y863" s="52">
        <v>0</v>
      </c>
      <c r="Z863" s="52">
        <v>23541.783246004808</v>
      </c>
      <c r="AA863" s="52">
        <v>0</v>
      </c>
      <c r="AB863" s="138">
        <f t="shared" si="482"/>
        <v>0</v>
      </c>
      <c r="AC863" s="52">
        <v>22274.309774626163</v>
      </c>
      <c r="AD863" s="138">
        <f t="shared" si="463"/>
        <v>0</v>
      </c>
      <c r="AE863" s="138">
        <f t="shared" si="464"/>
        <v>1647</v>
      </c>
      <c r="AF863" s="138">
        <f t="shared" si="465"/>
        <v>0</v>
      </c>
      <c r="AG863" s="138">
        <f t="shared" si="466"/>
        <v>0</v>
      </c>
      <c r="AH863" s="29"/>
      <c r="AI863" s="29"/>
      <c r="AJ863" s="15"/>
      <c r="AK863" s="51">
        <f t="shared" ca="1" si="467"/>
        <v>1180573.5593561248</v>
      </c>
      <c r="AL863" s="15">
        <f t="shared" ca="1" si="468"/>
        <v>1272566.8693561249</v>
      </c>
      <c r="AM863" s="49">
        <f t="shared" ca="1" si="469"/>
        <v>7223.6306785193601</v>
      </c>
      <c r="AN863" s="49">
        <f t="shared" ca="1" si="470"/>
        <v>0</v>
      </c>
      <c r="AO863" s="15"/>
      <c r="AP863" s="49">
        <f t="shared" ca="1" si="471"/>
        <v>12961.518955737254</v>
      </c>
      <c r="AQ863" s="15">
        <f t="shared" si="483"/>
        <v>22274.309774626163</v>
      </c>
      <c r="AR863" s="15">
        <f t="shared" si="484"/>
        <v>0</v>
      </c>
      <c r="AS863" s="15"/>
      <c r="AT863" s="15"/>
      <c r="AU863" s="51">
        <f t="shared" si="472"/>
        <v>0</v>
      </c>
      <c r="AV863" s="51">
        <f t="shared" ca="1" si="473"/>
        <v>27466.026455019775</v>
      </c>
      <c r="AW863" s="51">
        <f t="shared" ca="1" si="485"/>
        <v>0</v>
      </c>
      <c r="AX863" s="15">
        <f t="shared" ca="1" si="486"/>
        <v>18153.235636130863</v>
      </c>
      <c r="AY863" s="51">
        <f t="shared" ca="1" si="487"/>
        <v>-1996.9520218783462</v>
      </c>
      <c r="AZ863" s="52">
        <f t="shared" ca="1" si="474"/>
        <v>0</v>
      </c>
      <c r="BA863" s="52">
        <f t="shared" ca="1" si="475"/>
        <v>0</v>
      </c>
      <c r="BB863" s="52">
        <f t="shared" si="488"/>
        <v>0</v>
      </c>
      <c r="BC863" s="39">
        <f t="shared" si="489"/>
        <v>0</v>
      </c>
      <c r="BD863" s="51">
        <f t="shared" ca="1" si="490"/>
        <v>0</v>
      </c>
      <c r="BE863" s="15">
        <f t="shared" ca="1" si="491"/>
        <v>38430.593388878682</v>
      </c>
      <c r="BF863" s="15">
        <v>-28448.98</v>
      </c>
      <c r="BG863" s="15">
        <f t="shared" ca="1" si="492"/>
        <v>1289772.113423523</v>
      </c>
      <c r="BH863" s="15"/>
      <c r="BI863" s="15"/>
    </row>
    <row r="864" spans="1:61" ht="11.25" x14ac:dyDescent="0.2">
      <c r="A864" s="20">
        <v>32415</v>
      </c>
      <c r="B864" s="20"/>
      <c r="C864" s="20">
        <v>1</v>
      </c>
      <c r="D864" s="20">
        <f t="shared" si="476"/>
        <v>3</v>
      </c>
      <c r="E864" s="47">
        <f t="shared" si="477"/>
        <v>5</v>
      </c>
      <c r="F864" s="47">
        <f t="shared" si="478"/>
        <v>35</v>
      </c>
      <c r="G864" s="21" t="s">
        <v>945</v>
      </c>
      <c r="H864" s="29">
        <v>7142</v>
      </c>
      <c r="I864" s="48"/>
      <c r="J864" s="29">
        <f t="shared" si="479"/>
        <v>11512.477611940298</v>
      </c>
      <c r="K864" s="125">
        <v>640211.05000000005</v>
      </c>
      <c r="L864" s="125">
        <v>864052.73</v>
      </c>
      <c r="M864" s="125">
        <v>92782</v>
      </c>
      <c r="N864" s="126">
        <f t="shared" si="459"/>
        <v>890714.52069999999</v>
      </c>
      <c r="O864" s="126">
        <f t="shared" ca="1" si="460"/>
        <v>1951463.0503208367</v>
      </c>
      <c r="P864" s="126">
        <f t="shared" ca="1" si="461"/>
        <v>318225</v>
      </c>
      <c r="Q864" s="49">
        <f t="shared" si="480"/>
        <v>1</v>
      </c>
      <c r="R864" s="49">
        <f t="shared" si="481"/>
        <v>0</v>
      </c>
      <c r="S864" s="49">
        <f ca="1">OFFSET(V!$B$7,D864,Q864)*H864</f>
        <v>40923.660000000003</v>
      </c>
      <c r="T864" s="49">
        <f ca="1">IF(R864&gt;0,OFFSET(V!$I$7,D864,R864)*IF(R864=1,H864-9300,IF(R864=2,H864-18000,IF(R864=3,H864-45000,0))),0)</f>
        <v>0</v>
      </c>
      <c r="U864" s="49">
        <f>IF(AND(I864=1,H864&gt;20000,H864&lt;=45000),H864*V!$G$7,0)+IF(AND(I864=1,H864&gt;45000,H864&lt;=50000),V!$G$7/5000*(50000-H864)*H864,0)</f>
        <v>0</v>
      </c>
      <c r="V864" s="50">
        <f t="shared" ca="1" si="462"/>
        <v>40923.660000000003</v>
      </c>
      <c r="W864" s="51">
        <v>34402.9</v>
      </c>
      <c r="X864" s="51">
        <v>0</v>
      </c>
      <c r="Y864" s="52">
        <v>625.05904667776133</v>
      </c>
      <c r="Z864" s="52">
        <v>150422.30183934941</v>
      </c>
      <c r="AA864" s="52">
        <v>13785</v>
      </c>
      <c r="AB864" s="138">
        <f t="shared" si="482"/>
        <v>12785</v>
      </c>
      <c r="AC864" s="52">
        <v>142323.66822724009</v>
      </c>
      <c r="AD864" s="138">
        <f t="shared" si="463"/>
        <v>0</v>
      </c>
      <c r="AE864" s="138">
        <f t="shared" si="464"/>
        <v>7142</v>
      </c>
      <c r="AF864" s="138">
        <f t="shared" si="465"/>
        <v>0</v>
      </c>
      <c r="AG864" s="138">
        <f t="shared" si="466"/>
        <v>0</v>
      </c>
      <c r="AH864" s="29"/>
      <c r="AI864" s="29"/>
      <c r="AJ864" s="15"/>
      <c r="AK864" s="51">
        <f t="shared" ca="1" si="467"/>
        <v>5119402.7692297772</v>
      </c>
      <c r="AL864" s="15">
        <f t="shared" ca="1" si="468"/>
        <v>5512954.3292297777</v>
      </c>
      <c r="AM864" s="49">
        <f t="shared" ca="1" si="469"/>
        <v>31324.32926896495</v>
      </c>
      <c r="AN864" s="49">
        <f t="shared" ca="1" si="470"/>
        <v>275.63956071779393</v>
      </c>
      <c r="AO864" s="15"/>
      <c r="AP864" s="49">
        <f t="shared" ca="1" si="471"/>
        <v>82818.769346507994</v>
      </c>
      <c r="AQ864" s="15">
        <f t="shared" si="483"/>
        <v>142323.66822724009</v>
      </c>
      <c r="AR864" s="15">
        <f t="shared" si="484"/>
        <v>0</v>
      </c>
      <c r="AS864" s="15"/>
      <c r="AT864" s="15"/>
      <c r="AU864" s="51">
        <f t="shared" si="472"/>
        <v>6392.5</v>
      </c>
      <c r="AV864" s="51">
        <f t="shared" ca="1" si="473"/>
        <v>119102.82995856178</v>
      </c>
      <c r="AW864" s="51">
        <f t="shared" ca="1" si="485"/>
        <v>0</v>
      </c>
      <c r="AX864" s="15">
        <f t="shared" ca="1" si="486"/>
        <v>65990.431077829679</v>
      </c>
      <c r="AY864" s="51">
        <f t="shared" ca="1" si="487"/>
        <v>-7259.2967670849248</v>
      </c>
      <c r="AZ864" s="52">
        <f t="shared" ca="1" si="474"/>
        <v>0</v>
      </c>
      <c r="BA864" s="52">
        <f t="shared" ca="1" si="475"/>
        <v>0</v>
      </c>
      <c r="BB864" s="52">
        <f t="shared" si="488"/>
        <v>0</v>
      </c>
      <c r="BC864" s="39">
        <f t="shared" si="489"/>
        <v>0</v>
      </c>
      <c r="BD864" s="51">
        <f t="shared" ca="1" si="490"/>
        <v>0</v>
      </c>
      <c r="BE864" s="15">
        <f t="shared" ca="1" si="491"/>
        <v>201054.80253798486</v>
      </c>
      <c r="BF864" s="15">
        <v>-127350.66</v>
      </c>
      <c r="BG864" s="15">
        <f t="shared" ca="1" si="492"/>
        <v>5618258.4405974457</v>
      </c>
      <c r="BH864" s="15"/>
      <c r="BI864" s="15"/>
    </row>
    <row r="865" spans="1:61" ht="11.25" x14ac:dyDescent="0.2">
      <c r="A865" s="20">
        <v>32416</v>
      </c>
      <c r="B865" s="20"/>
      <c r="C865" s="20">
        <v>1</v>
      </c>
      <c r="D865" s="20">
        <f t="shared" si="476"/>
        <v>3</v>
      </c>
      <c r="E865" s="47">
        <f t="shared" si="477"/>
        <v>5</v>
      </c>
      <c r="F865" s="47">
        <f t="shared" si="478"/>
        <v>35</v>
      </c>
      <c r="G865" s="21" t="s">
        <v>946</v>
      </c>
      <c r="H865" s="29">
        <v>9344</v>
      </c>
      <c r="I865" s="48"/>
      <c r="J865" s="29">
        <f t="shared" si="479"/>
        <v>15250.228855721392</v>
      </c>
      <c r="K865" s="125">
        <v>789211.64999999991</v>
      </c>
      <c r="L865" s="125">
        <v>1841498.94</v>
      </c>
      <c r="M865" s="125">
        <v>72097</v>
      </c>
      <c r="N865" s="126">
        <f t="shared" si="459"/>
        <v>1358513.9745999998</v>
      </c>
      <c r="O865" s="126">
        <f t="shared" ca="1" si="460"/>
        <v>2585043.734635429</v>
      </c>
      <c r="P865" s="126">
        <f t="shared" ca="1" si="461"/>
        <v>367959</v>
      </c>
      <c r="Q865" s="49">
        <f t="shared" si="480"/>
        <v>1</v>
      </c>
      <c r="R865" s="49">
        <f t="shared" si="481"/>
        <v>1</v>
      </c>
      <c r="S865" s="49">
        <f ca="1">OFFSET(V!$B$7,D865,Q865)*H865</f>
        <v>53541.120000000003</v>
      </c>
      <c r="T865" s="49">
        <f ca="1">IF(R865&gt;0,OFFSET(V!$I$7,D865,R865)*IF(R865=1,H865-9300,IF(R865=2,H865-18000,IF(R865=3,H865-45000,0))),0)</f>
        <v>55867.428571428572</v>
      </c>
      <c r="U865" s="49">
        <f>IF(AND(I865=1,H865&gt;20000,H865&lt;=45000),H865*V!$G$7,0)+IF(AND(I865=1,H865&gt;45000,H865&lt;=50000),V!$G$7/5000*(50000-H865)*H865,0)</f>
        <v>0</v>
      </c>
      <c r="V865" s="50">
        <f t="shared" ca="1" si="462"/>
        <v>109408.54857142858</v>
      </c>
      <c r="W865" s="51">
        <v>45789.9</v>
      </c>
      <c r="X865" s="51">
        <v>0</v>
      </c>
      <c r="Y865" s="52">
        <v>73169.77100789953</v>
      </c>
      <c r="Z865" s="52">
        <v>234908.75925670224</v>
      </c>
      <c r="AA865" s="52">
        <v>10313</v>
      </c>
      <c r="AB865" s="138">
        <f t="shared" si="482"/>
        <v>9313</v>
      </c>
      <c r="AC865" s="52">
        <v>222261.43269519924</v>
      </c>
      <c r="AD865" s="138">
        <f t="shared" si="463"/>
        <v>0</v>
      </c>
      <c r="AE865" s="138">
        <f t="shared" si="464"/>
        <v>9344</v>
      </c>
      <c r="AF865" s="138">
        <f t="shared" si="465"/>
        <v>0</v>
      </c>
      <c r="AG865" s="138">
        <f t="shared" si="466"/>
        <v>0</v>
      </c>
      <c r="AH865" s="29"/>
      <c r="AI865" s="29"/>
      <c r="AJ865" s="15"/>
      <c r="AK865" s="51">
        <f t="shared" ca="1" si="467"/>
        <v>6781517.1040501846</v>
      </c>
      <c r="AL865" s="15">
        <f t="shared" ca="1" si="468"/>
        <v>7304674.5526216133</v>
      </c>
      <c r="AM865" s="49">
        <f t="shared" ca="1" si="469"/>
        <v>40982.152434781361</v>
      </c>
      <c r="AN865" s="49">
        <f t="shared" ca="1" si="470"/>
        <v>32266.525291708196</v>
      </c>
      <c r="AO865" s="15"/>
      <c r="AP865" s="49">
        <f t="shared" ca="1" si="471"/>
        <v>129334.90654286706</v>
      </c>
      <c r="AQ865" s="15">
        <f t="shared" si="483"/>
        <v>222261.43269519924</v>
      </c>
      <c r="AR865" s="15">
        <f t="shared" si="484"/>
        <v>0</v>
      </c>
      <c r="AS865" s="15"/>
      <c r="AT865" s="15"/>
      <c r="AU865" s="51">
        <f t="shared" si="472"/>
        <v>4656.5</v>
      </c>
      <c r="AV865" s="51">
        <f t="shared" ca="1" si="473"/>
        <v>155824.25694942611</v>
      </c>
      <c r="AW865" s="51">
        <f t="shared" ca="1" si="485"/>
        <v>0</v>
      </c>
      <c r="AX865" s="15">
        <f t="shared" ca="1" si="486"/>
        <v>67554.230797093973</v>
      </c>
      <c r="AY865" s="51">
        <f t="shared" ca="1" si="487"/>
        <v>-7431.3230148455259</v>
      </c>
      <c r="AZ865" s="52">
        <f t="shared" ca="1" si="474"/>
        <v>0</v>
      </c>
      <c r="BA865" s="52">
        <f t="shared" ca="1" si="475"/>
        <v>0</v>
      </c>
      <c r="BB865" s="52">
        <f t="shared" si="488"/>
        <v>0</v>
      </c>
      <c r="BC865" s="39">
        <f t="shared" si="489"/>
        <v>0</v>
      </c>
      <c r="BD865" s="51">
        <f t="shared" ca="1" si="490"/>
        <v>0</v>
      </c>
      <c r="BE865" s="15">
        <f t="shared" ca="1" si="491"/>
        <v>282384.34047744767</v>
      </c>
      <c r="BF865" s="15">
        <v>-185782.69</v>
      </c>
      <c r="BG865" s="15">
        <f t="shared" ca="1" si="492"/>
        <v>7474524.8808255503</v>
      </c>
      <c r="BH865" s="15"/>
      <c r="BI865" s="15"/>
    </row>
    <row r="866" spans="1:61" ht="11.25" x14ac:dyDescent="0.2">
      <c r="A866" s="20">
        <v>32417</v>
      </c>
      <c r="B866" s="20"/>
      <c r="C866" s="20">
        <v>1</v>
      </c>
      <c r="D866" s="20">
        <f t="shared" si="476"/>
        <v>3</v>
      </c>
      <c r="E866" s="47">
        <f t="shared" si="477"/>
        <v>2</v>
      </c>
      <c r="F866" s="47">
        <f t="shared" si="478"/>
        <v>32</v>
      </c>
      <c r="G866" s="21" t="s">
        <v>947</v>
      </c>
      <c r="H866" s="29">
        <v>676</v>
      </c>
      <c r="I866" s="48"/>
      <c r="J866" s="29">
        <f t="shared" si="479"/>
        <v>1089.6716417910447</v>
      </c>
      <c r="K866" s="125">
        <v>73684.149999999994</v>
      </c>
      <c r="L866" s="125">
        <v>214410.62</v>
      </c>
      <c r="M866" s="125">
        <v>18257</v>
      </c>
      <c r="N866" s="126">
        <f t="shared" si="459"/>
        <v>154929.7298</v>
      </c>
      <c r="O866" s="126">
        <f t="shared" ca="1" si="460"/>
        <v>184708.62811773812</v>
      </c>
      <c r="P866" s="126">
        <f t="shared" ca="1" si="461"/>
        <v>8934</v>
      </c>
      <c r="Q866" s="49">
        <f t="shared" si="480"/>
        <v>1</v>
      </c>
      <c r="R866" s="49">
        <f t="shared" si="481"/>
        <v>0</v>
      </c>
      <c r="S866" s="49">
        <f ca="1">OFFSET(V!$B$7,D866,Q866)*H866</f>
        <v>3873.4800000000005</v>
      </c>
      <c r="T866" s="49">
        <f ca="1">IF(R866&gt;0,OFFSET(V!$I$7,D866,R866)*IF(R866=1,H866-9300,IF(R866=2,H866-18000,IF(R866=3,H866-45000,0))),0)</f>
        <v>0</v>
      </c>
      <c r="U866" s="49">
        <f>IF(AND(I866=1,H866&gt;20000,H866&lt;=45000),H866*V!$G$7,0)+IF(AND(I866=1,H866&gt;45000,H866&lt;=50000),V!$G$7/5000*(50000-H866)*H866,0)</f>
        <v>0</v>
      </c>
      <c r="V866" s="50">
        <f t="shared" ca="1" si="462"/>
        <v>3873.4800000000005</v>
      </c>
      <c r="W866" s="51">
        <v>0</v>
      </c>
      <c r="X866" s="51">
        <v>0</v>
      </c>
      <c r="Y866" s="52">
        <v>0</v>
      </c>
      <c r="Z866" s="52">
        <v>12937.508629899057</v>
      </c>
      <c r="AA866" s="52">
        <v>10070</v>
      </c>
      <c r="AB866" s="138">
        <f t="shared" si="482"/>
        <v>9070</v>
      </c>
      <c r="AC866" s="52">
        <v>12240.962034308761</v>
      </c>
      <c r="AD866" s="138">
        <f t="shared" si="463"/>
        <v>0</v>
      </c>
      <c r="AE866" s="138">
        <f t="shared" si="464"/>
        <v>676</v>
      </c>
      <c r="AF866" s="138">
        <f t="shared" si="465"/>
        <v>0</v>
      </c>
      <c r="AG866" s="138">
        <f t="shared" si="466"/>
        <v>0</v>
      </c>
      <c r="AH866" s="29"/>
      <c r="AI866" s="29"/>
      <c r="AJ866" s="15"/>
      <c r="AK866" s="51">
        <f t="shared" ca="1" si="467"/>
        <v>484558.42509091704</v>
      </c>
      <c r="AL866" s="15">
        <f t="shared" ca="1" si="468"/>
        <v>497365.90509091702</v>
      </c>
      <c r="AM866" s="49">
        <f t="shared" ca="1" si="469"/>
        <v>2964.890308851905</v>
      </c>
      <c r="AN866" s="49">
        <f t="shared" ca="1" si="470"/>
        <v>0</v>
      </c>
      <c r="AO866" s="15"/>
      <c r="AP866" s="49">
        <f t="shared" ca="1" si="471"/>
        <v>7123.0697179623803</v>
      </c>
      <c r="AQ866" s="15">
        <f t="shared" si="483"/>
        <v>12240.962034308761</v>
      </c>
      <c r="AR866" s="15">
        <f t="shared" si="484"/>
        <v>0</v>
      </c>
      <c r="AS866" s="15"/>
      <c r="AT866" s="15"/>
      <c r="AU866" s="51">
        <f t="shared" si="472"/>
        <v>4535</v>
      </c>
      <c r="AV866" s="51">
        <f t="shared" ca="1" si="473"/>
        <v>11273.244616632282</v>
      </c>
      <c r="AW866" s="51">
        <f t="shared" ca="1" si="485"/>
        <v>0</v>
      </c>
      <c r="AX866" s="15">
        <f t="shared" ca="1" si="486"/>
        <v>10690.352300285902</v>
      </c>
      <c r="AY866" s="51">
        <f t="shared" ca="1" si="487"/>
        <v>-1175.9953469759425</v>
      </c>
      <c r="AZ866" s="52">
        <f t="shared" ca="1" si="474"/>
        <v>0</v>
      </c>
      <c r="BA866" s="52">
        <f t="shared" ca="1" si="475"/>
        <v>0</v>
      </c>
      <c r="BB866" s="52">
        <f t="shared" si="488"/>
        <v>0</v>
      </c>
      <c r="BC866" s="39">
        <f t="shared" si="489"/>
        <v>0</v>
      </c>
      <c r="BD866" s="51">
        <f t="shared" ca="1" si="490"/>
        <v>0</v>
      </c>
      <c r="BE866" s="15">
        <f t="shared" ca="1" si="491"/>
        <v>21755.318987618721</v>
      </c>
      <c r="BF866" s="15">
        <v>-15934.45</v>
      </c>
      <c r="BG866" s="15">
        <f t="shared" ca="1" si="492"/>
        <v>506151.66438738763</v>
      </c>
      <c r="BH866" s="15"/>
      <c r="BI866" s="15"/>
    </row>
    <row r="867" spans="1:61" ht="11.25" x14ac:dyDescent="0.2">
      <c r="A867" s="20">
        <v>32418</v>
      </c>
      <c r="B867" s="20"/>
      <c r="C867" s="20">
        <v>1</v>
      </c>
      <c r="D867" s="20">
        <f t="shared" si="476"/>
        <v>3</v>
      </c>
      <c r="E867" s="47">
        <f t="shared" si="477"/>
        <v>3</v>
      </c>
      <c r="F867" s="47">
        <f t="shared" si="478"/>
        <v>33</v>
      </c>
      <c r="G867" s="21" t="s">
        <v>948</v>
      </c>
      <c r="H867" s="29">
        <v>1968</v>
      </c>
      <c r="I867" s="48"/>
      <c r="J867" s="29">
        <f t="shared" si="479"/>
        <v>3172.2985074626868</v>
      </c>
      <c r="K867" s="125">
        <v>171963.4</v>
      </c>
      <c r="L867" s="125">
        <v>2302351.62</v>
      </c>
      <c r="M867" s="125">
        <v>0</v>
      </c>
      <c r="N867" s="126">
        <f t="shared" si="459"/>
        <v>1021730.7798000001</v>
      </c>
      <c r="O867" s="126">
        <f t="shared" ca="1" si="460"/>
        <v>537731.62741968734</v>
      </c>
      <c r="P867" s="126">
        <f t="shared" ca="1" si="461"/>
        <v>0</v>
      </c>
      <c r="Q867" s="49">
        <f t="shared" si="480"/>
        <v>1</v>
      </c>
      <c r="R867" s="49">
        <f t="shared" si="481"/>
        <v>0</v>
      </c>
      <c r="S867" s="49">
        <f ca="1">OFFSET(V!$B$7,D867,Q867)*H867</f>
        <v>11276.640000000001</v>
      </c>
      <c r="T867" s="49">
        <f ca="1">IF(R867&gt;0,OFFSET(V!$I$7,D867,R867)*IF(R867=1,H867-9300,IF(R867=2,H867-18000,IF(R867=3,H867-45000,0))),0)</f>
        <v>0</v>
      </c>
      <c r="U867" s="49">
        <f>IF(AND(I867=1,H867&gt;20000,H867&lt;=45000),H867*V!$G$7,0)+IF(AND(I867=1,H867&gt;45000,H867&lt;=50000),V!$G$7/5000*(50000-H867)*H867,0)</f>
        <v>0</v>
      </c>
      <c r="V867" s="50">
        <f t="shared" ca="1" si="462"/>
        <v>11276.640000000001</v>
      </c>
      <c r="W867" s="51">
        <v>0</v>
      </c>
      <c r="X867" s="51">
        <v>0</v>
      </c>
      <c r="Y867" s="52">
        <v>411.76427839509313</v>
      </c>
      <c r="Z867" s="52">
        <v>61925.030704272431</v>
      </c>
      <c r="AA867" s="52">
        <v>0</v>
      </c>
      <c r="AB867" s="138">
        <f t="shared" si="482"/>
        <v>0</v>
      </c>
      <c r="AC867" s="52">
        <v>58591.029502588048</v>
      </c>
      <c r="AD867" s="138">
        <f t="shared" si="463"/>
        <v>0</v>
      </c>
      <c r="AE867" s="138">
        <f t="shared" si="464"/>
        <v>1968</v>
      </c>
      <c r="AF867" s="138">
        <f t="shared" si="465"/>
        <v>0</v>
      </c>
      <c r="AG867" s="138">
        <f t="shared" si="466"/>
        <v>0</v>
      </c>
      <c r="AH867" s="29"/>
      <c r="AI867" s="29"/>
      <c r="AJ867" s="15"/>
      <c r="AK867" s="51">
        <f t="shared" ca="1" si="467"/>
        <v>1410667.1310339125</v>
      </c>
      <c r="AL867" s="15">
        <f t="shared" ca="1" si="468"/>
        <v>1421943.7710339124</v>
      </c>
      <c r="AM867" s="49">
        <f t="shared" ca="1" si="469"/>
        <v>8631.5149819830604</v>
      </c>
      <c r="AN867" s="49">
        <f t="shared" ca="1" si="470"/>
        <v>181.58048494675276</v>
      </c>
      <c r="AO867" s="15"/>
      <c r="AP867" s="49">
        <f t="shared" ca="1" si="471"/>
        <v>34094.378107242672</v>
      </c>
      <c r="AQ867" s="15">
        <f t="shared" si="483"/>
        <v>58591.029502588048</v>
      </c>
      <c r="AR867" s="15">
        <f t="shared" si="484"/>
        <v>0</v>
      </c>
      <c r="AS867" s="15"/>
      <c r="AT867" s="15"/>
      <c r="AU867" s="51">
        <f t="shared" si="472"/>
        <v>0</v>
      </c>
      <c r="AV867" s="51">
        <f t="shared" ca="1" si="473"/>
        <v>32819.150008183919</v>
      </c>
      <c r="AW867" s="51">
        <f t="shared" ca="1" si="485"/>
        <v>0</v>
      </c>
      <c r="AX867" s="15">
        <f t="shared" ca="1" si="486"/>
        <v>8322.4986128385499</v>
      </c>
      <c r="AY867" s="51">
        <f t="shared" ca="1" si="487"/>
        <v>-915.51890611220756</v>
      </c>
      <c r="AZ867" s="52">
        <f t="shared" ca="1" si="474"/>
        <v>0</v>
      </c>
      <c r="BA867" s="52">
        <f t="shared" ca="1" si="475"/>
        <v>0</v>
      </c>
      <c r="BB867" s="52">
        <f t="shared" si="488"/>
        <v>0</v>
      </c>
      <c r="BC867" s="39">
        <f t="shared" si="489"/>
        <v>0</v>
      </c>
      <c r="BD867" s="51">
        <f t="shared" ca="1" si="490"/>
        <v>0</v>
      </c>
      <c r="BE867" s="15">
        <f t="shared" ca="1" si="491"/>
        <v>65998.00920931439</v>
      </c>
      <c r="BF867" s="15">
        <v>-73319.289999999994</v>
      </c>
      <c r="BG867" s="15">
        <f t="shared" ca="1" si="492"/>
        <v>1423435.5857101565</v>
      </c>
      <c r="BH867" s="15"/>
      <c r="BI867" s="15"/>
    </row>
    <row r="868" spans="1:61" ht="11.25" x14ac:dyDescent="0.2">
      <c r="A868" s="20">
        <v>32419</v>
      </c>
      <c r="B868" s="20"/>
      <c r="C868" s="20">
        <v>1</v>
      </c>
      <c r="D868" s="20">
        <f t="shared" si="476"/>
        <v>3</v>
      </c>
      <c r="E868" s="47">
        <f t="shared" si="477"/>
        <v>6</v>
      </c>
      <c r="F868" s="47">
        <f t="shared" si="478"/>
        <v>36</v>
      </c>
      <c r="G868" s="21" t="s">
        <v>949</v>
      </c>
      <c r="H868" s="29">
        <v>17002</v>
      </c>
      <c r="I868" s="48"/>
      <c r="J868" s="29">
        <f t="shared" si="479"/>
        <v>28336.666666666664</v>
      </c>
      <c r="K868" s="125">
        <v>2008652.85</v>
      </c>
      <c r="L868" s="125">
        <v>28377608.219999999</v>
      </c>
      <c r="M868" s="125">
        <v>0</v>
      </c>
      <c r="N868" s="126">
        <f t="shared" si="459"/>
        <v>12513497.2578</v>
      </c>
      <c r="O868" s="126">
        <f t="shared" ca="1" si="460"/>
        <v>4803306.4500299394</v>
      </c>
      <c r="P868" s="126">
        <f t="shared" ca="1" si="461"/>
        <v>0</v>
      </c>
      <c r="Q868" s="49">
        <f t="shared" si="480"/>
        <v>2</v>
      </c>
      <c r="R868" s="49">
        <f t="shared" si="481"/>
        <v>0</v>
      </c>
      <c r="S868" s="49">
        <f ca="1">OFFSET(V!$B$7,D868,Q868)*H868</f>
        <v>1608559.22</v>
      </c>
      <c r="T868" s="49">
        <f ca="1">IF(R868&gt;0,OFFSET(V!$I$7,D868,R868)*IF(R868=1,H868-9300,IF(R868=2,H868-18000,IF(R868=3,H868-45000,0))),0)</f>
        <v>0</v>
      </c>
      <c r="U868" s="49">
        <f>IF(AND(I868=1,H868&gt;20000,H868&lt;=45000),H868*V!$G$7,0)+IF(AND(I868=1,H868&gt;45000,H868&lt;=50000),V!$G$7/5000*(50000-H868)*H868,0)</f>
        <v>0</v>
      </c>
      <c r="V868" s="50">
        <f t="shared" ca="1" si="462"/>
        <v>1608559.22</v>
      </c>
      <c r="W868" s="51">
        <v>102569.06</v>
      </c>
      <c r="X868" s="51">
        <v>0</v>
      </c>
      <c r="Y868" s="52">
        <v>242061.36494117131</v>
      </c>
      <c r="Z868" s="52">
        <v>2221711.5905903215</v>
      </c>
      <c r="AA868" s="52">
        <v>300140</v>
      </c>
      <c r="AB868" s="138">
        <f t="shared" si="482"/>
        <v>299140</v>
      </c>
      <c r="AC868" s="52">
        <v>2102096.1616017134</v>
      </c>
      <c r="AD868" s="138">
        <f t="shared" si="463"/>
        <v>1</v>
      </c>
      <c r="AE868" s="138">
        <f t="shared" si="464"/>
        <v>0</v>
      </c>
      <c r="AF868" s="138">
        <f t="shared" si="465"/>
        <v>17002</v>
      </c>
      <c r="AG868" s="138">
        <f t="shared" si="466"/>
        <v>28336.666666666664</v>
      </c>
      <c r="AH868" s="29"/>
      <c r="AI868" s="29"/>
      <c r="AJ868" s="15"/>
      <c r="AK868" s="51">
        <f t="shared" ca="1" si="467"/>
        <v>12600833.17370509</v>
      </c>
      <c r="AL868" s="15">
        <f t="shared" ca="1" si="468"/>
        <v>14311961.453705091</v>
      </c>
      <c r="AM868" s="49">
        <f t="shared" ca="1" si="469"/>
        <v>74569.622827071129</v>
      </c>
      <c r="AN868" s="49">
        <f t="shared" ca="1" si="470"/>
        <v>106744.6166146465</v>
      </c>
      <c r="AO868" s="15"/>
      <c r="AP868" s="49">
        <f t="shared" ca="1" si="471"/>
        <v>1223219.0142394847</v>
      </c>
      <c r="AQ868" s="15">
        <f t="shared" si="483"/>
        <v>0</v>
      </c>
      <c r="AR868" s="15">
        <f t="shared" si="484"/>
        <v>2102096.1616017134</v>
      </c>
      <c r="AS868" s="15"/>
      <c r="AT868" s="15"/>
      <c r="AU868" s="51">
        <f t="shared" si="472"/>
        <v>0</v>
      </c>
      <c r="AV868" s="51">
        <f t="shared" ca="1" si="473"/>
        <v>0</v>
      </c>
      <c r="AW868" s="51">
        <f t="shared" si="485"/>
        <v>0</v>
      </c>
      <c r="AX868" s="15">
        <f t="shared" si="486"/>
        <v>0</v>
      </c>
      <c r="AY868" s="51">
        <f t="shared" ca="1" si="487"/>
        <v>0</v>
      </c>
      <c r="AZ868" s="52">
        <f t="shared" ca="1" si="474"/>
        <v>240021.09083413458</v>
      </c>
      <c r="BA868" s="52">
        <f t="shared" ca="1" si="475"/>
        <v>213395.86819960497</v>
      </c>
      <c r="BB868" s="52">
        <f t="shared" ca="1" si="488"/>
        <v>215250.57216831762</v>
      </c>
      <c r="BC868" s="39">
        <f t="shared" ca="1" si="489"/>
        <v>0</v>
      </c>
      <c r="BD868" s="51">
        <f t="shared" ca="1" si="490"/>
        <v>0</v>
      </c>
      <c r="BE868" s="15">
        <f t="shared" ca="1" si="491"/>
        <v>1891886.5454415418</v>
      </c>
      <c r="BF868" s="15">
        <v>-858404.25</v>
      </c>
      <c r="BG868" s="15">
        <f t="shared" ca="1" si="492"/>
        <v>15526757.988588352</v>
      </c>
      <c r="BH868" s="15"/>
      <c r="BI868" s="15"/>
    </row>
    <row r="869" spans="1:61" ht="11.25" x14ac:dyDescent="0.2">
      <c r="A869" s="20">
        <v>32421</v>
      </c>
      <c r="B869" s="20"/>
      <c r="C869" s="20">
        <v>1</v>
      </c>
      <c r="D869" s="20">
        <f t="shared" si="476"/>
        <v>3</v>
      </c>
      <c r="E869" s="47">
        <f t="shared" si="477"/>
        <v>4</v>
      </c>
      <c r="F869" s="47">
        <f t="shared" si="478"/>
        <v>34</v>
      </c>
      <c r="G869" s="21" t="s">
        <v>950</v>
      </c>
      <c r="H869" s="29">
        <v>2719</v>
      </c>
      <c r="I869" s="48"/>
      <c r="J869" s="29">
        <f t="shared" si="479"/>
        <v>4382.8656716417909</v>
      </c>
      <c r="K869" s="125">
        <v>241268.84999999998</v>
      </c>
      <c r="L869" s="125">
        <v>214239.44</v>
      </c>
      <c r="M869" s="125">
        <v>62628</v>
      </c>
      <c r="N869" s="126">
        <f t="shared" si="459"/>
        <v>319894.95360000001</v>
      </c>
      <c r="O869" s="126">
        <f t="shared" ca="1" si="460"/>
        <v>742933.07670433423</v>
      </c>
      <c r="P869" s="126">
        <f t="shared" ca="1" si="461"/>
        <v>126911</v>
      </c>
      <c r="Q869" s="49">
        <f t="shared" si="480"/>
        <v>1</v>
      </c>
      <c r="R869" s="49">
        <f t="shared" si="481"/>
        <v>0</v>
      </c>
      <c r="S869" s="49">
        <f ca="1">OFFSET(V!$B$7,D869,Q869)*H869</f>
        <v>15579.87</v>
      </c>
      <c r="T869" s="49">
        <f ca="1">IF(R869&gt;0,OFFSET(V!$I$7,D869,R869)*IF(R869=1,H869-9300,IF(R869=2,H869-18000,IF(R869=3,H869-45000,0))),0)</f>
        <v>0</v>
      </c>
      <c r="U869" s="49">
        <f>IF(AND(I869=1,H869&gt;20000,H869&lt;=45000),H869*V!$G$7,0)+IF(AND(I869=1,H869&gt;45000,H869&lt;=50000),V!$G$7/5000*(50000-H869)*H869,0)</f>
        <v>0</v>
      </c>
      <c r="V869" s="50">
        <f t="shared" ca="1" si="462"/>
        <v>15579.87</v>
      </c>
      <c r="W869" s="51">
        <v>10377.4</v>
      </c>
      <c r="X869" s="51">
        <v>0</v>
      </c>
      <c r="Y869" s="52">
        <v>3120.9348633387353</v>
      </c>
      <c r="Z869" s="52">
        <v>102725.88533680224</v>
      </c>
      <c r="AA869" s="52">
        <v>10904</v>
      </c>
      <c r="AB869" s="138">
        <f t="shared" si="482"/>
        <v>9904</v>
      </c>
      <c r="AC869" s="52">
        <v>97195.194091890808</v>
      </c>
      <c r="AD869" s="138">
        <f t="shared" si="463"/>
        <v>0</v>
      </c>
      <c r="AE869" s="138">
        <f t="shared" si="464"/>
        <v>2719</v>
      </c>
      <c r="AF869" s="138">
        <f t="shared" si="465"/>
        <v>0</v>
      </c>
      <c r="AG869" s="138">
        <f t="shared" si="466"/>
        <v>0</v>
      </c>
      <c r="AH869" s="29"/>
      <c r="AI869" s="29"/>
      <c r="AJ869" s="15"/>
      <c r="AK869" s="51">
        <f t="shared" ca="1" si="467"/>
        <v>1948985.7364233779</v>
      </c>
      <c r="AL869" s="15">
        <f t="shared" ca="1" si="468"/>
        <v>2101854.0064233779</v>
      </c>
      <c r="AM869" s="49">
        <f t="shared" ca="1" si="469"/>
        <v>11925.350221550783</v>
      </c>
      <c r="AN869" s="49">
        <f t="shared" ca="1" si="470"/>
        <v>1376.2749604726962</v>
      </c>
      <c r="AO869" s="15"/>
      <c r="AP869" s="49">
        <f t="shared" ca="1" si="471"/>
        <v>56558.311497656628</v>
      </c>
      <c r="AQ869" s="15">
        <f t="shared" si="483"/>
        <v>97195.194091890808</v>
      </c>
      <c r="AR869" s="15">
        <f t="shared" si="484"/>
        <v>0</v>
      </c>
      <c r="AS869" s="15"/>
      <c r="AT869" s="15"/>
      <c r="AU869" s="51">
        <f t="shared" si="472"/>
        <v>4952</v>
      </c>
      <c r="AV869" s="51">
        <f t="shared" ca="1" si="473"/>
        <v>45343.124426957358</v>
      </c>
      <c r="AW869" s="51">
        <f t="shared" ca="1" si="485"/>
        <v>0</v>
      </c>
      <c r="AX869" s="15">
        <f t="shared" ca="1" si="486"/>
        <v>9658.2418327231862</v>
      </c>
      <c r="AY869" s="51">
        <f t="shared" ca="1" si="487"/>
        <v>-1062.4577316265909</v>
      </c>
      <c r="AZ869" s="52">
        <f t="shared" ca="1" si="474"/>
        <v>0</v>
      </c>
      <c r="BA869" s="52">
        <f t="shared" ca="1" si="475"/>
        <v>0</v>
      </c>
      <c r="BB869" s="52">
        <f t="shared" si="488"/>
        <v>0</v>
      </c>
      <c r="BC869" s="39">
        <f t="shared" si="489"/>
        <v>0</v>
      </c>
      <c r="BD869" s="51">
        <f t="shared" ca="1" si="490"/>
        <v>0</v>
      </c>
      <c r="BE869" s="15">
        <f t="shared" ca="1" si="491"/>
        <v>105790.9781929874</v>
      </c>
      <c r="BF869" s="15">
        <v>-47068.46</v>
      </c>
      <c r="BG869" s="15">
        <f t="shared" ca="1" si="492"/>
        <v>2173878.1497983886</v>
      </c>
      <c r="BH869" s="15"/>
      <c r="BI869" s="15"/>
    </row>
    <row r="870" spans="1:61" ht="11.25" x14ac:dyDescent="0.2">
      <c r="A870" s="20">
        <v>32423</v>
      </c>
      <c r="B870" s="20"/>
      <c r="C870" s="20">
        <v>1</v>
      </c>
      <c r="D870" s="20">
        <f t="shared" si="476"/>
        <v>3</v>
      </c>
      <c r="E870" s="47">
        <f t="shared" si="477"/>
        <v>3</v>
      </c>
      <c r="F870" s="47">
        <f t="shared" si="478"/>
        <v>33</v>
      </c>
      <c r="G870" s="21" t="s">
        <v>951</v>
      </c>
      <c r="H870" s="29">
        <v>1680</v>
      </c>
      <c r="I870" s="48"/>
      <c r="J870" s="29">
        <f t="shared" si="479"/>
        <v>2708.0597014925374</v>
      </c>
      <c r="K870" s="125">
        <v>178769.25</v>
      </c>
      <c r="L870" s="125">
        <v>344276.33</v>
      </c>
      <c r="M870" s="125">
        <v>0</v>
      </c>
      <c r="N870" s="126">
        <f t="shared" si="459"/>
        <v>262981.6287</v>
      </c>
      <c r="O870" s="126">
        <f t="shared" ca="1" si="460"/>
        <v>459039.19413875748</v>
      </c>
      <c r="P870" s="126">
        <f t="shared" ca="1" si="461"/>
        <v>58817</v>
      </c>
      <c r="Q870" s="49">
        <f t="shared" si="480"/>
        <v>1</v>
      </c>
      <c r="R870" s="49">
        <f t="shared" si="481"/>
        <v>0</v>
      </c>
      <c r="S870" s="49">
        <f ca="1">OFFSET(V!$B$7,D870,Q870)*H870</f>
        <v>9626.4000000000015</v>
      </c>
      <c r="T870" s="49">
        <f ca="1">IF(R870&gt;0,OFFSET(V!$I$7,D870,R870)*IF(R870=1,H870-9300,IF(R870=2,H870-18000,IF(R870=3,H870-45000,0))),0)</f>
        <v>0</v>
      </c>
      <c r="U870" s="49">
        <f>IF(AND(I870=1,H870&gt;20000,H870&lt;=45000),H870*V!$G$7,0)+IF(AND(I870=1,H870&gt;45000,H870&lt;=50000),V!$G$7/5000*(50000-H870)*H870,0)</f>
        <v>0</v>
      </c>
      <c r="V870" s="50">
        <f t="shared" ca="1" si="462"/>
        <v>9626.4000000000015</v>
      </c>
      <c r="W870" s="51">
        <v>0</v>
      </c>
      <c r="X870" s="51">
        <v>0</v>
      </c>
      <c r="Y870" s="52">
        <v>7863.1279841282521</v>
      </c>
      <c r="Z870" s="52">
        <v>28792.032150461833</v>
      </c>
      <c r="AA870" s="52">
        <v>0</v>
      </c>
      <c r="AB870" s="138">
        <f t="shared" si="482"/>
        <v>0</v>
      </c>
      <c r="AC870" s="52">
        <v>27241.888877267585</v>
      </c>
      <c r="AD870" s="138">
        <f t="shared" si="463"/>
        <v>0</v>
      </c>
      <c r="AE870" s="138">
        <f t="shared" si="464"/>
        <v>1680</v>
      </c>
      <c r="AF870" s="138">
        <f t="shared" si="465"/>
        <v>0</v>
      </c>
      <c r="AG870" s="138">
        <f t="shared" si="466"/>
        <v>0</v>
      </c>
      <c r="AH870" s="29"/>
      <c r="AI870" s="29"/>
      <c r="AJ870" s="15"/>
      <c r="AK870" s="51">
        <f t="shared" ca="1" si="467"/>
        <v>1204228.0386874862</v>
      </c>
      <c r="AL870" s="15">
        <f t="shared" ca="1" si="468"/>
        <v>1272671.4386874861</v>
      </c>
      <c r="AM870" s="49">
        <f t="shared" ca="1" si="469"/>
        <v>7368.3664480343195</v>
      </c>
      <c r="AN870" s="49">
        <f t="shared" ca="1" si="470"/>
        <v>3467.495038961119</v>
      </c>
      <c r="AO870" s="15"/>
      <c r="AP870" s="49">
        <f t="shared" ca="1" si="471"/>
        <v>15852.175113189016</v>
      </c>
      <c r="AQ870" s="15">
        <f t="shared" si="483"/>
        <v>27241.888877267585</v>
      </c>
      <c r="AR870" s="15">
        <f t="shared" si="484"/>
        <v>0</v>
      </c>
      <c r="AS870" s="15"/>
      <c r="AT870" s="15"/>
      <c r="AU870" s="51">
        <f t="shared" si="472"/>
        <v>0</v>
      </c>
      <c r="AV870" s="51">
        <f t="shared" ca="1" si="473"/>
        <v>28016.347567961886</v>
      </c>
      <c r="AW870" s="51">
        <f t="shared" ca="1" si="485"/>
        <v>0</v>
      </c>
      <c r="AX870" s="15">
        <f t="shared" ca="1" si="486"/>
        <v>16626.63380388332</v>
      </c>
      <c r="AY870" s="51">
        <f t="shared" ca="1" si="487"/>
        <v>-1829.0177386124853</v>
      </c>
      <c r="AZ870" s="52">
        <f t="shared" ca="1" si="474"/>
        <v>0</v>
      </c>
      <c r="BA870" s="52">
        <f t="shared" ca="1" si="475"/>
        <v>0</v>
      </c>
      <c r="BB870" s="52">
        <f t="shared" si="488"/>
        <v>0</v>
      </c>
      <c r="BC870" s="39">
        <f t="shared" si="489"/>
        <v>0</v>
      </c>
      <c r="BD870" s="51">
        <f t="shared" ca="1" si="490"/>
        <v>0</v>
      </c>
      <c r="BE870" s="15">
        <f t="shared" ca="1" si="491"/>
        <v>42039.50494253842</v>
      </c>
      <c r="BF870" s="15">
        <v>-28704.57</v>
      </c>
      <c r="BG870" s="15">
        <f t="shared" ca="1" si="492"/>
        <v>1296842.2351170199</v>
      </c>
      <c r="BH870" s="15"/>
      <c r="BI870" s="15"/>
    </row>
    <row r="871" spans="1:61" ht="11.25" x14ac:dyDescent="0.2">
      <c r="A871" s="20">
        <v>32424</v>
      </c>
      <c r="B871" s="20"/>
      <c r="C871" s="20">
        <v>1</v>
      </c>
      <c r="D871" s="20">
        <f t="shared" si="476"/>
        <v>3</v>
      </c>
      <c r="E871" s="47">
        <f t="shared" si="477"/>
        <v>3</v>
      </c>
      <c r="F871" s="47">
        <f t="shared" si="478"/>
        <v>33</v>
      </c>
      <c r="G871" s="21" t="s">
        <v>952</v>
      </c>
      <c r="H871" s="29">
        <v>1609</v>
      </c>
      <c r="I871" s="48"/>
      <c r="J871" s="29">
        <f t="shared" si="479"/>
        <v>2593.6119402985073</v>
      </c>
      <c r="K871" s="125">
        <v>124775.59999999999</v>
      </c>
      <c r="L871" s="125">
        <v>216142</v>
      </c>
      <c r="M871" s="125">
        <v>0</v>
      </c>
      <c r="N871" s="126">
        <f t="shared" si="459"/>
        <v>174133.81199999998</v>
      </c>
      <c r="O871" s="126">
        <f t="shared" ca="1" si="460"/>
        <v>439639.32343408378</v>
      </c>
      <c r="P871" s="126">
        <f t="shared" ca="1" si="461"/>
        <v>79652</v>
      </c>
      <c r="Q871" s="49">
        <f t="shared" si="480"/>
        <v>1</v>
      </c>
      <c r="R871" s="49">
        <f t="shared" si="481"/>
        <v>0</v>
      </c>
      <c r="S871" s="49">
        <f ca="1">OFFSET(V!$B$7,D871,Q871)*H871</f>
        <v>9219.5700000000015</v>
      </c>
      <c r="T871" s="49">
        <f ca="1">IF(R871&gt;0,OFFSET(V!$I$7,D871,R871)*IF(R871=1,H871-9300,IF(R871=2,H871-18000,IF(R871=3,H871-45000,0))),0)</f>
        <v>0</v>
      </c>
      <c r="U871" s="49">
        <f>IF(AND(I871=1,H871&gt;20000,H871&lt;=45000),H871*V!$G$7,0)+IF(AND(I871=1,H871&gt;45000,H871&lt;=50000),V!$G$7/5000*(50000-H871)*H871,0)</f>
        <v>0</v>
      </c>
      <c r="V871" s="50">
        <f t="shared" ca="1" si="462"/>
        <v>9219.5700000000015</v>
      </c>
      <c r="W871" s="51">
        <v>0</v>
      </c>
      <c r="X871" s="51">
        <v>0</v>
      </c>
      <c r="Y871" s="52">
        <v>184.08028894718865</v>
      </c>
      <c r="Z871" s="52">
        <v>49036.86692877335</v>
      </c>
      <c r="AA871" s="52">
        <v>0</v>
      </c>
      <c r="AB871" s="138">
        <f t="shared" si="482"/>
        <v>0</v>
      </c>
      <c r="AC871" s="52">
        <v>46396.755629545718</v>
      </c>
      <c r="AD871" s="138">
        <f t="shared" si="463"/>
        <v>0</v>
      </c>
      <c r="AE871" s="138">
        <f t="shared" si="464"/>
        <v>1609</v>
      </c>
      <c r="AF871" s="138">
        <f t="shared" si="465"/>
        <v>0</v>
      </c>
      <c r="AG871" s="138">
        <f t="shared" si="466"/>
        <v>0</v>
      </c>
      <c r="AH871" s="29"/>
      <c r="AI871" s="29"/>
      <c r="AJ871" s="15"/>
      <c r="AK871" s="51">
        <f t="shared" ca="1" si="467"/>
        <v>1153335.0680048603</v>
      </c>
      <c r="AL871" s="15">
        <f t="shared" ca="1" si="468"/>
        <v>1242206.6380048604</v>
      </c>
      <c r="AM871" s="49">
        <f t="shared" ca="1" si="469"/>
        <v>7056.965246956679</v>
      </c>
      <c r="AN871" s="49">
        <f t="shared" ca="1" si="470"/>
        <v>81.176026892009304</v>
      </c>
      <c r="AO871" s="15"/>
      <c r="AP871" s="49">
        <f t="shared" ca="1" si="471"/>
        <v>26998.476435939712</v>
      </c>
      <c r="AQ871" s="15">
        <f t="shared" si="483"/>
        <v>46396.755629545718</v>
      </c>
      <c r="AR871" s="15">
        <f t="shared" si="484"/>
        <v>0</v>
      </c>
      <c r="AS871" s="15"/>
      <c r="AT871" s="15"/>
      <c r="AU871" s="51">
        <f t="shared" si="472"/>
        <v>0</v>
      </c>
      <c r="AV871" s="51">
        <f t="shared" ca="1" si="473"/>
        <v>26832.323355268258</v>
      </c>
      <c r="AW871" s="51">
        <f t="shared" ca="1" si="485"/>
        <v>0</v>
      </c>
      <c r="AX871" s="15">
        <f t="shared" ca="1" si="486"/>
        <v>7434.0441616622556</v>
      </c>
      <c r="AY871" s="51">
        <f t="shared" ca="1" si="487"/>
        <v>-817.78421306982352</v>
      </c>
      <c r="AZ871" s="52">
        <f t="shared" ca="1" si="474"/>
        <v>0</v>
      </c>
      <c r="BA871" s="52">
        <f t="shared" ca="1" si="475"/>
        <v>0</v>
      </c>
      <c r="BB871" s="52">
        <f t="shared" si="488"/>
        <v>0</v>
      </c>
      <c r="BC871" s="39">
        <f t="shared" si="489"/>
        <v>0</v>
      </c>
      <c r="BD871" s="51">
        <f t="shared" ca="1" si="490"/>
        <v>0</v>
      </c>
      <c r="BE871" s="15">
        <f t="shared" ca="1" si="491"/>
        <v>53013.015578138147</v>
      </c>
      <c r="BF871" s="15">
        <v>-29628.97</v>
      </c>
      <c r="BG871" s="15">
        <f t="shared" ca="1" si="492"/>
        <v>1272728.8248568473</v>
      </c>
      <c r="BH871" s="15"/>
      <c r="BI871" s="15"/>
    </row>
    <row r="872" spans="1:61" ht="11.25" x14ac:dyDescent="0.2">
      <c r="A872" s="20">
        <v>32501</v>
      </c>
      <c r="B872" s="20"/>
      <c r="C872" s="20">
        <v>1</v>
      </c>
      <c r="D872" s="20">
        <f t="shared" si="476"/>
        <v>3</v>
      </c>
      <c r="E872" s="47">
        <f t="shared" si="477"/>
        <v>3</v>
      </c>
      <c r="F872" s="47">
        <f t="shared" si="478"/>
        <v>33</v>
      </c>
      <c r="G872" s="21" t="s">
        <v>953</v>
      </c>
      <c r="H872" s="29">
        <v>1955</v>
      </c>
      <c r="I872" s="48"/>
      <c r="J872" s="29">
        <f t="shared" si="479"/>
        <v>3151.3432835820895</v>
      </c>
      <c r="K872" s="125">
        <v>118076</v>
      </c>
      <c r="L872" s="125">
        <v>85924.47</v>
      </c>
      <c r="M872" s="125">
        <v>33850</v>
      </c>
      <c r="N872" s="126">
        <f t="shared" si="459"/>
        <v>152375.26329999999</v>
      </c>
      <c r="O872" s="126">
        <f t="shared" ca="1" si="460"/>
        <v>534179.53841742314</v>
      </c>
      <c r="P872" s="126">
        <f t="shared" ca="1" si="461"/>
        <v>114541</v>
      </c>
      <c r="Q872" s="49">
        <f t="shared" si="480"/>
        <v>1</v>
      </c>
      <c r="R872" s="49">
        <f t="shared" si="481"/>
        <v>0</v>
      </c>
      <c r="S872" s="49">
        <f ca="1">OFFSET(V!$B$7,D872,Q872)*H872</f>
        <v>11202.150000000001</v>
      </c>
      <c r="T872" s="49">
        <f ca="1">IF(R872&gt;0,OFFSET(V!$I$7,D872,R872)*IF(R872=1,H872-9300,IF(R872=2,H872-18000,IF(R872=3,H872-45000,0))),0)</f>
        <v>0</v>
      </c>
      <c r="U872" s="49">
        <f>IF(AND(I872=1,H872&gt;20000,H872&lt;=45000),H872*V!$G$7,0)+IF(AND(I872=1,H872&gt;45000,H872&lt;=50000),V!$G$7/5000*(50000-H872)*H872,0)</f>
        <v>0</v>
      </c>
      <c r="V872" s="50">
        <f t="shared" ca="1" si="462"/>
        <v>11202.150000000001</v>
      </c>
      <c r="W872" s="51">
        <v>9625.35</v>
      </c>
      <c r="X872" s="51">
        <v>0</v>
      </c>
      <c r="Y872" s="52">
        <v>561.68833528338769</v>
      </c>
      <c r="Z872" s="52">
        <v>87501.798652645652</v>
      </c>
      <c r="AA872" s="52">
        <v>5415</v>
      </c>
      <c r="AB872" s="138">
        <f t="shared" si="482"/>
        <v>4415</v>
      </c>
      <c r="AC872" s="52">
        <v>82790.761798249092</v>
      </c>
      <c r="AD872" s="138">
        <f t="shared" si="463"/>
        <v>0</v>
      </c>
      <c r="AE872" s="138">
        <f t="shared" si="464"/>
        <v>1955</v>
      </c>
      <c r="AF872" s="138">
        <f t="shared" si="465"/>
        <v>0</v>
      </c>
      <c r="AG872" s="138">
        <f t="shared" si="466"/>
        <v>0</v>
      </c>
      <c r="AH872" s="29"/>
      <c r="AI872" s="29"/>
      <c r="AJ872" s="15"/>
      <c r="AK872" s="51">
        <f t="shared" ca="1" si="467"/>
        <v>1401348.6997821641</v>
      </c>
      <c r="AL872" s="15">
        <f t="shared" ca="1" si="468"/>
        <v>1536717.1997821641</v>
      </c>
      <c r="AM872" s="49">
        <f t="shared" ca="1" si="469"/>
        <v>8574.4978606589848</v>
      </c>
      <c r="AN872" s="49">
        <f t="shared" ca="1" si="470"/>
        <v>247.69424076128698</v>
      </c>
      <c r="AO872" s="15"/>
      <c r="AP872" s="49">
        <f t="shared" ca="1" si="471"/>
        <v>48176.308907688406</v>
      </c>
      <c r="AQ872" s="15">
        <f t="shared" si="483"/>
        <v>82790.761798249092</v>
      </c>
      <c r="AR872" s="15">
        <f t="shared" si="484"/>
        <v>0</v>
      </c>
      <c r="AS872" s="15"/>
      <c r="AT872" s="15"/>
      <c r="AU872" s="51">
        <f t="shared" si="472"/>
        <v>2207.5</v>
      </c>
      <c r="AV872" s="51">
        <f t="shared" ca="1" si="473"/>
        <v>32602.356842479454</v>
      </c>
      <c r="AW872" s="51">
        <f t="shared" ca="1" si="485"/>
        <v>0</v>
      </c>
      <c r="AX872" s="15">
        <f t="shared" ca="1" si="486"/>
        <v>195.40395191876451</v>
      </c>
      <c r="AY872" s="51">
        <f t="shared" ca="1" si="487"/>
        <v>-21.495469165317619</v>
      </c>
      <c r="AZ872" s="52">
        <f t="shared" ca="1" si="474"/>
        <v>0</v>
      </c>
      <c r="BA872" s="52">
        <f t="shared" ca="1" si="475"/>
        <v>0</v>
      </c>
      <c r="BB872" s="52">
        <f t="shared" si="488"/>
        <v>0</v>
      </c>
      <c r="BC872" s="39">
        <f t="shared" si="489"/>
        <v>0</v>
      </c>
      <c r="BD872" s="51">
        <f t="shared" ca="1" si="490"/>
        <v>0</v>
      </c>
      <c r="BE872" s="15">
        <f t="shared" ca="1" si="491"/>
        <v>82964.670281002545</v>
      </c>
      <c r="BF872" s="15">
        <v>-31508.45</v>
      </c>
      <c r="BG872" s="15">
        <f t="shared" ca="1" si="492"/>
        <v>1596995.6121645868</v>
      </c>
      <c r="BH872" s="15"/>
      <c r="BI872" s="15"/>
    </row>
    <row r="873" spans="1:61" ht="11.25" x14ac:dyDescent="0.2">
      <c r="A873" s="20">
        <v>32502</v>
      </c>
      <c r="B873" s="20"/>
      <c r="C873" s="20">
        <v>1</v>
      </c>
      <c r="D873" s="20">
        <f t="shared" si="476"/>
        <v>3</v>
      </c>
      <c r="E873" s="47">
        <f t="shared" si="477"/>
        <v>3</v>
      </c>
      <c r="F873" s="47">
        <f t="shared" si="478"/>
        <v>33</v>
      </c>
      <c r="G873" s="21" t="s">
        <v>954</v>
      </c>
      <c r="H873" s="29">
        <v>1698</v>
      </c>
      <c r="I873" s="48"/>
      <c r="J873" s="29">
        <f t="shared" si="479"/>
        <v>2737.0746268656717</v>
      </c>
      <c r="K873" s="125">
        <v>98585.25</v>
      </c>
      <c r="L873" s="125">
        <v>157145.23000000001</v>
      </c>
      <c r="M873" s="125">
        <v>31544</v>
      </c>
      <c r="N873" s="126">
        <f t="shared" si="459"/>
        <v>163812.0197</v>
      </c>
      <c r="O873" s="126">
        <f t="shared" ca="1" si="460"/>
        <v>463957.4712188156</v>
      </c>
      <c r="P873" s="126">
        <f t="shared" ca="1" si="461"/>
        <v>90044</v>
      </c>
      <c r="Q873" s="49">
        <f t="shared" si="480"/>
        <v>1</v>
      </c>
      <c r="R873" s="49">
        <f t="shared" si="481"/>
        <v>0</v>
      </c>
      <c r="S873" s="49">
        <f ca="1">OFFSET(V!$B$7,D873,Q873)*H873</f>
        <v>9729.5400000000009</v>
      </c>
      <c r="T873" s="49">
        <f ca="1">IF(R873&gt;0,OFFSET(V!$I$7,D873,R873)*IF(R873=1,H873-9300,IF(R873=2,H873-18000,IF(R873=3,H873-45000,0))),0)</f>
        <v>0</v>
      </c>
      <c r="U873" s="49">
        <f>IF(AND(I873=1,H873&gt;20000,H873&lt;=45000),H873*V!$G$7,0)+IF(AND(I873=1,H873&gt;45000,H873&lt;=50000),V!$G$7/5000*(50000-H873)*H873,0)</f>
        <v>0</v>
      </c>
      <c r="V873" s="50">
        <f t="shared" ca="1" si="462"/>
        <v>9729.5400000000009</v>
      </c>
      <c r="W873" s="51">
        <v>0</v>
      </c>
      <c r="X873" s="51">
        <v>0</v>
      </c>
      <c r="Y873" s="52">
        <v>0</v>
      </c>
      <c r="Z873" s="52">
        <v>54314.150127540823</v>
      </c>
      <c r="AA873" s="52">
        <v>3791</v>
      </c>
      <c r="AB873" s="138">
        <f t="shared" si="482"/>
        <v>2791</v>
      </c>
      <c r="AC873" s="52">
        <v>51389.913518624715</v>
      </c>
      <c r="AD873" s="138">
        <f t="shared" si="463"/>
        <v>0</v>
      </c>
      <c r="AE873" s="138">
        <f t="shared" si="464"/>
        <v>1698</v>
      </c>
      <c r="AF873" s="138">
        <f t="shared" si="465"/>
        <v>0</v>
      </c>
      <c r="AG873" s="138">
        <f t="shared" si="466"/>
        <v>0</v>
      </c>
      <c r="AH873" s="29"/>
      <c r="AI873" s="29"/>
      <c r="AJ873" s="15"/>
      <c r="AK873" s="51">
        <f t="shared" ca="1" si="467"/>
        <v>1217130.4819591378</v>
      </c>
      <c r="AL873" s="15">
        <f t="shared" ca="1" si="468"/>
        <v>1316904.0219591379</v>
      </c>
      <c r="AM873" s="49">
        <f t="shared" ca="1" si="469"/>
        <v>7447.3132314061158</v>
      </c>
      <c r="AN873" s="49">
        <f t="shared" ca="1" si="470"/>
        <v>0</v>
      </c>
      <c r="AO873" s="15"/>
      <c r="AP873" s="49">
        <f t="shared" ca="1" si="471"/>
        <v>29904.017001870565</v>
      </c>
      <c r="AQ873" s="15">
        <f t="shared" si="483"/>
        <v>51389.913518624715</v>
      </c>
      <c r="AR873" s="15">
        <f t="shared" si="484"/>
        <v>0</v>
      </c>
      <c r="AS873" s="15"/>
      <c r="AT873" s="15"/>
      <c r="AU873" s="51">
        <f t="shared" si="472"/>
        <v>1395.5</v>
      </c>
      <c r="AV873" s="51">
        <f t="shared" ca="1" si="473"/>
        <v>28316.522720475761</v>
      </c>
      <c r="AW873" s="51">
        <f t="shared" ca="1" si="485"/>
        <v>0</v>
      </c>
      <c r="AX873" s="15">
        <f t="shared" ca="1" si="486"/>
        <v>8226.1262037216075</v>
      </c>
      <c r="AY873" s="51">
        <f t="shared" ca="1" si="487"/>
        <v>-904.91743092084698</v>
      </c>
      <c r="AZ873" s="52">
        <f t="shared" ca="1" si="474"/>
        <v>0</v>
      </c>
      <c r="BA873" s="52">
        <f t="shared" ca="1" si="475"/>
        <v>0</v>
      </c>
      <c r="BB873" s="52">
        <f t="shared" si="488"/>
        <v>0</v>
      </c>
      <c r="BC873" s="39">
        <f t="shared" si="489"/>
        <v>0</v>
      </c>
      <c r="BD873" s="51">
        <f t="shared" ca="1" si="490"/>
        <v>0</v>
      </c>
      <c r="BE873" s="15">
        <f t="shared" ca="1" si="491"/>
        <v>58711.122291425476</v>
      </c>
      <c r="BF873" s="15">
        <v>-27692.97</v>
      </c>
      <c r="BG873" s="15">
        <f t="shared" ca="1" si="492"/>
        <v>1355369.4874819694</v>
      </c>
      <c r="BH873" s="15"/>
      <c r="BI873" s="15"/>
    </row>
    <row r="874" spans="1:61" ht="11.25" x14ac:dyDescent="0.2">
      <c r="A874" s="20">
        <v>32503</v>
      </c>
      <c r="B874" s="20"/>
      <c r="C874" s="20">
        <v>1</v>
      </c>
      <c r="D874" s="20">
        <f t="shared" si="476"/>
        <v>3</v>
      </c>
      <c r="E874" s="47">
        <f t="shared" si="477"/>
        <v>1</v>
      </c>
      <c r="F874" s="47">
        <f t="shared" si="478"/>
        <v>31</v>
      </c>
      <c r="G874" s="21" t="s">
        <v>955</v>
      </c>
      <c r="H874" s="29">
        <v>354</v>
      </c>
      <c r="I874" s="48"/>
      <c r="J874" s="29">
        <f t="shared" si="479"/>
        <v>570.62686567164178</v>
      </c>
      <c r="K874" s="125">
        <v>28471.599999999999</v>
      </c>
      <c r="L874" s="125">
        <v>30287.599999999999</v>
      </c>
      <c r="M874" s="125">
        <v>0</v>
      </c>
      <c r="N874" s="126">
        <f t="shared" si="459"/>
        <v>32311.716</v>
      </c>
      <c r="O874" s="126">
        <f t="shared" ca="1" si="460"/>
        <v>96726.11590780961</v>
      </c>
      <c r="P874" s="126">
        <f t="shared" ca="1" si="461"/>
        <v>19324</v>
      </c>
      <c r="Q874" s="49">
        <f t="shared" si="480"/>
        <v>1</v>
      </c>
      <c r="R874" s="49">
        <f t="shared" si="481"/>
        <v>0</v>
      </c>
      <c r="S874" s="49">
        <f ca="1">OFFSET(V!$B$7,D874,Q874)*H874</f>
        <v>2028.42</v>
      </c>
      <c r="T874" s="49">
        <f ca="1">IF(R874&gt;0,OFFSET(V!$I$7,D874,R874)*IF(R874=1,H874-9300,IF(R874=2,H874-18000,IF(R874=3,H874-45000,0))),0)</f>
        <v>0</v>
      </c>
      <c r="U874" s="49">
        <f>IF(AND(I874=1,H874&gt;20000,H874&lt;=45000),H874*V!$G$7,0)+IF(AND(I874=1,H874&gt;45000,H874&lt;=50000),V!$G$7/5000*(50000-H874)*H874,0)</f>
        <v>0</v>
      </c>
      <c r="V874" s="50">
        <f t="shared" ca="1" si="462"/>
        <v>2028.42</v>
      </c>
      <c r="W874" s="51">
        <v>0</v>
      </c>
      <c r="X874" s="51">
        <v>0</v>
      </c>
      <c r="Y874" s="52">
        <v>0</v>
      </c>
      <c r="Z874" s="52">
        <v>14347.942995428877</v>
      </c>
      <c r="AA874" s="52">
        <v>5305</v>
      </c>
      <c r="AB874" s="138">
        <f t="shared" si="482"/>
        <v>4305</v>
      </c>
      <c r="AC874" s="52">
        <v>13575.459580492781</v>
      </c>
      <c r="AD874" s="138">
        <f t="shared" si="463"/>
        <v>0</v>
      </c>
      <c r="AE874" s="138">
        <f t="shared" si="464"/>
        <v>354</v>
      </c>
      <c r="AF874" s="138">
        <f t="shared" si="465"/>
        <v>0</v>
      </c>
      <c r="AG874" s="138">
        <f t="shared" si="466"/>
        <v>0</v>
      </c>
      <c r="AH874" s="29"/>
      <c r="AI874" s="29"/>
      <c r="AJ874" s="15"/>
      <c r="AK874" s="51">
        <f t="shared" ca="1" si="467"/>
        <v>253748.05100914888</v>
      </c>
      <c r="AL874" s="15">
        <f t="shared" ca="1" si="468"/>
        <v>275100.47100914887</v>
      </c>
      <c r="AM874" s="49">
        <f t="shared" ca="1" si="469"/>
        <v>1552.6200729786603</v>
      </c>
      <c r="AN874" s="49">
        <f t="shared" ca="1" si="470"/>
        <v>0</v>
      </c>
      <c r="AO874" s="15"/>
      <c r="AP874" s="49">
        <f t="shared" ca="1" si="471"/>
        <v>7899.6197173232176</v>
      </c>
      <c r="AQ874" s="15">
        <f t="shared" si="483"/>
        <v>13575.459580492781</v>
      </c>
      <c r="AR874" s="15">
        <f t="shared" si="484"/>
        <v>0</v>
      </c>
      <c r="AS874" s="15"/>
      <c r="AT874" s="15"/>
      <c r="AU874" s="51">
        <f t="shared" si="472"/>
        <v>2152.5</v>
      </c>
      <c r="AV874" s="51">
        <f t="shared" ca="1" si="473"/>
        <v>5903.4446661062539</v>
      </c>
      <c r="AW874" s="51">
        <f t="shared" ca="1" si="485"/>
        <v>0</v>
      </c>
      <c r="AX874" s="15">
        <f t="shared" ca="1" si="486"/>
        <v>2380.1048029366902</v>
      </c>
      <c r="AY874" s="51">
        <f t="shared" ca="1" si="487"/>
        <v>-261.82412842407302</v>
      </c>
      <c r="AZ874" s="52">
        <f t="shared" ca="1" si="474"/>
        <v>0</v>
      </c>
      <c r="BA874" s="52">
        <f t="shared" ca="1" si="475"/>
        <v>0</v>
      </c>
      <c r="BB874" s="52">
        <f t="shared" si="488"/>
        <v>0</v>
      </c>
      <c r="BC874" s="39">
        <f t="shared" si="489"/>
        <v>0</v>
      </c>
      <c r="BD874" s="51">
        <f t="shared" ca="1" si="490"/>
        <v>0</v>
      </c>
      <c r="BE874" s="15">
        <f t="shared" ca="1" si="491"/>
        <v>15693.740255005399</v>
      </c>
      <c r="BF874" s="15">
        <v>-6180.16</v>
      </c>
      <c r="BG874" s="15">
        <f t="shared" ca="1" si="492"/>
        <v>286166.67133713298</v>
      </c>
      <c r="BH874" s="15"/>
      <c r="BI874" s="15"/>
    </row>
    <row r="875" spans="1:61" ht="11.25" x14ac:dyDescent="0.2">
      <c r="A875" s="20">
        <v>32504</v>
      </c>
      <c r="B875" s="20"/>
      <c r="C875" s="20">
        <v>1</v>
      </c>
      <c r="D875" s="20">
        <f t="shared" si="476"/>
        <v>3</v>
      </c>
      <c r="E875" s="47">
        <f t="shared" si="477"/>
        <v>3</v>
      </c>
      <c r="F875" s="47">
        <f t="shared" si="478"/>
        <v>33</v>
      </c>
      <c r="G875" s="21" t="s">
        <v>956</v>
      </c>
      <c r="H875" s="29">
        <v>1227</v>
      </c>
      <c r="I875" s="48"/>
      <c r="J875" s="29">
        <f t="shared" si="479"/>
        <v>1977.8507462686566</v>
      </c>
      <c r="K875" s="125">
        <v>65455.7</v>
      </c>
      <c r="L875" s="125">
        <v>297442.11</v>
      </c>
      <c r="M875" s="125">
        <v>0</v>
      </c>
      <c r="N875" s="126">
        <f t="shared" si="459"/>
        <v>163130.5269</v>
      </c>
      <c r="O875" s="126">
        <f t="shared" ca="1" si="460"/>
        <v>335262.55429062824</v>
      </c>
      <c r="P875" s="126">
        <f t="shared" ca="1" si="461"/>
        <v>51640</v>
      </c>
      <c r="Q875" s="49">
        <f t="shared" si="480"/>
        <v>1</v>
      </c>
      <c r="R875" s="49">
        <f t="shared" si="481"/>
        <v>0</v>
      </c>
      <c r="S875" s="49">
        <f ca="1">OFFSET(V!$B$7,D875,Q875)*H875</f>
        <v>7030.7100000000009</v>
      </c>
      <c r="T875" s="49">
        <f ca="1">IF(R875&gt;0,OFFSET(V!$I$7,D875,R875)*IF(R875=1,H875-9300,IF(R875=2,H875-18000,IF(R875=3,H875-45000,0))),0)</f>
        <v>0</v>
      </c>
      <c r="U875" s="49">
        <f>IF(AND(I875=1,H875&gt;20000,H875&lt;=45000),H875*V!$G$7,0)+IF(AND(I875=1,H875&gt;45000,H875&lt;=50000),V!$G$7/5000*(50000-H875)*H875,0)</f>
        <v>0</v>
      </c>
      <c r="V875" s="50">
        <f t="shared" ca="1" si="462"/>
        <v>7030.7100000000009</v>
      </c>
      <c r="W875" s="51">
        <v>0</v>
      </c>
      <c r="X875" s="51">
        <v>0</v>
      </c>
      <c r="Y875" s="52">
        <v>202.24849748915358</v>
      </c>
      <c r="Z875" s="52">
        <v>93160.250866623537</v>
      </c>
      <c r="AA875" s="52">
        <v>0</v>
      </c>
      <c r="AB875" s="138">
        <f t="shared" si="482"/>
        <v>0</v>
      </c>
      <c r="AC875" s="52">
        <v>88144.566824062174</v>
      </c>
      <c r="AD875" s="138">
        <f t="shared" si="463"/>
        <v>0</v>
      </c>
      <c r="AE875" s="138">
        <f t="shared" si="464"/>
        <v>1227</v>
      </c>
      <c r="AF875" s="138">
        <f t="shared" si="465"/>
        <v>0</v>
      </c>
      <c r="AG875" s="138">
        <f t="shared" si="466"/>
        <v>0</v>
      </c>
      <c r="AH875" s="29"/>
      <c r="AI875" s="29"/>
      <c r="AJ875" s="15"/>
      <c r="AK875" s="51">
        <f t="shared" ca="1" si="467"/>
        <v>879516.54968425329</v>
      </c>
      <c r="AL875" s="15">
        <f t="shared" ca="1" si="468"/>
        <v>938187.25968425325</v>
      </c>
      <c r="AM875" s="49">
        <f t="shared" ca="1" si="469"/>
        <v>5381.5390665107798</v>
      </c>
      <c r="AN875" s="49">
        <f t="shared" ca="1" si="470"/>
        <v>89.187873209815194</v>
      </c>
      <c r="AO875" s="15"/>
      <c r="AP875" s="49">
        <f t="shared" ca="1" si="471"/>
        <v>51291.711630804319</v>
      </c>
      <c r="AQ875" s="15">
        <f t="shared" si="483"/>
        <v>88144.566824062174</v>
      </c>
      <c r="AR875" s="15">
        <f t="shared" si="484"/>
        <v>0</v>
      </c>
      <c r="AS875" s="15"/>
      <c r="AT875" s="15"/>
      <c r="AU875" s="51">
        <f t="shared" si="472"/>
        <v>0</v>
      </c>
      <c r="AV875" s="51">
        <f t="shared" ca="1" si="473"/>
        <v>20461.939563029304</v>
      </c>
      <c r="AW875" s="51">
        <f t="shared" ca="1" si="485"/>
        <v>7576.4589478223352</v>
      </c>
      <c r="AX875" s="15">
        <f t="shared" ca="1" si="486"/>
        <v>0</v>
      </c>
      <c r="AY875" s="51">
        <f t="shared" ca="1" si="487"/>
        <v>0</v>
      </c>
      <c r="AZ875" s="52">
        <f t="shared" ca="1" si="474"/>
        <v>0</v>
      </c>
      <c r="BA875" s="52">
        <f t="shared" ca="1" si="475"/>
        <v>0</v>
      </c>
      <c r="BB875" s="52">
        <f t="shared" si="488"/>
        <v>0</v>
      </c>
      <c r="BC875" s="39">
        <f t="shared" si="489"/>
        <v>0</v>
      </c>
      <c r="BD875" s="51">
        <f t="shared" ca="1" si="490"/>
        <v>0</v>
      </c>
      <c r="BE875" s="15">
        <f t="shared" ca="1" si="491"/>
        <v>79330.110141655954</v>
      </c>
      <c r="BF875" s="15">
        <v>-23819.439999999999</v>
      </c>
      <c r="BG875" s="15">
        <f t="shared" ca="1" si="492"/>
        <v>999168.65676562977</v>
      </c>
      <c r="BH875" s="15"/>
      <c r="BI875" s="15"/>
    </row>
    <row r="876" spans="1:61" ht="11.25" x14ac:dyDescent="0.2">
      <c r="A876" s="20">
        <v>32505</v>
      </c>
      <c r="B876" s="20"/>
      <c r="C876" s="20">
        <v>1</v>
      </c>
      <c r="D876" s="20">
        <f t="shared" si="476"/>
        <v>3</v>
      </c>
      <c r="E876" s="47">
        <f t="shared" si="477"/>
        <v>3</v>
      </c>
      <c r="F876" s="47">
        <f t="shared" si="478"/>
        <v>33</v>
      </c>
      <c r="G876" s="21" t="s">
        <v>957</v>
      </c>
      <c r="H876" s="29">
        <v>1804</v>
      </c>
      <c r="I876" s="48"/>
      <c r="J876" s="29">
        <f t="shared" si="479"/>
        <v>2907.9402985074626</v>
      </c>
      <c r="K876" s="125">
        <v>95985</v>
      </c>
      <c r="L876" s="125">
        <v>192613</v>
      </c>
      <c r="M876" s="125">
        <v>31508</v>
      </c>
      <c r="N876" s="126">
        <f t="shared" si="459"/>
        <v>175736.27000000002</v>
      </c>
      <c r="O876" s="126">
        <f t="shared" ca="1" si="460"/>
        <v>492920.65846804669</v>
      </c>
      <c r="P876" s="126">
        <f t="shared" ca="1" si="461"/>
        <v>95155</v>
      </c>
      <c r="Q876" s="49">
        <f t="shared" si="480"/>
        <v>1</v>
      </c>
      <c r="R876" s="49">
        <f t="shared" si="481"/>
        <v>0</v>
      </c>
      <c r="S876" s="49">
        <f ca="1">OFFSET(V!$B$7,D876,Q876)*H876</f>
        <v>10336.92</v>
      </c>
      <c r="T876" s="49">
        <f ca="1">IF(R876&gt;0,OFFSET(V!$I$7,D876,R876)*IF(R876=1,H876-9300,IF(R876=2,H876-18000,IF(R876=3,H876-45000,0))),0)</f>
        <v>0</v>
      </c>
      <c r="U876" s="49">
        <f>IF(AND(I876=1,H876&gt;20000,H876&lt;=45000),H876*V!$G$7,0)+IF(AND(I876=1,H876&gt;45000,H876&lt;=50000),V!$G$7/5000*(50000-H876)*H876,0)</f>
        <v>0</v>
      </c>
      <c r="V876" s="50">
        <f t="shared" ca="1" si="462"/>
        <v>10336.92</v>
      </c>
      <c r="W876" s="51">
        <v>0</v>
      </c>
      <c r="X876" s="51">
        <v>0</v>
      </c>
      <c r="Y876" s="52">
        <v>493.23052549726384</v>
      </c>
      <c r="Z876" s="52">
        <v>28627.5008539058</v>
      </c>
      <c r="AA876" s="52">
        <v>2467</v>
      </c>
      <c r="AB876" s="138">
        <f t="shared" si="482"/>
        <v>1467</v>
      </c>
      <c r="AC876" s="52">
        <v>27086.215832927075</v>
      </c>
      <c r="AD876" s="138">
        <f t="shared" si="463"/>
        <v>0</v>
      </c>
      <c r="AE876" s="138">
        <f t="shared" si="464"/>
        <v>1804</v>
      </c>
      <c r="AF876" s="138">
        <f t="shared" si="465"/>
        <v>0</v>
      </c>
      <c r="AG876" s="138">
        <f t="shared" si="466"/>
        <v>0</v>
      </c>
      <c r="AH876" s="29"/>
      <c r="AI876" s="29"/>
      <c r="AJ876" s="15"/>
      <c r="AK876" s="51">
        <f t="shared" ca="1" si="467"/>
        <v>1293111.5367810864</v>
      </c>
      <c r="AL876" s="15">
        <f t="shared" ca="1" si="468"/>
        <v>1398603.4567810863</v>
      </c>
      <c r="AM876" s="49">
        <f t="shared" ca="1" si="469"/>
        <v>7912.2220668178052</v>
      </c>
      <c r="AN876" s="49">
        <f t="shared" ca="1" si="470"/>
        <v>217.50560383579437</v>
      </c>
      <c r="AO876" s="15"/>
      <c r="AP876" s="49">
        <f t="shared" ca="1" si="471"/>
        <v>15761.588283090452</v>
      </c>
      <c r="AQ876" s="15">
        <f t="shared" si="483"/>
        <v>27086.215832927075</v>
      </c>
      <c r="AR876" s="15">
        <f t="shared" si="484"/>
        <v>0</v>
      </c>
      <c r="AS876" s="15"/>
      <c r="AT876" s="15"/>
      <c r="AU876" s="51">
        <f t="shared" si="472"/>
        <v>733.5</v>
      </c>
      <c r="AV876" s="51">
        <f t="shared" ca="1" si="473"/>
        <v>30084.220840835264</v>
      </c>
      <c r="AW876" s="51">
        <f t="shared" ca="1" si="485"/>
        <v>0</v>
      </c>
      <c r="AX876" s="15">
        <f t="shared" ca="1" si="486"/>
        <v>19493.093290998644</v>
      </c>
      <c r="AY876" s="51">
        <f t="shared" ca="1" si="487"/>
        <v>-2144.3434570223935</v>
      </c>
      <c r="AZ876" s="52">
        <f t="shared" ca="1" si="474"/>
        <v>0</v>
      </c>
      <c r="BA876" s="52">
        <f t="shared" ca="1" si="475"/>
        <v>0</v>
      </c>
      <c r="BB876" s="52">
        <f t="shared" si="488"/>
        <v>0</v>
      </c>
      <c r="BC876" s="39">
        <f t="shared" si="489"/>
        <v>0</v>
      </c>
      <c r="BD876" s="51">
        <f t="shared" ca="1" si="490"/>
        <v>0</v>
      </c>
      <c r="BE876" s="15">
        <f t="shared" ca="1" si="491"/>
        <v>44434.965666903328</v>
      </c>
      <c r="BF876" s="15">
        <v>-30621.279999999999</v>
      </c>
      <c r="BG876" s="15">
        <f t="shared" ca="1" si="492"/>
        <v>1420546.8701186432</v>
      </c>
      <c r="BH876" s="15"/>
      <c r="BI876" s="15"/>
    </row>
    <row r="877" spans="1:61" ht="11.25" x14ac:dyDescent="0.2">
      <c r="A877" s="20">
        <v>32506</v>
      </c>
      <c r="B877" s="20"/>
      <c r="C877" s="20">
        <v>1</v>
      </c>
      <c r="D877" s="20">
        <f t="shared" si="476"/>
        <v>3</v>
      </c>
      <c r="E877" s="47">
        <f t="shared" si="477"/>
        <v>2</v>
      </c>
      <c r="F877" s="47">
        <f t="shared" si="478"/>
        <v>32</v>
      </c>
      <c r="G877" s="21" t="s">
        <v>958</v>
      </c>
      <c r="H877" s="29">
        <v>904</v>
      </c>
      <c r="I877" s="48"/>
      <c r="J877" s="29">
        <f t="shared" si="479"/>
        <v>1457.1940298507463</v>
      </c>
      <c r="K877" s="125">
        <v>48285.45</v>
      </c>
      <c r="L877" s="125">
        <v>114756.04</v>
      </c>
      <c r="M877" s="125">
        <v>0</v>
      </c>
      <c r="N877" s="126">
        <f t="shared" si="459"/>
        <v>79520.3796</v>
      </c>
      <c r="O877" s="126">
        <f t="shared" ca="1" si="460"/>
        <v>247006.80446514094</v>
      </c>
      <c r="P877" s="126">
        <f t="shared" ca="1" si="461"/>
        <v>50246</v>
      </c>
      <c r="Q877" s="49">
        <f t="shared" si="480"/>
        <v>1</v>
      </c>
      <c r="R877" s="49">
        <f t="shared" si="481"/>
        <v>0</v>
      </c>
      <c r="S877" s="49">
        <f ca="1">OFFSET(V!$B$7,D877,Q877)*H877</f>
        <v>5179.92</v>
      </c>
      <c r="T877" s="49">
        <f ca="1">IF(R877&gt;0,OFFSET(V!$I$7,D877,R877)*IF(R877=1,H877-9300,IF(R877=2,H877-18000,IF(R877=3,H877-45000,0))),0)</f>
        <v>0</v>
      </c>
      <c r="U877" s="49">
        <f>IF(AND(I877=1,H877&gt;20000,H877&lt;=45000),H877*V!$G$7,0)+IF(AND(I877=1,H877&gt;45000,H877&lt;=50000),V!$G$7/5000*(50000-H877)*H877,0)</f>
        <v>0</v>
      </c>
      <c r="V877" s="50">
        <f t="shared" ca="1" si="462"/>
        <v>5179.92</v>
      </c>
      <c r="W877" s="51">
        <v>0</v>
      </c>
      <c r="X877" s="51">
        <v>0</v>
      </c>
      <c r="Y877" s="52">
        <v>0</v>
      </c>
      <c r="Z877" s="52">
        <v>23657.623743668377</v>
      </c>
      <c r="AA877" s="52">
        <v>0</v>
      </c>
      <c r="AB877" s="138">
        <f t="shared" si="482"/>
        <v>0</v>
      </c>
      <c r="AC877" s="52">
        <v>22383.9134993076</v>
      </c>
      <c r="AD877" s="138">
        <f t="shared" si="463"/>
        <v>0</v>
      </c>
      <c r="AE877" s="138">
        <f t="shared" si="464"/>
        <v>904</v>
      </c>
      <c r="AF877" s="138">
        <f t="shared" si="465"/>
        <v>0</v>
      </c>
      <c r="AG877" s="138">
        <f t="shared" si="466"/>
        <v>0</v>
      </c>
      <c r="AH877" s="29"/>
      <c r="AI877" s="29"/>
      <c r="AJ877" s="15"/>
      <c r="AK877" s="51">
        <f t="shared" ca="1" si="467"/>
        <v>647989.37319850456</v>
      </c>
      <c r="AL877" s="15">
        <f t="shared" ca="1" si="468"/>
        <v>703415.2931985046</v>
      </c>
      <c r="AM877" s="49">
        <f t="shared" ca="1" si="469"/>
        <v>3964.8828982279911</v>
      </c>
      <c r="AN877" s="49">
        <f t="shared" ca="1" si="470"/>
        <v>0</v>
      </c>
      <c r="AO877" s="15"/>
      <c r="AP877" s="49">
        <f t="shared" ca="1" si="471"/>
        <v>13025.297845833153</v>
      </c>
      <c r="AQ877" s="15">
        <f t="shared" si="483"/>
        <v>22383.9134993076</v>
      </c>
      <c r="AR877" s="15">
        <f t="shared" si="484"/>
        <v>0</v>
      </c>
      <c r="AS877" s="15"/>
      <c r="AT877" s="15"/>
      <c r="AU877" s="51">
        <f t="shared" si="472"/>
        <v>0</v>
      </c>
      <c r="AV877" s="51">
        <f t="shared" ca="1" si="473"/>
        <v>15075.463215141395</v>
      </c>
      <c r="AW877" s="51">
        <f t="shared" ca="1" si="485"/>
        <v>0</v>
      </c>
      <c r="AX877" s="15">
        <f t="shared" ca="1" si="486"/>
        <v>5716.8475616669457</v>
      </c>
      <c r="AY877" s="51">
        <f t="shared" ca="1" si="487"/>
        <v>-628.88349635692475</v>
      </c>
      <c r="AZ877" s="52">
        <f t="shared" ca="1" si="474"/>
        <v>0</v>
      </c>
      <c r="BA877" s="52">
        <f t="shared" ca="1" si="475"/>
        <v>0</v>
      </c>
      <c r="BB877" s="52">
        <f t="shared" si="488"/>
        <v>0</v>
      </c>
      <c r="BC877" s="39">
        <f t="shared" si="489"/>
        <v>0</v>
      </c>
      <c r="BD877" s="51">
        <f t="shared" ca="1" si="490"/>
        <v>0</v>
      </c>
      <c r="BE877" s="15">
        <f t="shared" ca="1" si="491"/>
        <v>27471.877564617622</v>
      </c>
      <c r="BF877" s="15">
        <v>-15710.46</v>
      </c>
      <c r="BG877" s="15">
        <f t="shared" ca="1" si="492"/>
        <v>719141.59366135031</v>
      </c>
      <c r="BH877" s="15"/>
      <c r="BI877" s="15"/>
    </row>
    <row r="878" spans="1:61" ht="11.25" x14ac:dyDescent="0.2">
      <c r="A878" s="20">
        <v>32508</v>
      </c>
      <c r="B878" s="20"/>
      <c r="C878" s="20">
        <v>1</v>
      </c>
      <c r="D878" s="20">
        <f t="shared" si="476"/>
        <v>3</v>
      </c>
      <c r="E878" s="47">
        <f t="shared" si="477"/>
        <v>4</v>
      </c>
      <c r="F878" s="47">
        <f t="shared" si="478"/>
        <v>34</v>
      </c>
      <c r="G878" s="21" t="s">
        <v>959</v>
      </c>
      <c r="H878" s="29">
        <v>4546</v>
      </c>
      <c r="I878" s="48"/>
      <c r="J878" s="29">
        <f t="shared" si="479"/>
        <v>7327.8805970149251</v>
      </c>
      <c r="K878" s="125">
        <v>268089.7</v>
      </c>
      <c r="L878" s="125">
        <v>700751.97</v>
      </c>
      <c r="M878" s="125">
        <v>68239</v>
      </c>
      <c r="N878" s="126">
        <f t="shared" si="459"/>
        <v>534556.85230000003</v>
      </c>
      <c r="O878" s="126">
        <f t="shared" ca="1" si="460"/>
        <v>1242138.200330233</v>
      </c>
      <c r="P878" s="126">
        <f t="shared" ca="1" si="461"/>
        <v>212274</v>
      </c>
      <c r="Q878" s="49">
        <f t="shared" si="480"/>
        <v>1</v>
      </c>
      <c r="R878" s="49">
        <f t="shared" si="481"/>
        <v>0</v>
      </c>
      <c r="S878" s="49">
        <f ca="1">OFFSET(V!$B$7,D878,Q878)*H878</f>
        <v>26048.58</v>
      </c>
      <c r="T878" s="49">
        <f ca="1">IF(R878&gt;0,OFFSET(V!$I$7,D878,R878)*IF(R878=1,H878-9300,IF(R878=2,H878-18000,IF(R878=3,H878-45000,0))),0)</f>
        <v>0</v>
      </c>
      <c r="U878" s="49">
        <f>IF(AND(I878=1,H878&gt;20000,H878&lt;=45000),H878*V!$G$7,0)+IF(AND(I878=1,H878&gt;45000,H878&lt;=50000),V!$G$7/5000*(50000-H878)*H878,0)</f>
        <v>0</v>
      </c>
      <c r="V878" s="50">
        <f t="shared" ca="1" si="462"/>
        <v>26048.58</v>
      </c>
      <c r="W878" s="51">
        <v>21440.100000000002</v>
      </c>
      <c r="X878" s="51">
        <v>0</v>
      </c>
      <c r="Y878" s="52">
        <v>2436.7201296483358</v>
      </c>
      <c r="Z878" s="52">
        <v>174841.82757643363</v>
      </c>
      <c r="AA878" s="52">
        <v>87324</v>
      </c>
      <c r="AB878" s="138">
        <f t="shared" si="482"/>
        <v>86324</v>
      </c>
      <c r="AC878" s="52">
        <v>165428.46343894431</v>
      </c>
      <c r="AD878" s="138">
        <f t="shared" si="463"/>
        <v>0</v>
      </c>
      <c r="AE878" s="138">
        <f t="shared" si="464"/>
        <v>4546</v>
      </c>
      <c r="AF878" s="138">
        <f t="shared" si="465"/>
        <v>0</v>
      </c>
      <c r="AG878" s="138">
        <f t="shared" si="466"/>
        <v>0</v>
      </c>
      <c r="AH878" s="29"/>
      <c r="AI878" s="29"/>
      <c r="AJ878" s="15"/>
      <c r="AK878" s="51">
        <f t="shared" ca="1" si="467"/>
        <v>3258583.7284960193</v>
      </c>
      <c r="AL878" s="15">
        <f t="shared" ca="1" si="468"/>
        <v>3518346.4084960194</v>
      </c>
      <c r="AM878" s="49">
        <f t="shared" ca="1" si="469"/>
        <v>19938.448733788107</v>
      </c>
      <c r="AN878" s="49">
        <f t="shared" ca="1" si="470"/>
        <v>1074.5488281441262</v>
      </c>
      <c r="AO878" s="15"/>
      <c r="AP878" s="49">
        <f t="shared" ca="1" si="471"/>
        <v>96263.551435606758</v>
      </c>
      <c r="AQ878" s="15">
        <f t="shared" si="483"/>
        <v>165428.46343894431</v>
      </c>
      <c r="AR878" s="15">
        <f t="shared" si="484"/>
        <v>0</v>
      </c>
      <c r="AS878" s="15"/>
      <c r="AT878" s="15"/>
      <c r="AU878" s="51">
        <f t="shared" si="472"/>
        <v>43162</v>
      </c>
      <c r="AV878" s="51">
        <f t="shared" ca="1" si="473"/>
        <v>75810.902407115907</v>
      </c>
      <c r="AW878" s="51">
        <f t="shared" ca="1" si="485"/>
        <v>0</v>
      </c>
      <c r="AX878" s="15">
        <f t="shared" ca="1" si="486"/>
        <v>49807.990403778356</v>
      </c>
      <c r="AY878" s="51">
        <f t="shared" ca="1" si="487"/>
        <v>-5479.1426242799544</v>
      </c>
      <c r="AZ878" s="52">
        <f t="shared" ca="1" si="474"/>
        <v>0</v>
      </c>
      <c r="BA878" s="52">
        <f t="shared" ca="1" si="475"/>
        <v>0</v>
      </c>
      <c r="BB878" s="52">
        <f t="shared" si="488"/>
        <v>0</v>
      </c>
      <c r="BC878" s="39">
        <f t="shared" si="489"/>
        <v>0</v>
      </c>
      <c r="BD878" s="51">
        <f t="shared" ca="1" si="490"/>
        <v>0</v>
      </c>
      <c r="BE878" s="15">
        <f t="shared" ca="1" si="491"/>
        <v>209757.31121844272</v>
      </c>
      <c r="BF878" s="15">
        <v>-83560.45</v>
      </c>
      <c r="BG878" s="15">
        <f t="shared" ca="1" si="492"/>
        <v>3665556.2672763942</v>
      </c>
      <c r="BH878" s="15"/>
      <c r="BI878" s="15"/>
    </row>
    <row r="879" spans="1:61" ht="11.25" x14ac:dyDescent="0.2">
      <c r="A879" s="20">
        <v>32509</v>
      </c>
      <c r="B879" s="20"/>
      <c r="C879" s="20">
        <v>1</v>
      </c>
      <c r="D879" s="20">
        <f t="shared" si="476"/>
        <v>3</v>
      </c>
      <c r="E879" s="47">
        <f t="shared" si="477"/>
        <v>3</v>
      </c>
      <c r="F879" s="47">
        <f t="shared" si="478"/>
        <v>33</v>
      </c>
      <c r="G879" s="21" t="s">
        <v>960</v>
      </c>
      <c r="H879" s="29">
        <v>1394</v>
      </c>
      <c r="I879" s="48"/>
      <c r="J879" s="29">
        <f t="shared" si="479"/>
        <v>2247.0447761194032</v>
      </c>
      <c r="K879" s="125">
        <v>71456.55</v>
      </c>
      <c r="L879" s="125">
        <v>312508.79999999999</v>
      </c>
      <c r="M879" s="125">
        <v>0</v>
      </c>
      <c r="N879" s="126">
        <f t="shared" si="459"/>
        <v>173327.14799999999</v>
      </c>
      <c r="O879" s="126">
        <f t="shared" ca="1" si="460"/>
        <v>380893.23608894524</v>
      </c>
      <c r="P879" s="126">
        <f t="shared" ca="1" si="461"/>
        <v>62270</v>
      </c>
      <c r="Q879" s="49">
        <f t="shared" si="480"/>
        <v>1</v>
      </c>
      <c r="R879" s="49">
        <f t="shared" si="481"/>
        <v>0</v>
      </c>
      <c r="S879" s="49">
        <f ca="1">OFFSET(V!$B$7,D879,Q879)*H879</f>
        <v>7987.6200000000008</v>
      </c>
      <c r="T879" s="49">
        <f ca="1">IF(R879&gt;0,OFFSET(V!$I$7,D879,R879)*IF(R879=1,H879-9300,IF(R879=2,H879-18000,IF(R879=3,H879-45000,0))),0)</f>
        <v>0</v>
      </c>
      <c r="U879" s="49">
        <f>IF(AND(I879=1,H879&gt;20000,H879&lt;=45000),H879*V!$G$7,0)+IF(AND(I879=1,H879&gt;45000,H879&lt;=50000),V!$G$7/5000*(50000-H879)*H879,0)</f>
        <v>0</v>
      </c>
      <c r="V879" s="50">
        <f t="shared" ca="1" si="462"/>
        <v>7987.6200000000008</v>
      </c>
      <c r="W879" s="51">
        <v>0</v>
      </c>
      <c r="X879" s="51">
        <v>0</v>
      </c>
      <c r="Y879" s="52">
        <v>0</v>
      </c>
      <c r="Z879" s="52">
        <v>24020.188513331828</v>
      </c>
      <c r="AA879" s="52">
        <v>0</v>
      </c>
      <c r="AB879" s="138">
        <f t="shared" si="482"/>
        <v>0</v>
      </c>
      <c r="AC879" s="52">
        <v>22726.958030321206</v>
      </c>
      <c r="AD879" s="138">
        <f t="shared" si="463"/>
        <v>0</v>
      </c>
      <c r="AE879" s="138">
        <f t="shared" si="464"/>
        <v>1394</v>
      </c>
      <c r="AF879" s="138">
        <f t="shared" si="465"/>
        <v>0</v>
      </c>
      <c r="AG879" s="138">
        <f t="shared" si="466"/>
        <v>0</v>
      </c>
      <c r="AH879" s="29"/>
      <c r="AI879" s="29"/>
      <c r="AJ879" s="15"/>
      <c r="AK879" s="51">
        <f t="shared" ca="1" si="467"/>
        <v>999222.55114902137</v>
      </c>
      <c r="AL879" s="15">
        <f t="shared" ca="1" si="468"/>
        <v>1069480.1711490215</v>
      </c>
      <c r="AM879" s="49">
        <f t="shared" ca="1" si="469"/>
        <v>6113.9897789046681</v>
      </c>
      <c r="AN879" s="49">
        <f t="shared" ca="1" si="470"/>
        <v>0</v>
      </c>
      <c r="AO879" s="15"/>
      <c r="AP879" s="49">
        <f t="shared" ca="1" si="471"/>
        <v>13224.916969226146</v>
      </c>
      <c r="AQ879" s="15">
        <f t="shared" si="483"/>
        <v>22726.958030321206</v>
      </c>
      <c r="AR879" s="15">
        <f t="shared" si="484"/>
        <v>0</v>
      </c>
      <c r="AS879" s="15"/>
      <c r="AT879" s="15"/>
      <c r="AU879" s="51">
        <f t="shared" si="472"/>
        <v>0</v>
      </c>
      <c r="AV879" s="51">
        <f t="shared" ca="1" si="473"/>
        <v>23246.897922463613</v>
      </c>
      <c r="AW879" s="51">
        <f t="shared" ca="1" si="485"/>
        <v>0</v>
      </c>
      <c r="AX879" s="15">
        <f t="shared" ca="1" si="486"/>
        <v>13744.856861368557</v>
      </c>
      <c r="AY879" s="51">
        <f t="shared" ca="1" si="487"/>
        <v>-1512.0070190191482</v>
      </c>
      <c r="AZ879" s="52">
        <f t="shared" ca="1" si="474"/>
        <v>0</v>
      </c>
      <c r="BA879" s="52">
        <f t="shared" ca="1" si="475"/>
        <v>0</v>
      </c>
      <c r="BB879" s="52">
        <f t="shared" si="488"/>
        <v>0</v>
      </c>
      <c r="BC879" s="39">
        <f t="shared" si="489"/>
        <v>0</v>
      </c>
      <c r="BD879" s="51">
        <f t="shared" ca="1" si="490"/>
        <v>0</v>
      </c>
      <c r="BE879" s="15">
        <f t="shared" ca="1" si="491"/>
        <v>34959.807872670615</v>
      </c>
      <c r="BF879" s="15">
        <v>-26471.54</v>
      </c>
      <c r="BG879" s="15">
        <f t="shared" ca="1" si="492"/>
        <v>1084082.4288005969</v>
      </c>
      <c r="BH879" s="15"/>
      <c r="BI879" s="15"/>
    </row>
    <row r="880" spans="1:61" ht="11.25" x14ac:dyDescent="0.2">
      <c r="A880" s="20">
        <v>32511</v>
      </c>
      <c r="B880" s="20"/>
      <c r="C880" s="20">
        <v>1</v>
      </c>
      <c r="D880" s="20">
        <f t="shared" si="476"/>
        <v>3</v>
      </c>
      <c r="E880" s="47">
        <f t="shared" si="477"/>
        <v>2</v>
      </c>
      <c r="F880" s="47">
        <f t="shared" si="478"/>
        <v>32</v>
      </c>
      <c r="G880" s="21" t="s">
        <v>961</v>
      </c>
      <c r="H880" s="29">
        <v>545</v>
      </c>
      <c r="I880" s="48"/>
      <c r="J880" s="29">
        <f t="shared" si="479"/>
        <v>878.50746268656712</v>
      </c>
      <c r="K880" s="125">
        <v>27380.799999999999</v>
      </c>
      <c r="L880" s="125">
        <v>39053.83</v>
      </c>
      <c r="M880" s="125">
        <v>30801</v>
      </c>
      <c r="N880" s="126">
        <f t="shared" si="459"/>
        <v>65746.169699999999</v>
      </c>
      <c r="O880" s="126">
        <f t="shared" ca="1" si="460"/>
        <v>148914.50047953738</v>
      </c>
      <c r="P880" s="126">
        <f t="shared" ca="1" si="461"/>
        <v>24950</v>
      </c>
      <c r="Q880" s="49">
        <f t="shared" si="480"/>
        <v>1</v>
      </c>
      <c r="R880" s="49">
        <f t="shared" si="481"/>
        <v>0</v>
      </c>
      <c r="S880" s="49">
        <f ca="1">OFFSET(V!$B$7,D880,Q880)*H880</f>
        <v>3122.8500000000004</v>
      </c>
      <c r="T880" s="49">
        <f ca="1">IF(R880&gt;0,OFFSET(V!$I$7,D880,R880)*IF(R880=1,H880-9300,IF(R880=2,H880-18000,IF(R880=3,H880-45000,0))),0)</f>
        <v>0</v>
      </c>
      <c r="U880" s="49">
        <f>IF(AND(I880=1,H880&gt;20000,H880&lt;=45000),H880*V!$G$7,0)+IF(AND(I880=1,H880&gt;45000,H880&lt;=50000),V!$G$7/5000*(50000-H880)*H880,0)</f>
        <v>0</v>
      </c>
      <c r="V880" s="50">
        <f t="shared" ca="1" si="462"/>
        <v>3122.8500000000004</v>
      </c>
      <c r="W880" s="51">
        <v>0</v>
      </c>
      <c r="X880" s="51">
        <v>0</v>
      </c>
      <c r="Y880" s="52">
        <v>175.6502401837169</v>
      </c>
      <c r="Z880" s="52">
        <v>16767.5123362136</v>
      </c>
      <c r="AA880" s="52">
        <v>1988</v>
      </c>
      <c r="AB880" s="138">
        <f t="shared" si="482"/>
        <v>988</v>
      </c>
      <c r="AC880" s="52">
        <v>15864.760966655749</v>
      </c>
      <c r="AD880" s="138">
        <f t="shared" si="463"/>
        <v>0</v>
      </c>
      <c r="AE880" s="138">
        <f t="shared" si="464"/>
        <v>545</v>
      </c>
      <c r="AF880" s="138">
        <f t="shared" si="465"/>
        <v>0</v>
      </c>
      <c r="AG880" s="138">
        <f t="shared" si="466"/>
        <v>0</v>
      </c>
      <c r="AH880" s="29"/>
      <c r="AI880" s="29"/>
      <c r="AJ880" s="15"/>
      <c r="AK880" s="51">
        <f t="shared" ca="1" si="467"/>
        <v>390657.31016945234</v>
      </c>
      <c r="AL880" s="15">
        <f t="shared" ca="1" si="468"/>
        <v>418730.16016945231</v>
      </c>
      <c r="AM880" s="49">
        <f t="shared" ca="1" si="469"/>
        <v>2390.3331632016098</v>
      </c>
      <c r="AN880" s="49">
        <f t="shared" ca="1" si="470"/>
        <v>77.458530200547358</v>
      </c>
      <c r="AO880" s="15"/>
      <c r="AP880" s="49">
        <f t="shared" ca="1" si="471"/>
        <v>9231.7742762020189</v>
      </c>
      <c r="AQ880" s="15">
        <f t="shared" si="483"/>
        <v>15864.760966655749</v>
      </c>
      <c r="AR880" s="15">
        <f t="shared" si="484"/>
        <v>0</v>
      </c>
      <c r="AS880" s="15"/>
      <c r="AT880" s="15"/>
      <c r="AU880" s="51">
        <f t="shared" si="472"/>
        <v>494</v>
      </c>
      <c r="AV880" s="51">
        <f t="shared" ca="1" si="473"/>
        <v>9088.6365622257308</v>
      </c>
      <c r="AW880" s="51">
        <f t="shared" ca="1" si="485"/>
        <v>0</v>
      </c>
      <c r="AX880" s="15">
        <f t="shared" ca="1" si="486"/>
        <v>2949.6498717720006</v>
      </c>
      <c r="AY880" s="51">
        <f t="shared" ca="1" si="487"/>
        <v>-324.47710112596474</v>
      </c>
      <c r="AZ880" s="52">
        <f t="shared" ca="1" si="474"/>
        <v>0</v>
      </c>
      <c r="BA880" s="52">
        <f t="shared" ca="1" si="475"/>
        <v>0</v>
      </c>
      <c r="BB880" s="52">
        <f t="shared" si="488"/>
        <v>0</v>
      </c>
      <c r="BC880" s="39">
        <f t="shared" si="489"/>
        <v>0</v>
      </c>
      <c r="BD880" s="51">
        <f t="shared" ca="1" si="490"/>
        <v>0</v>
      </c>
      <c r="BE880" s="15">
        <f t="shared" ca="1" si="491"/>
        <v>18489.933737301784</v>
      </c>
      <c r="BF880" s="15">
        <v>-8888.4599999999991</v>
      </c>
      <c r="BG880" s="15">
        <f t="shared" ca="1" si="492"/>
        <v>430799.42560015625</v>
      </c>
      <c r="BH880" s="15"/>
      <c r="BI880" s="15"/>
    </row>
    <row r="881" spans="1:61" ht="11.25" x14ac:dyDescent="0.2">
      <c r="A881" s="20">
        <v>32514</v>
      </c>
      <c r="B881" s="20"/>
      <c r="C881" s="20">
        <v>1</v>
      </c>
      <c r="D881" s="20">
        <f t="shared" si="476"/>
        <v>3</v>
      </c>
      <c r="E881" s="47">
        <f t="shared" si="477"/>
        <v>2</v>
      </c>
      <c r="F881" s="47">
        <f t="shared" si="478"/>
        <v>32</v>
      </c>
      <c r="G881" s="21" t="s">
        <v>962</v>
      </c>
      <c r="H881" s="29">
        <v>653</v>
      </c>
      <c r="I881" s="48"/>
      <c r="J881" s="29">
        <f t="shared" si="479"/>
        <v>1052.5970149253731</v>
      </c>
      <c r="K881" s="125">
        <v>30323</v>
      </c>
      <c r="L881" s="125">
        <v>35508.07</v>
      </c>
      <c r="M881" s="125">
        <v>33627</v>
      </c>
      <c r="N881" s="126">
        <f t="shared" si="459"/>
        <v>69307.707299999995</v>
      </c>
      <c r="O881" s="126">
        <f t="shared" ca="1" si="460"/>
        <v>178424.16295988607</v>
      </c>
      <c r="P881" s="126">
        <f t="shared" ca="1" si="461"/>
        <v>32735</v>
      </c>
      <c r="Q881" s="49">
        <f t="shared" si="480"/>
        <v>1</v>
      </c>
      <c r="R881" s="49">
        <f t="shared" si="481"/>
        <v>0</v>
      </c>
      <c r="S881" s="49">
        <f ca="1">OFFSET(V!$B$7,D881,Q881)*H881</f>
        <v>3741.69</v>
      </c>
      <c r="T881" s="49">
        <f ca="1">IF(R881&gt;0,OFFSET(V!$I$7,D881,R881)*IF(R881=1,H881-9300,IF(R881=2,H881-18000,IF(R881=3,H881-45000,0))),0)</f>
        <v>0</v>
      </c>
      <c r="U881" s="49">
        <f>IF(AND(I881=1,H881&gt;20000,H881&lt;=45000),H881*V!$G$7,0)+IF(AND(I881=1,H881&gt;45000,H881&lt;=50000),V!$G$7/5000*(50000-H881)*H881,0)</f>
        <v>0</v>
      </c>
      <c r="V881" s="50">
        <f t="shared" ca="1" si="462"/>
        <v>3741.69</v>
      </c>
      <c r="W881" s="51">
        <v>0</v>
      </c>
      <c r="X881" s="51">
        <v>0</v>
      </c>
      <c r="Y881" s="52">
        <v>53.923242952551902</v>
      </c>
      <c r="Z881" s="52">
        <v>19249.362295880175</v>
      </c>
      <c r="AA881" s="52">
        <v>0</v>
      </c>
      <c r="AB881" s="138">
        <f t="shared" si="482"/>
        <v>0</v>
      </c>
      <c r="AC881" s="52">
        <v>18212.989825875171</v>
      </c>
      <c r="AD881" s="138">
        <f t="shared" si="463"/>
        <v>0</v>
      </c>
      <c r="AE881" s="138">
        <f t="shared" si="464"/>
        <v>653</v>
      </c>
      <c r="AF881" s="138">
        <f t="shared" si="465"/>
        <v>0</v>
      </c>
      <c r="AG881" s="138">
        <f t="shared" si="466"/>
        <v>0</v>
      </c>
      <c r="AH881" s="29"/>
      <c r="AI881" s="29"/>
      <c r="AJ881" s="15"/>
      <c r="AK881" s="51">
        <f t="shared" ca="1" si="467"/>
        <v>468071.96979936218</v>
      </c>
      <c r="AL881" s="15">
        <f t="shared" ca="1" si="468"/>
        <v>504548.65979936218</v>
      </c>
      <c r="AM881" s="49">
        <f t="shared" ca="1" si="469"/>
        <v>2864.0138634323876</v>
      </c>
      <c r="AN881" s="49">
        <f t="shared" ca="1" si="470"/>
        <v>23.779159871247888</v>
      </c>
      <c r="AO881" s="15"/>
      <c r="AP881" s="49">
        <f t="shared" ca="1" si="471"/>
        <v>10598.218991173781</v>
      </c>
      <c r="AQ881" s="15">
        <f t="shared" si="483"/>
        <v>18212.989825875171</v>
      </c>
      <c r="AR881" s="15">
        <f t="shared" si="484"/>
        <v>0</v>
      </c>
      <c r="AS881" s="15"/>
      <c r="AT881" s="15"/>
      <c r="AU881" s="51">
        <f t="shared" si="472"/>
        <v>0</v>
      </c>
      <c r="AV881" s="51">
        <f t="shared" ca="1" si="473"/>
        <v>10889.687477308995</v>
      </c>
      <c r="AW881" s="51">
        <f t="shared" ca="1" si="485"/>
        <v>0</v>
      </c>
      <c r="AX881" s="15">
        <f t="shared" ca="1" si="486"/>
        <v>3274.9166426076044</v>
      </c>
      <c r="AY881" s="51">
        <f t="shared" ca="1" si="487"/>
        <v>-360.25816785641575</v>
      </c>
      <c r="AZ881" s="52">
        <f t="shared" ca="1" si="474"/>
        <v>0</v>
      </c>
      <c r="BA881" s="52">
        <f t="shared" ca="1" si="475"/>
        <v>0</v>
      </c>
      <c r="BB881" s="52">
        <f t="shared" si="488"/>
        <v>0</v>
      </c>
      <c r="BC881" s="39">
        <f t="shared" si="489"/>
        <v>0</v>
      </c>
      <c r="BD881" s="51">
        <f t="shared" ca="1" si="490"/>
        <v>0</v>
      </c>
      <c r="BE881" s="15">
        <f t="shared" ca="1" si="491"/>
        <v>21127.648300626359</v>
      </c>
      <c r="BF881" s="15">
        <v>-10364.93</v>
      </c>
      <c r="BG881" s="15">
        <f t="shared" ca="1" si="492"/>
        <v>518199.17112329212</v>
      </c>
      <c r="BH881" s="15"/>
      <c r="BI881" s="15"/>
    </row>
    <row r="882" spans="1:61" ht="11.25" x14ac:dyDescent="0.2">
      <c r="A882" s="20">
        <v>32515</v>
      </c>
      <c r="B882" s="20"/>
      <c r="C882" s="20">
        <v>1</v>
      </c>
      <c r="D882" s="20">
        <f t="shared" si="476"/>
        <v>3</v>
      </c>
      <c r="E882" s="47">
        <f t="shared" si="477"/>
        <v>3</v>
      </c>
      <c r="F882" s="47">
        <f t="shared" si="478"/>
        <v>33</v>
      </c>
      <c r="G882" s="21" t="s">
        <v>963</v>
      </c>
      <c r="H882" s="29">
        <v>1501</v>
      </c>
      <c r="I882" s="48"/>
      <c r="J882" s="29">
        <f t="shared" si="479"/>
        <v>2419.5223880597014</v>
      </c>
      <c r="K882" s="125">
        <v>76658.8</v>
      </c>
      <c r="L882" s="125">
        <v>157271.56</v>
      </c>
      <c r="M882" s="125">
        <v>3583</v>
      </c>
      <c r="N882" s="126">
        <f t="shared" si="459"/>
        <v>120113.2444</v>
      </c>
      <c r="O882" s="126">
        <f t="shared" ca="1" si="460"/>
        <v>410129.66095373506</v>
      </c>
      <c r="P882" s="126">
        <f t="shared" ca="1" si="461"/>
        <v>87005</v>
      </c>
      <c r="Q882" s="49">
        <f t="shared" si="480"/>
        <v>1</v>
      </c>
      <c r="R882" s="49">
        <f t="shared" si="481"/>
        <v>0</v>
      </c>
      <c r="S882" s="49">
        <f ca="1">OFFSET(V!$B$7,D882,Q882)*H882</f>
        <v>8600.7300000000014</v>
      </c>
      <c r="T882" s="49">
        <f ca="1">IF(R882&gt;0,OFFSET(V!$I$7,D882,R882)*IF(R882=1,H882-9300,IF(R882=2,H882-18000,IF(R882=3,H882-45000,0))),0)</f>
        <v>0</v>
      </c>
      <c r="U882" s="49">
        <f>IF(AND(I882=1,H882&gt;20000,H882&lt;=45000),H882*V!$G$7,0)+IF(AND(I882=1,H882&gt;45000,H882&lt;=50000),V!$G$7/5000*(50000-H882)*H882,0)</f>
        <v>0</v>
      </c>
      <c r="V882" s="50">
        <f t="shared" ca="1" si="462"/>
        <v>8600.7300000000014</v>
      </c>
      <c r="W882" s="51">
        <v>0</v>
      </c>
      <c r="X882" s="51">
        <v>0</v>
      </c>
      <c r="Y882" s="52">
        <v>0</v>
      </c>
      <c r="Z882" s="52">
        <v>44075.783231470239</v>
      </c>
      <c r="AA882" s="52">
        <v>0</v>
      </c>
      <c r="AB882" s="138">
        <f t="shared" si="482"/>
        <v>0</v>
      </c>
      <c r="AC882" s="52">
        <v>41702.773277536318</v>
      </c>
      <c r="AD882" s="138">
        <f t="shared" si="463"/>
        <v>0</v>
      </c>
      <c r="AE882" s="138">
        <f t="shared" si="464"/>
        <v>1501</v>
      </c>
      <c r="AF882" s="138">
        <f t="shared" si="465"/>
        <v>0</v>
      </c>
      <c r="AG882" s="138">
        <f t="shared" si="466"/>
        <v>0</v>
      </c>
      <c r="AH882" s="29"/>
      <c r="AI882" s="29"/>
      <c r="AJ882" s="15"/>
      <c r="AK882" s="51">
        <f t="shared" ca="1" si="467"/>
        <v>1075920.4083749505</v>
      </c>
      <c r="AL882" s="15">
        <f t="shared" ca="1" si="468"/>
        <v>1171526.1383749505</v>
      </c>
      <c r="AM882" s="49">
        <f t="shared" ca="1" si="469"/>
        <v>6583.2845467259012</v>
      </c>
      <c r="AN882" s="49">
        <f t="shared" ca="1" si="470"/>
        <v>0</v>
      </c>
      <c r="AO882" s="15"/>
      <c r="AP882" s="49">
        <f t="shared" ca="1" si="471"/>
        <v>24267.027432623192</v>
      </c>
      <c r="AQ882" s="15">
        <f t="shared" si="483"/>
        <v>41702.773277536318</v>
      </c>
      <c r="AR882" s="15">
        <f t="shared" si="484"/>
        <v>0</v>
      </c>
      <c r="AS882" s="15"/>
      <c r="AT882" s="15"/>
      <c r="AU882" s="51">
        <f t="shared" si="472"/>
        <v>0</v>
      </c>
      <c r="AV882" s="51">
        <f t="shared" ca="1" si="473"/>
        <v>25031.272440184992</v>
      </c>
      <c r="AW882" s="51">
        <f t="shared" ca="1" si="485"/>
        <v>0</v>
      </c>
      <c r="AX882" s="15">
        <f t="shared" ca="1" si="486"/>
        <v>7595.5265952718692</v>
      </c>
      <c r="AY882" s="51">
        <f t="shared" ca="1" si="487"/>
        <v>-835.54813564309347</v>
      </c>
      <c r="AZ882" s="52">
        <f t="shared" ca="1" si="474"/>
        <v>0</v>
      </c>
      <c r="BA882" s="52">
        <f t="shared" ca="1" si="475"/>
        <v>0</v>
      </c>
      <c r="BB882" s="52">
        <f t="shared" si="488"/>
        <v>0</v>
      </c>
      <c r="BC882" s="39">
        <f t="shared" si="489"/>
        <v>0</v>
      </c>
      <c r="BD882" s="51">
        <f t="shared" ca="1" si="490"/>
        <v>0</v>
      </c>
      <c r="BE882" s="15">
        <f t="shared" ca="1" si="491"/>
        <v>48462.751737165097</v>
      </c>
      <c r="BF882" s="15">
        <v>-25753.08</v>
      </c>
      <c r="BG882" s="15">
        <f t="shared" ca="1" si="492"/>
        <v>1200819.0946588414</v>
      </c>
      <c r="BH882" s="15"/>
      <c r="BI882" s="15"/>
    </row>
    <row r="883" spans="1:61" ht="11.25" x14ac:dyDescent="0.2">
      <c r="A883" s="20">
        <v>32516</v>
      </c>
      <c r="B883" s="20"/>
      <c r="C883" s="20">
        <v>1</v>
      </c>
      <c r="D883" s="20">
        <f t="shared" si="476"/>
        <v>3</v>
      </c>
      <c r="E883" s="47">
        <f t="shared" si="477"/>
        <v>3</v>
      </c>
      <c r="F883" s="47">
        <f t="shared" si="478"/>
        <v>33</v>
      </c>
      <c r="G883" s="21" t="s">
        <v>964</v>
      </c>
      <c r="H883" s="29">
        <v>1792</v>
      </c>
      <c r="I883" s="48"/>
      <c r="J883" s="29">
        <f t="shared" si="479"/>
        <v>2888.5970149253731</v>
      </c>
      <c r="K883" s="125">
        <v>89746.200000000012</v>
      </c>
      <c r="L883" s="125">
        <v>135575.21</v>
      </c>
      <c r="M883" s="125">
        <v>34737</v>
      </c>
      <c r="N883" s="126">
        <f t="shared" si="459"/>
        <v>152228.59590000001</v>
      </c>
      <c r="O883" s="126">
        <f t="shared" ca="1" si="460"/>
        <v>489641.80708134128</v>
      </c>
      <c r="P883" s="126">
        <f t="shared" ca="1" si="461"/>
        <v>101224</v>
      </c>
      <c r="Q883" s="49">
        <f t="shared" si="480"/>
        <v>1</v>
      </c>
      <c r="R883" s="49">
        <f t="shared" si="481"/>
        <v>0</v>
      </c>
      <c r="S883" s="49">
        <f ca="1">OFFSET(V!$B$7,D883,Q883)*H883</f>
        <v>10268.16</v>
      </c>
      <c r="T883" s="49">
        <f ca="1">IF(R883&gt;0,OFFSET(V!$I$7,D883,R883)*IF(R883=1,H883-9300,IF(R883=2,H883-18000,IF(R883=3,H883-45000,0))),0)</f>
        <v>0</v>
      </c>
      <c r="U883" s="49">
        <f>IF(AND(I883=1,H883&gt;20000,H883&lt;=45000),H883*V!$G$7,0)+IF(AND(I883=1,H883&gt;45000,H883&lt;=50000),V!$G$7/5000*(50000-H883)*H883,0)</f>
        <v>0</v>
      </c>
      <c r="V883" s="50">
        <f t="shared" ca="1" si="462"/>
        <v>10268.16</v>
      </c>
      <c r="W883" s="51">
        <v>0</v>
      </c>
      <c r="X883" s="51">
        <v>0</v>
      </c>
      <c r="Y883" s="52">
        <v>2.3982035275393705</v>
      </c>
      <c r="Z883" s="52">
        <v>65778.071699018183</v>
      </c>
      <c r="AA883" s="52">
        <v>18184</v>
      </c>
      <c r="AB883" s="138">
        <f t="shared" si="482"/>
        <v>17184</v>
      </c>
      <c r="AC883" s="52">
        <v>62236.625411549845</v>
      </c>
      <c r="AD883" s="138">
        <f t="shared" si="463"/>
        <v>0</v>
      </c>
      <c r="AE883" s="138">
        <f t="shared" si="464"/>
        <v>1792</v>
      </c>
      <c r="AF883" s="138">
        <f t="shared" si="465"/>
        <v>0</v>
      </c>
      <c r="AG883" s="138">
        <f t="shared" si="466"/>
        <v>0</v>
      </c>
      <c r="AH883" s="29"/>
      <c r="AI883" s="29"/>
      <c r="AJ883" s="15"/>
      <c r="AK883" s="51">
        <f t="shared" ca="1" si="467"/>
        <v>1284509.9079333185</v>
      </c>
      <c r="AL883" s="15">
        <f t="shared" ca="1" si="468"/>
        <v>1396002.0679333184</v>
      </c>
      <c r="AM883" s="49">
        <f t="shared" ca="1" si="469"/>
        <v>7859.5908779032743</v>
      </c>
      <c r="AN883" s="49">
        <f t="shared" ca="1" si="470"/>
        <v>1.057563713950378</v>
      </c>
      <c r="AO883" s="15"/>
      <c r="AP883" s="49">
        <f t="shared" ca="1" si="471"/>
        <v>36215.766422170134</v>
      </c>
      <c r="AQ883" s="15">
        <f t="shared" si="483"/>
        <v>62236.625411549845</v>
      </c>
      <c r="AR883" s="15">
        <f t="shared" si="484"/>
        <v>0</v>
      </c>
      <c r="AS883" s="15"/>
      <c r="AT883" s="15"/>
      <c r="AU883" s="51">
        <f t="shared" si="472"/>
        <v>8592</v>
      </c>
      <c r="AV883" s="51">
        <f t="shared" ca="1" si="473"/>
        <v>29884.104072492679</v>
      </c>
      <c r="AW883" s="51">
        <f t="shared" ca="1" si="485"/>
        <v>0</v>
      </c>
      <c r="AX883" s="15">
        <f t="shared" ca="1" si="486"/>
        <v>12455.245083112968</v>
      </c>
      <c r="AY883" s="51">
        <f t="shared" ca="1" si="487"/>
        <v>-1370.1428963004439</v>
      </c>
      <c r="AZ883" s="52">
        <f t="shared" ca="1" si="474"/>
        <v>0</v>
      </c>
      <c r="BA883" s="52">
        <f t="shared" ca="1" si="475"/>
        <v>0</v>
      </c>
      <c r="BB883" s="52">
        <f t="shared" si="488"/>
        <v>0</v>
      </c>
      <c r="BC883" s="39">
        <f t="shared" si="489"/>
        <v>0</v>
      </c>
      <c r="BD883" s="51">
        <f t="shared" ca="1" si="490"/>
        <v>0</v>
      </c>
      <c r="BE883" s="15">
        <f t="shared" ca="1" si="491"/>
        <v>73321.727598362369</v>
      </c>
      <c r="BF883" s="15">
        <v>-29513.32</v>
      </c>
      <c r="BG883" s="15">
        <f t="shared" ca="1" si="492"/>
        <v>1447671.1239732979</v>
      </c>
      <c r="BH883" s="15"/>
      <c r="BI883" s="15"/>
    </row>
    <row r="884" spans="1:61" ht="11.25" x14ac:dyDescent="0.2">
      <c r="A884" s="20">
        <v>32517</v>
      </c>
      <c r="B884" s="20"/>
      <c r="C884" s="20">
        <v>1</v>
      </c>
      <c r="D884" s="20">
        <f t="shared" si="476"/>
        <v>3</v>
      </c>
      <c r="E884" s="47">
        <f t="shared" si="477"/>
        <v>3</v>
      </c>
      <c r="F884" s="47">
        <f t="shared" si="478"/>
        <v>33</v>
      </c>
      <c r="G884" s="21" t="s">
        <v>965</v>
      </c>
      <c r="H884" s="29">
        <v>1149</v>
      </c>
      <c r="I884" s="48"/>
      <c r="J884" s="29">
        <f t="shared" si="479"/>
        <v>1852.1194029850747</v>
      </c>
      <c r="K884" s="125">
        <v>60243.149999999994</v>
      </c>
      <c r="L884" s="125">
        <v>133688.32000000001</v>
      </c>
      <c r="M884" s="125">
        <v>0</v>
      </c>
      <c r="N884" s="126">
        <f t="shared" si="459"/>
        <v>95513.512799999997</v>
      </c>
      <c r="O884" s="126">
        <f t="shared" ca="1" si="460"/>
        <v>313950.02027704305</v>
      </c>
      <c r="P884" s="126">
        <f t="shared" ca="1" si="461"/>
        <v>65531</v>
      </c>
      <c r="Q884" s="49">
        <f t="shared" si="480"/>
        <v>1</v>
      </c>
      <c r="R884" s="49">
        <f t="shared" si="481"/>
        <v>0</v>
      </c>
      <c r="S884" s="49">
        <f ca="1">OFFSET(V!$B$7,D884,Q884)*H884</f>
        <v>6583.77</v>
      </c>
      <c r="T884" s="49">
        <f ca="1">IF(R884&gt;0,OFFSET(V!$I$7,D884,R884)*IF(R884=1,H884-9300,IF(R884=2,H884-18000,IF(R884=3,H884-45000,0))),0)</f>
        <v>0</v>
      </c>
      <c r="U884" s="49">
        <f>IF(AND(I884=1,H884&gt;20000,H884&lt;=45000),H884*V!$G$7,0)+IF(AND(I884=1,H884&gt;45000,H884&lt;=50000),V!$G$7/5000*(50000-H884)*H884,0)</f>
        <v>0</v>
      </c>
      <c r="V884" s="50">
        <f t="shared" ca="1" si="462"/>
        <v>6583.77</v>
      </c>
      <c r="W884" s="51">
        <v>0</v>
      </c>
      <c r="X884" s="51">
        <v>0</v>
      </c>
      <c r="Y884" s="52">
        <v>0</v>
      </c>
      <c r="Z884" s="52">
        <v>30675.639339258589</v>
      </c>
      <c r="AA884" s="52">
        <v>1680</v>
      </c>
      <c r="AB884" s="138">
        <f t="shared" si="482"/>
        <v>680</v>
      </c>
      <c r="AC884" s="52">
        <v>29024.083946287767</v>
      </c>
      <c r="AD884" s="138">
        <f t="shared" si="463"/>
        <v>0</v>
      </c>
      <c r="AE884" s="138">
        <f t="shared" si="464"/>
        <v>1149</v>
      </c>
      <c r="AF884" s="138">
        <f t="shared" si="465"/>
        <v>0</v>
      </c>
      <c r="AG884" s="138">
        <f t="shared" si="466"/>
        <v>0</v>
      </c>
      <c r="AH884" s="29"/>
      <c r="AI884" s="29"/>
      <c r="AJ884" s="15"/>
      <c r="AK884" s="51">
        <f t="shared" ca="1" si="467"/>
        <v>823605.96217376285</v>
      </c>
      <c r="AL884" s="15">
        <f t="shared" ca="1" si="468"/>
        <v>895720.73217376287</v>
      </c>
      <c r="AM884" s="49">
        <f t="shared" ca="1" si="469"/>
        <v>5039.4363385663291</v>
      </c>
      <c r="AN884" s="49">
        <f t="shared" ca="1" si="470"/>
        <v>0</v>
      </c>
      <c r="AO884" s="15"/>
      <c r="AP884" s="49">
        <f t="shared" ca="1" si="471"/>
        <v>16889.242272784726</v>
      </c>
      <c r="AQ884" s="15">
        <f t="shared" si="483"/>
        <v>29024.083946287767</v>
      </c>
      <c r="AR884" s="15">
        <f t="shared" si="484"/>
        <v>0</v>
      </c>
      <c r="AS884" s="15"/>
      <c r="AT884" s="15"/>
      <c r="AU884" s="51">
        <f t="shared" si="472"/>
        <v>340</v>
      </c>
      <c r="AV884" s="51">
        <f t="shared" ca="1" si="473"/>
        <v>19161.180568802502</v>
      </c>
      <c r="AW884" s="51">
        <f t="shared" ca="1" si="485"/>
        <v>0</v>
      </c>
      <c r="AX884" s="15">
        <f t="shared" ca="1" si="486"/>
        <v>7366.338895299461</v>
      </c>
      <c r="AY884" s="51">
        <f t="shared" ca="1" si="487"/>
        <v>-810.33627534317975</v>
      </c>
      <c r="AZ884" s="52">
        <f t="shared" ca="1" si="474"/>
        <v>0</v>
      </c>
      <c r="BA884" s="52">
        <f t="shared" ca="1" si="475"/>
        <v>0</v>
      </c>
      <c r="BB884" s="52">
        <f t="shared" si="488"/>
        <v>0</v>
      </c>
      <c r="BC884" s="39">
        <f t="shared" si="489"/>
        <v>0</v>
      </c>
      <c r="BD884" s="51">
        <f t="shared" ca="1" si="490"/>
        <v>0</v>
      </c>
      <c r="BE884" s="15">
        <f t="shared" ca="1" si="491"/>
        <v>35580.086566244048</v>
      </c>
      <c r="BF884" s="15">
        <v>-19951.689999999999</v>
      </c>
      <c r="BG884" s="15">
        <f t="shared" ca="1" si="492"/>
        <v>916388.5650785733</v>
      </c>
      <c r="BH884" s="15"/>
      <c r="BI884" s="15"/>
    </row>
    <row r="885" spans="1:61" ht="11.25" x14ac:dyDescent="0.2">
      <c r="A885" s="20">
        <v>32518</v>
      </c>
      <c r="B885" s="20"/>
      <c r="C885" s="20">
        <v>1</v>
      </c>
      <c r="D885" s="20">
        <f t="shared" si="476"/>
        <v>3</v>
      </c>
      <c r="E885" s="47">
        <f t="shared" si="477"/>
        <v>3</v>
      </c>
      <c r="F885" s="47">
        <f t="shared" si="478"/>
        <v>33</v>
      </c>
      <c r="G885" s="21" t="s">
        <v>966</v>
      </c>
      <c r="H885" s="29">
        <v>1002</v>
      </c>
      <c r="I885" s="48"/>
      <c r="J885" s="29">
        <f t="shared" si="479"/>
        <v>1615.1641791044776</v>
      </c>
      <c r="K885" s="125">
        <v>96255.8</v>
      </c>
      <c r="L885" s="125">
        <v>398139.76</v>
      </c>
      <c r="M885" s="125">
        <v>0</v>
      </c>
      <c r="N885" s="126">
        <f t="shared" si="459"/>
        <v>224578.68240000002</v>
      </c>
      <c r="O885" s="126">
        <f t="shared" ca="1" si="460"/>
        <v>273784.09078990179</v>
      </c>
      <c r="P885" s="126">
        <f t="shared" ca="1" si="461"/>
        <v>14762</v>
      </c>
      <c r="Q885" s="49">
        <f t="shared" si="480"/>
        <v>1</v>
      </c>
      <c r="R885" s="49">
        <f t="shared" si="481"/>
        <v>0</v>
      </c>
      <c r="S885" s="49">
        <f ca="1">OFFSET(V!$B$7,D885,Q885)*H885</f>
        <v>5741.46</v>
      </c>
      <c r="T885" s="49">
        <f ca="1">IF(R885&gt;0,OFFSET(V!$I$7,D885,R885)*IF(R885=1,H885-9300,IF(R885=2,H885-18000,IF(R885=3,H885-45000,0))),0)</f>
        <v>0</v>
      </c>
      <c r="U885" s="49">
        <f>IF(AND(I885=1,H885&gt;20000,H885&lt;=45000),H885*V!$G$7,0)+IF(AND(I885=1,H885&gt;45000,H885&lt;=50000),V!$G$7/5000*(50000-H885)*H885,0)</f>
        <v>0</v>
      </c>
      <c r="V885" s="50">
        <f t="shared" ca="1" si="462"/>
        <v>5741.46</v>
      </c>
      <c r="W885" s="51">
        <v>0</v>
      </c>
      <c r="X885" s="51">
        <v>0</v>
      </c>
      <c r="Y885" s="52">
        <v>0</v>
      </c>
      <c r="Z885" s="52">
        <v>38798.71805120528</v>
      </c>
      <c r="AA885" s="52">
        <v>68728</v>
      </c>
      <c r="AB885" s="138">
        <f t="shared" si="482"/>
        <v>67728</v>
      </c>
      <c r="AC885" s="52">
        <v>36709.821668993114</v>
      </c>
      <c r="AD885" s="138">
        <f t="shared" si="463"/>
        <v>0</v>
      </c>
      <c r="AE885" s="138">
        <f t="shared" si="464"/>
        <v>1002</v>
      </c>
      <c r="AF885" s="138">
        <f t="shared" si="465"/>
        <v>0</v>
      </c>
      <c r="AG885" s="138">
        <f t="shared" si="466"/>
        <v>0</v>
      </c>
      <c r="AH885" s="29"/>
      <c r="AI885" s="29"/>
      <c r="AJ885" s="15"/>
      <c r="AK885" s="51">
        <f t="shared" ca="1" si="467"/>
        <v>718236.0087886079</v>
      </c>
      <c r="AL885" s="15">
        <f t="shared" ca="1" si="468"/>
        <v>738739.46878860786</v>
      </c>
      <c r="AM885" s="49">
        <f t="shared" ca="1" si="469"/>
        <v>4394.7042743633265</v>
      </c>
      <c r="AN885" s="49">
        <f t="shared" ca="1" si="470"/>
        <v>0</v>
      </c>
      <c r="AO885" s="15"/>
      <c r="AP885" s="49">
        <f t="shared" ca="1" si="471"/>
        <v>21361.606902244592</v>
      </c>
      <c r="AQ885" s="15">
        <f t="shared" si="483"/>
        <v>36709.821668993114</v>
      </c>
      <c r="AR885" s="15">
        <f t="shared" si="484"/>
        <v>0</v>
      </c>
      <c r="AS885" s="15"/>
      <c r="AT885" s="15"/>
      <c r="AU885" s="51">
        <f t="shared" si="472"/>
        <v>33864</v>
      </c>
      <c r="AV885" s="51">
        <f t="shared" ca="1" si="473"/>
        <v>16709.750156605838</v>
      </c>
      <c r="AW885" s="51">
        <f t="shared" ca="1" si="485"/>
        <v>0</v>
      </c>
      <c r="AX885" s="15">
        <f t="shared" ca="1" si="486"/>
        <v>35225.535389857308</v>
      </c>
      <c r="AY885" s="51">
        <f t="shared" ca="1" si="487"/>
        <v>-3874.9953742965722</v>
      </c>
      <c r="AZ885" s="52">
        <f t="shared" ca="1" si="474"/>
        <v>0</v>
      </c>
      <c r="BA885" s="52">
        <f t="shared" ca="1" si="475"/>
        <v>0</v>
      </c>
      <c r="BB885" s="52">
        <f t="shared" si="488"/>
        <v>0</v>
      </c>
      <c r="BC885" s="39">
        <f t="shared" si="489"/>
        <v>0</v>
      </c>
      <c r="BD885" s="51">
        <f t="shared" ca="1" si="490"/>
        <v>0</v>
      </c>
      <c r="BE885" s="15">
        <f t="shared" ca="1" si="491"/>
        <v>68060.361684553849</v>
      </c>
      <c r="BF885" s="15">
        <v>-24091.37</v>
      </c>
      <c r="BG885" s="15">
        <f t="shared" ca="1" si="492"/>
        <v>787103.16474752512</v>
      </c>
      <c r="BH885" s="15"/>
      <c r="BI885" s="15"/>
    </row>
    <row r="886" spans="1:61" ht="11.25" x14ac:dyDescent="0.2">
      <c r="A886" s="20">
        <v>32519</v>
      </c>
      <c r="B886" s="20"/>
      <c r="C886" s="20">
        <v>1</v>
      </c>
      <c r="D886" s="20">
        <f t="shared" si="476"/>
        <v>3</v>
      </c>
      <c r="E886" s="47">
        <f t="shared" si="477"/>
        <v>2</v>
      </c>
      <c r="F886" s="47">
        <f t="shared" si="478"/>
        <v>32</v>
      </c>
      <c r="G886" s="21" t="s">
        <v>967</v>
      </c>
      <c r="H886" s="29">
        <v>846</v>
      </c>
      <c r="I886" s="48"/>
      <c r="J886" s="29">
        <f t="shared" si="479"/>
        <v>1363.7014925373135</v>
      </c>
      <c r="K886" s="125">
        <v>45542.200000000004</v>
      </c>
      <c r="L886" s="125">
        <v>34667.33</v>
      </c>
      <c r="M886" s="125">
        <v>34283</v>
      </c>
      <c r="N886" s="126">
        <f t="shared" si="459"/>
        <v>80593.642699999997</v>
      </c>
      <c r="O886" s="126">
        <f t="shared" ca="1" si="460"/>
        <v>231159.02276273145</v>
      </c>
      <c r="P886" s="126">
        <f t="shared" ca="1" si="461"/>
        <v>45170</v>
      </c>
      <c r="Q886" s="49">
        <f t="shared" si="480"/>
        <v>1</v>
      </c>
      <c r="R886" s="49">
        <f t="shared" si="481"/>
        <v>0</v>
      </c>
      <c r="S886" s="49">
        <f ca="1">OFFSET(V!$B$7,D886,Q886)*H886</f>
        <v>4847.58</v>
      </c>
      <c r="T886" s="49">
        <f ca="1">IF(R886&gt;0,OFFSET(V!$I$7,D886,R886)*IF(R886=1,H886-9300,IF(R886=2,H886-18000,IF(R886=3,H886-45000,0))),0)</f>
        <v>0</v>
      </c>
      <c r="U886" s="49">
        <f>IF(AND(I886=1,H886&gt;20000,H886&lt;=45000),H886*V!$G$7,0)+IF(AND(I886=1,H886&gt;45000,H886&lt;=50000),V!$G$7/5000*(50000-H886)*H886,0)</f>
        <v>0</v>
      </c>
      <c r="V886" s="50">
        <f t="shared" ca="1" si="462"/>
        <v>4847.58</v>
      </c>
      <c r="W886" s="51">
        <v>0</v>
      </c>
      <c r="X886" s="51">
        <v>0</v>
      </c>
      <c r="Y886" s="52">
        <v>0</v>
      </c>
      <c r="Z886" s="52">
        <v>21429.329302413462</v>
      </c>
      <c r="AA886" s="52">
        <v>1520</v>
      </c>
      <c r="AB886" s="138">
        <f t="shared" si="482"/>
        <v>520</v>
      </c>
      <c r="AC886" s="52">
        <v>20275.588903208336</v>
      </c>
      <c r="AD886" s="138">
        <f t="shared" si="463"/>
        <v>0</v>
      </c>
      <c r="AE886" s="138">
        <f t="shared" si="464"/>
        <v>846</v>
      </c>
      <c r="AF886" s="138">
        <f t="shared" si="465"/>
        <v>0</v>
      </c>
      <c r="AG886" s="138">
        <f t="shared" si="466"/>
        <v>0</v>
      </c>
      <c r="AH886" s="29"/>
      <c r="AI886" s="29"/>
      <c r="AJ886" s="15"/>
      <c r="AK886" s="51">
        <f t="shared" ca="1" si="467"/>
        <v>606414.83376762702</v>
      </c>
      <c r="AL886" s="15">
        <f t="shared" ca="1" si="468"/>
        <v>656432.41376762697</v>
      </c>
      <c r="AM886" s="49">
        <f t="shared" ca="1" si="469"/>
        <v>3710.4988184744252</v>
      </c>
      <c r="AN886" s="49">
        <f t="shared" ca="1" si="470"/>
        <v>0</v>
      </c>
      <c r="AO886" s="15"/>
      <c r="AP886" s="49">
        <f t="shared" ca="1" si="471"/>
        <v>11798.454478129008</v>
      </c>
      <c r="AQ886" s="15">
        <f t="shared" si="483"/>
        <v>20275.588903208336</v>
      </c>
      <c r="AR886" s="15">
        <f t="shared" si="484"/>
        <v>0</v>
      </c>
      <c r="AS886" s="15"/>
      <c r="AT886" s="15"/>
      <c r="AU886" s="51">
        <f t="shared" si="472"/>
        <v>260</v>
      </c>
      <c r="AV886" s="51">
        <f t="shared" ca="1" si="473"/>
        <v>14108.232168152235</v>
      </c>
      <c r="AW886" s="51">
        <f t="shared" ca="1" si="485"/>
        <v>0</v>
      </c>
      <c r="AX886" s="15">
        <f t="shared" ca="1" si="486"/>
        <v>5891.0977430729072</v>
      </c>
      <c r="AY886" s="51">
        <f t="shared" ca="1" si="487"/>
        <v>-648.05193877931754</v>
      </c>
      <c r="AZ886" s="52">
        <f t="shared" ca="1" si="474"/>
        <v>0</v>
      </c>
      <c r="BA886" s="52">
        <f t="shared" ca="1" si="475"/>
        <v>0</v>
      </c>
      <c r="BB886" s="52">
        <f t="shared" si="488"/>
        <v>0</v>
      </c>
      <c r="BC886" s="39">
        <f t="shared" si="489"/>
        <v>0</v>
      </c>
      <c r="BD886" s="51">
        <f t="shared" ca="1" si="490"/>
        <v>0</v>
      </c>
      <c r="BE886" s="15">
        <f t="shared" ca="1" si="491"/>
        <v>25518.634707501926</v>
      </c>
      <c r="BF886" s="15">
        <v>-13293.44</v>
      </c>
      <c r="BG886" s="15">
        <f t="shared" ca="1" si="492"/>
        <v>672368.10729360348</v>
      </c>
      <c r="BH886" s="15"/>
      <c r="BI886" s="15"/>
    </row>
    <row r="887" spans="1:61" ht="11.25" x14ac:dyDescent="0.2">
      <c r="A887" s="20">
        <v>32520</v>
      </c>
      <c r="B887" s="20"/>
      <c r="C887" s="20">
        <v>1</v>
      </c>
      <c r="D887" s="20">
        <f t="shared" si="476"/>
        <v>3</v>
      </c>
      <c r="E887" s="47">
        <f t="shared" si="477"/>
        <v>2</v>
      </c>
      <c r="F887" s="47">
        <f t="shared" si="478"/>
        <v>32</v>
      </c>
      <c r="G887" s="21" t="s">
        <v>968</v>
      </c>
      <c r="H887" s="29">
        <v>947</v>
      </c>
      <c r="I887" s="48"/>
      <c r="J887" s="29">
        <f t="shared" si="479"/>
        <v>1526.5074626865671</v>
      </c>
      <c r="K887" s="125">
        <v>62906.399999999994</v>
      </c>
      <c r="L887" s="125">
        <v>61732.72</v>
      </c>
      <c r="M887" s="125">
        <v>23927</v>
      </c>
      <c r="N887" s="126">
        <f t="shared" si="459"/>
        <v>93295.368799999997</v>
      </c>
      <c r="O887" s="126">
        <f t="shared" ca="1" si="460"/>
        <v>258756.02193416865</v>
      </c>
      <c r="P887" s="126">
        <f t="shared" ca="1" si="461"/>
        <v>49638</v>
      </c>
      <c r="Q887" s="49">
        <f t="shared" si="480"/>
        <v>1</v>
      </c>
      <c r="R887" s="49">
        <f t="shared" si="481"/>
        <v>0</v>
      </c>
      <c r="S887" s="49">
        <f ca="1">OFFSET(V!$B$7,D887,Q887)*H887</f>
        <v>5426.31</v>
      </c>
      <c r="T887" s="49">
        <f ca="1">IF(R887&gt;0,OFFSET(V!$I$7,D887,R887)*IF(R887=1,H887-9300,IF(R887=2,H887-18000,IF(R887=3,H887-45000,0))),0)</f>
        <v>0</v>
      </c>
      <c r="U887" s="49">
        <f>IF(AND(I887=1,H887&gt;20000,H887&lt;=45000),H887*V!$G$7,0)+IF(AND(I887=1,H887&gt;45000,H887&lt;=50000),V!$G$7/5000*(50000-H887)*H887,0)</f>
        <v>0</v>
      </c>
      <c r="V887" s="50">
        <f t="shared" ca="1" si="462"/>
        <v>5426.31</v>
      </c>
      <c r="W887" s="51">
        <v>0</v>
      </c>
      <c r="X887" s="51">
        <v>0</v>
      </c>
      <c r="Y887" s="52">
        <v>118.3113740252756</v>
      </c>
      <c r="Z887" s="52">
        <v>27503.54280066568</v>
      </c>
      <c r="AA887" s="52">
        <v>17265</v>
      </c>
      <c r="AB887" s="138">
        <f t="shared" si="482"/>
        <v>16265</v>
      </c>
      <c r="AC887" s="52">
        <v>26022.770910767031</v>
      </c>
      <c r="AD887" s="138">
        <f t="shared" si="463"/>
        <v>0</v>
      </c>
      <c r="AE887" s="138">
        <f t="shared" si="464"/>
        <v>947</v>
      </c>
      <c r="AF887" s="138">
        <f t="shared" si="465"/>
        <v>0</v>
      </c>
      <c r="AG887" s="138">
        <f t="shared" si="466"/>
        <v>0</v>
      </c>
      <c r="AH887" s="29"/>
      <c r="AI887" s="29"/>
      <c r="AJ887" s="15"/>
      <c r="AK887" s="51">
        <f t="shared" ca="1" si="467"/>
        <v>678811.87656967225</v>
      </c>
      <c r="AL887" s="15">
        <f t="shared" ca="1" si="468"/>
        <v>733876.18656967231</v>
      </c>
      <c r="AM887" s="49">
        <f t="shared" ca="1" si="469"/>
        <v>4153.4779918383938</v>
      </c>
      <c r="AN887" s="49">
        <f t="shared" ca="1" si="470"/>
        <v>52.173143221551967</v>
      </c>
      <c r="AO887" s="15"/>
      <c r="AP887" s="49">
        <f t="shared" ca="1" si="471"/>
        <v>15142.764999387095</v>
      </c>
      <c r="AQ887" s="15">
        <f t="shared" si="483"/>
        <v>26022.770910767031</v>
      </c>
      <c r="AR887" s="15">
        <f t="shared" si="484"/>
        <v>0</v>
      </c>
      <c r="AS887" s="15"/>
      <c r="AT887" s="15"/>
      <c r="AU887" s="51">
        <f t="shared" si="472"/>
        <v>8132.5</v>
      </c>
      <c r="AV887" s="51">
        <f t="shared" ca="1" si="473"/>
        <v>15792.548301702323</v>
      </c>
      <c r="AW887" s="51">
        <f t="shared" ca="1" si="485"/>
        <v>0</v>
      </c>
      <c r="AX887" s="15">
        <f t="shared" ca="1" si="486"/>
        <v>13045.042390322385</v>
      </c>
      <c r="AY887" s="51">
        <f t="shared" ca="1" si="487"/>
        <v>-1435.0237224373584</v>
      </c>
      <c r="AZ887" s="52">
        <f t="shared" ca="1" si="474"/>
        <v>0</v>
      </c>
      <c r="BA887" s="52">
        <f t="shared" ca="1" si="475"/>
        <v>0</v>
      </c>
      <c r="BB887" s="52">
        <f t="shared" si="488"/>
        <v>0</v>
      </c>
      <c r="BC887" s="39">
        <f t="shared" si="489"/>
        <v>0</v>
      </c>
      <c r="BD887" s="51">
        <f t="shared" ca="1" si="490"/>
        <v>0</v>
      </c>
      <c r="BE887" s="15">
        <f t="shared" ca="1" si="491"/>
        <v>37632.78957865206</v>
      </c>
      <c r="BF887" s="15">
        <v>-16026.18</v>
      </c>
      <c r="BG887" s="15">
        <f t="shared" ca="1" si="492"/>
        <v>759688.44728338416</v>
      </c>
      <c r="BH887" s="15"/>
      <c r="BI887" s="15"/>
    </row>
    <row r="888" spans="1:61" ht="11.25" x14ac:dyDescent="0.2">
      <c r="A888" s="20">
        <v>32521</v>
      </c>
      <c r="B888" s="20"/>
      <c r="C888" s="20">
        <v>1</v>
      </c>
      <c r="D888" s="20">
        <f t="shared" si="476"/>
        <v>3</v>
      </c>
      <c r="E888" s="47">
        <f t="shared" si="477"/>
        <v>3</v>
      </c>
      <c r="F888" s="47">
        <f t="shared" si="478"/>
        <v>33</v>
      </c>
      <c r="G888" s="21" t="s">
        <v>969</v>
      </c>
      <c r="H888" s="29">
        <v>1728</v>
      </c>
      <c r="I888" s="48"/>
      <c r="J888" s="29">
        <f t="shared" si="479"/>
        <v>2785.4328358208954</v>
      </c>
      <c r="K888" s="125">
        <v>102600.3</v>
      </c>
      <c r="L888" s="125">
        <v>165278.16</v>
      </c>
      <c r="M888" s="125">
        <v>21457</v>
      </c>
      <c r="N888" s="126">
        <f t="shared" si="459"/>
        <v>159787.69839999999</v>
      </c>
      <c r="O888" s="126">
        <f t="shared" ca="1" si="460"/>
        <v>472154.59968557913</v>
      </c>
      <c r="P888" s="126">
        <f t="shared" ca="1" si="461"/>
        <v>93710</v>
      </c>
      <c r="Q888" s="49">
        <f t="shared" si="480"/>
        <v>1</v>
      </c>
      <c r="R888" s="49">
        <f t="shared" si="481"/>
        <v>0</v>
      </c>
      <c r="S888" s="49">
        <f ca="1">OFFSET(V!$B$7,D888,Q888)*H888</f>
        <v>9901.44</v>
      </c>
      <c r="T888" s="49">
        <f ca="1">IF(R888&gt;0,OFFSET(V!$I$7,D888,R888)*IF(R888=1,H888-9300,IF(R888=2,H888-18000,IF(R888=3,H888-45000,0))),0)</f>
        <v>0</v>
      </c>
      <c r="U888" s="49">
        <f>IF(AND(I888=1,H888&gt;20000,H888&lt;=45000),H888*V!$G$7,0)+IF(AND(I888=1,H888&gt;45000,H888&lt;=50000),V!$G$7/5000*(50000-H888)*H888,0)</f>
        <v>0</v>
      </c>
      <c r="V888" s="50">
        <f t="shared" ca="1" si="462"/>
        <v>9901.44</v>
      </c>
      <c r="W888" s="51">
        <v>0</v>
      </c>
      <c r="X888" s="51">
        <v>0</v>
      </c>
      <c r="Y888" s="52">
        <v>17857.677521565663</v>
      </c>
      <c r="Z888" s="52">
        <v>44210.59133885162</v>
      </c>
      <c r="AA888" s="52">
        <v>6975</v>
      </c>
      <c r="AB888" s="138">
        <f t="shared" si="482"/>
        <v>5975</v>
      </c>
      <c r="AC888" s="52">
        <v>41830.323408831217</v>
      </c>
      <c r="AD888" s="138">
        <f t="shared" si="463"/>
        <v>0</v>
      </c>
      <c r="AE888" s="138">
        <f t="shared" si="464"/>
        <v>1728</v>
      </c>
      <c r="AF888" s="138">
        <f t="shared" si="465"/>
        <v>0</v>
      </c>
      <c r="AG888" s="138">
        <f t="shared" si="466"/>
        <v>0</v>
      </c>
      <c r="AH888" s="29"/>
      <c r="AI888" s="29"/>
      <c r="AJ888" s="15"/>
      <c r="AK888" s="51">
        <f t="shared" ca="1" si="467"/>
        <v>1238634.5540785573</v>
      </c>
      <c r="AL888" s="15">
        <f t="shared" ca="1" si="468"/>
        <v>1342245.9940785572</v>
      </c>
      <c r="AM888" s="49">
        <f t="shared" ca="1" si="469"/>
        <v>7578.891203692443</v>
      </c>
      <c r="AN888" s="49">
        <f t="shared" ca="1" si="470"/>
        <v>7874.9078405419541</v>
      </c>
      <c r="AO888" s="15"/>
      <c r="AP888" s="49">
        <f t="shared" ca="1" si="471"/>
        <v>24341.249415764905</v>
      </c>
      <c r="AQ888" s="15">
        <f t="shared" si="483"/>
        <v>41830.323408831217</v>
      </c>
      <c r="AR888" s="15">
        <f t="shared" si="484"/>
        <v>0</v>
      </c>
      <c r="AS888" s="15"/>
      <c r="AT888" s="15"/>
      <c r="AU888" s="51">
        <f t="shared" si="472"/>
        <v>2987.5</v>
      </c>
      <c r="AV888" s="51">
        <f t="shared" ca="1" si="473"/>
        <v>28816.814641332225</v>
      </c>
      <c r="AW888" s="51">
        <f t="shared" ca="1" si="485"/>
        <v>0</v>
      </c>
      <c r="AX888" s="15">
        <f t="shared" ca="1" si="486"/>
        <v>14315.240648265913</v>
      </c>
      <c r="AY888" s="51">
        <f t="shared" ca="1" si="487"/>
        <v>-1574.7522551479772</v>
      </c>
      <c r="AZ888" s="52">
        <f t="shared" ca="1" si="474"/>
        <v>0</v>
      </c>
      <c r="BA888" s="52">
        <f t="shared" ca="1" si="475"/>
        <v>0</v>
      </c>
      <c r="BB888" s="52">
        <f t="shared" si="488"/>
        <v>0</v>
      </c>
      <c r="BC888" s="39">
        <f t="shared" si="489"/>
        <v>0</v>
      </c>
      <c r="BD888" s="51">
        <f t="shared" ca="1" si="490"/>
        <v>0</v>
      </c>
      <c r="BE888" s="15">
        <f t="shared" ca="1" si="491"/>
        <v>54570.811801949152</v>
      </c>
      <c r="BF888" s="15">
        <v>-29736.99</v>
      </c>
      <c r="BG888" s="15">
        <f t="shared" ca="1" si="492"/>
        <v>1382533.6149247407</v>
      </c>
      <c r="BH888" s="15"/>
      <c r="BI888" s="15"/>
    </row>
    <row r="889" spans="1:61" ht="11.25" x14ac:dyDescent="0.2">
      <c r="A889" s="20">
        <v>32522</v>
      </c>
      <c r="B889" s="20"/>
      <c r="C889" s="20">
        <v>1</v>
      </c>
      <c r="D889" s="20">
        <f t="shared" si="476"/>
        <v>3</v>
      </c>
      <c r="E889" s="47">
        <f t="shared" si="477"/>
        <v>3</v>
      </c>
      <c r="F889" s="47">
        <f t="shared" si="478"/>
        <v>33</v>
      </c>
      <c r="G889" s="21" t="s">
        <v>970</v>
      </c>
      <c r="H889" s="29">
        <v>1332</v>
      </c>
      <c r="I889" s="48"/>
      <c r="J889" s="29">
        <f t="shared" si="479"/>
        <v>2147.1044776119402</v>
      </c>
      <c r="K889" s="125">
        <v>82958</v>
      </c>
      <c r="L889" s="125">
        <v>158733.53</v>
      </c>
      <c r="M889" s="125">
        <v>0</v>
      </c>
      <c r="N889" s="126">
        <f t="shared" si="459"/>
        <v>121635.8367</v>
      </c>
      <c r="O889" s="126">
        <f t="shared" ca="1" si="460"/>
        <v>363952.50392430054</v>
      </c>
      <c r="P889" s="126">
        <f t="shared" ca="1" si="461"/>
        <v>72695</v>
      </c>
      <c r="Q889" s="49">
        <f t="shared" si="480"/>
        <v>1</v>
      </c>
      <c r="R889" s="49">
        <f t="shared" si="481"/>
        <v>0</v>
      </c>
      <c r="S889" s="49">
        <f ca="1">OFFSET(V!$B$7,D889,Q889)*H889</f>
        <v>7632.3600000000006</v>
      </c>
      <c r="T889" s="49">
        <f ca="1">IF(R889&gt;0,OFFSET(V!$I$7,D889,R889)*IF(R889=1,H889-9300,IF(R889=2,H889-18000,IF(R889=3,H889-45000,0))),0)</f>
        <v>0</v>
      </c>
      <c r="U889" s="49">
        <f>IF(AND(I889=1,H889&gt;20000,H889&lt;=45000),H889*V!$G$7,0)+IF(AND(I889=1,H889&gt;45000,H889&lt;=50000),V!$G$7/5000*(50000-H889)*H889,0)</f>
        <v>0</v>
      </c>
      <c r="V889" s="50">
        <f t="shared" ca="1" si="462"/>
        <v>7632.3600000000006</v>
      </c>
      <c r="W889" s="51">
        <v>0</v>
      </c>
      <c r="X889" s="51">
        <v>0</v>
      </c>
      <c r="Y889" s="52">
        <v>0</v>
      </c>
      <c r="Z889" s="52">
        <v>59874.494015392105</v>
      </c>
      <c r="AA889" s="52">
        <v>4052</v>
      </c>
      <c r="AB889" s="138">
        <f t="shared" si="482"/>
        <v>3052</v>
      </c>
      <c r="AC889" s="52">
        <v>56650.892303333698</v>
      </c>
      <c r="AD889" s="138">
        <f t="shared" si="463"/>
        <v>0</v>
      </c>
      <c r="AE889" s="138">
        <f t="shared" si="464"/>
        <v>1332</v>
      </c>
      <c r="AF889" s="138">
        <f t="shared" si="465"/>
        <v>0</v>
      </c>
      <c r="AG889" s="138">
        <f t="shared" si="466"/>
        <v>0</v>
      </c>
      <c r="AH889" s="29"/>
      <c r="AI889" s="29"/>
      <c r="AJ889" s="15"/>
      <c r="AK889" s="51">
        <f t="shared" ca="1" si="467"/>
        <v>954780.80210222118</v>
      </c>
      <c r="AL889" s="15">
        <f t="shared" ca="1" si="468"/>
        <v>1035108.1621022212</v>
      </c>
      <c r="AM889" s="49">
        <f t="shared" ca="1" si="469"/>
        <v>5842.0619695129253</v>
      </c>
      <c r="AN889" s="49">
        <f t="shared" ca="1" si="470"/>
        <v>0</v>
      </c>
      <c r="AO889" s="15"/>
      <c r="AP889" s="49">
        <f t="shared" ca="1" si="471"/>
        <v>32965.40372647364</v>
      </c>
      <c r="AQ889" s="15">
        <f t="shared" si="483"/>
        <v>56650.892303333698</v>
      </c>
      <c r="AR889" s="15">
        <f t="shared" si="484"/>
        <v>0</v>
      </c>
      <c r="AS889" s="15"/>
      <c r="AT889" s="15"/>
      <c r="AU889" s="51">
        <f t="shared" si="472"/>
        <v>1526</v>
      </c>
      <c r="AV889" s="51">
        <f t="shared" ca="1" si="473"/>
        <v>22212.961286026923</v>
      </c>
      <c r="AW889" s="51">
        <f t="shared" ca="1" si="485"/>
        <v>0</v>
      </c>
      <c r="AX889" s="15">
        <f t="shared" ca="1" si="486"/>
        <v>53.472709166868299</v>
      </c>
      <c r="AY889" s="51">
        <f t="shared" ca="1" si="487"/>
        <v>-5.8822810889733912</v>
      </c>
      <c r="AZ889" s="52">
        <f t="shared" ca="1" si="474"/>
        <v>0</v>
      </c>
      <c r="BA889" s="52">
        <f t="shared" ca="1" si="475"/>
        <v>0</v>
      </c>
      <c r="BB889" s="52">
        <f t="shared" si="488"/>
        <v>0</v>
      </c>
      <c r="BC889" s="39">
        <f t="shared" si="489"/>
        <v>0</v>
      </c>
      <c r="BD889" s="51">
        <f t="shared" ca="1" si="490"/>
        <v>0</v>
      </c>
      <c r="BE889" s="15">
        <f t="shared" ca="1" si="491"/>
        <v>56698.48273141159</v>
      </c>
      <c r="BF889" s="15">
        <v>-23290.04</v>
      </c>
      <c r="BG889" s="15">
        <f t="shared" ca="1" si="492"/>
        <v>1074358.6668031458</v>
      </c>
      <c r="BH889" s="15"/>
      <c r="BI889" s="15"/>
    </row>
    <row r="890" spans="1:61" ht="11.25" x14ac:dyDescent="0.2">
      <c r="A890" s="20">
        <v>32523</v>
      </c>
      <c r="B890" s="20"/>
      <c r="C890" s="20">
        <v>1</v>
      </c>
      <c r="D890" s="20">
        <f t="shared" si="476"/>
        <v>3</v>
      </c>
      <c r="E890" s="47">
        <f t="shared" si="477"/>
        <v>2</v>
      </c>
      <c r="F890" s="47">
        <f t="shared" si="478"/>
        <v>32</v>
      </c>
      <c r="G890" s="21" t="s">
        <v>971</v>
      </c>
      <c r="H890" s="29">
        <v>837</v>
      </c>
      <c r="I890" s="48"/>
      <c r="J890" s="29">
        <f t="shared" si="479"/>
        <v>1349.1940298507463</v>
      </c>
      <c r="K890" s="125">
        <v>42642.9</v>
      </c>
      <c r="L890" s="125">
        <v>230746.18</v>
      </c>
      <c r="M890" s="125">
        <v>0</v>
      </c>
      <c r="N890" s="126">
        <f t="shared" si="459"/>
        <v>120693.8982</v>
      </c>
      <c r="O890" s="126">
        <f t="shared" ca="1" si="460"/>
        <v>228699.88422270241</v>
      </c>
      <c r="P890" s="126">
        <f t="shared" ca="1" si="461"/>
        <v>32402</v>
      </c>
      <c r="Q890" s="49">
        <f t="shared" si="480"/>
        <v>1</v>
      </c>
      <c r="R890" s="49">
        <f t="shared" si="481"/>
        <v>0</v>
      </c>
      <c r="S890" s="49">
        <f ca="1">OFFSET(V!$B$7,D890,Q890)*H890</f>
        <v>4796.01</v>
      </c>
      <c r="T890" s="49">
        <f ca="1">IF(R890&gt;0,OFFSET(V!$I$7,D890,R890)*IF(R890=1,H890-9300,IF(R890=2,H890-18000,IF(R890=3,H890-45000,0))),0)</f>
        <v>0</v>
      </c>
      <c r="U890" s="49">
        <f>IF(AND(I890=1,H890&gt;20000,H890&lt;=45000),H890*V!$G$7,0)+IF(AND(I890=1,H890&gt;45000,H890&lt;=50000),V!$G$7/5000*(50000-H890)*H890,0)</f>
        <v>0</v>
      </c>
      <c r="V890" s="50">
        <f t="shared" ca="1" si="462"/>
        <v>4796.01</v>
      </c>
      <c r="W890" s="51">
        <v>0</v>
      </c>
      <c r="X890" s="51">
        <v>0</v>
      </c>
      <c r="Y890" s="52">
        <v>120.12819487947209</v>
      </c>
      <c r="Z890" s="52">
        <v>41074.322507503464</v>
      </c>
      <c r="AA890" s="52">
        <v>2875</v>
      </c>
      <c r="AB890" s="138">
        <f t="shared" si="482"/>
        <v>1875</v>
      </c>
      <c r="AC890" s="52">
        <v>38862.909141358126</v>
      </c>
      <c r="AD890" s="138">
        <f t="shared" si="463"/>
        <v>0</v>
      </c>
      <c r="AE890" s="138">
        <f t="shared" si="464"/>
        <v>837</v>
      </c>
      <c r="AF890" s="138">
        <f t="shared" si="465"/>
        <v>0</v>
      </c>
      <c r="AG890" s="138">
        <f t="shared" si="466"/>
        <v>0</v>
      </c>
      <c r="AH890" s="29"/>
      <c r="AI890" s="29"/>
      <c r="AJ890" s="15"/>
      <c r="AK890" s="51">
        <f t="shared" ca="1" si="467"/>
        <v>599963.6121318012</v>
      </c>
      <c r="AL890" s="15">
        <f t="shared" ca="1" si="468"/>
        <v>637161.62213180121</v>
      </c>
      <c r="AM890" s="49">
        <f t="shared" ca="1" si="469"/>
        <v>3671.0254267885271</v>
      </c>
      <c r="AN890" s="49">
        <f t="shared" ca="1" si="470"/>
        <v>52.974327853332561</v>
      </c>
      <c r="AO890" s="15"/>
      <c r="AP890" s="49">
        <f t="shared" ca="1" si="471"/>
        <v>22614.497984787147</v>
      </c>
      <c r="AQ890" s="15">
        <f t="shared" si="483"/>
        <v>38862.909141358126</v>
      </c>
      <c r="AR890" s="15">
        <f t="shared" si="484"/>
        <v>0</v>
      </c>
      <c r="AS890" s="15"/>
      <c r="AT890" s="15"/>
      <c r="AU890" s="51">
        <f t="shared" si="472"/>
        <v>937.5</v>
      </c>
      <c r="AV890" s="51">
        <f t="shared" ca="1" si="473"/>
        <v>13958.144591895296</v>
      </c>
      <c r="AW890" s="51">
        <f t="shared" ca="1" si="485"/>
        <v>0</v>
      </c>
      <c r="AX890" s="15">
        <f t="shared" ca="1" si="486"/>
        <v>0</v>
      </c>
      <c r="AY890" s="51">
        <f t="shared" ca="1" si="487"/>
        <v>0</v>
      </c>
      <c r="AZ890" s="52">
        <f t="shared" ca="1" si="474"/>
        <v>0</v>
      </c>
      <c r="BA890" s="52">
        <f t="shared" ca="1" si="475"/>
        <v>0</v>
      </c>
      <c r="BB890" s="52">
        <f t="shared" si="488"/>
        <v>0</v>
      </c>
      <c r="BC890" s="39">
        <f t="shared" si="489"/>
        <v>0</v>
      </c>
      <c r="BD890" s="51">
        <f t="shared" ca="1" si="490"/>
        <v>0</v>
      </c>
      <c r="BE890" s="15">
        <f t="shared" ca="1" si="491"/>
        <v>37510.14257668244</v>
      </c>
      <c r="BF890" s="15">
        <v>-16404.36</v>
      </c>
      <c r="BG890" s="15">
        <f t="shared" ca="1" si="492"/>
        <v>661991.40446312551</v>
      </c>
      <c r="BH890" s="15"/>
      <c r="BI890" s="15"/>
    </row>
    <row r="891" spans="1:61" ht="11.25" x14ac:dyDescent="0.2">
      <c r="A891" s="20">
        <v>32524</v>
      </c>
      <c r="B891" s="20"/>
      <c r="C891" s="20">
        <v>1</v>
      </c>
      <c r="D891" s="20">
        <f t="shared" si="476"/>
        <v>3</v>
      </c>
      <c r="E891" s="47">
        <f t="shared" si="477"/>
        <v>3</v>
      </c>
      <c r="F891" s="47">
        <f t="shared" si="478"/>
        <v>33</v>
      </c>
      <c r="G891" s="21" t="s">
        <v>972</v>
      </c>
      <c r="H891" s="29">
        <v>1549</v>
      </c>
      <c r="I891" s="48"/>
      <c r="J891" s="29">
        <f t="shared" si="479"/>
        <v>2496.8955223880598</v>
      </c>
      <c r="K891" s="125">
        <v>73280.350000000006</v>
      </c>
      <c r="L891" s="125">
        <v>91168.03</v>
      </c>
      <c r="M891" s="125">
        <v>36112</v>
      </c>
      <c r="N891" s="126">
        <f t="shared" si="459"/>
        <v>124429.38370000001</v>
      </c>
      <c r="O891" s="126">
        <f t="shared" ca="1" si="460"/>
        <v>423245.06650055677</v>
      </c>
      <c r="P891" s="126">
        <f t="shared" ca="1" si="461"/>
        <v>89645</v>
      </c>
      <c r="Q891" s="49">
        <f t="shared" si="480"/>
        <v>1</v>
      </c>
      <c r="R891" s="49">
        <f t="shared" si="481"/>
        <v>0</v>
      </c>
      <c r="S891" s="49">
        <f ca="1">OFFSET(V!$B$7,D891,Q891)*H891</f>
        <v>8875.77</v>
      </c>
      <c r="T891" s="49">
        <f ca="1">IF(R891&gt;0,OFFSET(V!$I$7,D891,R891)*IF(R891=1,H891-9300,IF(R891=2,H891-18000,IF(R891=3,H891-45000,0))),0)</f>
        <v>0</v>
      </c>
      <c r="U891" s="49">
        <f>IF(AND(I891=1,H891&gt;20000,H891&lt;=45000),H891*V!$G$7,0)+IF(AND(I891=1,H891&gt;45000,H891&lt;=50000),V!$G$7/5000*(50000-H891)*H891,0)</f>
        <v>0</v>
      </c>
      <c r="V891" s="50">
        <f t="shared" ca="1" si="462"/>
        <v>8875.77</v>
      </c>
      <c r="W891" s="51">
        <v>0</v>
      </c>
      <c r="X891" s="51">
        <v>0</v>
      </c>
      <c r="Y891" s="52">
        <v>0</v>
      </c>
      <c r="Z891" s="52">
        <v>43536.405456276385</v>
      </c>
      <c r="AA891" s="52">
        <v>0</v>
      </c>
      <c r="AB891" s="138">
        <f t="shared" si="482"/>
        <v>0</v>
      </c>
      <c r="AC891" s="52">
        <v>41192.435231999538</v>
      </c>
      <c r="AD891" s="138">
        <f t="shared" si="463"/>
        <v>0</v>
      </c>
      <c r="AE891" s="138">
        <f t="shared" si="464"/>
        <v>1549</v>
      </c>
      <c r="AF891" s="138">
        <f t="shared" si="465"/>
        <v>0</v>
      </c>
      <c r="AG891" s="138">
        <f t="shared" si="466"/>
        <v>0</v>
      </c>
      <c r="AH891" s="29"/>
      <c r="AI891" s="29"/>
      <c r="AJ891" s="15"/>
      <c r="AK891" s="51">
        <f t="shared" ca="1" si="467"/>
        <v>1110326.9237660216</v>
      </c>
      <c r="AL891" s="15">
        <f t="shared" ca="1" si="468"/>
        <v>1208847.6937660216</v>
      </c>
      <c r="AM891" s="49">
        <f t="shared" ca="1" si="469"/>
        <v>6793.8093023840247</v>
      </c>
      <c r="AN891" s="49">
        <f t="shared" ca="1" si="470"/>
        <v>0</v>
      </c>
      <c r="AO891" s="15"/>
      <c r="AP891" s="49">
        <f t="shared" ca="1" si="471"/>
        <v>23970.059476354843</v>
      </c>
      <c r="AQ891" s="15">
        <f t="shared" si="483"/>
        <v>41192.435231999538</v>
      </c>
      <c r="AR891" s="15">
        <f t="shared" si="484"/>
        <v>0</v>
      </c>
      <c r="AS891" s="15"/>
      <c r="AT891" s="15"/>
      <c r="AU891" s="51">
        <f t="shared" si="472"/>
        <v>0</v>
      </c>
      <c r="AV891" s="51">
        <f t="shared" ca="1" si="473"/>
        <v>25831.739513555334</v>
      </c>
      <c r="AW891" s="51">
        <f t="shared" ca="1" si="485"/>
        <v>0</v>
      </c>
      <c r="AX891" s="15">
        <f t="shared" ca="1" si="486"/>
        <v>8609.3637579106435</v>
      </c>
      <c r="AY891" s="51">
        <f t="shared" ca="1" si="487"/>
        <v>-947.07559071326966</v>
      </c>
      <c r="AZ891" s="52">
        <f t="shared" ca="1" si="474"/>
        <v>0</v>
      </c>
      <c r="BA891" s="52">
        <f t="shared" ca="1" si="475"/>
        <v>0</v>
      </c>
      <c r="BB891" s="52">
        <f t="shared" si="488"/>
        <v>0</v>
      </c>
      <c r="BC891" s="39">
        <f t="shared" si="489"/>
        <v>0</v>
      </c>
      <c r="BD891" s="51">
        <f t="shared" ca="1" si="490"/>
        <v>0</v>
      </c>
      <c r="BE891" s="15">
        <f t="shared" ca="1" si="491"/>
        <v>48854.723399196911</v>
      </c>
      <c r="BF891" s="15">
        <v>-24910.9</v>
      </c>
      <c r="BG891" s="15">
        <f t="shared" ca="1" si="492"/>
        <v>1239585.3264676027</v>
      </c>
      <c r="BH891" s="15"/>
      <c r="BI891" s="15"/>
    </row>
    <row r="892" spans="1:61" ht="11.25" x14ac:dyDescent="0.2">
      <c r="A892" s="20">
        <v>32525</v>
      </c>
      <c r="B892" s="20"/>
      <c r="C892" s="20">
        <v>1</v>
      </c>
      <c r="D892" s="20">
        <f t="shared" si="476"/>
        <v>3</v>
      </c>
      <c r="E892" s="47">
        <f t="shared" si="477"/>
        <v>3</v>
      </c>
      <c r="F892" s="47">
        <f t="shared" si="478"/>
        <v>33</v>
      </c>
      <c r="G892" s="21" t="s">
        <v>973</v>
      </c>
      <c r="H892" s="29">
        <v>1970</v>
      </c>
      <c r="I892" s="48"/>
      <c r="J892" s="29">
        <f t="shared" si="479"/>
        <v>3175.5223880597014</v>
      </c>
      <c r="K892" s="125">
        <v>101511.75</v>
      </c>
      <c r="L892" s="125">
        <v>114735.78</v>
      </c>
      <c r="M892" s="125">
        <v>37945</v>
      </c>
      <c r="N892" s="126">
        <f t="shared" si="459"/>
        <v>155780.4142</v>
      </c>
      <c r="O892" s="126">
        <f t="shared" ca="1" si="460"/>
        <v>538278.10265080491</v>
      </c>
      <c r="P892" s="126">
        <f t="shared" ca="1" si="461"/>
        <v>114749</v>
      </c>
      <c r="Q892" s="49">
        <f t="shared" si="480"/>
        <v>1</v>
      </c>
      <c r="R892" s="49">
        <f t="shared" si="481"/>
        <v>0</v>
      </c>
      <c r="S892" s="49">
        <f ca="1">OFFSET(V!$B$7,D892,Q892)*H892</f>
        <v>11288.1</v>
      </c>
      <c r="T892" s="49">
        <f ca="1">IF(R892&gt;0,OFFSET(V!$I$7,D892,R892)*IF(R892=1,H892-9300,IF(R892=2,H892-18000,IF(R892=3,H892-45000,0))),0)</f>
        <v>0</v>
      </c>
      <c r="U892" s="49">
        <f>IF(AND(I892=1,H892&gt;20000,H892&lt;=45000),H892*V!$G$7,0)+IF(AND(I892=1,H892&gt;45000,H892&lt;=50000),V!$G$7/5000*(50000-H892)*H892,0)</f>
        <v>0</v>
      </c>
      <c r="V892" s="50">
        <f t="shared" ca="1" si="462"/>
        <v>11288.1</v>
      </c>
      <c r="W892" s="51">
        <v>9069.1</v>
      </c>
      <c r="X892" s="51">
        <v>0</v>
      </c>
      <c r="Y892" s="52">
        <v>0</v>
      </c>
      <c r="Z892" s="52">
        <v>56362.433958561945</v>
      </c>
      <c r="AA892" s="52">
        <v>11227</v>
      </c>
      <c r="AB892" s="138">
        <f t="shared" si="482"/>
        <v>10227</v>
      </c>
      <c r="AC892" s="52">
        <v>53327.919152342598</v>
      </c>
      <c r="AD892" s="138">
        <f t="shared" si="463"/>
        <v>0</v>
      </c>
      <c r="AE892" s="138">
        <f t="shared" si="464"/>
        <v>1970</v>
      </c>
      <c r="AF892" s="138">
        <f t="shared" si="465"/>
        <v>0</v>
      </c>
      <c r="AG892" s="138">
        <f t="shared" si="466"/>
        <v>0</v>
      </c>
      <c r="AH892" s="29"/>
      <c r="AI892" s="29"/>
      <c r="AJ892" s="15"/>
      <c r="AK892" s="51">
        <f t="shared" ca="1" si="467"/>
        <v>1412100.7358418736</v>
      </c>
      <c r="AL892" s="15">
        <f t="shared" ca="1" si="468"/>
        <v>1547206.9358418738</v>
      </c>
      <c r="AM892" s="49">
        <f t="shared" ca="1" si="469"/>
        <v>8640.2868468021497</v>
      </c>
      <c r="AN892" s="49">
        <f t="shared" ca="1" si="470"/>
        <v>0</v>
      </c>
      <c r="AO892" s="15"/>
      <c r="AP892" s="49">
        <f t="shared" ca="1" si="471"/>
        <v>31031.751015266342</v>
      </c>
      <c r="AQ892" s="15">
        <f t="shared" si="483"/>
        <v>53327.919152342598</v>
      </c>
      <c r="AR892" s="15">
        <f t="shared" si="484"/>
        <v>0</v>
      </c>
      <c r="AS892" s="15"/>
      <c r="AT892" s="15"/>
      <c r="AU892" s="51">
        <f t="shared" si="472"/>
        <v>5113.5</v>
      </c>
      <c r="AV892" s="51">
        <f t="shared" ca="1" si="473"/>
        <v>32852.502802907686</v>
      </c>
      <c r="AW892" s="51">
        <f t="shared" ca="1" si="485"/>
        <v>0</v>
      </c>
      <c r="AX892" s="15">
        <f t="shared" ca="1" si="486"/>
        <v>15669.83466583144</v>
      </c>
      <c r="AY892" s="51">
        <f t="shared" ca="1" si="487"/>
        <v>-1723.7647682020049</v>
      </c>
      <c r="AZ892" s="52">
        <f t="shared" ca="1" si="474"/>
        <v>0</v>
      </c>
      <c r="BA892" s="52">
        <f t="shared" ca="1" si="475"/>
        <v>0</v>
      </c>
      <c r="BB892" s="52">
        <f t="shared" si="488"/>
        <v>0</v>
      </c>
      <c r="BC892" s="39">
        <f t="shared" si="489"/>
        <v>0</v>
      </c>
      <c r="BD892" s="51">
        <f t="shared" ca="1" si="490"/>
        <v>0</v>
      </c>
      <c r="BE892" s="15">
        <f t="shared" ca="1" si="491"/>
        <v>67273.989049972035</v>
      </c>
      <c r="BF892" s="15">
        <v>-32424.01</v>
      </c>
      <c r="BG892" s="15">
        <f t="shared" ca="1" si="492"/>
        <v>1590697.2017386479</v>
      </c>
      <c r="BH892" s="15"/>
      <c r="BI892" s="15"/>
    </row>
    <row r="893" spans="1:61" ht="11.25" x14ac:dyDescent="0.2">
      <c r="A893" s="20">
        <v>32528</v>
      </c>
      <c r="B893" s="20"/>
      <c r="C893" s="20">
        <v>1</v>
      </c>
      <c r="D893" s="20">
        <f t="shared" si="476"/>
        <v>3</v>
      </c>
      <c r="E893" s="47">
        <f t="shared" si="477"/>
        <v>3</v>
      </c>
      <c r="F893" s="47">
        <f t="shared" si="478"/>
        <v>33</v>
      </c>
      <c r="G893" s="21" t="s">
        <v>974</v>
      </c>
      <c r="H893" s="29">
        <v>1050</v>
      </c>
      <c r="I893" s="48"/>
      <c r="J893" s="29">
        <f t="shared" si="479"/>
        <v>1692.5373134328358</v>
      </c>
      <c r="K893" s="125">
        <v>73734.05</v>
      </c>
      <c r="L893" s="125">
        <v>84140.01</v>
      </c>
      <c r="M893" s="125">
        <v>0</v>
      </c>
      <c r="N893" s="126">
        <f t="shared" si="459"/>
        <v>85903.119900000005</v>
      </c>
      <c r="O893" s="126">
        <f t="shared" ca="1" si="460"/>
        <v>286899.49633672344</v>
      </c>
      <c r="P893" s="126">
        <f t="shared" ca="1" si="461"/>
        <v>60299</v>
      </c>
      <c r="Q893" s="49">
        <f t="shared" si="480"/>
        <v>1</v>
      </c>
      <c r="R893" s="49">
        <f t="shared" si="481"/>
        <v>0</v>
      </c>
      <c r="S893" s="49">
        <f ca="1">OFFSET(V!$B$7,D893,Q893)*H893</f>
        <v>6016.5</v>
      </c>
      <c r="T893" s="49">
        <f ca="1">IF(R893&gt;0,OFFSET(V!$I$7,D893,R893)*IF(R893=1,H893-9300,IF(R893=2,H893-18000,IF(R893=3,H893-45000,0))),0)</f>
        <v>0</v>
      </c>
      <c r="U893" s="49">
        <f>IF(AND(I893=1,H893&gt;20000,H893&lt;=45000),H893*V!$G$7,0)+IF(AND(I893=1,H893&gt;45000,H893&lt;=50000),V!$G$7/5000*(50000-H893)*H893,0)</f>
        <v>0</v>
      </c>
      <c r="V893" s="50">
        <f t="shared" ca="1" si="462"/>
        <v>6016.5</v>
      </c>
      <c r="W893" s="51">
        <v>0</v>
      </c>
      <c r="X893" s="51">
        <v>0</v>
      </c>
      <c r="Y893" s="52">
        <v>84.809197473892283</v>
      </c>
      <c r="Z893" s="52">
        <v>26939.67428035726</v>
      </c>
      <c r="AA893" s="52">
        <v>63177</v>
      </c>
      <c r="AB893" s="138">
        <f t="shared" si="482"/>
        <v>62177</v>
      </c>
      <c r="AC893" s="52">
        <v>25489.260685043526</v>
      </c>
      <c r="AD893" s="138">
        <f t="shared" si="463"/>
        <v>0</v>
      </c>
      <c r="AE893" s="138">
        <f t="shared" si="464"/>
        <v>1050</v>
      </c>
      <c r="AF893" s="138">
        <f t="shared" si="465"/>
        <v>0</v>
      </c>
      <c r="AG893" s="138">
        <f t="shared" si="466"/>
        <v>0</v>
      </c>
      <c r="AH893" s="29"/>
      <c r="AI893" s="29"/>
      <c r="AJ893" s="15"/>
      <c r="AK893" s="51">
        <f t="shared" ca="1" si="467"/>
        <v>752642.52417967888</v>
      </c>
      <c r="AL893" s="15">
        <f t="shared" ca="1" si="468"/>
        <v>818958.02417967888</v>
      </c>
      <c r="AM893" s="49">
        <f t="shared" ca="1" si="469"/>
        <v>4605.2290300214499</v>
      </c>
      <c r="AN893" s="49">
        <f t="shared" ca="1" si="470"/>
        <v>37.399298611517906</v>
      </c>
      <c r="AO893" s="15"/>
      <c r="AP893" s="49">
        <f t="shared" ca="1" si="471"/>
        <v>14832.313049415912</v>
      </c>
      <c r="AQ893" s="15">
        <f t="shared" si="483"/>
        <v>25489.260685043526</v>
      </c>
      <c r="AR893" s="15">
        <f t="shared" si="484"/>
        <v>0</v>
      </c>
      <c r="AS893" s="15"/>
      <c r="AT893" s="15"/>
      <c r="AU893" s="51">
        <f t="shared" si="472"/>
        <v>31088.5</v>
      </c>
      <c r="AV893" s="51">
        <f t="shared" ca="1" si="473"/>
        <v>17510.217229976177</v>
      </c>
      <c r="AW893" s="51">
        <f t="shared" ca="1" si="485"/>
        <v>0</v>
      </c>
      <c r="AX893" s="15">
        <f t="shared" ca="1" si="486"/>
        <v>37941.76959434856</v>
      </c>
      <c r="AY893" s="51">
        <f t="shared" ca="1" si="487"/>
        <v>-4173.7955163361557</v>
      </c>
      <c r="AZ893" s="52">
        <f t="shared" ca="1" si="474"/>
        <v>0</v>
      </c>
      <c r="BA893" s="52">
        <f t="shared" ca="1" si="475"/>
        <v>0</v>
      </c>
      <c r="BB893" s="52">
        <f t="shared" si="488"/>
        <v>0</v>
      </c>
      <c r="BC893" s="39">
        <f t="shared" si="489"/>
        <v>0</v>
      </c>
      <c r="BD893" s="51">
        <f t="shared" ca="1" si="490"/>
        <v>0</v>
      </c>
      <c r="BE893" s="15">
        <f t="shared" ca="1" si="491"/>
        <v>59257.234763055931</v>
      </c>
      <c r="BF893" s="15">
        <v>-18941.52</v>
      </c>
      <c r="BG893" s="15">
        <f t="shared" ca="1" si="492"/>
        <v>863916.36727136781</v>
      </c>
      <c r="BH893" s="15"/>
      <c r="BI893" s="15"/>
    </row>
    <row r="894" spans="1:61" ht="11.25" x14ac:dyDescent="0.2">
      <c r="A894" s="20">
        <v>32529</v>
      </c>
      <c r="B894" s="20"/>
      <c r="C894" s="20">
        <v>1</v>
      </c>
      <c r="D894" s="20">
        <f t="shared" si="476"/>
        <v>3</v>
      </c>
      <c r="E894" s="47">
        <f t="shared" si="477"/>
        <v>3</v>
      </c>
      <c r="F894" s="47">
        <f t="shared" si="478"/>
        <v>33</v>
      </c>
      <c r="G894" s="21" t="s">
        <v>975</v>
      </c>
      <c r="H894" s="29">
        <v>1263</v>
      </c>
      <c r="I894" s="48"/>
      <c r="J894" s="29">
        <f t="shared" si="479"/>
        <v>2035.8805970149253</v>
      </c>
      <c r="K894" s="125">
        <v>67110.400000000009</v>
      </c>
      <c r="L894" s="125">
        <v>312576.63</v>
      </c>
      <c r="M894" s="125">
        <v>0</v>
      </c>
      <c r="N894" s="126">
        <f t="shared" si="459"/>
        <v>170224.3737</v>
      </c>
      <c r="O894" s="126">
        <f t="shared" ca="1" si="460"/>
        <v>345099.10845074448</v>
      </c>
      <c r="P894" s="126">
        <f t="shared" ca="1" si="461"/>
        <v>52462</v>
      </c>
      <c r="Q894" s="49">
        <f t="shared" si="480"/>
        <v>1</v>
      </c>
      <c r="R894" s="49">
        <f t="shared" si="481"/>
        <v>0</v>
      </c>
      <c r="S894" s="49">
        <f ca="1">OFFSET(V!$B$7,D894,Q894)*H894</f>
        <v>7236.9900000000007</v>
      </c>
      <c r="T894" s="49">
        <f ca="1">IF(R894&gt;0,OFFSET(V!$I$7,D894,R894)*IF(R894=1,H894-9300,IF(R894=2,H894-18000,IF(R894=3,H894-45000,0))),0)</f>
        <v>0</v>
      </c>
      <c r="U894" s="49">
        <f>IF(AND(I894=1,H894&gt;20000,H894&lt;=45000),H894*V!$G$7,0)+IF(AND(I894=1,H894&gt;45000,H894&lt;=50000),V!$G$7/5000*(50000-H894)*H894,0)</f>
        <v>0</v>
      </c>
      <c r="V894" s="50">
        <f t="shared" ca="1" si="462"/>
        <v>7236.9900000000007</v>
      </c>
      <c r="W894" s="51">
        <v>0</v>
      </c>
      <c r="X894" s="51">
        <v>0</v>
      </c>
      <c r="Y894" s="52">
        <v>0</v>
      </c>
      <c r="Z894" s="52">
        <v>35340.871928664346</v>
      </c>
      <c r="AA894" s="52">
        <v>0</v>
      </c>
      <c r="AB894" s="138">
        <f t="shared" si="482"/>
        <v>0</v>
      </c>
      <c r="AC894" s="52">
        <v>33438.143611234351</v>
      </c>
      <c r="AD894" s="138">
        <f t="shared" si="463"/>
        <v>0</v>
      </c>
      <c r="AE894" s="138">
        <f t="shared" si="464"/>
        <v>1263</v>
      </c>
      <c r="AF894" s="138">
        <f t="shared" si="465"/>
        <v>0</v>
      </c>
      <c r="AG894" s="138">
        <f t="shared" si="466"/>
        <v>0</v>
      </c>
      <c r="AH894" s="29"/>
      <c r="AI894" s="29"/>
      <c r="AJ894" s="15"/>
      <c r="AK894" s="51">
        <f t="shared" ca="1" si="467"/>
        <v>905321.43622755655</v>
      </c>
      <c r="AL894" s="15">
        <f t="shared" ca="1" si="468"/>
        <v>965020.42622755654</v>
      </c>
      <c r="AM894" s="49">
        <f t="shared" ca="1" si="469"/>
        <v>5539.4326332543724</v>
      </c>
      <c r="AN894" s="49">
        <f t="shared" ca="1" si="470"/>
        <v>0</v>
      </c>
      <c r="AO894" s="15"/>
      <c r="AP894" s="49">
        <f t="shared" ca="1" si="471"/>
        <v>19457.803031696982</v>
      </c>
      <c r="AQ894" s="15">
        <f t="shared" si="483"/>
        <v>33438.143611234351</v>
      </c>
      <c r="AR894" s="15">
        <f t="shared" si="484"/>
        <v>0</v>
      </c>
      <c r="AS894" s="15"/>
      <c r="AT894" s="15"/>
      <c r="AU894" s="51">
        <f t="shared" si="472"/>
        <v>0</v>
      </c>
      <c r="AV894" s="51">
        <f t="shared" ca="1" si="473"/>
        <v>21062.289868057062</v>
      </c>
      <c r="AW894" s="51">
        <f t="shared" ca="1" si="485"/>
        <v>0</v>
      </c>
      <c r="AX894" s="15">
        <f t="shared" ca="1" si="486"/>
        <v>7081.949288519696</v>
      </c>
      <c r="AY894" s="51">
        <f t="shared" ca="1" si="487"/>
        <v>-779.05191305959272</v>
      </c>
      <c r="AZ894" s="52">
        <f t="shared" ca="1" si="474"/>
        <v>0</v>
      </c>
      <c r="BA894" s="52">
        <f t="shared" ca="1" si="475"/>
        <v>0</v>
      </c>
      <c r="BB894" s="52">
        <f t="shared" si="488"/>
        <v>0</v>
      </c>
      <c r="BC894" s="39">
        <f t="shared" si="489"/>
        <v>0</v>
      </c>
      <c r="BD894" s="51">
        <f t="shared" ca="1" si="490"/>
        <v>0</v>
      </c>
      <c r="BE894" s="15">
        <f t="shared" ca="1" si="491"/>
        <v>39741.040986694454</v>
      </c>
      <c r="BF894" s="15">
        <v>-24158.400000000001</v>
      </c>
      <c r="BG894" s="15">
        <f t="shared" ca="1" si="492"/>
        <v>986142.49984750536</v>
      </c>
      <c r="BH894" s="15"/>
      <c r="BI894" s="15"/>
    </row>
    <row r="895" spans="1:61" ht="11.25" x14ac:dyDescent="0.2">
      <c r="A895" s="20">
        <v>32530</v>
      </c>
      <c r="B895" s="20"/>
      <c r="C895" s="20">
        <v>1</v>
      </c>
      <c r="D895" s="20">
        <f t="shared" si="476"/>
        <v>3</v>
      </c>
      <c r="E895" s="47">
        <f t="shared" si="477"/>
        <v>6</v>
      </c>
      <c r="F895" s="47">
        <f t="shared" si="478"/>
        <v>36</v>
      </c>
      <c r="G895" s="21" t="s">
        <v>976</v>
      </c>
      <c r="H895" s="29">
        <v>11118</v>
      </c>
      <c r="I895" s="48"/>
      <c r="J895" s="29">
        <f t="shared" si="479"/>
        <v>18530</v>
      </c>
      <c r="K895" s="125">
        <v>907681.60000000009</v>
      </c>
      <c r="L895" s="125">
        <v>3526116.51</v>
      </c>
      <c r="M895" s="125">
        <v>50514</v>
      </c>
      <c r="N895" s="126">
        <f t="shared" si="459"/>
        <v>2079230.1909</v>
      </c>
      <c r="O895" s="126">
        <f t="shared" ca="1" si="460"/>
        <v>3140992.8897443167</v>
      </c>
      <c r="P895" s="126">
        <f t="shared" ca="1" si="461"/>
        <v>318529</v>
      </c>
      <c r="Q895" s="49">
        <f t="shared" si="480"/>
        <v>2</v>
      </c>
      <c r="R895" s="49">
        <f t="shared" si="481"/>
        <v>0</v>
      </c>
      <c r="S895" s="49">
        <f ca="1">OFFSET(V!$B$7,D895,Q895)*H895</f>
        <v>1051873.98</v>
      </c>
      <c r="T895" s="49">
        <f ca="1">IF(R895&gt;0,OFFSET(V!$I$7,D895,R895)*IF(R895=1,H895-9300,IF(R895=2,H895-18000,IF(R895=3,H895-45000,0))),0)</f>
        <v>0</v>
      </c>
      <c r="U895" s="49">
        <f>IF(AND(I895=1,H895&gt;20000,H895&lt;=45000),H895*V!$G$7,0)+IF(AND(I895=1,H895&gt;45000,H895&lt;=50000),V!$G$7/5000*(50000-H895)*H895,0)</f>
        <v>0</v>
      </c>
      <c r="V895" s="50">
        <f t="shared" ca="1" si="462"/>
        <v>1051873.98</v>
      </c>
      <c r="W895" s="51">
        <v>78037.3</v>
      </c>
      <c r="X895" s="51">
        <v>0</v>
      </c>
      <c r="Y895" s="52">
        <v>72208.309411858747</v>
      </c>
      <c r="Z895" s="52">
        <v>642724.64989862137</v>
      </c>
      <c r="AA895" s="52">
        <v>54640</v>
      </c>
      <c r="AB895" s="138">
        <f t="shared" si="482"/>
        <v>53640</v>
      </c>
      <c r="AC895" s="52">
        <v>608120.79535476991</v>
      </c>
      <c r="AD895" s="138">
        <f t="shared" si="463"/>
        <v>1</v>
      </c>
      <c r="AE895" s="138">
        <f t="shared" si="464"/>
        <v>0</v>
      </c>
      <c r="AF895" s="138">
        <f t="shared" si="465"/>
        <v>11118</v>
      </c>
      <c r="AG895" s="138">
        <f t="shared" si="466"/>
        <v>18530</v>
      </c>
      <c r="AH895" s="29"/>
      <c r="AI895" s="29"/>
      <c r="AJ895" s="15"/>
      <c r="AK895" s="51">
        <f t="shared" ca="1" si="467"/>
        <v>8239975.486722338</v>
      </c>
      <c r="AL895" s="15">
        <f t="shared" ca="1" si="468"/>
        <v>9688415.7667223401</v>
      </c>
      <c r="AM895" s="49">
        <f t="shared" ca="1" si="469"/>
        <v>48762.796529312836</v>
      </c>
      <c r="AN895" s="49">
        <f t="shared" ca="1" si="470"/>
        <v>31842.538384569907</v>
      </c>
      <c r="AO895" s="15"/>
      <c r="AP895" s="49">
        <f t="shared" ca="1" si="471"/>
        <v>353868.16903066775</v>
      </c>
      <c r="AQ895" s="15">
        <f t="shared" si="483"/>
        <v>0</v>
      </c>
      <c r="AR895" s="15">
        <f t="shared" si="484"/>
        <v>608120.79535476991</v>
      </c>
      <c r="AS895" s="15"/>
      <c r="AT895" s="15"/>
      <c r="AU895" s="51">
        <f t="shared" si="472"/>
        <v>0</v>
      </c>
      <c r="AV895" s="51">
        <f t="shared" ca="1" si="473"/>
        <v>0</v>
      </c>
      <c r="AW895" s="51">
        <f t="shared" si="485"/>
        <v>0</v>
      </c>
      <c r="AX895" s="15">
        <f t="shared" si="486"/>
        <v>0</v>
      </c>
      <c r="AY895" s="51">
        <f t="shared" ca="1" si="487"/>
        <v>0</v>
      </c>
      <c r="AZ895" s="52">
        <f t="shared" ca="1" si="474"/>
        <v>156955.32807280956</v>
      </c>
      <c r="BA895" s="52">
        <f t="shared" ca="1" si="475"/>
        <v>139544.48080479991</v>
      </c>
      <c r="BB895" s="52">
        <f t="shared" ca="1" si="488"/>
        <v>0</v>
      </c>
      <c r="BC895" s="39">
        <f t="shared" ca="1" si="489"/>
        <v>42247.182553507271</v>
      </c>
      <c r="BD895" s="51">
        <f t="shared" ca="1" si="490"/>
        <v>-2291.5735167450612</v>
      </c>
      <c r="BE895" s="15">
        <f t="shared" ca="1" si="491"/>
        <v>648076.40439153218</v>
      </c>
      <c r="BF895" s="15">
        <v>-267119.34999999998</v>
      </c>
      <c r="BG895" s="15">
        <f t="shared" ca="1" si="492"/>
        <v>10149978.156027757</v>
      </c>
      <c r="BH895" s="15"/>
      <c r="BI895" s="15"/>
    </row>
    <row r="896" spans="1:61" ht="11.25" x14ac:dyDescent="0.2">
      <c r="A896" s="20">
        <v>40101</v>
      </c>
      <c r="B896" s="20"/>
      <c r="C896" s="20">
        <v>1</v>
      </c>
      <c r="D896" s="20">
        <f t="shared" si="476"/>
        <v>4</v>
      </c>
      <c r="E896" s="47">
        <f t="shared" si="477"/>
        <v>8</v>
      </c>
      <c r="F896" s="47">
        <f t="shared" si="478"/>
        <v>48</v>
      </c>
      <c r="G896" s="21" t="s">
        <v>977</v>
      </c>
      <c r="H896" s="29">
        <v>193511</v>
      </c>
      <c r="I896" s="48">
        <v>1</v>
      </c>
      <c r="J896" s="29">
        <f t="shared" si="479"/>
        <v>451525.66666666669</v>
      </c>
      <c r="K896" s="125">
        <v>19222005</v>
      </c>
      <c r="L896" s="125">
        <v>130981110.31</v>
      </c>
      <c r="M896" s="125">
        <v>0</v>
      </c>
      <c r="N896" s="126">
        <f t="shared" si="459"/>
        <v>64922476.620900005</v>
      </c>
      <c r="O896" s="126">
        <f t="shared" ca="1" si="460"/>
        <v>88054115.334650844</v>
      </c>
      <c r="P896" s="126">
        <f t="shared" ca="1" si="461"/>
        <v>6939492</v>
      </c>
      <c r="Q896" s="49">
        <f t="shared" si="480"/>
        <v>4</v>
      </c>
      <c r="R896" s="49">
        <f t="shared" si="481"/>
        <v>0</v>
      </c>
      <c r="S896" s="49">
        <f ca="1">OFFSET(V!$B$7,D896,Q896)*H896</f>
        <v>20891447.559999999</v>
      </c>
      <c r="T896" s="49">
        <f ca="1">IF(R896&gt;0,OFFSET(V!$I$7,D896,R896)*IF(R896=1,H896-9300,IF(R896=2,H896-18000,IF(R896=3,H896-45000,0))),0)</f>
        <v>0</v>
      </c>
      <c r="U896" s="49">
        <f>IF(AND(I896=1,H896&gt;20000,H896&lt;=45000),H896*V!$G$7,0)+IF(AND(I896=1,H896&gt;45000,H896&lt;=50000),V!$G$7/5000*(50000-H896)*H896,0)</f>
        <v>0</v>
      </c>
      <c r="V896" s="50">
        <f t="shared" ca="1" si="462"/>
        <v>20891447.559999999</v>
      </c>
      <c r="W896" s="51">
        <v>1823287.02</v>
      </c>
      <c r="X896" s="51">
        <v>0</v>
      </c>
      <c r="Y896" s="52">
        <v>60.320990000000002</v>
      </c>
      <c r="Z896" s="52">
        <v>11340456.48714054</v>
      </c>
      <c r="AA896" s="52">
        <v>775396</v>
      </c>
      <c r="AB896" s="138">
        <f t="shared" si="482"/>
        <v>774396</v>
      </c>
      <c r="AC896" s="52">
        <v>10914486.886837812</v>
      </c>
      <c r="AD896" s="138">
        <f t="shared" si="463"/>
        <v>1</v>
      </c>
      <c r="AE896" s="138">
        <f t="shared" si="464"/>
        <v>0</v>
      </c>
      <c r="AF896" s="138">
        <f t="shared" si="465"/>
        <v>193511</v>
      </c>
      <c r="AG896" s="138">
        <f t="shared" si="466"/>
        <v>451525.66666666669</v>
      </c>
      <c r="AH896" s="29"/>
      <c r="AI896" s="29"/>
      <c r="AJ896" s="15"/>
      <c r="AK896" s="51">
        <f t="shared" ca="1" si="467"/>
        <v>204720101.48065165</v>
      </c>
      <c r="AL896" s="15">
        <f t="shared" ca="1" si="468"/>
        <v>234374328.06065166</v>
      </c>
      <c r="AM896" s="49">
        <f t="shared" ca="1" si="469"/>
        <v>848726.16650331509</v>
      </c>
      <c r="AN896" s="49">
        <f t="shared" ca="1" si="470"/>
        <v>2444818.0193277551</v>
      </c>
      <c r="AO896" s="15"/>
      <c r="AP896" s="49">
        <f t="shared" ca="1" si="471"/>
        <v>6351187.9877439793</v>
      </c>
      <c r="AQ896" s="15">
        <f t="shared" si="483"/>
        <v>0</v>
      </c>
      <c r="AR896" s="15">
        <f t="shared" si="484"/>
        <v>10914486.886837812</v>
      </c>
      <c r="AS896" s="15"/>
      <c r="AT896" s="15"/>
      <c r="AU896" s="51">
        <f t="shared" si="472"/>
        <v>0</v>
      </c>
      <c r="AV896" s="51">
        <f t="shared" ca="1" si="473"/>
        <v>0</v>
      </c>
      <c r="AW896" s="51">
        <f t="shared" si="485"/>
        <v>0</v>
      </c>
      <c r="AX896" s="15">
        <f t="shared" si="486"/>
        <v>0</v>
      </c>
      <c r="AY896" s="51">
        <f t="shared" ca="1" si="487"/>
        <v>0</v>
      </c>
      <c r="AZ896" s="52">
        <f t="shared" ca="1" si="474"/>
        <v>3047792.4494428509</v>
      </c>
      <c r="BA896" s="52">
        <f t="shared" ca="1" si="475"/>
        <v>3371613.2217017738</v>
      </c>
      <c r="BB896" s="52">
        <f t="shared" ca="1" si="488"/>
        <v>0</v>
      </c>
      <c r="BC896" s="39">
        <f t="shared" ca="1" si="489"/>
        <v>1856106.7720507924</v>
      </c>
      <c r="BD896" s="51">
        <f t="shared" ca="1" si="490"/>
        <v>-6155.6898374847242</v>
      </c>
      <c r="BE896" s="15">
        <f t="shared" ca="1" si="491"/>
        <v>12764437.969051119</v>
      </c>
      <c r="BF896" s="39">
        <v>-4478250.3212730987</v>
      </c>
      <c r="BG896" s="15">
        <f t="shared" ca="1" si="492"/>
        <v>245954059.89426076</v>
      </c>
      <c r="BH896" s="15"/>
      <c r="BI896" s="15"/>
    </row>
    <row r="897" spans="1:61" ht="11.25" x14ac:dyDescent="0.2">
      <c r="A897" s="20">
        <v>40201</v>
      </c>
      <c r="B897" s="20"/>
      <c r="C897" s="20">
        <v>1</v>
      </c>
      <c r="D897" s="20">
        <f t="shared" si="476"/>
        <v>4</v>
      </c>
      <c r="E897" s="47">
        <f t="shared" si="477"/>
        <v>7</v>
      </c>
      <c r="F897" s="47">
        <f t="shared" si="478"/>
        <v>47</v>
      </c>
      <c r="G897" s="21" t="s">
        <v>978</v>
      </c>
      <c r="H897" s="29">
        <v>38114</v>
      </c>
      <c r="I897" s="48">
        <v>1</v>
      </c>
      <c r="J897" s="29">
        <f t="shared" si="479"/>
        <v>76228</v>
      </c>
      <c r="K897" s="125">
        <v>3183228.95</v>
      </c>
      <c r="L897" s="125">
        <v>23177688.710000001</v>
      </c>
      <c r="M897" s="125">
        <v>0</v>
      </c>
      <c r="N897" s="126">
        <f t="shared" si="459"/>
        <v>11331223.440900002</v>
      </c>
      <c r="O897" s="126">
        <f t="shared" ca="1" si="460"/>
        <v>14865575.977732748</v>
      </c>
      <c r="P897" s="126">
        <f t="shared" ca="1" si="461"/>
        <v>1060306</v>
      </c>
      <c r="Q897" s="49">
        <f t="shared" si="480"/>
        <v>3</v>
      </c>
      <c r="R897" s="49">
        <f t="shared" si="481"/>
        <v>0</v>
      </c>
      <c r="S897" s="49">
        <f ca="1">OFFSET(V!$B$7,D897,Q897)*H897</f>
        <v>3754610.14</v>
      </c>
      <c r="T897" s="49">
        <f ca="1">IF(R897&gt;0,OFFSET(V!$I$7,D897,R897)*IF(R897=1,H897-9300,IF(R897=2,H897-18000,IF(R897=3,H897-45000,0))),0)</f>
        <v>0</v>
      </c>
      <c r="U897" s="49">
        <f>IF(AND(I897=1,H897&gt;20000,H897&lt;=45000),H897*V!$G$7,0)+IF(AND(I897=1,H897&gt;45000,H897&lt;=50000),V!$G$7/5000*(50000-H897)*H897,0)</f>
        <v>1904556.5799999998</v>
      </c>
      <c r="V897" s="50">
        <f t="shared" ca="1" si="462"/>
        <v>5659166.7199999997</v>
      </c>
      <c r="W897" s="51">
        <v>345396.42</v>
      </c>
      <c r="X897" s="51">
        <v>0</v>
      </c>
      <c r="Y897" s="52">
        <v>3.9206300000000001</v>
      </c>
      <c r="Z897" s="52">
        <v>1904348.379032434</v>
      </c>
      <c r="AA897" s="52">
        <v>85551</v>
      </c>
      <c r="AB897" s="138">
        <f t="shared" si="482"/>
        <v>84551</v>
      </c>
      <c r="AC897" s="52">
        <v>1832817.3503852678</v>
      </c>
      <c r="AD897" s="138">
        <f t="shared" si="463"/>
        <v>1</v>
      </c>
      <c r="AE897" s="138">
        <f t="shared" si="464"/>
        <v>0</v>
      </c>
      <c r="AF897" s="138">
        <f t="shared" si="465"/>
        <v>38114</v>
      </c>
      <c r="AG897" s="138">
        <f t="shared" si="466"/>
        <v>76228</v>
      </c>
      <c r="AH897" s="29"/>
      <c r="AI897" s="29"/>
      <c r="AJ897" s="15"/>
      <c r="AK897" s="51">
        <f t="shared" ca="1" si="467"/>
        <v>34561499.041399151</v>
      </c>
      <c r="AL897" s="15">
        <f t="shared" ca="1" si="468"/>
        <v>41626368.181399152</v>
      </c>
      <c r="AM897" s="49">
        <f t="shared" ca="1" si="469"/>
        <v>167165.4278573691</v>
      </c>
      <c r="AN897" s="49">
        <f t="shared" ca="1" si="470"/>
        <v>158903.67301857905</v>
      </c>
      <c r="AO897" s="15"/>
      <c r="AP897" s="49">
        <f t="shared" ca="1" si="471"/>
        <v>1066524.4880667231</v>
      </c>
      <c r="AQ897" s="15">
        <f t="shared" si="483"/>
        <v>0</v>
      </c>
      <c r="AR897" s="15">
        <f t="shared" si="484"/>
        <v>1832817.3503852678</v>
      </c>
      <c r="AS897" s="15"/>
      <c r="AT897" s="15"/>
      <c r="AU897" s="51">
        <f t="shared" si="472"/>
        <v>0</v>
      </c>
      <c r="AV897" s="51">
        <f t="shared" ca="1" si="473"/>
        <v>0</v>
      </c>
      <c r="AW897" s="51">
        <f t="shared" si="485"/>
        <v>0</v>
      </c>
      <c r="AX897" s="15">
        <f t="shared" si="486"/>
        <v>0</v>
      </c>
      <c r="AY897" s="51">
        <f t="shared" ca="1" si="487"/>
        <v>0</v>
      </c>
      <c r="AZ897" s="52">
        <f t="shared" ca="1" si="474"/>
        <v>600294.35752006248</v>
      </c>
      <c r="BA897" s="52">
        <f t="shared" ca="1" si="475"/>
        <v>569206.47404440539</v>
      </c>
      <c r="BB897" s="52">
        <f t="shared" ca="1" si="488"/>
        <v>0</v>
      </c>
      <c r="BC897" s="39">
        <f t="shared" ca="1" si="489"/>
        <v>403207.96924592322</v>
      </c>
      <c r="BD897" s="51">
        <f t="shared" ca="1" si="490"/>
        <v>-1337.2200543924648</v>
      </c>
      <c r="BE897" s="15">
        <f t="shared" ca="1" si="491"/>
        <v>2234688.0995767987</v>
      </c>
      <c r="BF897" s="39">
        <v>-658707.17836923944</v>
      </c>
      <c r="BG897" s="15">
        <f t="shared" ca="1" si="492"/>
        <v>43528418.203482665</v>
      </c>
      <c r="BH897" s="15"/>
      <c r="BI897" s="15"/>
    </row>
    <row r="898" spans="1:61" ht="11.25" x14ac:dyDescent="0.2">
      <c r="A898" s="20">
        <v>40301</v>
      </c>
      <c r="B898" s="20"/>
      <c r="C898" s="20">
        <v>1</v>
      </c>
      <c r="D898" s="20">
        <f t="shared" si="476"/>
        <v>4</v>
      </c>
      <c r="E898" s="47">
        <f t="shared" si="477"/>
        <v>8</v>
      </c>
      <c r="F898" s="47">
        <f t="shared" si="478"/>
        <v>48</v>
      </c>
      <c r="G898" s="21" t="s">
        <v>979</v>
      </c>
      <c r="H898" s="29">
        <v>59239</v>
      </c>
      <c r="I898" s="48">
        <v>1</v>
      </c>
      <c r="J898" s="29">
        <f t="shared" si="479"/>
        <v>138224.33333333334</v>
      </c>
      <c r="K898" s="125">
        <v>6407477</v>
      </c>
      <c r="L898" s="125">
        <v>33579316.899999999</v>
      </c>
      <c r="M898" s="125">
        <v>0</v>
      </c>
      <c r="N898" s="126">
        <f t="shared" si="459"/>
        <v>17709317.030999999</v>
      </c>
      <c r="O898" s="126">
        <f t="shared" ca="1" si="460"/>
        <v>26955768.603900459</v>
      </c>
      <c r="P898" s="126">
        <f t="shared" ca="1" si="461"/>
        <v>2773935</v>
      </c>
      <c r="Q898" s="49">
        <f t="shared" si="480"/>
        <v>4</v>
      </c>
      <c r="R898" s="49">
        <f t="shared" si="481"/>
        <v>0</v>
      </c>
      <c r="S898" s="49">
        <f ca="1">OFFSET(V!$B$7,D898,Q898)*H898</f>
        <v>6395442.4399999995</v>
      </c>
      <c r="T898" s="49">
        <f ca="1">IF(R898&gt;0,OFFSET(V!$I$7,D898,R898)*IF(R898=1,H898-9300,IF(R898=2,H898-18000,IF(R898=3,H898-45000,0))),0)</f>
        <v>0</v>
      </c>
      <c r="U898" s="49">
        <f>IF(AND(I898=1,H898&gt;20000,H898&lt;=45000),H898*V!$G$7,0)+IF(AND(I898=1,H898&gt;45000,H898&lt;=50000),V!$G$7/5000*(50000-H898)*H898,0)</f>
        <v>0</v>
      </c>
      <c r="V898" s="50">
        <f t="shared" ca="1" si="462"/>
        <v>6395442.4399999995</v>
      </c>
      <c r="W898" s="51">
        <v>483477.36000000004</v>
      </c>
      <c r="X898" s="51">
        <v>0</v>
      </c>
      <c r="Y898" s="52">
        <v>11.15765</v>
      </c>
      <c r="Z898" s="52">
        <v>3502777.7156021302</v>
      </c>
      <c r="AA898" s="52">
        <v>166913</v>
      </c>
      <c r="AB898" s="138">
        <f t="shared" si="482"/>
        <v>165913</v>
      </c>
      <c r="AC898" s="52">
        <v>3371206.572486659</v>
      </c>
      <c r="AD898" s="138">
        <f t="shared" si="463"/>
        <v>1</v>
      </c>
      <c r="AE898" s="138">
        <f t="shared" si="464"/>
        <v>0</v>
      </c>
      <c r="AF898" s="138">
        <f t="shared" si="465"/>
        <v>59239</v>
      </c>
      <c r="AG898" s="138">
        <f t="shared" si="466"/>
        <v>138224.33333333334</v>
      </c>
      <c r="AH898" s="29"/>
      <c r="AI898" s="29"/>
      <c r="AJ898" s="15"/>
      <c r="AK898" s="51">
        <f t="shared" ca="1" si="467"/>
        <v>62670411.974576764</v>
      </c>
      <c r="AL898" s="15">
        <f t="shared" ca="1" si="468"/>
        <v>72323266.774576768</v>
      </c>
      <c r="AM898" s="49">
        <f t="shared" ca="1" si="469"/>
        <v>259818.2500089911</v>
      </c>
      <c r="AN898" s="49">
        <f t="shared" ca="1" si="470"/>
        <v>452221.08876781247</v>
      </c>
      <c r="AO898" s="15"/>
      <c r="AP898" s="49">
        <f t="shared" ca="1" si="471"/>
        <v>1961719.9515994973</v>
      </c>
      <c r="AQ898" s="15">
        <f t="shared" si="483"/>
        <v>0</v>
      </c>
      <c r="AR898" s="15">
        <f t="shared" si="484"/>
        <v>3371206.572486659</v>
      </c>
      <c r="AS898" s="15"/>
      <c r="AT898" s="15"/>
      <c r="AU898" s="51">
        <f t="shared" si="472"/>
        <v>0</v>
      </c>
      <c r="AV898" s="51">
        <f t="shared" ca="1" si="473"/>
        <v>0</v>
      </c>
      <c r="AW898" s="51">
        <f t="shared" si="485"/>
        <v>0</v>
      </c>
      <c r="AX898" s="15">
        <f t="shared" si="486"/>
        <v>0</v>
      </c>
      <c r="AY898" s="51">
        <f t="shared" ca="1" si="487"/>
        <v>0</v>
      </c>
      <c r="AZ898" s="52">
        <f t="shared" ca="1" si="474"/>
        <v>933012.47429109993</v>
      </c>
      <c r="BA898" s="52">
        <f t="shared" ca="1" si="475"/>
        <v>1032142.8530698068</v>
      </c>
      <c r="BB898" s="52">
        <f t="shared" ca="1" si="488"/>
        <v>0</v>
      </c>
      <c r="BC898" s="39">
        <f t="shared" ca="1" si="489"/>
        <v>555668.70647374541</v>
      </c>
      <c r="BD898" s="51">
        <f t="shared" ca="1" si="490"/>
        <v>-1842.8488387386337</v>
      </c>
      <c r="BE898" s="15">
        <f t="shared" ca="1" si="491"/>
        <v>3925032.4301216658</v>
      </c>
      <c r="BF898" s="39">
        <v>-1163057.5759091093</v>
      </c>
      <c r="BG898" s="15">
        <f t="shared" ca="1" si="492"/>
        <v>75797280.967566118</v>
      </c>
      <c r="BH898" s="15"/>
      <c r="BI898" s="15"/>
    </row>
    <row r="899" spans="1:61" ht="11.25" x14ac:dyDescent="0.2">
      <c r="A899" s="20">
        <v>40401</v>
      </c>
      <c r="B899" s="20"/>
      <c r="C899" s="20">
        <v>1</v>
      </c>
      <c r="D899" s="20">
        <f t="shared" si="476"/>
        <v>4</v>
      </c>
      <c r="E899" s="47">
        <f t="shared" si="477"/>
        <v>4</v>
      </c>
      <c r="F899" s="47">
        <f t="shared" si="478"/>
        <v>44</v>
      </c>
      <c r="G899" s="21" t="s">
        <v>980</v>
      </c>
      <c r="H899" s="29">
        <v>4732</v>
      </c>
      <c r="I899" s="48"/>
      <c r="J899" s="29">
        <f t="shared" si="479"/>
        <v>7627.7014925373132</v>
      </c>
      <c r="K899" s="125">
        <v>298398.64999999997</v>
      </c>
      <c r="L899" s="125">
        <v>1332953.6100000001</v>
      </c>
      <c r="M899" s="125">
        <v>0</v>
      </c>
      <c r="N899" s="126">
        <f t="shared" si="459"/>
        <v>734698.93590000004</v>
      </c>
      <c r="O899" s="126">
        <f t="shared" ca="1" si="460"/>
        <v>1487513.4605758896</v>
      </c>
      <c r="P899" s="126">
        <f t="shared" ca="1" si="461"/>
        <v>225844</v>
      </c>
      <c r="Q899" s="49">
        <f t="shared" si="480"/>
        <v>1</v>
      </c>
      <c r="R899" s="49">
        <f t="shared" si="481"/>
        <v>0</v>
      </c>
      <c r="S899" s="49">
        <f ca="1">OFFSET(V!$B$7,D899,Q899)*H899</f>
        <v>21246.68</v>
      </c>
      <c r="T899" s="49">
        <f ca="1">IF(R899&gt;0,OFFSET(V!$I$7,D899,R899)*IF(R899=1,H899-9300,IF(R899=2,H899-18000,IF(R899=3,H899-45000,0))),0)</f>
        <v>0</v>
      </c>
      <c r="U899" s="49">
        <f>IF(AND(I899=1,H899&gt;20000,H899&lt;=45000),H899*V!$G$7,0)+IF(AND(I899=1,H899&gt;45000,H899&lt;=50000),V!$G$7/5000*(50000-H899)*H899,0)</f>
        <v>0</v>
      </c>
      <c r="V899" s="50">
        <f t="shared" ca="1" si="462"/>
        <v>21246.68</v>
      </c>
      <c r="W899" s="51">
        <v>25052.359999999997</v>
      </c>
      <c r="X899" s="51">
        <v>0</v>
      </c>
      <c r="Y899" s="52">
        <v>0</v>
      </c>
      <c r="Z899" s="52">
        <v>200014.72351620242</v>
      </c>
      <c r="AA899" s="52">
        <v>14106</v>
      </c>
      <c r="AB899" s="138">
        <f t="shared" si="482"/>
        <v>13106</v>
      </c>
      <c r="AC899" s="52">
        <v>192501.781517133</v>
      </c>
      <c r="AD899" s="138">
        <f t="shared" si="463"/>
        <v>0</v>
      </c>
      <c r="AE899" s="138">
        <f t="shared" si="464"/>
        <v>4732</v>
      </c>
      <c r="AF899" s="138">
        <f t="shared" si="465"/>
        <v>0</v>
      </c>
      <c r="AG899" s="138">
        <f t="shared" si="466"/>
        <v>0</v>
      </c>
      <c r="AH899" s="29"/>
      <c r="AI899" s="29"/>
      <c r="AJ899" s="15"/>
      <c r="AK899" s="51">
        <f t="shared" ca="1" si="467"/>
        <v>3458372.2230992187</v>
      </c>
      <c r="AL899" s="15">
        <f t="shared" ca="1" si="468"/>
        <v>3730515.2630992187</v>
      </c>
      <c r="AM899" s="49">
        <f t="shared" ca="1" si="469"/>
        <v>20754.232161963333</v>
      </c>
      <c r="AN899" s="49">
        <f t="shared" ca="1" si="470"/>
        <v>0</v>
      </c>
      <c r="AO899" s="15"/>
      <c r="AP899" s="49">
        <f t="shared" ca="1" si="471"/>
        <v>112017.63445841217</v>
      </c>
      <c r="AQ899" s="15">
        <f t="shared" si="483"/>
        <v>192501.781517133</v>
      </c>
      <c r="AR899" s="15">
        <f t="shared" si="484"/>
        <v>0</v>
      </c>
      <c r="AS899" s="15"/>
      <c r="AT899" s="15"/>
      <c r="AU899" s="51">
        <f t="shared" si="472"/>
        <v>6553</v>
      </c>
      <c r="AV899" s="51">
        <f t="shared" ca="1" si="473"/>
        <v>79067.019143916332</v>
      </c>
      <c r="AW899" s="51">
        <f t="shared" ca="1" si="485"/>
        <v>0</v>
      </c>
      <c r="AX899" s="15">
        <f t="shared" ca="1" si="486"/>
        <v>5135.8720851955004</v>
      </c>
      <c r="AY899" s="51">
        <f t="shared" ca="1" si="487"/>
        <v>-312.16511327325816</v>
      </c>
      <c r="AZ899" s="52">
        <f t="shared" ca="1" si="474"/>
        <v>0</v>
      </c>
      <c r="BA899" s="52">
        <f t="shared" ca="1" si="475"/>
        <v>0</v>
      </c>
      <c r="BB899" s="52">
        <f t="shared" si="488"/>
        <v>0</v>
      </c>
      <c r="BC899" s="39">
        <f t="shared" si="489"/>
        <v>0</v>
      </c>
      <c r="BD899" s="51">
        <f t="shared" ca="1" si="490"/>
        <v>0</v>
      </c>
      <c r="BE899" s="15">
        <f t="shared" ca="1" si="491"/>
        <v>197325.48848905525</v>
      </c>
      <c r="BF899" s="39">
        <v>-55809.712</v>
      </c>
      <c r="BG899" s="15">
        <f t="shared" ca="1" si="492"/>
        <v>3892785.2717502373</v>
      </c>
      <c r="BH899" s="15"/>
      <c r="BI899" s="15"/>
    </row>
    <row r="900" spans="1:61" ht="11.25" x14ac:dyDescent="0.2">
      <c r="A900" s="20">
        <v>40402</v>
      </c>
      <c r="B900" s="20"/>
      <c r="C900" s="20">
        <v>1</v>
      </c>
      <c r="D900" s="20">
        <f t="shared" si="476"/>
        <v>4</v>
      </c>
      <c r="E900" s="47">
        <f t="shared" si="477"/>
        <v>3</v>
      </c>
      <c r="F900" s="47">
        <f t="shared" si="478"/>
        <v>43</v>
      </c>
      <c r="G900" s="21" t="s">
        <v>981</v>
      </c>
      <c r="H900" s="29">
        <v>2464</v>
      </c>
      <c r="I900" s="48"/>
      <c r="J900" s="29">
        <f t="shared" si="479"/>
        <v>3971.8208955223881</v>
      </c>
      <c r="K900" s="125">
        <v>199992.2</v>
      </c>
      <c r="L900" s="125">
        <v>522136.63</v>
      </c>
      <c r="M900" s="125">
        <v>0</v>
      </c>
      <c r="N900" s="126">
        <f t="shared" si="459"/>
        <v>347627.66969999997</v>
      </c>
      <c r="O900" s="126">
        <f t="shared" ca="1" si="460"/>
        <v>774563.2220750195</v>
      </c>
      <c r="P900" s="126">
        <f t="shared" ca="1" si="461"/>
        <v>128081</v>
      </c>
      <c r="Q900" s="49">
        <f t="shared" si="480"/>
        <v>1</v>
      </c>
      <c r="R900" s="49">
        <f t="shared" si="481"/>
        <v>0</v>
      </c>
      <c r="S900" s="49">
        <f ca="1">OFFSET(V!$B$7,D900,Q900)*H900</f>
        <v>11063.36</v>
      </c>
      <c r="T900" s="49">
        <f ca="1">IF(R900&gt;0,OFFSET(V!$I$7,D900,R900)*IF(R900=1,H900-9300,IF(R900=2,H900-18000,IF(R900=3,H900-45000,0))),0)</f>
        <v>0</v>
      </c>
      <c r="U900" s="49">
        <f>IF(AND(I900=1,H900&gt;20000,H900&lt;=45000),H900*V!$G$7,0)+IF(AND(I900=1,H900&gt;45000,H900&lt;=50000),V!$G$7/5000*(50000-H900)*H900,0)</f>
        <v>0</v>
      </c>
      <c r="V900" s="50">
        <f t="shared" ca="1" si="462"/>
        <v>11063.36</v>
      </c>
      <c r="W900" s="51">
        <v>12017.32</v>
      </c>
      <c r="X900" s="51">
        <v>0</v>
      </c>
      <c r="Y900" s="52">
        <v>0</v>
      </c>
      <c r="Z900" s="52">
        <v>105232.44406008588</v>
      </c>
      <c r="AA900" s="52">
        <v>85283</v>
      </c>
      <c r="AB900" s="138">
        <f t="shared" si="482"/>
        <v>84283</v>
      </c>
      <c r="AC900" s="52">
        <v>101279.70880767483</v>
      </c>
      <c r="AD900" s="138">
        <f t="shared" si="463"/>
        <v>0</v>
      </c>
      <c r="AE900" s="138">
        <f t="shared" si="464"/>
        <v>2464</v>
      </c>
      <c r="AF900" s="138">
        <f t="shared" si="465"/>
        <v>0</v>
      </c>
      <c r="AG900" s="138">
        <f t="shared" si="466"/>
        <v>0</v>
      </c>
      <c r="AH900" s="29"/>
      <c r="AI900" s="29"/>
      <c r="AJ900" s="15"/>
      <c r="AK900" s="51">
        <f t="shared" ca="1" si="467"/>
        <v>1800809.2049274039</v>
      </c>
      <c r="AL900" s="15">
        <f t="shared" ca="1" si="468"/>
        <v>1951970.8849274041</v>
      </c>
      <c r="AM900" s="49">
        <f t="shared" ca="1" si="469"/>
        <v>10806.937457117003</v>
      </c>
      <c r="AN900" s="49">
        <f t="shared" ca="1" si="470"/>
        <v>0</v>
      </c>
      <c r="AO900" s="15"/>
      <c r="AP900" s="49">
        <f t="shared" ca="1" si="471"/>
        <v>58935.108599308274</v>
      </c>
      <c r="AQ900" s="15">
        <f t="shared" si="483"/>
        <v>101279.70880767483</v>
      </c>
      <c r="AR900" s="15">
        <f t="shared" si="484"/>
        <v>0</v>
      </c>
      <c r="AS900" s="15"/>
      <c r="AT900" s="15"/>
      <c r="AU900" s="51">
        <f t="shared" si="472"/>
        <v>42141.5</v>
      </c>
      <c r="AV900" s="51">
        <f t="shared" ca="1" si="473"/>
        <v>41170.992216950515</v>
      </c>
      <c r="AW900" s="51">
        <f t="shared" ca="1" si="485"/>
        <v>0</v>
      </c>
      <c r="AX900" s="15">
        <f t="shared" ca="1" si="486"/>
        <v>40967.892008583949</v>
      </c>
      <c r="AY900" s="51">
        <f t="shared" ca="1" si="487"/>
        <v>-2490.0827819077981</v>
      </c>
      <c r="AZ900" s="52">
        <f t="shared" ca="1" si="474"/>
        <v>0</v>
      </c>
      <c r="BA900" s="52">
        <f t="shared" ca="1" si="475"/>
        <v>0</v>
      </c>
      <c r="BB900" s="52">
        <f t="shared" si="488"/>
        <v>0</v>
      </c>
      <c r="BC900" s="39">
        <f t="shared" si="489"/>
        <v>0</v>
      </c>
      <c r="BD900" s="51">
        <f t="shared" ca="1" si="490"/>
        <v>0</v>
      </c>
      <c r="BE900" s="15">
        <f t="shared" ca="1" si="491"/>
        <v>139757.51803435097</v>
      </c>
      <c r="BF900" s="39">
        <v>-27664.025000000001</v>
      </c>
      <c r="BG900" s="15">
        <f t="shared" ca="1" si="492"/>
        <v>2074871.3154188721</v>
      </c>
      <c r="BH900" s="15"/>
      <c r="BI900" s="15"/>
    </row>
    <row r="901" spans="1:61" ht="11.25" x14ac:dyDescent="0.2">
      <c r="A901" s="20">
        <v>40403</v>
      </c>
      <c r="B901" s="20"/>
      <c r="C901" s="20">
        <v>1</v>
      </c>
      <c r="D901" s="20">
        <f t="shared" si="476"/>
        <v>4</v>
      </c>
      <c r="E901" s="47">
        <f t="shared" si="477"/>
        <v>2</v>
      </c>
      <c r="F901" s="47">
        <f t="shared" si="478"/>
        <v>42</v>
      </c>
      <c r="G901" s="21" t="s">
        <v>982</v>
      </c>
      <c r="H901" s="29">
        <v>534</v>
      </c>
      <c r="I901" s="48"/>
      <c r="J901" s="29">
        <f t="shared" si="479"/>
        <v>860.77611940298505</v>
      </c>
      <c r="K901" s="125">
        <v>30341.35</v>
      </c>
      <c r="L901" s="125">
        <v>86898.94</v>
      </c>
      <c r="M901" s="125">
        <v>0</v>
      </c>
      <c r="N901" s="126">
        <f t="shared" si="459"/>
        <v>55736.3586</v>
      </c>
      <c r="O901" s="126">
        <f t="shared" ca="1" si="460"/>
        <v>167863.94504385567</v>
      </c>
      <c r="P901" s="126">
        <f t="shared" ca="1" si="461"/>
        <v>33638</v>
      </c>
      <c r="Q901" s="49">
        <f t="shared" si="480"/>
        <v>1</v>
      </c>
      <c r="R901" s="49">
        <f t="shared" si="481"/>
        <v>0</v>
      </c>
      <c r="S901" s="49">
        <f ca="1">OFFSET(V!$B$7,D901,Q901)*H901</f>
        <v>2397.6600000000003</v>
      </c>
      <c r="T901" s="49">
        <f ca="1">IF(R901&gt;0,OFFSET(V!$I$7,D901,R901)*IF(R901=1,H901-9300,IF(R901=2,H901-18000,IF(R901=3,H901-45000,0))),0)</f>
        <v>0</v>
      </c>
      <c r="U901" s="49">
        <f>IF(AND(I901=1,H901&gt;20000,H901&lt;=45000),H901*V!$G$7,0)+IF(AND(I901=1,H901&gt;45000,H901&lt;=50000),V!$G$7/5000*(50000-H901)*H901,0)</f>
        <v>0</v>
      </c>
      <c r="V901" s="50">
        <f t="shared" ca="1" si="462"/>
        <v>2397.6600000000003</v>
      </c>
      <c r="W901" s="51">
        <v>0</v>
      </c>
      <c r="X901" s="51">
        <v>0</v>
      </c>
      <c r="Y901" s="52">
        <v>0</v>
      </c>
      <c r="Z901" s="52">
        <v>7007.710587705209</v>
      </c>
      <c r="AA901" s="52">
        <v>0</v>
      </c>
      <c r="AB901" s="138">
        <f t="shared" si="482"/>
        <v>0</v>
      </c>
      <c r="AC901" s="52">
        <v>6744.4873496047949</v>
      </c>
      <c r="AD901" s="138">
        <f t="shared" si="463"/>
        <v>0</v>
      </c>
      <c r="AE901" s="138">
        <f t="shared" si="464"/>
        <v>534</v>
      </c>
      <c r="AF901" s="138">
        <f t="shared" si="465"/>
        <v>0</v>
      </c>
      <c r="AG901" s="138">
        <f t="shared" si="466"/>
        <v>0</v>
      </c>
      <c r="AH901" s="29"/>
      <c r="AI901" s="29"/>
      <c r="AJ901" s="15"/>
      <c r="AK901" s="51">
        <f t="shared" ca="1" si="467"/>
        <v>390272.77411981887</v>
      </c>
      <c r="AL901" s="15">
        <f t="shared" ca="1" si="468"/>
        <v>426308.43411981885</v>
      </c>
      <c r="AM901" s="49">
        <f t="shared" ca="1" si="469"/>
        <v>2342.0879066966231</v>
      </c>
      <c r="AN901" s="49">
        <f t="shared" ca="1" si="470"/>
        <v>0</v>
      </c>
      <c r="AO901" s="15"/>
      <c r="AP901" s="49">
        <f t="shared" ca="1" si="471"/>
        <v>3924.6468920090178</v>
      </c>
      <c r="AQ901" s="15">
        <f t="shared" si="483"/>
        <v>6744.4873496047949</v>
      </c>
      <c r="AR901" s="15">
        <f t="shared" si="484"/>
        <v>0</v>
      </c>
      <c r="AS901" s="15"/>
      <c r="AT901" s="15"/>
      <c r="AU901" s="51">
        <f t="shared" si="472"/>
        <v>0</v>
      </c>
      <c r="AV901" s="51">
        <f t="shared" ca="1" si="473"/>
        <v>8922.6095145501531</v>
      </c>
      <c r="AW901" s="51">
        <f t="shared" ca="1" si="485"/>
        <v>0</v>
      </c>
      <c r="AX901" s="15">
        <f t="shared" ca="1" si="486"/>
        <v>6102.7690569543756</v>
      </c>
      <c r="AY901" s="51">
        <f t="shared" ca="1" si="487"/>
        <v>-370.93439290207317</v>
      </c>
      <c r="AZ901" s="52">
        <f t="shared" ca="1" si="474"/>
        <v>0</v>
      </c>
      <c r="BA901" s="52">
        <f t="shared" ca="1" si="475"/>
        <v>0</v>
      </c>
      <c r="BB901" s="52">
        <f t="shared" si="488"/>
        <v>0</v>
      </c>
      <c r="BC901" s="39">
        <f t="shared" si="489"/>
        <v>0</v>
      </c>
      <c r="BD901" s="51">
        <f t="shared" ca="1" si="490"/>
        <v>0</v>
      </c>
      <c r="BE901" s="15">
        <f t="shared" ca="1" si="491"/>
        <v>12476.322013657098</v>
      </c>
      <c r="BF901" s="39">
        <v>-5586.4309999999996</v>
      </c>
      <c r="BG901" s="15">
        <f t="shared" ca="1" si="492"/>
        <v>435540.41304017254</v>
      </c>
      <c r="BH901" s="15"/>
      <c r="BI901" s="15"/>
    </row>
    <row r="902" spans="1:61" ht="11.25" x14ac:dyDescent="0.2">
      <c r="A902" s="20">
        <v>40404</v>
      </c>
      <c r="B902" s="20"/>
      <c r="C902" s="20">
        <v>1</v>
      </c>
      <c r="D902" s="20">
        <f t="shared" si="476"/>
        <v>4</v>
      </c>
      <c r="E902" s="47">
        <f t="shared" si="477"/>
        <v>6</v>
      </c>
      <c r="F902" s="47">
        <f t="shared" si="478"/>
        <v>46</v>
      </c>
      <c r="G902" s="21" t="s">
        <v>983</v>
      </c>
      <c r="H902" s="29">
        <v>16264</v>
      </c>
      <c r="I902" s="48"/>
      <c r="J902" s="29">
        <f t="shared" si="479"/>
        <v>27106.666666666664</v>
      </c>
      <c r="K902" s="125">
        <v>1313543.1499999999</v>
      </c>
      <c r="L902" s="125">
        <v>8714961.2599999998</v>
      </c>
      <c r="M902" s="125">
        <v>0</v>
      </c>
      <c r="N902" s="126">
        <f t="shared" si="459"/>
        <v>4344585.9594000001</v>
      </c>
      <c r="O902" s="126">
        <f t="shared" ca="1" si="460"/>
        <v>5286196.8415334132</v>
      </c>
      <c r="P902" s="126">
        <f t="shared" ca="1" si="461"/>
        <v>282483</v>
      </c>
      <c r="Q902" s="49">
        <f t="shared" si="480"/>
        <v>2</v>
      </c>
      <c r="R902" s="49">
        <f t="shared" si="481"/>
        <v>0</v>
      </c>
      <c r="S902" s="49">
        <f ca="1">OFFSET(V!$B$7,D902,Q902)*H902</f>
        <v>1482300.96</v>
      </c>
      <c r="T902" s="49">
        <f ca="1">IF(R902&gt;0,OFFSET(V!$I$7,D902,R902)*IF(R902=1,H902-9300,IF(R902=2,H902-18000,IF(R902=3,H902-45000,0))),0)</f>
        <v>0</v>
      </c>
      <c r="U902" s="49">
        <f>IF(AND(I902=1,H902&gt;20000,H902&lt;=45000),H902*V!$G$7,0)+IF(AND(I902=1,H902&gt;45000,H902&lt;=50000),V!$G$7/5000*(50000-H902)*H902,0)</f>
        <v>0</v>
      </c>
      <c r="V902" s="50">
        <f t="shared" ca="1" si="462"/>
        <v>1482300.96</v>
      </c>
      <c r="W902" s="51">
        <v>115467.24</v>
      </c>
      <c r="X902" s="51">
        <v>0</v>
      </c>
      <c r="Y902" s="52">
        <v>3.27176</v>
      </c>
      <c r="Z902" s="52">
        <v>750899.16644259205</v>
      </c>
      <c r="AA902" s="52">
        <v>43791</v>
      </c>
      <c r="AB902" s="138">
        <f t="shared" si="482"/>
        <v>42791</v>
      </c>
      <c r="AC902" s="52">
        <v>722693.9334204552</v>
      </c>
      <c r="AD902" s="138">
        <f t="shared" si="463"/>
        <v>1</v>
      </c>
      <c r="AE902" s="138">
        <f t="shared" si="464"/>
        <v>0</v>
      </c>
      <c r="AF902" s="138">
        <f t="shared" si="465"/>
        <v>16264</v>
      </c>
      <c r="AG902" s="138">
        <f t="shared" si="466"/>
        <v>27106.666666666664</v>
      </c>
      <c r="AH902" s="29"/>
      <c r="AI902" s="29"/>
      <c r="AJ902" s="15"/>
      <c r="AK902" s="51">
        <f t="shared" ca="1" si="467"/>
        <v>12290064.464704916</v>
      </c>
      <c r="AL902" s="15">
        <f t="shared" ca="1" si="468"/>
        <v>14170315.664704917</v>
      </c>
      <c r="AM902" s="49">
        <f t="shared" ca="1" si="469"/>
        <v>71332.804708827491</v>
      </c>
      <c r="AN902" s="49">
        <f t="shared" ca="1" si="470"/>
        <v>132604.8826936656</v>
      </c>
      <c r="AO902" s="15"/>
      <c r="AP902" s="49">
        <f t="shared" ca="1" si="471"/>
        <v>420538.78266056214</v>
      </c>
      <c r="AQ902" s="15">
        <f t="shared" si="483"/>
        <v>0</v>
      </c>
      <c r="AR902" s="15">
        <f t="shared" si="484"/>
        <v>722693.9334204552</v>
      </c>
      <c r="AS902" s="15"/>
      <c r="AT902" s="15"/>
      <c r="AU902" s="51">
        <f t="shared" si="472"/>
        <v>0</v>
      </c>
      <c r="AV902" s="51">
        <f t="shared" ca="1" si="473"/>
        <v>0</v>
      </c>
      <c r="AW902" s="51">
        <f t="shared" si="485"/>
        <v>0</v>
      </c>
      <c r="AX902" s="15">
        <f t="shared" si="486"/>
        <v>0</v>
      </c>
      <c r="AY902" s="51">
        <f t="shared" ca="1" si="487"/>
        <v>0</v>
      </c>
      <c r="AZ902" s="52">
        <f t="shared" ca="1" si="474"/>
        <v>256157.51248114332</v>
      </c>
      <c r="BA902" s="52">
        <f t="shared" ca="1" si="475"/>
        <v>202409.74650299558</v>
      </c>
      <c r="BB902" s="52">
        <f t="shared" ca="1" si="488"/>
        <v>0</v>
      </c>
      <c r="BC902" s="39">
        <f t="shared" ca="1" si="489"/>
        <v>156412.10822424584</v>
      </c>
      <c r="BD902" s="51">
        <f t="shared" ca="1" si="490"/>
        <v>-518.73331833800523</v>
      </c>
      <c r="BE902" s="15">
        <f t="shared" ca="1" si="491"/>
        <v>878587.30832636298</v>
      </c>
      <c r="BF902" s="39">
        <v>-248721.34599999999</v>
      </c>
      <c r="BG902" s="15">
        <f t="shared" ca="1" si="492"/>
        <v>15004119.314433772</v>
      </c>
      <c r="BH902" s="15"/>
      <c r="BI902" s="15"/>
    </row>
    <row r="903" spans="1:61" ht="11.25" x14ac:dyDescent="0.2">
      <c r="A903" s="20">
        <v>40405</v>
      </c>
      <c r="B903" s="20"/>
      <c r="C903" s="20">
        <v>1</v>
      </c>
      <c r="D903" s="20">
        <f t="shared" si="476"/>
        <v>4</v>
      </c>
      <c r="E903" s="47">
        <f t="shared" si="477"/>
        <v>4</v>
      </c>
      <c r="F903" s="47">
        <f t="shared" si="478"/>
        <v>44</v>
      </c>
      <c r="G903" s="21" t="s">
        <v>984</v>
      </c>
      <c r="H903" s="29">
        <v>2557</v>
      </c>
      <c r="I903" s="48"/>
      <c r="J903" s="29">
        <f t="shared" si="479"/>
        <v>4121.7313432835817</v>
      </c>
      <c r="K903" s="125">
        <v>162564.29999999999</v>
      </c>
      <c r="L903" s="125">
        <v>316797.83</v>
      </c>
      <c r="M903" s="125">
        <v>47449</v>
      </c>
      <c r="N903" s="126">
        <f t="shared" si="459"/>
        <v>288046.4497</v>
      </c>
      <c r="O903" s="126">
        <f t="shared" ca="1" si="460"/>
        <v>803797.95407703915</v>
      </c>
      <c r="P903" s="126">
        <f t="shared" ca="1" si="461"/>
        <v>154725</v>
      </c>
      <c r="Q903" s="49">
        <f t="shared" si="480"/>
        <v>1</v>
      </c>
      <c r="R903" s="49">
        <f t="shared" si="481"/>
        <v>0</v>
      </c>
      <c r="S903" s="49">
        <f ca="1">OFFSET(V!$B$7,D903,Q903)*H903</f>
        <v>11480.93</v>
      </c>
      <c r="T903" s="49">
        <f ca="1">IF(R903&gt;0,OFFSET(V!$I$7,D903,R903)*IF(R903=1,H903-9300,IF(R903=2,H903-18000,IF(R903=3,H903-45000,0))),0)</f>
        <v>0</v>
      </c>
      <c r="U903" s="49">
        <f>IF(AND(I903=1,H903&gt;20000,H903&lt;=45000),H903*V!$G$7,0)+IF(AND(I903=1,H903&gt;45000,H903&lt;=50000),V!$G$7/5000*(50000-H903)*H903,0)</f>
        <v>0</v>
      </c>
      <c r="V903" s="50">
        <f t="shared" ca="1" si="462"/>
        <v>11480.93</v>
      </c>
      <c r="W903" s="51">
        <v>13086.439999999999</v>
      </c>
      <c r="X903" s="51">
        <v>0</v>
      </c>
      <c r="Y903" s="52">
        <v>0</v>
      </c>
      <c r="Z903" s="52">
        <v>31173.070354570751</v>
      </c>
      <c r="AA903" s="52">
        <v>1739</v>
      </c>
      <c r="AB903" s="138">
        <f t="shared" si="482"/>
        <v>739</v>
      </c>
      <c r="AC903" s="52">
        <v>30002.149207419159</v>
      </c>
      <c r="AD903" s="138">
        <f t="shared" si="463"/>
        <v>0</v>
      </c>
      <c r="AE903" s="138">
        <f t="shared" si="464"/>
        <v>2557</v>
      </c>
      <c r="AF903" s="138">
        <f t="shared" si="465"/>
        <v>0</v>
      </c>
      <c r="AG903" s="138">
        <f t="shared" si="466"/>
        <v>0</v>
      </c>
      <c r="AH903" s="29"/>
      <c r="AI903" s="29"/>
      <c r="AJ903" s="15"/>
      <c r="AK903" s="51">
        <f t="shared" ca="1" si="467"/>
        <v>1868778.0588471475</v>
      </c>
      <c r="AL903" s="15">
        <f t="shared" ca="1" si="468"/>
        <v>2048070.4288471474</v>
      </c>
      <c r="AM903" s="49">
        <f t="shared" ca="1" si="469"/>
        <v>11214.829171204618</v>
      </c>
      <c r="AN903" s="49">
        <f t="shared" ca="1" si="470"/>
        <v>0</v>
      </c>
      <c r="AO903" s="15"/>
      <c r="AP903" s="49">
        <f t="shared" ca="1" si="471"/>
        <v>17458.382755716499</v>
      </c>
      <c r="AQ903" s="15">
        <f t="shared" si="483"/>
        <v>30002.149207419159</v>
      </c>
      <c r="AR903" s="15">
        <f t="shared" si="484"/>
        <v>0</v>
      </c>
      <c r="AS903" s="15"/>
      <c r="AT903" s="15"/>
      <c r="AU903" s="51">
        <f t="shared" si="472"/>
        <v>369.5</v>
      </c>
      <c r="AV903" s="51">
        <f t="shared" ca="1" si="473"/>
        <v>42724.929829035093</v>
      </c>
      <c r="AW903" s="51">
        <f t="shared" ca="1" si="485"/>
        <v>0</v>
      </c>
      <c r="AX903" s="15">
        <f t="shared" ca="1" si="486"/>
        <v>30550.663377332432</v>
      </c>
      <c r="AY903" s="51">
        <f t="shared" ca="1" si="487"/>
        <v>-1856.9098169809913</v>
      </c>
      <c r="AZ903" s="52">
        <f t="shared" ca="1" si="474"/>
        <v>0</v>
      </c>
      <c r="BA903" s="52">
        <f t="shared" ca="1" si="475"/>
        <v>0</v>
      </c>
      <c r="BB903" s="52">
        <f t="shared" si="488"/>
        <v>0</v>
      </c>
      <c r="BC903" s="39">
        <f t="shared" si="489"/>
        <v>0</v>
      </c>
      <c r="BD903" s="51">
        <f t="shared" ca="1" si="490"/>
        <v>0</v>
      </c>
      <c r="BE903" s="15">
        <f t="shared" ca="1" si="491"/>
        <v>58695.902767770604</v>
      </c>
      <c r="BF903" s="39">
        <v>-25866.505000000001</v>
      </c>
      <c r="BG903" s="15">
        <f t="shared" ca="1" si="492"/>
        <v>2092114.6557861227</v>
      </c>
      <c r="BH903" s="15"/>
      <c r="BI903" s="15"/>
    </row>
    <row r="904" spans="1:61" ht="11.25" x14ac:dyDescent="0.2">
      <c r="A904" s="20">
        <v>40406</v>
      </c>
      <c r="B904" s="20"/>
      <c r="C904" s="20">
        <v>1</v>
      </c>
      <c r="D904" s="20">
        <f t="shared" si="476"/>
        <v>4</v>
      </c>
      <c r="E904" s="47">
        <f t="shared" si="477"/>
        <v>3</v>
      </c>
      <c r="F904" s="47">
        <f t="shared" si="478"/>
        <v>43</v>
      </c>
      <c r="G904" s="21" t="s">
        <v>985</v>
      </c>
      <c r="H904" s="29">
        <v>2291</v>
      </c>
      <c r="I904" s="48"/>
      <c r="J904" s="29">
        <f t="shared" si="479"/>
        <v>3692.9552238805968</v>
      </c>
      <c r="K904" s="125">
        <v>191952.15</v>
      </c>
      <c r="L904" s="125">
        <v>2125283.7999999998</v>
      </c>
      <c r="M904" s="125">
        <v>0</v>
      </c>
      <c r="N904" s="126">
        <f t="shared" si="459"/>
        <v>967066.22999999986</v>
      </c>
      <c r="O904" s="126">
        <f t="shared" ca="1" si="460"/>
        <v>720180.33351212239</v>
      </c>
      <c r="P904" s="126">
        <f t="shared" ca="1" si="461"/>
        <v>0</v>
      </c>
      <c r="Q904" s="49">
        <f t="shared" si="480"/>
        <v>1</v>
      </c>
      <c r="R904" s="49">
        <f t="shared" si="481"/>
        <v>0</v>
      </c>
      <c r="S904" s="49">
        <f ca="1">OFFSET(V!$B$7,D904,Q904)*H904</f>
        <v>10286.59</v>
      </c>
      <c r="T904" s="49">
        <f ca="1">IF(R904&gt;0,OFFSET(V!$I$7,D904,R904)*IF(R904=1,H904-9300,IF(R904=2,H904-18000,IF(R904=3,H904-45000,0))),0)</f>
        <v>0</v>
      </c>
      <c r="U904" s="49">
        <f>IF(AND(I904=1,H904&gt;20000,H904&lt;=45000),H904*V!$G$7,0)+IF(AND(I904=1,H904&gt;45000,H904&lt;=50000),V!$G$7/5000*(50000-H904)*H904,0)</f>
        <v>0</v>
      </c>
      <c r="V904" s="50">
        <f t="shared" ca="1" si="462"/>
        <v>10286.59</v>
      </c>
      <c r="W904" s="51">
        <v>10819.699999999999</v>
      </c>
      <c r="X904" s="51">
        <v>0</v>
      </c>
      <c r="Y904" s="52">
        <v>0</v>
      </c>
      <c r="Z904" s="52">
        <v>126582.40009302121</v>
      </c>
      <c r="AA904" s="52">
        <v>8942</v>
      </c>
      <c r="AB904" s="138">
        <f t="shared" si="482"/>
        <v>7942</v>
      </c>
      <c r="AC904" s="52">
        <v>121827.71897113456</v>
      </c>
      <c r="AD904" s="138">
        <f t="shared" si="463"/>
        <v>0</v>
      </c>
      <c r="AE904" s="138">
        <f t="shared" si="464"/>
        <v>2291</v>
      </c>
      <c r="AF904" s="138">
        <f t="shared" si="465"/>
        <v>0</v>
      </c>
      <c r="AG904" s="138">
        <f t="shared" si="466"/>
        <v>0</v>
      </c>
      <c r="AH904" s="29"/>
      <c r="AI904" s="29"/>
      <c r="AJ904" s="15"/>
      <c r="AK904" s="51">
        <f t="shared" ca="1" si="467"/>
        <v>1674372.5196788483</v>
      </c>
      <c r="AL904" s="15">
        <f t="shared" ca="1" si="468"/>
        <v>1695478.8096788484</v>
      </c>
      <c r="AM904" s="49">
        <f t="shared" ca="1" si="469"/>
        <v>10048.171150265849</v>
      </c>
      <c r="AN904" s="49">
        <f t="shared" ca="1" si="470"/>
        <v>0</v>
      </c>
      <c r="AO904" s="15"/>
      <c r="AP904" s="49">
        <f t="shared" ca="1" si="471"/>
        <v>70892.086208543071</v>
      </c>
      <c r="AQ904" s="15">
        <f t="shared" si="483"/>
        <v>121827.71897113456</v>
      </c>
      <c r="AR904" s="15">
        <f t="shared" si="484"/>
        <v>0</v>
      </c>
      <c r="AS904" s="15"/>
      <c r="AT904" s="15"/>
      <c r="AU904" s="51">
        <f t="shared" si="472"/>
        <v>3971</v>
      </c>
      <c r="AV904" s="51">
        <f t="shared" ca="1" si="473"/>
        <v>38280.334078341577</v>
      </c>
      <c r="AW904" s="51">
        <f t="shared" ca="1" si="485"/>
        <v>0</v>
      </c>
      <c r="AX904" s="15">
        <f t="shared" ca="1" si="486"/>
        <v>0</v>
      </c>
      <c r="AY904" s="51">
        <f t="shared" ca="1" si="487"/>
        <v>0</v>
      </c>
      <c r="AZ904" s="52">
        <f t="shared" ca="1" si="474"/>
        <v>0</v>
      </c>
      <c r="BA904" s="52">
        <f t="shared" ca="1" si="475"/>
        <v>0</v>
      </c>
      <c r="BB904" s="52">
        <f t="shared" si="488"/>
        <v>0</v>
      </c>
      <c r="BC904" s="39">
        <f t="shared" si="489"/>
        <v>0</v>
      </c>
      <c r="BD904" s="51">
        <f t="shared" ca="1" si="490"/>
        <v>0</v>
      </c>
      <c r="BE904" s="15">
        <f t="shared" ca="1" si="491"/>
        <v>113143.42028688465</v>
      </c>
      <c r="BF904" s="39">
        <v>-40280.762000000002</v>
      </c>
      <c r="BG904" s="15">
        <f t="shared" ca="1" si="492"/>
        <v>1778389.639115999</v>
      </c>
      <c r="BH904" s="15"/>
      <c r="BI904" s="15"/>
    </row>
    <row r="905" spans="1:61" ht="11.25" x14ac:dyDescent="0.2">
      <c r="A905" s="20">
        <v>40407</v>
      </c>
      <c r="B905" s="20"/>
      <c r="C905" s="20">
        <v>1</v>
      </c>
      <c r="D905" s="20">
        <f t="shared" si="476"/>
        <v>4</v>
      </c>
      <c r="E905" s="47">
        <f t="shared" si="477"/>
        <v>3</v>
      </c>
      <c r="F905" s="47">
        <f t="shared" si="478"/>
        <v>43</v>
      </c>
      <c r="G905" s="21" t="s">
        <v>986</v>
      </c>
      <c r="H905" s="29">
        <v>1897</v>
      </c>
      <c r="I905" s="48"/>
      <c r="J905" s="29">
        <f t="shared" si="479"/>
        <v>3057.8507462686566</v>
      </c>
      <c r="K905" s="125">
        <v>111953.85</v>
      </c>
      <c r="L905" s="125">
        <v>212424.61</v>
      </c>
      <c r="M905" s="125">
        <v>0</v>
      </c>
      <c r="N905" s="126">
        <f t="shared" si="459"/>
        <v>163452.36989999999</v>
      </c>
      <c r="O905" s="126">
        <f t="shared" ca="1" si="460"/>
        <v>596325.66244980192</v>
      </c>
      <c r="P905" s="126">
        <f t="shared" ca="1" si="461"/>
        <v>129862</v>
      </c>
      <c r="Q905" s="49">
        <f t="shared" si="480"/>
        <v>1</v>
      </c>
      <c r="R905" s="49">
        <f t="shared" si="481"/>
        <v>0</v>
      </c>
      <c r="S905" s="49">
        <f ca="1">OFFSET(V!$B$7,D905,Q905)*H905</f>
        <v>8517.5300000000007</v>
      </c>
      <c r="T905" s="49">
        <f ca="1">IF(R905&gt;0,OFFSET(V!$I$7,D905,R905)*IF(R905=1,H905-9300,IF(R905=2,H905-18000,IF(R905=3,H905-45000,0))),0)</f>
        <v>0</v>
      </c>
      <c r="U905" s="49">
        <f>IF(AND(I905=1,H905&gt;20000,H905&lt;=45000),H905*V!$G$7,0)+IF(AND(I905=1,H905&gt;45000,H905&lt;=50000),V!$G$7/5000*(50000-H905)*H905,0)</f>
        <v>0</v>
      </c>
      <c r="V905" s="50">
        <f t="shared" ca="1" si="462"/>
        <v>8517.5300000000007</v>
      </c>
      <c r="W905" s="51">
        <v>0</v>
      </c>
      <c r="X905" s="51">
        <v>0</v>
      </c>
      <c r="Y905" s="52">
        <v>0</v>
      </c>
      <c r="Z905" s="52">
        <v>30220.605655399948</v>
      </c>
      <c r="AA905" s="52">
        <v>0</v>
      </c>
      <c r="AB905" s="138">
        <f t="shared" si="482"/>
        <v>0</v>
      </c>
      <c r="AC905" s="52">
        <v>29085.460934679544</v>
      </c>
      <c r="AD905" s="138">
        <f t="shared" si="463"/>
        <v>0</v>
      </c>
      <c r="AE905" s="138">
        <f t="shared" si="464"/>
        <v>1897</v>
      </c>
      <c r="AF905" s="138">
        <f t="shared" si="465"/>
        <v>0</v>
      </c>
      <c r="AG905" s="138">
        <f t="shared" si="466"/>
        <v>0</v>
      </c>
      <c r="AH905" s="29"/>
      <c r="AI905" s="29"/>
      <c r="AJ905" s="15"/>
      <c r="AK905" s="51">
        <f t="shared" ca="1" si="467"/>
        <v>1386418.4503844501</v>
      </c>
      <c r="AL905" s="15">
        <f t="shared" ca="1" si="468"/>
        <v>1524797.9803844502</v>
      </c>
      <c r="AM905" s="49">
        <f t="shared" ca="1" si="469"/>
        <v>8320.1137809054198</v>
      </c>
      <c r="AN905" s="49">
        <f t="shared" ca="1" si="470"/>
        <v>0</v>
      </c>
      <c r="AO905" s="15"/>
      <c r="AP905" s="49">
        <f t="shared" ca="1" si="471"/>
        <v>16924.957812639175</v>
      </c>
      <c r="AQ905" s="15">
        <f t="shared" si="483"/>
        <v>29085.460934679544</v>
      </c>
      <c r="AR905" s="15">
        <f t="shared" si="484"/>
        <v>0</v>
      </c>
      <c r="AS905" s="15"/>
      <c r="AT905" s="15"/>
      <c r="AU905" s="51">
        <f t="shared" si="472"/>
        <v>0</v>
      </c>
      <c r="AV905" s="51">
        <f t="shared" ca="1" si="473"/>
        <v>31696.985485209065</v>
      </c>
      <c r="AW905" s="51">
        <f t="shared" ca="1" si="485"/>
        <v>0</v>
      </c>
      <c r="AX905" s="15">
        <f t="shared" ca="1" si="486"/>
        <v>19536.482363168692</v>
      </c>
      <c r="AY905" s="51">
        <f t="shared" ca="1" si="487"/>
        <v>-1187.4532949212689</v>
      </c>
      <c r="AZ905" s="52">
        <f t="shared" ca="1" si="474"/>
        <v>0</v>
      </c>
      <c r="BA905" s="52">
        <f t="shared" ca="1" si="475"/>
        <v>0</v>
      </c>
      <c r="BB905" s="52">
        <f t="shared" si="488"/>
        <v>0</v>
      </c>
      <c r="BC905" s="39">
        <f t="shared" si="489"/>
        <v>0</v>
      </c>
      <c r="BD905" s="51">
        <f t="shared" ca="1" si="490"/>
        <v>0</v>
      </c>
      <c r="BE905" s="15">
        <f t="shared" ca="1" si="491"/>
        <v>47434.49000292697</v>
      </c>
      <c r="BF905" s="39">
        <v>-18972.126</v>
      </c>
      <c r="BG905" s="15">
        <f t="shared" ca="1" si="492"/>
        <v>1561580.4581682826</v>
      </c>
      <c r="BH905" s="15"/>
      <c r="BI905" s="15"/>
    </row>
    <row r="906" spans="1:61" ht="11.25" x14ac:dyDescent="0.2">
      <c r="A906" s="20">
        <v>40408</v>
      </c>
      <c r="B906" s="20"/>
      <c r="C906" s="20">
        <v>1</v>
      </c>
      <c r="D906" s="20">
        <f t="shared" si="476"/>
        <v>4</v>
      </c>
      <c r="E906" s="47">
        <f t="shared" si="477"/>
        <v>2</v>
      </c>
      <c r="F906" s="47">
        <f t="shared" si="478"/>
        <v>42</v>
      </c>
      <c r="G906" s="21" t="s">
        <v>987</v>
      </c>
      <c r="H906" s="29">
        <v>932</v>
      </c>
      <c r="I906" s="48"/>
      <c r="J906" s="29">
        <f t="shared" si="479"/>
        <v>1502.3283582089553</v>
      </c>
      <c r="K906" s="125">
        <v>81509.649999999994</v>
      </c>
      <c r="L906" s="125">
        <v>223133.91</v>
      </c>
      <c r="M906" s="125">
        <v>0</v>
      </c>
      <c r="N906" s="126">
        <f t="shared" si="459"/>
        <v>145709.17290000001</v>
      </c>
      <c r="O906" s="126">
        <f t="shared" ca="1" si="460"/>
        <v>292976.02393422002</v>
      </c>
      <c r="P906" s="126">
        <f t="shared" ca="1" si="461"/>
        <v>44180</v>
      </c>
      <c r="Q906" s="49">
        <f t="shared" si="480"/>
        <v>1</v>
      </c>
      <c r="R906" s="49">
        <f t="shared" si="481"/>
        <v>0</v>
      </c>
      <c r="S906" s="49">
        <f ca="1">OFFSET(V!$B$7,D906,Q906)*H906</f>
        <v>4184.68</v>
      </c>
      <c r="T906" s="49">
        <f ca="1">IF(R906&gt;0,OFFSET(V!$I$7,D906,R906)*IF(R906=1,H906-9300,IF(R906=2,H906-18000,IF(R906=3,H906-45000,0))),0)</f>
        <v>0</v>
      </c>
      <c r="U906" s="49">
        <f>IF(AND(I906=1,H906&gt;20000,H906&lt;=45000),H906*V!$G$7,0)+IF(AND(I906=1,H906&gt;45000,H906&lt;=50000),V!$G$7/5000*(50000-H906)*H906,0)</f>
        <v>0</v>
      </c>
      <c r="V906" s="50">
        <f t="shared" ca="1" si="462"/>
        <v>4184.68</v>
      </c>
      <c r="W906" s="51">
        <v>0</v>
      </c>
      <c r="X906" s="51">
        <v>0</v>
      </c>
      <c r="Y906" s="52">
        <v>0</v>
      </c>
      <c r="Z906" s="52">
        <v>47613.569471595816</v>
      </c>
      <c r="AA906" s="52">
        <v>24713</v>
      </c>
      <c r="AB906" s="138">
        <f t="shared" si="482"/>
        <v>23713</v>
      </c>
      <c r="AC906" s="52">
        <v>45825.111204523375</v>
      </c>
      <c r="AD906" s="138">
        <f t="shared" si="463"/>
        <v>0</v>
      </c>
      <c r="AE906" s="138">
        <f t="shared" si="464"/>
        <v>932</v>
      </c>
      <c r="AF906" s="138">
        <f t="shared" si="465"/>
        <v>0</v>
      </c>
      <c r="AG906" s="138">
        <f t="shared" si="466"/>
        <v>0</v>
      </c>
      <c r="AH906" s="29"/>
      <c r="AI906" s="29"/>
      <c r="AJ906" s="15"/>
      <c r="AK906" s="51">
        <f t="shared" ca="1" si="467"/>
        <v>681150.2349806577</v>
      </c>
      <c r="AL906" s="15">
        <f t="shared" ca="1" si="468"/>
        <v>729514.91498065775</v>
      </c>
      <c r="AM906" s="49">
        <f t="shared" ca="1" si="469"/>
        <v>4087.6890056952298</v>
      </c>
      <c r="AN906" s="49">
        <f t="shared" ca="1" si="470"/>
        <v>0</v>
      </c>
      <c r="AO906" s="15"/>
      <c r="AP906" s="49">
        <f t="shared" ca="1" si="471"/>
        <v>26665.834027450397</v>
      </c>
      <c r="AQ906" s="15">
        <f t="shared" si="483"/>
        <v>45825.111204523375</v>
      </c>
      <c r="AR906" s="15">
        <f t="shared" si="484"/>
        <v>0</v>
      </c>
      <c r="AS906" s="15"/>
      <c r="AT906" s="15"/>
      <c r="AU906" s="51">
        <f t="shared" si="472"/>
        <v>11856.5</v>
      </c>
      <c r="AV906" s="51">
        <f t="shared" ca="1" si="473"/>
        <v>15572.794134008882</v>
      </c>
      <c r="AW906" s="51">
        <f t="shared" ca="1" si="485"/>
        <v>0</v>
      </c>
      <c r="AX906" s="15">
        <f t="shared" ca="1" si="486"/>
        <v>8270.0169569359059</v>
      </c>
      <c r="AY906" s="51">
        <f t="shared" ca="1" si="487"/>
        <v>-502.66259309209261</v>
      </c>
      <c r="AZ906" s="52">
        <f t="shared" ca="1" si="474"/>
        <v>0</v>
      </c>
      <c r="BA906" s="52">
        <f t="shared" ca="1" si="475"/>
        <v>0</v>
      </c>
      <c r="BB906" s="52">
        <f t="shared" si="488"/>
        <v>0</v>
      </c>
      <c r="BC906" s="39">
        <f t="shared" si="489"/>
        <v>0</v>
      </c>
      <c r="BD906" s="51">
        <f t="shared" ca="1" si="490"/>
        <v>0</v>
      </c>
      <c r="BE906" s="15">
        <f t="shared" ca="1" si="491"/>
        <v>53592.465568367188</v>
      </c>
      <c r="BF906" s="39">
        <v>-10793.117</v>
      </c>
      <c r="BG906" s="15">
        <f t="shared" ca="1" si="492"/>
        <v>776401.95255472022</v>
      </c>
      <c r="BH906" s="15"/>
      <c r="BI906" s="15"/>
    </row>
    <row r="907" spans="1:61" ht="11.25" x14ac:dyDescent="0.2">
      <c r="A907" s="20">
        <v>40409</v>
      </c>
      <c r="B907" s="20"/>
      <c r="C907" s="20">
        <v>1</v>
      </c>
      <c r="D907" s="20">
        <f t="shared" si="476"/>
        <v>4</v>
      </c>
      <c r="E907" s="47">
        <f t="shared" si="477"/>
        <v>3</v>
      </c>
      <c r="F907" s="47">
        <f t="shared" si="478"/>
        <v>43</v>
      </c>
      <c r="G907" s="21" t="s">
        <v>988</v>
      </c>
      <c r="H907" s="29">
        <v>1104</v>
      </c>
      <c r="I907" s="48"/>
      <c r="J907" s="29">
        <f t="shared" si="479"/>
        <v>1779.5820895522388</v>
      </c>
      <c r="K907" s="125">
        <v>85410.95</v>
      </c>
      <c r="L907" s="125">
        <v>541968.31999999995</v>
      </c>
      <c r="M907" s="125">
        <v>0</v>
      </c>
      <c r="N907" s="126">
        <f t="shared" si="459"/>
        <v>272863.52879999997</v>
      </c>
      <c r="O907" s="126">
        <f t="shared" ca="1" si="460"/>
        <v>347044.56054010609</v>
      </c>
      <c r="P907" s="126">
        <f t="shared" ca="1" si="461"/>
        <v>22254</v>
      </c>
      <c r="Q907" s="49">
        <f t="shared" si="480"/>
        <v>1</v>
      </c>
      <c r="R907" s="49">
        <f t="shared" si="481"/>
        <v>0</v>
      </c>
      <c r="S907" s="49">
        <f ca="1">OFFSET(V!$B$7,D907,Q907)*H907</f>
        <v>4956.96</v>
      </c>
      <c r="T907" s="49">
        <f ca="1">IF(R907&gt;0,OFFSET(V!$I$7,D907,R907)*IF(R907=1,H907-9300,IF(R907=2,H907-18000,IF(R907=3,H907-45000,0))),0)</f>
        <v>0</v>
      </c>
      <c r="U907" s="49">
        <f>IF(AND(I907=1,H907&gt;20000,H907&lt;=45000),H907*V!$G$7,0)+IF(AND(I907=1,H907&gt;45000,H907&lt;=50000),V!$G$7/5000*(50000-H907)*H907,0)</f>
        <v>0</v>
      </c>
      <c r="V907" s="50">
        <f t="shared" ca="1" si="462"/>
        <v>4956.96</v>
      </c>
      <c r="W907" s="51">
        <v>0</v>
      </c>
      <c r="X907" s="51">
        <v>0</v>
      </c>
      <c r="Y907" s="52">
        <v>0</v>
      </c>
      <c r="Z907" s="52">
        <v>28099.954216114471</v>
      </c>
      <c r="AA907" s="52">
        <v>0</v>
      </c>
      <c r="AB907" s="138">
        <f t="shared" si="482"/>
        <v>0</v>
      </c>
      <c r="AC907" s="52">
        <v>27044.4652876453</v>
      </c>
      <c r="AD907" s="138">
        <f t="shared" si="463"/>
        <v>0</v>
      </c>
      <c r="AE907" s="138">
        <f t="shared" si="464"/>
        <v>1104</v>
      </c>
      <c r="AF907" s="138">
        <f t="shared" si="465"/>
        <v>0</v>
      </c>
      <c r="AG907" s="138">
        <f t="shared" si="466"/>
        <v>0</v>
      </c>
      <c r="AH907" s="29"/>
      <c r="AI907" s="29"/>
      <c r="AJ907" s="15"/>
      <c r="AK907" s="51">
        <f t="shared" ca="1" si="467"/>
        <v>806856.07233760308</v>
      </c>
      <c r="AL907" s="15">
        <f t="shared" ca="1" si="468"/>
        <v>834067.03233760304</v>
      </c>
      <c r="AM907" s="49">
        <f t="shared" ca="1" si="469"/>
        <v>4842.0693801368388</v>
      </c>
      <c r="AN907" s="49">
        <f t="shared" ca="1" si="470"/>
        <v>0</v>
      </c>
      <c r="AO907" s="15"/>
      <c r="AP907" s="49">
        <f t="shared" ca="1" si="471"/>
        <v>15737.293456918169</v>
      </c>
      <c r="AQ907" s="15">
        <f t="shared" si="483"/>
        <v>27044.4652876453</v>
      </c>
      <c r="AR907" s="15">
        <f t="shared" si="484"/>
        <v>0</v>
      </c>
      <c r="AS907" s="15"/>
      <c r="AT907" s="15"/>
      <c r="AU907" s="51">
        <f t="shared" si="472"/>
        <v>0</v>
      </c>
      <c r="AV907" s="51">
        <f t="shared" ca="1" si="473"/>
        <v>18446.743266036272</v>
      </c>
      <c r="AW907" s="51">
        <f t="shared" ca="1" si="485"/>
        <v>0</v>
      </c>
      <c r="AX907" s="15">
        <f t="shared" ca="1" si="486"/>
        <v>7139.5714353091425</v>
      </c>
      <c r="AY907" s="51">
        <f t="shared" ca="1" si="487"/>
        <v>-433.95261580798484</v>
      </c>
      <c r="AZ907" s="52">
        <f t="shared" ca="1" si="474"/>
        <v>0</v>
      </c>
      <c r="BA907" s="52">
        <f t="shared" ca="1" si="475"/>
        <v>0</v>
      </c>
      <c r="BB907" s="52">
        <f t="shared" si="488"/>
        <v>0</v>
      </c>
      <c r="BC907" s="39">
        <f t="shared" si="489"/>
        <v>0</v>
      </c>
      <c r="BD907" s="51">
        <f t="shared" ca="1" si="490"/>
        <v>0</v>
      </c>
      <c r="BE907" s="15">
        <f t="shared" ca="1" si="491"/>
        <v>33750.08410714646</v>
      </c>
      <c r="BF907" s="39">
        <v>-14416.602999999999</v>
      </c>
      <c r="BG907" s="15">
        <f t="shared" ca="1" si="492"/>
        <v>858242.58282488631</v>
      </c>
      <c r="BH907" s="15"/>
      <c r="BI907" s="15"/>
    </row>
    <row r="908" spans="1:61" ht="11.25" x14ac:dyDescent="0.2">
      <c r="A908" s="20">
        <v>40410</v>
      </c>
      <c r="B908" s="20"/>
      <c r="C908" s="20">
        <v>1</v>
      </c>
      <c r="D908" s="20">
        <f t="shared" si="476"/>
        <v>4</v>
      </c>
      <c r="E908" s="47">
        <f t="shared" si="477"/>
        <v>3</v>
      </c>
      <c r="F908" s="47">
        <f t="shared" si="478"/>
        <v>43</v>
      </c>
      <c r="G908" s="21" t="s">
        <v>989</v>
      </c>
      <c r="H908" s="29">
        <v>1275</v>
      </c>
      <c r="I908" s="48"/>
      <c r="J908" s="29">
        <f t="shared" si="479"/>
        <v>2055.2238805970151</v>
      </c>
      <c r="K908" s="125">
        <v>95075.049999999988</v>
      </c>
      <c r="L908" s="125">
        <v>142315.84</v>
      </c>
      <c r="M908" s="125">
        <v>0</v>
      </c>
      <c r="N908" s="126">
        <f t="shared" si="459"/>
        <v>123957.21359999999</v>
      </c>
      <c r="O908" s="126">
        <f t="shared" ca="1" si="460"/>
        <v>400798.74518898129</v>
      </c>
      <c r="P908" s="126">
        <f t="shared" ca="1" si="461"/>
        <v>83052</v>
      </c>
      <c r="Q908" s="49">
        <f t="shared" si="480"/>
        <v>1</v>
      </c>
      <c r="R908" s="49">
        <f t="shared" si="481"/>
        <v>0</v>
      </c>
      <c r="S908" s="49">
        <f ca="1">OFFSET(V!$B$7,D908,Q908)*H908</f>
        <v>5724.75</v>
      </c>
      <c r="T908" s="49">
        <f ca="1">IF(R908&gt;0,OFFSET(V!$I$7,D908,R908)*IF(R908=1,H908-9300,IF(R908=2,H908-18000,IF(R908=3,H908-45000,0))),0)</f>
        <v>0</v>
      </c>
      <c r="U908" s="49">
        <f>IF(AND(I908=1,H908&gt;20000,H908&lt;=45000),H908*V!$G$7,0)+IF(AND(I908=1,H908&gt;45000,H908&lt;=50000),V!$G$7/5000*(50000-H908)*H908,0)</f>
        <v>0</v>
      </c>
      <c r="V908" s="50">
        <f t="shared" ca="1" si="462"/>
        <v>5724.75</v>
      </c>
      <c r="W908" s="51">
        <v>0</v>
      </c>
      <c r="X908" s="51">
        <v>0</v>
      </c>
      <c r="Y908" s="52">
        <v>0</v>
      </c>
      <c r="Z908" s="52">
        <v>12990.341780339089</v>
      </c>
      <c r="AA908" s="52">
        <v>0</v>
      </c>
      <c r="AB908" s="138">
        <f t="shared" si="482"/>
        <v>0</v>
      </c>
      <c r="AC908" s="52">
        <v>12502.399279766776</v>
      </c>
      <c r="AD908" s="138">
        <f t="shared" si="463"/>
        <v>0</v>
      </c>
      <c r="AE908" s="138">
        <f t="shared" si="464"/>
        <v>1275</v>
      </c>
      <c r="AF908" s="138">
        <f t="shared" si="465"/>
        <v>0</v>
      </c>
      <c r="AG908" s="138">
        <f t="shared" si="466"/>
        <v>0</v>
      </c>
      <c r="AH908" s="29"/>
      <c r="AI908" s="29"/>
      <c r="AJ908" s="15"/>
      <c r="AK908" s="51">
        <f t="shared" ca="1" si="467"/>
        <v>931831.06180293835</v>
      </c>
      <c r="AL908" s="15">
        <f t="shared" ca="1" si="468"/>
        <v>1020607.8118029383</v>
      </c>
      <c r="AM908" s="49">
        <f t="shared" ca="1" si="469"/>
        <v>5592.0638221689032</v>
      </c>
      <c r="AN908" s="49">
        <f t="shared" ca="1" si="470"/>
        <v>0</v>
      </c>
      <c r="AO908" s="15"/>
      <c r="AP908" s="49">
        <f t="shared" ca="1" si="471"/>
        <v>7275.201202485413</v>
      </c>
      <c r="AQ908" s="15">
        <f t="shared" si="483"/>
        <v>12502.399279766776</v>
      </c>
      <c r="AR908" s="15">
        <f t="shared" si="484"/>
        <v>0</v>
      </c>
      <c r="AS908" s="15"/>
      <c r="AT908" s="15"/>
      <c r="AU908" s="51">
        <f t="shared" si="472"/>
        <v>0</v>
      </c>
      <c r="AV908" s="51">
        <f t="shared" ca="1" si="473"/>
        <v>21303.983391482107</v>
      </c>
      <c r="AW908" s="51">
        <f t="shared" ca="1" si="485"/>
        <v>0</v>
      </c>
      <c r="AX908" s="15">
        <f t="shared" ca="1" si="486"/>
        <v>16076.785314200743</v>
      </c>
      <c r="AY908" s="51">
        <f t="shared" ca="1" si="487"/>
        <v>-977.16832222979542</v>
      </c>
      <c r="AZ908" s="52">
        <f t="shared" ca="1" si="474"/>
        <v>0</v>
      </c>
      <c r="BA908" s="52">
        <f t="shared" ca="1" si="475"/>
        <v>0</v>
      </c>
      <c r="BB908" s="52">
        <f t="shared" si="488"/>
        <v>0</v>
      </c>
      <c r="BC908" s="39">
        <f t="shared" si="489"/>
        <v>0</v>
      </c>
      <c r="BD908" s="51">
        <f t="shared" ca="1" si="490"/>
        <v>0</v>
      </c>
      <c r="BE908" s="15">
        <f t="shared" ca="1" si="491"/>
        <v>27602.016271737724</v>
      </c>
      <c r="BF908" s="39">
        <v>-12978.602000000001</v>
      </c>
      <c r="BG908" s="15">
        <f t="shared" ca="1" si="492"/>
        <v>1040823.2898968449</v>
      </c>
      <c r="BH908" s="15"/>
      <c r="BI908" s="15"/>
    </row>
    <row r="909" spans="1:61" ht="11.25" x14ac:dyDescent="0.2">
      <c r="A909" s="20">
        <v>40411</v>
      </c>
      <c r="B909" s="20"/>
      <c r="C909" s="20">
        <v>1</v>
      </c>
      <c r="D909" s="20">
        <f t="shared" si="476"/>
        <v>4</v>
      </c>
      <c r="E909" s="47">
        <f t="shared" si="477"/>
        <v>2</v>
      </c>
      <c r="F909" s="47">
        <f t="shared" si="478"/>
        <v>42</v>
      </c>
      <c r="G909" s="21" t="s">
        <v>990</v>
      </c>
      <c r="H909" s="29">
        <v>575</v>
      </c>
      <c r="I909" s="48"/>
      <c r="J909" s="29">
        <f t="shared" si="479"/>
        <v>926.8656716417911</v>
      </c>
      <c r="K909" s="125">
        <v>27142.5</v>
      </c>
      <c r="L909" s="125">
        <v>4675.87</v>
      </c>
      <c r="M909" s="125">
        <v>31802</v>
      </c>
      <c r="N909" s="126">
        <f t="shared" si="459"/>
        <v>53168.189299999998</v>
      </c>
      <c r="O909" s="126">
        <f t="shared" ca="1" si="460"/>
        <v>180752.37528130529</v>
      </c>
      <c r="P909" s="126">
        <f t="shared" ca="1" si="461"/>
        <v>38275</v>
      </c>
      <c r="Q909" s="49">
        <f t="shared" si="480"/>
        <v>1</v>
      </c>
      <c r="R909" s="49">
        <f t="shared" si="481"/>
        <v>0</v>
      </c>
      <c r="S909" s="49">
        <f ca="1">OFFSET(V!$B$7,D909,Q909)*H909</f>
        <v>2581.75</v>
      </c>
      <c r="T909" s="49">
        <f ca="1">IF(R909&gt;0,OFFSET(V!$I$7,D909,R909)*IF(R909=1,H909-9300,IF(R909=2,H909-18000,IF(R909=3,H909-45000,0))),0)</f>
        <v>0</v>
      </c>
      <c r="U909" s="49">
        <f>IF(AND(I909=1,H909&gt;20000,H909&lt;=45000),H909*V!$G$7,0)+IF(AND(I909=1,H909&gt;45000,H909&lt;=50000),V!$G$7/5000*(50000-H909)*H909,0)</f>
        <v>0</v>
      </c>
      <c r="V909" s="50">
        <f t="shared" ca="1" si="462"/>
        <v>2581.75</v>
      </c>
      <c r="W909" s="51">
        <v>0</v>
      </c>
      <c r="X909" s="51">
        <v>0</v>
      </c>
      <c r="Y909" s="52">
        <v>0</v>
      </c>
      <c r="Z909" s="52">
        <v>10597.864872132146</v>
      </c>
      <c r="AA909" s="52">
        <v>1619</v>
      </c>
      <c r="AB909" s="138">
        <f t="shared" si="482"/>
        <v>619</v>
      </c>
      <c r="AC909" s="52">
        <v>10199.788457063361</v>
      </c>
      <c r="AD909" s="138">
        <f t="shared" si="463"/>
        <v>0</v>
      </c>
      <c r="AE909" s="138">
        <f t="shared" si="464"/>
        <v>575</v>
      </c>
      <c r="AF909" s="138">
        <f t="shared" si="465"/>
        <v>0</v>
      </c>
      <c r="AG909" s="138">
        <f t="shared" si="466"/>
        <v>0</v>
      </c>
      <c r="AH909" s="29"/>
      <c r="AI909" s="29"/>
      <c r="AJ909" s="15"/>
      <c r="AK909" s="51">
        <f t="shared" ca="1" si="467"/>
        <v>420237.53767583496</v>
      </c>
      <c r="AL909" s="15">
        <f t="shared" ca="1" si="468"/>
        <v>461094.28767583496</v>
      </c>
      <c r="AM909" s="49">
        <f t="shared" ca="1" si="469"/>
        <v>2521.9111354879369</v>
      </c>
      <c r="AN909" s="49">
        <f t="shared" ca="1" si="470"/>
        <v>0</v>
      </c>
      <c r="AO909" s="15"/>
      <c r="AP909" s="49">
        <f t="shared" ca="1" si="471"/>
        <v>5935.3018238678787</v>
      </c>
      <c r="AQ909" s="15">
        <f t="shared" si="483"/>
        <v>10199.788457063361</v>
      </c>
      <c r="AR909" s="15">
        <f t="shared" si="484"/>
        <v>0</v>
      </c>
      <c r="AS909" s="15"/>
      <c r="AT909" s="15"/>
      <c r="AU909" s="51">
        <f t="shared" si="472"/>
        <v>309.5</v>
      </c>
      <c r="AV909" s="51">
        <f t="shared" ca="1" si="473"/>
        <v>9607.678784393891</v>
      </c>
      <c r="AW909" s="51">
        <f t="shared" ca="1" si="485"/>
        <v>0</v>
      </c>
      <c r="AX909" s="15">
        <f t="shared" ca="1" si="486"/>
        <v>5652.6921511984074</v>
      </c>
      <c r="AY909" s="51">
        <f t="shared" ca="1" si="487"/>
        <v>-343.57812196378688</v>
      </c>
      <c r="AZ909" s="52">
        <f t="shared" ca="1" si="474"/>
        <v>0</v>
      </c>
      <c r="BA909" s="52">
        <f t="shared" ca="1" si="475"/>
        <v>0</v>
      </c>
      <c r="BB909" s="52">
        <f t="shared" si="488"/>
        <v>0</v>
      </c>
      <c r="BC909" s="39">
        <f t="shared" si="489"/>
        <v>0</v>
      </c>
      <c r="BD909" s="51">
        <f t="shared" ca="1" si="490"/>
        <v>0</v>
      </c>
      <c r="BE909" s="15">
        <f t="shared" ca="1" si="491"/>
        <v>15508.902486297982</v>
      </c>
      <c r="BF909" s="39">
        <v>-5254.0190000000002</v>
      </c>
      <c r="BG909" s="15">
        <f t="shared" ca="1" si="492"/>
        <v>473871.08229762095</v>
      </c>
      <c r="BH909" s="15"/>
      <c r="BI909" s="15"/>
    </row>
    <row r="910" spans="1:61" ht="11.25" x14ac:dyDescent="0.2">
      <c r="A910" s="20">
        <v>40412</v>
      </c>
      <c r="B910" s="20"/>
      <c r="C910" s="20">
        <v>1</v>
      </c>
      <c r="D910" s="20">
        <f t="shared" si="476"/>
        <v>4</v>
      </c>
      <c r="E910" s="47">
        <f t="shared" si="477"/>
        <v>3</v>
      </c>
      <c r="F910" s="47">
        <f t="shared" si="478"/>
        <v>43</v>
      </c>
      <c r="G910" s="21" t="s">
        <v>991</v>
      </c>
      <c r="H910" s="29">
        <v>1318</v>
      </c>
      <c r="I910" s="48"/>
      <c r="J910" s="29">
        <f t="shared" si="479"/>
        <v>2124.5373134328356</v>
      </c>
      <c r="K910" s="125">
        <v>85716.800000000003</v>
      </c>
      <c r="L910" s="125">
        <v>97818.99</v>
      </c>
      <c r="M910" s="125">
        <v>0</v>
      </c>
      <c r="N910" s="126">
        <f t="shared" si="459"/>
        <v>99865.502099999998</v>
      </c>
      <c r="O910" s="126">
        <f t="shared" ca="1" si="460"/>
        <v>414315.87934045272</v>
      </c>
      <c r="P910" s="126">
        <f t="shared" ca="1" si="461"/>
        <v>94335</v>
      </c>
      <c r="Q910" s="49">
        <f t="shared" si="480"/>
        <v>1</v>
      </c>
      <c r="R910" s="49">
        <f t="shared" si="481"/>
        <v>0</v>
      </c>
      <c r="S910" s="49">
        <f ca="1">OFFSET(V!$B$7,D910,Q910)*H910</f>
        <v>5917.8200000000006</v>
      </c>
      <c r="T910" s="49">
        <f ca="1">IF(R910&gt;0,OFFSET(V!$I$7,D910,R910)*IF(R910=1,H910-9300,IF(R910=2,H910-18000,IF(R910=3,H910-45000,0))),0)</f>
        <v>0</v>
      </c>
      <c r="U910" s="49">
        <f>IF(AND(I910=1,H910&gt;20000,H910&lt;=45000),H910*V!$G$7,0)+IF(AND(I910=1,H910&gt;45000,H910&lt;=50000),V!$G$7/5000*(50000-H910)*H910,0)</f>
        <v>0</v>
      </c>
      <c r="V910" s="50">
        <f t="shared" ca="1" si="462"/>
        <v>5917.8200000000006</v>
      </c>
      <c r="W910" s="51">
        <v>0</v>
      </c>
      <c r="X910" s="51">
        <v>0</v>
      </c>
      <c r="Y910" s="52">
        <v>0</v>
      </c>
      <c r="Z910" s="52">
        <v>47365.624295981906</v>
      </c>
      <c r="AA910" s="52">
        <v>0</v>
      </c>
      <c r="AB910" s="138">
        <f t="shared" si="482"/>
        <v>0</v>
      </c>
      <c r="AC910" s="52">
        <v>45586.479331903305</v>
      </c>
      <c r="AD910" s="138">
        <f t="shared" si="463"/>
        <v>0</v>
      </c>
      <c r="AE910" s="138">
        <f t="shared" si="464"/>
        <v>1318</v>
      </c>
      <c r="AF910" s="138">
        <f t="shared" si="465"/>
        <v>0</v>
      </c>
      <c r="AG910" s="138">
        <f t="shared" si="466"/>
        <v>0</v>
      </c>
      <c r="AH910" s="29"/>
      <c r="AI910" s="29"/>
      <c r="AJ910" s="15"/>
      <c r="AK910" s="51">
        <f t="shared" ca="1" si="467"/>
        <v>963257.52114217461</v>
      </c>
      <c r="AL910" s="15">
        <f t="shared" ca="1" si="468"/>
        <v>1063510.3411421746</v>
      </c>
      <c r="AM910" s="49">
        <f t="shared" ca="1" si="469"/>
        <v>5780.658915779306</v>
      </c>
      <c r="AN910" s="49">
        <f t="shared" ca="1" si="470"/>
        <v>0</v>
      </c>
      <c r="AO910" s="15"/>
      <c r="AP910" s="49">
        <f t="shared" ca="1" si="471"/>
        <v>26526.973089818493</v>
      </c>
      <c r="AQ910" s="15">
        <f t="shared" si="483"/>
        <v>45586.479331903305</v>
      </c>
      <c r="AR910" s="15">
        <f t="shared" si="484"/>
        <v>0</v>
      </c>
      <c r="AS910" s="15"/>
      <c r="AT910" s="15"/>
      <c r="AU910" s="51">
        <f t="shared" si="472"/>
        <v>0</v>
      </c>
      <c r="AV910" s="51">
        <f t="shared" ca="1" si="473"/>
        <v>22022.470674488955</v>
      </c>
      <c r="AW910" s="51">
        <f t="shared" ca="1" si="485"/>
        <v>0</v>
      </c>
      <c r="AX910" s="15">
        <f t="shared" ca="1" si="486"/>
        <v>2962.9644324041437</v>
      </c>
      <c r="AY910" s="51">
        <f t="shared" ca="1" si="487"/>
        <v>-180.0929058050842</v>
      </c>
      <c r="AZ910" s="52">
        <f t="shared" ca="1" si="474"/>
        <v>0</v>
      </c>
      <c r="BA910" s="52">
        <f t="shared" ca="1" si="475"/>
        <v>0</v>
      </c>
      <c r="BB910" s="52">
        <f t="shared" si="488"/>
        <v>0</v>
      </c>
      <c r="BC910" s="39">
        <f t="shared" si="489"/>
        <v>0</v>
      </c>
      <c r="BD910" s="51">
        <f t="shared" ca="1" si="490"/>
        <v>0</v>
      </c>
      <c r="BE910" s="15">
        <f t="shared" ca="1" si="491"/>
        <v>48369.350858502366</v>
      </c>
      <c r="BF910" s="39">
        <v>-12933.313</v>
      </c>
      <c r="BG910" s="15">
        <f t="shared" ca="1" si="492"/>
        <v>1104727.0379164561</v>
      </c>
      <c r="BH910" s="15"/>
      <c r="BI910" s="15"/>
    </row>
    <row r="911" spans="1:61" ht="11.25" x14ac:dyDescent="0.2">
      <c r="A911" s="20">
        <v>40413</v>
      </c>
      <c r="B911" s="20"/>
      <c r="C911" s="20">
        <v>1</v>
      </c>
      <c r="D911" s="20">
        <f t="shared" si="476"/>
        <v>4</v>
      </c>
      <c r="E911" s="47">
        <f t="shared" si="477"/>
        <v>4</v>
      </c>
      <c r="F911" s="47">
        <f t="shared" si="478"/>
        <v>44</v>
      </c>
      <c r="G911" s="21" t="s">
        <v>992</v>
      </c>
      <c r="H911" s="29">
        <v>3323</v>
      </c>
      <c r="I911" s="48"/>
      <c r="J911" s="29">
        <f t="shared" si="479"/>
        <v>5356.4776119402986</v>
      </c>
      <c r="K911" s="125">
        <v>189557</v>
      </c>
      <c r="L911" s="125">
        <v>566174.07999999996</v>
      </c>
      <c r="M911" s="125">
        <v>38491</v>
      </c>
      <c r="N911" s="126">
        <f t="shared" si="459"/>
        <v>395779.93119999999</v>
      </c>
      <c r="O911" s="126">
        <f t="shared" ca="1" si="460"/>
        <v>1044591.553147439</v>
      </c>
      <c r="P911" s="126">
        <f t="shared" ca="1" si="461"/>
        <v>194643</v>
      </c>
      <c r="Q911" s="49">
        <f t="shared" si="480"/>
        <v>1</v>
      </c>
      <c r="R911" s="49">
        <f t="shared" si="481"/>
        <v>0</v>
      </c>
      <c r="S911" s="49">
        <f ca="1">OFFSET(V!$B$7,D911,Q911)*H911</f>
        <v>14920.27</v>
      </c>
      <c r="T911" s="49">
        <f ca="1">IF(R911&gt;0,OFFSET(V!$I$7,D911,R911)*IF(R911=1,H911-9300,IF(R911=2,H911-18000,IF(R911=3,H911-45000,0))),0)</f>
        <v>0</v>
      </c>
      <c r="U911" s="49">
        <f>IF(AND(I911=1,H911&gt;20000,H911&lt;=45000),H911*V!$G$7,0)+IF(AND(I911=1,H911&gt;45000,H911&lt;=50000),V!$G$7/5000*(50000-H911)*H911,0)</f>
        <v>0</v>
      </c>
      <c r="V911" s="50">
        <f t="shared" ca="1" si="462"/>
        <v>14920.27</v>
      </c>
      <c r="W911" s="51">
        <v>16663.879999999997</v>
      </c>
      <c r="X911" s="51">
        <v>0</v>
      </c>
      <c r="Y911" s="52">
        <v>0</v>
      </c>
      <c r="Z911" s="52">
        <v>95799.481115964038</v>
      </c>
      <c r="AA911" s="52">
        <v>2133</v>
      </c>
      <c r="AB911" s="138">
        <f t="shared" si="482"/>
        <v>1133</v>
      </c>
      <c r="AC911" s="52">
        <v>92201.066296732592</v>
      </c>
      <c r="AD911" s="138">
        <f t="shared" si="463"/>
        <v>0</v>
      </c>
      <c r="AE911" s="138">
        <f t="shared" si="464"/>
        <v>3323</v>
      </c>
      <c r="AF911" s="138">
        <f t="shared" si="465"/>
        <v>0</v>
      </c>
      <c r="AG911" s="138">
        <f t="shared" si="466"/>
        <v>0</v>
      </c>
      <c r="AH911" s="29"/>
      <c r="AI911" s="29"/>
      <c r="AJ911" s="15"/>
      <c r="AK911" s="51">
        <f t="shared" ca="1" si="467"/>
        <v>2428607.5438205209</v>
      </c>
      <c r="AL911" s="15">
        <f t="shared" ca="1" si="468"/>
        <v>2654834.6938205208</v>
      </c>
      <c r="AM911" s="49">
        <f t="shared" ca="1" si="469"/>
        <v>14574.453396915504</v>
      </c>
      <c r="AN911" s="49">
        <f t="shared" ca="1" si="470"/>
        <v>0</v>
      </c>
      <c r="AO911" s="15"/>
      <c r="AP911" s="49">
        <f t="shared" ca="1" si="471"/>
        <v>53652.20653910673</v>
      </c>
      <c r="AQ911" s="15">
        <f t="shared" si="483"/>
        <v>92201.066296732592</v>
      </c>
      <c r="AR911" s="15">
        <f t="shared" si="484"/>
        <v>0</v>
      </c>
      <c r="AS911" s="15"/>
      <c r="AT911" s="15"/>
      <c r="AU911" s="51">
        <f t="shared" si="472"/>
        <v>566.5</v>
      </c>
      <c r="AV911" s="51">
        <f t="shared" ca="1" si="473"/>
        <v>55524.028870505914</v>
      </c>
      <c r="AW911" s="51">
        <f t="shared" ca="1" si="485"/>
        <v>0</v>
      </c>
      <c r="AX911" s="15">
        <f t="shared" ca="1" si="486"/>
        <v>17541.669112880059</v>
      </c>
      <c r="AY911" s="51">
        <f t="shared" ca="1" si="487"/>
        <v>-1066.2059013130142</v>
      </c>
      <c r="AZ911" s="52">
        <f t="shared" ca="1" si="474"/>
        <v>0</v>
      </c>
      <c r="BA911" s="52">
        <f t="shared" ca="1" si="475"/>
        <v>0</v>
      </c>
      <c r="BB911" s="52">
        <f t="shared" si="488"/>
        <v>0</v>
      </c>
      <c r="BC911" s="39">
        <f t="shared" si="489"/>
        <v>0</v>
      </c>
      <c r="BD911" s="51">
        <f t="shared" ca="1" si="490"/>
        <v>0</v>
      </c>
      <c r="BE911" s="15">
        <f t="shared" ca="1" si="491"/>
        <v>108676.52950829963</v>
      </c>
      <c r="BF911" s="39">
        <v>-36000.998</v>
      </c>
      <c r="BG911" s="15">
        <f t="shared" ca="1" si="492"/>
        <v>2742084.6787257358</v>
      </c>
      <c r="BH911" s="15"/>
      <c r="BI911" s="15"/>
    </row>
    <row r="912" spans="1:61" ht="11.25" x14ac:dyDescent="0.2">
      <c r="A912" s="20">
        <v>40414</v>
      </c>
      <c r="B912" s="20"/>
      <c r="C912" s="20">
        <v>1</v>
      </c>
      <c r="D912" s="20">
        <f t="shared" si="476"/>
        <v>4</v>
      </c>
      <c r="E912" s="47">
        <f t="shared" si="477"/>
        <v>4</v>
      </c>
      <c r="F912" s="47">
        <f t="shared" si="478"/>
        <v>44</v>
      </c>
      <c r="G912" s="21" t="s">
        <v>993</v>
      </c>
      <c r="H912" s="29">
        <v>3116</v>
      </c>
      <c r="I912" s="48"/>
      <c r="J912" s="29">
        <f t="shared" si="479"/>
        <v>5022.8059701492539</v>
      </c>
      <c r="K912" s="125">
        <v>183030.95</v>
      </c>
      <c r="L912" s="125">
        <v>220305.01</v>
      </c>
      <c r="M912" s="125">
        <v>63218</v>
      </c>
      <c r="N912" s="126">
        <f t="shared" si="459"/>
        <v>280919.23790000001</v>
      </c>
      <c r="O912" s="126">
        <f t="shared" ca="1" si="460"/>
        <v>979520.69804616913</v>
      </c>
      <c r="P912" s="126">
        <f t="shared" ca="1" si="461"/>
        <v>209580</v>
      </c>
      <c r="Q912" s="49">
        <f t="shared" si="480"/>
        <v>1</v>
      </c>
      <c r="R912" s="49">
        <f t="shared" si="481"/>
        <v>0</v>
      </c>
      <c r="S912" s="49">
        <f ca="1">OFFSET(V!$B$7,D912,Q912)*H912</f>
        <v>13990.84</v>
      </c>
      <c r="T912" s="49">
        <f ca="1">IF(R912&gt;0,OFFSET(V!$I$7,D912,R912)*IF(R912=1,H912-9300,IF(R912=2,H912-18000,IF(R912=3,H912-45000,0))),0)</f>
        <v>0</v>
      </c>
      <c r="U912" s="49">
        <f>IF(AND(I912=1,H912&gt;20000,H912&lt;=45000),H912*V!$G$7,0)+IF(AND(I912=1,H912&gt;45000,H912&lt;=50000),V!$G$7/5000*(50000-H912)*H912,0)</f>
        <v>0</v>
      </c>
      <c r="V912" s="50">
        <f t="shared" ca="1" si="462"/>
        <v>13990.84</v>
      </c>
      <c r="W912" s="51">
        <v>15301.779999999999</v>
      </c>
      <c r="X912" s="51">
        <v>0</v>
      </c>
      <c r="Y912" s="52">
        <v>0</v>
      </c>
      <c r="Z912" s="52">
        <v>92079.649426247968</v>
      </c>
      <c r="AA912" s="52">
        <v>10358</v>
      </c>
      <c r="AB912" s="138">
        <f t="shared" si="482"/>
        <v>9358</v>
      </c>
      <c r="AC912" s="52">
        <v>88620.958719521033</v>
      </c>
      <c r="AD912" s="138">
        <f t="shared" si="463"/>
        <v>0</v>
      </c>
      <c r="AE912" s="138">
        <f t="shared" si="464"/>
        <v>3116</v>
      </c>
      <c r="AF912" s="138">
        <f t="shared" si="465"/>
        <v>0</v>
      </c>
      <c r="AG912" s="138">
        <f t="shared" si="466"/>
        <v>0</v>
      </c>
      <c r="AH912" s="29"/>
      <c r="AI912" s="29"/>
      <c r="AJ912" s="15"/>
      <c r="AK912" s="51">
        <f t="shared" ca="1" si="467"/>
        <v>2277322.0302572204</v>
      </c>
      <c r="AL912" s="15">
        <f t="shared" ca="1" si="468"/>
        <v>2516194.65025722</v>
      </c>
      <c r="AM912" s="49">
        <f t="shared" ca="1" si="469"/>
        <v>13666.565388139845</v>
      </c>
      <c r="AN912" s="49">
        <f t="shared" ca="1" si="470"/>
        <v>0</v>
      </c>
      <c r="AO912" s="15"/>
      <c r="AP912" s="49">
        <f t="shared" ca="1" si="471"/>
        <v>51568.9261728407</v>
      </c>
      <c r="AQ912" s="15">
        <f t="shared" si="483"/>
        <v>88620.958719521033</v>
      </c>
      <c r="AR912" s="15">
        <f t="shared" si="484"/>
        <v>0</v>
      </c>
      <c r="AS912" s="15"/>
      <c r="AT912" s="15"/>
      <c r="AU912" s="51">
        <f t="shared" si="472"/>
        <v>4679</v>
      </c>
      <c r="AV912" s="51">
        <f t="shared" ca="1" si="473"/>
        <v>52065.264508124113</v>
      </c>
      <c r="AW912" s="51">
        <f t="shared" ca="1" si="485"/>
        <v>0</v>
      </c>
      <c r="AX912" s="15">
        <f t="shared" ca="1" si="486"/>
        <v>19692.231961443787</v>
      </c>
      <c r="AY912" s="51">
        <f t="shared" ca="1" si="487"/>
        <v>-1196.9199619607302</v>
      </c>
      <c r="AZ912" s="52">
        <f t="shared" ca="1" si="474"/>
        <v>0</v>
      </c>
      <c r="BA912" s="52">
        <f t="shared" ca="1" si="475"/>
        <v>0</v>
      </c>
      <c r="BB912" s="52">
        <f t="shared" si="488"/>
        <v>0</v>
      </c>
      <c r="BC912" s="39">
        <f t="shared" si="489"/>
        <v>0</v>
      </c>
      <c r="BD912" s="51">
        <f t="shared" ca="1" si="490"/>
        <v>0</v>
      </c>
      <c r="BE912" s="15">
        <f t="shared" ca="1" si="491"/>
        <v>107116.2707190041</v>
      </c>
      <c r="BF912" s="39">
        <v>-30256.848000000002</v>
      </c>
      <c r="BG912" s="15">
        <f t="shared" ca="1" si="492"/>
        <v>2606720.6383643635</v>
      </c>
      <c r="BH912" s="15"/>
      <c r="BI912" s="15"/>
    </row>
    <row r="913" spans="1:61" ht="11.25" x14ac:dyDescent="0.2">
      <c r="A913" s="20">
        <v>40415</v>
      </c>
      <c r="B913" s="20"/>
      <c r="C913" s="20">
        <v>1</v>
      </c>
      <c r="D913" s="20">
        <f t="shared" si="476"/>
        <v>4</v>
      </c>
      <c r="E913" s="47">
        <f t="shared" si="477"/>
        <v>3</v>
      </c>
      <c r="F913" s="47">
        <f t="shared" si="478"/>
        <v>43</v>
      </c>
      <c r="G913" s="21" t="s">
        <v>994</v>
      </c>
      <c r="H913" s="29">
        <v>1405</v>
      </c>
      <c r="I913" s="48"/>
      <c r="J913" s="29">
        <f t="shared" si="479"/>
        <v>2264.7761194029849</v>
      </c>
      <c r="K913" s="125">
        <v>74746.049999999988</v>
      </c>
      <c r="L913" s="125">
        <v>291210.48</v>
      </c>
      <c r="M913" s="125">
        <v>0</v>
      </c>
      <c r="N913" s="126">
        <f t="shared" si="459"/>
        <v>167389.24319999997</v>
      </c>
      <c r="O913" s="126">
        <f t="shared" ca="1" si="460"/>
        <v>441664.49960040674</v>
      </c>
      <c r="P913" s="126">
        <f t="shared" ca="1" si="461"/>
        <v>82283</v>
      </c>
      <c r="Q913" s="49">
        <f t="shared" si="480"/>
        <v>1</v>
      </c>
      <c r="R913" s="49">
        <f t="shared" si="481"/>
        <v>0</v>
      </c>
      <c r="S913" s="49">
        <f ca="1">OFFSET(V!$B$7,D913,Q913)*H913</f>
        <v>6308.4500000000007</v>
      </c>
      <c r="T913" s="49">
        <f ca="1">IF(R913&gt;0,OFFSET(V!$I$7,D913,R913)*IF(R913=1,H913-9300,IF(R913=2,H913-18000,IF(R913=3,H913-45000,0))),0)</f>
        <v>0</v>
      </c>
      <c r="U913" s="49">
        <f>IF(AND(I913=1,H913&gt;20000,H913&lt;=45000),H913*V!$G$7,0)+IF(AND(I913=1,H913&gt;45000,H913&lt;=50000),V!$G$7/5000*(50000-H913)*H913,0)</f>
        <v>0</v>
      </c>
      <c r="V913" s="50">
        <f t="shared" ca="1" si="462"/>
        <v>6308.4500000000007</v>
      </c>
      <c r="W913" s="51">
        <v>0</v>
      </c>
      <c r="X913" s="51">
        <v>0</v>
      </c>
      <c r="Y913" s="52">
        <v>0</v>
      </c>
      <c r="Z913" s="52">
        <v>34696.699926600435</v>
      </c>
      <c r="AA913" s="52">
        <v>0</v>
      </c>
      <c r="AB913" s="138">
        <f t="shared" si="482"/>
        <v>0</v>
      </c>
      <c r="AC913" s="52">
        <v>33393.424400053766</v>
      </c>
      <c r="AD913" s="138">
        <f t="shared" si="463"/>
        <v>0</v>
      </c>
      <c r="AE913" s="138">
        <f t="shared" si="464"/>
        <v>1405</v>
      </c>
      <c r="AF913" s="138">
        <f t="shared" si="465"/>
        <v>0</v>
      </c>
      <c r="AG913" s="138">
        <f t="shared" si="466"/>
        <v>0</v>
      </c>
      <c r="AH913" s="29"/>
      <c r="AI913" s="29"/>
      <c r="AJ913" s="15"/>
      <c r="AK913" s="51">
        <f t="shared" ca="1" si="467"/>
        <v>1026841.2877122575</v>
      </c>
      <c r="AL913" s="15">
        <f t="shared" ca="1" si="468"/>
        <v>1115432.7377122573</v>
      </c>
      <c r="AM913" s="49">
        <f t="shared" ca="1" si="469"/>
        <v>6162.2350354096543</v>
      </c>
      <c r="AN913" s="49">
        <f t="shared" ca="1" si="470"/>
        <v>0</v>
      </c>
      <c r="AO913" s="15"/>
      <c r="AP913" s="49">
        <f t="shared" ca="1" si="471"/>
        <v>19431.780725763932</v>
      </c>
      <c r="AQ913" s="15">
        <f t="shared" si="483"/>
        <v>33393.424400053766</v>
      </c>
      <c r="AR913" s="15">
        <f t="shared" si="484"/>
        <v>0</v>
      </c>
      <c r="AS913" s="15"/>
      <c r="AT913" s="15"/>
      <c r="AU913" s="51">
        <f t="shared" si="472"/>
        <v>0</v>
      </c>
      <c r="AV913" s="51">
        <f t="shared" ca="1" si="473"/>
        <v>23476.154247084203</v>
      </c>
      <c r="AW913" s="51">
        <f t="shared" ca="1" si="485"/>
        <v>0</v>
      </c>
      <c r="AX913" s="15">
        <f t="shared" ca="1" si="486"/>
        <v>9514.5105727943665</v>
      </c>
      <c r="AY913" s="51">
        <f t="shared" ca="1" si="487"/>
        <v>-578.30456472182698</v>
      </c>
      <c r="AZ913" s="52">
        <f t="shared" ca="1" si="474"/>
        <v>0</v>
      </c>
      <c r="BA913" s="52">
        <f t="shared" ca="1" si="475"/>
        <v>0</v>
      </c>
      <c r="BB913" s="52">
        <f t="shared" si="488"/>
        <v>0</v>
      </c>
      <c r="BC913" s="39">
        <f t="shared" si="489"/>
        <v>0</v>
      </c>
      <c r="BD913" s="51">
        <f t="shared" ca="1" si="490"/>
        <v>0</v>
      </c>
      <c r="BE913" s="15">
        <f t="shared" ca="1" si="491"/>
        <v>42329.630408126308</v>
      </c>
      <c r="BF913" s="39">
        <v>-14976.882</v>
      </c>
      <c r="BG913" s="15">
        <f t="shared" ca="1" si="492"/>
        <v>1148947.7211557934</v>
      </c>
      <c r="BH913" s="15"/>
      <c r="BI913" s="15"/>
    </row>
    <row r="914" spans="1:61" ht="11.25" x14ac:dyDescent="0.2">
      <c r="A914" s="20">
        <v>40416</v>
      </c>
      <c r="B914" s="20"/>
      <c r="C914" s="20">
        <v>1</v>
      </c>
      <c r="D914" s="20">
        <f t="shared" si="476"/>
        <v>4</v>
      </c>
      <c r="E914" s="47">
        <f t="shared" si="477"/>
        <v>2</v>
      </c>
      <c r="F914" s="47">
        <f t="shared" si="478"/>
        <v>42</v>
      </c>
      <c r="G914" s="21" t="s">
        <v>995</v>
      </c>
      <c r="H914" s="29">
        <v>684</v>
      </c>
      <c r="I914" s="48"/>
      <c r="J914" s="29">
        <f t="shared" si="479"/>
        <v>1102.5671641791046</v>
      </c>
      <c r="K914" s="125">
        <v>36792.6</v>
      </c>
      <c r="L914" s="125">
        <v>142829.07</v>
      </c>
      <c r="M914" s="125">
        <v>0</v>
      </c>
      <c r="N914" s="126">
        <f t="shared" si="459"/>
        <v>82194.009300000005</v>
      </c>
      <c r="O914" s="126">
        <f t="shared" ca="1" si="460"/>
        <v>215016.73859550053</v>
      </c>
      <c r="P914" s="126">
        <f t="shared" ca="1" si="461"/>
        <v>39847</v>
      </c>
      <c r="Q914" s="49">
        <f t="shared" si="480"/>
        <v>1</v>
      </c>
      <c r="R914" s="49">
        <f t="shared" si="481"/>
        <v>0</v>
      </c>
      <c r="S914" s="49">
        <f ca="1">OFFSET(V!$B$7,D914,Q914)*H914</f>
        <v>3071.1600000000003</v>
      </c>
      <c r="T914" s="49">
        <f ca="1">IF(R914&gt;0,OFFSET(V!$I$7,D914,R914)*IF(R914=1,H914-9300,IF(R914=2,H914-18000,IF(R914=3,H914-45000,0))),0)</f>
        <v>0</v>
      </c>
      <c r="U914" s="49">
        <f>IF(AND(I914=1,H914&gt;20000,H914&lt;=45000),H914*V!$G$7,0)+IF(AND(I914=1,H914&gt;45000,H914&lt;=50000),V!$G$7/5000*(50000-H914)*H914,0)</f>
        <v>0</v>
      </c>
      <c r="V914" s="50">
        <f t="shared" ca="1" si="462"/>
        <v>3071.1600000000003</v>
      </c>
      <c r="W914" s="51">
        <v>0</v>
      </c>
      <c r="X914" s="51">
        <v>0</v>
      </c>
      <c r="Y914" s="52">
        <v>0</v>
      </c>
      <c r="Z914" s="52">
        <v>21544.225053232847</v>
      </c>
      <c r="AA914" s="52">
        <v>0</v>
      </c>
      <c r="AB914" s="138">
        <f t="shared" si="482"/>
        <v>0</v>
      </c>
      <c r="AC914" s="52">
        <v>20734.982061545164</v>
      </c>
      <c r="AD914" s="138">
        <f t="shared" si="463"/>
        <v>0</v>
      </c>
      <c r="AE914" s="138">
        <f t="shared" si="464"/>
        <v>684</v>
      </c>
      <c r="AF914" s="138">
        <f t="shared" si="465"/>
        <v>0</v>
      </c>
      <c r="AG914" s="138">
        <f t="shared" si="466"/>
        <v>0</v>
      </c>
      <c r="AH914" s="29"/>
      <c r="AI914" s="29"/>
      <c r="AJ914" s="15"/>
      <c r="AK914" s="51">
        <f t="shared" ca="1" si="467"/>
        <v>499899.95786134107</v>
      </c>
      <c r="AL914" s="15">
        <f t="shared" ca="1" si="468"/>
        <v>542818.1178613411</v>
      </c>
      <c r="AM914" s="49">
        <f t="shared" ca="1" si="469"/>
        <v>2999.977768128259</v>
      </c>
      <c r="AN914" s="49">
        <f t="shared" ca="1" si="470"/>
        <v>0</v>
      </c>
      <c r="AO914" s="15"/>
      <c r="AP914" s="49">
        <f t="shared" ca="1" si="471"/>
        <v>12065.777380170255</v>
      </c>
      <c r="AQ914" s="15">
        <f t="shared" si="483"/>
        <v>20734.982061545164</v>
      </c>
      <c r="AR914" s="15">
        <f t="shared" si="484"/>
        <v>0</v>
      </c>
      <c r="AS914" s="15"/>
      <c r="AT914" s="15"/>
      <c r="AU914" s="51">
        <f t="shared" si="472"/>
        <v>0</v>
      </c>
      <c r="AV914" s="51">
        <f t="shared" ca="1" si="473"/>
        <v>11428.960501783342</v>
      </c>
      <c r="AW914" s="51">
        <f t="shared" ca="1" si="485"/>
        <v>0</v>
      </c>
      <c r="AX914" s="15">
        <f t="shared" ca="1" si="486"/>
        <v>2759.7558204084307</v>
      </c>
      <c r="AY914" s="51">
        <f t="shared" ca="1" si="487"/>
        <v>-167.74161700165041</v>
      </c>
      <c r="AZ914" s="52">
        <f t="shared" ca="1" si="474"/>
        <v>0</v>
      </c>
      <c r="BA914" s="52">
        <f t="shared" ca="1" si="475"/>
        <v>0</v>
      </c>
      <c r="BB914" s="52">
        <f t="shared" si="488"/>
        <v>0</v>
      </c>
      <c r="BC914" s="39">
        <f t="shared" si="489"/>
        <v>0</v>
      </c>
      <c r="BD914" s="51">
        <f t="shared" ca="1" si="490"/>
        <v>0</v>
      </c>
      <c r="BE914" s="15">
        <f t="shared" ca="1" si="491"/>
        <v>23326.996264951944</v>
      </c>
      <c r="BF914" s="39">
        <v>-7389.6490000000003</v>
      </c>
      <c r="BG914" s="15">
        <f t="shared" ca="1" si="492"/>
        <v>561755.44289442129</v>
      </c>
      <c r="BH914" s="15"/>
      <c r="BI914" s="15"/>
    </row>
    <row r="915" spans="1:61" ht="11.25" x14ac:dyDescent="0.2">
      <c r="A915" s="20">
        <v>40417</v>
      </c>
      <c r="B915" s="20"/>
      <c r="C915" s="20">
        <v>1</v>
      </c>
      <c r="D915" s="20">
        <f t="shared" si="476"/>
        <v>4</v>
      </c>
      <c r="E915" s="47">
        <f t="shared" si="477"/>
        <v>3</v>
      </c>
      <c r="F915" s="47">
        <f t="shared" si="478"/>
        <v>43</v>
      </c>
      <c r="G915" s="21" t="s">
        <v>996</v>
      </c>
      <c r="H915" s="29">
        <v>1139</v>
      </c>
      <c r="I915" s="48"/>
      <c r="J915" s="29">
        <f t="shared" si="479"/>
        <v>1836</v>
      </c>
      <c r="K915" s="125">
        <v>57512.600000000006</v>
      </c>
      <c r="L915" s="125">
        <v>65373.98</v>
      </c>
      <c r="M915" s="125">
        <v>30953</v>
      </c>
      <c r="N915" s="126">
        <f t="shared" si="459"/>
        <v>97857.924200000009</v>
      </c>
      <c r="O915" s="126">
        <f t="shared" ca="1" si="460"/>
        <v>358046.87903548992</v>
      </c>
      <c r="P915" s="126">
        <f t="shared" ca="1" si="461"/>
        <v>78057</v>
      </c>
      <c r="Q915" s="49">
        <f t="shared" si="480"/>
        <v>1</v>
      </c>
      <c r="R915" s="49">
        <f t="shared" si="481"/>
        <v>0</v>
      </c>
      <c r="S915" s="49">
        <f ca="1">OFFSET(V!$B$7,D915,Q915)*H915</f>
        <v>5114.1100000000006</v>
      </c>
      <c r="T915" s="49">
        <f ca="1">IF(R915&gt;0,OFFSET(V!$I$7,D915,R915)*IF(R915=1,H915-9300,IF(R915=2,H915-18000,IF(R915=3,H915-45000,0))),0)</f>
        <v>0</v>
      </c>
      <c r="U915" s="49">
        <f>IF(AND(I915=1,H915&gt;20000,H915&lt;=45000),H915*V!$G$7,0)+IF(AND(I915=1,H915&gt;45000,H915&lt;=50000),V!$G$7/5000*(50000-H915)*H915,0)</f>
        <v>0</v>
      </c>
      <c r="V915" s="50">
        <f t="shared" ca="1" si="462"/>
        <v>5114.1100000000006</v>
      </c>
      <c r="W915" s="51">
        <v>0</v>
      </c>
      <c r="X915" s="51">
        <v>0</v>
      </c>
      <c r="Y915" s="52">
        <v>0</v>
      </c>
      <c r="Z915" s="52">
        <v>14640.262203585675</v>
      </c>
      <c r="AA915" s="52">
        <v>0</v>
      </c>
      <c r="AB915" s="138">
        <f t="shared" si="482"/>
        <v>0</v>
      </c>
      <c r="AC915" s="52">
        <v>14090.345483190853</v>
      </c>
      <c r="AD915" s="138">
        <f t="shared" si="463"/>
        <v>0</v>
      </c>
      <c r="AE915" s="138">
        <f t="shared" si="464"/>
        <v>1139</v>
      </c>
      <c r="AF915" s="138">
        <f t="shared" si="465"/>
        <v>0</v>
      </c>
      <c r="AG915" s="138">
        <f t="shared" si="466"/>
        <v>0</v>
      </c>
      <c r="AH915" s="29"/>
      <c r="AI915" s="29"/>
      <c r="AJ915" s="15"/>
      <c r="AK915" s="51">
        <f t="shared" ca="1" si="467"/>
        <v>832435.74854395818</v>
      </c>
      <c r="AL915" s="15">
        <f t="shared" ca="1" si="468"/>
        <v>915606.85854395817</v>
      </c>
      <c r="AM915" s="49">
        <f t="shared" ca="1" si="469"/>
        <v>4995.5770144708868</v>
      </c>
      <c r="AN915" s="49">
        <f t="shared" ca="1" si="470"/>
        <v>0</v>
      </c>
      <c r="AO915" s="15"/>
      <c r="AP915" s="49">
        <f t="shared" ca="1" si="471"/>
        <v>8199.2340917028578</v>
      </c>
      <c r="AQ915" s="15">
        <f t="shared" si="483"/>
        <v>14090.345483190853</v>
      </c>
      <c r="AR915" s="15">
        <f t="shared" si="484"/>
        <v>0</v>
      </c>
      <c r="AS915" s="15"/>
      <c r="AT915" s="15"/>
      <c r="AU915" s="51">
        <f t="shared" si="472"/>
        <v>0</v>
      </c>
      <c r="AV915" s="51">
        <f t="shared" ca="1" si="473"/>
        <v>19031.55849639068</v>
      </c>
      <c r="AW915" s="51">
        <f t="shared" ca="1" si="485"/>
        <v>0</v>
      </c>
      <c r="AX915" s="15">
        <f t="shared" ca="1" si="486"/>
        <v>13140.447104902683</v>
      </c>
      <c r="AY915" s="51">
        <f t="shared" ca="1" si="487"/>
        <v>-798.69379355990304</v>
      </c>
      <c r="AZ915" s="52">
        <f t="shared" ca="1" si="474"/>
        <v>0</v>
      </c>
      <c r="BA915" s="52">
        <f t="shared" ca="1" si="475"/>
        <v>0</v>
      </c>
      <c r="BB915" s="52">
        <f t="shared" si="488"/>
        <v>0</v>
      </c>
      <c r="BC915" s="39">
        <f t="shared" si="489"/>
        <v>0</v>
      </c>
      <c r="BD915" s="51">
        <f t="shared" ca="1" si="490"/>
        <v>0</v>
      </c>
      <c r="BE915" s="15">
        <f t="shared" ca="1" si="491"/>
        <v>26432.098794533635</v>
      </c>
      <c r="BF915" s="39">
        <v>-10600.228999999999</v>
      </c>
      <c r="BG915" s="15">
        <f t="shared" ca="1" si="492"/>
        <v>936434.30535296269</v>
      </c>
      <c r="BH915" s="15"/>
      <c r="BI915" s="15"/>
    </row>
    <row r="916" spans="1:61" ht="11.25" x14ac:dyDescent="0.2">
      <c r="A916" s="20">
        <v>40418</v>
      </c>
      <c r="B916" s="20"/>
      <c r="C916" s="20">
        <v>1</v>
      </c>
      <c r="D916" s="20">
        <f t="shared" si="476"/>
        <v>4</v>
      </c>
      <c r="E916" s="47">
        <f t="shared" si="477"/>
        <v>4</v>
      </c>
      <c r="F916" s="47">
        <f t="shared" si="478"/>
        <v>44</v>
      </c>
      <c r="G916" s="21" t="s">
        <v>997</v>
      </c>
      <c r="H916" s="29">
        <v>4442</v>
      </c>
      <c r="I916" s="48"/>
      <c r="J916" s="29">
        <f t="shared" si="479"/>
        <v>7160.2388059701489</v>
      </c>
      <c r="K916" s="125">
        <v>262004.5</v>
      </c>
      <c r="L916" s="125">
        <v>1613146.19</v>
      </c>
      <c r="M916" s="125">
        <v>0</v>
      </c>
      <c r="N916" s="126">
        <f t="shared" ref="N916:N979" si="493">K916*K$2+L916*L$2+M916*M$2</f>
        <v>817770.25410000002</v>
      </c>
      <c r="O916" s="126">
        <f t="shared" ref="O916:O979" ca="1" si="494">OFFSET($O$4,D916,0)*J916</f>
        <v>1396351.3930427094</v>
      </c>
      <c r="P916" s="126">
        <f t="shared" ref="P916:P979" ca="1" si="495">ROUND(IF(O916&gt;N916,(O916-N916)*$P$2,0),0)</f>
        <v>173574</v>
      </c>
      <c r="Q916" s="49">
        <f t="shared" si="480"/>
        <v>1</v>
      </c>
      <c r="R916" s="49">
        <f t="shared" si="481"/>
        <v>0</v>
      </c>
      <c r="S916" s="49">
        <f ca="1">OFFSET(V!$B$7,D916,Q916)*H916</f>
        <v>19944.580000000002</v>
      </c>
      <c r="T916" s="49">
        <f ca="1">IF(R916&gt;0,OFFSET(V!$I$7,D916,R916)*IF(R916=1,H916-9300,IF(R916=2,H916-18000,IF(R916=3,H916-45000,0))),0)</f>
        <v>0</v>
      </c>
      <c r="U916" s="49">
        <f>IF(AND(I916=1,H916&gt;20000,H916&lt;=45000),H916*V!$G$7,0)+IF(AND(I916=1,H916&gt;45000,H916&lt;=50000),V!$G$7/5000*(50000-H916)*H916,0)</f>
        <v>0</v>
      </c>
      <c r="V916" s="50">
        <f t="shared" ref="V916:V979" ca="1" si="496">SUM(S916:U916)</f>
        <v>19944.580000000002</v>
      </c>
      <c r="W916" s="51">
        <v>22667.399999999998</v>
      </c>
      <c r="X916" s="51">
        <v>0</v>
      </c>
      <c r="Y916" s="52">
        <v>3.0300000000000001E-2</v>
      </c>
      <c r="Z916" s="52">
        <v>108612.38490439889</v>
      </c>
      <c r="AA916" s="52">
        <v>8980</v>
      </c>
      <c r="AB916" s="138">
        <f t="shared" si="482"/>
        <v>7980</v>
      </c>
      <c r="AC916" s="52">
        <v>104532.69250064818</v>
      </c>
      <c r="AD916" s="138">
        <f t="shared" ref="AD916:AD979" si="497">IF(AND(H916&lt;=$AD$1,I916=0),0,1)</f>
        <v>0</v>
      </c>
      <c r="AE916" s="138">
        <f t="shared" ref="AE916:AE979" si="498">IF(AD916=0,H916,0)</f>
        <v>4442</v>
      </c>
      <c r="AF916" s="138">
        <f t="shared" ref="AF916:AF979" si="499">H916-AE916</f>
        <v>0</v>
      </c>
      <c r="AG916" s="138">
        <f t="shared" ref="AG916:AG979" si="500">J916*AD916</f>
        <v>0</v>
      </c>
      <c r="AH916" s="29"/>
      <c r="AI916" s="29"/>
      <c r="AJ916" s="15"/>
      <c r="AK916" s="51">
        <f t="shared" ref="AK916:AK979" ca="1" si="501">OFFSET($AK$4,D916,0)/OFFSET($J$4,D916,0)*J916</f>
        <v>3246426.3345322758</v>
      </c>
      <c r="AL916" s="15">
        <f t="shared" ref="AL916:AL979" ca="1" si="502">AK916+P916+V916+W916+X916</f>
        <v>3462612.3145322758</v>
      </c>
      <c r="AM916" s="49">
        <f t="shared" ref="AM916:AM979" ca="1" si="503">OFFSET($AM$4,D916,0)/OFFSET($H$4,D916,0)*H916</f>
        <v>19482.311763195507</v>
      </c>
      <c r="AN916" s="49">
        <f t="shared" ref="AN916:AN979" ca="1" si="504">OFFSET($AN$4,D916,0)/OFFSET($Y$4,D916,0)*Y916</f>
        <v>1228.0631664969521</v>
      </c>
      <c r="AO916" s="15"/>
      <c r="AP916" s="49">
        <f t="shared" ref="AP916:AP979" ca="1" si="505">OFFSET($AP$4,D916,0)/OFFSET($Z$4,D916,0)*Z916</f>
        <v>60828.034136655733</v>
      </c>
      <c r="AQ916" s="15">
        <f t="shared" si="483"/>
        <v>104532.69250064818</v>
      </c>
      <c r="AR916" s="15">
        <f t="shared" si="484"/>
        <v>0</v>
      </c>
      <c r="AS916" s="15"/>
      <c r="AT916" s="15"/>
      <c r="AU916" s="51">
        <f t="shared" ref="AU916:AU979" si="506">IF(AD916=0,AB916*$AU$4,0)</f>
        <v>3990</v>
      </c>
      <c r="AV916" s="51">
        <f t="shared" ref="AV916:AV979" ca="1" si="507">OFFSET($AV$4,D916,0)/OFFSET($AE$4,D916,0)*AE916</f>
        <v>74221.407235265506</v>
      </c>
      <c r="AW916" s="51">
        <f t="shared" ca="1" si="485"/>
        <v>0</v>
      </c>
      <c r="AX916" s="15">
        <f t="shared" ca="1" si="486"/>
        <v>34506.74887127307</v>
      </c>
      <c r="AY916" s="51">
        <f t="shared" ca="1" si="487"/>
        <v>-2097.3659373533242</v>
      </c>
      <c r="AZ916" s="52">
        <f t="shared" ref="AZ916:AZ979" ca="1" si="508">OFFSET($AT$4,D916,0)*$AZ$2/OFFSET($AF$4,D916,0)*AF916</f>
        <v>0</v>
      </c>
      <c r="BA916" s="52">
        <f t="shared" ref="BA916:BA979" ca="1" si="509">OFFSET($AT$4,D916,0)*$BA$2/OFFSET($AG$4,D916,0)*AG916</f>
        <v>0</v>
      </c>
      <c r="BB916" s="52">
        <f t="shared" si="488"/>
        <v>0</v>
      </c>
      <c r="BC916" s="39">
        <f t="shared" si="489"/>
        <v>0</v>
      </c>
      <c r="BD916" s="51">
        <f t="shared" ca="1" si="490"/>
        <v>0</v>
      </c>
      <c r="BE916" s="15">
        <f t="shared" ca="1" si="491"/>
        <v>136942.07543456793</v>
      </c>
      <c r="BF916" s="39">
        <v>-54040.726999999999</v>
      </c>
      <c r="BG916" s="15">
        <f t="shared" ca="1" si="492"/>
        <v>3566224.0378965358</v>
      </c>
      <c r="BH916" s="15"/>
      <c r="BI916" s="15"/>
    </row>
    <row r="917" spans="1:61" ht="11.25" x14ac:dyDescent="0.2">
      <c r="A917" s="20">
        <v>40419</v>
      </c>
      <c r="B917" s="20"/>
      <c r="C917" s="20">
        <v>1</v>
      </c>
      <c r="D917" s="20">
        <f t="shared" ref="D917:D980" si="510">INT(A917/10000)</f>
        <v>4</v>
      </c>
      <c r="E917" s="47">
        <f t="shared" ref="E917:E980" si="511">IF(H917&lt;=500,1,IF(H917&lt;=1000,2,IF(H917&lt;=2500,3,IF(H917&lt;=5000,4,IF(H917&lt;=10000,5,IF(H917&lt;=20000,6,IF(H917&lt;=50000,7,8)))))))</f>
        <v>4</v>
      </c>
      <c r="F917" s="47">
        <f t="shared" ref="F917:F980" si="512">D917*10+E917</f>
        <v>44</v>
      </c>
      <c r="G917" s="21" t="s">
        <v>998</v>
      </c>
      <c r="H917" s="29">
        <v>2550</v>
      </c>
      <c r="I917" s="48"/>
      <c r="J917" s="29">
        <f t="shared" ref="J917:J980" si="513">IF(AND(I917=1,H917&lt;=20000),H917*2,IF(H917&lt;=10000,H917*(1+41/67),IF(H917&lt;=20000,H917*(1+2/3),IF(H917&lt;=50000,H917*(2),H917*(2+1/3))))+IF(AND(H917&gt;9000,H917&lt;=10000),(H917-9000)*(110/201),0)+IF(AND(H917&gt;18000,H917&lt;=20000),(H917-18000)*(3+1/3),0)+IF(AND(H917&gt;45000,H917&lt;=50000),(H917-45000)*(3+1/3),0))</f>
        <v>4110.4477611940301</v>
      </c>
      <c r="K917" s="125">
        <v>146099.79999999999</v>
      </c>
      <c r="L917" s="125">
        <v>269520.06</v>
      </c>
      <c r="M917" s="125">
        <v>0</v>
      </c>
      <c r="N917" s="126">
        <f t="shared" si="493"/>
        <v>210304.67939999999</v>
      </c>
      <c r="O917" s="126">
        <f t="shared" ca="1" si="494"/>
        <v>801597.49037796259</v>
      </c>
      <c r="P917" s="126">
        <f t="shared" ca="1" si="495"/>
        <v>177388</v>
      </c>
      <c r="Q917" s="49">
        <f t="shared" ref="Q917:Q980" si="514">IF(AND(I917=1,H917&lt;=20000),3,IF(H917&lt;=10000,1,IF(H917&lt;=20000,2,IF(H917&lt;=50000,3,4))))</f>
        <v>1</v>
      </c>
      <c r="R917" s="49">
        <f t="shared" ref="R917:R980" si="515">IF(AND(I917=1,H917&lt;=45000),0,IF(AND(H917&gt;9300,H917&lt;=10000),1,IF(AND(H917&gt;18000,H917&lt;=20000),2,IF(AND(H917&gt;45000,H917&lt;=50000),3,0))))</f>
        <v>0</v>
      </c>
      <c r="S917" s="49">
        <f ca="1">OFFSET(V!$B$7,D917,Q917)*H917</f>
        <v>11449.5</v>
      </c>
      <c r="T917" s="49">
        <f ca="1">IF(R917&gt;0,OFFSET(V!$I$7,D917,R917)*IF(R917=1,H917-9300,IF(R917=2,H917-18000,IF(R917=3,H917-45000,0))),0)</f>
        <v>0</v>
      </c>
      <c r="U917" s="49">
        <f>IF(AND(I917=1,H917&gt;20000,H917&lt;=45000),H917*V!$G$7,0)+IF(AND(I917=1,H917&gt;45000,H917&lt;=50000),V!$G$7/5000*(50000-H917)*H917,0)</f>
        <v>0</v>
      </c>
      <c r="V917" s="50">
        <f t="shared" ca="1" si="496"/>
        <v>11449.5</v>
      </c>
      <c r="W917" s="51">
        <v>11909.38</v>
      </c>
      <c r="X917" s="51">
        <v>0</v>
      </c>
      <c r="Y917" s="52">
        <v>0</v>
      </c>
      <c r="Z917" s="52">
        <v>55256.135404024615</v>
      </c>
      <c r="AA917" s="52">
        <v>8733</v>
      </c>
      <c r="AB917" s="138">
        <f t="shared" ref="AB917:AB980" si="516">MAX(AA917-$AB$3,0)</f>
        <v>7733</v>
      </c>
      <c r="AC917" s="52">
        <v>53180.607497452605</v>
      </c>
      <c r="AD917" s="138">
        <f t="shared" si="497"/>
        <v>0</v>
      </c>
      <c r="AE917" s="138">
        <f t="shared" si="498"/>
        <v>2550</v>
      </c>
      <c r="AF917" s="138">
        <f t="shared" si="499"/>
        <v>0</v>
      </c>
      <c r="AG917" s="138">
        <f t="shared" si="500"/>
        <v>0</v>
      </c>
      <c r="AH917" s="29"/>
      <c r="AI917" s="29"/>
      <c r="AJ917" s="15"/>
      <c r="AK917" s="51">
        <f t="shared" ca="1" si="501"/>
        <v>1863662.1236058767</v>
      </c>
      <c r="AL917" s="15">
        <f t="shared" ca="1" si="502"/>
        <v>2064409.0036058766</v>
      </c>
      <c r="AM917" s="49">
        <f t="shared" ca="1" si="503"/>
        <v>11184.127644337806</v>
      </c>
      <c r="AN917" s="49">
        <f t="shared" ca="1" si="504"/>
        <v>0</v>
      </c>
      <c r="AO917" s="15"/>
      <c r="AP917" s="49">
        <f t="shared" ca="1" si="505"/>
        <v>30946.029714513272</v>
      </c>
      <c r="AQ917" s="15">
        <f t="shared" ref="AQ917:AQ980" si="517">IF(AD917=0,AC917,0)</f>
        <v>53180.607497452605</v>
      </c>
      <c r="AR917" s="15">
        <f t="shared" ref="AR917:AR980" si="518">AC917-AQ917</f>
        <v>0</v>
      </c>
      <c r="AS917" s="15"/>
      <c r="AT917" s="15"/>
      <c r="AU917" s="51">
        <f t="shared" si="506"/>
        <v>3866.5</v>
      </c>
      <c r="AV917" s="51">
        <f t="shared" ca="1" si="507"/>
        <v>42607.966782964213</v>
      </c>
      <c r="AW917" s="51">
        <f t="shared" ref="AW917:AW980" ca="1" si="519">IF(AD917=0,MAX(0,AC917*$AW$1-(AP917+AU917+AV917)),0)</f>
        <v>0</v>
      </c>
      <c r="AX917" s="15">
        <f t="shared" ref="AX917:AX980" ca="1" si="520">IF(AD917=0,MAX(0,(AP917+AU917+AV917)-AC917),0)</f>
        <v>24239.889000024887</v>
      </c>
      <c r="AY917" s="51">
        <f t="shared" ref="AY917:AY980" ca="1" si="521">-OFFSET($AW$4,D917,0)/OFFSET($AX$4,D917,0)*AX917</f>
        <v>-1473.3325849831667</v>
      </c>
      <c r="AZ917" s="52">
        <f t="shared" ca="1" si="508"/>
        <v>0</v>
      </c>
      <c r="BA917" s="52">
        <f t="shared" ca="1" si="509"/>
        <v>0</v>
      </c>
      <c r="BB917" s="52">
        <f t="shared" ref="BB917:BB980" si="522">IF(AD917=1,MAX(0,AC917*$BB$1-(AP917+AZ917+BA917)),0)</f>
        <v>0</v>
      </c>
      <c r="BC917" s="39">
        <f t="shared" ref="BC917:BC980" si="523">IF(AD917=1,MAX(0,(AP917+AZ917+BA917)-AC917),0)</f>
        <v>0</v>
      </c>
      <c r="BD917" s="51">
        <f t="shared" ref="BD917:BD980" ca="1" si="524">-OFFSET($BB$4,D917,0)/OFFSET($BC$4,D917,0)*BC917</f>
        <v>0</v>
      </c>
      <c r="BE917" s="15">
        <f t="shared" ref="BE917:BE980" ca="1" si="525">AP917+AU917+AV917+AW917+AY917+AZ917+BA917+BB917+BD917</f>
        <v>75947.163912494332</v>
      </c>
      <c r="BF917" s="39">
        <v>-25116.944</v>
      </c>
      <c r="BG917" s="15">
        <f t="shared" ref="BG917:BG980" ca="1" si="526">AL917+AM917+AN917+BE917+BF917</f>
        <v>2126423.3511627084</v>
      </c>
      <c r="BH917" s="15"/>
      <c r="BI917" s="15"/>
    </row>
    <row r="918" spans="1:61" ht="11.25" x14ac:dyDescent="0.2">
      <c r="A918" s="20">
        <v>40420</v>
      </c>
      <c r="B918" s="20"/>
      <c r="C918" s="20">
        <v>1</v>
      </c>
      <c r="D918" s="20">
        <f t="shared" si="510"/>
        <v>4</v>
      </c>
      <c r="E918" s="47">
        <f t="shared" si="511"/>
        <v>3</v>
      </c>
      <c r="F918" s="47">
        <f t="shared" si="512"/>
        <v>43</v>
      </c>
      <c r="G918" s="21" t="s">
        <v>999</v>
      </c>
      <c r="H918" s="29">
        <v>1362</v>
      </c>
      <c r="I918" s="48"/>
      <c r="J918" s="29">
        <f t="shared" si="513"/>
        <v>2195.4626865671644</v>
      </c>
      <c r="K918" s="125">
        <v>62549.85</v>
      </c>
      <c r="L918" s="125">
        <v>115153.43</v>
      </c>
      <c r="M918" s="125">
        <v>0</v>
      </c>
      <c r="N918" s="126">
        <f t="shared" si="493"/>
        <v>89945.729699999996</v>
      </c>
      <c r="O918" s="126">
        <f t="shared" ca="1" si="494"/>
        <v>428147.36544893531</v>
      </c>
      <c r="P918" s="126">
        <f t="shared" ca="1" si="495"/>
        <v>101460</v>
      </c>
      <c r="Q918" s="49">
        <f t="shared" si="514"/>
        <v>1</v>
      </c>
      <c r="R918" s="49">
        <f t="shared" si="515"/>
        <v>0</v>
      </c>
      <c r="S918" s="49">
        <f ca="1">OFFSET(V!$B$7,D918,Q918)*H918</f>
        <v>6115.38</v>
      </c>
      <c r="T918" s="49">
        <f ca="1">IF(R918&gt;0,OFFSET(V!$I$7,D918,R918)*IF(R918=1,H918-9300,IF(R918=2,H918-18000,IF(R918=3,H918-45000,0))),0)</f>
        <v>0</v>
      </c>
      <c r="U918" s="49">
        <f>IF(AND(I918=1,H918&gt;20000,H918&lt;=45000),H918*V!$G$7,0)+IF(AND(I918=1,H918&gt;45000,H918&lt;=50000),V!$G$7/5000*(50000-H918)*H918,0)</f>
        <v>0</v>
      </c>
      <c r="V918" s="50">
        <f t="shared" ca="1" si="496"/>
        <v>6115.38</v>
      </c>
      <c r="W918" s="51">
        <v>0</v>
      </c>
      <c r="X918" s="51">
        <v>0</v>
      </c>
      <c r="Y918" s="52">
        <v>0</v>
      </c>
      <c r="Z918" s="52">
        <v>43459.139698989115</v>
      </c>
      <c r="AA918" s="52">
        <v>0</v>
      </c>
      <c r="AB918" s="138">
        <f t="shared" si="516"/>
        <v>0</v>
      </c>
      <c r="AC918" s="52">
        <v>41826.729893610405</v>
      </c>
      <c r="AD918" s="138">
        <f t="shared" si="497"/>
        <v>0</v>
      </c>
      <c r="AE918" s="138">
        <f t="shared" si="498"/>
        <v>1362</v>
      </c>
      <c r="AF918" s="138">
        <f t="shared" si="499"/>
        <v>0</v>
      </c>
      <c r="AG918" s="138">
        <f t="shared" si="500"/>
        <v>0</v>
      </c>
      <c r="AH918" s="29"/>
      <c r="AI918" s="29"/>
      <c r="AJ918" s="15"/>
      <c r="AK918" s="51">
        <f t="shared" ca="1" si="501"/>
        <v>995414.82837302121</v>
      </c>
      <c r="AL918" s="15">
        <f t="shared" ca="1" si="502"/>
        <v>1102990.2083730211</v>
      </c>
      <c r="AM918" s="49">
        <f t="shared" ca="1" si="503"/>
        <v>5973.6399417992525</v>
      </c>
      <c r="AN918" s="49">
        <f t="shared" ca="1" si="504"/>
        <v>0</v>
      </c>
      <c r="AO918" s="15"/>
      <c r="AP918" s="49">
        <f t="shared" ca="1" si="505"/>
        <v>24339.15833343178</v>
      </c>
      <c r="AQ918" s="15">
        <f t="shared" si="517"/>
        <v>41826.729893610405</v>
      </c>
      <c r="AR918" s="15">
        <f t="shared" si="518"/>
        <v>0</v>
      </c>
      <c r="AS918" s="15"/>
      <c r="AT918" s="15"/>
      <c r="AU918" s="51">
        <f t="shared" si="506"/>
        <v>0</v>
      </c>
      <c r="AV918" s="51">
        <f t="shared" ca="1" si="507"/>
        <v>22757.666964077358</v>
      </c>
      <c r="AW918" s="51">
        <f t="shared" ca="1" si="519"/>
        <v>0</v>
      </c>
      <c r="AX918" s="15">
        <f t="shared" ca="1" si="520"/>
        <v>5270.0954038987329</v>
      </c>
      <c r="AY918" s="51">
        <f t="shared" ca="1" si="521"/>
        <v>-320.32338450584717</v>
      </c>
      <c r="AZ918" s="52">
        <f t="shared" ca="1" si="508"/>
        <v>0</v>
      </c>
      <c r="BA918" s="52">
        <f t="shared" ca="1" si="509"/>
        <v>0</v>
      </c>
      <c r="BB918" s="52">
        <f t="shared" si="522"/>
        <v>0</v>
      </c>
      <c r="BC918" s="39">
        <f t="shared" si="523"/>
        <v>0</v>
      </c>
      <c r="BD918" s="51">
        <f t="shared" ca="1" si="524"/>
        <v>0</v>
      </c>
      <c r="BE918" s="15">
        <f t="shared" ca="1" si="525"/>
        <v>46776.501913003289</v>
      </c>
      <c r="BF918" s="39">
        <v>-13602.293</v>
      </c>
      <c r="BG918" s="15">
        <f t="shared" ca="1" si="526"/>
        <v>1142138.0572278237</v>
      </c>
      <c r="BH918" s="15"/>
      <c r="BI918" s="15"/>
    </row>
    <row r="919" spans="1:61" ht="11.25" x14ac:dyDescent="0.2">
      <c r="A919" s="20">
        <v>40421</v>
      </c>
      <c r="B919" s="20"/>
      <c r="C919" s="20">
        <v>1</v>
      </c>
      <c r="D919" s="20">
        <f t="shared" si="510"/>
        <v>4</v>
      </c>
      <c r="E919" s="47">
        <f t="shared" si="511"/>
        <v>5</v>
      </c>
      <c r="F919" s="47">
        <f t="shared" si="512"/>
        <v>45</v>
      </c>
      <c r="G919" s="21" t="s">
        <v>1000</v>
      </c>
      <c r="H919" s="29">
        <v>5910</v>
      </c>
      <c r="I919" s="48"/>
      <c r="J919" s="29">
        <f t="shared" si="513"/>
        <v>9526.567164179105</v>
      </c>
      <c r="K919" s="125">
        <v>351587.5</v>
      </c>
      <c r="L919" s="125">
        <v>3870973.56</v>
      </c>
      <c r="M919" s="125">
        <v>0</v>
      </c>
      <c r="N919" s="126">
        <f t="shared" si="493"/>
        <v>1762822.6884000001</v>
      </c>
      <c r="O919" s="126">
        <f t="shared" ca="1" si="494"/>
        <v>1857820.0659348073</v>
      </c>
      <c r="P919" s="126">
        <f t="shared" ca="1" si="495"/>
        <v>28499</v>
      </c>
      <c r="Q919" s="49">
        <f t="shared" si="514"/>
        <v>1</v>
      </c>
      <c r="R919" s="49">
        <f t="shared" si="515"/>
        <v>0</v>
      </c>
      <c r="S919" s="49">
        <f ca="1">OFFSET(V!$B$7,D919,Q919)*H919</f>
        <v>26535.9</v>
      </c>
      <c r="T919" s="49">
        <f ca="1">IF(R919&gt;0,OFFSET(V!$I$7,D919,R919)*IF(R919=1,H919-9300,IF(R919=2,H919-18000,IF(R919=3,H919-45000,0))),0)</f>
        <v>0</v>
      </c>
      <c r="U919" s="49">
        <f>IF(AND(I919=1,H919&gt;20000,H919&lt;=45000),H919*V!$G$7,0)+IF(AND(I919=1,H919&gt;45000,H919&lt;=50000),V!$G$7/5000*(50000-H919)*H919,0)</f>
        <v>0</v>
      </c>
      <c r="V919" s="50">
        <f t="shared" ca="1" si="496"/>
        <v>26535.9</v>
      </c>
      <c r="W919" s="51">
        <v>27469.800000000003</v>
      </c>
      <c r="X919" s="51">
        <v>0</v>
      </c>
      <c r="Y919" s="52">
        <v>0</v>
      </c>
      <c r="Z919" s="52">
        <v>371004.90541630628</v>
      </c>
      <c r="AA919" s="52">
        <v>0</v>
      </c>
      <c r="AB919" s="138">
        <f t="shared" si="516"/>
        <v>0</v>
      </c>
      <c r="AC919" s="52">
        <v>357069.23964749527</v>
      </c>
      <c r="AD919" s="138">
        <f t="shared" si="497"/>
        <v>0</v>
      </c>
      <c r="AE919" s="138">
        <f t="shared" si="498"/>
        <v>5910</v>
      </c>
      <c r="AF919" s="138">
        <f t="shared" si="499"/>
        <v>0</v>
      </c>
      <c r="AG919" s="138">
        <f t="shared" si="500"/>
        <v>0</v>
      </c>
      <c r="AH919" s="29"/>
      <c r="AI919" s="29"/>
      <c r="AJ919" s="15"/>
      <c r="AK919" s="51">
        <f t="shared" ca="1" si="501"/>
        <v>4319311.0394159732</v>
      </c>
      <c r="AL919" s="15">
        <f t="shared" ca="1" si="502"/>
        <v>4401815.7394159734</v>
      </c>
      <c r="AM919" s="49">
        <f t="shared" ca="1" si="503"/>
        <v>25920.860540406447</v>
      </c>
      <c r="AN919" s="49">
        <f t="shared" ca="1" si="504"/>
        <v>0</v>
      </c>
      <c r="AO919" s="15"/>
      <c r="AP919" s="49">
        <f t="shared" ca="1" si="505"/>
        <v>207780.16311301722</v>
      </c>
      <c r="AQ919" s="15">
        <f t="shared" si="517"/>
        <v>357069.23964749527</v>
      </c>
      <c r="AR919" s="15">
        <f t="shared" si="518"/>
        <v>0</v>
      </c>
      <c r="AS919" s="15"/>
      <c r="AT919" s="15"/>
      <c r="AU919" s="51">
        <f t="shared" si="506"/>
        <v>0</v>
      </c>
      <c r="AV919" s="51">
        <f t="shared" ca="1" si="507"/>
        <v>98750.228896987654</v>
      </c>
      <c r="AW919" s="51">
        <f t="shared" ca="1" si="519"/>
        <v>14831.923672740872</v>
      </c>
      <c r="AX919" s="15">
        <f t="shared" ca="1" si="520"/>
        <v>0</v>
      </c>
      <c r="AY919" s="51">
        <f t="shared" ca="1" si="521"/>
        <v>0</v>
      </c>
      <c r="AZ919" s="52">
        <f t="shared" ca="1" si="508"/>
        <v>0</v>
      </c>
      <c r="BA919" s="52">
        <f t="shared" ca="1" si="509"/>
        <v>0</v>
      </c>
      <c r="BB919" s="52">
        <f t="shared" si="522"/>
        <v>0</v>
      </c>
      <c r="BC919" s="39">
        <f t="shared" si="523"/>
        <v>0</v>
      </c>
      <c r="BD919" s="51">
        <f t="shared" ca="1" si="524"/>
        <v>0</v>
      </c>
      <c r="BE919" s="15">
        <f t="shared" ca="1" si="525"/>
        <v>321362.31568274571</v>
      </c>
      <c r="BF919" s="39">
        <v>-87936.282000000007</v>
      </c>
      <c r="BG919" s="15">
        <f t="shared" ca="1" si="526"/>
        <v>4661162.6336391261</v>
      </c>
      <c r="BH919" s="15"/>
      <c r="BI919" s="15"/>
    </row>
    <row r="920" spans="1:61" ht="11.25" x14ac:dyDescent="0.2">
      <c r="A920" s="20">
        <v>40422</v>
      </c>
      <c r="B920" s="20"/>
      <c r="C920" s="20">
        <v>1</v>
      </c>
      <c r="D920" s="20">
        <f t="shared" si="510"/>
        <v>4</v>
      </c>
      <c r="E920" s="47">
        <f t="shared" si="511"/>
        <v>3</v>
      </c>
      <c r="F920" s="47">
        <f t="shared" si="512"/>
        <v>43</v>
      </c>
      <c r="G920" s="21" t="s">
        <v>1001</v>
      </c>
      <c r="H920" s="29">
        <v>2324</v>
      </c>
      <c r="I920" s="48"/>
      <c r="J920" s="29">
        <f t="shared" si="513"/>
        <v>3746.1492537313434</v>
      </c>
      <c r="K920" s="125">
        <v>138921.65000000002</v>
      </c>
      <c r="L920" s="125">
        <v>427826.45</v>
      </c>
      <c r="M920" s="125">
        <v>0</v>
      </c>
      <c r="N920" s="126">
        <f t="shared" si="493"/>
        <v>266875.90350000001</v>
      </c>
      <c r="O920" s="126">
        <f t="shared" ca="1" si="494"/>
        <v>730553.94809348427</v>
      </c>
      <c r="P920" s="126">
        <f t="shared" ca="1" si="495"/>
        <v>139103</v>
      </c>
      <c r="Q920" s="49">
        <f t="shared" si="514"/>
        <v>1</v>
      </c>
      <c r="R920" s="49">
        <f t="shared" si="515"/>
        <v>0</v>
      </c>
      <c r="S920" s="49">
        <f ca="1">OFFSET(V!$B$7,D920,Q920)*H920</f>
        <v>10434.76</v>
      </c>
      <c r="T920" s="49">
        <f ca="1">IF(R920&gt;0,OFFSET(V!$I$7,D920,R920)*IF(R920=1,H920-9300,IF(R920=2,H920-18000,IF(R920=3,H920-45000,0))),0)</f>
        <v>0</v>
      </c>
      <c r="U920" s="49">
        <f>IF(AND(I920=1,H920&gt;20000,H920&lt;=45000),H920*V!$G$7,0)+IF(AND(I920=1,H920&gt;45000,H920&lt;=50000),V!$G$7/5000*(50000-H920)*H920,0)</f>
        <v>0</v>
      </c>
      <c r="V920" s="50">
        <f t="shared" ca="1" si="496"/>
        <v>10434.76</v>
      </c>
      <c r="W920" s="51">
        <v>11801.439999999999</v>
      </c>
      <c r="X920" s="51">
        <v>0</v>
      </c>
      <c r="Y920" s="52">
        <v>0</v>
      </c>
      <c r="Z920" s="52">
        <v>139146.12326766129</v>
      </c>
      <c r="AA920" s="52">
        <v>1008</v>
      </c>
      <c r="AB920" s="138">
        <f t="shared" si="516"/>
        <v>8</v>
      </c>
      <c r="AC920" s="52">
        <v>133919.52426970992</v>
      </c>
      <c r="AD920" s="138">
        <f t="shared" si="497"/>
        <v>0</v>
      </c>
      <c r="AE920" s="138">
        <f t="shared" si="498"/>
        <v>2324</v>
      </c>
      <c r="AF920" s="138">
        <f t="shared" si="499"/>
        <v>0</v>
      </c>
      <c r="AG920" s="138">
        <f t="shared" si="500"/>
        <v>0</v>
      </c>
      <c r="AH920" s="29"/>
      <c r="AI920" s="29"/>
      <c r="AJ920" s="15"/>
      <c r="AK920" s="51">
        <f t="shared" ca="1" si="501"/>
        <v>1698490.5001019833</v>
      </c>
      <c r="AL920" s="15">
        <f t="shared" ca="1" si="502"/>
        <v>1859829.7001019833</v>
      </c>
      <c r="AM920" s="49">
        <f t="shared" ca="1" si="503"/>
        <v>10192.906919780809</v>
      </c>
      <c r="AN920" s="49">
        <f t="shared" ca="1" si="504"/>
        <v>0</v>
      </c>
      <c r="AO920" s="15"/>
      <c r="AP920" s="49">
        <f t="shared" ca="1" si="505"/>
        <v>77928.360965083732</v>
      </c>
      <c r="AQ920" s="15">
        <f t="shared" si="517"/>
        <v>133919.52426970992</v>
      </c>
      <c r="AR920" s="15">
        <f t="shared" si="518"/>
        <v>0</v>
      </c>
      <c r="AS920" s="15"/>
      <c r="AT920" s="15"/>
      <c r="AU920" s="51">
        <f t="shared" si="506"/>
        <v>4</v>
      </c>
      <c r="AV920" s="51">
        <f t="shared" ca="1" si="507"/>
        <v>38831.731295532874</v>
      </c>
      <c r="AW920" s="51">
        <f t="shared" ca="1" si="519"/>
        <v>3763.4795821223088</v>
      </c>
      <c r="AX920" s="15">
        <f t="shared" ca="1" si="520"/>
        <v>0</v>
      </c>
      <c r="AY920" s="51">
        <f t="shared" ca="1" si="521"/>
        <v>0</v>
      </c>
      <c r="AZ920" s="52">
        <f t="shared" ca="1" si="508"/>
        <v>0</v>
      </c>
      <c r="BA920" s="52">
        <f t="shared" ca="1" si="509"/>
        <v>0</v>
      </c>
      <c r="BB920" s="52">
        <f t="shared" si="522"/>
        <v>0</v>
      </c>
      <c r="BC920" s="39">
        <f t="shared" si="523"/>
        <v>0</v>
      </c>
      <c r="BD920" s="51">
        <f t="shared" ca="1" si="524"/>
        <v>0</v>
      </c>
      <c r="BE920" s="15">
        <f t="shared" ca="1" si="525"/>
        <v>120527.57184273891</v>
      </c>
      <c r="BF920" s="39">
        <v>-25352.581999999999</v>
      </c>
      <c r="BG920" s="15">
        <f t="shared" ca="1" si="526"/>
        <v>1965197.5968645031</v>
      </c>
      <c r="BH920" s="15"/>
      <c r="BI920" s="15"/>
    </row>
    <row r="921" spans="1:61" ht="11.25" x14ac:dyDescent="0.2">
      <c r="A921" s="20">
        <v>40423</v>
      </c>
      <c r="B921" s="20"/>
      <c r="C921" s="20">
        <v>1</v>
      </c>
      <c r="D921" s="20">
        <f t="shared" si="510"/>
        <v>4</v>
      </c>
      <c r="E921" s="47">
        <f t="shared" si="511"/>
        <v>3</v>
      </c>
      <c r="F921" s="47">
        <f t="shared" si="512"/>
        <v>43</v>
      </c>
      <c r="G921" s="21" t="s">
        <v>1002</v>
      </c>
      <c r="H921" s="29">
        <v>1161</v>
      </c>
      <c r="I921" s="48"/>
      <c r="J921" s="29">
        <f t="shared" si="513"/>
        <v>1871.4626865671642</v>
      </c>
      <c r="K921" s="125">
        <v>69867.149999999994</v>
      </c>
      <c r="L921" s="125">
        <v>68951.039999999994</v>
      </c>
      <c r="M921" s="125">
        <v>10112</v>
      </c>
      <c r="N921" s="126">
        <f t="shared" si="493"/>
        <v>87307.253599999996</v>
      </c>
      <c r="O921" s="126">
        <f t="shared" ca="1" si="494"/>
        <v>364962.62208973116</v>
      </c>
      <c r="P921" s="126">
        <f t="shared" ca="1" si="495"/>
        <v>83297</v>
      </c>
      <c r="Q921" s="49">
        <f t="shared" si="514"/>
        <v>1</v>
      </c>
      <c r="R921" s="49">
        <f t="shared" si="515"/>
        <v>0</v>
      </c>
      <c r="S921" s="49">
        <f ca="1">OFFSET(V!$B$7,D921,Q921)*H921</f>
        <v>5212.8900000000003</v>
      </c>
      <c r="T921" s="49">
        <f ca="1">IF(R921&gt;0,OFFSET(V!$I$7,D921,R921)*IF(R921=1,H921-9300,IF(R921=2,H921-18000,IF(R921=3,H921-45000,0))),0)</f>
        <v>0</v>
      </c>
      <c r="U921" s="49">
        <f>IF(AND(I921=1,H921&gt;20000,H921&lt;=45000),H921*V!$G$7,0)+IF(AND(I921=1,H921&gt;45000,H921&lt;=50000),V!$G$7/5000*(50000-H921)*H921,0)</f>
        <v>0</v>
      </c>
      <c r="V921" s="50">
        <f t="shared" ca="1" si="496"/>
        <v>5212.8900000000003</v>
      </c>
      <c r="W921" s="51">
        <v>0</v>
      </c>
      <c r="X921" s="51">
        <v>0</v>
      </c>
      <c r="Y921" s="52">
        <v>0</v>
      </c>
      <c r="Z921" s="52">
        <v>26900.910590612122</v>
      </c>
      <c r="AA921" s="52">
        <v>0</v>
      </c>
      <c r="AB921" s="138">
        <f t="shared" si="516"/>
        <v>0</v>
      </c>
      <c r="AC921" s="52">
        <v>25890.460072587888</v>
      </c>
      <c r="AD921" s="138">
        <f t="shared" si="497"/>
        <v>0</v>
      </c>
      <c r="AE921" s="138">
        <f t="shared" si="498"/>
        <v>1161</v>
      </c>
      <c r="AF921" s="138">
        <f t="shared" si="499"/>
        <v>0</v>
      </c>
      <c r="AG921" s="138">
        <f t="shared" si="500"/>
        <v>0</v>
      </c>
      <c r="AH921" s="29"/>
      <c r="AI921" s="29"/>
      <c r="AJ921" s="15"/>
      <c r="AK921" s="51">
        <f t="shared" ca="1" si="501"/>
        <v>848514.40215938143</v>
      </c>
      <c r="AL921" s="15">
        <f t="shared" ca="1" si="502"/>
        <v>937024.29215938144</v>
      </c>
      <c r="AM921" s="49">
        <f t="shared" ca="1" si="503"/>
        <v>5092.06752748086</v>
      </c>
      <c r="AN921" s="49">
        <f t="shared" ca="1" si="504"/>
        <v>0</v>
      </c>
      <c r="AO921" s="15"/>
      <c r="AP921" s="49">
        <f t="shared" ca="1" si="505"/>
        <v>15065.772739942895</v>
      </c>
      <c r="AQ921" s="15">
        <f t="shared" si="517"/>
        <v>25890.460072587888</v>
      </c>
      <c r="AR921" s="15">
        <f t="shared" si="518"/>
        <v>0</v>
      </c>
      <c r="AS921" s="15"/>
      <c r="AT921" s="15"/>
      <c r="AU921" s="51">
        <f t="shared" si="506"/>
        <v>0</v>
      </c>
      <c r="AV921" s="51">
        <f t="shared" ca="1" si="507"/>
        <v>19399.156641184883</v>
      </c>
      <c r="AW921" s="51">
        <f t="shared" ca="1" si="519"/>
        <v>0</v>
      </c>
      <c r="AX921" s="15">
        <f t="shared" ca="1" si="520"/>
        <v>8574.4693085398867</v>
      </c>
      <c r="AY921" s="51">
        <f t="shared" ca="1" si="521"/>
        <v>-521.16761059412966</v>
      </c>
      <c r="AZ921" s="52">
        <f t="shared" ca="1" si="508"/>
        <v>0</v>
      </c>
      <c r="BA921" s="52">
        <f t="shared" ca="1" si="509"/>
        <v>0</v>
      </c>
      <c r="BB921" s="52">
        <f t="shared" si="522"/>
        <v>0</v>
      </c>
      <c r="BC921" s="39">
        <f t="shared" si="523"/>
        <v>0</v>
      </c>
      <c r="BD921" s="51">
        <f t="shared" ca="1" si="524"/>
        <v>0</v>
      </c>
      <c r="BE921" s="15">
        <f t="shared" ca="1" si="525"/>
        <v>33943.761770533645</v>
      </c>
      <c r="BF921" s="39">
        <v>-11021.531999999999</v>
      </c>
      <c r="BG921" s="15">
        <f t="shared" ca="1" si="526"/>
        <v>965038.58945739595</v>
      </c>
      <c r="BH921" s="15"/>
      <c r="BI921" s="15"/>
    </row>
    <row r="922" spans="1:61" ht="11.25" x14ac:dyDescent="0.2">
      <c r="A922" s="20">
        <v>40424</v>
      </c>
      <c r="B922" s="20"/>
      <c r="C922" s="20">
        <v>1</v>
      </c>
      <c r="D922" s="20">
        <f t="shared" si="510"/>
        <v>4</v>
      </c>
      <c r="E922" s="47">
        <f t="shared" si="511"/>
        <v>2</v>
      </c>
      <c r="F922" s="47">
        <f t="shared" si="512"/>
        <v>42</v>
      </c>
      <c r="G922" s="21" t="s">
        <v>1003</v>
      </c>
      <c r="H922" s="29">
        <v>933</v>
      </c>
      <c r="I922" s="48"/>
      <c r="J922" s="29">
        <f t="shared" si="513"/>
        <v>1503.9402985074628</v>
      </c>
      <c r="K922" s="125">
        <v>47820.35</v>
      </c>
      <c r="L922" s="125">
        <v>43420.92</v>
      </c>
      <c r="M922" s="125">
        <v>31434</v>
      </c>
      <c r="N922" s="126">
        <f t="shared" si="493"/>
        <v>82798.810799999992</v>
      </c>
      <c r="O922" s="126">
        <f t="shared" ca="1" si="494"/>
        <v>293290.375891231</v>
      </c>
      <c r="P922" s="126">
        <f t="shared" ca="1" si="495"/>
        <v>63147</v>
      </c>
      <c r="Q922" s="49">
        <f t="shared" si="514"/>
        <v>1</v>
      </c>
      <c r="R922" s="49">
        <f t="shared" si="515"/>
        <v>0</v>
      </c>
      <c r="S922" s="49">
        <f ca="1">OFFSET(V!$B$7,D922,Q922)*H922</f>
        <v>4189.17</v>
      </c>
      <c r="T922" s="49">
        <f ca="1">IF(R922&gt;0,OFFSET(V!$I$7,D922,R922)*IF(R922=1,H922-9300,IF(R922=2,H922-18000,IF(R922=3,H922-45000,0))),0)</f>
        <v>0</v>
      </c>
      <c r="U922" s="49">
        <f>IF(AND(I922=1,H922&gt;20000,H922&lt;=45000),H922*V!$G$7,0)+IF(AND(I922=1,H922&gt;45000,H922&lt;=50000),V!$G$7/5000*(50000-H922)*H922,0)</f>
        <v>0</v>
      </c>
      <c r="V922" s="50">
        <f t="shared" ca="1" si="496"/>
        <v>4189.17</v>
      </c>
      <c r="W922" s="51">
        <v>0</v>
      </c>
      <c r="X922" s="51">
        <v>0</v>
      </c>
      <c r="Y922" s="52">
        <v>0</v>
      </c>
      <c r="Z922" s="52">
        <v>9768.8422490788707</v>
      </c>
      <c r="AA922" s="52">
        <v>0</v>
      </c>
      <c r="AB922" s="138">
        <f t="shared" si="516"/>
        <v>0</v>
      </c>
      <c r="AC922" s="52">
        <v>9401.9055359951308</v>
      </c>
      <c r="AD922" s="138">
        <f t="shared" si="497"/>
        <v>0</v>
      </c>
      <c r="AE922" s="138">
        <f t="shared" si="498"/>
        <v>933</v>
      </c>
      <c r="AF922" s="138">
        <f t="shared" si="499"/>
        <v>0</v>
      </c>
      <c r="AG922" s="138">
        <f t="shared" si="500"/>
        <v>0</v>
      </c>
      <c r="AH922" s="29"/>
      <c r="AI922" s="29"/>
      <c r="AJ922" s="15"/>
      <c r="AK922" s="51">
        <f t="shared" ca="1" si="501"/>
        <v>681881.08287226781</v>
      </c>
      <c r="AL922" s="15">
        <f t="shared" ca="1" si="502"/>
        <v>749217.25287226785</v>
      </c>
      <c r="AM922" s="49">
        <f t="shared" ca="1" si="503"/>
        <v>4092.074938104774</v>
      </c>
      <c r="AN922" s="49">
        <f t="shared" ca="1" si="504"/>
        <v>0</v>
      </c>
      <c r="AO922" s="15"/>
      <c r="AP922" s="49">
        <f t="shared" ca="1" si="505"/>
        <v>5471.0102381566248</v>
      </c>
      <c r="AQ922" s="15">
        <f t="shared" si="517"/>
        <v>9401.9055359951308</v>
      </c>
      <c r="AR922" s="15">
        <f t="shared" si="518"/>
        <v>0</v>
      </c>
      <c r="AS922" s="15"/>
      <c r="AT922" s="15"/>
      <c r="AU922" s="51">
        <f t="shared" si="506"/>
        <v>0</v>
      </c>
      <c r="AV922" s="51">
        <f t="shared" ca="1" si="507"/>
        <v>15589.503140590436</v>
      </c>
      <c r="AW922" s="51">
        <f t="shared" ca="1" si="519"/>
        <v>0</v>
      </c>
      <c r="AX922" s="15">
        <f t="shared" ca="1" si="520"/>
        <v>11658.607842751931</v>
      </c>
      <c r="AY922" s="51">
        <f t="shared" ca="1" si="521"/>
        <v>-708.62563893131232</v>
      </c>
      <c r="AZ922" s="52">
        <f t="shared" ca="1" si="508"/>
        <v>0</v>
      </c>
      <c r="BA922" s="52">
        <f t="shared" ca="1" si="509"/>
        <v>0</v>
      </c>
      <c r="BB922" s="52">
        <f t="shared" si="522"/>
        <v>0</v>
      </c>
      <c r="BC922" s="39">
        <f t="shared" si="523"/>
        <v>0</v>
      </c>
      <c r="BD922" s="51">
        <f t="shared" ca="1" si="524"/>
        <v>0</v>
      </c>
      <c r="BE922" s="15">
        <f t="shared" ca="1" si="525"/>
        <v>20351.887739815749</v>
      </c>
      <c r="BF922" s="39">
        <v>-8611.509</v>
      </c>
      <c r="BG922" s="15">
        <f t="shared" ca="1" si="526"/>
        <v>765049.70655018836</v>
      </c>
      <c r="BH922" s="15"/>
      <c r="BI922" s="15"/>
    </row>
    <row r="923" spans="1:61" ht="11.25" x14ac:dyDescent="0.2">
      <c r="A923" s="20">
        <v>40425</v>
      </c>
      <c r="B923" s="20"/>
      <c r="C923" s="20">
        <v>1</v>
      </c>
      <c r="D923" s="20">
        <f t="shared" si="510"/>
        <v>4</v>
      </c>
      <c r="E923" s="47">
        <f t="shared" si="511"/>
        <v>3</v>
      </c>
      <c r="F923" s="47">
        <f t="shared" si="512"/>
        <v>43</v>
      </c>
      <c r="G923" s="21" t="s">
        <v>1004</v>
      </c>
      <c r="H923" s="29">
        <v>1585</v>
      </c>
      <c r="I923" s="48"/>
      <c r="J923" s="29">
        <f t="shared" si="513"/>
        <v>2554.9253731343283</v>
      </c>
      <c r="K923" s="125">
        <v>95652</v>
      </c>
      <c r="L923" s="125">
        <v>372815.38</v>
      </c>
      <c r="M923" s="125">
        <v>0</v>
      </c>
      <c r="N923" s="126">
        <f t="shared" si="493"/>
        <v>214267.4382</v>
      </c>
      <c r="O923" s="126">
        <f t="shared" ca="1" si="494"/>
        <v>498247.85186238057</v>
      </c>
      <c r="P923" s="126">
        <f t="shared" ca="1" si="495"/>
        <v>85194</v>
      </c>
      <c r="Q923" s="49">
        <f t="shared" si="514"/>
        <v>1</v>
      </c>
      <c r="R923" s="49">
        <f t="shared" si="515"/>
        <v>0</v>
      </c>
      <c r="S923" s="49">
        <f ca="1">OFFSET(V!$B$7,D923,Q923)*H923</f>
        <v>7116.6500000000005</v>
      </c>
      <c r="T923" s="49">
        <f ca="1">IF(R923&gt;0,OFFSET(V!$I$7,D923,R923)*IF(R923=1,H923-9300,IF(R923=2,H923-18000,IF(R923=3,H923-45000,0))),0)</f>
        <v>0</v>
      </c>
      <c r="U923" s="49">
        <f>IF(AND(I923=1,H923&gt;20000,H923&lt;=45000),H923*V!$G$7,0)+IF(AND(I923=1,H923&gt;45000,H923&lt;=50000),V!$G$7/5000*(50000-H923)*H923,0)</f>
        <v>0</v>
      </c>
      <c r="V923" s="50">
        <f t="shared" ca="1" si="496"/>
        <v>7116.6500000000005</v>
      </c>
      <c r="W923" s="51">
        <v>0</v>
      </c>
      <c r="X923" s="51">
        <v>0</v>
      </c>
      <c r="Y923" s="52">
        <v>0</v>
      </c>
      <c r="Z923" s="52">
        <v>28373.640109590629</v>
      </c>
      <c r="AA923" s="52">
        <v>0</v>
      </c>
      <c r="AB923" s="138">
        <f t="shared" si="516"/>
        <v>0</v>
      </c>
      <c r="AC923" s="52">
        <v>27307.871006704783</v>
      </c>
      <c r="AD923" s="138">
        <f t="shared" si="497"/>
        <v>0</v>
      </c>
      <c r="AE923" s="138">
        <f t="shared" si="498"/>
        <v>1585</v>
      </c>
      <c r="AF923" s="138">
        <f t="shared" si="499"/>
        <v>0</v>
      </c>
      <c r="AG923" s="138">
        <f t="shared" si="500"/>
        <v>0</v>
      </c>
      <c r="AH923" s="29"/>
      <c r="AI923" s="29"/>
      <c r="AJ923" s="15"/>
      <c r="AK923" s="51">
        <f t="shared" ca="1" si="501"/>
        <v>1158393.908202084</v>
      </c>
      <c r="AL923" s="15">
        <f t="shared" ca="1" si="502"/>
        <v>1250704.5582020839</v>
      </c>
      <c r="AM923" s="49">
        <f t="shared" ca="1" si="503"/>
        <v>6951.7028691276173</v>
      </c>
      <c r="AN923" s="49">
        <f t="shared" ca="1" si="504"/>
        <v>0</v>
      </c>
      <c r="AO923" s="15"/>
      <c r="AP923" s="49">
        <f t="shared" ca="1" si="505"/>
        <v>15890.570404899214</v>
      </c>
      <c r="AQ923" s="15">
        <f t="shared" si="517"/>
        <v>27307.871006704783</v>
      </c>
      <c r="AR923" s="15">
        <f t="shared" si="518"/>
        <v>0</v>
      </c>
      <c r="AS923" s="15"/>
      <c r="AT923" s="15"/>
      <c r="AU923" s="51">
        <f t="shared" si="506"/>
        <v>0</v>
      </c>
      <c r="AV923" s="51">
        <f t="shared" ca="1" si="507"/>
        <v>26483.775431764032</v>
      </c>
      <c r="AW923" s="51">
        <f t="shared" ca="1" si="519"/>
        <v>0</v>
      </c>
      <c r="AX923" s="15">
        <f t="shared" ca="1" si="520"/>
        <v>15066.474829958464</v>
      </c>
      <c r="AY923" s="51">
        <f t="shared" ca="1" si="521"/>
        <v>-915.76031176478295</v>
      </c>
      <c r="AZ923" s="52">
        <f t="shared" ca="1" si="508"/>
        <v>0</v>
      </c>
      <c r="BA923" s="52">
        <f t="shared" ca="1" si="509"/>
        <v>0</v>
      </c>
      <c r="BB923" s="52">
        <f t="shared" si="522"/>
        <v>0</v>
      </c>
      <c r="BC923" s="39">
        <f t="shared" si="523"/>
        <v>0</v>
      </c>
      <c r="BD923" s="51">
        <f t="shared" ca="1" si="524"/>
        <v>0</v>
      </c>
      <c r="BE923" s="15">
        <f t="shared" ca="1" si="525"/>
        <v>41458.585524898466</v>
      </c>
      <c r="BF923" s="39">
        <v>-17336.848999999998</v>
      </c>
      <c r="BG923" s="15">
        <f t="shared" ca="1" si="526"/>
        <v>1281777.99759611</v>
      </c>
      <c r="BH923" s="15"/>
      <c r="BI923" s="15"/>
    </row>
    <row r="924" spans="1:61" ht="11.25" x14ac:dyDescent="0.2">
      <c r="A924" s="20">
        <v>40426</v>
      </c>
      <c r="B924" s="20"/>
      <c r="C924" s="20">
        <v>1</v>
      </c>
      <c r="D924" s="20">
        <f t="shared" si="510"/>
        <v>4</v>
      </c>
      <c r="E924" s="47">
        <f t="shared" si="511"/>
        <v>4</v>
      </c>
      <c r="F924" s="47">
        <f t="shared" si="512"/>
        <v>44</v>
      </c>
      <c r="G924" s="21" t="s">
        <v>1005</v>
      </c>
      <c r="H924" s="29">
        <v>2881</v>
      </c>
      <c r="I924" s="48"/>
      <c r="J924" s="29">
        <f t="shared" si="513"/>
        <v>4644</v>
      </c>
      <c r="K924" s="125">
        <v>170270.25</v>
      </c>
      <c r="L924" s="125">
        <v>1114259.55</v>
      </c>
      <c r="M924" s="125">
        <v>0</v>
      </c>
      <c r="N924" s="126">
        <f t="shared" si="493"/>
        <v>557155.80449999997</v>
      </c>
      <c r="O924" s="126">
        <f t="shared" ca="1" si="494"/>
        <v>905647.98814859218</v>
      </c>
      <c r="P924" s="126">
        <f t="shared" ca="1" si="495"/>
        <v>104548</v>
      </c>
      <c r="Q924" s="49">
        <f t="shared" si="514"/>
        <v>1</v>
      </c>
      <c r="R924" s="49">
        <f t="shared" si="515"/>
        <v>0</v>
      </c>
      <c r="S924" s="49">
        <f ca="1">OFFSET(V!$B$7,D924,Q924)*H924</f>
        <v>12935.69</v>
      </c>
      <c r="T924" s="49">
        <f ca="1">IF(R924&gt;0,OFFSET(V!$I$7,D924,R924)*IF(R924=1,H924-9300,IF(R924=2,H924-18000,IF(R924=3,H924-45000,0))),0)</f>
        <v>0</v>
      </c>
      <c r="U924" s="49">
        <f>IF(AND(I924=1,H924&gt;20000,H924&lt;=45000),H924*V!$G$7,0)+IF(AND(I924=1,H924&gt;45000,H924&lt;=50000),V!$G$7/5000*(50000-H924)*H924,0)</f>
        <v>0</v>
      </c>
      <c r="V924" s="50">
        <f t="shared" ca="1" si="496"/>
        <v>12935.69</v>
      </c>
      <c r="W924" s="51">
        <v>13775.199999999999</v>
      </c>
      <c r="X924" s="51">
        <v>0</v>
      </c>
      <c r="Y924" s="52">
        <v>0</v>
      </c>
      <c r="Z924" s="52">
        <v>77009.919841863928</v>
      </c>
      <c r="AA924" s="52">
        <v>3819</v>
      </c>
      <c r="AB924" s="138">
        <f t="shared" si="516"/>
        <v>2819</v>
      </c>
      <c r="AC924" s="52">
        <v>74117.277485572398</v>
      </c>
      <c r="AD924" s="138">
        <f t="shared" si="497"/>
        <v>0</v>
      </c>
      <c r="AE924" s="138">
        <f t="shared" si="498"/>
        <v>2881</v>
      </c>
      <c r="AF924" s="138">
        <f t="shared" si="499"/>
        <v>0</v>
      </c>
      <c r="AG924" s="138">
        <f t="shared" si="500"/>
        <v>0</v>
      </c>
      <c r="AH924" s="29"/>
      <c r="AI924" s="29"/>
      <c r="AJ924" s="15"/>
      <c r="AK924" s="51">
        <f t="shared" ca="1" si="501"/>
        <v>2105572.7757288357</v>
      </c>
      <c r="AL924" s="15">
        <f t="shared" ca="1" si="502"/>
        <v>2236831.6657288359</v>
      </c>
      <c r="AM924" s="49">
        <f t="shared" ca="1" si="503"/>
        <v>12635.871271896949</v>
      </c>
      <c r="AN924" s="49">
        <f t="shared" ca="1" si="504"/>
        <v>0</v>
      </c>
      <c r="AO924" s="15"/>
      <c r="AP924" s="49">
        <f t="shared" ca="1" si="505"/>
        <v>43129.170187407428</v>
      </c>
      <c r="AQ924" s="15">
        <f t="shared" si="517"/>
        <v>74117.277485572398</v>
      </c>
      <c r="AR924" s="15">
        <f t="shared" si="518"/>
        <v>0</v>
      </c>
      <c r="AS924" s="15"/>
      <c r="AT924" s="15"/>
      <c r="AU924" s="51">
        <f t="shared" si="506"/>
        <v>1409.5</v>
      </c>
      <c r="AV924" s="51">
        <f t="shared" ca="1" si="507"/>
        <v>48138.647961458781</v>
      </c>
      <c r="AW924" s="51">
        <f t="shared" ca="1" si="519"/>
        <v>0</v>
      </c>
      <c r="AX924" s="15">
        <f t="shared" ca="1" si="520"/>
        <v>18560.04066329381</v>
      </c>
      <c r="AY924" s="51">
        <f t="shared" ca="1" si="521"/>
        <v>-1128.1038740654003</v>
      </c>
      <c r="AZ924" s="52">
        <f t="shared" ca="1" si="508"/>
        <v>0</v>
      </c>
      <c r="BA924" s="52">
        <f t="shared" ca="1" si="509"/>
        <v>0</v>
      </c>
      <c r="BB924" s="52">
        <f t="shared" si="522"/>
        <v>0</v>
      </c>
      <c r="BC924" s="39">
        <f t="shared" si="523"/>
        <v>0</v>
      </c>
      <c r="BD924" s="51">
        <f t="shared" ca="1" si="524"/>
        <v>0</v>
      </c>
      <c r="BE924" s="15">
        <f t="shared" ca="1" si="525"/>
        <v>91549.214274800805</v>
      </c>
      <c r="BF924" s="39">
        <v>-36035.394</v>
      </c>
      <c r="BG924" s="15">
        <f t="shared" ca="1" si="526"/>
        <v>2304981.357275534</v>
      </c>
      <c r="BH924" s="15"/>
      <c r="BI924" s="15"/>
    </row>
    <row r="925" spans="1:61" ht="11.25" x14ac:dyDescent="0.2">
      <c r="A925" s="20">
        <v>40427</v>
      </c>
      <c r="B925" s="20"/>
      <c r="C925" s="20">
        <v>1</v>
      </c>
      <c r="D925" s="20">
        <f t="shared" si="510"/>
        <v>4</v>
      </c>
      <c r="E925" s="47">
        <f t="shared" si="511"/>
        <v>3</v>
      </c>
      <c r="F925" s="47">
        <f t="shared" si="512"/>
        <v>43</v>
      </c>
      <c r="G925" s="21" t="s">
        <v>1006</v>
      </c>
      <c r="H925" s="29">
        <v>2125</v>
      </c>
      <c r="I925" s="48"/>
      <c r="J925" s="29">
        <f t="shared" si="513"/>
        <v>3425.373134328358</v>
      </c>
      <c r="K925" s="125">
        <v>223109.59999999998</v>
      </c>
      <c r="L925" s="125">
        <v>641952.80000000005</v>
      </c>
      <c r="M925" s="125">
        <v>0</v>
      </c>
      <c r="N925" s="126">
        <f t="shared" si="493"/>
        <v>411000.50400000002</v>
      </c>
      <c r="O925" s="126">
        <f t="shared" ca="1" si="494"/>
        <v>667997.90864830208</v>
      </c>
      <c r="P925" s="126">
        <f t="shared" ca="1" si="495"/>
        <v>77099</v>
      </c>
      <c r="Q925" s="49">
        <f t="shared" si="514"/>
        <v>1</v>
      </c>
      <c r="R925" s="49">
        <f t="shared" si="515"/>
        <v>0</v>
      </c>
      <c r="S925" s="49">
        <f ca="1">OFFSET(V!$B$7,D925,Q925)*H925</f>
        <v>9541.25</v>
      </c>
      <c r="T925" s="49">
        <f ca="1">IF(R925&gt;0,OFFSET(V!$I$7,D925,R925)*IF(R925=1,H925-9300,IF(R925=2,H925-18000,IF(R925=3,H925-45000,0))),0)</f>
        <v>0</v>
      </c>
      <c r="U925" s="49">
        <f>IF(AND(I925=1,H925&gt;20000,H925&lt;=45000),H925*V!$G$7,0)+IF(AND(I925=1,H925&gt;45000,H925&lt;=50000),V!$G$7/5000*(50000-H925)*H925,0)</f>
        <v>0</v>
      </c>
      <c r="V925" s="50">
        <f t="shared" ca="1" si="496"/>
        <v>9541.25</v>
      </c>
      <c r="W925" s="51">
        <v>10794</v>
      </c>
      <c r="X925" s="51">
        <v>0</v>
      </c>
      <c r="Y925" s="52">
        <v>0</v>
      </c>
      <c r="Z925" s="52">
        <v>56737.919958140446</v>
      </c>
      <c r="AA925" s="52">
        <v>1251</v>
      </c>
      <c r="AB925" s="138">
        <f t="shared" si="516"/>
        <v>251</v>
      </c>
      <c r="AC925" s="52">
        <v>54606.733341977058</v>
      </c>
      <c r="AD925" s="138">
        <f t="shared" si="497"/>
        <v>0</v>
      </c>
      <c r="AE925" s="138">
        <f t="shared" si="498"/>
        <v>2125</v>
      </c>
      <c r="AF925" s="138">
        <f t="shared" si="499"/>
        <v>0</v>
      </c>
      <c r="AG925" s="138">
        <f t="shared" si="500"/>
        <v>0</v>
      </c>
      <c r="AH925" s="29"/>
      <c r="AI925" s="29"/>
      <c r="AJ925" s="15"/>
      <c r="AK925" s="51">
        <f t="shared" ca="1" si="501"/>
        <v>1553051.7696715638</v>
      </c>
      <c r="AL925" s="15">
        <f t="shared" ca="1" si="502"/>
        <v>1650486.0196715638</v>
      </c>
      <c r="AM925" s="49">
        <f t="shared" ca="1" si="503"/>
        <v>9320.1063702815063</v>
      </c>
      <c r="AN925" s="49">
        <f t="shared" ca="1" si="504"/>
        <v>0</v>
      </c>
      <c r="AO925" s="15"/>
      <c r="AP925" s="49">
        <f t="shared" ca="1" si="505"/>
        <v>31775.898624216923</v>
      </c>
      <c r="AQ925" s="15">
        <f t="shared" si="517"/>
        <v>54606.733341977058</v>
      </c>
      <c r="AR925" s="15">
        <f t="shared" si="518"/>
        <v>0</v>
      </c>
      <c r="AS925" s="15"/>
      <c r="AT925" s="15"/>
      <c r="AU925" s="51">
        <f t="shared" si="506"/>
        <v>125.5</v>
      </c>
      <c r="AV925" s="51">
        <f t="shared" ca="1" si="507"/>
        <v>35506.638985803511</v>
      </c>
      <c r="AW925" s="51">
        <f t="shared" ca="1" si="519"/>
        <v>0</v>
      </c>
      <c r="AX925" s="15">
        <f t="shared" ca="1" si="520"/>
        <v>12801.304268043372</v>
      </c>
      <c r="AY925" s="51">
        <f t="shared" ca="1" si="521"/>
        <v>-778.08024237953498</v>
      </c>
      <c r="AZ925" s="52">
        <f t="shared" ca="1" si="508"/>
        <v>0</v>
      </c>
      <c r="BA925" s="52">
        <f t="shared" ca="1" si="509"/>
        <v>0</v>
      </c>
      <c r="BB925" s="52">
        <f t="shared" si="522"/>
        <v>0</v>
      </c>
      <c r="BC925" s="39">
        <f t="shared" si="523"/>
        <v>0</v>
      </c>
      <c r="BD925" s="51">
        <f t="shared" ca="1" si="524"/>
        <v>0</v>
      </c>
      <c r="BE925" s="15">
        <f t="shared" ca="1" si="525"/>
        <v>66629.957367640891</v>
      </c>
      <c r="BF925" s="39">
        <v>-25633.956999999999</v>
      </c>
      <c r="BG925" s="15">
        <f t="shared" ca="1" si="526"/>
        <v>1700802.1264094862</v>
      </c>
      <c r="BH925" s="15"/>
      <c r="BI925" s="15"/>
    </row>
    <row r="926" spans="1:61" ht="11.25" x14ac:dyDescent="0.2">
      <c r="A926" s="20">
        <v>40428</v>
      </c>
      <c r="B926" s="20"/>
      <c r="C926" s="20">
        <v>1</v>
      </c>
      <c r="D926" s="20">
        <f t="shared" si="510"/>
        <v>4</v>
      </c>
      <c r="E926" s="47">
        <f t="shared" si="511"/>
        <v>4</v>
      </c>
      <c r="F926" s="47">
        <f t="shared" si="512"/>
        <v>44</v>
      </c>
      <c r="G926" s="21" t="s">
        <v>1007</v>
      </c>
      <c r="H926" s="29">
        <v>3202</v>
      </c>
      <c r="I926" s="48"/>
      <c r="J926" s="29">
        <f t="shared" si="513"/>
        <v>5161.4328358208959</v>
      </c>
      <c r="K926" s="125">
        <v>187497.30000000005</v>
      </c>
      <c r="L926" s="125">
        <v>317116.62</v>
      </c>
      <c r="M926" s="125">
        <v>58027</v>
      </c>
      <c r="N926" s="126">
        <f t="shared" si="493"/>
        <v>316700.53780000005</v>
      </c>
      <c r="O926" s="126">
        <f t="shared" ca="1" si="494"/>
        <v>1006554.9663491122</v>
      </c>
      <c r="P926" s="126">
        <f t="shared" ca="1" si="495"/>
        <v>206956</v>
      </c>
      <c r="Q926" s="49">
        <f t="shared" si="514"/>
        <v>1</v>
      </c>
      <c r="R926" s="49">
        <f t="shared" si="515"/>
        <v>0</v>
      </c>
      <c r="S926" s="49">
        <f ca="1">OFFSET(V!$B$7,D926,Q926)*H926</f>
        <v>14376.980000000001</v>
      </c>
      <c r="T926" s="49">
        <f ca="1">IF(R926&gt;0,OFFSET(V!$I$7,D926,R926)*IF(R926=1,H926-9300,IF(R926=2,H926-18000,IF(R926=3,H926-45000,0))),0)</f>
        <v>0</v>
      </c>
      <c r="U926" s="49">
        <f>IF(AND(I926=1,H926&gt;20000,H926&lt;=45000),H926*V!$G$7,0)+IF(AND(I926=1,H926&gt;45000,H926&lt;=50000),V!$G$7/5000*(50000-H926)*H926,0)</f>
        <v>0</v>
      </c>
      <c r="V926" s="50">
        <f t="shared" ca="1" si="496"/>
        <v>14376.980000000001</v>
      </c>
      <c r="W926" s="51">
        <v>14798.06</v>
      </c>
      <c r="X926" s="51">
        <v>0</v>
      </c>
      <c r="Y926" s="52">
        <v>0</v>
      </c>
      <c r="Z926" s="52">
        <v>70809.735252865124</v>
      </c>
      <c r="AA926" s="52">
        <v>4666</v>
      </c>
      <c r="AB926" s="138">
        <f t="shared" si="516"/>
        <v>3666</v>
      </c>
      <c r="AC926" s="52">
        <v>68149.983887705544</v>
      </c>
      <c r="AD926" s="138">
        <f t="shared" si="497"/>
        <v>0</v>
      </c>
      <c r="AE926" s="138">
        <f t="shared" si="498"/>
        <v>3202</v>
      </c>
      <c r="AF926" s="138">
        <f t="shared" si="499"/>
        <v>0</v>
      </c>
      <c r="AG926" s="138">
        <f t="shared" si="500"/>
        <v>0</v>
      </c>
      <c r="AH926" s="29"/>
      <c r="AI926" s="29"/>
      <c r="AJ926" s="15"/>
      <c r="AK926" s="51">
        <f t="shared" ca="1" si="501"/>
        <v>2340174.9489356931</v>
      </c>
      <c r="AL926" s="15">
        <f t="shared" ca="1" si="502"/>
        <v>2576305.9889356932</v>
      </c>
      <c r="AM926" s="49">
        <f t="shared" ca="1" si="503"/>
        <v>14043.75557536065</v>
      </c>
      <c r="AN926" s="49">
        <f t="shared" ca="1" si="504"/>
        <v>0</v>
      </c>
      <c r="AO926" s="15"/>
      <c r="AP926" s="49">
        <f t="shared" ca="1" si="505"/>
        <v>39656.775762359575</v>
      </c>
      <c r="AQ926" s="15">
        <f t="shared" si="517"/>
        <v>68149.983887705544</v>
      </c>
      <c r="AR926" s="15">
        <f t="shared" si="518"/>
        <v>0</v>
      </c>
      <c r="AS926" s="15"/>
      <c r="AT926" s="15"/>
      <c r="AU926" s="51">
        <f t="shared" si="506"/>
        <v>1833</v>
      </c>
      <c r="AV926" s="51">
        <f t="shared" ca="1" si="507"/>
        <v>53502.239074137811</v>
      </c>
      <c r="AW926" s="51">
        <f t="shared" ca="1" si="519"/>
        <v>0</v>
      </c>
      <c r="AX926" s="15">
        <f t="shared" ca="1" si="520"/>
        <v>26842.030948791842</v>
      </c>
      <c r="AY926" s="51">
        <f t="shared" ca="1" si="521"/>
        <v>-1631.4942219389307</v>
      </c>
      <c r="AZ926" s="52">
        <f t="shared" ca="1" si="508"/>
        <v>0</v>
      </c>
      <c r="BA926" s="52">
        <f t="shared" ca="1" si="509"/>
        <v>0</v>
      </c>
      <c r="BB926" s="52">
        <f t="shared" si="522"/>
        <v>0</v>
      </c>
      <c r="BC926" s="39">
        <f t="shared" si="523"/>
        <v>0</v>
      </c>
      <c r="BD926" s="51">
        <f t="shared" ca="1" si="524"/>
        <v>0</v>
      </c>
      <c r="BE926" s="15">
        <f t="shared" ca="1" si="525"/>
        <v>93360.520614558453</v>
      </c>
      <c r="BF926" s="39">
        <v>-31704.559000000001</v>
      </c>
      <c r="BG926" s="15">
        <f t="shared" ca="1" si="526"/>
        <v>2652005.7061256124</v>
      </c>
      <c r="BH926" s="15"/>
      <c r="BI926" s="15"/>
    </row>
    <row r="927" spans="1:61" ht="11.25" x14ac:dyDescent="0.2">
      <c r="A927" s="20">
        <v>40429</v>
      </c>
      <c r="B927" s="20"/>
      <c r="C927" s="20">
        <v>1</v>
      </c>
      <c r="D927" s="20">
        <f t="shared" si="510"/>
        <v>4</v>
      </c>
      <c r="E927" s="47">
        <f t="shared" si="511"/>
        <v>2</v>
      </c>
      <c r="F927" s="47">
        <f t="shared" si="512"/>
        <v>42</v>
      </c>
      <c r="G927" s="21" t="s">
        <v>1008</v>
      </c>
      <c r="H927" s="29">
        <v>904</v>
      </c>
      <c r="I927" s="48"/>
      <c r="J927" s="29">
        <f t="shared" si="513"/>
        <v>1457.1940298507463</v>
      </c>
      <c r="K927" s="125">
        <v>60499.349999999991</v>
      </c>
      <c r="L927" s="125">
        <v>126724.82</v>
      </c>
      <c r="M927" s="125">
        <v>0</v>
      </c>
      <c r="N927" s="126">
        <f t="shared" si="493"/>
        <v>92982.21179999999</v>
      </c>
      <c r="O927" s="126">
        <f t="shared" ca="1" si="494"/>
        <v>284174.16913791298</v>
      </c>
      <c r="P927" s="126">
        <f t="shared" ca="1" si="495"/>
        <v>57358</v>
      </c>
      <c r="Q927" s="49">
        <f t="shared" si="514"/>
        <v>1</v>
      </c>
      <c r="R927" s="49">
        <f t="shared" si="515"/>
        <v>0</v>
      </c>
      <c r="S927" s="49">
        <f ca="1">OFFSET(V!$B$7,D927,Q927)*H927</f>
        <v>4058.96</v>
      </c>
      <c r="T927" s="49">
        <f ca="1">IF(R927&gt;0,OFFSET(V!$I$7,D927,R927)*IF(R927=1,H927-9300,IF(R927=2,H927-18000,IF(R927=3,H927-45000,0))),0)</f>
        <v>0</v>
      </c>
      <c r="U927" s="49">
        <f>IF(AND(I927=1,H927&gt;20000,H927&lt;=45000),H927*V!$G$7,0)+IF(AND(I927=1,H927&gt;45000,H927&lt;=50000),V!$G$7/5000*(50000-H927)*H927,0)</f>
        <v>0</v>
      </c>
      <c r="V927" s="50">
        <f t="shared" ca="1" si="496"/>
        <v>4058.96</v>
      </c>
      <c r="W927" s="51">
        <v>0</v>
      </c>
      <c r="X927" s="51">
        <v>0</v>
      </c>
      <c r="Y927" s="52">
        <v>0</v>
      </c>
      <c r="Z927" s="52">
        <v>27913.73734584275</v>
      </c>
      <c r="AA927" s="52">
        <v>0</v>
      </c>
      <c r="AB927" s="138">
        <f t="shared" si="516"/>
        <v>0</v>
      </c>
      <c r="AC927" s="52">
        <v>26865.243085171056</v>
      </c>
      <c r="AD927" s="138">
        <f t="shared" si="497"/>
        <v>0</v>
      </c>
      <c r="AE927" s="138">
        <f t="shared" si="498"/>
        <v>904</v>
      </c>
      <c r="AF927" s="138">
        <f t="shared" si="499"/>
        <v>0</v>
      </c>
      <c r="AG927" s="138">
        <f t="shared" si="500"/>
        <v>0</v>
      </c>
      <c r="AH927" s="29"/>
      <c r="AI927" s="29"/>
      <c r="AJ927" s="15"/>
      <c r="AK927" s="51">
        <f t="shared" ca="1" si="501"/>
        <v>660686.49401557352</v>
      </c>
      <c r="AL927" s="15">
        <f t="shared" ca="1" si="502"/>
        <v>722103.45401557349</v>
      </c>
      <c r="AM927" s="49">
        <f t="shared" ca="1" si="503"/>
        <v>3964.8828982279911</v>
      </c>
      <c r="AN927" s="49">
        <f t="shared" ca="1" si="504"/>
        <v>0</v>
      </c>
      <c r="AO927" s="15"/>
      <c r="AP927" s="49">
        <f t="shared" ca="1" si="505"/>
        <v>15633.003267989165</v>
      </c>
      <c r="AQ927" s="15">
        <f t="shared" si="517"/>
        <v>26865.243085171056</v>
      </c>
      <c r="AR927" s="15">
        <f t="shared" si="518"/>
        <v>0</v>
      </c>
      <c r="AS927" s="15"/>
      <c r="AT927" s="15"/>
      <c r="AU927" s="51">
        <f t="shared" si="506"/>
        <v>0</v>
      </c>
      <c r="AV927" s="51">
        <f t="shared" ca="1" si="507"/>
        <v>15104.941949725353</v>
      </c>
      <c r="AW927" s="51">
        <f t="shared" ca="1" si="519"/>
        <v>0</v>
      </c>
      <c r="AX927" s="15">
        <f t="shared" ca="1" si="520"/>
        <v>3872.7021325434616</v>
      </c>
      <c r="AY927" s="51">
        <f t="shared" ca="1" si="521"/>
        <v>-235.38796913650151</v>
      </c>
      <c r="AZ927" s="52">
        <f t="shared" ca="1" si="508"/>
        <v>0</v>
      </c>
      <c r="BA927" s="52">
        <f t="shared" ca="1" si="509"/>
        <v>0</v>
      </c>
      <c r="BB927" s="52">
        <f t="shared" si="522"/>
        <v>0</v>
      </c>
      <c r="BC927" s="39">
        <f t="shared" si="523"/>
        <v>0</v>
      </c>
      <c r="BD927" s="51">
        <f t="shared" ca="1" si="524"/>
        <v>0</v>
      </c>
      <c r="BE927" s="15">
        <f t="shared" ca="1" si="525"/>
        <v>30502.557248578018</v>
      </c>
      <c r="BF927" s="39">
        <v>-9433.3340000000007</v>
      </c>
      <c r="BG927" s="15">
        <f t="shared" ca="1" si="526"/>
        <v>747137.56016237952</v>
      </c>
      <c r="BH927" s="15"/>
      <c r="BI927" s="15"/>
    </row>
    <row r="928" spans="1:61" ht="11.25" x14ac:dyDescent="0.2">
      <c r="A928" s="20">
        <v>40430</v>
      </c>
      <c r="B928" s="20"/>
      <c r="C928" s="20">
        <v>1</v>
      </c>
      <c r="D928" s="20">
        <f t="shared" si="510"/>
        <v>4</v>
      </c>
      <c r="E928" s="47">
        <f t="shared" si="511"/>
        <v>2</v>
      </c>
      <c r="F928" s="47">
        <f t="shared" si="512"/>
        <v>42</v>
      </c>
      <c r="G928" s="21" t="s">
        <v>1009</v>
      </c>
      <c r="H928" s="29">
        <v>941</v>
      </c>
      <c r="I928" s="48"/>
      <c r="J928" s="29">
        <f t="shared" si="513"/>
        <v>1516.8358208955224</v>
      </c>
      <c r="K928" s="125">
        <v>52147.399999999994</v>
      </c>
      <c r="L928" s="125">
        <v>41791.01</v>
      </c>
      <c r="M928" s="125">
        <v>6738</v>
      </c>
      <c r="N928" s="126">
        <f t="shared" si="493"/>
        <v>60582.621899999998</v>
      </c>
      <c r="O928" s="126">
        <f t="shared" ca="1" si="494"/>
        <v>295805.19154731871</v>
      </c>
      <c r="P928" s="126">
        <f t="shared" ca="1" si="495"/>
        <v>70567</v>
      </c>
      <c r="Q928" s="49">
        <f t="shared" si="514"/>
        <v>1</v>
      </c>
      <c r="R928" s="49">
        <f t="shared" si="515"/>
        <v>0</v>
      </c>
      <c r="S928" s="49">
        <f ca="1">OFFSET(V!$B$7,D928,Q928)*H928</f>
        <v>4225.09</v>
      </c>
      <c r="T928" s="49">
        <f ca="1">IF(R928&gt;0,OFFSET(V!$I$7,D928,R928)*IF(R928=1,H928-9300,IF(R928=2,H928-18000,IF(R928=3,H928-45000,0))),0)</f>
        <v>0</v>
      </c>
      <c r="U928" s="49">
        <f>IF(AND(I928=1,H928&gt;20000,H928&lt;=45000),H928*V!$G$7,0)+IF(AND(I928=1,H928&gt;45000,H928&lt;=50000),V!$G$7/5000*(50000-H928)*H928,0)</f>
        <v>0</v>
      </c>
      <c r="V928" s="50">
        <f t="shared" ca="1" si="496"/>
        <v>4225.09</v>
      </c>
      <c r="W928" s="51">
        <v>0</v>
      </c>
      <c r="X928" s="51">
        <v>0</v>
      </c>
      <c r="Y928" s="52">
        <v>0</v>
      </c>
      <c r="Z928" s="52">
        <v>19836.936694694155</v>
      </c>
      <c r="AA928" s="52">
        <v>4410</v>
      </c>
      <c r="AB928" s="138">
        <f t="shared" si="516"/>
        <v>3410</v>
      </c>
      <c r="AC928" s="52">
        <v>19091.82277404633</v>
      </c>
      <c r="AD928" s="138">
        <f t="shared" si="497"/>
        <v>0</v>
      </c>
      <c r="AE928" s="138">
        <f t="shared" si="498"/>
        <v>941</v>
      </c>
      <c r="AF928" s="138">
        <f t="shared" si="499"/>
        <v>0</v>
      </c>
      <c r="AG928" s="138">
        <f t="shared" si="500"/>
        <v>0</v>
      </c>
      <c r="AH928" s="29"/>
      <c r="AI928" s="29"/>
      <c r="AJ928" s="15"/>
      <c r="AK928" s="51">
        <f t="shared" ca="1" si="501"/>
        <v>687727.86600514897</v>
      </c>
      <c r="AL928" s="15">
        <f t="shared" ca="1" si="502"/>
        <v>762519.95600514894</v>
      </c>
      <c r="AM928" s="49">
        <f t="shared" ca="1" si="503"/>
        <v>4127.1623973811284</v>
      </c>
      <c r="AN928" s="49">
        <f t="shared" ca="1" si="504"/>
        <v>0</v>
      </c>
      <c r="AO928" s="15"/>
      <c r="AP928" s="49">
        <f t="shared" ca="1" si="505"/>
        <v>11109.615754166769</v>
      </c>
      <c r="AQ928" s="15">
        <f t="shared" si="517"/>
        <v>19091.82277404633</v>
      </c>
      <c r="AR928" s="15">
        <f t="shared" si="518"/>
        <v>0</v>
      </c>
      <c r="AS928" s="15"/>
      <c r="AT928" s="15"/>
      <c r="AU928" s="51">
        <f t="shared" si="506"/>
        <v>1705</v>
      </c>
      <c r="AV928" s="51">
        <f t="shared" ca="1" si="507"/>
        <v>15723.175193242872</v>
      </c>
      <c r="AW928" s="51">
        <f t="shared" ca="1" si="519"/>
        <v>0</v>
      </c>
      <c r="AX928" s="15">
        <f t="shared" ca="1" si="520"/>
        <v>9445.9681733633115</v>
      </c>
      <c r="AY928" s="51">
        <f t="shared" ca="1" si="521"/>
        <v>-574.13846682696453</v>
      </c>
      <c r="AZ928" s="52">
        <f t="shared" ca="1" si="508"/>
        <v>0</v>
      </c>
      <c r="BA928" s="52">
        <f t="shared" ca="1" si="509"/>
        <v>0</v>
      </c>
      <c r="BB928" s="52">
        <f t="shared" si="522"/>
        <v>0</v>
      </c>
      <c r="BC928" s="39">
        <f t="shared" si="523"/>
        <v>0</v>
      </c>
      <c r="BD928" s="51">
        <f t="shared" ca="1" si="524"/>
        <v>0</v>
      </c>
      <c r="BE928" s="15">
        <f t="shared" ca="1" si="525"/>
        <v>27963.652480582678</v>
      </c>
      <c r="BF928" s="39">
        <v>-8475.0079999999998</v>
      </c>
      <c r="BG928" s="15">
        <f t="shared" ca="1" si="526"/>
        <v>786135.76288311277</v>
      </c>
      <c r="BH928" s="15"/>
      <c r="BI928" s="15"/>
    </row>
    <row r="929" spans="1:61" ht="11.25" x14ac:dyDescent="0.2">
      <c r="A929" s="20">
        <v>40431</v>
      </c>
      <c r="B929" s="20"/>
      <c r="C929" s="20">
        <v>1</v>
      </c>
      <c r="D929" s="20">
        <f t="shared" si="510"/>
        <v>4</v>
      </c>
      <c r="E929" s="47">
        <f t="shared" si="511"/>
        <v>2</v>
      </c>
      <c r="F929" s="47">
        <f t="shared" si="512"/>
        <v>42</v>
      </c>
      <c r="G929" s="21" t="s">
        <v>1010</v>
      </c>
      <c r="H929" s="29">
        <v>976</v>
      </c>
      <c r="I929" s="48"/>
      <c r="J929" s="29">
        <f t="shared" si="513"/>
        <v>1573.2537313432836</v>
      </c>
      <c r="K929" s="125">
        <v>74922.45</v>
      </c>
      <c r="L929" s="125">
        <v>699025.92000000004</v>
      </c>
      <c r="M929" s="125">
        <v>0</v>
      </c>
      <c r="N929" s="126">
        <f t="shared" si="493"/>
        <v>326564.27280000004</v>
      </c>
      <c r="O929" s="126">
        <f t="shared" ca="1" si="494"/>
        <v>306807.51004270249</v>
      </c>
      <c r="P929" s="126">
        <f t="shared" ca="1" si="495"/>
        <v>0</v>
      </c>
      <c r="Q929" s="49">
        <f t="shared" si="514"/>
        <v>1</v>
      </c>
      <c r="R929" s="49">
        <f t="shared" si="515"/>
        <v>0</v>
      </c>
      <c r="S929" s="49">
        <f ca="1">OFFSET(V!$B$7,D929,Q929)*H929</f>
        <v>4382.24</v>
      </c>
      <c r="T929" s="49">
        <f ca="1">IF(R929&gt;0,OFFSET(V!$I$7,D929,R929)*IF(R929=1,H929-9300,IF(R929=2,H929-18000,IF(R929=3,H929-45000,0))),0)</f>
        <v>0</v>
      </c>
      <c r="U929" s="49">
        <f>IF(AND(I929=1,H929&gt;20000,H929&lt;=45000),H929*V!$G$7,0)+IF(AND(I929=1,H929&gt;45000,H929&lt;=50000),V!$G$7/5000*(50000-H929)*H929,0)</f>
        <v>0</v>
      </c>
      <c r="V929" s="50">
        <f t="shared" ca="1" si="496"/>
        <v>4382.24</v>
      </c>
      <c r="W929" s="51">
        <v>0</v>
      </c>
      <c r="X929" s="51">
        <v>0</v>
      </c>
      <c r="Y929" s="52">
        <v>0</v>
      </c>
      <c r="Z929" s="52">
        <v>9046.8812453216869</v>
      </c>
      <c r="AA929" s="52">
        <v>0</v>
      </c>
      <c r="AB929" s="138">
        <f t="shared" si="516"/>
        <v>0</v>
      </c>
      <c r="AC929" s="52">
        <v>8707.062791591381</v>
      </c>
      <c r="AD929" s="138">
        <f t="shared" si="497"/>
        <v>0</v>
      </c>
      <c r="AE929" s="138">
        <f t="shared" si="498"/>
        <v>976</v>
      </c>
      <c r="AF929" s="138">
        <f t="shared" si="499"/>
        <v>0</v>
      </c>
      <c r="AG929" s="138">
        <f t="shared" si="500"/>
        <v>0</v>
      </c>
      <c r="AH929" s="29"/>
      <c r="AI929" s="29"/>
      <c r="AJ929" s="15"/>
      <c r="AK929" s="51">
        <f t="shared" ca="1" si="501"/>
        <v>713307.54221150419</v>
      </c>
      <c r="AL929" s="15">
        <f t="shared" ca="1" si="502"/>
        <v>717689.78221150418</v>
      </c>
      <c r="AM929" s="49">
        <f t="shared" ca="1" si="503"/>
        <v>4280.6700317151763</v>
      </c>
      <c r="AN929" s="49">
        <f t="shared" ca="1" si="504"/>
        <v>0</v>
      </c>
      <c r="AO929" s="15"/>
      <c r="AP929" s="49">
        <f t="shared" ca="1" si="505"/>
        <v>5066.6781850437974</v>
      </c>
      <c r="AQ929" s="15">
        <f t="shared" si="517"/>
        <v>8707.062791591381</v>
      </c>
      <c r="AR929" s="15">
        <f t="shared" si="518"/>
        <v>0</v>
      </c>
      <c r="AS929" s="15"/>
      <c r="AT929" s="15"/>
      <c r="AU929" s="51">
        <f t="shared" si="506"/>
        <v>0</v>
      </c>
      <c r="AV929" s="51">
        <f t="shared" ca="1" si="507"/>
        <v>16307.990423597283</v>
      </c>
      <c r="AW929" s="51">
        <f t="shared" ca="1" si="519"/>
        <v>0</v>
      </c>
      <c r="AX929" s="15">
        <f t="shared" ca="1" si="520"/>
        <v>12667.6058170497</v>
      </c>
      <c r="AY929" s="51">
        <f t="shared" ca="1" si="521"/>
        <v>-769.95387330207961</v>
      </c>
      <c r="AZ929" s="52">
        <f t="shared" ca="1" si="508"/>
        <v>0</v>
      </c>
      <c r="BA929" s="52">
        <f t="shared" ca="1" si="509"/>
        <v>0</v>
      </c>
      <c r="BB929" s="52">
        <f t="shared" si="522"/>
        <v>0</v>
      </c>
      <c r="BC929" s="39">
        <f t="shared" si="523"/>
        <v>0</v>
      </c>
      <c r="BD929" s="51">
        <f t="shared" ca="1" si="524"/>
        <v>0</v>
      </c>
      <c r="BE929" s="15">
        <f t="shared" ca="1" si="525"/>
        <v>20604.714735339003</v>
      </c>
      <c r="BF929" s="39">
        <v>-14955.861000000001</v>
      </c>
      <c r="BG929" s="15">
        <f t="shared" ca="1" si="526"/>
        <v>727619.30597855838</v>
      </c>
      <c r="BH929" s="15"/>
      <c r="BI929" s="15"/>
    </row>
    <row r="930" spans="1:61" ht="11.25" x14ac:dyDescent="0.2">
      <c r="A930" s="20">
        <v>40432</v>
      </c>
      <c r="B930" s="20"/>
      <c r="C930" s="20">
        <v>1</v>
      </c>
      <c r="D930" s="20">
        <f t="shared" si="510"/>
        <v>4</v>
      </c>
      <c r="E930" s="47">
        <f t="shared" si="511"/>
        <v>3</v>
      </c>
      <c r="F930" s="47">
        <f t="shared" si="512"/>
        <v>43</v>
      </c>
      <c r="G930" s="21" t="s">
        <v>1011</v>
      </c>
      <c r="H930" s="29">
        <v>1663</v>
      </c>
      <c r="I930" s="48"/>
      <c r="J930" s="29">
        <f t="shared" si="513"/>
        <v>2680.6567164179105</v>
      </c>
      <c r="K930" s="125">
        <v>105984.94999999998</v>
      </c>
      <c r="L930" s="125">
        <v>83769.490000000005</v>
      </c>
      <c r="M930" s="125">
        <v>11369</v>
      </c>
      <c r="N930" s="126">
        <f t="shared" si="493"/>
        <v>120348.26509999999</v>
      </c>
      <c r="O930" s="126">
        <f t="shared" ca="1" si="494"/>
        <v>522767.30450923595</v>
      </c>
      <c r="P930" s="126">
        <f t="shared" ca="1" si="495"/>
        <v>120726</v>
      </c>
      <c r="Q930" s="49">
        <f t="shared" si="514"/>
        <v>1</v>
      </c>
      <c r="R930" s="49">
        <f t="shared" si="515"/>
        <v>0</v>
      </c>
      <c r="S930" s="49">
        <f ca="1">OFFSET(V!$B$7,D930,Q930)*H930</f>
        <v>7466.8700000000008</v>
      </c>
      <c r="T930" s="49">
        <f ca="1">IF(R930&gt;0,OFFSET(V!$I$7,D930,R930)*IF(R930=1,H930-9300,IF(R930=2,H930-18000,IF(R930=3,H930-45000,0))),0)</f>
        <v>0</v>
      </c>
      <c r="U930" s="49">
        <f>IF(AND(I930=1,H930&gt;20000,H930&lt;=45000),H930*V!$G$7,0)+IF(AND(I930=1,H930&gt;45000,H930&lt;=50000),V!$G$7/5000*(50000-H930)*H930,0)</f>
        <v>0</v>
      </c>
      <c r="V930" s="50">
        <f t="shared" ca="1" si="496"/>
        <v>7466.8700000000008</v>
      </c>
      <c r="W930" s="51">
        <v>0</v>
      </c>
      <c r="X930" s="51">
        <v>0</v>
      </c>
      <c r="Y930" s="52">
        <v>0</v>
      </c>
      <c r="Z930" s="52">
        <v>28909.079017172586</v>
      </c>
      <c r="AA930" s="52">
        <v>0</v>
      </c>
      <c r="AB930" s="138">
        <f t="shared" si="516"/>
        <v>0</v>
      </c>
      <c r="AC930" s="52">
        <v>27823.197787609311</v>
      </c>
      <c r="AD930" s="138">
        <f t="shared" si="497"/>
        <v>0</v>
      </c>
      <c r="AE930" s="138">
        <f t="shared" si="498"/>
        <v>1663</v>
      </c>
      <c r="AF930" s="138">
        <f t="shared" si="499"/>
        <v>0</v>
      </c>
      <c r="AG930" s="138">
        <f t="shared" si="500"/>
        <v>0</v>
      </c>
      <c r="AH930" s="29"/>
      <c r="AI930" s="29"/>
      <c r="AJ930" s="15"/>
      <c r="AK930" s="51">
        <f t="shared" ca="1" si="501"/>
        <v>1215400.0437476756</v>
      </c>
      <c r="AL930" s="15">
        <f t="shared" ca="1" si="502"/>
        <v>1343592.9137476757</v>
      </c>
      <c r="AM930" s="49">
        <f t="shared" ca="1" si="503"/>
        <v>7293.8055970720679</v>
      </c>
      <c r="AN930" s="49">
        <f t="shared" ca="1" si="504"/>
        <v>0</v>
      </c>
      <c r="AO930" s="15"/>
      <c r="AP930" s="49">
        <f t="shared" ca="1" si="505"/>
        <v>16190.441328248857</v>
      </c>
      <c r="AQ930" s="15">
        <f t="shared" si="517"/>
        <v>27823.197787609311</v>
      </c>
      <c r="AR930" s="15">
        <f t="shared" si="518"/>
        <v>0</v>
      </c>
      <c r="AS930" s="15"/>
      <c r="AT930" s="15"/>
      <c r="AU930" s="51">
        <f t="shared" si="506"/>
        <v>0</v>
      </c>
      <c r="AV930" s="51">
        <f t="shared" ca="1" si="507"/>
        <v>27787.077945125289</v>
      </c>
      <c r="AW930" s="51">
        <f t="shared" ca="1" si="519"/>
        <v>0</v>
      </c>
      <c r="AX930" s="15">
        <f t="shared" ca="1" si="520"/>
        <v>16154.321485764831</v>
      </c>
      <c r="AY930" s="51">
        <f t="shared" ca="1" si="521"/>
        <v>-981.88107351673818</v>
      </c>
      <c r="AZ930" s="52">
        <f t="shared" ca="1" si="508"/>
        <v>0</v>
      </c>
      <c r="BA930" s="52">
        <f t="shared" ca="1" si="509"/>
        <v>0</v>
      </c>
      <c r="BB930" s="52">
        <f t="shared" si="522"/>
        <v>0</v>
      </c>
      <c r="BC930" s="39">
        <f t="shared" si="523"/>
        <v>0</v>
      </c>
      <c r="BD930" s="51">
        <f t="shared" ca="1" si="524"/>
        <v>0</v>
      </c>
      <c r="BE930" s="15">
        <f t="shared" ca="1" si="525"/>
        <v>42995.638199857407</v>
      </c>
      <c r="BF930" s="39">
        <v>-15559.388000000001</v>
      </c>
      <c r="BG930" s="15">
        <f t="shared" ca="1" si="526"/>
        <v>1378322.9695446051</v>
      </c>
      <c r="BH930" s="15"/>
      <c r="BI930" s="15"/>
    </row>
    <row r="931" spans="1:61" ht="11.25" x14ac:dyDescent="0.2">
      <c r="A931" s="20">
        <v>40433</v>
      </c>
      <c r="B931" s="20"/>
      <c r="C931" s="20">
        <v>1</v>
      </c>
      <c r="D931" s="20">
        <f t="shared" si="510"/>
        <v>4</v>
      </c>
      <c r="E931" s="47">
        <f t="shared" si="511"/>
        <v>2</v>
      </c>
      <c r="F931" s="47">
        <f t="shared" si="512"/>
        <v>42</v>
      </c>
      <c r="G931" s="21" t="s">
        <v>1012</v>
      </c>
      <c r="H931" s="29">
        <v>952</v>
      </c>
      <c r="I931" s="48"/>
      <c r="J931" s="29">
        <f t="shared" si="513"/>
        <v>1534.5671641791046</v>
      </c>
      <c r="K931" s="125">
        <v>53020.299999999996</v>
      </c>
      <c r="L931" s="125">
        <v>125358.29</v>
      </c>
      <c r="M931" s="125">
        <v>0</v>
      </c>
      <c r="N931" s="126">
        <f t="shared" si="493"/>
        <v>87064.349099999992</v>
      </c>
      <c r="O931" s="126">
        <f t="shared" ca="1" si="494"/>
        <v>299263.06307443936</v>
      </c>
      <c r="P931" s="126">
        <f t="shared" ca="1" si="495"/>
        <v>63660</v>
      </c>
      <c r="Q931" s="49">
        <f t="shared" si="514"/>
        <v>1</v>
      </c>
      <c r="R931" s="49">
        <f t="shared" si="515"/>
        <v>0</v>
      </c>
      <c r="S931" s="49">
        <f ca="1">OFFSET(V!$B$7,D931,Q931)*H931</f>
        <v>4274.4800000000005</v>
      </c>
      <c r="T931" s="49">
        <f ca="1">IF(R931&gt;0,OFFSET(V!$I$7,D931,R931)*IF(R931=1,H931-9300,IF(R931=2,H931-18000,IF(R931=3,H931-45000,0))),0)</f>
        <v>0</v>
      </c>
      <c r="U931" s="49">
        <f>IF(AND(I931=1,H931&gt;20000,H931&lt;=45000),H931*V!$G$7,0)+IF(AND(I931=1,H931&gt;45000,H931&lt;=50000),V!$G$7/5000*(50000-H931)*H931,0)</f>
        <v>0</v>
      </c>
      <c r="V931" s="50">
        <f t="shared" ca="1" si="496"/>
        <v>4274.4800000000005</v>
      </c>
      <c r="W931" s="51">
        <v>0</v>
      </c>
      <c r="X931" s="51">
        <v>0</v>
      </c>
      <c r="Y931" s="52">
        <v>9.6699999999999998E-3</v>
      </c>
      <c r="Z931" s="52">
        <v>20433.449852110782</v>
      </c>
      <c r="AA931" s="52">
        <v>0</v>
      </c>
      <c r="AB931" s="138">
        <f t="shared" si="516"/>
        <v>0</v>
      </c>
      <c r="AC931" s="52">
        <v>19665.929737186012</v>
      </c>
      <c r="AD931" s="138">
        <f t="shared" si="497"/>
        <v>0</v>
      </c>
      <c r="AE931" s="138">
        <f t="shared" si="498"/>
        <v>952</v>
      </c>
      <c r="AF931" s="138">
        <f t="shared" si="499"/>
        <v>0</v>
      </c>
      <c r="AG931" s="138">
        <f t="shared" si="500"/>
        <v>0</v>
      </c>
      <c r="AH931" s="29"/>
      <c r="AI931" s="29"/>
      <c r="AJ931" s="15"/>
      <c r="AK931" s="51">
        <f t="shared" ca="1" si="501"/>
        <v>695767.19281286059</v>
      </c>
      <c r="AL931" s="15">
        <f t="shared" ca="1" si="502"/>
        <v>763701.67281286058</v>
      </c>
      <c r="AM931" s="49">
        <f t="shared" ca="1" si="503"/>
        <v>4175.4076538861145</v>
      </c>
      <c r="AN931" s="49">
        <f t="shared" ca="1" si="504"/>
        <v>391.92642970381274</v>
      </c>
      <c r="AO931" s="15"/>
      <c r="AP931" s="49">
        <f t="shared" ca="1" si="505"/>
        <v>11443.691124431778</v>
      </c>
      <c r="AQ931" s="15">
        <f t="shared" si="517"/>
        <v>19665.929737186012</v>
      </c>
      <c r="AR931" s="15">
        <f t="shared" si="518"/>
        <v>0</v>
      </c>
      <c r="AS931" s="15"/>
      <c r="AT931" s="15"/>
      <c r="AU931" s="51">
        <f t="shared" si="506"/>
        <v>0</v>
      </c>
      <c r="AV931" s="51">
        <f t="shared" ca="1" si="507"/>
        <v>15906.974265639972</v>
      </c>
      <c r="AW931" s="51">
        <f t="shared" ca="1" si="519"/>
        <v>0</v>
      </c>
      <c r="AX931" s="15">
        <f t="shared" ca="1" si="520"/>
        <v>7684.7356528857381</v>
      </c>
      <c r="AY931" s="51">
        <f t="shared" ca="1" si="521"/>
        <v>-467.08841960319307</v>
      </c>
      <c r="AZ931" s="52">
        <f t="shared" ca="1" si="508"/>
        <v>0</v>
      </c>
      <c r="BA931" s="52">
        <f t="shared" ca="1" si="509"/>
        <v>0</v>
      </c>
      <c r="BB931" s="52">
        <f t="shared" si="522"/>
        <v>0</v>
      </c>
      <c r="BC931" s="39">
        <f t="shared" si="523"/>
        <v>0</v>
      </c>
      <c r="BD931" s="51">
        <f t="shared" ca="1" si="524"/>
        <v>0</v>
      </c>
      <c r="BE931" s="15">
        <f t="shared" ca="1" si="525"/>
        <v>26883.576970468555</v>
      </c>
      <c r="BF931" s="39">
        <v>-9745.9269999999997</v>
      </c>
      <c r="BG931" s="15">
        <f t="shared" ca="1" si="526"/>
        <v>785406.65686691902</v>
      </c>
      <c r="BH931" s="15"/>
      <c r="BI931" s="15"/>
    </row>
    <row r="932" spans="1:61" ht="11.25" x14ac:dyDescent="0.2">
      <c r="A932" s="20">
        <v>40434</v>
      </c>
      <c r="B932" s="20"/>
      <c r="C932" s="20">
        <v>1</v>
      </c>
      <c r="D932" s="20">
        <f t="shared" si="510"/>
        <v>4</v>
      </c>
      <c r="E932" s="47">
        <f t="shared" si="511"/>
        <v>2</v>
      </c>
      <c r="F932" s="47">
        <f t="shared" si="512"/>
        <v>42</v>
      </c>
      <c r="G932" s="21" t="s">
        <v>1013</v>
      </c>
      <c r="H932" s="29">
        <v>953</v>
      </c>
      <c r="I932" s="48"/>
      <c r="J932" s="29">
        <f t="shared" si="513"/>
        <v>1536.1791044776119</v>
      </c>
      <c r="K932" s="125">
        <v>46743.3</v>
      </c>
      <c r="L932" s="125">
        <v>102146.04</v>
      </c>
      <c r="M932" s="125">
        <v>0</v>
      </c>
      <c r="N932" s="126">
        <f t="shared" si="493"/>
        <v>73492.131599999993</v>
      </c>
      <c r="O932" s="126">
        <f t="shared" ca="1" si="494"/>
        <v>299577.41503145028</v>
      </c>
      <c r="P932" s="126">
        <f t="shared" ca="1" si="495"/>
        <v>67826</v>
      </c>
      <c r="Q932" s="49">
        <f t="shared" si="514"/>
        <v>1</v>
      </c>
      <c r="R932" s="49">
        <f t="shared" si="515"/>
        <v>0</v>
      </c>
      <c r="S932" s="49">
        <f ca="1">OFFSET(V!$B$7,D932,Q932)*H932</f>
        <v>4278.97</v>
      </c>
      <c r="T932" s="49">
        <f ca="1">IF(R932&gt;0,OFFSET(V!$I$7,D932,R932)*IF(R932=1,H932-9300,IF(R932=2,H932-18000,IF(R932=3,H932-45000,0))),0)</f>
        <v>0</v>
      </c>
      <c r="U932" s="49">
        <f>IF(AND(I932=1,H932&gt;20000,H932&lt;=45000),H932*V!$G$7,0)+IF(AND(I932=1,H932&gt;45000,H932&lt;=50000),V!$G$7/5000*(50000-H932)*H932,0)</f>
        <v>0</v>
      </c>
      <c r="V932" s="50">
        <f t="shared" ca="1" si="496"/>
        <v>4278.97</v>
      </c>
      <c r="W932" s="51">
        <v>0</v>
      </c>
      <c r="X932" s="51">
        <v>0</v>
      </c>
      <c r="Y932" s="52">
        <v>0</v>
      </c>
      <c r="Z932" s="52">
        <v>15969.971584921839</v>
      </c>
      <c r="AA932" s="52">
        <v>0</v>
      </c>
      <c r="AB932" s="138">
        <f t="shared" si="516"/>
        <v>0</v>
      </c>
      <c r="AC932" s="52">
        <v>15370.108394177358</v>
      </c>
      <c r="AD932" s="138">
        <f t="shared" si="497"/>
        <v>0</v>
      </c>
      <c r="AE932" s="138">
        <f t="shared" si="498"/>
        <v>953</v>
      </c>
      <c r="AF932" s="138">
        <f t="shared" si="499"/>
        <v>0</v>
      </c>
      <c r="AG932" s="138">
        <f t="shared" si="500"/>
        <v>0</v>
      </c>
      <c r="AH932" s="29"/>
      <c r="AI932" s="29"/>
      <c r="AJ932" s="15"/>
      <c r="AK932" s="51">
        <f t="shared" ca="1" si="501"/>
        <v>696498.04070447071</v>
      </c>
      <c r="AL932" s="15">
        <f t="shared" ca="1" si="502"/>
        <v>768603.01070447068</v>
      </c>
      <c r="AM932" s="49">
        <f t="shared" ca="1" si="503"/>
        <v>4179.7935862956592</v>
      </c>
      <c r="AN932" s="49">
        <f t="shared" ca="1" si="504"/>
        <v>0</v>
      </c>
      <c r="AO932" s="15"/>
      <c r="AP932" s="49">
        <f t="shared" ca="1" si="505"/>
        <v>8943.9337657864489</v>
      </c>
      <c r="AQ932" s="15">
        <f t="shared" si="517"/>
        <v>15370.108394177358</v>
      </c>
      <c r="AR932" s="15">
        <f t="shared" si="518"/>
        <v>0</v>
      </c>
      <c r="AS932" s="15"/>
      <c r="AT932" s="15"/>
      <c r="AU932" s="51">
        <f t="shared" si="506"/>
        <v>0</v>
      </c>
      <c r="AV932" s="51">
        <f t="shared" ca="1" si="507"/>
        <v>15923.683272221528</v>
      </c>
      <c r="AW932" s="51">
        <f t="shared" ca="1" si="519"/>
        <v>0</v>
      </c>
      <c r="AX932" s="15">
        <f t="shared" ca="1" si="520"/>
        <v>9497.5086438306207</v>
      </c>
      <c r="AY932" s="51">
        <f t="shared" ca="1" si="521"/>
        <v>-577.27116494223935</v>
      </c>
      <c r="AZ932" s="52">
        <f t="shared" ca="1" si="508"/>
        <v>0</v>
      </c>
      <c r="BA932" s="52">
        <f t="shared" ca="1" si="509"/>
        <v>0</v>
      </c>
      <c r="BB932" s="52">
        <f t="shared" si="522"/>
        <v>0</v>
      </c>
      <c r="BC932" s="39">
        <f t="shared" si="523"/>
        <v>0</v>
      </c>
      <c r="BD932" s="51">
        <f t="shared" ca="1" si="524"/>
        <v>0</v>
      </c>
      <c r="BE932" s="15">
        <f t="shared" ca="1" si="525"/>
        <v>24290.34587306574</v>
      </c>
      <c r="BF932" s="39">
        <v>-9451.6869999999999</v>
      </c>
      <c r="BG932" s="15">
        <f t="shared" ca="1" si="526"/>
        <v>787621.46316383209</v>
      </c>
      <c r="BH932" s="15"/>
      <c r="BI932" s="15"/>
    </row>
    <row r="933" spans="1:61" ht="11.25" x14ac:dyDescent="0.2">
      <c r="A933" s="20">
        <v>40435</v>
      </c>
      <c r="B933" s="20"/>
      <c r="C933" s="20">
        <v>1</v>
      </c>
      <c r="D933" s="20">
        <f t="shared" si="510"/>
        <v>4</v>
      </c>
      <c r="E933" s="47">
        <f t="shared" si="511"/>
        <v>1</v>
      </c>
      <c r="F933" s="47">
        <f t="shared" si="512"/>
        <v>41</v>
      </c>
      <c r="G933" s="21" t="s">
        <v>1014</v>
      </c>
      <c r="H933" s="29">
        <v>390</v>
      </c>
      <c r="I933" s="48"/>
      <c r="J933" s="29">
        <f t="shared" si="513"/>
        <v>628.65671641791039</v>
      </c>
      <c r="K933" s="125">
        <v>38475.549999999996</v>
      </c>
      <c r="L933" s="125">
        <v>185296.78</v>
      </c>
      <c r="M933" s="125">
        <v>0</v>
      </c>
      <c r="N933" s="126">
        <f t="shared" si="493"/>
        <v>99968.140199999994</v>
      </c>
      <c r="O933" s="126">
        <f t="shared" ca="1" si="494"/>
        <v>122597.2632342766</v>
      </c>
      <c r="P933" s="126">
        <f t="shared" ca="1" si="495"/>
        <v>6789</v>
      </c>
      <c r="Q933" s="49">
        <f t="shared" si="514"/>
        <v>1</v>
      </c>
      <c r="R933" s="49">
        <f t="shared" si="515"/>
        <v>0</v>
      </c>
      <c r="S933" s="49">
        <f ca="1">OFFSET(V!$B$7,D933,Q933)*H933</f>
        <v>1751.1000000000001</v>
      </c>
      <c r="T933" s="49">
        <f ca="1">IF(R933&gt;0,OFFSET(V!$I$7,D933,R933)*IF(R933=1,H933-9300,IF(R933=2,H933-18000,IF(R933=3,H933-45000,0))),0)</f>
        <v>0</v>
      </c>
      <c r="U933" s="49">
        <f>IF(AND(I933=1,H933&gt;20000,H933&lt;=45000),H933*V!$G$7,0)+IF(AND(I933=1,H933&gt;45000,H933&lt;=50000),V!$G$7/5000*(50000-H933)*H933,0)</f>
        <v>0</v>
      </c>
      <c r="V933" s="50">
        <f t="shared" ca="1" si="496"/>
        <v>1751.1000000000001</v>
      </c>
      <c r="W933" s="51">
        <v>0</v>
      </c>
      <c r="X933" s="51">
        <v>0</v>
      </c>
      <c r="Y933" s="52">
        <v>0</v>
      </c>
      <c r="Z933" s="52">
        <v>4870.3153274274537</v>
      </c>
      <c r="AA933" s="52">
        <v>0</v>
      </c>
      <c r="AB933" s="138">
        <f t="shared" si="516"/>
        <v>0</v>
      </c>
      <c r="AC933" s="52">
        <v>4687.3768120577233</v>
      </c>
      <c r="AD933" s="138">
        <f t="shared" si="497"/>
        <v>0</v>
      </c>
      <c r="AE933" s="138">
        <f t="shared" si="498"/>
        <v>390</v>
      </c>
      <c r="AF933" s="138">
        <f t="shared" si="499"/>
        <v>0</v>
      </c>
      <c r="AG933" s="138">
        <f t="shared" si="500"/>
        <v>0</v>
      </c>
      <c r="AH933" s="29"/>
      <c r="AI933" s="29"/>
      <c r="AJ933" s="15"/>
      <c r="AK933" s="51">
        <f t="shared" ca="1" si="501"/>
        <v>285030.67772795755</v>
      </c>
      <c r="AL933" s="15">
        <f t="shared" ca="1" si="502"/>
        <v>293570.77772795752</v>
      </c>
      <c r="AM933" s="49">
        <f t="shared" ca="1" si="503"/>
        <v>1710.5136397222527</v>
      </c>
      <c r="AN933" s="49">
        <f t="shared" ca="1" si="504"/>
        <v>0</v>
      </c>
      <c r="AO933" s="15"/>
      <c r="AP933" s="49">
        <f t="shared" ca="1" si="505"/>
        <v>2727.6052105272975</v>
      </c>
      <c r="AQ933" s="15">
        <f t="shared" si="517"/>
        <v>4687.3768120577233</v>
      </c>
      <c r="AR933" s="15">
        <f t="shared" si="518"/>
        <v>0</v>
      </c>
      <c r="AS933" s="15"/>
      <c r="AT933" s="15"/>
      <c r="AU933" s="51">
        <f t="shared" si="506"/>
        <v>0</v>
      </c>
      <c r="AV933" s="51">
        <f t="shared" ca="1" si="507"/>
        <v>6516.512566806291</v>
      </c>
      <c r="AW933" s="51">
        <f t="shared" ca="1" si="519"/>
        <v>0</v>
      </c>
      <c r="AX933" s="15">
        <f t="shared" ca="1" si="520"/>
        <v>4556.7409652758643</v>
      </c>
      <c r="AY933" s="51">
        <f t="shared" ca="1" si="521"/>
        <v>-276.96475612828453</v>
      </c>
      <c r="AZ933" s="52">
        <f t="shared" ca="1" si="508"/>
        <v>0</v>
      </c>
      <c r="BA933" s="52">
        <f t="shared" ca="1" si="509"/>
        <v>0</v>
      </c>
      <c r="BB933" s="52">
        <f t="shared" si="522"/>
        <v>0</v>
      </c>
      <c r="BC933" s="39">
        <f t="shared" si="523"/>
        <v>0</v>
      </c>
      <c r="BD933" s="51">
        <f t="shared" ca="1" si="524"/>
        <v>0</v>
      </c>
      <c r="BE933" s="15">
        <f t="shared" ca="1" si="525"/>
        <v>8967.153021205304</v>
      </c>
      <c r="BF933" s="39">
        <v>-5231.3860000000004</v>
      </c>
      <c r="BG933" s="15">
        <f t="shared" ca="1" si="526"/>
        <v>299017.05838888505</v>
      </c>
      <c r="BH933" s="15"/>
      <c r="BI933" s="15"/>
    </row>
    <row r="934" spans="1:61" ht="11.25" x14ac:dyDescent="0.2">
      <c r="A934" s="20">
        <v>40436</v>
      </c>
      <c r="B934" s="20"/>
      <c r="C934" s="20">
        <v>1</v>
      </c>
      <c r="D934" s="20">
        <f t="shared" si="510"/>
        <v>4</v>
      </c>
      <c r="E934" s="47">
        <f t="shared" si="511"/>
        <v>3</v>
      </c>
      <c r="F934" s="47">
        <f t="shared" si="512"/>
        <v>43</v>
      </c>
      <c r="G934" s="21" t="s">
        <v>1015</v>
      </c>
      <c r="H934" s="29">
        <v>2037</v>
      </c>
      <c r="I934" s="48"/>
      <c r="J934" s="29">
        <f t="shared" si="513"/>
        <v>3283.5223880597014</v>
      </c>
      <c r="K934" s="125">
        <v>91083.35</v>
      </c>
      <c r="L934" s="125">
        <v>194116.97</v>
      </c>
      <c r="M934" s="125">
        <v>0</v>
      </c>
      <c r="N934" s="126">
        <f t="shared" si="493"/>
        <v>141285.63030000002</v>
      </c>
      <c r="O934" s="126">
        <f t="shared" ca="1" si="494"/>
        <v>640334.93643133703</v>
      </c>
      <c r="P934" s="126">
        <f t="shared" ca="1" si="495"/>
        <v>149715</v>
      </c>
      <c r="Q934" s="49">
        <f t="shared" si="514"/>
        <v>1</v>
      </c>
      <c r="R934" s="49">
        <f t="shared" si="515"/>
        <v>0</v>
      </c>
      <c r="S934" s="49">
        <f ca="1">OFFSET(V!$B$7,D934,Q934)*H934</f>
        <v>9146.130000000001</v>
      </c>
      <c r="T934" s="49">
        <f ca="1">IF(R934&gt;0,OFFSET(V!$I$7,D934,R934)*IF(R934=1,H934-9300,IF(R934=2,H934-18000,IF(R934=3,H934-45000,0))),0)</f>
        <v>0</v>
      </c>
      <c r="U934" s="49">
        <f>IF(AND(I934=1,H934&gt;20000,H934&lt;=45000),H934*V!$G$7,0)+IF(AND(I934=1,H934&gt;45000,H934&lt;=50000),V!$G$7/5000*(50000-H934)*H934,0)</f>
        <v>0</v>
      </c>
      <c r="V934" s="50">
        <f t="shared" ca="1" si="496"/>
        <v>9146.130000000001</v>
      </c>
      <c r="W934" s="51">
        <v>10608.96</v>
      </c>
      <c r="X934" s="51">
        <v>0</v>
      </c>
      <c r="Y934" s="52">
        <v>0</v>
      </c>
      <c r="Z934" s="52">
        <v>52419.104234646038</v>
      </c>
      <c r="AA934" s="52">
        <v>0</v>
      </c>
      <c r="AB934" s="138">
        <f t="shared" si="516"/>
        <v>0</v>
      </c>
      <c r="AC934" s="52">
        <v>50450.140736185553</v>
      </c>
      <c r="AD934" s="138">
        <f t="shared" si="497"/>
        <v>0</v>
      </c>
      <c r="AE934" s="138">
        <f t="shared" si="498"/>
        <v>2037</v>
      </c>
      <c r="AF934" s="138">
        <f t="shared" si="499"/>
        <v>0</v>
      </c>
      <c r="AG934" s="138">
        <f t="shared" si="500"/>
        <v>0</v>
      </c>
      <c r="AH934" s="29"/>
      <c r="AI934" s="29"/>
      <c r="AJ934" s="15"/>
      <c r="AK934" s="51">
        <f t="shared" ca="1" si="501"/>
        <v>1488737.1552098708</v>
      </c>
      <c r="AL934" s="15">
        <f t="shared" ca="1" si="502"/>
        <v>1658207.2452098706</v>
      </c>
      <c r="AM934" s="49">
        <f t="shared" ca="1" si="503"/>
        <v>8934.1443182416133</v>
      </c>
      <c r="AN934" s="49">
        <f t="shared" ca="1" si="504"/>
        <v>0</v>
      </c>
      <c r="AO934" s="15"/>
      <c r="AP934" s="49">
        <f t="shared" ca="1" si="505"/>
        <v>29357.159080933001</v>
      </c>
      <c r="AQ934" s="15">
        <f t="shared" si="517"/>
        <v>50450.140736185553</v>
      </c>
      <c r="AR934" s="15">
        <f t="shared" si="518"/>
        <v>0</v>
      </c>
      <c r="AS934" s="15"/>
      <c r="AT934" s="15"/>
      <c r="AU934" s="51">
        <f t="shared" si="506"/>
        <v>0</v>
      </c>
      <c r="AV934" s="51">
        <f t="shared" ca="1" si="507"/>
        <v>34036.246406626706</v>
      </c>
      <c r="AW934" s="51">
        <f t="shared" ca="1" si="519"/>
        <v>0</v>
      </c>
      <c r="AX934" s="15">
        <f t="shared" ca="1" si="520"/>
        <v>12943.264751374154</v>
      </c>
      <c r="AY934" s="51">
        <f t="shared" ca="1" si="521"/>
        <v>-786.70878873430524</v>
      </c>
      <c r="AZ934" s="52">
        <f t="shared" ca="1" si="508"/>
        <v>0</v>
      </c>
      <c r="BA934" s="52">
        <f t="shared" ca="1" si="509"/>
        <v>0</v>
      </c>
      <c r="BB934" s="52">
        <f t="shared" si="522"/>
        <v>0</v>
      </c>
      <c r="BC934" s="39">
        <f t="shared" si="523"/>
        <v>0</v>
      </c>
      <c r="BD934" s="51">
        <f t="shared" ca="1" si="524"/>
        <v>0</v>
      </c>
      <c r="BE934" s="15">
        <f t="shared" ca="1" si="525"/>
        <v>62606.696698825399</v>
      </c>
      <c r="BF934" s="39">
        <v>-20462.958999999999</v>
      </c>
      <c r="BG934" s="15">
        <f t="shared" ca="1" si="526"/>
        <v>1709285.1272269376</v>
      </c>
      <c r="BH934" s="15"/>
      <c r="BI934" s="15"/>
    </row>
    <row r="935" spans="1:61" ht="11.25" x14ac:dyDescent="0.2">
      <c r="A935" s="20">
        <v>40437</v>
      </c>
      <c r="B935" s="20"/>
      <c r="C935" s="20">
        <v>1</v>
      </c>
      <c r="D935" s="20">
        <f t="shared" si="510"/>
        <v>4</v>
      </c>
      <c r="E935" s="47">
        <f t="shared" si="511"/>
        <v>4</v>
      </c>
      <c r="F935" s="47">
        <f t="shared" si="512"/>
        <v>44</v>
      </c>
      <c r="G935" s="21" t="s">
        <v>1016</v>
      </c>
      <c r="H935" s="29">
        <v>3114</v>
      </c>
      <c r="I935" s="48"/>
      <c r="J935" s="29">
        <f t="shared" si="513"/>
        <v>5019.5820895522384</v>
      </c>
      <c r="K935" s="125">
        <v>181368.95</v>
      </c>
      <c r="L935" s="125">
        <v>517829.82</v>
      </c>
      <c r="M935" s="125">
        <v>34193</v>
      </c>
      <c r="N935" s="126">
        <f t="shared" si="493"/>
        <v>366732.27379999997</v>
      </c>
      <c r="O935" s="126">
        <f t="shared" ca="1" si="494"/>
        <v>978891.99413214705</v>
      </c>
      <c r="P935" s="126">
        <f t="shared" ca="1" si="495"/>
        <v>183648</v>
      </c>
      <c r="Q935" s="49">
        <f t="shared" si="514"/>
        <v>1</v>
      </c>
      <c r="R935" s="49">
        <f t="shared" si="515"/>
        <v>0</v>
      </c>
      <c r="S935" s="49">
        <f ca="1">OFFSET(V!$B$7,D935,Q935)*H935</f>
        <v>13981.86</v>
      </c>
      <c r="T935" s="49">
        <f ca="1">IF(R935&gt;0,OFFSET(V!$I$7,D935,R935)*IF(R935=1,H935-9300,IF(R935=2,H935-18000,IF(R935=3,H935-45000,0))),0)</f>
        <v>0</v>
      </c>
      <c r="U935" s="49">
        <f>IF(AND(I935=1,H935&gt;20000,H935&lt;=45000),H935*V!$G$7,0)+IF(AND(I935=1,H935&gt;45000,H935&lt;=50000),V!$G$7/5000*(50000-H935)*H935,0)</f>
        <v>0</v>
      </c>
      <c r="V935" s="50">
        <f t="shared" ca="1" si="496"/>
        <v>13981.86</v>
      </c>
      <c r="W935" s="51">
        <v>15697.56</v>
      </c>
      <c r="X935" s="51">
        <v>0</v>
      </c>
      <c r="Y935" s="52">
        <v>0</v>
      </c>
      <c r="Z935" s="52">
        <v>103606.8981054192</v>
      </c>
      <c r="AA935" s="52">
        <v>0</v>
      </c>
      <c r="AB935" s="138">
        <f t="shared" si="516"/>
        <v>0</v>
      </c>
      <c r="AC935" s="52">
        <v>99715.221520387931</v>
      </c>
      <c r="AD935" s="138">
        <f t="shared" si="497"/>
        <v>0</v>
      </c>
      <c r="AE935" s="138">
        <f t="shared" si="498"/>
        <v>3114</v>
      </c>
      <c r="AF935" s="138">
        <f t="shared" si="499"/>
        <v>0</v>
      </c>
      <c r="AG935" s="138">
        <f t="shared" si="500"/>
        <v>0</v>
      </c>
      <c r="AH935" s="29"/>
      <c r="AI935" s="29"/>
      <c r="AJ935" s="15"/>
      <c r="AK935" s="51">
        <f t="shared" ca="1" si="501"/>
        <v>2275860.3344739997</v>
      </c>
      <c r="AL935" s="15">
        <f t="shared" ca="1" si="502"/>
        <v>2489187.7544739996</v>
      </c>
      <c r="AM935" s="49">
        <f t="shared" ca="1" si="503"/>
        <v>13657.793523320757</v>
      </c>
      <c r="AN935" s="49">
        <f t="shared" ca="1" si="504"/>
        <v>0</v>
      </c>
      <c r="AO935" s="15"/>
      <c r="AP935" s="49">
        <f t="shared" ca="1" si="505"/>
        <v>58024.726556706031</v>
      </c>
      <c r="AQ935" s="15">
        <f t="shared" si="517"/>
        <v>99715.221520387931</v>
      </c>
      <c r="AR935" s="15">
        <f t="shared" si="518"/>
        <v>0</v>
      </c>
      <c r="AS935" s="15"/>
      <c r="AT935" s="15"/>
      <c r="AU935" s="51">
        <f t="shared" si="506"/>
        <v>0</v>
      </c>
      <c r="AV935" s="51">
        <f t="shared" ca="1" si="507"/>
        <v>52031.846494961006</v>
      </c>
      <c r="AW935" s="51">
        <f t="shared" ca="1" si="519"/>
        <v>0</v>
      </c>
      <c r="AX935" s="15">
        <f t="shared" ca="1" si="520"/>
        <v>10341.351531279113</v>
      </c>
      <c r="AY935" s="51">
        <f t="shared" ca="1" si="521"/>
        <v>-628.56105421041502</v>
      </c>
      <c r="AZ935" s="52">
        <f t="shared" ca="1" si="508"/>
        <v>0</v>
      </c>
      <c r="BA935" s="52">
        <f t="shared" ca="1" si="509"/>
        <v>0</v>
      </c>
      <c r="BB935" s="52">
        <f t="shared" si="522"/>
        <v>0</v>
      </c>
      <c r="BC935" s="39">
        <f t="shared" si="523"/>
        <v>0</v>
      </c>
      <c r="BD935" s="51">
        <f t="shared" ca="1" si="524"/>
        <v>0</v>
      </c>
      <c r="BE935" s="15">
        <f t="shared" ca="1" si="525"/>
        <v>109428.01199745663</v>
      </c>
      <c r="BF935" s="39">
        <v>-32969.764999999999</v>
      </c>
      <c r="BG935" s="15">
        <f t="shared" ca="1" si="526"/>
        <v>2579303.7949947771</v>
      </c>
      <c r="BH935" s="15"/>
      <c r="BI935" s="15"/>
    </row>
    <row r="936" spans="1:61" ht="11.25" x14ac:dyDescent="0.2">
      <c r="A936" s="20">
        <v>40438</v>
      </c>
      <c r="B936" s="20"/>
      <c r="C936" s="20">
        <v>1</v>
      </c>
      <c r="D936" s="20">
        <f t="shared" si="510"/>
        <v>4</v>
      </c>
      <c r="E936" s="47">
        <f t="shared" si="511"/>
        <v>3</v>
      </c>
      <c r="F936" s="47">
        <f t="shared" si="512"/>
        <v>43</v>
      </c>
      <c r="G936" s="21" t="s">
        <v>1017</v>
      </c>
      <c r="H936" s="29">
        <v>2410</v>
      </c>
      <c r="I936" s="48"/>
      <c r="J936" s="29">
        <f t="shared" si="513"/>
        <v>3884.7761194029849</v>
      </c>
      <c r="K936" s="125">
        <v>160422.19999999998</v>
      </c>
      <c r="L936" s="125">
        <v>306545.88</v>
      </c>
      <c r="M936" s="125">
        <v>0</v>
      </c>
      <c r="N936" s="126">
        <f t="shared" si="493"/>
        <v>235056.87719999999</v>
      </c>
      <c r="O936" s="126">
        <f t="shared" ca="1" si="494"/>
        <v>757588.21639642725</v>
      </c>
      <c r="P936" s="126">
        <f t="shared" ca="1" si="495"/>
        <v>156759</v>
      </c>
      <c r="Q936" s="49">
        <f t="shared" si="514"/>
        <v>1</v>
      </c>
      <c r="R936" s="49">
        <f t="shared" si="515"/>
        <v>0</v>
      </c>
      <c r="S936" s="49">
        <f ca="1">OFFSET(V!$B$7,D936,Q936)*H936</f>
        <v>10820.9</v>
      </c>
      <c r="T936" s="49">
        <f ca="1">IF(R936&gt;0,OFFSET(V!$I$7,D936,R936)*IF(R936=1,H936-9300,IF(R936=2,H936-18000,IF(R936=3,H936-45000,0))),0)</f>
        <v>0</v>
      </c>
      <c r="U936" s="49">
        <f>IF(AND(I936=1,H936&gt;20000,H936&lt;=45000),H936*V!$G$7,0)+IF(AND(I936=1,H936&gt;45000,H936&lt;=50000),V!$G$7/5000*(50000-H936)*H936,0)</f>
        <v>0</v>
      </c>
      <c r="V936" s="50">
        <f t="shared" ca="1" si="496"/>
        <v>10820.9</v>
      </c>
      <c r="W936" s="51">
        <v>12300.019999999999</v>
      </c>
      <c r="X936" s="51">
        <v>0</v>
      </c>
      <c r="Y936" s="52">
        <v>0</v>
      </c>
      <c r="Z936" s="52">
        <v>19845.701038494797</v>
      </c>
      <c r="AA936" s="52">
        <v>0</v>
      </c>
      <c r="AB936" s="138">
        <f t="shared" si="516"/>
        <v>0</v>
      </c>
      <c r="AC936" s="52">
        <v>19100.257912049135</v>
      </c>
      <c r="AD936" s="138">
        <f t="shared" si="497"/>
        <v>0</v>
      </c>
      <c r="AE936" s="138">
        <f t="shared" si="498"/>
        <v>2410</v>
      </c>
      <c r="AF936" s="138">
        <f t="shared" si="499"/>
        <v>0</v>
      </c>
      <c r="AG936" s="138">
        <f t="shared" si="500"/>
        <v>0</v>
      </c>
      <c r="AH936" s="29"/>
      <c r="AI936" s="29"/>
      <c r="AJ936" s="15"/>
      <c r="AK936" s="51">
        <f t="shared" ca="1" si="501"/>
        <v>1761343.4187804558</v>
      </c>
      <c r="AL936" s="15">
        <f t="shared" ca="1" si="502"/>
        <v>1941223.3387804558</v>
      </c>
      <c r="AM936" s="49">
        <f t="shared" ca="1" si="503"/>
        <v>10570.097107001613</v>
      </c>
      <c r="AN936" s="49">
        <f t="shared" ca="1" si="504"/>
        <v>0</v>
      </c>
      <c r="AO936" s="15"/>
      <c r="AP936" s="49">
        <f t="shared" ca="1" si="505"/>
        <v>11114.52419811964</v>
      </c>
      <c r="AQ936" s="15">
        <f t="shared" si="517"/>
        <v>19100.257912049135</v>
      </c>
      <c r="AR936" s="15">
        <f t="shared" si="518"/>
        <v>0</v>
      </c>
      <c r="AS936" s="15"/>
      <c r="AT936" s="15"/>
      <c r="AU936" s="51">
        <f t="shared" si="506"/>
        <v>0</v>
      </c>
      <c r="AV936" s="51">
        <f t="shared" ca="1" si="507"/>
        <v>40268.705861546572</v>
      </c>
      <c r="AW936" s="51">
        <f t="shared" ca="1" si="519"/>
        <v>0</v>
      </c>
      <c r="AX936" s="15">
        <f t="shared" ca="1" si="520"/>
        <v>32282.972147617074</v>
      </c>
      <c r="AY936" s="51">
        <f t="shared" ca="1" si="521"/>
        <v>-1962.2018403277098</v>
      </c>
      <c r="AZ936" s="52">
        <f t="shared" ca="1" si="508"/>
        <v>0</v>
      </c>
      <c r="BA936" s="52">
        <f t="shared" ca="1" si="509"/>
        <v>0</v>
      </c>
      <c r="BB936" s="52">
        <f t="shared" si="522"/>
        <v>0</v>
      </c>
      <c r="BC936" s="39">
        <f t="shared" si="523"/>
        <v>0</v>
      </c>
      <c r="BD936" s="51">
        <f t="shared" ca="1" si="524"/>
        <v>0</v>
      </c>
      <c r="BE936" s="15">
        <f t="shared" ca="1" si="525"/>
        <v>49421.028219338499</v>
      </c>
      <c r="BF936" s="39">
        <v>-24574.313999999998</v>
      </c>
      <c r="BG936" s="15">
        <f t="shared" ca="1" si="526"/>
        <v>1976640.1501067958</v>
      </c>
      <c r="BH936" s="15"/>
      <c r="BI936" s="15"/>
    </row>
    <row r="937" spans="1:61" ht="11.25" x14ac:dyDescent="0.2">
      <c r="A937" s="20">
        <v>40439</v>
      </c>
      <c r="B937" s="20"/>
      <c r="C937" s="20">
        <v>1</v>
      </c>
      <c r="D937" s="20">
        <f t="shared" si="510"/>
        <v>4</v>
      </c>
      <c r="E937" s="47">
        <f t="shared" si="511"/>
        <v>2</v>
      </c>
      <c r="F937" s="47">
        <f t="shared" si="512"/>
        <v>42</v>
      </c>
      <c r="G937" s="21" t="s">
        <v>1018</v>
      </c>
      <c r="H937" s="29">
        <v>574</v>
      </c>
      <c r="I937" s="48"/>
      <c r="J937" s="29">
        <f t="shared" si="513"/>
        <v>925.25373134328356</v>
      </c>
      <c r="K937" s="125">
        <v>28650.6</v>
      </c>
      <c r="L937" s="125">
        <v>38051.1</v>
      </c>
      <c r="M937" s="125">
        <v>2362</v>
      </c>
      <c r="N937" s="126">
        <f t="shared" si="493"/>
        <v>37830.360999999997</v>
      </c>
      <c r="O937" s="126">
        <f t="shared" ca="1" si="494"/>
        <v>180438.02332429431</v>
      </c>
      <c r="P937" s="126">
        <f t="shared" ca="1" si="495"/>
        <v>42782</v>
      </c>
      <c r="Q937" s="49">
        <f t="shared" si="514"/>
        <v>1</v>
      </c>
      <c r="R937" s="49">
        <f t="shared" si="515"/>
        <v>0</v>
      </c>
      <c r="S937" s="49">
        <f ca="1">OFFSET(V!$B$7,D937,Q937)*H937</f>
        <v>2577.2600000000002</v>
      </c>
      <c r="T937" s="49">
        <f ca="1">IF(R937&gt;0,OFFSET(V!$I$7,D937,R937)*IF(R937=1,H937-9300,IF(R937=2,H937-18000,IF(R937=3,H937-45000,0))),0)</f>
        <v>0</v>
      </c>
      <c r="U937" s="49">
        <f>IF(AND(I937=1,H937&gt;20000,H937&lt;=45000),H937*V!$G$7,0)+IF(AND(I937=1,H937&gt;45000,H937&lt;=50000),V!$G$7/5000*(50000-H937)*H937,0)</f>
        <v>0</v>
      </c>
      <c r="V937" s="50">
        <f t="shared" ca="1" si="496"/>
        <v>2577.2600000000002</v>
      </c>
      <c r="W937" s="51">
        <v>0</v>
      </c>
      <c r="X937" s="51">
        <v>0</v>
      </c>
      <c r="Y937" s="52">
        <v>0</v>
      </c>
      <c r="Z937" s="52">
        <v>12482.910983045427</v>
      </c>
      <c r="AA937" s="52">
        <v>0</v>
      </c>
      <c r="AB937" s="138">
        <f t="shared" si="516"/>
        <v>0</v>
      </c>
      <c r="AC937" s="52">
        <v>12014.028570058617</v>
      </c>
      <c r="AD937" s="138">
        <f t="shared" si="497"/>
        <v>0</v>
      </c>
      <c r="AE937" s="138">
        <f t="shared" si="498"/>
        <v>574</v>
      </c>
      <c r="AF937" s="138">
        <f t="shared" si="499"/>
        <v>0</v>
      </c>
      <c r="AG937" s="138">
        <f t="shared" si="500"/>
        <v>0</v>
      </c>
      <c r="AH937" s="29"/>
      <c r="AI937" s="29"/>
      <c r="AJ937" s="15"/>
      <c r="AK937" s="51">
        <f t="shared" ca="1" si="501"/>
        <v>419506.68978422479</v>
      </c>
      <c r="AL937" s="15">
        <f t="shared" ca="1" si="502"/>
        <v>464865.94978422479</v>
      </c>
      <c r="AM937" s="49">
        <f t="shared" ca="1" si="503"/>
        <v>2517.5252030783927</v>
      </c>
      <c r="AN937" s="49">
        <f t="shared" ca="1" si="504"/>
        <v>0</v>
      </c>
      <c r="AO937" s="15"/>
      <c r="AP937" s="49">
        <f t="shared" ca="1" si="505"/>
        <v>6991.0161356816807</v>
      </c>
      <c r="AQ937" s="15">
        <f t="shared" si="517"/>
        <v>12014.028570058617</v>
      </c>
      <c r="AR937" s="15">
        <f t="shared" si="518"/>
        <v>0</v>
      </c>
      <c r="AS937" s="15"/>
      <c r="AT937" s="15"/>
      <c r="AU937" s="51">
        <f t="shared" si="506"/>
        <v>0</v>
      </c>
      <c r="AV937" s="51">
        <f t="shared" ca="1" si="507"/>
        <v>9590.9697778123373</v>
      </c>
      <c r="AW937" s="51">
        <f t="shared" ca="1" si="519"/>
        <v>0</v>
      </c>
      <c r="AX937" s="15">
        <f t="shared" ca="1" si="520"/>
        <v>4567.9573434354024</v>
      </c>
      <c r="AY937" s="51">
        <f t="shared" ca="1" si="521"/>
        <v>-277.64650246086569</v>
      </c>
      <c r="AZ937" s="52">
        <f t="shared" ca="1" si="508"/>
        <v>0</v>
      </c>
      <c r="BA937" s="52">
        <f t="shared" ca="1" si="509"/>
        <v>0</v>
      </c>
      <c r="BB937" s="52">
        <f t="shared" si="522"/>
        <v>0</v>
      </c>
      <c r="BC937" s="39">
        <f t="shared" si="523"/>
        <v>0</v>
      </c>
      <c r="BD937" s="51">
        <f t="shared" ca="1" si="524"/>
        <v>0</v>
      </c>
      <c r="BE937" s="15">
        <f t="shared" ca="1" si="525"/>
        <v>16304.339411033154</v>
      </c>
      <c r="BF937" s="39">
        <v>-5411.1490000000003</v>
      </c>
      <c r="BG937" s="15">
        <f t="shared" ca="1" si="526"/>
        <v>478276.66539833636</v>
      </c>
      <c r="BH937" s="15"/>
      <c r="BI937" s="15"/>
    </row>
    <row r="938" spans="1:61" ht="11.25" x14ac:dyDescent="0.2">
      <c r="A938" s="20">
        <v>40440</v>
      </c>
      <c r="B938" s="20"/>
      <c r="C938" s="20">
        <v>1</v>
      </c>
      <c r="D938" s="20">
        <f t="shared" si="510"/>
        <v>4</v>
      </c>
      <c r="E938" s="47">
        <f t="shared" si="511"/>
        <v>1</v>
      </c>
      <c r="F938" s="47">
        <f t="shared" si="512"/>
        <v>41</v>
      </c>
      <c r="G938" s="21" t="s">
        <v>1019</v>
      </c>
      <c r="H938" s="29">
        <v>410</v>
      </c>
      <c r="I938" s="48"/>
      <c r="J938" s="29">
        <f t="shared" si="513"/>
        <v>660.8955223880597</v>
      </c>
      <c r="K938" s="125">
        <v>20164.25</v>
      </c>
      <c r="L938" s="125">
        <v>13181.3</v>
      </c>
      <c r="M938" s="125">
        <v>17400</v>
      </c>
      <c r="N938" s="126">
        <f t="shared" si="493"/>
        <v>37058.967000000004</v>
      </c>
      <c r="O938" s="126">
        <f t="shared" ca="1" si="494"/>
        <v>128884.30237449594</v>
      </c>
      <c r="P938" s="126">
        <f t="shared" ca="1" si="495"/>
        <v>27548</v>
      </c>
      <c r="Q938" s="49">
        <f t="shared" si="514"/>
        <v>1</v>
      </c>
      <c r="R938" s="49">
        <f t="shared" si="515"/>
        <v>0</v>
      </c>
      <c r="S938" s="49">
        <f ca="1">OFFSET(V!$B$7,D938,Q938)*H938</f>
        <v>1840.9</v>
      </c>
      <c r="T938" s="49">
        <f ca="1">IF(R938&gt;0,OFFSET(V!$I$7,D938,R938)*IF(R938=1,H938-9300,IF(R938=2,H938-18000,IF(R938=3,H938-45000,0))),0)</f>
        <v>0</v>
      </c>
      <c r="U938" s="49">
        <f>IF(AND(I938=1,H938&gt;20000,H938&lt;=45000),H938*V!$G$7,0)+IF(AND(I938=1,H938&gt;45000,H938&lt;=50000),V!$G$7/5000*(50000-H938)*H938,0)</f>
        <v>0</v>
      </c>
      <c r="V938" s="50">
        <f t="shared" ca="1" si="496"/>
        <v>1840.9</v>
      </c>
      <c r="W938" s="51">
        <v>0</v>
      </c>
      <c r="X938" s="51">
        <v>0</v>
      </c>
      <c r="Y938" s="52">
        <v>0</v>
      </c>
      <c r="Z938" s="52">
        <v>6536.3836544261385</v>
      </c>
      <c r="AA938" s="52">
        <v>0</v>
      </c>
      <c r="AB938" s="138">
        <f t="shared" si="516"/>
        <v>0</v>
      </c>
      <c r="AC938" s="52">
        <v>6290.8643725649163</v>
      </c>
      <c r="AD938" s="138">
        <f t="shared" si="497"/>
        <v>0</v>
      </c>
      <c r="AE938" s="138">
        <f t="shared" si="498"/>
        <v>410</v>
      </c>
      <c r="AF938" s="138">
        <f t="shared" si="499"/>
        <v>0</v>
      </c>
      <c r="AG938" s="138">
        <f t="shared" si="500"/>
        <v>0</v>
      </c>
      <c r="AH938" s="29"/>
      <c r="AI938" s="29"/>
      <c r="AJ938" s="15"/>
      <c r="AK938" s="51">
        <f t="shared" ca="1" si="501"/>
        <v>299647.63556016056</v>
      </c>
      <c r="AL938" s="15">
        <f t="shared" ca="1" si="502"/>
        <v>329036.53556016058</v>
      </c>
      <c r="AM938" s="49">
        <f t="shared" ca="1" si="503"/>
        <v>1798.2322879131375</v>
      </c>
      <c r="AN938" s="49">
        <f t="shared" ca="1" si="504"/>
        <v>0</v>
      </c>
      <c r="AO938" s="15"/>
      <c r="AP938" s="49">
        <f t="shared" ca="1" si="505"/>
        <v>3660.681683876815</v>
      </c>
      <c r="AQ938" s="15">
        <f t="shared" si="517"/>
        <v>6290.8643725649163</v>
      </c>
      <c r="AR938" s="15">
        <f t="shared" si="518"/>
        <v>0</v>
      </c>
      <c r="AS938" s="15"/>
      <c r="AT938" s="15"/>
      <c r="AU938" s="51">
        <f t="shared" si="506"/>
        <v>0</v>
      </c>
      <c r="AV938" s="51">
        <f t="shared" ca="1" si="507"/>
        <v>6850.6926984373831</v>
      </c>
      <c r="AW938" s="51">
        <f t="shared" ca="1" si="519"/>
        <v>0</v>
      </c>
      <c r="AX938" s="15">
        <f t="shared" ca="1" si="520"/>
        <v>4220.5100097492814</v>
      </c>
      <c r="AY938" s="51">
        <f t="shared" ca="1" si="521"/>
        <v>-256.52819295520931</v>
      </c>
      <c r="AZ938" s="52">
        <f t="shared" ca="1" si="508"/>
        <v>0</v>
      </c>
      <c r="BA938" s="52">
        <f t="shared" ca="1" si="509"/>
        <v>0</v>
      </c>
      <c r="BB938" s="52">
        <f t="shared" si="522"/>
        <v>0</v>
      </c>
      <c r="BC938" s="39">
        <f t="shared" si="523"/>
        <v>0</v>
      </c>
      <c r="BD938" s="51">
        <f t="shared" ca="1" si="524"/>
        <v>0</v>
      </c>
      <c r="BE938" s="15">
        <f t="shared" ca="1" si="525"/>
        <v>10254.846189358988</v>
      </c>
      <c r="BF938" s="39">
        <v>-3733.8710000000001</v>
      </c>
      <c r="BG938" s="15">
        <f t="shared" ca="1" si="526"/>
        <v>337355.74303743272</v>
      </c>
      <c r="BH938" s="15"/>
      <c r="BI938" s="15"/>
    </row>
    <row r="939" spans="1:61" ht="11.25" x14ac:dyDescent="0.2">
      <c r="A939" s="20">
        <v>40441</v>
      </c>
      <c r="B939" s="20"/>
      <c r="C939" s="20">
        <v>1</v>
      </c>
      <c r="D939" s="20">
        <f t="shared" si="510"/>
        <v>4</v>
      </c>
      <c r="E939" s="47">
        <f t="shared" si="511"/>
        <v>4</v>
      </c>
      <c r="F939" s="47">
        <f t="shared" si="512"/>
        <v>44</v>
      </c>
      <c r="G939" s="21" t="s">
        <v>1020</v>
      </c>
      <c r="H939" s="29">
        <v>3748</v>
      </c>
      <c r="I939" s="48"/>
      <c r="J939" s="29">
        <f t="shared" si="513"/>
        <v>6041.5522388059699</v>
      </c>
      <c r="K939" s="125">
        <v>243674.09999999998</v>
      </c>
      <c r="L939" s="125">
        <v>815500.25</v>
      </c>
      <c r="M939" s="125">
        <v>0</v>
      </c>
      <c r="N939" s="126">
        <f t="shared" si="493"/>
        <v>493490.44949999999</v>
      </c>
      <c r="O939" s="126">
        <f t="shared" ca="1" si="494"/>
        <v>1178191.1348770994</v>
      </c>
      <c r="P939" s="126">
        <f t="shared" ca="1" si="495"/>
        <v>205410</v>
      </c>
      <c r="Q939" s="49">
        <f t="shared" si="514"/>
        <v>1</v>
      </c>
      <c r="R939" s="49">
        <f t="shared" si="515"/>
        <v>0</v>
      </c>
      <c r="S939" s="49">
        <f ca="1">OFFSET(V!$B$7,D939,Q939)*H939</f>
        <v>16828.52</v>
      </c>
      <c r="T939" s="49">
        <f ca="1">IF(R939&gt;0,OFFSET(V!$I$7,D939,R939)*IF(R939=1,H939-9300,IF(R939=2,H939-18000,IF(R939=3,H939-45000,0))),0)</f>
        <v>0</v>
      </c>
      <c r="U939" s="49">
        <f>IF(AND(I939=1,H939&gt;20000,H939&lt;=45000),H939*V!$G$7,0)+IF(AND(I939=1,H939&gt;45000,H939&lt;=50000),V!$G$7/5000*(50000-H939)*H939,0)</f>
        <v>0</v>
      </c>
      <c r="V939" s="50">
        <f t="shared" ca="1" si="496"/>
        <v>16828.52</v>
      </c>
      <c r="W939" s="51">
        <v>18036.259999999998</v>
      </c>
      <c r="X939" s="51">
        <v>0</v>
      </c>
      <c r="Y939" s="52">
        <v>0</v>
      </c>
      <c r="Z939" s="52">
        <v>89400.841551419639</v>
      </c>
      <c r="AA939" s="52">
        <v>0</v>
      </c>
      <c r="AB939" s="138">
        <f t="shared" si="516"/>
        <v>0</v>
      </c>
      <c r="AC939" s="52">
        <v>86042.772078152077</v>
      </c>
      <c r="AD939" s="138">
        <f t="shared" si="497"/>
        <v>0</v>
      </c>
      <c r="AE939" s="138">
        <f t="shared" si="498"/>
        <v>3748</v>
      </c>
      <c r="AF939" s="138">
        <f t="shared" si="499"/>
        <v>0</v>
      </c>
      <c r="AG939" s="138">
        <f t="shared" si="500"/>
        <v>0</v>
      </c>
      <c r="AH939" s="29"/>
      <c r="AI939" s="29"/>
      <c r="AJ939" s="15"/>
      <c r="AK939" s="51">
        <f t="shared" ca="1" si="501"/>
        <v>2739217.8977548336</v>
      </c>
      <c r="AL939" s="15">
        <f t="shared" ca="1" si="502"/>
        <v>2979492.6777548334</v>
      </c>
      <c r="AM939" s="49">
        <f t="shared" ca="1" si="503"/>
        <v>16438.474670971806</v>
      </c>
      <c r="AN939" s="49">
        <f t="shared" ca="1" si="504"/>
        <v>0</v>
      </c>
      <c r="AO939" s="15"/>
      <c r="AP939" s="49">
        <f t="shared" ca="1" si="505"/>
        <v>50068.668011683236</v>
      </c>
      <c r="AQ939" s="15">
        <f t="shared" si="517"/>
        <v>86042.772078152077</v>
      </c>
      <c r="AR939" s="15">
        <f t="shared" si="518"/>
        <v>0</v>
      </c>
      <c r="AS939" s="15"/>
      <c r="AT939" s="15"/>
      <c r="AU939" s="51">
        <f t="shared" si="506"/>
        <v>0</v>
      </c>
      <c r="AV939" s="51">
        <f t="shared" ca="1" si="507"/>
        <v>62625.356667666616</v>
      </c>
      <c r="AW939" s="51">
        <f t="shared" ca="1" si="519"/>
        <v>0</v>
      </c>
      <c r="AX939" s="15">
        <f t="shared" ca="1" si="520"/>
        <v>26651.252601197775</v>
      </c>
      <c r="AY939" s="51">
        <f t="shared" ca="1" si="521"/>
        <v>-1619.8984610829593</v>
      </c>
      <c r="AZ939" s="52">
        <f t="shared" ca="1" si="508"/>
        <v>0</v>
      </c>
      <c r="BA939" s="52">
        <f t="shared" ca="1" si="509"/>
        <v>0</v>
      </c>
      <c r="BB939" s="52">
        <f t="shared" si="522"/>
        <v>0</v>
      </c>
      <c r="BC939" s="39">
        <f t="shared" si="523"/>
        <v>0</v>
      </c>
      <c r="BD939" s="51">
        <f t="shared" ca="1" si="524"/>
        <v>0</v>
      </c>
      <c r="BE939" s="15">
        <f t="shared" ca="1" si="525"/>
        <v>111074.12621826689</v>
      </c>
      <c r="BF939" s="39">
        <v>-40890.527000000002</v>
      </c>
      <c r="BG939" s="15">
        <f t="shared" ca="1" si="526"/>
        <v>3066114.7516440721</v>
      </c>
      <c r="BH939" s="15"/>
      <c r="BI939" s="15"/>
    </row>
    <row r="940" spans="1:61" ht="11.25" x14ac:dyDescent="0.2">
      <c r="A940" s="20">
        <v>40442</v>
      </c>
      <c r="B940" s="20"/>
      <c r="C940" s="20">
        <v>1</v>
      </c>
      <c r="D940" s="20">
        <f t="shared" si="510"/>
        <v>4</v>
      </c>
      <c r="E940" s="47">
        <f t="shared" si="511"/>
        <v>2</v>
      </c>
      <c r="F940" s="47">
        <f t="shared" si="512"/>
        <v>42</v>
      </c>
      <c r="G940" s="21" t="s">
        <v>1021</v>
      </c>
      <c r="H940" s="29">
        <v>878</v>
      </c>
      <c r="I940" s="48"/>
      <c r="J940" s="29">
        <f t="shared" si="513"/>
        <v>1415.2835820895523</v>
      </c>
      <c r="K940" s="125">
        <v>68383.05</v>
      </c>
      <c r="L940" s="125">
        <v>86239.46</v>
      </c>
      <c r="M940" s="125">
        <v>0</v>
      </c>
      <c r="N940" s="126">
        <f t="shared" si="493"/>
        <v>82869.185400000002</v>
      </c>
      <c r="O940" s="126">
        <f t="shared" ca="1" si="494"/>
        <v>276001.01825562789</v>
      </c>
      <c r="P940" s="126">
        <f t="shared" ca="1" si="495"/>
        <v>57940</v>
      </c>
      <c r="Q940" s="49">
        <f t="shared" si="514"/>
        <v>1</v>
      </c>
      <c r="R940" s="49">
        <f t="shared" si="515"/>
        <v>0</v>
      </c>
      <c r="S940" s="49">
        <f ca="1">OFFSET(V!$B$7,D940,Q940)*H940</f>
        <v>3942.2200000000003</v>
      </c>
      <c r="T940" s="49">
        <f ca="1">IF(R940&gt;0,OFFSET(V!$I$7,D940,R940)*IF(R940=1,H940-9300,IF(R940=2,H940-18000,IF(R940=3,H940-45000,0))),0)</f>
        <v>0</v>
      </c>
      <c r="U940" s="49">
        <f>IF(AND(I940=1,H940&gt;20000,H940&lt;=45000),H940*V!$G$7,0)+IF(AND(I940=1,H940&gt;45000,H940&lt;=50000),V!$G$7/5000*(50000-H940)*H940,0)</f>
        <v>0</v>
      </c>
      <c r="V940" s="50">
        <f t="shared" ca="1" si="496"/>
        <v>3942.2200000000003</v>
      </c>
      <c r="W940" s="51">
        <v>0</v>
      </c>
      <c r="X940" s="51">
        <v>0</v>
      </c>
      <c r="Y940" s="52">
        <v>0</v>
      </c>
      <c r="Z940" s="52">
        <v>24469.437439590703</v>
      </c>
      <c r="AA940" s="52">
        <v>0</v>
      </c>
      <c r="AB940" s="138">
        <f t="shared" si="516"/>
        <v>0</v>
      </c>
      <c r="AC940" s="52">
        <v>23550.317781789061</v>
      </c>
      <c r="AD940" s="138">
        <f t="shared" si="497"/>
        <v>0</v>
      </c>
      <c r="AE940" s="138">
        <f t="shared" si="498"/>
        <v>878</v>
      </c>
      <c r="AF940" s="138">
        <f t="shared" si="499"/>
        <v>0</v>
      </c>
      <c r="AG940" s="138">
        <f t="shared" si="500"/>
        <v>0</v>
      </c>
      <c r="AH940" s="29"/>
      <c r="AI940" s="29"/>
      <c r="AJ940" s="15"/>
      <c r="AK940" s="51">
        <f t="shared" ca="1" si="501"/>
        <v>641684.4488337097</v>
      </c>
      <c r="AL940" s="15">
        <f t="shared" ca="1" si="502"/>
        <v>703566.66883370967</v>
      </c>
      <c r="AM940" s="49">
        <f t="shared" ca="1" si="503"/>
        <v>3850.8486555798409</v>
      </c>
      <c r="AN940" s="49">
        <f t="shared" ca="1" si="504"/>
        <v>0</v>
      </c>
      <c r="AO940" s="15"/>
      <c r="AP940" s="49">
        <f t="shared" ca="1" si="505"/>
        <v>13704.033634748985</v>
      </c>
      <c r="AQ940" s="15">
        <f t="shared" si="517"/>
        <v>23550.317781789061</v>
      </c>
      <c r="AR940" s="15">
        <f t="shared" si="518"/>
        <v>0</v>
      </c>
      <c r="AS940" s="15"/>
      <c r="AT940" s="15"/>
      <c r="AU940" s="51">
        <f t="shared" si="506"/>
        <v>0</v>
      </c>
      <c r="AV940" s="51">
        <f t="shared" ca="1" si="507"/>
        <v>14670.507778604933</v>
      </c>
      <c r="AW940" s="51">
        <f t="shared" ca="1" si="519"/>
        <v>0</v>
      </c>
      <c r="AX940" s="15">
        <f t="shared" ca="1" si="520"/>
        <v>4824.2236315648552</v>
      </c>
      <c r="AY940" s="51">
        <f t="shared" ca="1" si="521"/>
        <v>-293.22270715113552</v>
      </c>
      <c r="AZ940" s="52">
        <f t="shared" ca="1" si="508"/>
        <v>0</v>
      </c>
      <c r="BA940" s="52">
        <f t="shared" ca="1" si="509"/>
        <v>0</v>
      </c>
      <c r="BB940" s="52">
        <f t="shared" si="522"/>
        <v>0</v>
      </c>
      <c r="BC940" s="39">
        <f t="shared" si="523"/>
        <v>0</v>
      </c>
      <c r="BD940" s="51">
        <f t="shared" ca="1" si="524"/>
        <v>0</v>
      </c>
      <c r="BE940" s="15">
        <f t="shared" ca="1" si="525"/>
        <v>28081.318706202779</v>
      </c>
      <c r="BF940" s="39">
        <v>-8889.6270000000004</v>
      </c>
      <c r="BG940" s="15">
        <f t="shared" ca="1" si="526"/>
        <v>726609.20919549232</v>
      </c>
      <c r="BH940" s="15"/>
      <c r="BI940" s="15"/>
    </row>
    <row r="941" spans="1:61" ht="11.25" x14ac:dyDescent="0.2">
      <c r="A941" s="20">
        <v>40443</v>
      </c>
      <c r="B941" s="20"/>
      <c r="C941" s="20">
        <v>1</v>
      </c>
      <c r="D941" s="20">
        <f t="shared" si="510"/>
        <v>4</v>
      </c>
      <c r="E941" s="47">
        <f t="shared" si="511"/>
        <v>3</v>
      </c>
      <c r="F941" s="47">
        <f t="shared" si="512"/>
        <v>43</v>
      </c>
      <c r="G941" s="21" t="s">
        <v>1022</v>
      </c>
      <c r="H941" s="29">
        <v>2021</v>
      </c>
      <c r="I941" s="48"/>
      <c r="J941" s="29">
        <f t="shared" si="513"/>
        <v>3257.7313432835822</v>
      </c>
      <c r="K941" s="125">
        <v>132752.95000000001</v>
      </c>
      <c r="L941" s="125">
        <v>550579.35</v>
      </c>
      <c r="M941" s="125">
        <v>0</v>
      </c>
      <c r="N941" s="126">
        <f t="shared" si="493"/>
        <v>310308.07050000003</v>
      </c>
      <c r="O941" s="126">
        <f t="shared" ca="1" si="494"/>
        <v>635305.30511916161</v>
      </c>
      <c r="P941" s="126">
        <f t="shared" ca="1" si="495"/>
        <v>97499</v>
      </c>
      <c r="Q941" s="49">
        <f t="shared" si="514"/>
        <v>1</v>
      </c>
      <c r="R941" s="49">
        <f t="shared" si="515"/>
        <v>0</v>
      </c>
      <c r="S941" s="49">
        <f ca="1">OFFSET(V!$B$7,D941,Q941)*H941</f>
        <v>9074.2900000000009</v>
      </c>
      <c r="T941" s="49">
        <f ca="1">IF(R941&gt;0,OFFSET(V!$I$7,D941,R941)*IF(R941=1,H941-9300,IF(R941=2,H941-18000,IF(R941=3,H941-45000,0))),0)</f>
        <v>0</v>
      </c>
      <c r="U941" s="49">
        <f>IF(AND(I941=1,H941&gt;20000,H941&lt;=45000),H941*V!$G$7,0)+IF(AND(I941=1,H941&gt;45000,H941&lt;=50000),V!$G$7/5000*(50000-H941)*H941,0)</f>
        <v>0</v>
      </c>
      <c r="V941" s="50">
        <f t="shared" ca="1" si="496"/>
        <v>9074.2900000000009</v>
      </c>
      <c r="W941" s="51">
        <v>0</v>
      </c>
      <c r="X941" s="51">
        <v>0</v>
      </c>
      <c r="Y941" s="52">
        <v>0</v>
      </c>
      <c r="Z941" s="52">
        <v>54827.336613300577</v>
      </c>
      <c r="AA941" s="52">
        <v>2729</v>
      </c>
      <c r="AB941" s="138">
        <f t="shared" si="516"/>
        <v>1729</v>
      </c>
      <c r="AC941" s="52">
        <v>52767.915223225689</v>
      </c>
      <c r="AD941" s="138">
        <f t="shared" si="497"/>
        <v>0</v>
      </c>
      <c r="AE941" s="138">
        <f t="shared" si="498"/>
        <v>2021</v>
      </c>
      <c r="AF941" s="138">
        <f t="shared" si="499"/>
        <v>0</v>
      </c>
      <c r="AG941" s="138">
        <f t="shared" si="500"/>
        <v>0</v>
      </c>
      <c r="AH941" s="29"/>
      <c r="AI941" s="29"/>
      <c r="AJ941" s="15"/>
      <c r="AK941" s="51">
        <f t="shared" ca="1" si="501"/>
        <v>1477043.5889441085</v>
      </c>
      <c r="AL941" s="15">
        <f t="shared" ca="1" si="502"/>
        <v>1583616.8789441085</v>
      </c>
      <c r="AM941" s="49">
        <f t="shared" ca="1" si="503"/>
        <v>8863.9693996889055</v>
      </c>
      <c r="AN941" s="49">
        <f t="shared" ca="1" si="504"/>
        <v>0</v>
      </c>
      <c r="AO941" s="15"/>
      <c r="AP941" s="49">
        <f t="shared" ca="1" si="505"/>
        <v>30705.882262610095</v>
      </c>
      <c r="AQ941" s="15">
        <f t="shared" si="517"/>
        <v>52767.915223225689</v>
      </c>
      <c r="AR941" s="15">
        <f t="shared" si="518"/>
        <v>0</v>
      </c>
      <c r="AS941" s="15"/>
      <c r="AT941" s="15"/>
      <c r="AU941" s="51">
        <f t="shared" si="506"/>
        <v>864.5</v>
      </c>
      <c r="AV941" s="51">
        <f t="shared" ca="1" si="507"/>
        <v>33768.902301321832</v>
      </c>
      <c r="AW941" s="51">
        <f t="shared" ca="1" si="519"/>
        <v>0</v>
      </c>
      <c r="AX941" s="15">
        <f t="shared" ca="1" si="520"/>
        <v>12571.369340706238</v>
      </c>
      <c r="AY941" s="51">
        <f t="shared" ca="1" si="521"/>
        <v>-764.10449270216691</v>
      </c>
      <c r="AZ941" s="52">
        <f t="shared" ca="1" si="508"/>
        <v>0</v>
      </c>
      <c r="BA941" s="52">
        <f t="shared" ca="1" si="509"/>
        <v>0</v>
      </c>
      <c r="BB941" s="52">
        <f t="shared" si="522"/>
        <v>0</v>
      </c>
      <c r="BC941" s="39">
        <f t="shared" si="523"/>
        <v>0</v>
      </c>
      <c r="BD941" s="51">
        <f t="shared" ca="1" si="524"/>
        <v>0</v>
      </c>
      <c r="BE941" s="15">
        <f t="shared" ca="1" si="525"/>
        <v>64575.180071229763</v>
      </c>
      <c r="BF941" s="39">
        <v>-23266.977999999999</v>
      </c>
      <c r="BG941" s="15">
        <f t="shared" ca="1" si="526"/>
        <v>1633789.0504150274</v>
      </c>
      <c r="BH941" s="15"/>
      <c r="BI941" s="15"/>
    </row>
    <row r="942" spans="1:61" ht="11.25" x14ac:dyDescent="0.2">
      <c r="A942" s="20">
        <v>40444</v>
      </c>
      <c r="B942" s="20"/>
      <c r="C942" s="20">
        <v>1</v>
      </c>
      <c r="D942" s="20">
        <f t="shared" si="510"/>
        <v>4</v>
      </c>
      <c r="E942" s="47">
        <f t="shared" si="511"/>
        <v>2</v>
      </c>
      <c r="F942" s="47">
        <f t="shared" si="512"/>
        <v>42</v>
      </c>
      <c r="G942" s="21" t="s">
        <v>1023</v>
      </c>
      <c r="H942" s="29">
        <v>730</v>
      </c>
      <c r="I942" s="48"/>
      <c r="J942" s="29">
        <f t="shared" si="513"/>
        <v>1176.7164179104477</v>
      </c>
      <c r="K942" s="125">
        <v>41116.25</v>
      </c>
      <c r="L942" s="125">
        <v>55672</v>
      </c>
      <c r="M942" s="125">
        <v>8036</v>
      </c>
      <c r="N942" s="126">
        <f t="shared" si="493"/>
        <v>59351.78</v>
      </c>
      <c r="O942" s="126">
        <f t="shared" ca="1" si="494"/>
        <v>229476.92861800495</v>
      </c>
      <c r="P942" s="126">
        <f t="shared" ca="1" si="495"/>
        <v>51038</v>
      </c>
      <c r="Q942" s="49">
        <f t="shared" si="514"/>
        <v>1</v>
      </c>
      <c r="R942" s="49">
        <f t="shared" si="515"/>
        <v>0</v>
      </c>
      <c r="S942" s="49">
        <f ca="1">OFFSET(V!$B$7,D942,Q942)*H942</f>
        <v>3277.7000000000003</v>
      </c>
      <c r="T942" s="49">
        <f ca="1">IF(R942&gt;0,OFFSET(V!$I$7,D942,R942)*IF(R942=1,H942-9300,IF(R942=2,H942-18000,IF(R942=3,H942-45000,0))),0)</f>
        <v>0</v>
      </c>
      <c r="U942" s="49">
        <f>IF(AND(I942=1,H942&gt;20000,H942&lt;=45000),H942*V!$G$7,0)+IF(AND(I942=1,H942&gt;45000,H942&lt;=50000),V!$G$7/5000*(50000-H942)*H942,0)</f>
        <v>0</v>
      </c>
      <c r="V942" s="50">
        <f t="shared" ca="1" si="496"/>
        <v>3277.7000000000003</v>
      </c>
      <c r="W942" s="51">
        <v>0</v>
      </c>
      <c r="X942" s="51">
        <v>0</v>
      </c>
      <c r="Y942" s="52">
        <v>0</v>
      </c>
      <c r="Z942" s="52">
        <v>14744.794808252725</v>
      </c>
      <c r="AA942" s="52">
        <v>0</v>
      </c>
      <c r="AB942" s="138">
        <f t="shared" si="516"/>
        <v>0</v>
      </c>
      <c r="AC942" s="52">
        <v>14190.951639934125</v>
      </c>
      <c r="AD942" s="138">
        <f t="shared" si="497"/>
        <v>0</v>
      </c>
      <c r="AE942" s="138">
        <f t="shared" si="498"/>
        <v>730</v>
      </c>
      <c r="AF942" s="138">
        <f t="shared" si="499"/>
        <v>0</v>
      </c>
      <c r="AG942" s="138">
        <f t="shared" si="500"/>
        <v>0</v>
      </c>
      <c r="AH942" s="29"/>
      <c r="AI942" s="29"/>
      <c r="AJ942" s="15"/>
      <c r="AK942" s="51">
        <f t="shared" ca="1" si="501"/>
        <v>533518.96087540779</v>
      </c>
      <c r="AL942" s="15">
        <f t="shared" ca="1" si="502"/>
        <v>587834.66087540775</v>
      </c>
      <c r="AM942" s="49">
        <f t="shared" ca="1" si="503"/>
        <v>3201.7306589672939</v>
      </c>
      <c r="AN942" s="49">
        <f t="shared" ca="1" si="504"/>
        <v>0</v>
      </c>
      <c r="AO942" s="15"/>
      <c r="AP942" s="49">
        <f t="shared" ca="1" si="505"/>
        <v>8257.7772573895109</v>
      </c>
      <c r="AQ942" s="15">
        <f t="shared" si="517"/>
        <v>14190.951639934125</v>
      </c>
      <c r="AR942" s="15">
        <f t="shared" si="518"/>
        <v>0</v>
      </c>
      <c r="AS942" s="15"/>
      <c r="AT942" s="15"/>
      <c r="AU942" s="51">
        <f t="shared" si="506"/>
        <v>0</v>
      </c>
      <c r="AV942" s="51">
        <f t="shared" ca="1" si="507"/>
        <v>12197.574804534854</v>
      </c>
      <c r="AW942" s="51">
        <f t="shared" ca="1" si="519"/>
        <v>0</v>
      </c>
      <c r="AX942" s="15">
        <f t="shared" ca="1" si="520"/>
        <v>6264.4004219902399</v>
      </c>
      <c r="AY942" s="51">
        <f t="shared" ca="1" si="521"/>
        <v>-380.75856152192137</v>
      </c>
      <c r="AZ942" s="52">
        <f t="shared" ca="1" si="508"/>
        <v>0</v>
      </c>
      <c r="BA942" s="52">
        <f t="shared" ca="1" si="509"/>
        <v>0</v>
      </c>
      <c r="BB942" s="52">
        <f t="shared" si="522"/>
        <v>0</v>
      </c>
      <c r="BC942" s="39">
        <f t="shared" si="523"/>
        <v>0</v>
      </c>
      <c r="BD942" s="51">
        <f t="shared" ca="1" si="524"/>
        <v>0</v>
      </c>
      <c r="BE942" s="15">
        <f t="shared" ca="1" si="525"/>
        <v>20074.593500402443</v>
      </c>
      <c r="BF942" s="39">
        <v>-7020.2520000000004</v>
      </c>
      <c r="BG942" s="15">
        <f t="shared" ca="1" si="526"/>
        <v>604090.73303477746</v>
      </c>
      <c r="BH942" s="15"/>
      <c r="BI942" s="15"/>
    </row>
    <row r="943" spans="1:61" ht="11.25" x14ac:dyDescent="0.2">
      <c r="A943" s="20">
        <v>40445</v>
      </c>
      <c r="B943" s="20"/>
      <c r="C943" s="20">
        <v>1</v>
      </c>
      <c r="D943" s="20">
        <f t="shared" si="510"/>
        <v>4</v>
      </c>
      <c r="E943" s="47">
        <f t="shared" si="511"/>
        <v>2</v>
      </c>
      <c r="F943" s="47">
        <f t="shared" si="512"/>
        <v>42</v>
      </c>
      <c r="G943" s="21" t="s">
        <v>1024</v>
      </c>
      <c r="H943" s="29">
        <v>662</v>
      </c>
      <c r="I943" s="48"/>
      <c r="J943" s="29">
        <f t="shared" si="513"/>
        <v>1067.1044776119402</v>
      </c>
      <c r="K943" s="125">
        <v>37245.1</v>
      </c>
      <c r="L943" s="125">
        <v>6744.16</v>
      </c>
      <c r="M943" s="125">
        <v>30733</v>
      </c>
      <c r="N943" s="126">
        <f t="shared" si="493"/>
        <v>60179.694399999993</v>
      </c>
      <c r="O943" s="126">
        <f t="shared" ca="1" si="494"/>
        <v>208100.99554125927</v>
      </c>
      <c r="P943" s="126">
        <f t="shared" ca="1" si="495"/>
        <v>44376</v>
      </c>
      <c r="Q943" s="49">
        <f t="shared" si="514"/>
        <v>1</v>
      </c>
      <c r="R943" s="49">
        <f t="shared" si="515"/>
        <v>0</v>
      </c>
      <c r="S943" s="49">
        <f ca="1">OFFSET(V!$B$7,D943,Q943)*H943</f>
        <v>2972.38</v>
      </c>
      <c r="T943" s="49">
        <f ca="1">IF(R943&gt;0,OFFSET(V!$I$7,D943,R943)*IF(R943=1,H943-9300,IF(R943=2,H943-18000,IF(R943=3,H943-45000,0))),0)</f>
        <v>0</v>
      </c>
      <c r="U943" s="49">
        <f>IF(AND(I943=1,H943&gt;20000,H943&lt;=45000),H943*V!$G$7,0)+IF(AND(I943=1,H943&gt;45000,H943&lt;=50000),V!$G$7/5000*(50000-H943)*H943,0)</f>
        <v>0</v>
      </c>
      <c r="V943" s="50">
        <f t="shared" ca="1" si="496"/>
        <v>2972.38</v>
      </c>
      <c r="W943" s="51">
        <v>0</v>
      </c>
      <c r="X943" s="51">
        <v>0</v>
      </c>
      <c r="Y943" s="52">
        <v>0</v>
      </c>
      <c r="Z943" s="52">
        <v>16283.133361917977</v>
      </c>
      <c r="AA943" s="52">
        <v>0</v>
      </c>
      <c r="AB943" s="138">
        <f t="shared" si="516"/>
        <v>0</v>
      </c>
      <c r="AC943" s="52">
        <v>15671.507205800064</v>
      </c>
      <c r="AD943" s="138">
        <f t="shared" si="497"/>
        <v>0</v>
      </c>
      <c r="AE943" s="138">
        <f t="shared" si="498"/>
        <v>662</v>
      </c>
      <c r="AF943" s="138">
        <f t="shared" si="499"/>
        <v>0</v>
      </c>
      <c r="AG943" s="138">
        <f t="shared" si="500"/>
        <v>0</v>
      </c>
      <c r="AH943" s="29"/>
      <c r="AI943" s="29"/>
      <c r="AJ943" s="15"/>
      <c r="AK943" s="51">
        <f t="shared" ca="1" si="501"/>
        <v>483821.30424591771</v>
      </c>
      <c r="AL943" s="15">
        <f t="shared" ca="1" si="502"/>
        <v>531169.68424591771</v>
      </c>
      <c r="AM943" s="49">
        <f t="shared" ca="1" si="503"/>
        <v>2903.4872551182857</v>
      </c>
      <c r="AN943" s="49">
        <f t="shared" ca="1" si="504"/>
        <v>0</v>
      </c>
      <c r="AO943" s="15"/>
      <c r="AP943" s="49">
        <f t="shared" ca="1" si="505"/>
        <v>9119.3190616547236</v>
      </c>
      <c r="AQ943" s="15">
        <f t="shared" si="517"/>
        <v>15671.507205800064</v>
      </c>
      <c r="AR943" s="15">
        <f t="shared" si="518"/>
        <v>0</v>
      </c>
      <c r="AS943" s="15"/>
      <c r="AT943" s="15"/>
      <c r="AU943" s="51">
        <f t="shared" si="506"/>
        <v>0</v>
      </c>
      <c r="AV943" s="51">
        <f t="shared" ca="1" si="507"/>
        <v>11061.362356989141</v>
      </c>
      <c r="AW943" s="51">
        <f t="shared" ca="1" si="519"/>
        <v>0</v>
      </c>
      <c r="AX943" s="15">
        <f t="shared" ca="1" si="520"/>
        <v>4509.1742128438</v>
      </c>
      <c r="AY943" s="51">
        <f t="shared" ca="1" si="521"/>
        <v>-274.07358586261557</v>
      </c>
      <c r="AZ943" s="52">
        <f t="shared" ca="1" si="508"/>
        <v>0</v>
      </c>
      <c r="BA943" s="52">
        <f t="shared" ca="1" si="509"/>
        <v>0</v>
      </c>
      <c r="BB943" s="52">
        <f t="shared" si="522"/>
        <v>0</v>
      </c>
      <c r="BC943" s="39">
        <f t="shared" si="523"/>
        <v>0</v>
      </c>
      <c r="BD943" s="51">
        <f t="shared" ca="1" si="524"/>
        <v>0</v>
      </c>
      <c r="BE943" s="15">
        <f t="shared" ca="1" si="525"/>
        <v>19906.60783278125</v>
      </c>
      <c r="BF943" s="39">
        <v>-5862.4009999999998</v>
      </c>
      <c r="BG943" s="15">
        <f t="shared" ca="1" si="526"/>
        <v>548117.37833381735</v>
      </c>
      <c r="BH943" s="15"/>
      <c r="BI943" s="15"/>
    </row>
    <row r="944" spans="1:61" ht="11.25" x14ac:dyDescent="0.2">
      <c r="A944" s="20">
        <v>40446</v>
      </c>
      <c r="B944" s="20"/>
      <c r="C944" s="20">
        <v>1</v>
      </c>
      <c r="D944" s="20">
        <f t="shared" si="510"/>
        <v>4</v>
      </c>
      <c r="E944" s="47">
        <f t="shared" si="511"/>
        <v>3</v>
      </c>
      <c r="F944" s="47">
        <f t="shared" si="512"/>
        <v>43</v>
      </c>
      <c r="G944" s="21" t="s">
        <v>1025</v>
      </c>
      <c r="H944" s="29">
        <v>1372</v>
      </c>
      <c r="I944" s="48"/>
      <c r="J944" s="29">
        <f t="shared" si="513"/>
        <v>2211.5820895522388</v>
      </c>
      <c r="K944" s="125">
        <v>134000.75</v>
      </c>
      <c r="L944" s="125">
        <v>589763.92000000004</v>
      </c>
      <c r="M944" s="125">
        <v>0</v>
      </c>
      <c r="N944" s="126">
        <f t="shared" si="493"/>
        <v>326488.46880000003</v>
      </c>
      <c r="O944" s="126">
        <f t="shared" ca="1" si="494"/>
        <v>431290.88501904492</v>
      </c>
      <c r="P944" s="126">
        <f t="shared" ca="1" si="495"/>
        <v>31441</v>
      </c>
      <c r="Q944" s="49">
        <f t="shared" si="514"/>
        <v>1</v>
      </c>
      <c r="R944" s="49">
        <f t="shared" si="515"/>
        <v>0</v>
      </c>
      <c r="S944" s="49">
        <f ca="1">OFFSET(V!$B$7,D944,Q944)*H944</f>
        <v>6160.2800000000007</v>
      </c>
      <c r="T944" s="49">
        <f ca="1">IF(R944&gt;0,OFFSET(V!$I$7,D944,R944)*IF(R944=1,H944-9300,IF(R944=2,H944-18000,IF(R944=3,H944-45000,0))),0)</f>
        <v>0</v>
      </c>
      <c r="U944" s="49">
        <f>IF(AND(I944=1,H944&gt;20000,H944&lt;=45000),H944*V!$G$7,0)+IF(AND(I944=1,H944&gt;45000,H944&lt;=50000),V!$G$7/5000*(50000-H944)*H944,0)</f>
        <v>0</v>
      </c>
      <c r="V944" s="50">
        <f t="shared" ca="1" si="496"/>
        <v>6160.2800000000007</v>
      </c>
      <c r="W944" s="51">
        <v>0</v>
      </c>
      <c r="X944" s="51">
        <v>0</v>
      </c>
      <c r="Y944" s="52">
        <v>3.3E-3</v>
      </c>
      <c r="Z944" s="52">
        <v>28298.307449692231</v>
      </c>
      <c r="AA944" s="52">
        <v>0</v>
      </c>
      <c r="AB944" s="138">
        <f t="shared" si="516"/>
        <v>0</v>
      </c>
      <c r="AC944" s="52">
        <v>27235.367988017304</v>
      </c>
      <c r="AD944" s="138">
        <f t="shared" si="497"/>
        <v>0</v>
      </c>
      <c r="AE944" s="138">
        <f t="shared" si="498"/>
        <v>1372</v>
      </c>
      <c r="AF944" s="138">
        <f t="shared" si="499"/>
        <v>0</v>
      </c>
      <c r="AG944" s="138">
        <f t="shared" si="500"/>
        <v>0</v>
      </c>
      <c r="AH944" s="29"/>
      <c r="AI944" s="29"/>
      <c r="AJ944" s="15"/>
      <c r="AK944" s="51">
        <f t="shared" ca="1" si="501"/>
        <v>1002723.3072891226</v>
      </c>
      <c r="AL944" s="15">
        <f t="shared" ca="1" si="502"/>
        <v>1040324.5872891226</v>
      </c>
      <c r="AM944" s="49">
        <f t="shared" ca="1" si="503"/>
        <v>6017.4992658946949</v>
      </c>
      <c r="AN944" s="49">
        <f t="shared" ca="1" si="504"/>
        <v>133.74945377689576</v>
      </c>
      <c r="AO944" s="15"/>
      <c r="AP944" s="49">
        <f t="shared" ca="1" si="505"/>
        <v>15848.380579015746</v>
      </c>
      <c r="AQ944" s="15">
        <f t="shared" si="517"/>
        <v>27235.367988017304</v>
      </c>
      <c r="AR944" s="15">
        <f t="shared" si="518"/>
        <v>0</v>
      </c>
      <c r="AS944" s="15"/>
      <c r="AT944" s="15"/>
      <c r="AU944" s="51">
        <f t="shared" si="506"/>
        <v>0</v>
      </c>
      <c r="AV944" s="51">
        <f t="shared" ca="1" si="507"/>
        <v>22924.757029892902</v>
      </c>
      <c r="AW944" s="51">
        <f t="shared" ca="1" si="519"/>
        <v>0</v>
      </c>
      <c r="AX944" s="15">
        <f t="shared" ca="1" si="520"/>
        <v>11537.769620891344</v>
      </c>
      <c r="AY944" s="51">
        <f t="shared" ca="1" si="521"/>
        <v>-701.28093162764253</v>
      </c>
      <c r="AZ944" s="52">
        <f t="shared" ca="1" si="508"/>
        <v>0</v>
      </c>
      <c r="BA944" s="52">
        <f t="shared" ca="1" si="509"/>
        <v>0</v>
      </c>
      <c r="BB944" s="52">
        <f t="shared" si="522"/>
        <v>0</v>
      </c>
      <c r="BC944" s="39">
        <f t="shared" si="523"/>
        <v>0</v>
      </c>
      <c r="BD944" s="51">
        <f t="shared" ca="1" si="524"/>
        <v>0</v>
      </c>
      <c r="BE944" s="15">
        <f t="shared" ca="1" si="525"/>
        <v>38071.856677281008</v>
      </c>
      <c r="BF944" s="39">
        <v>-17850.699000000001</v>
      </c>
      <c r="BG944" s="15">
        <f t="shared" ca="1" si="526"/>
        <v>1066696.9936860751</v>
      </c>
      <c r="BH944" s="15"/>
      <c r="BI944" s="15"/>
    </row>
    <row r="945" spans="1:61" ht="11.25" x14ac:dyDescent="0.2">
      <c r="A945" s="20">
        <v>40501</v>
      </c>
      <c r="B945" s="20"/>
      <c r="C945" s="20">
        <v>1</v>
      </c>
      <c r="D945" s="20">
        <f t="shared" si="510"/>
        <v>4</v>
      </c>
      <c r="E945" s="47">
        <f t="shared" si="511"/>
        <v>5</v>
      </c>
      <c r="F945" s="47">
        <f t="shared" si="512"/>
        <v>45</v>
      </c>
      <c r="G945" s="21" t="s">
        <v>1026</v>
      </c>
      <c r="H945" s="29">
        <v>5481</v>
      </c>
      <c r="I945" s="48"/>
      <c r="J945" s="29">
        <f t="shared" si="513"/>
        <v>8835.0447761194027</v>
      </c>
      <c r="K945" s="125">
        <v>393738.65</v>
      </c>
      <c r="L945" s="125">
        <v>620455.34</v>
      </c>
      <c r="M945" s="125">
        <v>69350</v>
      </c>
      <c r="N945" s="126">
        <f t="shared" si="493"/>
        <v>594819.41059999994</v>
      </c>
      <c r="O945" s="126">
        <f t="shared" ca="1" si="494"/>
        <v>1722963.0763771029</v>
      </c>
      <c r="P945" s="126">
        <f t="shared" ca="1" si="495"/>
        <v>338443</v>
      </c>
      <c r="Q945" s="49">
        <f t="shared" si="514"/>
        <v>1</v>
      </c>
      <c r="R945" s="49">
        <f t="shared" si="515"/>
        <v>0</v>
      </c>
      <c r="S945" s="49">
        <f ca="1">OFFSET(V!$B$7,D945,Q945)*H945</f>
        <v>24609.690000000002</v>
      </c>
      <c r="T945" s="49">
        <f ca="1">IF(R945&gt;0,OFFSET(V!$I$7,D945,R945)*IF(R945=1,H945-9300,IF(R945=2,H945-18000,IF(R945=3,H945-45000,0))),0)</f>
        <v>0</v>
      </c>
      <c r="U945" s="49">
        <f>IF(AND(I945=1,H945&gt;20000,H945&lt;=45000),H945*V!$G$7,0)+IF(AND(I945=1,H945&gt;45000,H945&lt;=50000),V!$G$7/5000*(50000-H945)*H945,0)</f>
        <v>0</v>
      </c>
      <c r="V945" s="50">
        <f t="shared" ca="1" si="496"/>
        <v>24609.690000000002</v>
      </c>
      <c r="W945" s="51">
        <v>28020.600000000002</v>
      </c>
      <c r="X945" s="51">
        <v>0</v>
      </c>
      <c r="Y945" s="52">
        <v>0</v>
      </c>
      <c r="Z945" s="52">
        <v>115354.69430172307</v>
      </c>
      <c r="AA945" s="52">
        <v>0</v>
      </c>
      <c r="AB945" s="138">
        <f t="shared" si="516"/>
        <v>0</v>
      </c>
      <c r="AC945" s="52">
        <v>111021.74764472847</v>
      </c>
      <c r="AD945" s="138">
        <f t="shared" si="497"/>
        <v>0</v>
      </c>
      <c r="AE945" s="138">
        <f t="shared" si="498"/>
        <v>5481</v>
      </c>
      <c r="AF945" s="138">
        <f t="shared" si="499"/>
        <v>0</v>
      </c>
      <c r="AG945" s="138">
        <f t="shared" si="500"/>
        <v>0</v>
      </c>
      <c r="AH945" s="29"/>
      <c r="AI945" s="29"/>
      <c r="AJ945" s="15"/>
      <c r="AK945" s="51">
        <f t="shared" ca="1" si="501"/>
        <v>4005777.2939152196</v>
      </c>
      <c r="AL945" s="15">
        <f t="shared" ca="1" si="502"/>
        <v>4396850.5839152196</v>
      </c>
      <c r="AM945" s="49">
        <f t="shared" ca="1" si="503"/>
        <v>24039.295536711968</v>
      </c>
      <c r="AN945" s="49">
        <f t="shared" ca="1" si="504"/>
        <v>0</v>
      </c>
      <c r="AO945" s="15"/>
      <c r="AP945" s="49">
        <f t="shared" ca="1" si="505"/>
        <v>64604.043903325721</v>
      </c>
      <c r="AQ945" s="15">
        <f t="shared" si="517"/>
        <v>111021.74764472847</v>
      </c>
      <c r="AR945" s="15">
        <f t="shared" si="518"/>
        <v>0</v>
      </c>
      <c r="AS945" s="15"/>
      <c r="AT945" s="15"/>
      <c r="AU945" s="51">
        <f t="shared" si="506"/>
        <v>0</v>
      </c>
      <c r="AV945" s="51">
        <f t="shared" ca="1" si="507"/>
        <v>91582.065073500722</v>
      </c>
      <c r="AW945" s="51">
        <f t="shared" ca="1" si="519"/>
        <v>0</v>
      </c>
      <c r="AX945" s="15">
        <f t="shared" ca="1" si="520"/>
        <v>45164.361332097978</v>
      </c>
      <c r="AY945" s="51">
        <f t="shared" ca="1" si="521"/>
        <v>-2745.1497500861237</v>
      </c>
      <c r="AZ945" s="52">
        <f t="shared" ca="1" si="508"/>
        <v>0</v>
      </c>
      <c r="BA945" s="52">
        <f t="shared" ca="1" si="509"/>
        <v>0</v>
      </c>
      <c r="BB945" s="52">
        <f t="shared" si="522"/>
        <v>0</v>
      </c>
      <c r="BC945" s="39">
        <f t="shared" si="523"/>
        <v>0</v>
      </c>
      <c r="BD945" s="51">
        <f t="shared" ca="1" si="524"/>
        <v>0</v>
      </c>
      <c r="BE945" s="15">
        <f t="shared" ca="1" si="525"/>
        <v>153440.95922674032</v>
      </c>
      <c r="BF945" s="39">
        <v>-57056.292999999998</v>
      </c>
      <c r="BG945" s="15">
        <f t="shared" ca="1" si="526"/>
        <v>4517274.5456786724</v>
      </c>
      <c r="BH945" s="15"/>
      <c r="BI945" s="15"/>
    </row>
    <row r="946" spans="1:61" ht="11.25" x14ac:dyDescent="0.2">
      <c r="A946" s="20">
        <v>40502</v>
      </c>
      <c r="B946" s="20"/>
      <c r="C946" s="20">
        <v>1</v>
      </c>
      <c r="D946" s="20">
        <f t="shared" si="510"/>
        <v>4</v>
      </c>
      <c r="E946" s="47">
        <f t="shared" si="511"/>
        <v>3</v>
      </c>
      <c r="F946" s="47">
        <f t="shared" si="512"/>
        <v>43</v>
      </c>
      <c r="G946" s="21" t="s">
        <v>1027</v>
      </c>
      <c r="H946" s="29">
        <v>2193</v>
      </c>
      <c r="I946" s="48"/>
      <c r="J946" s="29">
        <f t="shared" si="513"/>
        <v>3534.9850746268658</v>
      </c>
      <c r="K946" s="125">
        <v>194492.7</v>
      </c>
      <c r="L946" s="125">
        <v>637116.87</v>
      </c>
      <c r="M946" s="125">
        <v>0</v>
      </c>
      <c r="N946" s="126">
        <f t="shared" si="493"/>
        <v>388510.32330000005</v>
      </c>
      <c r="O946" s="126">
        <f t="shared" ca="1" si="494"/>
        <v>689373.84172504779</v>
      </c>
      <c r="P946" s="126">
        <f t="shared" ca="1" si="495"/>
        <v>90259</v>
      </c>
      <c r="Q946" s="49">
        <f t="shared" si="514"/>
        <v>1</v>
      </c>
      <c r="R946" s="49">
        <f t="shared" si="515"/>
        <v>0</v>
      </c>
      <c r="S946" s="49">
        <f ca="1">OFFSET(V!$B$7,D946,Q946)*H946</f>
        <v>9846.57</v>
      </c>
      <c r="T946" s="49">
        <f ca="1">IF(R946&gt;0,OFFSET(V!$I$7,D946,R946)*IF(R946=1,H946-9300,IF(R946=2,H946-18000,IF(R946=3,H946-45000,0))),0)</f>
        <v>0</v>
      </c>
      <c r="U946" s="49">
        <f>IF(AND(I946=1,H946&gt;20000,H946&lt;=45000),H946*V!$G$7,0)+IF(AND(I946=1,H946&gt;45000,H946&lt;=50000),V!$G$7/5000*(50000-H946)*H946,0)</f>
        <v>0</v>
      </c>
      <c r="V946" s="50">
        <f t="shared" ca="1" si="496"/>
        <v>9846.57</v>
      </c>
      <c r="W946" s="51">
        <v>11020.16</v>
      </c>
      <c r="X946" s="51">
        <v>0</v>
      </c>
      <c r="Y946" s="52">
        <v>6.0000000000000002E-5</v>
      </c>
      <c r="Z946" s="52">
        <v>139421.23354868713</v>
      </c>
      <c r="AA946" s="52">
        <v>5866</v>
      </c>
      <c r="AB946" s="138">
        <f t="shared" si="516"/>
        <v>4866</v>
      </c>
      <c r="AC946" s="52">
        <v>134184.30087355262</v>
      </c>
      <c r="AD946" s="138">
        <f t="shared" si="497"/>
        <v>0</v>
      </c>
      <c r="AE946" s="138">
        <f t="shared" si="498"/>
        <v>2193</v>
      </c>
      <c r="AF946" s="138">
        <f t="shared" si="499"/>
        <v>0</v>
      </c>
      <c r="AG946" s="138">
        <f t="shared" si="500"/>
        <v>0</v>
      </c>
      <c r="AH946" s="29"/>
      <c r="AI946" s="29"/>
      <c r="AJ946" s="15"/>
      <c r="AK946" s="51">
        <f t="shared" ca="1" si="501"/>
        <v>1602749.426301054</v>
      </c>
      <c r="AL946" s="15">
        <f t="shared" ca="1" si="502"/>
        <v>1713875.1563010539</v>
      </c>
      <c r="AM946" s="49">
        <f t="shared" ca="1" si="503"/>
        <v>9618.3497741305146</v>
      </c>
      <c r="AN946" s="49">
        <f t="shared" ca="1" si="504"/>
        <v>2.4318082504890142</v>
      </c>
      <c r="AO946" s="15"/>
      <c r="AP946" s="49">
        <f t="shared" ca="1" si="505"/>
        <v>78082.435636957613</v>
      </c>
      <c r="AQ946" s="15">
        <f t="shared" si="517"/>
        <v>134184.30087355262</v>
      </c>
      <c r="AR946" s="15">
        <f t="shared" si="518"/>
        <v>0</v>
      </c>
      <c r="AS946" s="15"/>
      <c r="AT946" s="15"/>
      <c r="AU946" s="51">
        <f t="shared" si="506"/>
        <v>2433</v>
      </c>
      <c r="AV946" s="51">
        <f t="shared" ca="1" si="507"/>
        <v>36642.85143334922</v>
      </c>
      <c r="AW946" s="51">
        <f t="shared" ca="1" si="519"/>
        <v>3607.5837158905197</v>
      </c>
      <c r="AX946" s="15">
        <f t="shared" ca="1" si="520"/>
        <v>0</v>
      </c>
      <c r="AY946" s="51">
        <f t="shared" ca="1" si="521"/>
        <v>0</v>
      </c>
      <c r="AZ946" s="52">
        <f t="shared" ca="1" si="508"/>
        <v>0</v>
      </c>
      <c r="BA946" s="52">
        <f t="shared" ca="1" si="509"/>
        <v>0</v>
      </c>
      <c r="BB946" s="52">
        <f t="shared" si="522"/>
        <v>0</v>
      </c>
      <c r="BC946" s="39">
        <f t="shared" si="523"/>
        <v>0</v>
      </c>
      <c r="BD946" s="51">
        <f t="shared" ca="1" si="524"/>
        <v>0</v>
      </c>
      <c r="BE946" s="15">
        <f t="shared" ca="1" si="525"/>
        <v>120765.87078619735</v>
      </c>
      <c r="BF946" s="39">
        <v>-28010.760999999999</v>
      </c>
      <c r="BG946" s="15">
        <f t="shared" ca="1" si="526"/>
        <v>1816251.0476696324</v>
      </c>
      <c r="BH946" s="15"/>
      <c r="BI946" s="15"/>
    </row>
    <row r="947" spans="1:61" ht="11.25" x14ac:dyDescent="0.2">
      <c r="A947" s="20">
        <v>40503</v>
      </c>
      <c r="B947" s="20"/>
      <c r="C947" s="20">
        <v>1</v>
      </c>
      <c r="D947" s="20">
        <f t="shared" si="510"/>
        <v>4</v>
      </c>
      <c r="E947" s="47">
        <f t="shared" si="511"/>
        <v>4</v>
      </c>
      <c r="F947" s="47">
        <f t="shared" si="512"/>
        <v>44</v>
      </c>
      <c r="G947" s="21" t="s">
        <v>1028</v>
      </c>
      <c r="H947" s="29">
        <v>3892</v>
      </c>
      <c r="I947" s="48"/>
      <c r="J947" s="29">
        <f t="shared" si="513"/>
        <v>6273.6716417910447</v>
      </c>
      <c r="K947" s="125">
        <v>367660.85</v>
      </c>
      <c r="L947" s="125">
        <v>1819470.84</v>
      </c>
      <c r="M947" s="125">
        <v>0</v>
      </c>
      <c r="N947" s="126">
        <f t="shared" si="493"/>
        <v>974309.43959999993</v>
      </c>
      <c r="O947" s="126">
        <f t="shared" ca="1" si="494"/>
        <v>1223457.8166866784</v>
      </c>
      <c r="P947" s="126">
        <f t="shared" ca="1" si="495"/>
        <v>74745</v>
      </c>
      <c r="Q947" s="49">
        <f t="shared" si="514"/>
        <v>1</v>
      </c>
      <c r="R947" s="49">
        <f t="shared" si="515"/>
        <v>0</v>
      </c>
      <c r="S947" s="49">
        <f ca="1">OFFSET(V!$B$7,D947,Q947)*H947</f>
        <v>17475.080000000002</v>
      </c>
      <c r="T947" s="49">
        <f ca="1">IF(R947&gt;0,OFFSET(V!$I$7,D947,R947)*IF(R947=1,H947-9300,IF(R947=2,H947-18000,IF(R947=3,H947-45000,0))),0)</f>
        <v>0</v>
      </c>
      <c r="U947" s="49">
        <f>IF(AND(I947=1,H947&gt;20000,H947&lt;=45000),H947*V!$G$7,0)+IF(AND(I947=1,H947&gt;45000,H947&lt;=50000),V!$G$7/5000*(50000-H947)*H947,0)</f>
        <v>0</v>
      </c>
      <c r="V947" s="50">
        <f t="shared" ca="1" si="496"/>
        <v>17475.080000000002</v>
      </c>
      <c r="W947" s="51">
        <v>17440.02</v>
      </c>
      <c r="X947" s="51">
        <v>0</v>
      </c>
      <c r="Y947" s="52">
        <v>0</v>
      </c>
      <c r="Z947" s="52">
        <v>273515.96985530836</v>
      </c>
      <c r="AA947" s="52">
        <v>3859</v>
      </c>
      <c r="AB947" s="138">
        <f t="shared" si="516"/>
        <v>2859</v>
      </c>
      <c r="AC947" s="52">
        <v>263242.17810029443</v>
      </c>
      <c r="AD947" s="138">
        <f t="shared" si="497"/>
        <v>0</v>
      </c>
      <c r="AE947" s="138">
        <f t="shared" si="498"/>
        <v>3892</v>
      </c>
      <c r="AF947" s="138">
        <f t="shared" si="499"/>
        <v>0</v>
      </c>
      <c r="AG947" s="138">
        <f t="shared" si="500"/>
        <v>0</v>
      </c>
      <c r="AH947" s="29"/>
      <c r="AI947" s="29"/>
      <c r="AJ947" s="15"/>
      <c r="AK947" s="51">
        <f t="shared" ca="1" si="501"/>
        <v>2844459.9941466949</v>
      </c>
      <c r="AL947" s="15">
        <f t="shared" ca="1" si="502"/>
        <v>2954120.094146695</v>
      </c>
      <c r="AM947" s="49">
        <f t="shared" ca="1" si="503"/>
        <v>17070.048937946176</v>
      </c>
      <c r="AN947" s="49">
        <f t="shared" ca="1" si="504"/>
        <v>0</v>
      </c>
      <c r="AO947" s="15"/>
      <c r="AP947" s="49">
        <f t="shared" ca="1" si="505"/>
        <v>153181.78277664693</v>
      </c>
      <c r="AQ947" s="15">
        <f t="shared" si="517"/>
        <v>263242.17810029443</v>
      </c>
      <c r="AR947" s="15">
        <f t="shared" si="518"/>
        <v>0</v>
      </c>
      <c r="AS947" s="15"/>
      <c r="AT947" s="15"/>
      <c r="AU947" s="51">
        <f t="shared" si="506"/>
        <v>1429.5</v>
      </c>
      <c r="AV947" s="51">
        <f t="shared" ca="1" si="507"/>
        <v>65031.453615410479</v>
      </c>
      <c r="AW947" s="51">
        <f t="shared" ca="1" si="519"/>
        <v>17275.223898207565</v>
      </c>
      <c r="AX947" s="15">
        <f t="shared" ca="1" si="520"/>
        <v>0</v>
      </c>
      <c r="AY947" s="51">
        <f t="shared" ca="1" si="521"/>
        <v>0</v>
      </c>
      <c r="AZ947" s="52">
        <f t="shared" ca="1" si="508"/>
        <v>0</v>
      </c>
      <c r="BA947" s="52">
        <f t="shared" ca="1" si="509"/>
        <v>0</v>
      </c>
      <c r="BB947" s="52">
        <f t="shared" si="522"/>
        <v>0</v>
      </c>
      <c r="BC947" s="39">
        <f t="shared" si="523"/>
        <v>0</v>
      </c>
      <c r="BD947" s="51">
        <f t="shared" ca="1" si="524"/>
        <v>0</v>
      </c>
      <c r="BE947" s="15">
        <f t="shared" ca="1" si="525"/>
        <v>236917.96029026498</v>
      </c>
      <c r="BF947" s="39">
        <v>-55171.512000000002</v>
      </c>
      <c r="BG947" s="15">
        <f t="shared" ca="1" si="526"/>
        <v>3152936.5913749058</v>
      </c>
      <c r="BH947" s="15"/>
      <c r="BI947" s="15"/>
    </row>
    <row r="948" spans="1:61" ht="11.25" x14ac:dyDescent="0.2">
      <c r="A948" s="20">
        <v>40504</v>
      </c>
      <c r="B948" s="20"/>
      <c r="C948" s="20">
        <v>1</v>
      </c>
      <c r="D948" s="20">
        <f t="shared" si="510"/>
        <v>4</v>
      </c>
      <c r="E948" s="47">
        <f t="shared" si="511"/>
        <v>3</v>
      </c>
      <c r="F948" s="47">
        <f t="shared" si="512"/>
        <v>43</v>
      </c>
      <c r="G948" s="21" t="s">
        <v>1029</v>
      </c>
      <c r="H948" s="29">
        <v>2293</v>
      </c>
      <c r="I948" s="48"/>
      <c r="J948" s="29">
        <f t="shared" si="513"/>
        <v>3696.1791044776119</v>
      </c>
      <c r="K948" s="125">
        <v>175172.09999999998</v>
      </c>
      <c r="L948" s="125">
        <v>688011.24</v>
      </c>
      <c r="M948" s="125">
        <v>0</v>
      </c>
      <c r="N948" s="126">
        <f t="shared" si="493"/>
        <v>394448.29559999995</v>
      </c>
      <c r="O948" s="126">
        <f t="shared" ca="1" si="494"/>
        <v>720809.03742614435</v>
      </c>
      <c r="P948" s="126">
        <f t="shared" ca="1" si="495"/>
        <v>97908</v>
      </c>
      <c r="Q948" s="49">
        <f t="shared" si="514"/>
        <v>1</v>
      </c>
      <c r="R948" s="49">
        <f t="shared" si="515"/>
        <v>0</v>
      </c>
      <c r="S948" s="49">
        <f ca="1">OFFSET(V!$B$7,D948,Q948)*H948</f>
        <v>10295.57</v>
      </c>
      <c r="T948" s="49">
        <f ca="1">IF(R948&gt;0,OFFSET(V!$I$7,D948,R948)*IF(R948=1,H948-9300,IF(R948=2,H948-18000,IF(R948=3,H948-45000,0))),0)</f>
        <v>0</v>
      </c>
      <c r="U948" s="49">
        <f>IF(AND(I948=1,H948&gt;20000,H948&lt;=45000),H948*V!$G$7,0)+IF(AND(I948=1,H948&gt;45000,H948&lt;=50000),V!$G$7/5000*(50000-H948)*H948,0)</f>
        <v>0</v>
      </c>
      <c r="V948" s="50">
        <f t="shared" ca="1" si="496"/>
        <v>10295.57</v>
      </c>
      <c r="W948" s="51">
        <v>0</v>
      </c>
      <c r="X948" s="51">
        <v>0</v>
      </c>
      <c r="Y948" s="52">
        <v>0</v>
      </c>
      <c r="Z948" s="52">
        <v>7146.733719468325</v>
      </c>
      <c r="AA948" s="52">
        <v>0</v>
      </c>
      <c r="AB948" s="138">
        <f t="shared" si="516"/>
        <v>0</v>
      </c>
      <c r="AC948" s="52">
        <v>6878.2885021700613</v>
      </c>
      <c r="AD948" s="138">
        <f t="shared" si="497"/>
        <v>0</v>
      </c>
      <c r="AE948" s="138">
        <f t="shared" si="498"/>
        <v>2293</v>
      </c>
      <c r="AF948" s="138">
        <f t="shared" si="499"/>
        <v>0</v>
      </c>
      <c r="AG948" s="138">
        <f t="shared" si="500"/>
        <v>0</v>
      </c>
      <c r="AH948" s="29"/>
      <c r="AI948" s="29"/>
      <c r="AJ948" s="15"/>
      <c r="AK948" s="51">
        <f t="shared" ca="1" si="501"/>
        <v>1675834.2154620686</v>
      </c>
      <c r="AL948" s="15">
        <f t="shared" ca="1" si="502"/>
        <v>1784037.7854620686</v>
      </c>
      <c r="AM948" s="49">
        <f t="shared" ca="1" si="503"/>
        <v>10056.943015084938</v>
      </c>
      <c r="AN948" s="49">
        <f t="shared" ca="1" si="504"/>
        <v>0</v>
      </c>
      <c r="AO948" s="15"/>
      <c r="AP948" s="49">
        <f t="shared" ca="1" si="505"/>
        <v>4002.5063719579671</v>
      </c>
      <c r="AQ948" s="15">
        <f t="shared" si="517"/>
        <v>6878.2885021700613</v>
      </c>
      <c r="AR948" s="15">
        <f t="shared" si="518"/>
        <v>0</v>
      </c>
      <c r="AS948" s="15"/>
      <c r="AT948" s="15"/>
      <c r="AU948" s="51">
        <f t="shared" si="506"/>
        <v>0</v>
      </c>
      <c r="AV948" s="51">
        <f t="shared" ca="1" si="507"/>
        <v>38313.752091504684</v>
      </c>
      <c r="AW948" s="51">
        <f t="shared" ca="1" si="519"/>
        <v>0</v>
      </c>
      <c r="AX948" s="15">
        <f t="shared" ca="1" si="520"/>
        <v>35437.969961292591</v>
      </c>
      <c r="AY948" s="51">
        <f t="shared" ca="1" si="521"/>
        <v>-2153.9667895993016</v>
      </c>
      <c r="AZ948" s="52">
        <f t="shared" ca="1" si="508"/>
        <v>0</v>
      </c>
      <c r="BA948" s="52">
        <f t="shared" ca="1" si="509"/>
        <v>0</v>
      </c>
      <c r="BB948" s="52">
        <f t="shared" si="522"/>
        <v>0</v>
      </c>
      <c r="BC948" s="39">
        <f t="shared" si="523"/>
        <v>0</v>
      </c>
      <c r="BD948" s="51">
        <f t="shared" ca="1" si="524"/>
        <v>0</v>
      </c>
      <c r="BE948" s="15">
        <f t="shared" ca="1" si="525"/>
        <v>40162.29167386335</v>
      </c>
      <c r="BF948" s="39">
        <v>-26968.606</v>
      </c>
      <c r="BG948" s="15">
        <f t="shared" ca="1" si="526"/>
        <v>1807288.4141510169</v>
      </c>
      <c r="BH948" s="15"/>
      <c r="BI948" s="15"/>
    </row>
    <row r="949" spans="1:61" ht="11.25" x14ac:dyDescent="0.2">
      <c r="A949" s="20">
        <v>40505</v>
      </c>
      <c r="B949" s="20"/>
      <c r="C949" s="20">
        <v>1</v>
      </c>
      <c r="D949" s="20">
        <f t="shared" si="510"/>
        <v>4</v>
      </c>
      <c r="E949" s="47">
        <f t="shared" si="511"/>
        <v>3</v>
      </c>
      <c r="F949" s="47">
        <f t="shared" si="512"/>
        <v>43</v>
      </c>
      <c r="G949" s="21" t="s">
        <v>1030</v>
      </c>
      <c r="H949" s="29">
        <v>1298</v>
      </c>
      <c r="I949" s="48"/>
      <c r="J949" s="29">
        <f t="shared" si="513"/>
        <v>2092.2985074626868</v>
      </c>
      <c r="K949" s="125">
        <v>75579.8</v>
      </c>
      <c r="L949" s="125">
        <v>87530.46</v>
      </c>
      <c r="M949" s="125">
        <v>0</v>
      </c>
      <c r="N949" s="126">
        <f t="shared" si="493"/>
        <v>88554.335400000011</v>
      </c>
      <c r="O949" s="126">
        <f t="shared" ca="1" si="494"/>
        <v>408028.84020023351</v>
      </c>
      <c r="P949" s="126">
        <f t="shared" ca="1" si="495"/>
        <v>95842</v>
      </c>
      <c r="Q949" s="49">
        <f t="shared" si="514"/>
        <v>1</v>
      </c>
      <c r="R949" s="49">
        <f t="shared" si="515"/>
        <v>0</v>
      </c>
      <c r="S949" s="49">
        <f ca="1">OFFSET(V!$B$7,D949,Q949)*H949</f>
        <v>5828.02</v>
      </c>
      <c r="T949" s="49">
        <f ca="1">IF(R949&gt;0,OFFSET(V!$I$7,D949,R949)*IF(R949=1,H949-9300,IF(R949=2,H949-18000,IF(R949=3,H949-45000,0))),0)</f>
        <v>0</v>
      </c>
      <c r="U949" s="49">
        <f>IF(AND(I949=1,H949&gt;20000,H949&lt;=45000),H949*V!$G$7,0)+IF(AND(I949=1,H949&gt;45000,H949&lt;=50000),V!$G$7/5000*(50000-H949)*H949,0)</f>
        <v>0</v>
      </c>
      <c r="V949" s="50">
        <f t="shared" ca="1" si="496"/>
        <v>5828.02</v>
      </c>
      <c r="W949" s="51">
        <v>0</v>
      </c>
      <c r="X949" s="51">
        <v>0</v>
      </c>
      <c r="Y949" s="52">
        <v>0</v>
      </c>
      <c r="Z949" s="52">
        <v>67555.634688197199</v>
      </c>
      <c r="AA949" s="52">
        <v>32379</v>
      </c>
      <c r="AB949" s="138">
        <f t="shared" si="516"/>
        <v>31379</v>
      </c>
      <c r="AC949" s="52">
        <v>65018.113668742684</v>
      </c>
      <c r="AD949" s="138">
        <f t="shared" si="497"/>
        <v>0</v>
      </c>
      <c r="AE949" s="138">
        <f t="shared" si="498"/>
        <v>1298</v>
      </c>
      <c r="AF949" s="138">
        <f t="shared" si="499"/>
        <v>0</v>
      </c>
      <c r="AG949" s="138">
        <f t="shared" si="500"/>
        <v>0</v>
      </c>
      <c r="AH949" s="29"/>
      <c r="AI949" s="29"/>
      <c r="AJ949" s="15"/>
      <c r="AK949" s="51">
        <f t="shared" ca="1" si="501"/>
        <v>948640.56330997183</v>
      </c>
      <c r="AL949" s="15">
        <f t="shared" ca="1" si="502"/>
        <v>1050310.5833099717</v>
      </c>
      <c r="AM949" s="49">
        <f t="shared" ca="1" si="503"/>
        <v>5692.9402675884212</v>
      </c>
      <c r="AN949" s="49">
        <f t="shared" ca="1" si="504"/>
        <v>0</v>
      </c>
      <c r="AO949" s="15"/>
      <c r="AP949" s="49">
        <f t="shared" ca="1" si="505"/>
        <v>37834.326688932459</v>
      </c>
      <c r="AQ949" s="15">
        <f t="shared" si="517"/>
        <v>65018.113668742684</v>
      </c>
      <c r="AR949" s="15">
        <f t="shared" si="518"/>
        <v>0</v>
      </c>
      <c r="AS949" s="15"/>
      <c r="AT949" s="15"/>
      <c r="AU949" s="51">
        <f t="shared" si="506"/>
        <v>15689.5</v>
      </c>
      <c r="AV949" s="51">
        <f t="shared" ca="1" si="507"/>
        <v>21688.290542857863</v>
      </c>
      <c r="AW949" s="51">
        <f t="shared" ca="1" si="519"/>
        <v>0</v>
      </c>
      <c r="AX949" s="15">
        <f t="shared" ca="1" si="520"/>
        <v>10194.003563047641</v>
      </c>
      <c r="AY949" s="51">
        <f t="shared" ca="1" si="521"/>
        <v>-619.6050493819165</v>
      </c>
      <c r="AZ949" s="52">
        <f t="shared" ca="1" si="508"/>
        <v>0</v>
      </c>
      <c r="BA949" s="52">
        <f t="shared" ca="1" si="509"/>
        <v>0</v>
      </c>
      <c r="BB949" s="52">
        <f t="shared" si="522"/>
        <v>0</v>
      </c>
      <c r="BC949" s="39">
        <f t="shared" si="523"/>
        <v>0</v>
      </c>
      <c r="BD949" s="51">
        <f t="shared" ca="1" si="524"/>
        <v>0</v>
      </c>
      <c r="BE949" s="15">
        <f t="shared" ca="1" si="525"/>
        <v>74592.512182408405</v>
      </c>
      <c r="BF949" s="39">
        <v>-13556.947</v>
      </c>
      <c r="BG949" s="15">
        <f t="shared" ca="1" si="526"/>
        <v>1117039.0887599688</v>
      </c>
      <c r="BH949" s="15"/>
      <c r="BI949" s="15"/>
    </row>
    <row r="950" spans="1:61" ht="11.25" x14ac:dyDescent="0.2">
      <c r="A950" s="20">
        <v>40506</v>
      </c>
      <c r="B950" s="20"/>
      <c r="C950" s="20">
        <v>1</v>
      </c>
      <c r="D950" s="20">
        <f t="shared" si="510"/>
        <v>4</v>
      </c>
      <c r="E950" s="47">
        <f t="shared" si="511"/>
        <v>4</v>
      </c>
      <c r="F950" s="47">
        <f t="shared" si="512"/>
        <v>44</v>
      </c>
      <c r="G950" s="21" t="s">
        <v>1031</v>
      </c>
      <c r="H950" s="29">
        <v>4074</v>
      </c>
      <c r="I950" s="48"/>
      <c r="J950" s="29">
        <f t="shared" si="513"/>
        <v>6567.0447761194027</v>
      </c>
      <c r="K950" s="125">
        <v>247829.69999999998</v>
      </c>
      <c r="L950" s="125">
        <v>503928.2</v>
      </c>
      <c r="M950" s="125">
        <v>57883</v>
      </c>
      <c r="N950" s="126">
        <f t="shared" si="493"/>
        <v>432852.38199999998</v>
      </c>
      <c r="O950" s="126">
        <f t="shared" ca="1" si="494"/>
        <v>1280669.8728626741</v>
      </c>
      <c r="P950" s="126">
        <f t="shared" ca="1" si="495"/>
        <v>254345</v>
      </c>
      <c r="Q950" s="49">
        <f t="shared" si="514"/>
        <v>1</v>
      </c>
      <c r="R950" s="49">
        <f t="shared" si="515"/>
        <v>0</v>
      </c>
      <c r="S950" s="49">
        <f ca="1">OFFSET(V!$B$7,D950,Q950)*H950</f>
        <v>18292.260000000002</v>
      </c>
      <c r="T950" s="49">
        <f ca="1">IF(R950&gt;0,OFFSET(V!$I$7,D950,R950)*IF(R950=1,H950-9300,IF(R950=2,H950-18000,IF(R950=3,H950-45000,0))),0)</f>
        <v>0</v>
      </c>
      <c r="U950" s="49">
        <f>IF(AND(I950=1,H950&gt;20000,H950&lt;=45000),H950*V!$G$7,0)+IF(AND(I950=1,H950&gt;45000,H950&lt;=50000),V!$G$7/5000*(50000-H950)*H950,0)</f>
        <v>0</v>
      </c>
      <c r="V950" s="50">
        <f t="shared" ca="1" si="496"/>
        <v>18292.260000000002</v>
      </c>
      <c r="W950" s="51">
        <v>21516.039999999997</v>
      </c>
      <c r="X950" s="51">
        <v>0</v>
      </c>
      <c r="Y950" s="52">
        <v>0</v>
      </c>
      <c r="Z950" s="52">
        <v>97461.421625981966</v>
      </c>
      <c r="AA950" s="52">
        <v>1492</v>
      </c>
      <c r="AB950" s="138">
        <f t="shared" si="516"/>
        <v>492</v>
      </c>
      <c r="AC950" s="52">
        <v>93800.581089092506</v>
      </c>
      <c r="AD950" s="138">
        <f t="shared" si="497"/>
        <v>0</v>
      </c>
      <c r="AE950" s="138">
        <f t="shared" si="498"/>
        <v>4074</v>
      </c>
      <c r="AF950" s="138">
        <f t="shared" si="499"/>
        <v>0</v>
      </c>
      <c r="AG950" s="138">
        <f t="shared" si="500"/>
        <v>0</v>
      </c>
      <c r="AH950" s="29"/>
      <c r="AI950" s="29"/>
      <c r="AJ950" s="15"/>
      <c r="AK950" s="51">
        <f t="shared" ca="1" si="501"/>
        <v>2977474.3104197416</v>
      </c>
      <c r="AL950" s="15">
        <f t="shared" ca="1" si="502"/>
        <v>3271627.6104197414</v>
      </c>
      <c r="AM950" s="49">
        <f t="shared" ca="1" si="503"/>
        <v>17868.288636483227</v>
      </c>
      <c r="AN950" s="49">
        <f t="shared" ca="1" si="504"/>
        <v>0</v>
      </c>
      <c r="AO950" s="15"/>
      <c r="AP950" s="49">
        <f t="shared" ca="1" si="505"/>
        <v>54582.97124117495</v>
      </c>
      <c r="AQ950" s="15">
        <f t="shared" si="517"/>
        <v>93800.581089092506</v>
      </c>
      <c r="AR950" s="15">
        <f t="shared" si="518"/>
        <v>0</v>
      </c>
      <c r="AS950" s="15"/>
      <c r="AT950" s="15"/>
      <c r="AU950" s="51">
        <f t="shared" si="506"/>
        <v>246</v>
      </c>
      <c r="AV950" s="51">
        <f t="shared" ca="1" si="507"/>
        <v>68072.492813253411</v>
      </c>
      <c r="AW950" s="51">
        <f t="shared" ca="1" si="519"/>
        <v>0</v>
      </c>
      <c r="AX950" s="15">
        <f t="shared" ca="1" si="520"/>
        <v>29100.882965335855</v>
      </c>
      <c r="AY950" s="51">
        <f t="shared" ca="1" si="521"/>
        <v>-1768.7902417608784</v>
      </c>
      <c r="AZ950" s="52">
        <f t="shared" ca="1" si="508"/>
        <v>0</v>
      </c>
      <c r="BA950" s="52">
        <f t="shared" ca="1" si="509"/>
        <v>0</v>
      </c>
      <c r="BB950" s="52">
        <f t="shared" si="522"/>
        <v>0</v>
      </c>
      <c r="BC950" s="39">
        <f t="shared" si="523"/>
        <v>0</v>
      </c>
      <c r="BD950" s="51">
        <f t="shared" ca="1" si="524"/>
        <v>0</v>
      </c>
      <c r="BE950" s="15">
        <f t="shared" ca="1" si="525"/>
        <v>121132.67381266749</v>
      </c>
      <c r="BF950" s="39">
        <v>-43053.921999999999</v>
      </c>
      <c r="BG950" s="15">
        <f t="shared" ca="1" si="526"/>
        <v>3367574.6508688922</v>
      </c>
      <c r="BH950" s="15"/>
      <c r="BI950" s="15"/>
    </row>
    <row r="951" spans="1:61" ht="11.25" x14ac:dyDescent="0.2">
      <c r="A951" s="20">
        <v>40507</v>
      </c>
      <c r="B951" s="20"/>
      <c r="C951" s="20">
        <v>1</v>
      </c>
      <c r="D951" s="20">
        <f t="shared" si="510"/>
        <v>4</v>
      </c>
      <c r="E951" s="47">
        <f t="shared" si="511"/>
        <v>3</v>
      </c>
      <c r="F951" s="47">
        <f t="shared" si="512"/>
        <v>43</v>
      </c>
      <c r="G951" s="21" t="s">
        <v>1032</v>
      </c>
      <c r="H951" s="29">
        <v>1974</v>
      </c>
      <c r="I951" s="48"/>
      <c r="J951" s="29">
        <f t="shared" si="513"/>
        <v>3181.9701492537315</v>
      </c>
      <c r="K951" s="125">
        <v>154098.5</v>
      </c>
      <c r="L951" s="125">
        <v>590066.24</v>
      </c>
      <c r="M951" s="125">
        <v>0</v>
      </c>
      <c r="N951" s="126">
        <f t="shared" si="493"/>
        <v>341076.7536</v>
      </c>
      <c r="O951" s="126">
        <f t="shared" ca="1" si="494"/>
        <v>620530.76313964627</v>
      </c>
      <c r="P951" s="126">
        <f t="shared" ca="1" si="495"/>
        <v>83836</v>
      </c>
      <c r="Q951" s="49">
        <f t="shared" si="514"/>
        <v>1</v>
      </c>
      <c r="R951" s="49">
        <f t="shared" si="515"/>
        <v>0</v>
      </c>
      <c r="S951" s="49">
        <f ca="1">OFFSET(V!$B$7,D951,Q951)*H951</f>
        <v>8863.26</v>
      </c>
      <c r="T951" s="49">
        <f ca="1">IF(R951&gt;0,OFFSET(V!$I$7,D951,R951)*IF(R951=1,H951-9300,IF(R951=2,H951-18000,IF(R951=3,H951-45000,0))),0)</f>
        <v>0</v>
      </c>
      <c r="U951" s="49">
        <f>IF(AND(I951=1,H951&gt;20000,H951&lt;=45000),H951*V!$G$7,0)+IF(AND(I951=1,H951&gt;45000,H951&lt;=50000),V!$G$7/5000*(50000-H951)*H951,0)</f>
        <v>0</v>
      </c>
      <c r="V951" s="50">
        <f t="shared" ca="1" si="496"/>
        <v>8863.26</v>
      </c>
      <c r="W951" s="51">
        <v>0</v>
      </c>
      <c r="X951" s="51">
        <v>0</v>
      </c>
      <c r="Y951" s="52">
        <v>0</v>
      </c>
      <c r="Z951" s="52">
        <v>25900.191129553859</v>
      </c>
      <c r="AA951" s="52">
        <v>0</v>
      </c>
      <c r="AB951" s="138">
        <f t="shared" si="516"/>
        <v>0</v>
      </c>
      <c r="AC951" s="52">
        <v>24927.329580661997</v>
      </c>
      <c r="AD951" s="138">
        <f t="shared" si="497"/>
        <v>0</v>
      </c>
      <c r="AE951" s="138">
        <f t="shared" si="498"/>
        <v>1974</v>
      </c>
      <c r="AF951" s="138">
        <f t="shared" si="499"/>
        <v>0</v>
      </c>
      <c r="AG951" s="138">
        <f t="shared" si="500"/>
        <v>0</v>
      </c>
      <c r="AH951" s="29"/>
      <c r="AI951" s="29"/>
      <c r="AJ951" s="15"/>
      <c r="AK951" s="51">
        <f t="shared" ca="1" si="501"/>
        <v>1442693.7380384316</v>
      </c>
      <c r="AL951" s="15">
        <f t="shared" ca="1" si="502"/>
        <v>1535392.9980384316</v>
      </c>
      <c r="AM951" s="49">
        <f t="shared" ca="1" si="503"/>
        <v>8657.8305764403267</v>
      </c>
      <c r="AN951" s="49">
        <f t="shared" ca="1" si="504"/>
        <v>0</v>
      </c>
      <c r="AO951" s="15"/>
      <c r="AP951" s="49">
        <f t="shared" ca="1" si="505"/>
        <v>14505.322864985748</v>
      </c>
      <c r="AQ951" s="15">
        <f t="shared" si="517"/>
        <v>24927.329580661997</v>
      </c>
      <c r="AR951" s="15">
        <f t="shared" si="518"/>
        <v>0</v>
      </c>
      <c r="AS951" s="15"/>
      <c r="AT951" s="15"/>
      <c r="AU951" s="51">
        <f t="shared" si="506"/>
        <v>0</v>
      </c>
      <c r="AV951" s="51">
        <f t="shared" ca="1" si="507"/>
        <v>32983.578991988768</v>
      </c>
      <c r="AW951" s="51">
        <f t="shared" ca="1" si="519"/>
        <v>0</v>
      </c>
      <c r="AX951" s="15">
        <f t="shared" ca="1" si="520"/>
        <v>22561.57227631252</v>
      </c>
      <c r="AY951" s="51">
        <f t="shared" ca="1" si="521"/>
        <v>-1371.3222697971078</v>
      </c>
      <c r="AZ951" s="52">
        <f t="shared" ca="1" si="508"/>
        <v>0</v>
      </c>
      <c r="BA951" s="52">
        <f t="shared" ca="1" si="509"/>
        <v>0</v>
      </c>
      <c r="BB951" s="52">
        <f t="shared" si="522"/>
        <v>0</v>
      </c>
      <c r="BC951" s="39">
        <f t="shared" si="523"/>
        <v>0</v>
      </c>
      <c r="BD951" s="51">
        <f t="shared" ca="1" si="524"/>
        <v>0</v>
      </c>
      <c r="BE951" s="15">
        <f t="shared" ca="1" si="525"/>
        <v>46117.57958717741</v>
      </c>
      <c r="BF951" s="39">
        <v>-24081.42</v>
      </c>
      <c r="BG951" s="15">
        <f t="shared" ca="1" si="526"/>
        <v>1566086.9882020494</v>
      </c>
      <c r="BH951" s="15"/>
      <c r="BI951" s="15"/>
    </row>
    <row r="952" spans="1:61" ht="11.25" x14ac:dyDescent="0.2">
      <c r="A952" s="20">
        <v>40508</v>
      </c>
      <c r="B952" s="20"/>
      <c r="C952" s="20">
        <v>1</v>
      </c>
      <c r="D952" s="20">
        <f t="shared" si="510"/>
        <v>4</v>
      </c>
      <c r="E952" s="47">
        <f t="shared" si="511"/>
        <v>4</v>
      </c>
      <c r="F952" s="47">
        <f t="shared" si="512"/>
        <v>44</v>
      </c>
      <c r="G952" s="21" t="s">
        <v>1033</v>
      </c>
      <c r="H952" s="29">
        <v>2800</v>
      </c>
      <c r="I952" s="48"/>
      <c r="J952" s="29">
        <f t="shared" si="513"/>
        <v>4513.4328358208959</v>
      </c>
      <c r="K952" s="125">
        <v>180547.90000000002</v>
      </c>
      <c r="L952" s="125">
        <v>580511.74</v>
      </c>
      <c r="M952" s="125">
        <v>14966</v>
      </c>
      <c r="N952" s="126">
        <f t="shared" si="493"/>
        <v>371360.06660000002</v>
      </c>
      <c r="O952" s="126">
        <f t="shared" ca="1" si="494"/>
        <v>880185.47963070404</v>
      </c>
      <c r="P952" s="126">
        <f t="shared" ca="1" si="495"/>
        <v>152648</v>
      </c>
      <c r="Q952" s="49">
        <f t="shared" si="514"/>
        <v>1</v>
      </c>
      <c r="R952" s="49">
        <f t="shared" si="515"/>
        <v>0</v>
      </c>
      <c r="S952" s="49">
        <f ca="1">OFFSET(V!$B$7,D952,Q952)*H952</f>
        <v>12572</v>
      </c>
      <c r="T952" s="49">
        <f ca="1">IF(R952&gt;0,OFFSET(V!$I$7,D952,R952)*IF(R952=1,H952-9300,IF(R952=2,H952-18000,IF(R952=3,H952-45000,0))),0)</f>
        <v>0</v>
      </c>
      <c r="U952" s="49">
        <f>IF(AND(I952=1,H952&gt;20000,H952&lt;=45000),H952*V!$G$7,0)+IF(AND(I952=1,H952&gt;45000,H952&lt;=50000),V!$G$7/5000*(50000-H952)*H952,0)</f>
        <v>0</v>
      </c>
      <c r="V952" s="50">
        <f t="shared" ca="1" si="496"/>
        <v>12572</v>
      </c>
      <c r="W952" s="51">
        <v>14386.859999999999</v>
      </c>
      <c r="X952" s="51">
        <v>0</v>
      </c>
      <c r="Y952" s="52">
        <v>0</v>
      </c>
      <c r="Z952" s="52">
        <v>57748.406648110868</v>
      </c>
      <c r="AA952" s="52">
        <v>3462</v>
      </c>
      <c r="AB952" s="138">
        <f t="shared" si="516"/>
        <v>2462</v>
      </c>
      <c r="AC952" s="52">
        <v>55579.264186702094</v>
      </c>
      <c r="AD952" s="138">
        <f t="shared" si="497"/>
        <v>0</v>
      </c>
      <c r="AE952" s="138">
        <f t="shared" si="498"/>
        <v>2800</v>
      </c>
      <c r="AF952" s="138">
        <f t="shared" si="499"/>
        <v>0</v>
      </c>
      <c r="AG952" s="138">
        <f t="shared" si="500"/>
        <v>0</v>
      </c>
      <c r="AH952" s="29"/>
      <c r="AI952" s="29"/>
      <c r="AJ952" s="15"/>
      <c r="AK952" s="51">
        <f t="shared" ca="1" si="501"/>
        <v>2046374.0965084138</v>
      </c>
      <c r="AL952" s="15">
        <f t="shared" ca="1" si="502"/>
        <v>2225980.9565084134</v>
      </c>
      <c r="AM952" s="49">
        <f t="shared" ca="1" si="503"/>
        <v>12280.610746723867</v>
      </c>
      <c r="AN952" s="49">
        <f t="shared" ca="1" si="504"/>
        <v>0</v>
      </c>
      <c r="AO952" s="15"/>
      <c r="AP952" s="49">
        <f t="shared" ca="1" si="505"/>
        <v>32341.818605867818</v>
      </c>
      <c r="AQ952" s="15">
        <f t="shared" si="517"/>
        <v>55579.264186702094</v>
      </c>
      <c r="AR952" s="15">
        <f t="shared" si="518"/>
        <v>0</v>
      </c>
      <c r="AS952" s="15"/>
      <c r="AT952" s="15"/>
      <c r="AU952" s="51">
        <f t="shared" si="506"/>
        <v>1231</v>
      </c>
      <c r="AV952" s="51">
        <f t="shared" ca="1" si="507"/>
        <v>46785.218428352862</v>
      </c>
      <c r="AW952" s="51">
        <f t="shared" ca="1" si="519"/>
        <v>0</v>
      </c>
      <c r="AX952" s="15">
        <f t="shared" ca="1" si="520"/>
        <v>24778.77284751858</v>
      </c>
      <c r="AY952" s="51">
        <f t="shared" ca="1" si="521"/>
        <v>-1506.086659559694</v>
      </c>
      <c r="AZ952" s="52">
        <f t="shared" ca="1" si="508"/>
        <v>0</v>
      </c>
      <c r="BA952" s="52">
        <f t="shared" ca="1" si="509"/>
        <v>0</v>
      </c>
      <c r="BB952" s="52">
        <f t="shared" si="522"/>
        <v>0</v>
      </c>
      <c r="BC952" s="39">
        <f t="shared" si="523"/>
        <v>0</v>
      </c>
      <c r="BD952" s="51">
        <f t="shared" ca="1" si="524"/>
        <v>0</v>
      </c>
      <c r="BE952" s="15">
        <f t="shared" ca="1" si="525"/>
        <v>78851.950374660984</v>
      </c>
      <c r="BF952" s="39">
        <v>-32058.059000000001</v>
      </c>
      <c r="BG952" s="15">
        <f t="shared" ca="1" si="526"/>
        <v>2285055.4586297986</v>
      </c>
      <c r="BH952" s="15"/>
      <c r="BI952" s="15"/>
    </row>
    <row r="953" spans="1:61" ht="11.25" x14ac:dyDescent="0.2">
      <c r="A953" s="20">
        <v>40509</v>
      </c>
      <c r="B953" s="20"/>
      <c r="C953" s="20">
        <v>1</v>
      </c>
      <c r="D953" s="20">
        <f t="shared" si="510"/>
        <v>4</v>
      </c>
      <c r="E953" s="47">
        <f t="shared" si="511"/>
        <v>3</v>
      </c>
      <c r="F953" s="47">
        <f t="shared" si="512"/>
        <v>43</v>
      </c>
      <c r="G953" s="21" t="s">
        <v>1034</v>
      </c>
      <c r="H953" s="29">
        <v>1897</v>
      </c>
      <c r="I953" s="48"/>
      <c r="J953" s="29">
        <f t="shared" si="513"/>
        <v>3057.8507462686566</v>
      </c>
      <c r="K953" s="125">
        <v>135767.90000000002</v>
      </c>
      <c r="L953" s="125">
        <v>492218.12</v>
      </c>
      <c r="M953" s="125">
        <v>0</v>
      </c>
      <c r="N953" s="126">
        <f t="shared" si="493"/>
        <v>289717.95480000001</v>
      </c>
      <c r="O953" s="126">
        <f t="shared" ca="1" si="494"/>
        <v>596325.66244980192</v>
      </c>
      <c r="P953" s="126">
        <f t="shared" ca="1" si="495"/>
        <v>91982</v>
      </c>
      <c r="Q953" s="49">
        <f t="shared" si="514"/>
        <v>1</v>
      </c>
      <c r="R953" s="49">
        <f t="shared" si="515"/>
        <v>0</v>
      </c>
      <c r="S953" s="49">
        <f ca="1">OFFSET(V!$B$7,D953,Q953)*H953</f>
        <v>8517.5300000000007</v>
      </c>
      <c r="T953" s="49">
        <f ca="1">IF(R953&gt;0,OFFSET(V!$I$7,D953,R953)*IF(R953=1,H953-9300,IF(R953=2,H953-18000,IF(R953=3,H953-45000,0))),0)</f>
        <v>0</v>
      </c>
      <c r="U953" s="49">
        <f>IF(AND(I953=1,H953&gt;20000,H953&lt;=45000),H953*V!$G$7,0)+IF(AND(I953=1,H953&gt;45000,H953&lt;=50000),V!$G$7/5000*(50000-H953)*H953,0)</f>
        <v>0</v>
      </c>
      <c r="V953" s="50">
        <f t="shared" ca="1" si="496"/>
        <v>8517.5300000000007</v>
      </c>
      <c r="W953" s="51">
        <v>0</v>
      </c>
      <c r="X953" s="51">
        <v>0</v>
      </c>
      <c r="Y953" s="52">
        <v>0</v>
      </c>
      <c r="Z953" s="52">
        <v>138130.20064969512</v>
      </c>
      <c r="AA953" s="52">
        <v>2608</v>
      </c>
      <c r="AB953" s="138">
        <f t="shared" si="516"/>
        <v>1608</v>
      </c>
      <c r="AC953" s="52">
        <v>132941.76168101633</v>
      </c>
      <c r="AD953" s="138">
        <f t="shared" si="497"/>
        <v>0</v>
      </c>
      <c r="AE953" s="138">
        <f t="shared" si="498"/>
        <v>1897</v>
      </c>
      <c r="AF953" s="138">
        <f t="shared" si="499"/>
        <v>0</v>
      </c>
      <c r="AG953" s="138">
        <f t="shared" si="500"/>
        <v>0</v>
      </c>
      <c r="AH953" s="29"/>
      <c r="AI953" s="29"/>
      <c r="AJ953" s="15"/>
      <c r="AK953" s="51">
        <f t="shared" ca="1" si="501"/>
        <v>1386418.4503844501</v>
      </c>
      <c r="AL953" s="15">
        <f t="shared" ca="1" si="502"/>
        <v>1486917.9803844502</v>
      </c>
      <c r="AM953" s="49">
        <f t="shared" ca="1" si="503"/>
        <v>8320.1137809054198</v>
      </c>
      <c r="AN953" s="49">
        <f t="shared" ca="1" si="504"/>
        <v>0</v>
      </c>
      <c r="AO953" s="15"/>
      <c r="AP953" s="49">
        <f t="shared" ca="1" si="505"/>
        <v>77359.396608576499</v>
      </c>
      <c r="AQ953" s="15">
        <f t="shared" si="517"/>
        <v>132941.76168101633</v>
      </c>
      <c r="AR953" s="15">
        <f t="shared" si="518"/>
        <v>0</v>
      </c>
      <c r="AS953" s="15"/>
      <c r="AT953" s="15"/>
      <c r="AU953" s="51">
        <f t="shared" si="506"/>
        <v>804</v>
      </c>
      <c r="AV953" s="51">
        <f t="shared" ca="1" si="507"/>
        <v>31696.985485209065</v>
      </c>
      <c r="AW953" s="51">
        <f t="shared" ca="1" si="519"/>
        <v>9787.2034191291168</v>
      </c>
      <c r="AX953" s="15">
        <f t="shared" ca="1" si="520"/>
        <v>0</v>
      </c>
      <c r="AY953" s="51">
        <f t="shared" ca="1" si="521"/>
        <v>0</v>
      </c>
      <c r="AZ953" s="52">
        <f t="shared" ca="1" si="508"/>
        <v>0</v>
      </c>
      <c r="BA953" s="52">
        <f t="shared" ca="1" si="509"/>
        <v>0</v>
      </c>
      <c r="BB953" s="52">
        <f t="shared" si="522"/>
        <v>0</v>
      </c>
      <c r="BC953" s="39">
        <f t="shared" si="523"/>
        <v>0</v>
      </c>
      <c r="BD953" s="51">
        <f t="shared" ca="1" si="524"/>
        <v>0</v>
      </c>
      <c r="BE953" s="15">
        <f t="shared" ca="1" si="525"/>
        <v>119647.58551291468</v>
      </c>
      <c r="BF953" s="39">
        <v>-23660.756000000001</v>
      </c>
      <c r="BG953" s="15">
        <f t="shared" ca="1" si="526"/>
        <v>1591224.9236782703</v>
      </c>
      <c r="BH953" s="15"/>
      <c r="BI953" s="15"/>
    </row>
    <row r="954" spans="1:61" ht="11.25" x14ac:dyDescent="0.2">
      <c r="A954" s="20">
        <v>40510</v>
      </c>
      <c r="B954" s="20"/>
      <c r="C954" s="20">
        <v>1</v>
      </c>
      <c r="D954" s="20">
        <f t="shared" si="510"/>
        <v>4</v>
      </c>
      <c r="E954" s="47">
        <f t="shared" si="511"/>
        <v>3</v>
      </c>
      <c r="F954" s="47">
        <f t="shared" si="512"/>
        <v>43</v>
      </c>
      <c r="G954" s="21" t="s">
        <v>1035</v>
      </c>
      <c r="H954" s="29">
        <v>2260</v>
      </c>
      <c r="I954" s="48"/>
      <c r="J954" s="29">
        <f t="shared" si="513"/>
        <v>3642.9850746268658</v>
      </c>
      <c r="K954" s="125">
        <v>138809.9</v>
      </c>
      <c r="L954" s="125">
        <v>146489.04</v>
      </c>
      <c r="M954" s="125">
        <v>0</v>
      </c>
      <c r="N954" s="126">
        <f t="shared" si="493"/>
        <v>157073.8536</v>
      </c>
      <c r="O954" s="126">
        <f t="shared" ca="1" si="494"/>
        <v>710435.42284478247</v>
      </c>
      <c r="P954" s="126">
        <f t="shared" ca="1" si="495"/>
        <v>166008</v>
      </c>
      <c r="Q954" s="49">
        <f t="shared" si="514"/>
        <v>1</v>
      </c>
      <c r="R954" s="49">
        <f t="shared" si="515"/>
        <v>0</v>
      </c>
      <c r="S954" s="49">
        <f ca="1">OFFSET(V!$B$7,D954,Q954)*H954</f>
        <v>10147.4</v>
      </c>
      <c r="T954" s="49">
        <f ca="1">IF(R954&gt;0,OFFSET(V!$I$7,D954,R954)*IF(R954=1,H954-9300,IF(R954=2,H954-18000,IF(R954=3,H954-45000,0))),0)</f>
        <v>0</v>
      </c>
      <c r="U954" s="49">
        <f>IF(AND(I954=1,H954&gt;20000,H954&lt;=45000),H954*V!$G$7,0)+IF(AND(I954=1,H954&gt;45000,H954&lt;=50000),V!$G$7/5000*(50000-H954)*H954,0)</f>
        <v>0</v>
      </c>
      <c r="V954" s="50">
        <f t="shared" ca="1" si="496"/>
        <v>10147.4</v>
      </c>
      <c r="W954" s="51">
        <v>11266.88</v>
      </c>
      <c r="X954" s="51">
        <v>0</v>
      </c>
      <c r="Y954" s="52">
        <v>0</v>
      </c>
      <c r="Z954" s="52">
        <v>36412.142177132759</v>
      </c>
      <c r="AA954" s="52">
        <v>0</v>
      </c>
      <c r="AB954" s="138">
        <f t="shared" si="516"/>
        <v>0</v>
      </c>
      <c r="AC954" s="52">
        <v>35044.431303505466</v>
      </c>
      <c r="AD954" s="138">
        <f t="shared" si="497"/>
        <v>0</v>
      </c>
      <c r="AE954" s="138">
        <f t="shared" si="498"/>
        <v>2260</v>
      </c>
      <c r="AF954" s="138">
        <f t="shared" si="499"/>
        <v>0</v>
      </c>
      <c r="AG954" s="138">
        <f t="shared" si="500"/>
        <v>0</v>
      </c>
      <c r="AH954" s="29"/>
      <c r="AI954" s="29"/>
      <c r="AJ954" s="15"/>
      <c r="AK954" s="51">
        <f t="shared" ca="1" si="501"/>
        <v>1651716.2350389338</v>
      </c>
      <c r="AL954" s="15">
        <f t="shared" ca="1" si="502"/>
        <v>1839138.5150389336</v>
      </c>
      <c r="AM954" s="49">
        <f t="shared" ca="1" si="503"/>
        <v>9912.2072455699781</v>
      </c>
      <c r="AN954" s="49">
        <f t="shared" ca="1" si="504"/>
        <v>0</v>
      </c>
      <c r="AO954" s="15"/>
      <c r="AP954" s="49">
        <f t="shared" ca="1" si="505"/>
        <v>20392.50891405193</v>
      </c>
      <c r="AQ954" s="15">
        <f t="shared" si="517"/>
        <v>35044.431303505466</v>
      </c>
      <c r="AR954" s="15">
        <f t="shared" si="518"/>
        <v>0</v>
      </c>
      <c r="AS954" s="15"/>
      <c r="AT954" s="15"/>
      <c r="AU954" s="51">
        <f t="shared" si="506"/>
        <v>0</v>
      </c>
      <c r="AV954" s="51">
        <f t="shared" ca="1" si="507"/>
        <v>37762.35487431338</v>
      </c>
      <c r="AW954" s="51">
        <f t="shared" ca="1" si="519"/>
        <v>0</v>
      </c>
      <c r="AX954" s="15">
        <f t="shared" ca="1" si="520"/>
        <v>23110.432484859848</v>
      </c>
      <c r="AY954" s="51">
        <f t="shared" ca="1" si="521"/>
        <v>-1404.6827208227955</v>
      </c>
      <c r="AZ954" s="52">
        <f t="shared" ca="1" si="508"/>
        <v>0</v>
      </c>
      <c r="BA954" s="52">
        <f t="shared" ca="1" si="509"/>
        <v>0</v>
      </c>
      <c r="BB954" s="52">
        <f t="shared" si="522"/>
        <v>0</v>
      </c>
      <c r="BC954" s="39">
        <f t="shared" si="523"/>
        <v>0</v>
      </c>
      <c r="BD954" s="51">
        <f t="shared" ca="1" si="524"/>
        <v>0</v>
      </c>
      <c r="BE954" s="15">
        <f t="shared" ca="1" si="525"/>
        <v>56750.181067542515</v>
      </c>
      <c r="BF954" s="39">
        <v>-22553.595000000001</v>
      </c>
      <c r="BG954" s="15">
        <f t="shared" ca="1" si="526"/>
        <v>1883247.3083520459</v>
      </c>
      <c r="BH954" s="15"/>
      <c r="BI954" s="15"/>
    </row>
    <row r="955" spans="1:61" ht="11.25" x14ac:dyDescent="0.2">
      <c r="A955" s="20">
        <v>40511</v>
      </c>
      <c r="B955" s="20"/>
      <c r="C955" s="20">
        <v>1</v>
      </c>
      <c r="D955" s="20">
        <f t="shared" si="510"/>
        <v>4</v>
      </c>
      <c r="E955" s="47">
        <f t="shared" si="511"/>
        <v>3</v>
      </c>
      <c r="F955" s="47">
        <f t="shared" si="512"/>
        <v>43</v>
      </c>
      <c r="G955" s="21" t="s">
        <v>1036</v>
      </c>
      <c r="H955" s="29">
        <v>2208</v>
      </c>
      <c r="I955" s="48"/>
      <c r="J955" s="29">
        <f t="shared" si="513"/>
        <v>3559.1641791044776</v>
      </c>
      <c r="K955" s="125">
        <v>149627.35</v>
      </c>
      <c r="L955" s="125">
        <v>117644.28</v>
      </c>
      <c r="M955" s="125">
        <v>0</v>
      </c>
      <c r="N955" s="126">
        <f t="shared" si="493"/>
        <v>153612.96119999999</v>
      </c>
      <c r="O955" s="126">
        <f t="shared" ca="1" si="494"/>
        <v>694089.12108021218</v>
      </c>
      <c r="P955" s="126">
        <f t="shared" ca="1" si="495"/>
        <v>162143</v>
      </c>
      <c r="Q955" s="49">
        <f t="shared" si="514"/>
        <v>1</v>
      </c>
      <c r="R955" s="49">
        <f t="shared" si="515"/>
        <v>0</v>
      </c>
      <c r="S955" s="49">
        <f ca="1">OFFSET(V!$B$7,D955,Q955)*H955</f>
        <v>9913.92</v>
      </c>
      <c r="T955" s="49">
        <f ca="1">IF(R955&gt;0,OFFSET(V!$I$7,D955,R955)*IF(R955=1,H955-9300,IF(R955=2,H955-18000,IF(R955=3,H955-45000,0))),0)</f>
        <v>0</v>
      </c>
      <c r="U955" s="49">
        <f>IF(AND(I955=1,H955&gt;20000,H955&lt;=45000),H955*V!$G$7,0)+IF(AND(I955=1,H955&gt;45000,H955&lt;=50000),V!$G$7/5000*(50000-H955)*H955,0)</f>
        <v>0</v>
      </c>
      <c r="V955" s="50">
        <f t="shared" ca="1" si="496"/>
        <v>9913.92</v>
      </c>
      <c r="W955" s="51">
        <v>10835.119999999999</v>
      </c>
      <c r="X955" s="51">
        <v>0</v>
      </c>
      <c r="Y955" s="52">
        <v>2.3630000000000002E-2</v>
      </c>
      <c r="Z955" s="52">
        <v>60255.212459030692</v>
      </c>
      <c r="AA955" s="52">
        <v>0</v>
      </c>
      <c r="AB955" s="138">
        <f t="shared" si="516"/>
        <v>0</v>
      </c>
      <c r="AC955" s="52">
        <v>57991.909496188404</v>
      </c>
      <c r="AD955" s="138">
        <f t="shared" si="497"/>
        <v>0</v>
      </c>
      <c r="AE955" s="138">
        <f t="shared" si="498"/>
        <v>2208</v>
      </c>
      <c r="AF955" s="138">
        <f t="shared" si="499"/>
        <v>0</v>
      </c>
      <c r="AG955" s="138">
        <f t="shared" si="500"/>
        <v>0</v>
      </c>
      <c r="AH955" s="29"/>
      <c r="AI955" s="29"/>
      <c r="AJ955" s="15"/>
      <c r="AK955" s="51">
        <f t="shared" ca="1" si="501"/>
        <v>1613712.1446752062</v>
      </c>
      <c r="AL955" s="15">
        <f t="shared" ca="1" si="502"/>
        <v>1796604.1846752062</v>
      </c>
      <c r="AM955" s="49">
        <f t="shared" ca="1" si="503"/>
        <v>9684.1387602736777</v>
      </c>
      <c r="AN955" s="49">
        <f t="shared" ca="1" si="504"/>
        <v>957.72714931759015</v>
      </c>
      <c r="AO955" s="15"/>
      <c r="AP955" s="49">
        <f t="shared" ca="1" si="505"/>
        <v>33745.7475369452</v>
      </c>
      <c r="AQ955" s="15">
        <f t="shared" si="517"/>
        <v>57991.909496188404</v>
      </c>
      <c r="AR955" s="15">
        <f t="shared" si="518"/>
        <v>0</v>
      </c>
      <c r="AS955" s="15"/>
      <c r="AT955" s="15"/>
      <c r="AU955" s="51">
        <f t="shared" si="506"/>
        <v>0</v>
      </c>
      <c r="AV955" s="51">
        <f t="shared" ca="1" si="507"/>
        <v>36893.486532072544</v>
      </c>
      <c r="AW955" s="51">
        <f t="shared" ca="1" si="519"/>
        <v>0</v>
      </c>
      <c r="AX955" s="15">
        <f t="shared" ca="1" si="520"/>
        <v>12647.324572829348</v>
      </c>
      <c r="AY955" s="51">
        <f t="shared" ca="1" si="521"/>
        <v>-768.72115239424807</v>
      </c>
      <c r="AZ955" s="52">
        <f t="shared" ca="1" si="508"/>
        <v>0</v>
      </c>
      <c r="BA955" s="52">
        <f t="shared" ca="1" si="509"/>
        <v>0</v>
      </c>
      <c r="BB955" s="52">
        <f t="shared" si="522"/>
        <v>0</v>
      </c>
      <c r="BC955" s="39">
        <f t="shared" si="523"/>
        <v>0</v>
      </c>
      <c r="BD955" s="51">
        <f t="shared" ca="1" si="524"/>
        <v>0</v>
      </c>
      <c r="BE955" s="15">
        <f t="shared" ca="1" si="525"/>
        <v>69870.512916623498</v>
      </c>
      <c r="BF955" s="39">
        <v>-22087.685000000001</v>
      </c>
      <c r="BG955" s="15">
        <f t="shared" ca="1" si="526"/>
        <v>1855028.8785014208</v>
      </c>
      <c r="BH955" s="15"/>
      <c r="BI955" s="15"/>
    </row>
    <row r="956" spans="1:61" ht="11.25" x14ac:dyDescent="0.2">
      <c r="A956" s="20">
        <v>40512</v>
      </c>
      <c r="B956" s="20"/>
      <c r="C956" s="20">
        <v>1</v>
      </c>
      <c r="D956" s="20">
        <f t="shared" si="510"/>
        <v>4</v>
      </c>
      <c r="E956" s="47">
        <f t="shared" si="511"/>
        <v>3</v>
      </c>
      <c r="F956" s="47">
        <f t="shared" si="512"/>
        <v>43</v>
      </c>
      <c r="G956" s="21" t="s">
        <v>1037</v>
      </c>
      <c r="H956" s="29">
        <v>1556</v>
      </c>
      <c r="I956" s="48"/>
      <c r="J956" s="29">
        <f t="shared" si="513"/>
        <v>2508.1791044776119</v>
      </c>
      <c r="K956" s="125">
        <v>84035.650000000009</v>
      </c>
      <c r="L956" s="125">
        <v>60031.8</v>
      </c>
      <c r="M956" s="125">
        <v>32441</v>
      </c>
      <c r="N956" s="126">
        <f t="shared" si="493"/>
        <v>116359.07</v>
      </c>
      <c r="O956" s="126">
        <f t="shared" ca="1" si="494"/>
        <v>489131.64510906261</v>
      </c>
      <c r="P956" s="126">
        <f t="shared" ca="1" si="495"/>
        <v>111832</v>
      </c>
      <c r="Q956" s="49">
        <f t="shared" si="514"/>
        <v>1</v>
      </c>
      <c r="R956" s="49">
        <f t="shared" si="515"/>
        <v>0</v>
      </c>
      <c r="S956" s="49">
        <f ca="1">OFFSET(V!$B$7,D956,Q956)*H956</f>
        <v>6986.4400000000005</v>
      </c>
      <c r="T956" s="49">
        <f ca="1">IF(R956&gt;0,OFFSET(V!$I$7,D956,R956)*IF(R956=1,H956-9300,IF(R956=2,H956-18000,IF(R956=3,H956-45000,0))),0)</f>
        <v>0</v>
      </c>
      <c r="U956" s="49">
        <f>IF(AND(I956=1,H956&gt;20000,H956&lt;=45000),H956*V!$G$7,0)+IF(AND(I956=1,H956&gt;45000,H956&lt;=50000),V!$G$7/5000*(50000-H956)*H956,0)</f>
        <v>0</v>
      </c>
      <c r="V956" s="50">
        <f t="shared" ca="1" si="496"/>
        <v>6986.4400000000005</v>
      </c>
      <c r="W956" s="51">
        <v>0</v>
      </c>
      <c r="X956" s="51">
        <v>0</v>
      </c>
      <c r="Y956" s="52">
        <v>0</v>
      </c>
      <c r="Z956" s="52">
        <v>26300.821929754438</v>
      </c>
      <c r="AA956" s="52">
        <v>0</v>
      </c>
      <c r="AB956" s="138">
        <f t="shared" si="516"/>
        <v>0</v>
      </c>
      <c r="AC956" s="52">
        <v>25312.911908869944</v>
      </c>
      <c r="AD956" s="138">
        <f t="shared" si="497"/>
        <v>0</v>
      </c>
      <c r="AE956" s="138">
        <f t="shared" si="498"/>
        <v>1556</v>
      </c>
      <c r="AF956" s="138">
        <f t="shared" si="499"/>
        <v>0</v>
      </c>
      <c r="AG956" s="138">
        <f t="shared" si="500"/>
        <v>0</v>
      </c>
      <c r="AH956" s="29"/>
      <c r="AI956" s="29"/>
      <c r="AJ956" s="15"/>
      <c r="AK956" s="51">
        <f t="shared" ca="1" si="501"/>
        <v>1137199.3193453897</v>
      </c>
      <c r="AL956" s="15">
        <f t="shared" ca="1" si="502"/>
        <v>1256017.7593453897</v>
      </c>
      <c r="AM956" s="49">
        <f t="shared" ca="1" si="503"/>
        <v>6824.5108292508339</v>
      </c>
      <c r="AN956" s="49">
        <f t="shared" ca="1" si="504"/>
        <v>0</v>
      </c>
      <c r="AO956" s="15"/>
      <c r="AP956" s="49">
        <f t="shared" ca="1" si="505"/>
        <v>14729.694919906067</v>
      </c>
      <c r="AQ956" s="15">
        <f t="shared" si="517"/>
        <v>25312.911908869944</v>
      </c>
      <c r="AR956" s="15">
        <f t="shared" si="518"/>
        <v>0</v>
      </c>
      <c r="AS956" s="15"/>
      <c r="AT956" s="15"/>
      <c r="AU956" s="51">
        <f t="shared" si="506"/>
        <v>0</v>
      </c>
      <c r="AV956" s="51">
        <f t="shared" ca="1" si="507"/>
        <v>25999.214240898946</v>
      </c>
      <c r="AW956" s="51">
        <f t="shared" ca="1" si="519"/>
        <v>0</v>
      </c>
      <c r="AX956" s="15">
        <f t="shared" ca="1" si="520"/>
        <v>15415.99725193507</v>
      </c>
      <c r="AY956" s="51">
        <f t="shared" ca="1" si="521"/>
        <v>-937.00474788740053</v>
      </c>
      <c r="AZ956" s="52">
        <f t="shared" ca="1" si="508"/>
        <v>0</v>
      </c>
      <c r="BA956" s="52">
        <f t="shared" ca="1" si="509"/>
        <v>0</v>
      </c>
      <c r="BB956" s="52">
        <f t="shared" si="522"/>
        <v>0</v>
      </c>
      <c r="BC956" s="39">
        <f t="shared" si="523"/>
        <v>0</v>
      </c>
      <c r="BD956" s="51">
        <f t="shared" ca="1" si="524"/>
        <v>0</v>
      </c>
      <c r="BE956" s="15">
        <f t="shared" ca="1" si="525"/>
        <v>39791.904412917611</v>
      </c>
      <c r="BF956" s="39">
        <v>-15094.819</v>
      </c>
      <c r="BG956" s="15">
        <f t="shared" ca="1" si="526"/>
        <v>1287539.3555875581</v>
      </c>
      <c r="BH956" s="15"/>
      <c r="BI956" s="15"/>
    </row>
    <row r="957" spans="1:61" ht="11.25" x14ac:dyDescent="0.2">
      <c r="A957" s="20">
        <v>40601</v>
      </c>
      <c r="B957" s="20"/>
      <c r="C957" s="20">
        <v>1</v>
      </c>
      <c r="D957" s="20">
        <f t="shared" si="510"/>
        <v>4</v>
      </c>
      <c r="E957" s="47">
        <f t="shared" si="511"/>
        <v>5</v>
      </c>
      <c r="F957" s="47">
        <f t="shared" si="512"/>
        <v>45</v>
      </c>
      <c r="G957" s="21" t="s">
        <v>1038</v>
      </c>
      <c r="H957" s="29">
        <v>7441</v>
      </c>
      <c r="I957" s="48"/>
      <c r="J957" s="29">
        <f t="shared" si="513"/>
        <v>11994.447761194029</v>
      </c>
      <c r="K957" s="125">
        <v>563522.19999999995</v>
      </c>
      <c r="L957" s="125">
        <v>2213285.75</v>
      </c>
      <c r="M957" s="125">
        <v>0</v>
      </c>
      <c r="N957" s="126">
        <f t="shared" si="493"/>
        <v>1268917.4265000001</v>
      </c>
      <c r="O957" s="126">
        <f t="shared" ca="1" si="494"/>
        <v>2339092.9121185956</v>
      </c>
      <c r="P957" s="126">
        <f t="shared" ca="1" si="495"/>
        <v>321053</v>
      </c>
      <c r="Q957" s="49">
        <f t="shared" si="514"/>
        <v>1</v>
      </c>
      <c r="R957" s="49">
        <f t="shared" si="515"/>
        <v>0</v>
      </c>
      <c r="S957" s="49">
        <f ca="1">OFFSET(V!$B$7,D957,Q957)*H957</f>
        <v>33410.090000000004</v>
      </c>
      <c r="T957" s="49">
        <f ca="1">IF(R957&gt;0,OFFSET(V!$I$7,D957,R957)*IF(R957=1,H957-9300,IF(R957=2,H957-18000,IF(R957=3,H957-45000,0))),0)</f>
        <v>0</v>
      </c>
      <c r="U957" s="49">
        <f>IF(AND(I957=1,H957&gt;20000,H957&lt;=45000),H957*V!$G$7,0)+IF(AND(I957=1,H957&gt;45000,H957&lt;=50000),V!$G$7/5000*(50000-H957)*H957,0)</f>
        <v>0</v>
      </c>
      <c r="V957" s="50">
        <f t="shared" ca="1" si="496"/>
        <v>33410.090000000004</v>
      </c>
      <c r="W957" s="51">
        <v>39706.200000000004</v>
      </c>
      <c r="X957" s="51">
        <v>0</v>
      </c>
      <c r="Y957" s="52">
        <v>0.65327000000000002</v>
      </c>
      <c r="Z957" s="52">
        <v>635686.5039279667</v>
      </c>
      <c r="AA957" s="52">
        <v>28212</v>
      </c>
      <c r="AB957" s="138">
        <f t="shared" si="516"/>
        <v>27212</v>
      </c>
      <c r="AC957" s="52">
        <v>611808.88257268106</v>
      </c>
      <c r="AD957" s="138">
        <f t="shared" si="497"/>
        <v>0</v>
      </c>
      <c r="AE957" s="138">
        <f t="shared" si="498"/>
        <v>7441</v>
      </c>
      <c r="AF957" s="138">
        <f t="shared" si="499"/>
        <v>0</v>
      </c>
      <c r="AG957" s="138">
        <f t="shared" si="500"/>
        <v>0</v>
      </c>
      <c r="AH957" s="29"/>
      <c r="AI957" s="29"/>
      <c r="AJ957" s="15"/>
      <c r="AK957" s="51">
        <f t="shared" ca="1" si="501"/>
        <v>5438239.1614711089</v>
      </c>
      <c r="AL957" s="15">
        <f t="shared" ca="1" si="502"/>
        <v>5832408.4514711089</v>
      </c>
      <c r="AM957" s="49">
        <f t="shared" ca="1" si="503"/>
        <v>32635.723059418677</v>
      </c>
      <c r="AN957" s="49">
        <f t="shared" ca="1" si="504"/>
        <v>26477.122929949302</v>
      </c>
      <c r="AO957" s="15"/>
      <c r="AP957" s="49">
        <f t="shared" ca="1" si="505"/>
        <v>356014.28322540806</v>
      </c>
      <c r="AQ957" s="15">
        <f t="shared" si="517"/>
        <v>611808.88257268106</v>
      </c>
      <c r="AR957" s="15">
        <f t="shared" si="518"/>
        <v>0</v>
      </c>
      <c r="AS957" s="15"/>
      <c r="AT957" s="15"/>
      <c r="AU957" s="51">
        <f t="shared" si="506"/>
        <v>13606</v>
      </c>
      <c r="AV957" s="51">
        <f t="shared" ca="1" si="507"/>
        <v>124331.71797334772</v>
      </c>
      <c r="AW957" s="51">
        <f t="shared" ca="1" si="519"/>
        <v>56675.993116657133</v>
      </c>
      <c r="AX957" s="15">
        <f t="shared" ca="1" si="520"/>
        <v>0</v>
      </c>
      <c r="AY957" s="51">
        <f t="shared" ca="1" si="521"/>
        <v>0</v>
      </c>
      <c r="AZ957" s="52">
        <f t="shared" ca="1" si="508"/>
        <v>0</v>
      </c>
      <c r="BA957" s="52">
        <f t="shared" ca="1" si="509"/>
        <v>0</v>
      </c>
      <c r="BB957" s="52">
        <f t="shared" si="522"/>
        <v>0</v>
      </c>
      <c r="BC957" s="39">
        <f t="shared" si="523"/>
        <v>0</v>
      </c>
      <c r="BD957" s="51">
        <f t="shared" ca="1" si="524"/>
        <v>0</v>
      </c>
      <c r="BE957" s="15">
        <f t="shared" ca="1" si="525"/>
        <v>550627.99431541294</v>
      </c>
      <c r="BF957" s="39">
        <v>-97952.490999999995</v>
      </c>
      <c r="BG957" s="15">
        <f t="shared" ca="1" si="526"/>
        <v>6344196.8007758893</v>
      </c>
      <c r="BH957" s="15"/>
      <c r="BI957" s="15"/>
    </row>
    <row r="958" spans="1:61" ht="11.25" x14ac:dyDescent="0.2">
      <c r="A958" s="20">
        <v>40602</v>
      </c>
      <c r="B958" s="20"/>
      <c r="C958" s="20">
        <v>1</v>
      </c>
      <c r="D958" s="20">
        <f t="shared" si="510"/>
        <v>4</v>
      </c>
      <c r="E958" s="47">
        <f t="shared" si="511"/>
        <v>3</v>
      </c>
      <c r="F958" s="47">
        <f t="shared" si="512"/>
        <v>43</v>
      </c>
      <c r="G958" s="21" t="s">
        <v>1039</v>
      </c>
      <c r="H958" s="29">
        <v>1886</v>
      </c>
      <c r="I958" s="48"/>
      <c r="J958" s="29">
        <f t="shared" si="513"/>
        <v>3040.1194029850744</v>
      </c>
      <c r="K958" s="125">
        <v>82451.649999999994</v>
      </c>
      <c r="L958" s="125">
        <v>93873.45</v>
      </c>
      <c r="M958" s="125">
        <v>9777</v>
      </c>
      <c r="N958" s="126">
        <f t="shared" si="493"/>
        <v>105752.83349999999</v>
      </c>
      <c r="O958" s="126">
        <f t="shared" ca="1" si="494"/>
        <v>592867.79092268122</v>
      </c>
      <c r="P958" s="126">
        <f t="shared" ca="1" si="495"/>
        <v>146134</v>
      </c>
      <c r="Q958" s="49">
        <f t="shared" si="514"/>
        <v>1</v>
      </c>
      <c r="R958" s="49">
        <f t="shared" si="515"/>
        <v>0</v>
      </c>
      <c r="S958" s="49">
        <f ca="1">OFFSET(V!$B$7,D958,Q958)*H958</f>
        <v>8468.1400000000012</v>
      </c>
      <c r="T958" s="49">
        <f ca="1">IF(R958&gt;0,OFFSET(V!$I$7,D958,R958)*IF(R958=1,H958-9300,IF(R958=2,H958-18000,IF(R958=3,H958-45000,0))),0)</f>
        <v>0</v>
      </c>
      <c r="U958" s="49">
        <f>IF(AND(I958=1,H958&gt;20000,H958&lt;=45000),H958*V!$G$7,0)+IF(AND(I958=1,H958&gt;45000,H958&lt;=50000),V!$G$7/5000*(50000-H958)*H958,0)</f>
        <v>0</v>
      </c>
      <c r="V958" s="50">
        <f t="shared" ca="1" si="496"/>
        <v>8468.1400000000012</v>
      </c>
      <c r="W958" s="51">
        <v>0</v>
      </c>
      <c r="X958" s="51">
        <v>0</v>
      </c>
      <c r="Y958" s="52">
        <v>0</v>
      </c>
      <c r="Z958" s="52">
        <v>76208.076858789413</v>
      </c>
      <c r="AA958" s="52">
        <v>1794</v>
      </c>
      <c r="AB958" s="138">
        <f t="shared" si="516"/>
        <v>794</v>
      </c>
      <c r="AC958" s="52">
        <v>73345.553284347014</v>
      </c>
      <c r="AD958" s="138">
        <f t="shared" si="497"/>
        <v>0</v>
      </c>
      <c r="AE958" s="138">
        <f t="shared" si="498"/>
        <v>1886</v>
      </c>
      <c r="AF958" s="138">
        <f t="shared" si="499"/>
        <v>0</v>
      </c>
      <c r="AG958" s="138">
        <f t="shared" si="500"/>
        <v>0</v>
      </c>
      <c r="AH958" s="29"/>
      <c r="AI958" s="29"/>
      <c r="AJ958" s="15"/>
      <c r="AK958" s="51">
        <f t="shared" ca="1" si="501"/>
        <v>1378379.1235767384</v>
      </c>
      <c r="AL958" s="15">
        <f t="shared" ca="1" si="502"/>
        <v>1532981.2635767383</v>
      </c>
      <c r="AM958" s="49">
        <f t="shared" ca="1" si="503"/>
        <v>8271.8685244004337</v>
      </c>
      <c r="AN958" s="49">
        <f t="shared" ca="1" si="504"/>
        <v>0</v>
      </c>
      <c r="AO958" s="15"/>
      <c r="AP958" s="49">
        <f t="shared" ca="1" si="505"/>
        <v>42680.100475977866</v>
      </c>
      <c r="AQ958" s="15">
        <f t="shared" si="517"/>
        <v>73345.553284347014</v>
      </c>
      <c r="AR958" s="15">
        <f t="shared" si="518"/>
        <v>0</v>
      </c>
      <c r="AS958" s="15"/>
      <c r="AT958" s="15"/>
      <c r="AU958" s="51">
        <f t="shared" si="506"/>
        <v>397</v>
      </c>
      <c r="AV958" s="51">
        <f t="shared" ca="1" si="507"/>
        <v>31513.186412811963</v>
      </c>
      <c r="AW958" s="51">
        <f t="shared" ca="1" si="519"/>
        <v>0</v>
      </c>
      <c r="AX958" s="15">
        <f t="shared" ca="1" si="520"/>
        <v>1244.7336044428084</v>
      </c>
      <c r="AY958" s="51">
        <f t="shared" ca="1" si="521"/>
        <v>-75.656558454011673</v>
      </c>
      <c r="AZ958" s="52">
        <f t="shared" ca="1" si="508"/>
        <v>0</v>
      </c>
      <c r="BA958" s="52">
        <f t="shared" ca="1" si="509"/>
        <v>0</v>
      </c>
      <c r="BB958" s="52">
        <f t="shared" si="522"/>
        <v>0</v>
      </c>
      <c r="BC958" s="39">
        <f t="shared" si="523"/>
        <v>0</v>
      </c>
      <c r="BD958" s="51">
        <f t="shared" ca="1" si="524"/>
        <v>0</v>
      </c>
      <c r="BE958" s="15">
        <f t="shared" ca="1" si="525"/>
        <v>74514.630330335815</v>
      </c>
      <c r="BF958" s="39">
        <v>-19136.057000000001</v>
      </c>
      <c r="BG958" s="15">
        <f t="shared" ca="1" si="526"/>
        <v>1596631.7054314746</v>
      </c>
      <c r="BH958" s="15"/>
      <c r="BI958" s="15"/>
    </row>
    <row r="959" spans="1:61" ht="11.25" x14ac:dyDescent="0.2">
      <c r="A959" s="20">
        <v>40603</v>
      </c>
      <c r="B959" s="20"/>
      <c r="C959" s="20">
        <v>1</v>
      </c>
      <c r="D959" s="20">
        <f t="shared" si="510"/>
        <v>4</v>
      </c>
      <c r="E959" s="47">
        <f t="shared" si="511"/>
        <v>4</v>
      </c>
      <c r="F959" s="47">
        <f t="shared" si="512"/>
        <v>44</v>
      </c>
      <c r="G959" s="21" t="s">
        <v>1040</v>
      </c>
      <c r="H959" s="29">
        <v>2700</v>
      </c>
      <c r="I959" s="48"/>
      <c r="J959" s="29">
        <f t="shared" si="513"/>
        <v>4352.2388059701489</v>
      </c>
      <c r="K959" s="125">
        <v>126926.20000000001</v>
      </c>
      <c r="L959" s="125">
        <v>188518.51</v>
      </c>
      <c r="M959" s="125">
        <v>63157</v>
      </c>
      <c r="N959" s="126">
        <f t="shared" si="493"/>
        <v>228066.08290000001</v>
      </c>
      <c r="O959" s="126">
        <f t="shared" ca="1" si="494"/>
        <v>848750.28392960725</v>
      </c>
      <c r="P959" s="126">
        <f t="shared" ca="1" si="495"/>
        <v>186205</v>
      </c>
      <c r="Q959" s="49">
        <f t="shared" si="514"/>
        <v>1</v>
      </c>
      <c r="R959" s="49">
        <f t="shared" si="515"/>
        <v>0</v>
      </c>
      <c r="S959" s="49">
        <f ca="1">OFFSET(V!$B$7,D959,Q959)*H959</f>
        <v>12123</v>
      </c>
      <c r="T959" s="49">
        <f ca="1">IF(R959&gt;0,OFFSET(V!$I$7,D959,R959)*IF(R959=1,H959-9300,IF(R959=2,H959-18000,IF(R959=3,H959-45000,0))),0)</f>
        <v>0</v>
      </c>
      <c r="U959" s="49">
        <f>IF(AND(I959=1,H959&gt;20000,H959&lt;=45000),H959*V!$G$7,0)+IF(AND(I959=1,H959&gt;45000,H959&lt;=50000),V!$G$7/5000*(50000-H959)*H959,0)</f>
        <v>0</v>
      </c>
      <c r="V959" s="50">
        <f t="shared" ca="1" si="496"/>
        <v>12123</v>
      </c>
      <c r="W959" s="51">
        <v>13621</v>
      </c>
      <c r="X959" s="51">
        <v>0</v>
      </c>
      <c r="Y959" s="52">
        <v>0</v>
      </c>
      <c r="Z959" s="52">
        <v>77087.229202851653</v>
      </c>
      <c r="AA959" s="52">
        <v>2691</v>
      </c>
      <c r="AB959" s="138">
        <f t="shared" si="516"/>
        <v>1691</v>
      </c>
      <c r="AC959" s="52">
        <v>74191.682956612043</v>
      </c>
      <c r="AD959" s="138">
        <f t="shared" si="497"/>
        <v>0</v>
      </c>
      <c r="AE959" s="138">
        <f t="shared" si="498"/>
        <v>2700</v>
      </c>
      <c r="AF959" s="138">
        <f t="shared" si="499"/>
        <v>0</v>
      </c>
      <c r="AG959" s="138">
        <f t="shared" si="500"/>
        <v>0</v>
      </c>
      <c r="AH959" s="29"/>
      <c r="AI959" s="29"/>
      <c r="AJ959" s="15"/>
      <c r="AK959" s="51">
        <f t="shared" ca="1" si="501"/>
        <v>1973289.3073473985</v>
      </c>
      <c r="AL959" s="15">
        <f t="shared" ca="1" si="502"/>
        <v>2185238.3073473983</v>
      </c>
      <c r="AM959" s="49">
        <f t="shared" ca="1" si="503"/>
        <v>11842.017505769443</v>
      </c>
      <c r="AN959" s="49">
        <f t="shared" ca="1" si="504"/>
        <v>0</v>
      </c>
      <c r="AO959" s="15"/>
      <c r="AP959" s="49">
        <f t="shared" ca="1" si="505"/>
        <v>43172.467058693175</v>
      </c>
      <c r="AQ959" s="15">
        <f t="shared" si="517"/>
        <v>74191.682956612043</v>
      </c>
      <c r="AR959" s="15">
        <f t="shared" si="518"/>
        <v>0</v>
      </c>
      <c r="AS959" s="15"/>
      <c r="AT959" s="15"/>
      <c r="AU959" s="51">
        <f t="shared" si="506"/>
        <v>845.5</v>
      </c>
      <c r="AV959" s="51">
        <f t="shared" ca="1" si="507"/>
        <v>45114.317770197405</v>
      </c>
      <c r="AW959" s="51">
        <f t="shared" ca="1" si="519"/>
        <v>0</v>
      </c>
      <c r="AX959" s="15">
        <f t="shared" ca="1" si="520"/>
        <v>14940.601872278537</v>
      </c>
      <c r="AY959" s="51">
        <f t="shared" ca="1" si="521"/>
        <v>-908.10958654414128</v>
      </c>
      <c r="AZ959" s="52">
        <f t="shared" ca="1" si="508"/>
        <v>0</v>
      </c>
      <c r="BA959" s="52">
        <f t="shared" ca="1" si="509"/>
        <v>0</v>
      </c>
      <c r="BB959" s="52">
        <f t="shared" si="522"/>
        <v>0</v>
      </c>
      <c r="BC959" s="39">
        <f t="shared" si="523"/>
        <v>0</v>
      </c>
      <c r="BD959" s="51">
        <f t="shared" ca="1" si="524"/>
        <v>0</v>
      </c>
      <c r="BE959" s="15">
        <f t="shared" ca="1" si="525"/>
        <v>88224.175242346435</v>
      </c>
      <c r="BF959" s="39">
        <v>-27394.375</v>
      </c>
      <c r="BG959" s="15">
        <f t="shared" ca="1" si="526"/>
        <v>2257910.1250955141</v>
      </c>
      <c r="BH959" s="15"/>
      <c r="BI959" s="15"/>
    </row>
    <row r="960" spans="1:61" ht="11.25" x14ac:dyDescent="0.2">
      <c r="A960" s="20">
        <v>40604</v>
      </c>
      <c r="B960" s="20"/>
      <c r="C960" s="20">
        <v>1</v>
      </c>
      <c r="D960" s="20">
        <f t="shared" si="510"/>
        <v>4</v>
      </c>
      <c r="E960" s="47">
        <f t="shared" si="511"/>
        <v>4</v>
      </c>
      <c r="F960" s="47">
        <f t="shared" si="512"/>
        <v>44</v>
      </c>
      <c r="G960" s="21" t="s">
        <v>1041</v>
      </c>
      <c r="H960" s="29">
        <v>2658</v>
      </c>
      <c r="I960" s="48"/>
      <c r="J960" s="29">
        <f t="shared" si="513"/>
        <v>4284.5373134328356</v>
      </c>
      <c r="K960" s="125">
        <v>173238.2</v>
      </c>
      <c r="L960" s="125">
        <v>999052.87</v>
      </c>
      <c r="M960" s="125">
        <v>0</v>
      </c>
      <c r="N960" s="126">
        <f t="shared" si="493"/>
        <v>514362.12330000004</v>
      </c>
      <c r="O960" s="126">
        <f t="shared" ca="1" si="494"/>
        <v>835547.50173514674</v>
      </c>
      <c r="P960" s="126">
        <f t="shared" ca="1" si="495"/>
        <v>96356</v>
      </c>
      <c r="Q960" s="49">
        <f t="shared" si="514"/>
        <v>1</v>
      </c>
      <c r="R960" s="49">
        <f t="shared" si="515"/>
        <v>0</v>
      </c>
      <c r="S960" s="49">
        <f ca="1">OFFSET(V!$B$7,D960,Q960)*H960</f>
        <v>11934.42</v>
      </c>
      <c r="T960" s="49">
        <f ca="1">IF(R960&gt;0,OFFSET(V!$I$7,D960,R960)*IF(R960=1,H960-9300,IF(R960=2,H960-18000,IF(R960=3,H960-45000,0))),0)</f>
        <v>0</v>
      </c>
      <c r="U960" s="49">
        <f>IF(AND(I960=1,H960&gt;20000,H960&lt;=45000),H960*V!$G$7,0)+IF(AND(I960=1,H960&gt;45000,H960&lt;=50000),V!$G$7/5000*(50000-H960)*H960,0)</f>
        <v>0</v>
      </c>
      <c r="V960" s="50">
        <f t="shared" ca="1" si="496"/>
        <v>11934.42</v>
      </c>
      <c r="W960" s="51">
        <v>12911.679999999998</v>
      </c>
      <c r="X960" s="51">
        <v>0</v>
      </c>
      <c r="Y960" s="52">
        <v>0</v>
      </c>
      <c r="Z960" s="52">
        <v>74396.430310385666</v>
      </c>
      <c r="AA960" s="52">
        <v>0</v>
      </c>
      <c r="AB960" s="138">
        <f t="shared" si="516"/>
        <v>0</v>
      </c>
      <c r="AC960" s="52">
        <v>71601.955703547734</v>
      </c>
      <c r="AD960" s="138">
        <f t="shared" si="497"/>
        <v>0</v>
      </c>
      <c r="AE960" s="138">
        <f t="shared" si="498"/>
        <v>2658</v>
      </c>
      <c r="AF960" s="138">
        <f t="shared" si="499"/>
        <v>0</v>
      </c>
      <c r="AG960" s="138">
        <f t="shared" si="500"/>
        <v>0</v>
      </c>
      <c r="AH960" s="29"/>
      <c r="AI960" s="29"/>
      <c r="AJ960" s="15"/>
      <c r="AK960" s="51">
        <f t="shared" ca="1" si="501"/>
        <v>1942593.6958997725</v>
      </c>
      <c r="AL960" s="15">
        <f t="shared" ca="1" si="502"/>
        <v>2063795.7958997723</v>
      </c>
      <c r="AM960" s="49">
        <f t="shared" ca="1" si="503"/>
        <v>11657.808344568584</v>
      </c>
      <c r="AN960" s="49">
        <f t="shared" ca="1" si="504"/>
        <v>0</v>
      </c>
      <c r="AO960" s="15"/>
      <c r="AP960" s="49">
        <f t="shared" ca="1" si="505"/>
        <v>41665.493364764399</v>
      </c>
      <c r="AQ960" s="15">
        <f t="shared" si="517"/>
        <v>71601.955703547734</v>
      </c>
      <c r="AR960" s="15">
        <f t="shared" si="518"/>
        <v>0</v>
      </c>
      <c r="AS960" s="15"/>
      <c r="AT960" s="15"/>
      <c r="AU960" s="51">
        <f t="shared" si="506"/>
        <v>0</v>
      </c>
      <c r="AV960" s="51">
        <f t="shared" ca="1" si="507"/>
        <v>44412.539493772107</v>
      </c>
      <c r="AW960" s="51">
        <f t="shared" ca="1" si="519"/>
        <v>0</v>
      </c>
      <c r="AX960" s="15">
        <f t="shared" ca="1" si="520"/>
        <v>14476.077154988772</v>
      </c>
      <c r="AY960" s="51">
        <f t="shared" ca="1" si="521"/>
        <v>-879.87515846930967</v>
      </c>
      <c r="AZ960" s="52">
        <f t="shared" ca="1" si="508"/>
        <v>0</v>
      </c>
      <c r="BA960" s="52">
        <f t="shared" ca="1" si="509"/>
        <v>0</v>
      </c>
      <c r="BB960" s="52">
        <f t="shared" si="522"/>
        <v>0</v>
      </c>
      <c r="BC960" s="39">
        <f t="shared" si="523"/>
        <v>0</v>
      </c>
      <c r="BD960" s="51">
        <f t="shared" ca="1" si="524"/>
        <v>0</v>
      </c>
      <c r="BE960" s="15">
        <f t="shared" ca="1" si="525"/>
        <v>85198.157700067197</v>
      </c>
      <c r="BF960" s="39">
        <v>-35285.345999999998</v>
      </c>
      <c r="BG960" s="15">
        <f t="shared" ca="1" si="526"/>
        <v>2125366.4159444082</v>
      </c>
      <c r="BH960" s="15"/>
      <c r="BI960" s="15"/>
    </row>
    <row r="961" spans="1:61" ht="11.25" x14ac:dyDescent="0.2">
      <c r="A961" s="20">
        <v>40605</v>
      </c>
      <c r="B961" s="20"/>
      <c r="C961" s="20">
        <v>1</v>
      </c>
      <c r="D961" s="20">
        <f t="shared" si="510"/>
        <v>4</v>
      </c>
      <c r="E961" s="47">
        <f t="shared" si="511"/>
        <v>3</v>
      </c>
      <c r="F961" s="47">
        <f t="shared" si="512"/>
        <v>43</v>
      </c>
      <c r="G961" s="21" t="s">
        <v>1042</v>
      </c>
      <c r="H961" s="29">
        <v>1148</v>
      </c>
      <c r="I961" s="48"/>
      <c r="J961" s="29">
        <f t="shared" si="513"/>
        <v>1850.5074626865671</v>
      </c>
      <c r="K961" s="125">
        <v>49983.349999999991</v>
      </c>
      <c r="L961" s="125">
        <v>55303.89</v>
      </c>
      <c r="M961" s="125">
        <v>29919</v>
      </c>
      <c r="N961" s="126">
        <f t="shared" si="493"/>
        <v>87475.5291</v>
      </c>
      <c r="O961" s="126">
        <f t="shared" ca="1" si="494"/>
        <v>360876.04664858861</v>
      </c>
      <c r="P961" s="126">
        <f t="shared" ca="1" si="495"/>
        <v>82020</v>
      </c>
      <c r="Q961" s="49">
        <f t="shared" si="514"/>
        <v>1</v>
      </c>
      <c r="R961" s="49">
        <f t="shared" si="515"/>
        <v>0</v>
      </c>
      <c r="S961" s="49">
        <f ca="1">OFFSET(V!$B$7,D961,Q961)*H961</f>
        <v>5154.5200000000004</v>
      </c>
      <c r="T961" s="49">
        <f ca="1">IF(R961&gt;0,OFFSET(V!$I$7,D961,R961)*IF(R961=1,H961-9300,IF(R961=2,H961-18000,IF(R961=3,H961-45000,0))),0)</f>
        <v>0</v>
      </c>
      <c r="U961" s="49">
        <f>IF(AND(I961=1,H961&gt;20000,H961&lt;=45000),H961*V!$G$7,0)+IF(AND(I961=1,H961&gt;45000,H961&lt;=50000),V!$G$7/5000*(50000-H961)*H961,0)</f>
        <v>0</v>
      </c>
      <c r="V961" s="50">
        <f t="shared" ca="1" si="496"/>
        <v>5154.5200000000004</v>
      </c>
      <c r="W961" s="51">
        <v>0</v>
      </c>
      <c r="X961" s="51">
        <v>0</v>
      </c>
      <c r="Y961" s="52">
        <v>0</v>
      </c>
      <c r="Z961" s="52">
        <v>33549.530170127095</v>
      </c>
      <c r="AA961" s="52">
        <v>2652</v>
      </c>
      <c r="AB961" s="138">
        <f t="shared" si="516"/>
        <v>1652</v>
      </c>
      <c r="AC961" s="52">
        <v>32289.344570621586</v>
      </c>
      <c r="AD961" s="138">
        <f t="shared" si="497"/>
        <v>0</v>
      </c>
      <c r="AE961" s="138">
        <f t="shared" si="498"/>
        <v>1148</v>
      </c>
      <c r="AF961" s="138">
        <f t="shared" si="499"/>
        <v>0</v>
      </c>
      <c r="AG961" s="138">
        <f t="shared" si="500"/>
        <v>0</v>
      </c>
      <c r="AH961" s="29"/>
      <c r="AI961" s="29"/>
      <c r="AJ961" s="15"/>
      <c r="AK961" s="51">
        <f t="shared" ca="1" si="501"/>
        <v>839013.37956844957</v>
      </c>
      <c r="AL961" s="15">
        <f t="shared" ca="1" si="502"/>
        <v>926187.89956844959</v>
      </c>
      <c r="AM961" s="49">
        <f t="shared" ca="1" si="503"/>
        <v>5035.0504061567854</v>
      </c>
      <c r="AN961" s="49">
        <f t="shared" ca="1" si="504"/>
        <v>0</v>
      </c>
      <c r="AO961" s="15"/>
      <c r="AP961" s="49">
        <f t="shared" ca="1" si="505"/>
        <v>18789.311810559462</v>
      </c>
      <c r="AQ961" s="15">
        <f t="shared" si="517"/>
        <v>32289.344570621586</v>
      </c>
      <c r="AR961" s="15">
        <f t="shared" si="518"/>
        <v>0</v>
      </c>
      <c r="AS961" s="15"/>
      <c r="AT961" s="15"/>
      <c r="AU961" s="51">
        <f t="shared" si="506"/>
        <v>826</v>
      </c>
      <c r="AV961" s="51">
        <f t="shared" ca="1" si="507"/>
        <v>19181.939555624675</v>
      </c>
      <c r="AW961" s="51">
        <f t="shared" ca="1" si="519"/>
        <v>0</v>
      </c>
      <c r="AX961" s="15">
        <f t="shared" ca="1" si="520"/>
        <v>6507.9067955625505</v>
      </c>
      <c r="AY961" s="51">
        <f t="shared" ca="1" si="521"/>
        <v>-395.55920169130502</v>
      </c>
      <c r="AZ961" s="52">
        <f t="shared" ca="1" si="508"/>
        <v>0</v>
      </c>
      <c r="BA961" s="52">
        <f t="shared" ca="1" si="509"/>
        <v>0</v>
      </c>
      <c r="BB961" s="52">
        <f t="shared" si="522"/>
        <v>0</v>
      </c>
      <c r="BC961" s="39">
        <f t="shared" si="523"/>
        <v>0</v>
      </c>
      <c r="BD961" s="51">
        <f t="shared" ca="1" si="524"/>
        <v>0</v>
      </c>
      <c r="BE961" s="15">
        <f t="shared" ca="1" si="525"/>
        <v>38401.69216449283</v>
      </c>
      <c r="BF961" s="39">
        <v>-11336.031999999999</v>
      </c>
      <c r="BG961" s="15">
        <f t="shared" ca="1" si="526"/>
        <v>958288.61013909918</v>
      </c>
      <c r="BH961" s="15"/>
      <c r="BI961" s="15"/>
    </row>
    <row r="962" spans="1:61" ht="11.25" x14ac:dyDescent="0.2">
      <c r="A962" s="20">
        <v>40606</v>
      </c>
      <c r="B962" s="20"/>
      <c r="C962" s="20">
        <v>1</v>
      </c>
      <c r="D962" s="20">
        <f t="shared" si="510"/>
        <v>4</v>
      </c>
      <c r="E962" s="47">
        <f t="shared" si="511"/>
        <v>2</v>
      </c>
      <c r="F962" s="47">
        <f t="shared" si="512"/>
        <v>42</v>
      </c>
      <c r="G962" s="21" t="s">
        <v>1043</v>
      </c>
      <c r="H962" s="29">
        <v>625</v>
      </c>
      <c r="I962" s="48"/>
      <c r="J962" s="29">
        <f t="shared" si="513"/>
        <v>1007.4626865671642</v>
      </c>
      <c r="K962" s="125">
        <v>22753.55</v>
      </c>
      <c r="L962" s="125">
        <v>21762.86</v>
      </c>
      <c r="M962" s="125">
        <v>23524</v>
      </c>
      <c r="N962" s="126">
        <f t="shared" si="493"/>
        <v>48394.071400000001</v>
      </c>
      <c r="O962" s="126">
        <f t="shared" ca="1" si="494"/>
        <v>196469.97313185353</v>
      </c>
      <c r="P962" s="126">
        <f t="shared" ca="1" si="495"/>
        <v>44423</v>
      </c>
      <c r="Q962" s="49">
        <f t="shared" si="514"/>
        <v>1</v>
      </c>
      <c r="R962" s="49">
        <f t="shared" si="515"/>
        <v>0</v>
      </c>
      <c r="S962" s="49">
        <f ca="1">OFFSET(V!$B$7,D962,Q962)*H962</f>
        <v>2806.25</v>
      </c>
      <c r="T962" s="49">
        <f ca="1">IF(R962&gt;0,OFFSET(V!$I$7,D962,R962)*IF(R962=1,H962-9300,IF(R962=2,H962-18000,IF(R962=3,H962-45000,0))),0)</f>
        <v>0</v>
      </c>
      <c r="U962" s="49">
        <f>IF(AND(I962=1,H962&gt;20000,H962&lt;=45000),H962*V!$G$7,0)+IF(AND(I962=1,H962&gt;45000,H962&lt;=50000),V!$G$7/5000*(50000-H962)*H962,0)</f>
        <v>0</v>
      </c>
      <c r="V962" s="50">
        <f t="shared" ca="1" si="496"/>
        <v>2806.25</v>
      </c>
      <c r="W962" s="51">
        <v>0</v>
      </c>
      <c r="X962" s="51">
        <v>0</v>
      </c>
      <c r="Y962" s="52">
        <v>0</v>
      </c>
      <c r="Z962" s="52">
        <v>15279.027346787496</v>
      </c>
      <c r="AA962" s="52">
        <v>2455</v>
      </c>
      <c r="AB962" s="138">
        <f t="shared" si="516"/>
        <v>1455</v>
      </c>
      <c r="AC962" s="52">
        <v>14705.117365358998</v>
      </c>
      <c r="AD962" s="138">
        <f t="shared" si="497"/>
        <v>0</v>
      </c>
      <c r="AE962" s="138">
        <f t="shared" si="498"/>
        <v>625</v>
      </c>
      <c r="AF962" s="138">
        <f t="shared" si="499"/>
        <v>0</v>
      </c>
      <c r="AG962" s="138">
        <f t="shared" si="500"/>
        <v>0</v>
      </c>
      <c r="AH962" s="29"/>
      <c r="AI962" s="29"/>
      <c r="AJ962" s="15"/>
      <c r="AK962" s="51">
        <f t="shared" ca="1" si="501"/>
        <v>456779.93225634232</v>
      </c>
      <c r="AL962" s="15">
        <f t="shared" ca="1" si="502"/>
        <v>504009.18225634232</v>
      </c>
      <c r="AM962" s="49">
        <f t="shared" ca="1" si="503"/>
        <v>2741.2077559651489</v>
      </c>
      <c r="AN962" s="49">
        <f t="shared" ca="1" si="504"/>
        <v>0</v>
      </c>
      <c r="AO962" s="15"/>
      <c r="AP962" s="49">
        <f t="shared" ca="1" si="505"/>
        <v>8556.9725574421591</v>
      </c>
      <c r="AQ962" s="15">
        <f t="shared" si="517"/>
        <v>14705.117365358998</v>
      </c>
      <c r="AR962" s="15">
        <f t="shared" si="518"/>
        <v>0</v>
      </c>
      <c r="AS962" s="15"/>
      <c r="AT962" s="15"/>
      <c r="AU962" s="51">
        <f t="shared" si="506"/>
        <v>727.5</v>
      </c>
      <c r="AV962" s="51">
        <f t="shared" ca="1" si="507"/>
        <v>10443.129113471621</v>
      </c>
      <c r="AW962" s="51">
        <f t="shared" ca="1" si="519"/>
        <v>0</v>
      </c>
      <c r="AX962" s="15">
        <f t="shared" ca="1" si="520"/>
        <v>5022.4843055547826</v>
      </c>
      <c r="AY962" s="51">
        <f t="shared" ca="1" si="521"/>
        <v>-305.27325372376151</v>
      </c>
      <c r="AZ962" s="52">
        <f t="shared" ca="1" si="508"/>
        <v>0</v>
      </c>
      <c r="BA962" s="52">
        <f t="shared" ca="1" si="509"/>
        <v>0</v>
      </c>
      <c r="BB962" s="52">
        <f t="shared" si="522"/>
        <v>0</v>
      </c>
      <c r="BC962" s="39">
        <f t="shared" si="523"/>
        <v>0</v>
      </c>
      <c r="BD962" s="51">
        <f t="shared" ca="1" si="524"/>
        <v>0</v>
      </c>
      <c r="BE962" s="15">
        <f t="shared" ca="1" si="525"/>
        <v>19422.32841719002</v>
      </c>
      <c r="BF962" s="39">
        <v>-6045.518</v>
      </c>
      <c r="BG962" s="15">
        <f t="shared" ca="1" si="526"/>
        <v>520127.20042949746</v>
      </c>
      <c r="BH962" s="15"/>
      <c r="BI962" s="15"/>
    </row>
    <row r="963" spans="1:61" ht="11.25" x14ac:dyDescent="0.2">
      <c r="A963" s="20">
        <v>40607</v>
      </c>
      <c r="B963" s="20"/>
      <c r="C963" s="20">
        <v>1</v>
      </c>
      <c r="D963" s="20">
        <f t="shared" si="510"/>
        <v>4</v>
      </c>
      <c r="E963" s="47">
        <f t="shared" si="511"/>
        <v>3</v>
      </c>
      <c r="F963" s="47">
        <f t="shared" si="512"/>
        <v>43</v>
      </c>
      <c r="G963" s="21" t="s">
        <v>1044</v>
      </c>
      <c r="H963" s="29">
        <v>2048</v>
      </c>
      <c r="I963" s="48"/>
      <c r="J963" s="29">
        <f t="shared" si="513"/>
        <v>3301.2537313432836</v>
      </c>
      <c r="K963" s="125">
        <v>118545.05000000002</v>
      </c>
      <c r="L963" s="125">
        <v>492566.12</v>
      </c>
      <c r="M963" s="125">
        <v>0</v>
      </c>
      <c r="N963" s="126">
        <f t="shared" si="493"/>
        <v>277453.22279999999</v>
      </c>
      <c r="O963" s="126">
        <f t="shared" ca="1" si="494"/>
        <v>643792.80795845774</v>
      </c>
      <c r="P963" s="126">
        <f t="shared" ca="1" si="495"/>
        <v>109902</v>
      </c>
      <c r="Q963" s="49">
        <f t="shared" si="514"/>
        <v>1</v>
      </c>
      <c r="R963" s="49">
        <f t="shared" si="515"/>
        <v>0</v>
      </c>
      <c r="S963" s="49">
        <f ca="1">OFFSET(V!$B$7,D963,Q963)*H963</f>
        <v>9195.52</v>
      </c>
      <c r="T963" s="49">
        <f ca="1">IF(R963&gt;0,OFFSET(V!$I$7,D963,R963)*IF(R963=1,H963-9300,IF(R963=2,H963-18000,IF(R963=3,H963-45000,0))),0)</f>
        <v>0</v>
      </c>
      <c r="U963" s="49">
        <f>IF(AND(I963=1,H963&gt;20000,H963&lt;=45000),H963*V!$G$7,0)+IF(AND(I963=1,H963&gt;45000,H963&lt;=50000),V!$G$7/5000*(50000-H963)*H963,0)</f>
        <v>0</v>
      </c>
      <c r="V963" s="50">
        <f t="shared" ca="1" si="496"/>
        <v>9195.52</v>
      </c>
      <c r="W963" s="51">
        <v>10562.699999999999</v>
      </c>
      <c r="X963" s="51">
        <v>0</v>
      </c>
      <c r="Y963" s="52">
        <v>0</v>
      </c>
      <c r="Z963" s="52">
        <v>75052.099154814932</v>
      </c>
      <c r="AA963" s="52">
        <v>19145</v>
      </c>
      <c r="AB963" s="138">
        <f t="shared" si="516"/>
        <v>18145</v>
      </c>
      <c r="AC963" s="52">
        <v>72232.996351051319</v>
      </c>
      <c r="AD963" s="138">
        <f t="shared" si="497"/>
        <v>0</v>
      </c>
      <c r="AE963" s="138">
        <f t="shared" si="498"/>
        <v>2048</v>
      </c>
      <c r="AF963" s="138">
        <f t="shared" si="499"/>
        <v>0</v>
      </c>
      <c r="AG963" s="138">
        <f t="shared" si="500"/>
        <v>0</v>
      </c>
      <c r="AH963" s="29"/>
      <c r="AI963" s="29"/>
      <c r="AJ963" s="15"/>
      <c r="AK963" s="51">
        <f t="shared" ca="1" si="501"/>
        <v>1496776.4820175825</v>
      </c>
      <c r="AL963" s="15">
        <f t="shared" ca="1" si="502"/>
        <v>1626436.7020175825</v>
      </c>
      <c r="AM963" s="49">
        <f t="shared" ca="1" si="503"/>
        <v>8982.3895747465995</v>
      </c>
      <c r="AN963" s="49">
        <f t="shared" ca="1" si="504"/>
        <v>0</v>
      </c>
      <c r="AO963" s="15"/>
      <c r="AP963" s="49">
        <f t="shared" ca="1" si="505"/>
        <v>42032.698696701358</v>
      </c>
      <c r="AQ963" s="15">
        <f t="shared" si="517"/>
        <v>72232.996351051319</v>
      </c>
      <c r="AR963" s="15">
        <f t="shared" si="518"/>
        <v>0</v>
      </c>
      <c r="AS963" s="15"/>
      <c r="AT963" s="15"/>
      <c r="AU963" s="51">
        <f t="shared" si="506"/>
        <v>9072.5</v>
      </c>
      <c r="AV963" s="51">
        <f t="shared" ca="1" si="507"/>
        <v>34220.045479023807</v>
      </c>
      <c r="AW963" s="51">
        <f t="shared" ca="1" si="519"/>
        <v>0</v>
      </c>
      <c r="AX963" s="15">
        <f t="shared" ca="1" si="520"/>
        <v>13092.247824673846</v>
      </c>
      <c r="AY963" s="51">
        <f t="shared" ca="1" si="521"/>
        <v>-795.76417741628916</v>
      </c>
      <c r="AZ963" s="52">
        <f t="shared" ca="1" si="508"/>
        <v>0</v>
      </c>
      <c r="BA963" s="52">
        <f t="shared" ca="1" si="509"/>
        <v>0</v>
      </c>
      <c r="BB963" s="52">
        <f t="shared" si="522"/>
        <v>0</v>
      </c>
      <c r="BC963" s="39">
        <f t="shared" si="523"/>
        <v>0</v>
      </c>
      <c r="BD963" s="51">
        <f t="shared" ca="1" si="524"/>
        <v>0</v>
      </c>
      <c r="BE963" s="15">
        <f t="shared" ca="1" si="525"/>
        <v>84529.479998308874</v>
      </c>
      <c r="BF963" s="39">
        <v>-25074.224999999999</v>
      </c>
      <c r="BG963" s="15">
        <f t="shared" ca="1" si="526"/>
        <v>1694874.3465906379</v>
      </c>
      <c r="BH963" s="15"/>
      <c r="BI963" s="15"/>
    </row>
    <row r="964" spans="1:61" ht="11.25" x14ac:dyDescent="0.2">
      <c r="A964" s="20">
        <v>40608</v>
      </c>
      <c r="B964" s="20"/>
      <c r="C964" s="20">
        <v>1</v>
      </c>
      <c r="D964" s="20">
        <f t="shared" si="510"/>
        <v>4</v>
      </c>
      <c r="E964" s="47">
        <f t="shared" si="511"/>
        <v>4</v>
      </c>
      <c r="F964" s="47">
        <f t="shared" si="512"/>
        <v>44</v>
      </c>
      <c r="G964" s="21" t="s">
        <v>1045</v>
      </c>
      <c r="H964" s="29">
        <v>3158</v>
      </c>
      <c r="I964" s="48"/>
      <c r="J964" s="29">
        <f t="shared" si="513"/>
        <v>5090.5074626865671</v>
      </c>
      <c r="K964" s="125">
        <v>159750.04999999999</v>
      </c>
      <c r="L964" s="125">
        <v>369606.84</v>
      </c>
      <c r="M964" s="125">
        <v>50977</v>
      </c>
      <c r="N964" s="126">
        <f t="shared" si="493"/>
        <v>310143.70360000001</v>
      </c>
      <c r="O964" s="126">
        <f t="shared" ca="1" si="494"/>
        <v>992723.48024062964</v>
      </c>
      <c r="P964" s="126">
        <f t="shared" ca="1" si="495"/>
        <v>204774</v>
      </c>
      <c r="Q964" s="49">
        <f t="shared" si="514"/>
        <v>1</v>
      </c>
      <c r="R964" s="49">
        <f t="shared" si="515"/>
        <v>0</v>
      </c>
      <c r="S964" s="49">
        <f ca="1">OFFSET(V!$B$7,D964,Q964)*H964</f>
        <v>14179.42</v>
      </c>
      <c r="T964" s="49">
        <f ca="1">IF(R964&gt;0,OFFSET(V!$I$7,D964,R964)*IF(R964=1,H964-9300,IF(R964=2,H964-18000,IF(R964=3,H964-45000,0))),0)</f>
        <v>0</v>
      </c>
      <c r="U964" s="49">
        <f>IF(AND(I964=1,H964&gt;20000,H964&lt;=45000),H964*V!$G$7,0)+IF(AND(I964=1,H964&gt;45000,H964&lt;=50000),V!$G$7/5000*(50000-H964)*H964,0)</f>
        <v>0</v>
      </c>
      <c r="V964" s="50">
        <f t="shared" ca="1" si="496"/>
        <v>14179.42</v>
      </c>
      <c r="W964" s="51">
        <v>16047.079999999998</v>
      </c>
      <c r="X964" s="51">
        <v>0</v>
      </c>
      <c r="Y964" s="52">
        <v>0</v>
      </c>
      <c r="Z964" s="52">
        <v>114688.2408087033</v>
      </c>
      <c r="AA964" s="52">
        <v>13832</v>
      </c>
      <c r="AB964" s="138">
        <f t="shared" si="516"/>
        <v>12832</v>
      </c>
      <c r="AC964" s="52">
        <v>110380.32744100917</v>
      </c>
      <c r="AD964" s="138">
        <f t="shared" si="497"/>
        <v>0</v>
      </c>
      <c r="AE964" s="138">
        <f t="shared" si="498"/>
        <v>3158</v>
      </c>
      <c r="AF964" s="138">
        <f t="shared" si="499"/>
        <v>0</v>
      </c>
      <c r="AG964" s="138">
        <f t="shared" si="500"/>
        <v>0</v>
      </c>
      <c r="AH964" s="29"/>
      <c r="AI964" s="29"/>
      <c r="AJ964" s="15"/>
      <c r="AK964" s="51">
        <f t="shared" ca="1" si="501"/>
        <v>2308017.6417048462</v>
      </c>
      <c r="AL964" s="15">
        <f t="shared" ca="1" si="502"/>
        <v>2543018.1417048462</v>
      </c>
      <c r="AM964" s="49">
        <f t="shared" ca="1" si="503"/>
        <v>13850.774549340704</v>
      </c>
      <c r="AN964" s="49">
        <f t="shared" ca="1" si="504"/>
        <v>0</v>
      </c>
      <c r="AO964" s="15"/>
      <c r="AP964" s="49">
        <f t="shared" ca="1" si="505"/>
        <v>64230.798661914414</v>
      </c>
      <c r="AQ964" s="15">
        <f t="shared" si="517"/>
        <v>110380.32744100917</v>
      </c>
      <c r="AR964" s="15">
        <f t="shared" si="518"/>
        <v>0</v>
      </c>
      <c r="AS964" s="15"/>
      <c r="AT964" s="15"/>
      <c r="AU964" s="51">
        <f t="shared" si="506"/>
        <v>6416</v>
      </c>
      <c r="AV964" s="51">
        <f t="shared" ca="1" si="507"/>
        <v>52767.042784549405</v>
      </c>
      <c r="AW964" s="51">
        <f t="shared" ca="1" si="519"/>
        <v>0</v>
      </c>
      <c r="AX964" s="15">
        <f t="shared" ca="1" si="520"/>
        <v>13033.514005454665</v>
      </c>
      <c r="AY964" s="51">
        <f t="shared" ca="1" si="521"/>
        <v>-792.1942580286202</v>
      </c>
      <c r="AZ964" s="52">
        <f t="shared" ca="1" si="508"/>
        <v>0</v>
      </c>
      <c r="BA964" s="52">
        <f t="shared" ca="1" si="509"/>
        <v>0</v>
      </c>
      <c r="BB964" s="52">
        <f t="shared" si="522"/>
        <v>0</v>
      </c>
      <c r="BC964" s="39">
        <f t="shared" si="523"/>
        <v>0</v>
      </c>
      <c r="BD964" s="51">
        <f t="shared" ca="1" si="524"/>
        <v>0</v>
      </c>
      <c r="BE964" s="15">
        <f t="shared" ca="1" si="525"/>
        <v>122621.64718843521</v>
      </c>
      <c r="BF964" s="39">
        <v>-34667.584000000003</v>
      </c>
      <c r="BG964" s="15">
        <f t="shared" ca="1" si="526"/>
        <v>2644822.9794426225</v>
      </c>
      <c r="BH964" s="15"/>
      <c r="BI964" s="15"/>
    </row>
    <row r="965" spans="1:61" ht="11.25" x14ac:dyDescent="0.2">
      <c r="A965" s="20">
        <v>40609</v>
      </c>
      <c r="B965" s="20"/>
      <c r="C965" s="20">
        <v>1</v>
      </c>
      <c r="D965" s="20">
        <f t="shared" si="510"/>
        <v>4</v>
      </c>
      <c r="E965" s="47">
        <f t="shared" si="511"/>
        <v>4</v>
      </c>
      <c r="F965" s="47">
        <f t="shared" si="512"/>
        <v>44</v>
      </c>
      <c r="G965" s="21" t="s">
        <v>1046</v>
      </c>
      <c r="H965" s="29">
        <v>2766</v>
      </c>
      <c r="I965" s="48"/>
      <c r="J965" s="29">
        <f t="shared" si="513"/>
        <v>4458.626865671642</v>
      </c>
      <c r="K965" s="125">
        <v>115616.54999999999</v>
      </c>
      <c r="L965" s="125">
        <v>283839.21999999997</v>
      </c>
      <c r="M965" s="125">
        <v>58395</v>
      </c>
      <c r="N965" s="126">
        <f t="shared" si="493"/>
        <v>252336.21179999999</v>
      </c>
      <c r="O965" s="126">
        <f t="shared" ca="1" si="494"/>
        <v>869497.51309233112</v>
      </c>
      <c r="P965" s="126">
        <f t="shared" ca="1" si="495"/>
        <v>185148</v>
      </c>
      <c r="Q965" s="49">
        <f t="shared" si="514"/>
        <v>1</v>
      </c>
      <c r="R965" s="49">
        <f t="shared" si="515"/>
        <v>0</v>
      </c>
      <c r="S965" s="49">
        <f ca="1">OFFSET(V!$B$7,D965,Q965)*H965</f>
        <v>12419.34</v>
      </c>
      <c r="T965" s="49">
        <f ca="1">IF(R965&gt;0,OFFSET(V!$I$7,D965,R965)*IF(R965=1,H965-9300,IF(R965=2,H965-18000,IF(R965=3,H965-45000,0))),0)</f>
        <v>0</v>
      </c>
      <c r="U965" s="49">
        <f>IF(AND(I965=1,H965&gt;20000,H965&lt;=45000),H965*V!$G$7,0)+IF(AND(I965=1,H965&gt;45000,H965&lt;=50000),V!$G$7/5000*(50000-H965)*H965,0)</f>
        <v>0</v>
      </c>
      <c r="V965" s="50">
        <f t="shared" ca="1" si="496"/>
        <v>12419.34</v>
      </c>
      <c r="W965" s="51">
        <v>14093.88</v>
      </c>
      <c r="X965" s="51">
        <v>0</v>
      </c>
      <c r="Y965" s="52">
        <v>0</v>
      </c>
      <c r="Z965" s="52">
        <v>47310.189458078668</v>
      </c>
      <c r="AA965" s="52">
        <v>2174</v>
      </c>
      <c r="AB965" s="138">
        <f t="shared" si="516"/>
        <v>1174</v>
      </c>
      <c r="AC965" s="52">
        <v>45533.126734320052</v>
      </c>
      <c r="AD965" s="138">
        <f t="shared" si="497"/>
        <v>0</v>
      </c>
      <c r="AE965" s="138">
        <f t="shared" si="498"/>
        <v>2766</v>
      </c>
      <c r="AF965" s="138">
        <f t="shared" si="499"/>
        <v>0</v>
      </c>
      <c r="AG965" s="138">
        <f t="shared" si="500"/>
        <v>0</v>
      </c>
      <c r="AH965" s="29"/>
      <c r="AI965" s="29"/>
      <c r="AJ965" s="15"/>
      <c r="AK965" s="51">
        <f t="shared" ca="1" si="501"/>
        <v>2021525.2681936687</v>
      </c>
      <c r="AL965" s="15">
        <f t="shared" ca="1" si="502"/>
        <v>2233186.4881936684</v>
      </c>
      <c r="AM965" s="49">
        <f t="shared" ca="1" si="503"/>
        <v>12131.489044799362</v>
      </c>
      <c r="AN965" s="49">
        <f t="shared" ca="1" si="504"/>
        <v>0</v>
      </c>
      <c r="AO965" s="15"/>
      <c r="AP965" s="49">
        <f t="shared" ca="1" si="505"/>
        <v>26495.926978315591</v>
      </c>
      <c r="AQ965" s="15">
        <f t="shared" si="517"/>
        <v>45533.126734320052</v>
      </c>
      <c r="AR965" s="15">
        <f t="shared" si="518"/>
        <v>0</v>
      </c>
      <c r="AS965" s="15"/>
      <c r="AT965" s="15"/>
      <c r="AU965" s="51">
        <f t="shared" si="506"/>
        <v>587</v>
      </c>
      <c r="AV965" s="51">
        <f t="shared" ca="1" si="507"/>
        <v>46217.112204580008</v>
      </c>
      <c r="AW965" s="51">
        <f t="shared" ca="1" si="519"/>
        <v>0</v>
      </c>
      <c r="AX965" s="15">
        <f t="shared" ca="1" si="520"/>
        <v>27766.912448575538</v>
      </c>
      <c r="AY965" s="51">
        <f t="shared" ca="1" si="521"/>
        <v>-1687.7097454868324</v>
      </c>
      <c r="AZ965" s="52">
        <f t="shared" ca="1" si="508"/>
        <v>0</v>
      </c>
      <c r="BA965" s="52">
        <f t="shared" ca="1" si="509"/>
        <v>0</v>
      </c>
      <c r="BB965" s="52">
        <f t="shared" si="522"/>
        <v>0</v>
      </c>
      <c r="BC965" s="39">
        <f t="shared" si="523"/>
        <v>0</v>
      </c>
      <c r="BD965" s="51">
        <f t="shared" ca="1" si="524"/>
        <v>0</v>
      </c>
      <c r="BE965" s="15">
        <f t="shared" ca="1" si="525"/>
        <v>71612.329437408756</v>
      </c>
      <c r="BF965" s="39">
        <v>-29249.399000000001</v>
      </c>
      <c r="BG965" s="15">
        <f t="shared" ca="1" si="526"/>
        <v>2287680.9076758763</v>
      </c>
      <c r="BH965" s="15"/>
      <c r="BI965" s="15"/>
    </row>
    <row r="966" spans="1:61" ht="11.25" x14ac:dyDescent="0.2">
      <c r="A966" s="20">
        <v>40610</v>
      </c>
      <c r="B966" s="20"/>
      <c r="C966" s="20">
        <v>1</v>
      </c>
      <c r="D966" s="20">
        <f t="shared" si="510"/>
        <v>4</v>
      </c>
      <c r="E966" s="47">
        <f t="shared" si="511"/>
        <v>3</v>
      </c>
      <c r="F966" s="47">
        <f t="shared" si="512"/>
        <v>43</v>
      </c>
      <c r="G966" s="21" t="s">
        <v>1047</v>
      </c>
      <c r="H966" s="29">
        <v>1032</v>
      </c>
      <c r="I966" s="48"/>
      <c r="J966" s="29">
        <f t="shared" si="513"/>
        <v>1663.5223880597014</v>
      </c>
      <c r="K966" s="125">
        <v>50926.049999999996</v>
      </c>
      <c r="L966" s="125">
        <v>42627.5</v>
      </c>
      <c r="M966" s="125">
        <v>25739</v>
      </c>
      <c r="N966" s="126">
        <f t="shared" si="493"/>
        <v>79030.481</v>
      </c>
      <c r="O966" s="126">
        <f t="shared" ca="1" si="494"/>
        <v>324411.21963531658</v>
      </c>
      <c r="P966" s="126">
        <f t="shared" ca="1" si="495"/>
        <v>73614</v>
      </c>
      <c r="Q966" s="49">
        <f t="shared" si="514"/>
        <v>1</v>
      </c>
      <c r="R966" s="49">
        <f t="shared" si="515"/>
        <v>0</v>
      </c>
      <c r="S966" s="49">
        <f ca="1">OFFSET(V!$B$7,D966,Q966)*H966</f>
        <v>4633.68</v>
      </c>
      <c r="T966" s="49">
        <f ca="1">IF(R966&gt;0,OFFSET(V!$I$7,D966,R966)*IF(R966=1,H966-9300,IF(R966=2,H966-18000,IF(R966=3,H966-45000,0))),0)</f>
        <v>0</v>
      </c>
      <c r="U966" s="49">
        <f>IF(AND(I966=1,H966&gt;20000,H966&lt;=45000),H966*V!$G$7,0)+IF(AND(I966=1,H966&gt;45000,H966&lt;=50000),V!$G$7/5000*(50000-H966)*H966,0)</f>
        <v>0</v>
      </c>
      <c r="V966" s="50">
        <f t="shared" ca="1" si="496"/>
        <v>4633.68</v>
      </c>
      <c r="W966" s="51">
        <v>0</v>
      </c>
      <c r="X966" s="51">
        <v>0</v>
      </c>
      <c r="Y966" s="52">
        <v>0</v>
      </c>
      <c r="Z966" s="52">
        <v>39434.023967500703</v>
      </c>
      <c r="AA966" s="52">
        <v>2787</v>
      </c>
      <c r="AB966" s="138">
        <f t="shared" si="516"/>
        <v>1787</v>
      </c>
      <c r="AC966" s="52">
        <v>37952.805336944504</v>
      </c>
      <c r="AD966" s="138">
        <f t="shared" si="497"/>
        <v>0</v>
      </c>
      <c r="AE966" s="138">
        <f t="shared" si="498"/>
        <v>1032</v>
      </c>
      <c r="AF966" s="138">
        <f t="shared" si="499"/>
        <v>0</v>
      </c>
      <c r="AG966" s="138">
        <f t="shared" si="500"/>
        <v>0</v>
      </c>
      <c r="AH966" s="29"/>
      <c r="AI966" s="29"/>
      <c r="AJ966" s="15"/>
      <c r="AK966" s="51">
        <f t="shared" ca="1" si="501"/>
        <v>754235.02414167242</v>
      </c>
      <c r="AL966" s="15">
        <f t="shared" ca="1" si="502"/>
        <v>832482.70414167247</v>
      </c>
      <c r="AM966" s="49">
        <f t="shared" ca="1" si="503"/>
        <v>4526.2822466496536</v>
      </c>
      <c r="AN966" s="49">
        <f t="shared" ca="1" si="504"/>
        <v>0</v>
      </c>
      <c r="AO966" s="15"/>
      <c r="AP966" s="49">
        <f t="shared" ca="1" si="505"/>
        <v>22084.904572827258</v>
      </c>
      <c r="AQ966" s="15">
        <f t="shared" si="517"/>
        <v>37952.805336944504</v>
      </c>
      <c r="AR966" s="15">
        <f t="shared" si="518"/>
        <v>0</v>
      </c>
      <c r="AS966" s="15"/>
      <c r="AT966" s="15"/>
      <c r="AU966" s="51">
        <f t="shared" si="506"/>
        <v>893.5</v>
      </c>
      <c r="AV966" s="51">
        <f t="shared" ca="1" si="507"/>
        <v>17243.69479216434</v>
      </c>
      <c r="AW966" s="51">
        <f t="shared" ca="1" si="519"/>
        <v>0</v>
      </c>
      <c r="AX966" s="15">
        <f t="shared" ca="1" si="520"/>
        <v>2269.2940280470939</v>
      </c>
      <c r="AY966" s="51">
        <f t="shared" ca="1" si="521"/>
        <v>-137.93069912267566</v>
      </c>
      <c r="AZ966" s="52">
        <f t="shared" ca="1" si="508"/>
        <v>0</v>
      </c>
      <c r="BA966" s="52">
        <f t="shared" ca="1" si="509"/>
        <v>0</v>
      </c>
      <c r="BB966" s="52">
        <f t="shared" si="522"/>
        <v>0</v>
      </c>
      <c r="BC966" s="39">
        <f t="shared" si="523"/>
        <v>0</v>
      </c>
      <c r="BD966" s="51">
        <f t="shared" ca="1" si="524"/>
        <v>0</v>
      </c>
      <c r="BE966" s="15">
        <f t="shared" ca="1" si="525"/>
        <v>40084.168665868921</v>
      </c>
      <c r="BF966" s="39">
        <v>-10440.305</v>
      </c>
      <c r="BG966" s="15">
        <f t="shared" ca="1" si="526"/>
        <v>866652.85005419096</v>
      </c>
      <c r="BH966" s="15"/>
      <c r="BI966" s="15"/>
    </row>
    <row r="967" spans="1:61" ht="11.25" x14ac:dyDescent="0.2">
      <c r="A967" s="20">
        <v>40611</v>
      </c>
      <c r="B967" s="20"/>
      <c r="C967" s="20">
        <v>1</v>
      </c>
      <c r="D967" s="20">
        <f t="shared" si="510"/>
        <v>4</v>
      </c>
      <c r="E967" s="47">
        <f t="shared" si="511"/>
        <v>3</v>
      </c>
      <c r="F967" s="47">
        <f t="shared" si="512"/>
        <v>43</v>
      </c>
      <c r="G967" s="21" t="s">
        <v>1048</v>
      </c>
      <c r="H967" s="29">
        <v>1655</v>
      </c>
      <c r="I967" s="48"/>
      <c r="J967" s="29">
        <f t="shared" si="513"/>
        <v>2667.7611940298507</v>
      </c>
      <c r="K967" s="125">
        <v>90554.85</v>
      </c>
      <c r="L967" s="125">
        <v>161286.03</v>
      </c>
      <c r="M967" s="125">
        <v>0</v>
      </c>
      <c r="N967" s="126">
        <f t="shared" si="493"/>
        <v>128101.04370000001</v>
      </c>
      <c r="O967" s="126">
        <f t="shared" ca="1" si="494"/>
        <v>520252.48885314818</v>
      </c>
      <c r="P967" s="126">
        <f t="shared" ca="1" si="495"/>
        <v>117645</v>
      </c>
      <c r="Q967" s="49">
        <f t="shared" si="514"/>
        <v>1</v>
      </c>
      <c r="R967" s="49">
        <f t="shared" si="515"/>
        <v>0</v>
      </c>
      <c r="S967" s="49">
        <f ca="1">OFFSET(V!$B$7,D967,Q967)*H967</f>
        <v>7430.9500000000007</v>
      </c>
      <c r="T967" s="49">
        <f ca="1">IF(R967&gt;0,OFFSET(V!$I$7,D967,R967)*IF(R967=1,H967-9300,IF(R967=2,H967-18000,IF(R967=3,H967-45000,0))),0)</f>
        <v>0</v>
      </c>
      <c r="U967" s="49">
        <f>IF(AND(I967=1,H967&gt;20000,H967&lt;=45000),H967*V!$G$7,0)+IF(AND(I967=1,H967&gt;45000,H967&lt;=50000),V!$G$7/5000*(50000-H967)*H967,0)</f>
        <v>0</v>
      </c>
      <c r="V967" s="50">
        <f t="shared" ca="1" si="496"/>
        <v>7430.9500000000007</v>
      </c>
      <c r="W967" s="51">
        <v>0</v>
      </c>
      <c r="X967" s="51">
        <v>0</v>
      </c>
      <c r="Y967" s="52">
        <v>0</v>
      </c>
      <c r="Z967" s="52">
        <v>48079.823841049969</v>
      </c>
      <c r="AA967" s="52">
        <v>10458</v>
      </c>
      <c r="AB967" s="138">
        <f t="shared" si="516"/>
        <v>9458</v>
      </c>
      <c r="AC967" s="52">
        <v>46273.852153100597</v>
      </c>
      <c r="AD967" s="138">
        <f t="shared" si="497"/>
        <v>0</v>
      </c>
      <c r="AE967" s="138">
        <f t="shared" si="498"/>
        <v>1655</v>
      </c>
      <c r="AF967" s="138">
        <f t="shared" si="499"/>
        <v>0</v>
      </c>
      <c r="AG967" s="138">
        <f t="shared" si="500"/>
        <v>0</v>
      </c>
      <c r="AH967" s="29"/>
      <c r="AI967" s="29"/>
      <c r="AJ967" s="15"/>
      <c r="AK967" s="51">
        <f t="shared" ca="1" si="501"/>
        <v>1209553.2606147944</v>
      </c>
      <c r="AL967" s="15">
        <f t="shared" ca="1" si="502"/>
        <v>1334629.2106147944</v>
      </c>
      <c r="AM967" s="49">
        <f t="shared" ca="1" si="503"/>
        <v>7258.718137795714</v>
      </c>
      <c r="AN967" s="49">
        <f t="shared" ca="1" si="504"/>
        <v>0</v>
      </c>
      <c r="AO967" s="15"/>
      <c r="AP967" s="49">
        <f t="shared" ca="1" si="505"/>
        <v>26926.958361719328</v>
      </c>
      <c r="AQ967" s="15">
        <f t="shared" si="517"/>
        <v>46273.852153100597</v>
      </c>
      <c r="AR967" s="15">
        <f t="shared" si="518"/>
        <v>0</v>
      </c>
      <c r="AS967" s="15"/>
      <c r="AT967" s="15"/>
      <c r="AU967" s="51">
        <f t="shared" si="506"/>
        <v>4729</v>
      </c>
      <c r="AV967" s="51">
        <f t="shared" ca="1" si="507"/>
        <v>27653.405892472852</v>
      </c>
      <c r="AW967" s="51">
        <f t="shared" ca="1" si="519"/>
        <v>0</v>
      </c>
      <c r="AX967" s="15">
        <f t="shared" ca="1" si="520"/>
        <v>13035.512101091583</v>
      </c>
      <c r="AY967" s="51">
        <f t="shared" ca="1" si="521"/>
        <v>-792.31570493003892</v>
      </c>
      <c r="AZ967" s="52">
        <f t="shared" ca="1" si="508"/>
        <v>0</v>
      </c>
      <c r="BA967" s="52">
        <f t="shared" ca="1" si="509"/>
        <v>0</v>
      </c>
      <c r="BB967" s="52">
        <f t="shared" si="522"/>
        <v>0</v>
      </c>
      <c r="BC967" s="39">
        <f t="shared" si="523"/>
        <v>0</v>
      </c>
      <c r="BD967" s="51">
        <f t="shared" ca="1" si="524"/>
        <v>0</v>
      </c>
      <c r="BE967" s="15">
        <f t="shared" ca="1" si="525"/>
        <v>58517.048549262137</v>
      </c>
      <c r="BF967" s="39">
        <v>-18242.932000000001</v>
      </c>
      <c r="BG967" s="15">
        <f t="shared" ca="1" si="526"/>
        <v>1382162.0453018523</v>
      </c>
      <c r="BH967" s="15"/>
      <c r="BI967" s="15"/>
    </row>
    <row r="968" spans="1:61" ht="11.25" x14ac:dyDescent="0.2">
      <c r="A968" s="20">
        <v>40612</v>
      </c>
      <c r="B968" s="20"/>
      <c r="C968" s="20">
        <v>1</v>
      </c>
      <c r="D968" s="20">
        <f t="shared" si="510"/>
        <v>4</v>
      </c>
      <c r="E968" s="47">
        <f t="shared" si="511"/>
        <v>4</v>
      </c>
      <c r="F968" s="47">
        <f t="shared" si="512"/>
        <v>44</v>
      </c>
      <c r="G968" s="21" t="s">
        <v>1049</v>
      </c>
      <c r="H968" s="29">
        <v>3103</v>
      </c>
      <c r="I968" s="48"/>
      <c r="J968" s="29">
        <f t="shared" si="513"/>
        <v>5001.8507462686566</v>
      </c>
      <c r="K968" s="125">
        <v>136325.45000000001</v>
      </c>
      <c r="L968" s="125">
        <v>697827.37</v>
      </c>
      <c r="M968" s="125">
        <v>43630</v>
      </c>
      <c r="N968" s="126">
        <f t="shared" si="493"/>
        <v>413936.99830000004</v>
      </c>
      <c r="O968" s="126">
        <f t="shared" ca="1" si="494"/>
        <v>975434.12260502647</v>
      </c>
      <c r="P968" s="126">
        <f t="shared" ca="1" si="495"/>
        <v>168449</v>
      </c>
      <c r="Q968" s="49">
        <f t="shared" si="514"/>
        <v>1</v>
      </c>
      <c r="R968" s="49">
        <f t="shared" si="515"/>
        <v>0</v>
      </c>
      <c r="S968" s="49">
        <f ca="1">OFFSET(V!$B$7,D968,Q968)*H968</f>
        <v>13932.470000000001</v>
      </c>
      <c r="T968" s="49">
        <f ca="1">IF(R968&gt;0,OFFSET(V!$I$7,D968,R968)*IF(R968=1,H968-9300,IF(R968=2,H968-18000,IF(R968=3,H968-45000,0))),0)</f>
        <v>0</v>
      </c>
      <c r="U968" s="49">
        <f>IF(AND(I968=1,H968&gt;20000,H968&lt;=45000),H968*V!$G$7,0)+IF(AND(I968=1,H968&gt;45000,H968&lt;=50000),V!$G$7/5000*(50000-H968)*H968,0)</f>
        <v>0</v>
      </c>
      <c r="V968" s="50">
        <f t="shared" ca="1" si="496"/>
        <v>13932.470000000001</v>
      </c>
      <c r="W968" s="51">
        <v>15784.939999999999</v>
      </c>
      <c r="X968" s="51">
        <v>0</v>
      </c>
      <c r="Y968" s="52">
        <v>0</v>
      </c>
      <c r="Z968" s="52">
        <v>70367.114089082344</v>
      </c>
      <c r="AA968" s="52">
        <v>6374</v>
      </c>
      <c r="AB968" s="138">
        <f t="shared" si="516"/>
        <v>5374</v>
      </c>
      <c r="AC968" s="52">
        <v>67723.988435633393</v>
      </c>
      <c r="AD968" s="138">
        <f t="shared" si="497"/>
        <v>0</v>
      </c>
      <c r="AE968" s="138">
        <f t="shared" si="498"/>
        <v>3103</v>
      </c>
      <c r="AF968" s="138">
        <f t="shared" si="499"/>
        <v>0</v>
      </c>
      <c r="AG968" s="138">
        <f t="shared" si="500"/>
        <v>0</v>
      </c>
      <c r="AH968" s="29"/>
      <c r="AI968" s="29"/>
      <c r="AJ968" s="15"/>
      <c r="AK968" s="51">
        <f t="shared" ca="1" si="501"/>
        <v>2267821.0076662884</v>
      </c>
      <c r="AL968" s="15">
        <f t="shared" ca="1" si="502"/>
        <v>2465987.4176662886</v>
      </c>
      <c r="AM968" s="49">
        <f t="shared" ca="1" si="503"/>
        <v>13609.548266815771</v>
      </c>
      <c r="AN968" s="49">
        <f t="shared" ca="1" si="504"/>
        <v>0</v>
      </c>
      <c r="AO968" s="15"/>
      <c r="AP968" s="49">
        <f t="shared" ca="1" si="505"/>
        <v>39408.887132679971</v>
      </c>
      <c r="AQ968" s="15">
        <f t="shared" si="517"/>
        <v>67723.988435633393</v>
      </c>
      <c r="AR968" s="15">
        <f t="shared" si="518"/>
        <v>0</v>
      </c>
      <c r="AS968" s="15"/>
      <c r="AT968" s="15"/>
      <c r="AU968" s="51">
        <f t="shared" si="506"/>
        <v>2687</v>
      </c>
      <c r="AV968" s="51">
        <f t="shared" ca="1" si="507"/>
        <v>51848.047422563905</v>
      </c>
      <c r="AW968" s="51">
        <f t="shared" ca="1" si="519"/>
        <v>0</v>
      </c>
      <c r="AX968" s="15">
        <f t="shared" ca="1" si="520"/>
        <v>26219.946119610482</v>
      </c>
      <c r="AY968" s="51">
        <f t="shared" ca="1" si="521"/>
        <v>-1593.6830814070725</v>
      </c>
      <c r="AZ968" s="52">
        <f t="shared" ca="1" si="508"/>
        <v>0</v>
      </c>
      <c r="BA968" s="52">
        <f t="shared" ca="1" si="509"/>
        <v>0</v>
      </c>
      <c r="BB968" s="52">
        <f t="shared" si="522"/>
        <v>0</v>
      </c>
      <c r="BC968" s="39">
        <f t="shared" si="523"/>
        <v>0</v>
      </c>
      <c r="BD968" s="51">
        <f t="shared" ca="1" si="524"/>
        <v>0</v>
      </c>
      <c r="BE968" s="15">
        <f t="shared" ca="1" si="525"/>
        <v>92350.251473836805</v>
      </c>
      <c r="BF968" s="39">
        <v>-36826.701000000001</v>
      </c>
      <c r="BG968" s="15">
        <f t="shared" ca="1" si="526"/>
        <v>2535120.5164069412</v>
      </c>
      <c r="BH968" s="15"/>
      <c r="BI968" s="15"/>
    </row>
    <row r="969" spans="1:61" ht="11.25" x14ac:dyDescent="0.2">
      <c r="A969" s="20">
        <v>40613</v>
      </c>
      <c r="B969" s="20"/>
      <c r="C969" s="20">
        <v>1</v>
      </c>
      <c r="D969" s="20">
        <f t="shared" si="510"/>
        <v>4</v>
      </c>
      <c r="E969" s="47">
        <f t="shared" si="511"/>
        <v>3</v>
      </c>
      <c r="F969" s="47">
        <f t="shared" si="512"/>
        <v>43</v>
      </c>
      <c r="G969" s="21" t="s">
        <v>1050</v>
      </c>
      <c r="H969" s="29">
        <v>1001</v>
      </c>
      <c r="I969" s="48"/>
      <c r="J969" s="29">
        <f t="shared" si="513"/>
        <v>1613.5522388059701</v>
      </c>
      <c r="K969" s="125">
        <v>41930.5</v>
      </c>
      <c r="L969" s="125">
        <v>30332.17</v>
      </c>
      <c r="M969" s="125">
        <v>31429</v>
      </c>
      <c r="N969" s="126">
        <f t="shared" si="493"/>
        <v>73448.506300000008</v>
      </c>
      <c r="O969" s="126">
        <f t="shared" ca="1" si="494"/>
        <v>314666.30896797666</v>
      </c>
      <c r="P969" s="126">
        <f t="shared" ca="1" si="495"/>
        <v>72365</v>
      </c>
      <c r="Q969" s="49">
        <f t="shared" si="514"/>
        <v>1</v>
      </c>
      <c r="R969" s="49">
        <f t="shared" si="515"/>
        <v>0</v>
      </c>
      <c r="S969" s="49">
        <f ca="1">OFFSET(V!$B$7,D969,Q969)*H969</f>
        <v>4494.49</v>
      </c>
      <c r="T969" s="49">
        <f ca="1">IF(R969&gt;0,OFFSET(V!$I$7,D969,R969)*IF(R969=1,H969-9300,IF(R969=2,H969-18000,IF(R969=3,H969-45000,0))),0)</f>
        <v>0</v>
      </c>
      <c r="U969" s="49">
        <f>IF(AND(I969=1,H969&gt;20000,H969&lt;=45000),H969*V!$G$7,0)+IF(AND(I969=1,H969&gt;45000,H969&lt;=50000),V!$G$7/5000*(50000-H969)*H969,0)</f>
        <v>0</v>
      </c>
      <c r="V969" s="50">
        <f t="shared" ca="1" si="496"/>
        <v>4494.49</v>
      </c>
      <c r="W969" s="51">
        <v>0</v>
      </c>
      <c r="X969" s="51">
        <v>0</v>
      </c>
      <c r="Y969" s="52">
        <v>0</v>
      </c>
      <c r="Z969" s="52">
        <v>26780.985879668318</v>
      </c>
      <c r="AA969" s="52">
        <v>0</v>
      </c>
      <c r="AB969" s="138">
        <f t="shared" si="516"/>
        <v>0</v>
      </c>
      <c r="AC969" s="52">
        <v>25775.039967013814</v>
      </c>
      <c r="AD969" s="138">
        <f t="shared" si="497"/>
        <v>0</v>
      </c>
      <c r="AE969" s="138">
        <f t="shared" si="498"/>
        <v>1001</v>
      </c>
      <c r="AF969" s="138">
        <f t="shared" si="499"/>
        <v>0</v>
      </c>
      <c r="AG969" s="138">
        <f t="shared" si="500"/>
        <v>0</v>
      </c>
      <c r="AH969" s="29"/>
      <c r="AI969" s="29"/>
      <c r="AJ969" s="15"/>
      <c r="AK969" s="51">
        <f t="shared" ca="1" si="501"/>
        <v>731578.73950175778</v>
      </c>
      <c r="AL969" s="15">
        <f t="shared" ca="1" si="502"/>
        <v>808438.22950175777</v>
      </c>
      <c r="AM969" s="49">
        <f t="shared" ca="1" si="503"/>
        <v>4390.3183419537827</v>
      </c>
      <c r="AN969" s="49">
        <f t="shared" ca="1" si="504"/>
        <v>0</v>
      </c>
      <c r="AO969" s="15"/>
      <c r="AP969" s="49">
        <f t="shared" ca="1" si="505"/>
        <v>14998.609272189755</v>
      </c>
      <c r="AQ969" s="15">
        <f t="shared" si="517"/>
        <v>25775.039967013814</v>
      </c>
      <c r="AR969" s="15">
        <f t="shared" si="518"/>
        <v>0</v>
      </c>
      <c r="AS969" s="15"/>
      <c r="AT969" s="15"/>
      <c r="AU969" s="51">
        <f t="shared" si="506"/>
        <v>0</v>
      </c>
      <c r="AV969" s="51">
        <f t="shared" ca="1" si="507"/>
        <v>16725.715588136147</v>
      </c>
      <c r="AW969" s="51">
        <f t="shared" ca="1" si="519"/>
        <v>0</v>
      </c>
      <c r="AX969" s="15">
        <f t="shared" ca="1" si="520"/>
        <v>5949.2848933120877</v>
      </c>
      <c r="AY969" s="51">
        <f t="shared" ca="1" si="521"/>
        <v>-361.60542198257599</v>
      </c>
      <c r="AZ969" s="52">
        <f t="shared" ca="1" si="508"/>
        <v>0</v>
      </c>
      <c r="BA969" s="52">
        <f t="shared" ca="1" si="509"/>
        <v>0</v>
      </c>
      <c r="BB969" s="52">
        <f t="shared" si="522"/>
        <v>0</v>
      </c>
      <c r="BC969" s="39">
        <f t="shared" si="523"/>
        <v>0</v>
      </c>
      <c r="BD969" s="51">
        <f t="shared" ca="1" si="524"/>
        <v>0</v>
      </c>
      <c r="BE969" s="15">
        <f t="shared" ca="1" si="525"/>
        <v>31362.719438343327</v>
      </c>
      <c r="BF969" s="39">
        <v>-9812.509</v>
      </c>
      <c r="BG969" s="15">
        <f t="shared" ca="1" si="526"/>
        <v>834378.75828205491</v>
      </c>
      <c r="BH969" s="15"/>
      <c r="BI969" s="15"/>
    </row>
    <row r="970" spans="1:61" ht="11.25" x14ac:dyDescent="0.2">
      <c r="A970" s="20">
        <v>40614</v>
      </c>
      <c r="B970" s="20"/>
      <c r="C970" s="20">
        <v>1</v>
      </c>
      <c r="D970" s="20">
        <f t="shared" si="510"/>
        <v>4</v>
      </c>
      <c r="E970" s="47">
        <f t="shared" si="511"/>
        <v>5</v>
      </c>
      <c r="F970" s="47">
        <f t="shared" si="512"/>
        <v>45</v>
      </c>
      <c r="G970" s="21" t="s">
        <v>1051</v>
      </c>
      <c r="H970" s="29">
        <v>5115</v>
      </c>
      <c r="I970" s="48"/>
      <c r="J970" s="29">
        <f t="shared" si="513"/>
        <v>8245.0746268656712</v>
      </c>
      <c r="K970" s="125">
        <v>292395.3</v>
      </c>
      <c r="L970" s="125">
        <v>826636.80000000005</v>
      </c>
      <c r="M970" s="125">
        <v>41116</v>
      </c>
      <c r="N970" s="126">
        <f t="shared" si="493"/>
        <v>574028.96799999999</v>
      </c>
      <c r="O970" s="126">
        <f t="shared" ca="1" si="494"/>
        <v>1607910.2601110893</v>
      </c>
      <c r="P970" s="126">
        <f t="shared" ca="1" si="495"/>
        <v>310164</v>
      </c>
      <c r="Q970" s="49">
        <f t="shared" si="514"/>
        <v>1</v>
      </c>
      <c r="R970" s="49">
        <f t="shared" si="515"/>
        <v>0</v>
      </c>
      <c r="S970" s="49">
        <f ca="1">OFFSET(V!$B$7,D970,Q970)*H970</f>
        <v>22966.350000000002</v>
      </c>
      <c r="T970" s="49">
        <f ca="1">IF(R970&gt;0,OFFSET(V!$I$7,D970,R970)*IF(R970=1,H970-9300,IF(R970=2,H970-18000,IF(R970=3,H970-45000,0))),0)</f>
        <v>0</v>
      </c>
      <c r="U970" s="49">
        <f>IF(AND(I970=1,H970&gt;20000,H970&lt;=45000),H970*V!$G$7,0)+IF(AND(I970=1,H970&gt;45000,H970&lt;=50000),V!$G$7/5000*(50000-H970)*H970,0)</f>
        <v>0</v>
      </c>
      <c r="V970" s="50">
        <f t="shared" ca="1" si="496"/>
        <v>22966.350000000002</v>
      </c>
      <c r="W970" s="51">
        <v>24743.96</v>
      </c>
      <c r="X970" s="51">
        <v>0</v>
      </c>
      <c r="Y970" s="52">
        <v>0</v>
      </c>
      <c r="Z970" s="52">
        <v>175870.80223541637</v>
      </c>
      <c r="AA970" s="52">
        <v>0</v>
      </c>
      <c r="AB970" s="138">
        <f t="shared" si="516"/>
        <v>0</v>
      </c>
      <c r="AC970" s="52">
        <v>169264.75287416796</v>
      </c>
      <c r="AD970" s="138">
        <f t="shared" si="497"/>
        <v>0</v>
      </c>
      <c r="AE970" s="138">
        <f t="shared" si="498"/>
        <v>5115</v>
      </c>
      <c r="AF970" s="138">
        <f t="shared" si="499"/>
        <v>0</v>
      </c>
      <c r="AG970" s="138">
        <f t="shared" si="500"/>
        <v>0</v>
      </c>
      <c r="AH970" s="29"/>
      <c r="AI970" s="29"/>
      <c r="AJ970" s="15"/>
      <c r="AK970" s="51">
        <f t="shared" ca="1" si="501"/>
        <v>3738286.9655859051</v>
      </c>
      <c r="AL970" s="15">
        <f t="shared" ca="1" si="502"/>
        <v>4096161.2755859052</v>
      </c>
      <c r="AM970" s="49">
        <f t="shared" ca="1" si="503"/>
        <v>22434.044274818778</v>
      </c>
      <c r="AN970" s="49">
        <f t="shared" ca="1" si="504"/>
        <v>0</v>
      </c>
      <c r="AO970" s="15"/>
      <c r="AP970" s="49">
        <f t="shared" ca="1" si="505"/>
        <v>98495.905153295869</v>
      </c>
      <c r="AQ970" s="15">
        <f t="shared" si="517"/>
        <v>169264.75287416796</v>
      </c>
      <c r="AR970" s="15">
        <f t="shared" si="518"/>
        <v>0</v>
      </c>
      <c r="AS970" s="15"/>
      <c r="AT970" s="15"/>
      <c r="AU970" s="51">
        <f t="shared" si="506"/>
        <v>0</v>
      </c>
      <c r="AV970" s="51">
        <f t="shared" ca="1" si="507"/>
        <v>85466.568664651742</v>
      </c>
      <c r="AW970" s="51">
        <f t="shared" ca="1" si="519"/>
        <v>0</v>
      </c>
      <c r="AX970" s="15">
        <f t="shared" ca="1" si="520"/>
        <v>14697.720943779655</v>
      </c>
      <c r="AY970" s="51">
        <f t="shared" ca="1" si="521"/>
        <v>-893.34696175538909</v>
      </c>
      <c r="AZ970" s="52">
        <f t="shared" ca="1" si="508"/>
        <v>0</v>
      </c>
      <c r="BA970" s="52">
        <f t="shared" ca="1" si="509"/>
        <v>0</v>
      </c>
      <c r="BB970" s="52">
        <f t="shared" si="522"/>
        <v>0</v>
      </c>
      <c r="BC970" s="39">
        <f t="shared" si="523"/>
        <v>0</v>
      </c>
      <c r="BD970" s="51">
        <f t="shared" ca="1" si="524"/>
        <v>0</v>
      </c>
      <c r="BE970" s="15">
        <f t="shared" ca="1" si="525"/>
        <v>183069.12685619222</v>
      </c>
      <c r="BF970" s="39">
        <v>-57305.633000000002</v>
      </c>
      <c r="BG970" s="15">
        <f t="shared" ca="1" si="526"/>
        <v>4244358.8137169154</v>
      </c>
      <c r="BH970" s="15"/>
      <c r="BI970" s="15"/>
    </row>
    <row r="971" spans="1:61" ht="11.25" x14ac:dyDescent="0.2">
      <c r="A971" s="20">
        <v>40615</v>
      </c>
      <c r="B971" s="20"/>
      <c r="C971" s="20">
        <v>1</v>
      </c>
      <c r="D971" s="20">
        <f t="shared" si="510"/>
        <v>4</v>
      </c>
      <c r="E971" s="47">
        <f t="shared" si="511"/>
        <v>4</v>
      </c>
      <c r="F971" s="47">
        <f t="shared" si="512"/>
        <v>44</v>
      </c>
      <c r="G971" s="21" t="s">
        <v>1052</v>
      </c>
      <c r="H971" s="29">
        <v>2926</v>
      </c>
      <c r="I971" s="48"/>
      <c r="J971" s="29">
        <f t="shared" si="513"/>
        <v>4716.5373134328356</v>
      </c>
      <c r="K971" s="125">
        <v>151763.20000000001</v>
      </c>
      <c r="L971" s="125">
        <v>211247.79</v>
      </c>
      <c r="M971" s="125">
        <v>62955</v>
      </c>
      <c r="N971" s="126">
        <f t="shared" si="493"/>
        <v>254611.1421</v>
      </c>
      <c r="O971" s="126">
        <f t="shared" ca="1" si="494"/>
        <v>919793.82621408557</v>
      </c>
      <c r="P971" s="126">
        <f t="shared" ca="1" si="495"/>
        <v>199555</v>
      </c>
      <c r="Q971" s="49">
        <f t="shared" si="514"/>
        <v>1</v>
      </c>
      <c r="R971" s="49">
        <f t="shared" si="515"/>
        <v>0</v>
      </c>
      <c r="S971" s="49">
        <f ca="1">OFFSET(V!$B$7,D971,Q971)*H971</f>
        <v>13137.74</v>
      </c>
      <c r="T971" s="49">
        <f ca="1">IF(R971&gt;0,OFFSET(V!$I$7,D971,R971)*IF(R971=1,H971-9300,IF(R971=2,H971-18000,IF(R971=3,H971-45000,0))),0)</f>
        <v>0</v>
      </c>
      <c r="U971" s="49">
        <f>IF(AND(I971=1,H971&gt;20000,H971&lt;=45000),H971*V!$G$7,0)+IF(AND(I971=1,H971&gt;45000,H971&lt;=50000),V!$G$7/5000*(50000-H971)*H971,0)</f>
        <v>0</v>
      </c>
      <c r="V971" s="50">
        <f t="shared" ca="1" si="496"/>
        <v>13137.74</v>
      </c>
      <c r="W971" s="51">
        <v>15070.48</v>
      </c>
      <c r="X971" s="51">
        <v>0</v>
      </c>
      <c r="Y971" s="52">
        <v>0</v>
      </c>
      <c r="Z971" s="52">
        <v>98095.288620160893</v>
      </c>
      <c r="AA971" s="52">
        <v>8989</v>
      </c>
      <c r="AB971" s="138">
        <f t="shared" si="516"/>
        <v>7989</v>
      </c>
      <c r="AC971" s="52">
        <v>94410.638806240866</v>
      </c>
      <c r="AD971" s="138">
        <f t="shared" si="497"/>
        <v>0</v>
      </c>
      <c r="AE971" s="138">
        <f t="shared" si="498"/>
        <v>2926</v>
      </c>
      <c r="AF971" s="138">
        <f t="shared" si="499"/>
        <v>0</v>
      </c>
      <c r="AG971" s="138">
        <f t="shared" si="500"/>
        <v>0</v>
      </c>
      <c r="AH971" s="29"/>
      <c r="AI971" s="29"/>
      <c r="AJ971" s="15"/>
      <c r="AK971" s="51">
        <f t="shared" ca="1" si="501"/>
        <v>2138460.9308512919</v>
      </c>
      <c r="AL971" s="15">
        <f t="shared" ca="1" si="502"/>
        <v>2366224.1508512921</v>
      </c>
      <c r="AM971" s="49">
        <f t="shared" ca="1" si="503"/>
        <v>12833.23823032644</v>
      </c>
      <c r="AN971" s="49">
        <f t="shared" ca="1" si="504"/>
        <v>0</v>
      </c>
      <c r="AO971" s="15"/>
      <c r="AP971" s="49">
        <f t="shared" ca="1" si="505"/>
        <v>54937.966513527659</v>
      </c>
      <c r="AQ971" s="15">
        <f t="shared" si="517"/>
        <v>94410.638806240866</v>
      </c>
      <c r="AR971" s="15">
        <f t="shared" si="518"/>
        <v>0</v>
      </c>
      <c r="AS971" s="15"/>
      <c r="AT971" s="15"/>
      <c r="AU971" s="51">
        <f t="shared" si="506"/>
        <v>3994.5</v>
      </c>
      <c r="AV971" s="51">
        <f t="shared" ca="1" si="507"/>
        <v>48890.553257628737</v>
      </c>
      <c r="AW971" s="51">
        <f t="shared" ca="1" si="519"/>
        <v>0</v>
      </c>
      <c r="AX971" s="15">
        <f t="shared" ca="1" si="520"/>
        <v>13412.38096491553</v>
      </c>
      <c r="AY971" s="51">
        <f t="shared" ca="1" si="521"/>
        <v>-815.2222940376389</v>
      </c>
      <c r="AZ971" s="52">
        <f t="shared" ca="1" si="508"/>
        <v>0</v>
      </c>
      <c r="BA971" s="52">
        <f t="shared" ca="1" si="509"/>
        <v>0</v>
      </c>
      <c r="BB971" s="52">
        <f t="shared" si="522"/>
        <v>0</v>
      </c>
      <c r="BC971" s="39">
        <f t="shared" si="523"/>
        <v>0</v>
      </c>
      <c r="BD971" s="51">
        <f t="shared" ca="1" si="524"/>
        <v>0</v>
      </c>
      <c r="BE971" s="15">
        <f t="shared" ca="1" si="525"/>
        <v>107007.79747711876</v>
      </c>
      <c r="BF971" s="39">
        <v>-30307.25</v>
      </c>
      <c r="BG971" s="15">
        <f t="shared" ca="1" si="526"/>
        <v>2455757.936558737</v>
      </c>
      <c r="BH971" s="15"/>
      <c r="BI971" s="15"/>
    </row>
    <row r="972" spans="1:61" ht="11.25" x14ac:dyDescent="0.2">
      <c r="A972" s="20">
        <v>40616</v>
      </c>
      <c r="B972" s="20"/>
      <c r="C972" s="20">
        <v>1</v>
      </c>
      <c r="D972" s="20">
        <f t="shared" si="510"/>
        <v>4</v>
      </c>
      <c r="E972" s="47">
        <f t="shared" si="511"/>
        <v>3</v>
      </c>
      <c r="F972" s="47">
        <f t="shared" si="512"/>
        <v>43</v>
      </c>
      <c r="G972" s="21" t="s">
        <v>1053</v>
      </c>
      <c r="H972" s="29">
        <v>1423</v>
      </c>
      <c r="I972" s="48"/>
      <c r="J972" s="29">
        <f t="shared" si="513"/>
        <v>2293.7910447761192</v>
      </c>
      <c r="K972" s="125">
        <v>79367.7</v>
      </c>
      <c r="L972" s="125">
        <v>69485.58</v>
      </c>
      <c r="M972" s="125">
        <v>11843</v>
      </c>
      <c r="N972" s="126">
        <f t="shared" si="493"/>
        <v>96087.120200000005</v>
      </c>
      <c r="O972" s="126">
        <f t="shared" ca="1" si="494"/>
        <v>447322.83482660411</v>
      </c>
      <c r="P972" s="126">
        <f t="shared" ca="1" si="495"/>
        <v>105371</v>
      </c>
      <c r="Q972" s="49">
        <f t="shared" si="514"/>
        <v>1</v>
      </c>
      <c r="R972" s="49">
        <f t="shared" si="515"/>
        <v>0</v>
      </c>
      <c r="S972" s="49">
        <f ca="1">OFFSET(V!$B$7,D972,Q972)*H972</f>
        <v>6389.27</v>
      </c>
      <c r="T972" s="49">
        <f ca="1">IF(R972&gt;0,OFFSET(V!$I$7,D972,R972)*IF(R972=1,H972-9300,IF(R972=2,H972-18000,IF(R972=3,H972-45000,0))),0)</f>
        <v>0</v>
      </c>
      <c r="U972" s="49">
        <f>IF(AND(I972=1,H972&gt;20000,H972&lt;=45000),H972*V!$G$7,0)+IF(AND(I972=1,H972&gt;45000,H972&lt;=50000),V!$G$7/5000*(50000-H972)*H972,0)</f>
        <v>0</v>
      </c>
      <c r="V972" s="50">
        <f t="shared" ca="1" si="496"/>
        <v>6389.27</v>
      </c>
      <c r="W972" s="51">
        <v>0</v>
      </c>
      <c r="X972" s="51">
        <v>0</v>
      </c>
      <c r="Y972" s="52">
        <v>0</v>
      </c>
      <c r="Z972" s="52">
        <v>44481.442991795229</v>
      </c>
      <c r="AA972" s="52">
        <v>2044</v>
      </c>
      <c r="AB972" s="138">
        <f t="shared" si="516"/>
        <v>1044</v>
      </c>
      <c r="AC972" s="52">
        <v>42810.633486587983</v>
      </c>
      <c r="AD972" s="138">
        <f t="shared" si="497"/>
        <v>0</v>
      </c>
      <c r="AE972" s="138">
        <f t="shared" si="498"/>
        <v>1423</v>
      </c>
      <c r="AF972" s="138">
        <f t="shared" si="499"/>
        <v>0</v>
      </c>
      <c r="AG972" s="138">
        <f t="shared" si="500"/>
        <v>0</v>
      </c>
      <c r="AH972" s="29"/>
      <c r="AI972" s="29"/>
      <c r="AJ972" s="15"/>
      <c r="AK972" s="51">
        <f t="shared" ca="1" si="501"/>
        <v>1039996.54976124</v>
      </c>
      <c r="AL972" s="15">
        <f t="shared" ca="1" si="502"/>
        <v>1151756.8197612399</v>
      </c>
      <c r="AM972" s="49">
        <f t="shared" ca="1" si="503"/>
        <v>6241.1818187814506</v>
      </c>
      <c r="AN972" s="49">
        <f t="shared" ca="1" si="504"/>
        <v>0</v>
      </c>
      <c r="AO972" s="15"/>
      <c r="AP972" s="49">
        <f t="shared" ca="1" si="505"/>
        <v>24911.69616737734</v>
      </c>
      <c r="AQ972" s="15">
        <f t="shared" si="517"/>
        <v>42810.633486587983</v>
      </c>
      <c r="AR972" s="15">
        <f t="shared" si="518"/>
        <v>0</v>
      </c>
      <c r="AS972" s="15"/>
      <c r="AT972" s="15"/>
      <c r="AU972" s="51">
        <f t="shared" si="506"/>
        <v>522</v>
      </c>
      <c r="AV972" s="51">
        <f t="shared" ca="1" si="507"/>
        <v>23776.916365552188</v>
      </c>
      <c r="AW972" s="51">
        <f t="shared" ca="1" si="519"/>
        <v>0</v>
      </c>
      <c r="AX972" s="15">
        <f t="shared" ca="1" si="520"/>
        <v>6399.9790463415484</v>
      </c>
      <c r="AY972" s="51">
        <f t="shared" ca="1" si="521"/>
        <v>-388.99921002834685</v>
      </c>
      <c r="AZ972" s="52">
        <f t="shared" ca="1" si="508"/>
        <v>0</v>
      </c>
      <c r="BA972" s="52">
        <f t="shared" ca="1" si="509"/>
        <v>0</v>
      </c>
      <c r="BB972" s="52">
        <f t="shared" si="522"/>
        <v>0</v>
      </c>
      <c r="BC972" s="39">
        <f t="shared" si="523"/>
        <v>0</v>
      </c>
      <c r="BD972" s="51">
        <f t="shared" ca="1" si="524"/>
        <v>0</v>
      </c>
      <c r="BE972" s="15">
        <f t="shared" ca="1" si="525"/>
        <v>48821.613322901183</v>
      </c>
      <c r="BF972" s="39">
        <v>-14722.42</v>
      </c>
      <c r="BG972" s="15">
        <f t="shared" ca="1" si="526"/>
        <v>1192097.1949029225</v>
      </c>
      <c r="BH972" s="15"/>
      <c r="BI972" s="15"/>
    </row>
    <row r="973" spans="1:61" ht="11.25" x14ac:dyDescent="0.2">
      <c r="A973" s="20">
        <v>40617</v>
      </c>
      <c r="B973" s="20"/>
      <c r="C973" s="20">
        <v>1</v>
      </c>
      <c r="D973" s="20">
        <f t="shared" si="510"/>
        <v>4</v>
      </c>
      <c r="E973" s="47">
        <f t="shared" si="511"/>
        <v>3</v>
      </c>
      <c r="F973" s="47">
        <f t="shared" si="512"/>
        <v>43</v>
      </c>
      <c r="G973" s="21" t="s">
        <v>1054</v>
      </c>
      <c r="H973" s="29">
        <v>1393</v>
      </c>
      <c r="I973" s="48"/>
      <c r="J973" s="29">
        <f t="shared" si="513"/>
        <v>2245.4328358208954</v>
      </c>
      <c r="K973" s="125">
        <v>64263.8</v>
      </c>
      <c r="L973" s="125">
        <v>78571.23</v>
      </c>
      <c r="M973" s="125">
        <v>16584</v>
      </c>
      <c r="N973" s="126">
        <f t="shared" si="493"/>
        <v>93496.715700000001</v>
      </c>
      <c r="O973" s="126">
        <f t="shared" ca="1" si="494"/>
        <v>437892.27611627517</v>
      </c>
      <c r="P973" s="126">
        <f t="shared" ca="1" si="495"/>
        <v>103319</v>
      </c>
      <c r="Q973" s="49">
        <f t="shared" si="514"/>
        <v>1</v>
      </c>
      <c r="R973" s="49">
        <f t="shared" si="515"/>
        <v>0</v>
      </c>
      <c r="S973" s="49">
        <f ca="1">OFFSET(V!$B$7,D973,Q973)*H973</f>
        <v>6254.5700000000006</v>
      </c>
      <c r="T973" s="49">
        <f ca="1">IF(R973&gt;0,OFFSET(V!$I$7,D973,R973)*IF(R973=1,H973-9300,IF(R973=2,H973-18000,IF(R973=3,H973-45000,0))),0)</f>
        <v>0</v>
      </c>
      <c r="U973" s="49">
        <f>IF(AND(I973=1,H973&gt;20000,H973&lt;=45000),H973*V!$G$7,0)+IF(AND(I973=1,H973&gt;45000,H973&lt;=50000),V!$G$7/5000*(50000-H973)*H973,0)</f>
        <v>0</v>
      </c>
      <c r="V973" s="50">
        <f t="shared" ca="1" si="496"/>
        <v>6254.5700000000006</v>
      </c>
      <c r="W973" s="51">
        <v>0</v>
      </c>
      <c r="X973" s="51">
        <v>0</v>
      </c>
      <c r="Y973" s="52">
        <v>0</v>
      </c>
      <c r="Z973" s="52">
        <v>46895.532800883695</v>
      </c>
      <c r="AA973" s="52">
        <v>8124</v>
      </c>
      <c r="AB973" s="138">
        <f t="shared" si="516"/>
        <v>7124</v>
      </c>
      <c r="AC973" s="52">
        <v>45134.045387583566</v>
      </c>
      <c r="AD973" s="138">
        <f t="shared" si="497"/>
        <v>0</v>
      </c>
      <c r="AE973" s="138">
        <f t="shared" si="498"/>
        <v>1393</v>
      </c>
      <c r="AF973" s="138">
        <f t="shared" si="499"/>
        <v>0</v>
      </c>
      <c r="AG973" s="138">
        <f t="shared" si="500"/>
        <v>0</v>
      </c>
      <c r="AH973" s="29"/>
      <c r="AI973" s="29"/>
      <c r="AJ973" s="15"/>
      <c r="AK973" s="51">
        <f t="shared" ca="1" si="501"/>
        <v>1018071.1130129357</v>
      </c>
      <c r="AL973" s="15">
        <f t="shared" ca="1" si="502"/>
        <v>1127644.6830129358</v>
      </c>
      <c r="AM973" s="49">
        <f t="shared" ca="1" si="503"/>
        <v>6109.6038464951234</v>
      </c>
      <c r="AN973" s="49">
        <f t="shared" ca="1" si="504"/>
        <v>0</v>
      </c>
      <c r="AO973" s="15"/>
      <c r="AP973" s="49">
        <f t="shared" ca="1" si="505"/>
        <v>26263.699785062734</v>
      </c>
      <c r="AQ973" s="15">
        <f t="shared" si="517"/>
        <v>45134.045387583566</v>
      </c>
      <c r="AR973" s="15">
        <f t="shared" si="518"/>
        <v>0</v>
      </c>
      <c r="AS973" s="15"/>
      <c r="AT973" s="15"/>
      <c r="AU973" s="51">
        <f t="shared" si="506"/>
        <v>3562</v>
      </c>
      <c r="AV973" s="51">
        <f t="shared" ca="1" si="507"/>
        <v>23275.646168105548</v>
      </c>
      <c r="AW973" s="51">
        <f t="shared" ca="1" si="519"/>
        <v>0</v>
      </c>
      <c r="AX973" s="15">
        <f t="shared" ca="1" si="520"/>
        <v>7967.3005655847155</v>
      </c>
      <c r="AY973" s="51">
        <f t="shared" ca="1" si="521"/>
        <v>-484.26308955534921</v>
      </c>
      <c r="AZ973" s="52">
        <f t="shared" ca="1" si="508"/>
        <v>0</v>
      </c>
      <c r="BA973" s="52">
        <f t="shared" ca="1" si="509"/>
        <v>0</v>
      </c>
      <c r="BB973" s="52">
        <f t="shared" si="522"/>
        <v>0</v>
      </c>
      <c r="BC973" s="39">
        <f t="shared" si="523"/>
        <v>0</v>
      </c>
      <c r="BD973" s="51">
        <f t="shared" ca="1" si="524"/>
        <v>0</v>
      </c>
      <c r="BE973" s="15">
        <f t="shared" ca="1" si="525"/>
        <v>52617.08286361293</v>
      </c>
      <c r="BF973" s="39">
        <v>-14441.73</v>
      </c>
      <c r="BG973" s="15">
        <f t="shared" ca="1" si="526"/>
        <v>1171929.6397230439</v>
      </c>
      <c r="BH973" s="15"/>
      <c r="BI973" s="15"/>
    </row>
    <row r="974" spans="1:61" ht="11.25" x14ac:dyDescent="0.2">
      <c r="A974" s="20">
        <v>40618</v>
      </c>
      <c r="B974" s="20"/>
      <c r="C974" s="20">
        <v>1</v>
      </c>
      <c r="D974" s="20">
        <f t="shared" si="510"/>
        <v>4</v>
      </c>
      <c r="E974" s="47">
        <f t="shared" si="511"/>
        <v>4</v>
      </c>
      <c r="F974" s="47">
        <f t="shared" si="512"/>
        <v>44</v>
      </c>
      <c r="G974" s="21" t="s">
        <v>1055</v>
      </c>
      <c r="H974" s="29">
        <v>2822</v>
      </c>
      <c r="I974" s="48"/>
      <c r="J974" s="29">
        <f t="shared" si="513"/>
        <v>4548.8955223880594</v>
      </c>
      <c r="K974" s="125">
        <v>134626.9</v>
      </c>
      <c r="L974" s="125">
        <v>259424.2</v>
      </c>
      <c r="M974" s="125">
        <v>55852</v>
      </c>
      <c r="N974" s="126">
        <f t="shared" si="493"/>
        <v>253958.80599999998</v>
      </c>
      <c r="O974" s="126">
        <f t="shared" ca="1" si="494"/>
        <v>887101.2226849451</v>
      </c>
      <c r="P974" s="126">
        <f t="shared" ca="1" si="495"/>
        <v>189943</v>
      </c>
      <c r="Q974" s="49">
        <f t="shared" si="514"/>
        <v>1</v>
      </c>
      <c r="R974" s="49">
        <f t="shared" si="515"/>
        <v>0</v>
      </c>
      <c r="S974" s="49">
        <f ca="1">OFFSET(V!$B$7,D974,Q974)*H974</f>
        <v>12670.78</v>
      </c>
      <c r="T974" s="49">
        <f ca="1">IF(R974&gt;0,OFFSET(V!$I$7,D974,R974)*IF(R974=1,H974-9300,IF(R974=2,H974-18000,IF(R974=3,H974-45000,0))),0)</f>
        <v>0</v>
      </c>
      <c r="U974" s="49">
        <f>IF(AND(I974=1,H974&gt;20000,H974&lt;=45000),H974*V!$G$7,0)+IF(AND(I974=1,H974&gt;45000,H974&lt;=50000),V!$G$7/5000*(50000-H974)*H974,0)</f>
        <v>0</v>
      </c>
      <c r="V974" s="50">
        <f t="shared" ca="1" si="496"/>
        <v>12670.78</v>
      </c>
      <c r="W974" s="51">
        <v>13898.56</v>
      </c>
      <c r="X974" s="51">
        <v>0</v>
      </c>
      <c r="Y974" s="52">
        <v>0</v>
      </c>
      <c r="Z974" s="52">
        <v>116161.11567335014</v>
      </c>
      <c r="AA974" s="52">
        <v>17926</v>
      </c>
      <c r="AB974" s="138">
        <f t="shared" si="516"/>
        <v>16926</v>
      </c>
      <c r="AC974" s="52">
        <v>111797.87826132844</v>
      </c>
      <c r="AD974" s="138">
        <f t="shared" si="497"/>
        <v>0</v>
      </c>
      <c r="AE974" s="138">
        <f t="shared" si="498"/>
        <v>2822</v>
      </c>
      <c r="AF974" s="138">
        <f t="shared" si="499"/>
        <v>0</v>
      </c>
      <c r="AG974" s="138">
        <f t="shared" si="500"/>
        <v>0</v>
      </c>
      <c r="AH974" s="29"/>
      <c r="AI974" s="29"/>
      <c r="AJ974" s="15"/>
      <c r="AK974" s="51">
        <f t="shared" ca="1" si="501"/>
        <v>2062452.7501238366</v>
      </c>
      <c r="AL974" s="15">
        <f t="shared" ca="1" si="502"/>
        <v>2278965.0901238364</v>
      </c>
      <c r="AM974" s="49">
        <f t="shared" ca="1" si="503"/>
        <v>12377.101259733839</v>
      </c>
      <c r="AN974" s="49">
        <f t="shared" ca="1" si="504"/>
        <v>0</v>
      </c>
      <c r="AO974" s="15"/>
      <c r="AP974" s="49">
        <f t="shared" ca="1" si="505"/>
        <v>65055.677727267961</v>
      </c>
      <c r="AQ974" s="15">
        <f t="shared" si="517"/>
        <v>111797.87826132844</v>
      </c>
      <c r="AR974" s="15">
        <f t="shared" si="518"/>
        <v>0</v>
      </c>
      <c r="AS974" s="15"/>
      <c r="AT974" s="15"/>
      <c r="AU974" s="51">
        <f t="shared" si="506"/>
        <v>8463</v>
      </c>
      <c r="AV974" s="51">
        <f t="shared" ca="1" si="507"/>
        <v>47152.816573147065</v>
      </c>
      <c r="AW974" s="51">
        <f t="shared" ca="1" si="519"/>
        <v>0</v>
      </c>
      <c r="AX974" s="15">
        <f t="shared" ca="1" si="520"/>
        <v>8873.6160390865844</v>
      </c>
      <c r="AY974" s="51">
        <f t="shared" ca="1" si="521"/>
        <v>-539.35014541535668</v>
      </c>
      <c r="AZ974" s="52">
        <f t="shared" ca="1" si="508"/>
        <v>0</v>
      </c>
      <c r="BA974" s="52">
        <f t="shared" ca="1" si="509"/>
        <v>0</v>
      </c>
      <c r="BB974" s="52">
        <f t="shared" si="522"/>
        <v>0</v>
      </c>
      <c r="BC974" s="39">
        <f t="shared" si="523"/>
        <v>0</v>
      </c>
      <c r="BD974" s="51">
        <f t="shared" ca="1" si="524"/>
        <v>0</v>
      </c>
      <c r="BE974" s="15">
        <f t="shared" ca="1" si="525"/>
        <v>120132.14415499967</v>
      </c>
      <c r="BF974" s="39">
        <v>-29563.736000000001</v>
      </c>
      <c r="BG974" s="15">
        <f t="shared" ca="1" si="526"/>
        <v>2381910.5995385703</v>
      </c>
      <c r="BH974" s="15"/>
      <c r="BI974" s="15"/>
    </row>
    <row r="975" spans="1:61" ht="11.25" x14ac:dyDescent="0.2">
      <c r="A975" s="20">
        <v>40619</v>
      </c>
      <c r="B975" s="20"/>
      <c r="C975" s="20">
        <v>1</v>
      </c>
      <c r="D975" s="20">
        <f t="shared" si="510"/>
        <v>4</v>
      </c>
      <c r="E975" s="47">
        <f t="shared" si="511"/>
        <v>3</v>
      </c>
      <c r="F975" s="47">
        <f t="shared" si="512"/>
        <v>43</v>
      </c>
      <c r="G975" s="21" t="s">
        <v>1056</v>
      </c>
      <c r="H975" s="29">
        <v>1904</v>
      </c>
      <c r="I975" s="48"/>
      <c r="J975" s="29">
        <f t="shared" si="513"/>
        <v>3069.1343283582091</v>
      </c>
      <c r="K975" s="125">
        <v>75678.549999999988</v>
      </c>
      <c r="L975" s="125">
        <v>177076.42</v>
      </c>
      <c r="M975" s="125">
        <v>0</v>
      </c>
      <c r="N975" s="126">
        <f t="shared" si="493"/>
        <v>123548.35980000001</v>
      </c>
      <c r="O975" s="126">
        <f t="shared" ca="1" si="494"/>
        <v>598526.12614887871</v>
      </c>
      <c r="P975" s="126">
        <f t="shared" ca="1" si="495"/>
        <v>142493</v>
      </c>
      <c r="Q975" s="49">
        <f t="shared" si="514"/>
        <v>1</v>
      </c>
      <c r="R975" s="49">
        <f t="shared" si="515"/>
        <v>0</v>
      </c>
      <c r="S975" s="49">
        <f ca="1">OFFSET(V!$B$7,D975,Q975)*H975</f>
        <v>8548.9600000000009</v>
      </c>
      <c r="T975" s="49">
        <f ca="1">IF(R975&gt;0,OFFSET(V!$I$7,D975,R975)*IF(R975=1,H975-9300,IF(R975=2,H975-18000,IF(R975=3,H975-45000,0))),0)</f>
        <v>0</v>
      </c>
      <c r="U975" s="49">
        <f>IF(AND(I975=1,H975&gt;20000,H975&lt;=45000),H975*V!$G$7,0)+IF(AND(I975=1,H975&gt;45000,H975&lt;=50000),V!$G$7/5000*(50000-H975)*H975,0)</f>
        <v>0</v>
      </c>
      <c r="V975" s="50">
        <f t="shared" ca="1" si="496"/>
        <v>8548.9600000000009</v>
      </c>
      <c r="W975" s="51">
        <v>0</v>
      </c>
      <c r="X975" s="51">
        <v>0</v>
      </c>
      <c r="Y975" s="52">
        <v>0</v>
      </c>
      <c r="Z975" s="52">
        <v>48670.755724802504</v>
      </c>
      <c r="AA975" s="52">
        <v>3657</v>
      </c>
      <c r="AB975" s="138">
        <f t="shared" si="516"/>
        <v>2657</v>
      </c>
      <c r="AC975" s="52">
        <v>46842.587486069344</v>
      </c>
      <c r="AD975" s="138">
        <f t="shared" si="497"/>
        <v>0</v>
      </c>
      <c r="AE975" s="138">
        <f t="shared" si="498"/>
        <v>1904</v>
      </c>
      <c r="AF975" s="138">
        <f t="shared" si="499"/>
        <v>0</v>
      </c>
      <c r="AG975" s="138">
        <f t="shared" si="500"/>
        <v>0</v>
      </c>
      <c r="AH975" s="29"/>
      <c r="AI975" s="29"/>
      <c r="AJ975" s="15"/>
      <c r="AK975" s="51">
        <f t="shared" ca="1" si="501"/>
        <v>1391534.3856257212</v>
      </c>
      <c r="AL975" s="15">
        <f t="shared" ca="1" si="502"/>
        <v>1542576.3456257212</v>
      </c>
      <c r="AM975" s="49">
        <f t="shared" ca="1" si="503"/>
        <v>8350.8153077722291</v>
      </c>
      <c r="AN975" s="49">
        <f t="shared" ca="1" si="504"/>
        <v>0</v>
      </c>
      <c r="AO975" s="15"/>
      <c r="AP975" s="49">
        <f t="shared" ca="1" si="505"/>
        <v>27257.907956730767</v>
      </c>
      <c r="AQ975" s="15">
        <f t="shared" si="517"/>
        <v>46842.587486069344</v>
      </c>
      <c r="AR975" s="15">
        <f t="shared" si="518"/>
        <v>0</v>
      </c>
      <c r="AS975" s="15"/>
      <c r="AT975" s="15"/>
      <c r="AU975" s="51">
        <f t="shared" si="506"/>
        <v>1328.5</v>
      </c>
      <c r="AV975" s="51">
        <f t="shared" ca="1" si="507"/>
        <v>31813.948531279944</v>
      </c>
      <c r="AW975" s="51">
        <f t="shared" ca="1" si="519"/>
        <v>0</v>
      </c>
      <c r="AX975" s="15">
        <f t="shared" ca="1" si="520"/>
        <v>13557.769001941371</v>
      </c>
      <c r="AY975" s="51">
        <f t="shared" ca="1" si="521"/>
        <v>-824.05917164944196</v>
      </c>
      <c r="AZ975" s="52">
        <f t="shared" ca="1" si="508"/>
        <v>0</v>
      </c>
      <c r="BA975" s="52">
        <f t="shared" ca="1" si="509"/>
        <v>0</v>
      </c>
      <c r="BB975" s="52">
        <f t="shared" si="522"/>
        <v>0</v>
      </c>
      <c r="BC975" s="39">
        <f t="shared" si="523"/>
        <v>0</v>
      </c>
      <c r="BD975" s="51">
        <f t="shared" ca="1" si="524"/>
        <v>0</v>
      </c>
      <c r="BE975" s="15">
        <f t="shared" ca="1" si="525"/>
        <v>59576.29731636127</v>
      </c>
      <c r="BF975" s="39">
        <v>-19688.606</v>
      </c>
      <c r="BG975" s="15">
        <f t="shared" ca="1" si="526"/>
        <v>1590814.8522498547</v>
      </c>
      <c r="BH975" s="15"/>
      <c r="BI975" s="15"/>
    </row>
    <row r="976" spans="1:61" ht="11.25" x14ac:dyDescent="0.2">
      <c r="A976" s="20">
        <v>40620</v>
      </c>
      <c r="B976" s="20"/>
      <c r="C976" s="20">
        <v>1</v>
      </c>
      <c r="D976" s="20">
        <f t="shared" si="510"/>
        <v>4</v>
      </c>
      <c r="E976" s="47">
        <f t="shared" si="511"/>
        <v>4</v>
      </c>
      <c r="F976" s="47">
        <f t="shared" si="512"/>
        <v>44</v>
      </c>
      <c r="G976" s="21" t="s">
        <v>1057</v>
      </c>
      <c r="H976" s="29">
        <v>3100</v>
      </c>
      <c r="I976" s="48"/>
      <c r="J976" s="29">
        <f t="shared" si="513"/>
        <v>4997.0149253731342</v>
      </c>
      <c r="K976" s="125">
        <v>174002.3</v>
      </c>
      <c r="L976" s="125">
        <v>501441.35</v>
      </c>
      <c r="M976" s="125">
        <v>48288</v>
      </c>
      <c r="N976" s="126">
        <f t="shared" si="493"/>
        <v>369131.78249999997</v>
      </c>
      <c r="O976" s="126">
        <f t="shared" ca="1" si="494"/>
        <v>974491.06673399359</v>
      </c>
      <c r="P976" s="126">
        <f t="shared" ca="1" si="495"/>
        <v>181608</v>
      </c>
      <c r="Q976" s="49">
        <f t="shared" si="514"/>
        <v>1</v>
      </c>
      <c r="R976" s="49">
        <f t="shared" si="515"/>
        <v>0</v>
      </c>
      <c r="S976" s="49">
        <f ca="1">OFFSET(V!$B$7,D976,Q976)*H976</f>
        <v>13919</v>
      </c>
      <c r="T976" s="49">
        <f ca="1">IF(R976&gt;0,OFFSET(V!$I$7,D976,R976)*IF(R976=1,H976-9300,IF(R976=2,H976-18000,IF(R976=3,H976-45000,0))),0)</f>
        <v>0</v>
      </c>
      <c r="U976" s="49">
        <f>IF(AND(I976=1,H976&gt;20000,H976&lt;=45000),H976*V!$G$7,0)+IF(AND(I976=1,H976&gt;45000,H976&lt;=50000),V!$G$7/5000*(50000-H976)*H976,0)</f>
        <v>0</v>
      </c>
      <c r="V976" s="50">
        <f t="shared" ca="1" si="496"/>
        <v>13919</v>
      </c>
      <c r="W976" s="51">
        <v>15260.66</v>
      </c>
      <c r="X976" s="51">
        <v>0</v>
      </c>
      <c r="Y976" s="52">
        <v>0</v>
      </c>
      <c r="Z976" s="52">
        <v>79424.736379294045</v>
      </c>
      <c r="AA976" s="52">
        <v>8302</v>
      </c>
      <c r="AB976" s="138">
        <f t="shared" si="516"/>
        <v>7302</v>
      </c>
      <c r="AC976" s="52">
        <v>76441.388817579791</v>
      </c>
      <c r="AD976" s="138">
        <f t="shared" si="497"/>
        <v>0</v>
      </c>
      <c r="AE976" s="138">
        <f t="shared" si="498"/>
        <v>3100</v>
      </c>
      <c r="AF976" s="138">
        <f t="shared" si="499"/>
        <v>0</v>
      </c>
      <c r="AG976" s="138">
        <f t="shared" si="500"/>
        <v>0</v>
      </c>
      <c r="AH976" s="29"/>
      <c r="AI976" s="29"/>
      <c r="AJ976" s="15"/>
      <c r="AK976" s="51">
        <f t="shared" ca="1" si="501"/>
        <v>2265628.4639914576</v>
      </c>
      <c r="AL976" s="15">
        <f t="shared" ca="1" si="502"/>
        <v>2476416.1239914577</v>
      </c>
      <c r="AM976" s="49">
        <f t="shared" ca="1" si="503"/>
        <v>13596.390469587137</v>
      </c>
      <c r="AN976" s="49">
        <f t="shared" ca="1" si="504"/>
        <v>0</v>
      </c>
      <c r="AO976" s="15"/>
      <c r="AP976" s="49">
        <f t="shared" ca="1" si="505"/>
        <v>44481.58080707895</v>
      </c>
      <c r="AQ976" s="15">
        <f t="shared" si="517"/>
        <v>76441.388817579791</v>
      </c>
      <c r="AR976" s="15">
        <f t="shared" si="518"/>
        <v>0</v>
      </c>
      <c r="AS976" s="15"/>
      <c r="AT976" s="15"/>
      <c r="AU976" s="51">
        <f t="shared" si="506"/>
        <v>3651</v>
      </c>
      <c r="AV976" s="51">
        <f t="shared" ca="1" si="507"/>
        <v>51797.92040281924</v>
      </c>
      <c r="AW976" s="51">
        <f t="shared" ca="1" si="519"/>
        <v>0</v>
      </c>
      <c r="AX976" s="15">
        <f t="shared" ca="1" si="520"/>
        <v>23489.112392318391</v>
      </c>
      <c r="AY976" s="51">
        <f t="shared" ca="1" si="521"/>
        <v>-1427.6993875631633</v>
      </c>
      <c r="AZ976" s="52">
        <f t="shared" ca="1" si="508"/>
        <v>0</v>
      </c>
      <c r="BA976" s="52">
        <f t="shared" ca="1" si="509"/>
        <v>0</v>
      </c>
      <c r="BB976" s="52">
        <f t="shared" si="522"/>
        <v>0</v>
      </c>
      <c r="BC976" s="39">
        <f t="shared" si="523"/>
        <v>0</v>
      </c>
      <c r="BD976" s="51">
        <f t="shared" ca="1" si="524"/>
        <v>0</v>
      </c>
      <c r="BE976" s="15">
        <f t="shared" ca="1" si="525"/>
        <v>98502.801822335023</v>
      </c>
      <c r="BF976" s="39">
        <v>-34429.190999999999</v>
      </c>
      <c r="BG976" s="15">
        <f t="shared" ca="1" si="526"/>
        <v>2554086.1252833796</v>
      </c>
      <c r="BH976" s="15"/>
      <c r="BI976" s="15"/>
    </row>
    <row r="977" spans="1:61" ht="11.25" x14ac:dyDescent="0.2">
      <c r="A977" s="20">
        <v>40621</v>
      </c>
      <c r="B977" s="20"/>
      <c r="C977" s="20">
        <v>1</v>
      </c>
      <c r="D977" s="20">
        <f t="shared" si="510"/>
        <v>4</v>
      </c>
      <c r="E977" s="47">
        <f t="shared" si="511"/>
        <v>3</v>
      </c>
      <c r="F977" s="47">
        <f t="shared" si="512"/>
        <v>43</v>
      </c>
      <c r="G977" s="21" t="s">
        <v>1058</v>
      </c>
      <c r="H977" s="29">
        <v>2293</v>
      </c>
      <c r="I977" s="48"/>
      <c r="J977" s="29">
        <f t="shared" si="513"/>
        <v>3696.1791044776119</v>
      </c>
      <c r="K977" s="125">
        <v>113245.05000000002</v>
      </c>
      <c r="L977" s="125">
        <v>368115.31</v>
      </c>
      <c r="M977" s="125">
        <v>0</v>
      </c>
      <c r="N977" s="126">
        <f t="shared" si="493"/>
        <v>225101.40690000003</v>
      </c>
      <c r="O977" s="126">
        <f t="shared" ca="1" si="494"/>
        <v>720809.03742614435</v>
      </c>
      <c r="P977" s="126">
        <f t="shared" ca="1" si="495"/>
        <v>148712</v>
      </c>
      <c r="Q977" s="49">
        <f t="shared" si="514"/>
        <v>1</v>
      </c>
      <c r="R977" s="49">
        <f t="shared" si="515"/>
        <v>0</v>
      </c>
      <c r="S977" s="49">
        <f ca="1">OFFSET(V!$B$7,D977,Q977)*H977</f>
        <v>10295.57</v>
      </c>
      <c r="T977" s="49">
        <f ca="1">IF(R977&gt;0,OFFSET(V!$I$7,D977,R977)*IF(R977=1,H977-9300,IF(R977=2,H977-18000,IF(R977=3,H977-45000,0))),0)</f>
        <v>0</v>
      </c>
      <c r="U977" s="49">
        <f>IF(AND(I977=1,H977&gt;20000,H977&lt;=45000),H977*V!$G$7,0)+IF(AND(I977=1,H977&gt;45000,H977&lt;=50000),V!$G$7/5000*(50000-H977)*H977,0)</f>
        <v>0</v>
      </c>
      <c r="V977" s="50">
        <f t="shared" ca="1" si="496"/>
        <v>10295.57</v>
      </c>
      <c r="W977" s="51">
        <v>11816.859999999999</v>
      </c>
      <c r="X977" s="51">
        <v>0</v>
      </c>
      <c r="Y977" s="52">
        <v>0</v>
      </c>
      <c r="Z977" s="52">
        <v>94708.763617072284</v>
      </c>
      <c r="AA977" s="52">
        <v>18657</v>
      </c>
      <c r="AB977" s="138">
        <f t="shared" si="516"/>
        <v>17657</v>
      </c>
      <c r="AC977" s="52">
        <v>91151.318268300252</v>
      </c>
      <c r="AD977" s="138">
        <f t="shared" si="497"/>
        <v>0</v>
      </c>
      <c r="AE977" s="138">
        <f t="shared" si="498"/>
        <v>2293</v>
      </c>
      <c r="AF977" s="138">
        <f t="shared" si="499"/>
        <v>0</v>
      </c>
      <c r="AG977" s="138">
        <f t="shared" si="500"/>
        <v>0</v>
      </c>
      <c r="AH977" s="29"/>
      <c r="AI977" s="29"/>
      <c r="AJ977" s="15"/>
      <c r="AK977" s="51">
        <f t="shared" ca="1" si="501"/>
        <v>1675834.2154620686</v>
      </c>
      <c r="AL977" s="15">
        <f t="shared" ca="1" si="502"/>
        <v>1846658.6454620687</v>
      </c>
      <c r="AM977" s="49">
        <f t="shared" ca="1" si="503"/>
        <v>10056.943015084938</v>
      </c>
      <c r="AN977" s="49">
        <f t="shared" ca="1" si="504"/>
        <v>0</v>
      </c>
      <c r="AO977" s="15"/>
      <c r="AP977" s="49">
        <f t="shared" ca="1" si="505"/>
        <v>53041.353538185758</v>
      </c>
      <c r="AQ977" s="15">
        <f t="shared" si="517"/>
        <v>91151.318268300252</v>
      </c>
      <c r="AR977" s="15">
        <f t="shared" si="518"/>
        <v>0</v>
      </c>
      <c r="AS977" s="15"/>
      <c r="AT977" s="15"/>
      <c r="AU977" s="51">
        <f t="shared" si="506"/>
        <v>8828.5</v>
      </c>
      <c r="AV977" s="51">
        <f t="shared" ca="1" si="507"/>
        <v>38313.752091504684</v>
      </c>
      <c r="AW977" s="51">
        <f t="shared" ca="1" si="519"/>
        <v>0</v>
      </c>
      <c r="AX977" s="15">
        <f t="shared" ca="1" si="520"/>
        <v>9032.2873613901902</v>
      </c>
      <c r="AY977" s="51">
        <f t="shared" ca="1" si="521"/>
        <v>-548.99439871420748</v>
      </c>
      <c r="AZ977" s="52">
        <f t="shared" ca="1" si="508"/>
        <v>0</v>
      </c>
      <c r="BA977" s="52">
        <f t="shared" ca="1" si="509"/>
        <v>0</v>
      </c>
      <c r="BB977" s="52">
        <f t="shared" si="522"/>
        <v>0</v>
      </c>
      <c r="BC977" s="39">
        <f t="shared" si="523"/>
        <v>0</v>
      </c>
      <c r="BD977" s="51">
        <f t="shared" ca="1" si="524"/>
        <v>0</v>
      </c>
      <c r="BE977" s="15">
        <f t="shared" ca="1" si="525"/>
        <v>99634.611230976239</v>
      </c>
      <c r="BF977" s="39">
        <v>-26062.236000000001</v>
      </c>
      <c r="BG977" s="15">
        <f t="shared" ca="1" si="526"/>
        <v>1930287.9637081297</v>
      </c>
      <c r="BH977" s="15"/>
      <c r="BI977" s="15"/>
    </row>
    <row r="978" spans="1:61" ht="11.25" x14ac:dyDescent="0.2">
      <c r="A978" s="20">
        <v>40622</v>
      </c>
      <c r="B978" s="20"/>
      <c r="C978" s="20">
        <v>1</v>
      </c>
      <c r="D978" s="20">
        <f t="shared" si="510"/>
        <v>4</v>
      </c>
      <c r="E978" s="47">
        <f t="shared" si="511"/>
        <v>3</v>
      </c>
      <c r="F978" s="47">
        <f t="shared" si="512"/>
        <v>43</v>
      </c>
      <c r="G978" s="21" t="s">
        <v>1059</v>
      </c>
      <c r="H978" s="29">
        <v>2044</v>
      </c>
      <c r="I978" s="48"/>
      <c r="J978" s="29">
        <f t="shared" si="513"/>
        <v>3294.8059701492539</v>
      </c>
      <c r="K978" s="125">
        <v>113458.54999999999</v>
      </c>
      <c r="L978" s="125">
        <v>288456.06</v>
      </c>
      <c r="M978" s="125">
        <v>0</v>
      </c>
      <c r="N978" s="126">
        <f t="shared" si="493"/>
        <v>194188.01939999999</v>
      </c>
      <c r="O978" s="126">
        <f t="shared" ca="1" si="494"/>
        <v>642535.40013041394</v>
      </c>
      <c r="P978" s="126">
        <f t="shared" ca="1" si="495"/>
        <v>134504</v>
      </c>
      <c r="Q978" s="49">
        <f t="shared" si="514"/>
        <v>1</v>
      </c>
      <c r="R978" s="49">
        <f t="shared" si="515"/>
        <v>0</v>
      </c>
      <c r="S978" s="49">
        <f ca="1">OFFSET(V!$B$7,D978,Q978)*H978</f>
        <v>9177.5600000000013</v>
      </c>
      <c r="T978" s="49">
        <f ca="1">IF(R978&gt;0,OFFSET(V!$I$7,D978,R978)*IF(R978=1,H978-9300,IF(R978=2,H978-18000,IF(R978=3,H978-45000,0))),0)</f>
        <v>0</v>
      </c>
      <c r="U978" s="49">
        <f>IF(AND(I978=1,H978&gt;20000,H978&lt;=45000),H978*V!$G$7,0)+IF(AND(I978=1,H978&gt;45000,H978&lt;=50000),V!$G$7/5000*(50000-H978)*H978,0)</f>
        <v>0</v>
      </c>
      <c r="V978" s="50">
        <f t="shared" ca="1" si="496"/>
        <v>9177.5600000000013</v>
      </c>
      <c r="W978" s="51">
        <v>0</v>
      </c>
      <c r="X978" s="51">
        <v>0</v>
      </c>
      <c r="Y978" s="52">
        <v>1.192E-2</v>
      </c>
      <c r="Z978" s="52">
        <v>26790.622297478974</v>
      </c>
      <c r="AA978" s="52">
        <v>0</v>
      </c>
      <c r="AB978" s="138">
        <f t="shared" si="516"/>
        <v>0</v>
      </c>
      <c r="AC978" s="52">
        <v>25784.314422230829</v>
      </c>
      <c r="AD978" s="138">
        <f t="shared" si="497"/>
        <v>0</v>
      </c>
      <c r="AE978" s="138">
        <f t="shared" si="498"/>
        <v>2044</v>
      </c>
      <c r="AF978" s="138">
        <f t="shared" si="499"/>
        <v>0</v>
      </c>
      <c r="AG978" s="138">
        <f t="shared" si="500"/>
        <v>0</v>
      </c>
      <c r="AH978" s="29"/>
      <c r="AI978" s="29"/>
      <c r="AJ978" s="15"/>
      <c r="AK978" s="51">
        <f t="shared" ca="1" si="501"/>
        <v>1493853.0904511421</v>
      </c>
      <c r="AL978" s="15">
        <f t="shared" ca="1" si="502"/>
        <v>1637534.6504511421</v>
      </c>
      <c r="AM978" s="49">
        <f t="shared" ca="1" si="503"/>
        <v>8964.8458451084225</v>
      </c>
      <c r="AN978" s="49">
        <f t="shared" ca="1" si="504"/>
        <v>483.1192390971508</v>
      </c>
      <c r="AO978" s="15"/>
      <c r="AP978" s="49">
        <f t="shared" ca="1" si="505"/>
        <v>15004.006118525995</v>
      </c>
      <c r="AQ978" s="15">
        <f t="shared" si="517"/>
        <v>25784.314422230829</v>
      </c>
      <c r="AR978" s="15">
        <f t="shared" si="518"/>
        <v>0</v>
      </c>
      <c r="AS978" s="15"/>
      <c r="AT978" s="15"/>
      <c r="AU978" s="51">
        <f t="shared" si="506"/>
        <v>0</v>
      </c>
      <c r="AV978" s="51">
        <f t="shared" ca="1" si="507"/>
        <v>34153.209452697592</v>
      </c>
      <c r="AW978" s="51">
        <f t="shared" ca="1" si="519"/>
        <v>0</v>
      </c>
      <c r="AX978" s="15">
        <f t="shared" ca="1" si="520"/>
        <v>23372.901148992754</v>
      </c>
      <c r="AY978" s="51">
        <f t="shared" ca="1" si="521"/>
        <v>-1420.6359141482112</v>
      </c>
      <c r="AZ978" s="52">
        <f t="shared" ca="1" si="508"/>
        <v>0</v>
      </c>
      <c r="BA978" s="52">
        <f t="shared" ca="1" si="509"/>
        <v>0</v>
      </c>
      <c r="BB978" s="52">
        <f t="shared" si="522"/>
        <v>0</v>
      </c>
      <c r="BC978" s="39">
        <f t="shared" si="523"/>
        <v>0</v>
      </c>
      <c r="BD978" s="51">
        <f t="shared" ca="1" si="524"/>
        <v>0</v>
      </c>
      <c r="BE978" s="15">
        <f t="shared" ca="1" si="525"/>
        <v>47736.579657075374</v>
      </c>
      <c r="BF978" s="39">
        <v>-21942.451000000001</v>
      </c>
      <c r="BG978" s="15">
        <f t="shared" ca="1" si="526"/>
        <v>1672776.7441924233</v>
      </c>
      <c r="BH978" s="15"/>
      <c r="BI978" s="15"/>
    </row>
    <row r="979" spans="1:61" ht="11.25" x14ac:dyDescent="0.2">
      <c r="A979" s="20">
        <v>40623</v>
      </c>
      <c r="B979" s="20"/>
      <c r="C979" s="20">
        <v>1</v>
      </c>
      <c r="D979" s="20">
        <f t="shared" si="510"/>
        <v>4</v>
      </c>
      <c r="E979" s="47">
        <f t="shared" si="511"/>
        <v>3</v>
      </c>
      <c r="F979" s="47">
        <f t="shared" si="512"/>
        <v>43</v>
      </c>
      <c r="G979" s="21" t="s">
        <v>1060</v>
      </c>
      <c r="H979" s="29">
        <v>1368</v>
      </c>
      <c r="I979" s="48"/>
      <c r="J979" s="29">
        <f t="shared" si="513"/>
        <v>2205.1343283582091</v>
      </c>
      <c r="K979" s="125">
        <v>56815.650000000009</v>
      </c>
      <c r="L979" s="125">
        <v>40675.980000000003</v>
      </c>
      <c r="M979" s="125">
        <v>33541</v>
      </c>
      <c r="N979" s="126">
        <f t="shared" si="493"/>
        <v>90311.900200000004</v>
      </c>
      <c r="O979" s="126">
        <f t="shared" ca="1" si="494"/>
        <v>430033.47719100106</v>
      </c>
      <c r="P979" s="126">
        <f t="shared" ca="1" si="495"/>
        <v>101916</v>
      </c>
      <c r="Q979" s="49">
        <f t="shared" si="514"/>
        <v>1</v>
      </c>
      <c r="R979" s="49">
        <f t="shared" si="515"/>
        <v>0</v>
      </c>
      <c r="S979" s="49">
        <f ca="1">OFFSET(V!$B$7,D979,Q979)*H979</f>
        <v>6142.3200000000006</v>
      </c>
      <c r="T979" s="49">
        <f ca="1">IF(R979&gt;0,OFFSET(V!$I$7,D979,R979)*IF(R979=1,H979-9300,IF(R979=2,H979-18000,IF(R979=3,H979-45000,0))),0)</f>
        <v>0</v>
      </c>
      <c r="U979" s="49">
        <f>IF(AND(I979=1,H979&gt;20000,H979&lt;=45000),H979*V!$G$7,0)+IF(AND(I979=1,H979&gt;45000,H979&lt;=50000),V!$G$7/5000*(50000-H979)*H979,0)</f>
        <v>0</v>
      </c>
      <c r="V979" s="50">
        <f t="shared" ca="1" si="496"/>
        <v>6142.3200000000006</v>
      </c>
      <c r="W979" s="51">
        <v>0</v>
      </c>
      <c r="X979" s="51">
        <v>0</v>
      </c>
      <c r="Y979" s="52">
        <v>0</v>
      </c>
      <c r="Z979" s="52">
        <v>10879.384897131602</v>
      </c>
      <c r="AA979" s="52">
        <v>0</v>
      </c>
      <c r="AB979" s="138">
        <f t="shared" si="516"/>
        <v>0</v>
      </c>
      <c r="AC979" s="52">
        <v>10470.734042430497</v>
      </c>
      <c r="AD979" s="138">
        <f t="shared" si="497"/>
        <v>0</v>
      </c>
      <c r="AE979" s="138">
        <f t="shared" si="498"/>
        <v>1368</v>
      </c>
      <c r="AF979" s="138">
        <f t="shared" si="499"/>
        <v>0</v>
      </c>
      <c r="AG979" s="138">
        <f t="shared" si="500"/>
        <v>0</v>
      </c>
      <c r="AH979" s="29"/>
      <c r="AI979" s="29"/>
      <c r="AJ979" s="15"/>
      <c r="AK979" s="51">
        <f t="shared" ca="1" si="501"/>
        <v>999799.91572268214</v>
      </c>
      <c r="AL979" s="15">
        <f t="shared" ca="1" si="502"/>
        <v>1107858.2357226822</v>
      </c>
      <c r="AM979" s="49">
        <f t="shared" ca="1" si="503"/>
        <v>5999.9555362565179</v>
      </c>
      <c r="AN979" s="49">
        <f t="shared" ca="1" si="504"/>
        <v>0</v>
      </c>
      <c r="AO979" s="15"/>
      <c r="AP979" s="49">
        <f t="shared" ca="1" si="505"/>
        <v>6092.9662532595366</v>
      </c>
      <c r="AQ979" s="15">
        <f t="shared" si="517"/>
        <v>10470.734042430497</v>
      </c>
      <c r="AR979" s="15">
        <f t="shared" si="518"/>
        <v>0</v>
      </c>
      <c r="AS979" s="15"/>
      <c r="AT979" s="15"/>
      <c r="AU979" s="51">
        <f t="shared" si="506"/>
        <v>0</v>
      </c>
      <c r="AV979" s="51">
        <f t="shared" ca="1" si="507"/>
        <v>22857.921003566684</v>
      </c>
      <c r="AW979" s="51">
        <f t="shared" ca="1" si="519"/>
        <v>0</v>
      </c>
      <c r="AX979" s="15">
        <f t="shared" ca="1" si="520"/>
        <v>18480.153214395723</v>
      </c>
      <c r="AY979" s="51">
        <f t="shared" ca="1" si="521"/>
        <v>-1123.248209025325</v>
      </c>
      <c r="AZ979" s="52">
        <f t="shared" ca="1" si="508"/>
        <v>0</v>
      </c>
      <c r="BA979" s="52">
        <f t="shared" ca="1" si="509"/>
        <v>0</v>
      </c>
      <c r="BB979" s="52">
        <f t="shared" si="522"/>
        <v>0</v>
      </c>
      <c r="BC979" s="39">
        <f t="shared" si="523"/>
        <v>0</v>
      </c>
      <c r="BD979" s="51">
        <f t="shared" ca="1" si="524"/>
        <v>0</v>
      </c>
      <c r="BE979" s="15">
        <f t="shared" ca="1" si="525"/>
        <v>27827.639047800894</v>
      </c>
      <c r="BF979" s="39">
        <v>-13177.933999999999</v>
      </c>
      <c r="BG979" s="15">
        <f t="shared" ca="1" si="526"/>
        <v>1128507.8963067397</v>
      </c>
      <c r="BH979" s="15"/>
      <c r="BI979" s="15"/>
    </row>
    <row r="980" spans="1:61" ht="11.25" x14ac:dyDescent="0.2">
      <c r="A980" s="20">
        <v>40624</v>
      </c>
      <c r="B980" s="20"/>
      <c r="C980" s="20">
        <v>1</v>
      </c>
      <c r="D980" s="20">
        <f t="shared" si="510"/>
        <v>4</v>
      </c>
      <c r="E980" s="47">
        <f t="shared" si="511"/>
        <v>4</v>
      </c>
      <c r="F980" s="47">
        <f t="shared" si="512"/>
        <v>44</v>
      </c>
      <c r="G980" s="21" t="s">
        <v>1061</v>
      </c>
      <c r="H980" s="29">
        <v>4117</v>
      </c>
      <c r="I980" s="48"/>
      <c r="J980" s="29">
        <f t="shared" si="513"/>
        <v>6636.3582089552237</v>
      </c>
      <c r="K980" s="125">
        <v>188979.15000000002</v>
      </c>
      <c r="L980" s="125">
        <v>397884.86</v>
      </c>
      <c r="M980" s="125">
        <v>69453</v>
      </c>
      <c r="N980" s="126">
        <f t="shared" ref="N980:N1043" si="527">K980*K$2+L980*L$2+M980*M$2</f>
        <v>360693.0834</v>
      </c>
      <c r="O980" s="126">
        <f t="shared" ref="O980:O1043" ca="1" si="528">OFFSET($O$4,D980,0)*J980</f>
        <v>1294187.0070141456</v>
      </c>
      <c r="P980" s="126">
        <f t="shared" ref="P980:P1043" ca="1" si="529">ROUND(IF(O980&gt;N980,(O980-N980)*$P$2,0),0)</f>
        <v>280048</v>
      </c>
      <c r="Q980" s="49">
        <f t="shared" si="514"/>
        <v>1</v>
      </c>
      <c r="R980" s="49">
        <f t="shared" si="515"/>
        <v>0</v>
      </c>
      <c r="S980" s="49">
        <f ca="1">OFFSET(V!$B$7,D980,Q980)*H980</f>
        <v>18485.330000000002</v>
      </c>
      <c r="T980" s="49">
        <f ca="1">IF(R980&gt;0,OFFSET(V!$I$7,D980,R980)*IF(R980=1,H980-9300,IF(R980=2,H980-18000,IF(R980=3,H980-45000,0))),0)</f>
        <v>0</v>
      </c>
      <c r="U980" s="49">
        <f>IF(AND(I980=1,H980&gt;20000,H980&lt;=45000),H980*V!$G$7,0)+IF(AND(I980=1,H980&gt;45000,H980&lt;=50000),V!$G$7/5000*(50000-H980)*H980,0)</f>
        <v>0</v>
      </c>
      <c r="V980" s="50">
        <f t="shared" ref="V980:V1043" ca="1" si="530">SUM(S980:U980)</f>
        <v>18485.330000000002</v>
      </c>
      <c r="W980" s="51">
        <v>19177.34</v>
      </c>
      <c r="X980" s="51">
        <v>0</v>
      </c>
      <c r="Y980" s="52">
        <v>0</v>
      </c>
      <c r="Z980" s="52">
        <v>95073.217880424112</v>
      </c>
      <c r="AA980" s="52">
        <v>4883</v>
      </c>
      <c r="AB980" s="138">
        <f t="shared" si="516"/>
        <v>3883</v>
      </c>
      <c r="AC980" s="52">
        <v>91502.082920738743</v>
      </c>
      <c r="AD980" s="138">
        <f t="shared" ref="AD980:AD1043" si="531">IF(AND(H980&lt;=$AD$1,I980=0),0,1)</f>
        <v>0</v>
      </c>
      <c r="AE980" s="138">
        <f t="shared" ref="AE980:AE1043" si="532">IF(AD980=0,H980,0)</f>
        <v>4117</v>
      </c>
      <c r="AF980" s="138">
        <f t="shared" ref="AF980:AF1043" si="533">H980-AE980</f>
        <v>0</v>
      </c>
      <c r="AG980" s="138">
        <f t="shared" ref="AG980:AG1043" si="534">J980*AD980</f>
        <v>0</v>
      </c>
      <c r="AH980" s="29"/>
      <c r="AI980" s="29"/>
      <c r="AJ980" s="15"/>
      <c r="AK980" s="51">
        <f t="shared" ref="AK980:AK1043" ca="1" si="535">OFFSET($AK$4,D980,0)/OFFSET($J$4,D980,0)*J980</f>
        <v>3008900.7697589779</v>
      </c>
      <c r="AL980" s="15">
        <f t="shared" ref="AL980:AL1043" ca="1" si="536">AK980+P980+V980+W980+X980</f>
        <v>3326611.4397589779</v>
      </c>
      <c r="AM980" s="49">
        <f t="shared" ref="AM980:AM1043" ca="1" si="537">OFFSET($AM$4,D980,0)/OFFSET($H$4,D980,0)*H980</f>
        <v>18056.883730093628</v>
      </c>
      <c r="AN980" s="49">
        <f t="shared" ref="AN980:AN1043" ca="1" si="538">OFFSET($AN$4,D980,0)/OFFSET($Y$4,D980,0)*Y980</f>
        <v>0</v>
      </c>
      <c r="AO980" s="15"/>
      <c r="AP980" s="49">
        <f t="shared" ref="AP980:AP1043" ca="1" si="539">OFFSET($AP$4,D980,0)/OFFSET($Z$4,D980,0)*Z980</f>
        <v>53245.465034235938</v>
      </c>
      <c r="AQ980" s="15">
        <f t="shared" si="517"/>
        <v>91502.082920738743</v>
      </c>
      <c r="AR980" s="15">
        <f t="shared" si="518"/>
        <v>0</v>
      </c>
      <c r="AS980" s="15"/>
      <c r="AT980" s="15"/>
      <c r="AU980" s="51">
        <f t="shared" ref="AU980:AU1043" si="540">IF(AD980=0,AB980*$AU$4,0)</f>
        <v>1941.5</v>
      </c>
      <c r="AV980" s="51">
        <f t="shared" ref="AV980:AV1043" ca="1" si="541">OFFSET($AV$4,D980,0)/OFFSET($AE$4,D980,0)*AE980</f>
        <v>68790.98009626026</v>
      </c>
      <c r="AW980" s="51">
        <f t="shared" ca="1" si="519"/>
        <v>0</v>
      </c>
      <c r="AX980" s="15">
        <f t="shared" ca="1" si="520"/>
        <v>32475.862209757455</v>
      </c>
      <c r="AY980" s="51">
        <f t="shared" ca="1" si="521"/>
        <v>-1973.9259539930222</v>
      </c>
      <c r="AZ980" s="52">
        <f t="shared" ref="AZ980:AZ1043" ca="1" si="542">OFFSET($AT$4,D980,0)*$AZ$2/OFFSET($AF$4,D980,0)*AF980</f>
        <v>0</v>
      </c>
      <c r="BA980" s="52">
        <f t="shared" ref="BA980:BA1043" ca="1" si="543">OFFSET($AT$4,D980,0)*$BA$2/OFFSET($AG$4,D980,0)*AG980</f>
        <v>0</v>
      </c>
      <c r="BB980" s="52">
        <f t="shared" si="522"/>
        <v>0</v>
      </c>
      <c r="BC980" s="39">
        <f t="shared" si="523"/>
        <v>0</v>
      </c>
      <c r="BD980" s="51">
        <f t="shared" ca="1" si="524"/>
        <v>0</v>
      </c>
      <c r="BE980" s="15">
        <f t="shared" ca="1" si="525"/>
        <v>122004.01917650318</v>
      </c>
      <c r="BF980" s="39">
        <v>-42388.508000000002</v>
      </c>
      <c r="BG980" s="15">
        <f t="shared" ca="1" si="526"/>
        <v>3424283.8346655746</v>
      </c>
      <c r="BH980" s="15"/>
      <c r="BI980" s="15"/>
    </row>
    <row r="981" spans="1:61" ht="11.25" x14ac:dyDescent="0.2">
      <c r="A981" s="20">
        <v>40625</v>
      </c>
      <c r="B981" s="20"/>
      <c r="C981" s="20">
        <v>1</v>
      </c>
      <c r="D981" s="20">
        <f t="shared" ref="D981:D1044" si="544">INT(A981/10000)</f>
        <v>4</v>
      </c>
      <c r="E981" s="47">
        <f t="shared" ref="E981:E1044" si="545">IF(H981&lt;=500,1,IF(H981&lt;=1000,2,IF(H981&lt;=2500,3,IF(H981&lt;=5000,4,IF(H981&lt;=10000,5,IF(H981&lt;=20000,6,IF(H981&lt;=50000,7,8)))))))</f>
        <v>3</v>
      </c>
      <c r="F981" s="47">
        <f t="shared" ref="F981:F1044" si="546">D981*10+E981</f>
        <v>43</v>
      </c>
      <c r="G981" s="21" t="s">
        <v>1062</v>
      </c>
      <c r="H981" s="29">
        <v>1044</v>
      </c>
      <c r="I981" s="48"/>
      <c r="J981" s="29">
        <f t="shared" ref="J981:J1044" si="547">IF(AND(I981=1,H981&lt;=20000),H981*2,IF(H981&lt;=10000,H981*(1+41/67),IF(H981&lt;=20000,H981*(1+2/3),IF(H981&lt;=50000,H981*(2),H981*(2+1/3))))+IF(AND(H981&gt;9000,H981&lt;=10000),(H981-9000)*(110/201),0)+IF(AND(H981&gt;18000,H981&lt;=20000),(H981-18000)*(3+1/3),0)+IF(AND(H981&gt;45000,H981&lt;=50000),(H981-45000)*(3+1/3),0))</f>
        <v>1682.8656716417911</v>
      </c>
      <c r="K981" s="125">
        <v>55896.05</v>
      </c>
      <c r="L981" s="125">
        <v>126911.83</v>
      </c>
      <c r="M981" s="125">
        <v>0</v>
      </c>
      <c r="N981" s="126">
        <f t="shared" si="527"/>
        <v>89740.769700000004</v>
      </c>
      <c r="O981" s="126">
        <f t="shared" ca="1" si="528"/>
        <v>328183.4431194482</v>
      </c>
      <c r="P981" s="126">
        <f t="shared" ca="1" si="529"/>
        <v>71533</v>
      </c>
      <c r="Q981" s="49">
        <f t="shared" ref="Q981:Q1044" si="548">IF(AND(I981=1,H981&lt;=20000),3,IF(H981&lt;=10000,1,IF(H981&lt;=20000,2,IF(H981&lt;=50000,3,4))))</f>
        <v>1</v>
      </c>
      <c r="R981" s="49">
        <f t="shared" ref="R981:R1044" si="549">IF(AND(I981=1,H981&lt;=45000),0,IF(AND(H981&gt;9300,H981&lt;=10000),1,IF(AND(H981&gt;18000,H981&lt;=20000),2,IF(AND(H981&gt;45000,H981&lt;=50000),3,0))))</f>
        <v>0</v>
      </c>
      <c r="S981" s="49">
        <f ca="1">OFFSET(V!$B$7,D981,Q981)*H981</f>
        <v>4687.5600000000004</v>
      </c>
      <c r="T981" s="49">
        <f ca="1">IF(R981&gt;0,OFFSET(V!$I$7,D981,R981)*IF(R981=1,H981-9300,IF(R981=2,H981-18000,IF(R981=3,H981-45000,0))),0)</f>
        <v>0</v>
      </c>
      <c r="U981" s="49">
        <f>IF(AND(I981=1,H981&gt;20000,H981&lt;=45000),H981*V!$G$7,0)+IF(AND(I981=1,H981&gt;45000,H981&lt;=50000),V!$G$7/5000*(50000-H981)*H981,0)</f>
        <v>0</v>
      </c>
      <c r="V981" s="50">
        <f t="shared" ca="1" si="530"/>
        <v>4687.5600000000004</v>
      </c>
      <c r="W981" s="51">
        <v>0</v>
      </c>
      <c r="X981" s="51">
        <v>0</v>
      </c>
      <c r="Y981" s="52">
        <v>0</v>
      </c>
      <c r="Z981" s="52">
        <v>33205.860337347287</v>
      </c>
      <c r="AA981" s="52">
        <v>1430</v>
      </c>
      <c r="AB981" s="138">
        <f t="shared" ref="AB981:AB1044" si="550">MAX(AA981-$AB$3,0)</f>
        <v>430</v>
      </c>
      <c r="AC981" s="52">
        <v>31958.583645121773</v>
      </c>
      <c r="AD981" s="138">
        <f t="shared" si="531"/>
        <v>0</v>
      </c>
      <c r="AE981" s="138">
        <f t="shared" si="532"/>
        <v>1044</v>
      </c>
      <c r="AF981" s="138">
        <f t="shared" si="533"/>
        <v>0</v>
      </c>
      <c r="AG981" s="138">
        <f t="shared" si="534"/>
        <v>0</v>
      </c>
      <c r="AH981" s="29"/>
      <c r="AI981" s="29"/>
      <c r="AJ981" s="15"/>
      <c r="AK981" s="51">
        <f t="shared" ca="1" si="535"/>
        <v>763005.19884099416</v>
      </c>
      <c r="AL981" s="15">
        <f t="shared" ca="1" si="536"/>
        <v>839225.75884099421</v>
      </c>
      <c r="AM981" s="49">
        <f t="shared" ca="1" si="537"/>
        <v>4578.9134355641845</v>
      </c>
      <c r="AN981" s="49">
        <f t="shared" ca="1" si="538"/>
        <v>0</v>
      </c>
      <c r="AO981" s="15"/>
      <c r="AP981" s="49">
        <f t="shared" ca="1" si="539"/>
        <v>18596.84057131295</v>
      </c>
      <c r="AQ981" s="15">
        <f t="shared" ref="AQ981:AQ1044" si="551">IF(AD981=0,AC981,0)</f>
        <v>31958.583645121773</v>
      </c>
      <c r="AR981" s="15">
        <f t="shared" ref="AR981:AR1044" si="552">AC981-AQ981</f>
        <v>0</v>
      </c>
      <c r="AS981" s="15"/>
      <c r="AT981" s="15"/>
      <c r="AU981" s="51">
        <f t="shared" si="540"/>
        <v>215</v>
      </c>
      <c r="AV981" s="51">
        <f t="shared" ca="1" si="541"/>
        <v>17444.202871142996</v>
      </c>
      <c r="AW981" s="51">
        <f t="shared" ref="AW981:AW1044" ca="1" si="553">IF(AD981=0,MAX(0,AC981*$AW$1-(AP981+AU981+AV981)),0)</f>
        <v>0</v>
      </c>
      <c r="AX981" s="15">
        <f t="shared" ref="AX981:AX1044" ca="1" si="554">IF(AD981=0,MAX(0,(AP981+AU981+AV981)-AC981),0)</f>
        <v>4297.459797334177</v>
      </c>
      <c r="AY981" s="51">
        <f t="shared" ref="AY981:AY1044" ca="1" si="555">-OFFSET($AW$4,D981,0)/OFFSET($AX$4,D981,0)*AX981</f>
        <v>-261.20530304660628</v>
      </c>
      <c r="AZ981" s="52">
        <f t="shared" ca="1" si="542"/>
        <v>0</v>
      </c>
      <c r="BA981" s="52">
        <f t="shared" ca="1" si="543"/>
        <v>0</v>
      </c>
      <c r="BB981" s="52">
        <f t="shared" ref="BB981:BB1044" si="556">IF(AD981=1,MAX(0,AC981*$BB$1-(AP981+AZ981+BA981)),0)</f>
        <v>0</v>
      </c>
      <c r="BC981" s="39">
        <f t="shared" ref="BC981:BC1044" si="557">IF(AD981=1,MAX(0,(AP981+AZ981+BA981)-AC981),0)</f>
        <v>0</v>
      </c>
      <c r="BD981" s="51">
        <f t="shared" ref="BD981:BD1044" ca="1" si="558">-OFFSET($BB$4,D981,0)/OFFSET($BC$4,D981,0)*BC981</f>
        <v>0</v>
      </c>
      <c r="BE981" s="15">
        <f t="shared" ref="BE981:BE1044" ca="1" si="559">AP981+AU981+AV981+AW981+AY981+AZ981+BA981+BB981+BD981</f>
        <v>35994.838139409345</v>
      </c>
      <c r="BF981" s="39">
        <v>-11568.049000000001</v>
      </c>
      <c r="BG981" s="15">
        <f t="shared" ref="BG981:BG1044" ca="1" si="560">AL981+AM981+AN981+BE981+BF981</f>
        <v>868231.46141596767</v>
      </c>
      <c r="BH981" s="15"/>
      <c r="BI981" s="15"/>
    </row>
    <row r="982" spans="1:61" ht="11.25" x14ac:dyDescent="0.2">
      <c r="A982" s="20">
        <v>40626</v>
      </c>
      <c r="B982" s="20"/>
      <c r="C982" s="20">
        <v>1</v>
      </c>
      <c r="D982" s="20">
        <f t="shared" si="544"/>
        <v>4</v>
      </c>
      <c r="E982" s="47">
        <f t="shared" si="545"/>
        <v>3</v>
      </c>
      <c r="F982" s="47">
        <f t="shared" si="546"/>
        <v>43</v>
      </c>
      <c r="G982" s="21" t="s">
        <v>1063</v>
      </c>
      <c r="H982" s="29">
        <v>1630</v>
      </c>
      <c r="I982" s="48"/>
      <c r="J982" s="29">
        <f t="shared" si="547"/>
        <v>2627.4626865671644</v>
      </c>
      <c r="K982" s="125">
        <v>70216</v>
      </c>
      <c r="L982" s="125">
        <v>88949.34</v>
      </c>
      <c r="M982" s="125">
        <v>17149</v>
      </c>
      <c r="N982" s="126">
        <f t="shared" si="527"/>
        <v>102394.76259999999</v>
      </c>
      <c r="O982" s="126">
        <f t="shared" ca="1" si="528"/>
        <v>512393.68992787407</v>
      </c>
      <c r="P982" s="126">
        <f t="shared" ca="1" si="529"/>
        <v>123000</v>
      </c>
      <c r="Q982" s="49">
        <f t="shared" si="548"/>
        <v>1</v>
      </c>
      <c r="R982" s="49">
        <f t="shared" si="549"/>
        <v>0</v>
      </c>
      <c r="S982" s="49">
        <f ca="1">OFFSET(V!$B$7,D982,Q982)*H982</f>
        <v>7318.7000000000007</v>
      </c>
      <c r="T982" s="49">
        <f ca="1">IF(R982&gt;0,OFFSET(V!$I$7,D982,R982)*IF(R982=1,H982-9300,IF(R982=2,H982-18000,IF(R982=3,H982-45000,0))),0)</f>
        <v>0</v>
      </c>
      <c r="U982" s="49">
        <f>IF(AND(I982=1,H982&gt;20000,H982&lt;=45000),H982*V!$G$7,0)+IF(AND(I982=1,H982&gt;45000,H982&lt;=50000),V!$G$7/5000*(50000-H982)*H982,0)</f>
        <v>0</v>
      </c>
      <c r="V982" s="50">
        <f t="shared" ca="1" si="530"/>
        <v>7318.7000000000007</v>
      </c>
      <c r="W982" s="51">
        <v>0</v>
      </c>
      <c r="X982" s="51">
        <v>0</v>
      </c>
      <c r="Y982" s="52">
        <v>0</v>
      </c>
      <c r="Z982" s="52">
        <v>41653.408719286635</v>
      </c>
      <c r="AA982" s="52">
        <v>0</v>
      </c>
      <c r="AB982" s="138">
        <f t="shared" si="550"/>
        <v>0</v>
      </c>
      <c r="AC982" s="52">
        <v>40088.82568124753</v>
      </c>
      <c r="AD982" s="138">
        <f t="shared" si="531"/>
        <v>0</v>
      </c>
      <c r="AE982" s="138">
        <f t="shared" si="532"/>
        <v>1630</v>
      </c>
      <c r="AF982" s="138">
        <f t="shared" si="533"/>
        <v>0</v>
      </c>
      <c r="AG982" s="138">
        <f t="shared" si="534"/>
        <v>0</v>
      </c>
      <c r="AH982" s="29"/>
      <c r="AI982" s="29"/>
      <c r="AJ982" s="15"/>
      <c r="AK982" s="51">
        <f t="shared" ca="1" si="535"/>
        <v>1191282.0633245409</v>
      </c>
      <c r="AL982" s="15">
        <f t="shared" ca="1" si="536"/>
        <v>1321600.7633245408</v>
      </c>
      <c r="AM982" s="49">
        <f t="shared" ca="1" si="537"/>
        <v>7149.0698275571076</v>
      </c>
      <c r="AN982" s="49">
        <f t="shared" ca="1" si="538"/>
        <v>0</v>
      </c>
      <c r="AO982" s="15"/>
      <c r="AP982" s="49">
        <f t="shared" ca="1" si="539"/>
        <v>23327.864218385508</v>
      </c>
      <c r="AQ982" s="15">
        <f t="shared" si="551"/>
        <v>40088.82568124753</v>
      </c>
      <c r="AR982" s="15">
        <f t="shared" si="552"/>
        <v>0</v>
      </c>
      <c r="AS982" s="15"/>
      <c r="AT982" s="15"/>
      <c r="AU982" s="51">
        <f t="shared" si="540"/>
        <v>0</v>
      </c>
      <c r="AV982" s="51">
        <f t="shared" ca="1" si="541"/>
        <v>27235.680727933988</v>
      </c>
      <c r="AW982" s="51">
        <f t="shared" ca="1" si="553"/>
        <v>0</v>
      </c>
      <c r="AX982" s="15">
        <f t="shared" ca="1" si="554"/>
        <v>10474.719265071966</v>
      </c>
      <c r="AY982" s="51">
        <f t="shared" ca="1" si="555"/>
        <v>-636.66732185801732</v>
      </c>
      <c r="AZ982" s="52">
        <f t="shared" ca="1" si="542"/>
        <v>0</v>
      </c>
      <c r="BA982" s="52">
        <f t="shared" ca="1" si="543"/>
        <v>0</v>
      </c>
      <c r="BB982" s="52">
        <f t="shared" si="556"/>
        <v>0</v>
      </c>
      <c r="BC982" s="39">
        <f t="shared" si="557"/>
        <v>0</v>
      </c>
      <c r="BD982" s="51">
        <f t="shared" ca="1" si="558"/>
        <v>0</v>
      </c>
      <c r="BE982" s="15">
        <f t="shared" ca="1" si="559"/>
        <v>49926.877624461478</v>
      </c>
      <c r="BF982" s="39">
        <v>-16507.169999999998</v>
      </c>
      <c r="BG982" s="15">
        <f t="shared" ca="1" si="560"/>
        <v>1362169.5407765594</v>
      </c>
      <c r="BH982" s="15"/>
      <c r="BI982" s="15"/>
    </row>
    <row r="983" spans="1:61" ht="11.25" x14ac:dyDescent="0.2">
      <c r="A983" s="20">
        <v>40627</v>
      </c>
      <c r="B983" s="20"/>
      <c r="C983" s="20">
        <v>1</v>
      </c>
      <c r="D983" s="20">
        <f t="shared" si="544"/>
        <v>4</v>
      </c>
      <c r="E983" s="47">
        <f t="shared" si="545"/>
        <v>4</v>
      </c>
      <c r="F983" s="47">
        <f t="shared" si="546"/>
        <v>44</v>
      </c>
      <c r="G983" s="21" t="s">
        <v>1064</v>
      </c>
      <c r="H983" s="29">
        <v>2797</v>
      </c>
      <c r="I983" s="48"/>
      <c r="J983" s="29">
        <f t="shared" si="547"/>
        <v>4508.5970149253735</v>
      </c>
      <c r="K983" s="125">
        <v>171930.3</v>
      </c>
      <c r="L983" s="125">
        <v>369147.85</v>
      </c>
      <c r="M983" s="125">
        <v>38026</v>
      </c>
      <c r="N983" s="126">
        <f t="shared" si="527"/>
        <v>305783.47749999998</v>
      </c>
      <c r="O983" s="126">
        <f t="shared" ca="1" si="528"/>
        <v>879242.42375967104</v>
      </c>
      <c r="P983" s="126">
        <f t="shared" ca="1" si="529"/>
        <v>172038</v>
      </c>
      <c r="Q983" s="49">
        <f t="shared" si="548"/>
        <v>1</v>
      </c>
      <c r="R983" s="49">
        <f t="shared" si="549"/>
        <v>0</v>
      </c>
      <c r="S983" s="49">
        <f ca="1">OFFSET(V!$B$7,D983,Q983)*H983</f>
        <v>12558.53</v>
      </c>
      <c r="T983" s="49">
        <f ca="1">IF(R983&gt;0,OFFSET(V!$I$7,D983,R983)*IF(R983=1,H983-9300,IF(R983=2,H983-18000,IF(R983=3,H983-45000,0))),0)</f>
        <v>0</v>
      </c>
      <c r="U983" s="49">
        <f>IF(AND(I983=1,H983&gt;20000,H983&lt;=45000),H983*V!$G$7,0)+IF(AND(I983=1,H983&gt;45000,H983&lt;=50000),V!$G$7/5000*(50000-H983)*H983,0)</f>
        <v>0</v>
      </c>
      <c r="V983" s="50">
        <f t="shared" ca="1" si="530"/>
        <v>12558.53</v>
      </c>
      <c r="W983" s="51">
        <v>13955.099999999999</v>
      </c>
      <c r="X983" s="51">
        <v>0</v>
      </c>
      <c r="Y983" s="52">
        <v>0</v>
      </c>
      <c r="Z983" s="52">
        <v>111498.33942573926</v>
      </c>
      <c r="AA983" s="52">
        <v>80923</v>
      </c>
      <c r="AB983" s="138">
        <f t="shared" si="550"/>
        <v>79923</v>
      </c>
      <c r="AC983" s="52">
        <v>107310.2449576324</v>
      </c>
      <c r="AD983" s="138">
        <f t="shared" si="531"/>
        <v>0</v>
      </c>
      <c r="AE983" s="138">
        <f t="shared" si="532"/>
        <v>2797</v>
      </c>
      <c r="AF983" s="138">
        <f t="shared" si="533"/>
        <v>0</v>
      </c>
      <c r="AG983" s="138">
        <f t="shared" si="534"/>
        <v>0</v>
      </c>
      <c r="AH983" s="29"/>
      <c r="AI983" s="29"/>
      <c r="AJ983" s="15"/>
      <c r="AK983" s="51">
        <f t="shared" ca="1" si="535"/>
        <v>2044181.5528335832</v>
      </c>
      <c r="AL983" s="15">
        <f t="shared" ca="1" si="536"/>
        <v>2242733.1828335831</v>
      </c>
      <c r="AM983" s="49">
        <f t="shared" ca="1" si="537"/>
        <v>12267.452949495233</v>
      </c>
      <c r="AN983" s="49">
        <f t="shared" ca="1" si="538"/>
        <v>0</v>
      </c>
      <c r="AO983" s="15"/>
      <c r="AP983" s="49">
        <f t="shared" ca="1" si="539"/>
        <v>62444.304143943074</v>
      </c>
      <c r="AQ983" s="15">
        <f t="shared" si="551"/>
        <v>107310.2449576324</v>
      </c>
      <c r="AR983" s="15">
        <f t="shared" si="552"/>
        <v>0</v>
      </c>
      <c r="AS983" s="15"/>
      <c r="AT983" s="15"/>
      <c r="AU983" s="51">
        <f t="shared" si="540"/>
        <v>39961.5</v>
      </c>
      <c r="AV983" s="51">
        <f t="shared" ca="1" si="541"/>
        <v>46735.091408608198</v>
      </c>
      <c r="AW983" s="51">
        <f t="shared" ca="1" si="553"/>
        <v>0</v>
      </c>
      <c r="AX983" s="15">
        <f t="shared" ca="1" si="554"/>
        <v>41830.650594918858</v>
      </c>
      <c r="AY983" s="51">
        <f t="shared" ca="1" si="555"/>
        <v>-2542.5223924282891</v>
      </c>
      <c r="AZ983" s="52">
        <f t="shared" ca="1" si="542"/>
        <v>0</v>
      </c>
      <c r="BA983" s="52">
        <f t="shared" ca="1" si="543"/>
        <v>0</v>
      </c>
      <c r="BB983" s="52">
        <f t="shared" si="556"/>
        <v>0</v>
      </c>
      <c r="BC983" s="39">
        <f t="shared" si="557"/>
        <v>0</v>
      </c>
      <c r="BD983" s="51">
        <f t="shared" ca="1" si="558"/>
        <v>0</v>
      </c>
      <c r="BE983" s="15">
        <f t="shared" ca="1" si="559"/>
        <v>146598.37316012298</v>
      </c>
      <c r="BF983" s="39">
        <v>-30849.455999999998</v>
      </c>
      <c r="BG983" s="15">
        <f t="shared" ca="1" si="560"/>
        <v>2370749.5529432013</v>
      </c>
      <c r="BH983" s="15"/>
      <c r="BI983" s="15"/>
    </row>
    <row r="984" spans="1:61" ht="11.25" x14ac:dyDescent="0.2">
      <c r="A984" s="20">
        <v>40701</v>
      </c>
      <c r="B984" s="20"/>
      <c r="C984" s="20">
        <v>1</v>
      </c>
      <c r="D984" s="20">
        <f t="shared" si="544"/>
        <v>4</v>
      </c>
      <c r="E984" s="47">
        <f t="shared" si="545"/>
        <v>5</v>
      </c>
      <c r="F984" s="47">
        <f t="shared" si="546"/>
        <v>45</v>
      </c>
      <c r="G984" s="21" t="s">
        <v>1065</v>
      </c>
      <c r="H984" s="29">
        <v>9649</v>
      </c>
      <c r="I984" s="48"/>
      <c r="J984" s="29">
        <f t="shared" si="547"/>
        <v>15908.786069651742</v>
      </c>
      <c r="K984" s="125">
        <v>993386.2</v>
      </c>
      <c r="L984" s="125">
        <v>1274340.77</v>
      </c>
      <c r="M984" s="125">
        <v>0</v>
      </c>
      <c r="N984" s="126">
        <f t="shared" si="527"/>
        <v>1212230.9642999999</v>
      </c>
      <c r="O984" s="126">
        <f t="shared" ca="1" si="528"/>
        <v>3102446.1881710701</v>
      </c>
      <c r="P984" s="126">
        <f t="shared" ca="1" si="529"/>
        <v>567065</v>
      </c>
      <c r="Q984" s="49">
        <f t="shared" si="548"/>
        <v>1</v>
      </c>
      <c r="R984" s="49">
        <f t="shared" si="549"/>
        <v>1</v>
      </c>
      <c r="S984" s="49">
        <f ca="1">OFFSET(V!$B$7,D984,Q984)*H984</f>
        <v>43324.01</v>
      </c>
      <c r="T984" s="49">
        <f ca="1">IF(R984&gt;0,OFFSET(V!$I$7,D984,R984)*IF(R984=1,H984-9300,IF(R984=2,H984-18000,IF(R984=3,H984-45000,0))),0)</f>
        <v>432012.14285714284</v>
      </c>
      <c r="U984" s="49">
        <f>IF(AND(I984=1,H984&gt;20000,H984&lt;=45000),H984*V!$G$7,0)+IF(AND(I984=1,H984&gt;45000,H984&lt;=50000),V!$G$7/5000*(50000-H984)*H984,0)</f>
        <v>0</v>
      </c>
      <c r="V984" s="50">
        <f t="shared" ca="1" si="530"/>
        <v>475336.15285714285</v>
      </c>
      <c r="W984" s="51">
        <v>50986.8</v>
      </c>
      <c r="X984" s="51">
        <v>0</v>
      </c>
      <c r="Y984" s="52">
        <v>3.8000000000000002E-4</v>
      </c>
      <c r="Z984" s="52">
        <v>374093.37005733885</v>
      </c>
      <c r="AA984" s="52">
        <v>65138</v>
      </c>
      <c r="AB984" s="138">
        <f t="shared" si="550"/>
        <v>64138</v>
      </c>
      <c r="AC984" s="52">
        <v>360041.69555023924</v>
      </c>
      <c r="AD984" s="138">
        <f t="shared" si="531"/>
        <v>0</v>
      </c>
      <c r="AE984" s="138">
        <f t="shared" si="532"/>
        <v>9649</v>
      </c>
      <c r="AF984" s="138">
        <f t="shared" si="533"/>
        <v>0</v>
      </c>
      <c r="AG984" s="138">
        <f t="shared" si="534"/>
        <v>0</v>
      </c>
      <c r="AH984" s="29"/>
      <c r="AI984" s="29"/>
      <c r="AJ984" s="15"/>
      <c r="AK984" s="51">
        <f t="shared" ca="1" si="535"/>
        <v>7212985.9696711563</v>
      </c>
      <c r="AL984" s="15">
        <f t="shared" ca="1" si="536"/>
        <v>8306373.9225282986</v>
      </c>
      <c r="AM984" s="49">
        <f t="shared" ca="1" si="537"/>
        <v>42319.861819692356</v>
      </c>
      <c r="AN984" s="49">
        <f t="shared" ca="1" si="538"/>
        <v>15.401452253097089</v>
      </c>
      <c r="AO984" s="15"/>
      <c r="AP984" s="49">
        <f t="shared" ca="1" si="539"/>
        <v>209509.84829376289</v>
      </c>
      <c r="AQ984" s="15">
        <f t="shared" si="551"/>
        <v>360041.69555023924</v>
      </c>
      <c r="AR984" s="15">
        <f t="shared" si="552"/>
        <v>0</v>
      </c>
      <c r="AS984" s="15"/>
      <c r="AT984" s="15"/>
      <c r="AU984" s="51">
        <f t="shared" si="540"/>
        <v>32069</v>
      </c>
      <c r="AV984" s="51">
        <f t="shared" ca="1" si="541"/>
        <v>161225.20450542026</v>
      </c>
      <c r="AW984" s="51">
        <f t="shared" ca="1" si="553"/>
        <v>0</v>
      </c>
      <c r="AX984" s="15">
        <f t="shared" ca="1" si="554"/>
        <v>42762.357248943939</v>
      </c>
      <c r="AY984" s="51">
        <f t="shared" ca="1" si="555"/>
        <v>-2599.1527578981713</v>
      </c>
      <c r="AZ984" s="52">
        <f t="shared" ca="1" si="542"/>
        <v>0</v>
      </c>
      <c r="BA984" s="52">
        <f t="shared" ca="1" si="543"/>
        <v>0</v>
      </c>
      <c r="BB984" s="52">
        <f t="shared" si="556"/>
        <v>0</v>
      </c>
      <c r="BC984" s="39">
        <f t="shared" si="557"/>
        <v>0</v>
      </c>
      <c r="BD984" s="51">
        <f t="shared" ca="1" si="558"/>
        <v>0</v>
      </c>
      <c r="BE984" s="15">
        <f t="shared" ca="1" si="559"/>
        <v>400204.90004128503</v>
      </c>
      <c r="BF984" s="39">
        <v>-104757.56600000001</v>
      </c>
      <c r="BG984" s="15">
        <f t="shared" ca="1" si="560"/>
        <v>8644156.5198415294</v>
      </c>
      <c r="BH984" s="15"/>
      <c r="BI984" s="15"/>
    </row>
    <row r="985" spans="1:61" ht="11.25" x14ac:dyDescent="0.2">
      <c r="A985" s="20">
        <v>40702</v>
      </c>
      <c r="B985" s="20"/>
      <c r="C985" s="20">
        <v>1</v>
      </c>
      <c r="D985" s="20">
        <f t="shared" si="544"/>
        <v>4</v>
      </c>
      <c r="E985" s="47">
        <f t="shared" si="545"/>
        <v>5</v>
      </c>
      <c r="F985" s="47">
        <f t="shared" si="546"/>
        <v>45</v>
      </c>
      <c r="G985" s="21" t="s">
        <v>1066</v>
      </c>
      <c r="H985" s="29">
        <v>7548</v>
      </c>
      <c r="I985" s="48"/>
      <c r="J985" s="29">
        <f t="shared" si="547"/>
        <v>12166.925373134329</v>
      </c>
      <c r="K985" s="125">
        <v>564544.54999999993</v>
      </c>
      <c r="L985" s="125">
        <v>1990179.34</v>
      </c>
      <c r="M985" s="125">
        <v>0</v>
      </c>
      <c r="N985" s="126">
        <f t="shared" si="527"/>
        <v>1182642.0186000001</v>
      </c>
      <c r="O985" s="126">
        <f t="shared" ca="1" si="528"/>
        <v>2372728.571518769</v>
      </c>
      <c r="P985" s="126">
        <f t="shared" ca="1" si="529"/>
        <v>357026</v>
      </c>
      <c r="Q985" s="49">
        <f t="shared" si="548"/>
        <v>1</v>
      </c>
      <c r="R985" s="49">
        <f t="shared" si="549"/>
        <v>0</v>
      </c>
      <c r="S985" s="49">
        <f ca="1">OFFSET(V!$B$7,D985,Q985)*H985</f>
        <v>33890.520000000004</v>
      </c>
      <c r="T985" s="49">
        <f ca="1">IF(R985&gt;0,OFFSET(V!$I$7,D985,R985)*IF(R985=1,H985-9300,IF(R985=2,H985-18000,IF(R985=3,H985-45000,0))),0)</f>
        <v>0</v>
      </c>
      <c r="U985" s="49">
        <f>IF(AND(I985=1,H985&gt;20000,H985&lt;=45000),H985*V!$G$7,0)+IF(AND(I985=1,H985&gt;45000,H985&lt;=50000),V!$G$7/5000*(50000-H985)*H985,0)</f>
        <v>0</v>
      </c>
      <c r="V985" s="50">
        <f t="shared" ca="1" si="530"/>
        <v>33890.520000000004</v>
      </c>
      <c r="W985" s="51">
        <v>41040</v>
      </c>
      <c r="X985" s="51">
        <v>0</v>
      </c>
      <c r="Y985" s="52">
        <v>0.10227</v>
      </c>
      <c r="Z985" s="52">
        <v>351112.01063930284</v>
      </c>
      <c r="AA985" s="52">
        <v>161293</v>
      </c>
      <c r="AB985" s="138">
        <f t="shared" si="550"/>
        <v>160293</v>
      </c>
      <c r="AC985" s="52">
        <v>337923.56068553712</v>
      </c>
      <c r="AD985" s="138">
        <f t="shared" si="531"/>
        <v>0</v>
      </c>
      <c r="AE985" s="138">
        <f t="shared" si="532"/>
        <v>7548</v>
      </c>
      <c r="AF985" s="138">
        <f t="shared" si="533"/>
        <v>0</v>
      </c>
      <c r="AG985" s="138">
        <f t="shared" si="534"/>
        <v>0</v>
      </c>
      <c r="AH985" s="29"/>
      <c r="AI985" s="29"/>
      <c r="AJ985" s="15"/>
      <c r="AK985" s="51">
        <f t="shared" ca="1" si="535"/>
        <v>5516439.885873395</v>
      </c>
      <c r="AL985" s="15">
        <f t="shared" ca="1" si="536"/>
        <v>5948396.4058733946</v>
      </c>
      <c r="AM985" s="49">
        <f t="shared" ca="1" si="537"/>
        <v>33105.017827239906</v>
      </c>
      <c r="AN985" s="49">
        <f t="shared" ca="1" si="538"/>
        <v>4145.0171629585248</v>
      </c>
      <c r="AO985" s="15"/>
      <c r="AP985" s="49">
        <f t="shared" ca="1" si="539"/>
        <v>196639.2082059175</v>
      </c>
      <c r="AQ985" s="15">
        <f t="shared" si="551"/>
        <v>337923.56068553712</v>
      </c>
      <c r="AR985" s="15">
        <f t="shared" si="552"/>
        <v>0</v>
      </c>
      <c r="AS985" s="15"/>
      <c r="AT985" s="15"/>
      <c r="AU985" s="51">
        <f t="shared" si="540"/>
        <v>80146.5</v>
      </c>
      <c r="AV985" s="51">
        <f t="shared" ca="1" si="541"/>
        <v>126119.58167757407</v>
      </c>
      <c r="AW985" s="51">
        <f t="shared" ca="1" si="553"/>
        <v>0</v>
      </c>
      <c r="AX985" s="15">
        <f t="shared" ca="1" si="554"/>
        <v>64981.729197954468</v>
      </c>
      <c r="AY985" s="51">
        <f t="shared" ca="1" si="555"/>
        <v>-3949.6756381929013</v>
      </c>
      <c r="AZ985" s="52">
        <f t="shared" ca="1" si="542"/>
        <v>0</v>
      </c>
      <c r="BA985" s="52">
        <f t="shared" ca="1" si="543"/>
        <v>0</v>
      </c>
      <c r="BB985" s="52">
        <f t="shared" si="556"/>
        <v>0</v>
      </c>
      <c r="BC985" s="39">
        <f t="shared" si="557"/>
        <v>0</v>
      </c>
      <c r="BD985" s="51">
        <f t="shared" ca="1" si="558"/>
        <v>0</v>
      </c>
      <c r="BE985" s="15">
        <f t="shared" ca="1" si="559"/>
        <v>398955.61424529867</v>
      </c>
      <c r="BF985" s="39">
        <v>-86523.626999999993</v>
      </c>
      <c r="BG985" s="15">
        <f t="shared" ca="1" si="560"/>
        <v>6298078.4281088905</v>
      </c>
      <c r="BH985" s="15"/>
      <c r="BI985" s="15"/>
    </row>
    <row r="986" spans="1:61" ht="11.25" x14ac:dyDescent="0.2">
      <c r="A986" s="20">
        <v>40703</v>
      </c>
      <c r="B986" s="20"/>
      <c r="C986" s="20">
        <v>1</v>
      </c>
      <c r="D986" s="20">
        <f t="shared" si="544"/>
        <v>4</v>
      </c>
      <c r="E986" s="47">
        <f t="shared" si="545"/>
        <v>6</v>
      </c>
      <c r="F986" s="47">
        <f t="shared" si="546"/>
        <v>46</v>
      </c>
      <c r="G986" s="21" t="s">
        <v>1067</v>
      </c>
      <c r="H986" s="29">
        <v>13731</v>
      </c>
      <c r="I986" s="48"/>
      <c r="J986" s="29">
        <f t="shared" si="547"/>
        <v>22884.999999999996</v>
      </c>
      <c r="K986" s="125">
        <v>1345593.25</v>
      </c>
      <c r="L986" s="125">
        <v>3146494.12</v>
      </c>
      <c r="M986" s="125">
        <v>45979</v>
      </c>
      <c r="N986" s="126">
        <f t="shared" si="527"/>
        <v>2241938.8467999999</v>
      </c>
      <c r="O986" s="126">
        <f t="shared" ca="1" si="528"/>
        <v>4462910.0363437831</v>
      </c>
      <c r="P986" s="126">
        <f t="shared" ca="1" si="529"/>
        <v>666291</v>
      </c>
      <c r="Q986" s="49">
        <f t="shared" si="548"/>
        <v>2</v>
      </c>
      <c r="R986" s="49">
        <f t="shared" si="549"/>
        <v>0</v>
      </c>
      <c r="S986" s="49">
        <f ca="1">OFFSET(V!$B$7,D986,Q986)*H986</f>
        <v>1251443.3400000001</v>
      </c>
      <c r="T986" s="49">
        <f ca="1">IF(R986&gt;0,OFFSET(V!$I$7,D986,R986)*IF(R986=1,H986-9300,IF(R986=2,H986-18000,IF(R986=3,H986-45000,0))),0)</f>
        <v>0</v>
      </c>
      <c r="U986" s="49">
        <f>IF(AND(I986=1,H986&gt;20000,H986&lt;=45000),H986*V!$G$7,0)+IF(AND(I986=1,H986&gt;45000,H986&lt;=50000),V!$G$7/5000*(50000-H986)*H986,0)</f>
        <v>0</v>
      </c>
      <c r="V986" s="50">
        <f t="shared" ca="1" si="530"/>
        <v>1251443.3400000001</v>
      </c>
      <c r="W986" s="51">
        <v>99496.11</v>
      </c>
      <c r="X986" s="51">
        <v>0</v>
      </c>
      <c r="Y986" s="52">
        <v>0.81833999999999996</v>
      </c>
      <c r="Z986" s="52">
        <v>1022929.2529959375</v>
      </c>
      <c r="AA986" s="52">
        <v>349045</v>
      </c>
      <c r="AB986" s="138">
        <f t="shared" si="550"/>
        <v>348045</v>
      </c>
      <c r="AC986" s="52">
        <v>984506.04088531842</v>
      </c>
      <c r="AD986" s="138">
        <f t="shared" si="531"/>
        <v>1</v>
      </c>
      <c r="AE986" s="138">
        <f t="shared" si="532"/>
        <v>0</v>
      </c>
      <c r="AF986" s="138">
        <f t="shared" si="533"/>
        <v>13731</v>
      </c>
      <c r="AG986" s="138">
        <f t="shared" si="534"/>
        <v>22884.999999999996</v>
      </c>
      <c r="AH986" s="29"/>
      <c r="AI986" s="29"/>
      <c r="AJ986" s="15"/>
      <c r="AK986" s="51">
        <f t="shared" ca="1" si="535"/>
        <v>10375976.092281308</v>
      </c>
      <c r="AL986" s="15">
        <f t="shared" ca="1" si="536"/>
        <v>12393206.542281307</v>
      </c>
      <c r="AM986" s="49">
        <f t="shared" ca="1" si="537"/>
        <v>60223.237915451929</v>
      </c>
      <c r="AN986" s="49">
        <f t="shared" ca="1" si="538"/>
        <v>33167.432728419662</v>
      </c>
      <c r="AO986" s="15"/>
      <c r="AP986" s="49">
        <f t="shared" ca="1" si="539"/>
        <v>572888.40103630361</v>
      </c>
      <c r="AQ986" s="15">
        <f t="shared" si="551"/>
        <v>0</v>
      </c>
      <c r="AR986" s="15">
        <f t="shared" si="552"/>
        <v>984506.04088531842</v>
      </c>
      <c r="AS986" s="15"/>
      <c r="AT986" s="15"/>
      <c r="AU986" s="51">
        <f t="shared" si="540"/>
        <v>0</v>
      </c>
      <c r="AV986" s="51">
        <f t="shared" ca="1" si="541"/>
        <v>0</v>
      </c>
      <c r="AW986" s="51">
        <f t="shared" si="553"/>
        <v>0</v>
      </c>
      <c r="AX986" s="15">
        <f t="shared" si="554"/>
        <v>0</v>
      </c>
      <c r="AY986" s="51">
        <f t="shared" ca="1" si="555"/>
        <v>0</v>
      </c>
      <c r="AZ986" s="52">
        <f t="shared" ca="1" si="542"/>
        <v>216262.83840866818</v>
      </c>
      <c r="BA986" s="52">
        <f t="shared" ca="1" si="543"/>
        <v>170885.89702610869</v>
      </c>
      <c r="BB986" s="52">
        <f t="shared" ca="1" si="556"/>
        <v>0</v>
      </c>
      <c r="BC986" s="39">
        <f t="shared" ca="1" si="557"/>
        <v>0</v>
      </c>
      <c r="BD986" s="51">
        <f t="shared" ca="1" si="558"/>
        <v>0</v>
      </c>
      <c r="BE986" s="15">
        <f t="shared" ca="1" si="559"/>
        <v>960037.13647108048</v>
      </c>
      <c r="BF986" s="39">
        <v>-176105.82399999999</v>
      </c>
      <c r="BG986" s="15">
        <f t="shared" ca="1" si="560"/>
        <v>13270528.52539626</v>
      </c>
      <c r="BH986" s="15"/>
      <c r="BI986" s="15"/>
    </row>
    <row r="987" spans="1:61" ht="11.25" x14ac:dyDescent="0.2">
      <c r="A987" s="20">
        <v>40704</v>
      </c>
      <c r="B987" s="20"/>
      <c r="C987" s="20">
        <v>1</v>
      </c>
      <c r="D987" s="20">
        <f t="shared" si="544"/>
        <v>4</v>
      </c>
      <c r="E987" s="47">
        <f t="shared" si="545"/>
        <v>5</v>
      </c>
      <c r="F987" s="47">
        <f t="shared" si="546"/>
        <v>45</v>
      </c>
      <c r="G987" s="21" t="s">
        <v>1068</v>
      </c>
      <c r="H987" s="29">
        <v>7727</v>
      </c>
      <c r="I987" s="48"/>
      <c r="J987" s="29">
        <f t="shared" si="547"/>
        <v>12455.462686567163</v>
      </c>
      <c r="K987" s="125">
        <v>608924.30000000005</v>
      </c>
      <c r="L987" s="125">
        <v>1577583.89</v>
      </c>
      <c r="M987" s="125">
        <v>0</v>
      </c>
      <c r="N987" s="126">
        <f t="shared" si="527"/>
        <v>1053683.2131000001</v>
      </c>
      <c r="O987" s="126">
        <f t="shared" ca="1" si="528"/>
        <v>2428997.5718237315</v>
      </c>
      <c r="P987" s="126">
        <f t="shared" ca="1" si="529"/>
        <v>412594</v>
      </c>
      <c r="Q987" s="49">
        <f t="shared" si="548"/>
        <v>1</v>
      </c>
      <c r="R987" s="49">
        <f t="shared" si="549"/>
        <v>0</v>
      </c>
      <c r="S987" s="49">
        <f ca="1">OFFSET(V!$B$7,D987,Q987)*H987</f>
        <v>34694.230000000003</v>
      </c>
      <c r="T987" s="49">
        <f ca="1">IF(R987&gt;0,OFFSET(V!$I$7,D987,R987)*IF(R987=1,H987-9300,IF(R987=2,H987-18000,IF(R987=3,H987-45000,0))),0)</f>
        <v>0</v>
      </c>
      <c r="U987" s="49">
        <f>IF(AND(I987=1,H987&gt;20000,H987&lt;=45000),H987*V!$G$7,0)+IF(AND(I987=1,H987&gt;45000,H987&lt;=50000),V!$G$7/5000*(50000-H987)*H987,0)</f>
        <v>0</v>
      </c>
      <c r="V987" s="50">
        <f t="shared" ca="1" si="530"/>
        <v>34694.230000000003</v>
      </c>
      <c r="W987" s="51">
        <v>45635.4</v>
      </c>
      <c r="X987" s="51">
        <v>0</v>
      </c>
      <c r="Y987" s="52">
        <v>0</v>
      </c>
      <c r="Z987" s="52">
        <v>341226.97906295635</v>
      </c>
      <c r="AA987" s="52">
        <v>38098</v>
      </c>
      <c r="AB987" s="138">
        <f t="shared" si="550"/>
        <v>37098</v>
      </c>
      <c r="AC987" s="52">
        <v>328409.83011936874</v>
      </c>
      <c r="AD987" s="138">
        <f t="shared" si="531"/>
        <v>0</v>
      </c>
      <c r="AE987" s="138">
        <f t="shared" si="532"/>
        <v>7727</v>
      </c>
      <c r="AF987" s="138">
        <f t="shared" si="533"/>
        <v>0</v>
      </c>
      <c r="AG987" s="138">
        <f t="shared" si="534"/>
        <v>0</v>
      </c>
      <c r="AH987" s="29"/>
      <c r="AI987" s="29"/>
      <c r="AJ987" s="15"/>
      <c r="AK987" s="51">
        <f t="shared" ca="1" si="535"/>
        <v>5647261.6584716113</v>
      </c>
      <c r="AL987" s="15">
        <f t="shared" ca="1" si="536"/>
        <v>6140185.2884716121</v>
      </c>
      <c r="AM987" s="49">
        <f t="shared" ca="1" si="537"/>
        <v>33890.099728548324</v>
      </c>
      <c r="AN987" s="49">
        <f t="shared" ca="1" si="538"/>
        <v>0</v>
      </c>
      <c r="AO987" s="15"/>
      <c r="AP987" s="49">
        <f t="shared" ca="1" si="539"/>
        <v>191103.1264902165</v>
      </c>
      <c r="AQ987" s="15">
        <f t="shared" si="551"/>
        <v>328409.83011936874</v>
      </c>
      <c r="AR987" s="15">
        <f t="shared" si="552"/>
        <v>0</v>
      </c>
      <c r="AS987" s="15"/>
      <c r="AT987" s="15"/>
      <c r="AU987" s="51">
        <f t="shared" si="540"/>
        <v>18549</v>
      </c>
      <c r="AV987" s="51">
        <f t="shared" ca="1" si="541"/>
        <v>129110.49385567235</v>
      </c>
      <c r="AW987" s="51">
        <f t="shared" ca="1" si="553"/>
        <v>0</v>
      </c>
      <c r="AX987" s="15">
        <f t="shared" ca="1" si="554"/>
        <v>10352.790226520097</v>
      </c>
      <c r="AY987" s="51">
        <f t="shared" ca="1" si="555"/>
        <v>-629.25631326990231</v>
      </c>
      <c r="AZ987" s="52">
        <f t="shared" ca="1" si="542"/>
        <v>0</v>
      </c>
      <c r="BA987" s="52">
        <f t="shared" ca="1" si="543"/>
        <v>0</v>
      </c>
      <c r="BB987" s="52">
        <f t="shared" si="556"/>
        <v>0</v>
      </c>
      <c r="BC987" s="39">
        <f t="shared" si="557"/>
        <v>0</v>
      </c>
      <c r="BD987" s="51">
        <f t="shared" ca="1" si="558"/>
        <v>0</v>
      </c>
      <c r="BE987" s="15">
        <f t="shared" ca="1" si="559"/>
        <v>338133.36403261893</v>
      </c>
      <c r="BF987" s="39">
        <v>-85303.683000000005</v>
      </c>
      <c r="BG987" s="15">
        <f t="shared" ca="1" si="560"/>
        <v>6426905.0692327786</v>
      </c>
      <c r="BH987" s="15"/>
      <c r="BI987" s="15"/>
    </row>
    <row r="988" spans="1:61" ht="11.25" x14ac:dyDescent="0.2">
      <c r="A988" s="20">
        <v>40705</v>
      </c>
      <c r="B988" s="20"/>
      <c r="C988" s="20">
        <v>1</v>
      </c>
      <c r="D988" s="20">
        <f t="shared" si="544"/>
        <v>4</v>
      </c>
      <c r="E988" s="47">
        <f t="shared" si="545"/>
        <v>6</v>
      </c>
      <c r="F988" s="47">
        <f t="shared" si="546"/>
        <v>46</v>
      </c>
      <c r="G988" s="21" t="s">
        <v>1069</v>
      </c>
      <c r="H988" s="29">
        <v>13013</v>
      </c>
      <c r="I988" s="48"/>
      <c r="J988" s="29">
        <f t="shared" si="547"/>
        <v>21688.333333333332</v>
      </c>
      <c r="K988" s="125">
        <v>1554282.85</v>
      </c>
      <c r="L988" s="125">
        <v>6197029.1600000001</v>
      </c>
      <c r="M988" s="125">
        <v>0</v>
      </c>
      <c r="N988" s="126">
        <f t="shared" si="527"/>
        <v>3535925.0244000005</v>
      </c>
      <c r="O988" s="126">
        <f t="shared" ca="1" si="528"/>
        <v>4229542.5171467233</v>
      </c>
      <c r="P988" s="126">
        <f t="shared" ca="1" si="529"/>
        <v>208085</v>
      </c>
      <c r="Q988" s="49">
        <f t="shared" si="548"/>
        <v>2</v>
      </c>
      <c r="R988" s="49">
        <f t="shared" si="549"/>
        <v>0</v>
      </c>
      <c r="S988" s="49">
        <f ca="1">OFFSET(V!$B$7,D988,Q988)*H988</f>
        <v>1186004.82</v>
      </c>
      <c r="T988" s="49">
        <f ca="1">IF(R988&gt;0,OFFSET(V!$I$7,D988,R988)*IF(R988=1,H988-9300,IF(R988=2,H988-18000,IF(R988=3,H988-45000,0))),0)</f>
        <v>0</v>
      </c>
      <c r="U988" s="49">
        <f>IF(AND(I988=1,H988&gt;20000,H988&lt;=45000),H988*V!$G$7,0)+IF(AND(I988=1,H988&gt;45000,H988&lt;=50000),V!$G$7/5000*(50000-H988)*H988,0)</f>
        <v>0</v>
      </c>
      <c r="V988" s="50">
        <f t="shared" ca="1" si="530"/>
        <v>1186004.82</v>
      </c>
      <c r="W988" s="51">
        <v>93196.74</v>
      </c>
      <c r="X988" s="51">
        <v>0</v>
      </c>
      <c r="Y988" s="52">
        <v>1.9926900000000001</v>
      </c>
      <c r="Z988" s="52">
        <v>1007378.4728530626</v>
      </c>
      <c r="AA988" s="52">
        <v>93009</v>
      </c>
      <c r="AB988" s="138">
        <f t="shared" si="550"/>
        <v>92009</v>
      </c>
      <c r="AC988" s="52">
        <v>969539.37828739127</v>
      </c>
      <c r="AD988" s="138">
        <f t="shared" si="531"/>
        <v>1</v>
      </c>
      <c r="AE988" s="138">
        <f t="shared" si="532"/>
        <v>0</v>
      </c>
      <c r="AF988" s="138">
        <f t="shared" si="533"/>
        <v>13013</v>
      </c>
      <c r="AG988" s="138">
        <f t="shared" si="534"/>
        <v>21688.333333333332</v>
      </c>
      <c r="AH988" s="29"/>
      <c r="AI988" s="29"/>
      <c r="AJ988" s="15"/>
      <c r="AK988" s="51">
        <f t="shared" ca="1" si="535"/>
        <v>9833411.7608955409</v>
      </c>
      <c r="AL988" s="15">
        <f t="shared" ca="1" si="536"/>
        <v>11320698.320895541</v>
      </c>
      <c r="AM988" s="49">
        <f t="shared" ca="1" si="537"/>
        <v>57074.13844539917</v>
      </c>
      <c r="AN988" s="49">
        <f t="shared" ca="1" si="538"/>
        <v>80763.999711115888</v>
      </c>
      <c r="AO988" s="15"/>
      <c r="AP988" s="49">
        <f t="shared" ca="1" si="539"/>
        <v>564179.23415616341</v>
      </c>
      <c r="AQ988" s="15">
        <f t="shared" si="551"/>
        <v>0</v>
      </c>
      <c r="AR988" s="15">
        <f t="shared" si="552"/>
        <v>969539.37828739127</v>
      </c>
      <c r="AS988" s="15"/>
      <c r="AT988" s="15"/>
      <c r="AU988" s="51">
        <f t="shared" si="540"/>
        <v>0</v>
      </c>
      <c r="AV988" s="51">
        <f t="shared" ca="1" si="541"/>
        <v>0</v>
      </c>
      <c r="AW988" s="51">
        <f t="shared" si="553"/>
        <v>0</v>
      </c>
      <c r="AX988" s="15">
        <f t="shared" si="554"/>
        <v>0</v>
      </c>
      <c r="AY988" s="51">
        <f t="shared" ca="1" si="555"/>
        <v>0</v>
      </c>
      <c r="AZ988" s="52">
        <f t="shared" ca="1" si="542"/>
        <v>204954.35993095906</v>
      </c>
      <c r="BA988" s="52">
        <f t="shared" ca="1" si="543"/>
        <v>161950.19867458689</v>
      </c>
      <c r="BB988" s="52">
        <f t="shared" ca="1" si="556"/>
        <v>0</v>
      </c>
      <c r="BC988" s="39">
        <f t="shared" ca="1" si="557"/>
        <v>0</v>
      </c>
      <c r="BD988" s="51">
        <f t="shared" ca="1" si="558"/>
        <v>0</v>
      </c>
      <c r="BE988" s="15">
        <f t="shared" ca="1" si="559"/>
        <v>931083.79276170931</v>
      </c>
      <c r="BF988" s="39">
        <v>-193953.66899999999</v>
      </c>
      <c r="BG988" s="15">
        <f t="shared" ca="1" si="560"/>
        <v>12195666.582813768</v>
      </c>
      <c r="BH988" s="15"/>
      <c r="BI988" s="15"/>
    </row>
    <row r="989" spans="1:61" ht="11.25" x14ac:dyDescent="0.2">
      <c r="A989" s="20">
        <v>40706</v>
      </c>
      <c r="B989" s="20"/>
      <c r="C989" s="20">
        <v>1</v>
      </c>
      <c r="D989" s="20">
        <f t="shared" si="544"/>
        <v>4</v>
      </c>
      <c r="E989" s="47">
        <f t="shared" si="545"/>
        <v>3</v>
      </c>
      <c r="F989" s="47">
        <f t="shared" si="546"/>
        <v>43</v>
      </c>
      <c r="G989" s="21" t="s">
        <v>1070</v>
      </c>
      <c r="H989" s="29">
        <v>1744</v>
      </c>
      <c r="I989" s="48"/>
      <c r="J989" s="29">
        <f t="shared" si="547"/>
        <v>2811.2238805970151</v>
      </c>
      <c r="K989" s="125">
        <v>179805.5</v>
      </c>
      <c r="L989" s="125">
        <v>217888.66</v>
      </c>
      <c r="M989" s="125">
        <v>0</v>
      </c>
      <c r="N989" s="126">
        <f t="shared" si="527"/>
        <v>214436.5374</v>
      </c>
      <c r="O989" s="126">
        <f t="shared" ca="1" si="528"/>
        <v>548229.81302712415</v>
      </c>
      <c r="P989" s="126">
        <f t="shared" ca="1" si="529"/>
        <v>100138</v>
      </c>
      <c r="Q989" s="49">
        <f t="shared" si="548"/>
        <v>1</v>
      </c>
      <c r="R989" s="49">
        <f t="shared" si="549"/>
        <v>0</v>
      </c>
      <c r="S989" s="49">
        <f ca="1">OFFSET(V!$B$7,D989,Q989)*H989</f>
        <v>7830.56</v>
      </c>
      <c r="T989" s="49">
        <f ca="1">IF(R989&gt;0,OFFSET(V!$I$7,D989,R989)*IF(R989=1,H989-9300,IF(R989=2,H989-18000,IF(R989=3,H989-45000,0))),0)</f>
        <v>0</v>
      </c>
      <c r="U989" s="49">
        <f>IF(AND(I989=1,H989&gt;20000,H989&lt;=45000),H989*V!$G$7,0)+IF(AND(I989=1,H989&gt;45000,H989&lt;=50000),V!$G$7/5000*(50000-H989)*H989,0)</f>
        <v>0</v>
      </c>
      <c r="V989" s="50">
        <f t="shared" ca="1" si="530"/>
        <v>7830.56</v>
      </c>
      <c r="W989" s="51">
        <v>0</v>
      </c>
      <c r="X989" s="51">
        <v>0</v>
      </c>
      <c r="Y989" s="52">
        <v>0</v>
      </c>
      <c r="Z989" s="52">
        <v>230008.63353269911</v>
      </c>
      <c r="AA989" s="52">
        <v>205687</v>
      </c>
      <c r="AB989" s="138">
        <f t="shared" si="550"/>
        <v>204687</v>
      </c>
      <c r="AC989" s="52">
        <v>221369.0619419787</v>
      </c>
      <c r="AD989" s="138">
        <f t="shared" si="531"/>
        <v>0</v>
      </c>
      <c r="AE989" s="138">
        <f t="shared" si="532"/>
        <v>1744</v>
      </c>
      <c r="AF989" s="138">
        <f t="shared" si="533"/>
        <v>0</v>
      </c>
      <c r="AG989" s="138">
        <f t="shared" si="534"/>
        <v>0</v>
      </c>
      <c r="AH989" s="29"/>
      <c r="AI989" s="29"/>
      <c r="AJ989" s="15"/>
      <c r="AK989" s="51">
        <f t="shared" ca="1" si="535"/>
        <v>1274598.7229680975</v>
      </c>
      <c r="AL989" s="15">
        <f t="shared" ca="1" si="536"/>
        <v>1382567.2829680976</v>
      </c>
      <c r="AM989" s="49">
        <f t="shared" ca="1" si="537"/>
        <v>7649.0661222451508</v>
      </c>
      <c r="AN989" s="49">
        <f t="shared" ca="1" si="538"/>
        <v>0</v>
      </c>
      <c r="AO989" s="15"/>
      <c r="AP989" s="49">
        <f t="shared" ca="1" si="539"/>
        <v>128815.63207149423</v>
      </c>
      <c r="AQ989" s="15">
        <f t="shared" si="551"/>
        <v>221369.0619419787</v>
      </c>
      <c r="AR989" s="15">
        <f t="shared" si="552"/>
        <v>0</v>
      </c>
      <c r="AS989" s="15"/>
      <c r="AT989" s="15"/>
      <c r="AU989" s="51">
        <f t="shared" si="540"/>
        <v>102343.5</v>
      </c>
      <c r="AV989" s="51">
        <f t="shared" ca="1" si="541"/>
        <v>29140.507478231211</v>
      </c>
      <c r="AW989" s="51">
        <f t="shared" ca="1" si="553"/>
        <v>0</v>
      </c>
      <c r="AX989" s="15">
        <f t="shared" ca="1" si="554"/>
        <v>38930.57760774676</v>
      </c>
      <c r="AY989" s="51">
        <f t="shared" ca="1" si="555"/>
        <v>-2366.2521120311417</v>
      </c>
      <c r="AZ989" s="52">
        <f t="shared" ca="1" si="542"/>
        <v>0</v>
      </c>
      <c r="BA989" s="52">
        <f t="shared" ca="1" si="543"/>
        <v>0</v>
      </c>
      <c r="BB989" s="52">
        <f t="shared" si="556"/>
        <v>0</v>
      </c>
      <c r="BC989" s="39">
        <f t="shared" si="557"/>
        <v>0</v>
      </c>
      <c r="BD989" s="51">
        <f t="shared" ca="1" si="558"/>
        <v>0</v>
      </c>
      <c r="BE989" s="15">
        <f t="shared" ca="1" si="559"/>
        <v>257933.38743769433</v>
      </c>
      <c r="BF989" s="39">
        <v>-20296.653999999999</v>
      </c>
      <c r="BG989" s="15">
        <f t="shared" ca="1" si="560"/>
        <v>1627853.0825280368</v>
      </c>
      <c r="BH989" s="15"/>
      <c r="BI989" s="15"/>
    </row>
    <row r="990" spans="1:61" ht="11.25" x14ac:dyDescent="0.2">
      <c r="A990" s="20">
        <v>40707</v>
      </c>
      <c r="B990" s="20"/>
      <c r="C990" s="20">
        <v>1</v>
      </c>
      <c r="D990" s="20">
        <f t="shared" si="544"/>
        <v>4</v>
      </c>
      <c r="E990" s="47">
        <f t="shared" si="545"/>
        <v>3</v>
      </c>
      <c r="F990" s="47">
        <f t="shared" si="546"/>
        <v>43</v>
      </c>
      <c r="G990" s="21" t="s">
        <v>1071</v>
      </c>
      <c r="H990" s="29">
        <v>2081</v>
      </c>
      <c r="I990" s="48"/>
      <c r="J990" s="29">
        <f t="shared" si="547"/>
        <v>3354.4477611940297</v>
      </c>
      <c r="K990" s="125">
        <v>215674.7</v>
      </c>
      <c r="L990" s="125">
        <v>271295.40999999997</v>
      </c>
      <c r="M990" s="125">
        <v>0</v>
      </c>
      <c r="N990" s="126">
        <f t="shared" si="527"/>
        <v>261090.9939</v>
      </c>
      <c r="O990" s="126">
        <f t="shared" ca="1" si="528"/>
        <v>654166.4225398195</v>
      </c>
      <c r="P990" s="126">
        <f t="shared" ca="1" si="529"/>
        <v>117923</v>
      </c>
      <c r="Q990" s="49">
        <f t="shared" si="548"/>
        <v>1</v>
      </c>
      <c r="R990" s="49">
        <f t="shared" si="549"/>
        <v>0</v>
      </c>
      <c r="S990" s="49">
        <f ca="1">OFFSET(V!$B$7,D990,Q990)*H990</f>
        <v>9343.69</v>
      </c>
      <c r="T990" s="49">
        <f ca="1">IF(R990&gt;0,OFFSET(V!$I$7,D990,R990)*IF(R990=1,H990-9300,IF(R990=2,H990-18000,IF(R990=3,H990-45000,0))),0)</f>
        <v>0</v>
      </c>
      <c r="U990" s="49">
        <f>IF(AND(I990=1,H990&gt;20000,H990&lt;=45000),H990*V!$G$7,0)+IF(AND(I990=1,H990&gt;45000,H990&lt;=50000),V!$G$7/5000*(50000-H990)*H990,0)</f>
        <v>0</v>
      </c>
      <c r="V990" s="50">
        <f t="shared" ca="1" si="530"/>
        <v>9343.69</v>
      </c>
      <c r="W990" s="51">
        <v>10855.679999999998</v>
      </c>
      <c r="X990" s="51">
        <v>0</v>
      </c>
      <c r="Y990" s="52">
        <v>8.6499999999999997E-3</v>
      </c>
      <c r="Z990" s="52">
        <v>159748.5519937792</v>
      </c>
      <c r="AA990" s="52">
        <v>55440</v>
      </c>
      <c r="AB990" s="138">
        <f t="shared" si="550"/>
        <v>54440</v>
      </c>
      <c r="AC990" s="52">
        <v>153748.08570576934</v>
      </c>
      <c r="AD990" s="138">
        <f t="shared" si="531"/>
        <v>0</v>
      </c>
      <c r="AE990" s="138">
        <f t="shared" si="532"/>
        <v>2081</v>
      </c>
      <c r="AF990" s="138">
        <f t="shared" si="533"/>
        <v>0</v>
      </c>
      <c r="AG990" s="138">
        <f t="shared" si="534"/>
        <v>0</v>
      </c>
      <c r="AH990" s="29"/>
      <c r="AI990" s="29"/>
      <c r="AJ990" s="15"/>
      <c r="AK990" s="51">
        <f t="shared" ca="1" si="535"/>
        <v>1520894.4624407173</v>
      </c>
      <c r="AL990" s="15">
        <f t="shared" ca="1" si="536"/>
        <v>1659016.8324407171</v>
      </c>
      <c r="AM990" s="49">
        <f t="shared" ca="1" si="537"/>
        <v>9127.1253442615598</v>
      </c>
      <c r="AN990" s="49">
        <f t="shared" ca="1" si="538"/>
        <v>350.5856894454995</v>
      </c>
      <c r="AO990" s="15"/>
      <c r="AP990" s="49">
        <f t="shared" ca="1" si="539"/>
        <v>89466.688191333233</v>
      </c>
      <c r="AQ990" s="15">
        <f t="shared" si="551"/>
        <v>153748.08570576934</v>
      </c>
      <c r="AR990" s="15">
        <f t="shared" si="552"/>
        <v>0</v>
      </c>
      <c r="AS990" s="15"/>
      <c r="AT990" s="15"/>
      <c r="AU990" s="51">
        <f t="shared" si="540"/>
        <v>27220</v>
      </c>
      <c r="AV990" s="51">
        <f t="shared" ca="1" si="541"/>
        <v>34771.442696215112</v>
      </c>
      <c r="AW990" s="51">
        <f t="shared" ca="1" si="553"/>
        <v>0</v>
      </c>
      <c r="AX990" s="15">
        <f t="shared" ca="1" si="554"/>
        <v>0</v>
      </c>
      <c r="AY990" s="51">
        <f t="shared" ca="1" si="555"/>
        <v>0</v>
      </c>
      <c r="AZ990" s="52">
        <f t="shared" ca="1" si="542"/>
        <v>0</v>
      </c>
      <c r="BA990" s="52">
        <f t="shared" ca="1" si="543"/>
        <v>0</v>
      </c>
      <c r="BB990" s="52">
        <f t="shared" si="556"/>
        <v>0</v>
      </c>
      <c r="BC990" s="39">
        <f t="shared" si="557"/>
        <v>0</v>
      </c>
      <c r="BD990" s="51">
        <f t="shared" ca="1" si="558"/>
        <v>0</v>
      </c>
      <c r="BE990" s="15">
        <f t="shared" ca="1" si="559"/>
        <v>151458.13088754835</v>
      </c>
      <c r="BF990" s="39">
        <v>-22719.847000000002</v>
      </c>
      <c r="BG990" s="15">
        <f t="shared" ca="1" si="560"/>
        <v>1797232.8273619725</v>
      </c>
      <c r="BH990" s="15"/>
      <c r="BI990" s="15"/>
    </row>
    <row r="991" spans="1:61" ht="11.25" x14ac:dyDescent="0.2">
      <c r="A991" s="20">
        <v>40708</v>
      </c>
      <c r="B991" s="20"/>
      <c r="C991" s="20">
        <v>1</v>
      </c>
      <c r="D991" s="20">
        <f t="shared" si="544"/>
        <v>4</v>
      </c>
      <c r="E991" s="47">
        <f t="shared" si="545"/>
        <v>4</v>
      </c>
      <c r="F991" s="47">
        <f t="shared" si="546"/>
        <v>44</v>
      </c>
      <c r="G991" s="21" t="s">
        <v>1072</v>
      </c>
      <c r="H991" s="29">
        <v>2685</v>
      </c>
      <c r="I991" s="48"/>
      <c r="J991" s="29">
        <f t="shared" si="547"/>
        <v>4328.059701492537</v>
      </c>
      <c r="K991" s="125">
        <v>194684.35</v>
      </c>
      <c r="L991" s="125">
        <v>494180.07</v>
      </c>
      <c r="M991" s="125">
        <v>41812</v>
      </c>
      <c r="N991" s="126">
        <f t="shared" si="527"/>
        <v>374714.95929999999</v>
      </c>
      <c r="O991" s="126">
        <f t="shared" ca="1" si="528"/>
        <v>844035.00457444275</v>
      </c>
      <c r="P991" s="126">
        <f t="shared" ca="1" si="529"/>
        <v>140796</v>
      </c>
      <c r="Q991" s="49">
        <f t="shared" si="548"/>
        <v>1</v>
      </c>
      <c r="R991" s="49">
        <f t="shared" si="549"/>
        <v>0</v>
      </c>
      <c r="S991" s="49">
        <f ca="1">OFFSET(V!$B$7,D991,Q991)*H991</f>
        <v>12055.650000000001</v>
      </c>
      <c r="T991" s="49">
        <f ca="1">IF(R991&gt;0,OFFSET(V!$I$7,D991,R991)*IF(R991=1,H991-9300,IF(R991=2,H991-18000,IF(R991=3,H991-45000,0))),0)</f>
        <v>0</v>
      </c>
      <c r="U991" s="49">
        <f>IF(AND(I991=1,H991&gt;20000,H991&lt;=45000),H991*V!$G$7,0)+IF(AND(I991=1,H991&gt;45000,H991&lt;=50000),V!$G$7/5000*(50000-H991)*H991,0)</f>
        <v>0</v>
      </c>
      <c r="V991" s="50">
        <f t="shared" ca="1" si="530"/>
        <v>12055.650000000001</v>
      </c>
      <c r="W991" s="51">
        <v>12454.22</v>
      </c>
      <c r="X991" s="51">
        <v>0</v>
      </c>
      <c r="Y991" s="52">
        <v>0</v>
      </c>
      <c r="Z991" s="52">
        <v>54167.118449452413</v>
      </c>
      <c r="AA991" s="52">
        <v>1826</v>
      </c>
      <c r="AB991" s="138">
        <f t="shared" si="550"/>
        <v>826</v>
      </c>
      <c r="AC991" s="52">
        <v>52132.496137587994</v>
      </c>
      <c r="AD991" s="138">
        <f t="shared" si="531"/>
        <v>0</v>
      </c>
      <c r="AE991" s="138">
        <f t="shared" si="532"/>
        <v>2685</v>
      </c>
      <c r="AF991" s="138">
        <f t="shared" si="533"/>
        <v>0</v>
      </c>
      <c r="AG991" s="138">
        <f t="shared" si="534"/>
        <v>0</v>
      </c>
      <c r="AH991" s="29"/>
      <c r="AI991" s="29"/>
      <c r="AJ991" s="15"/>
      <c r="AK991" s="51">
        <f t="shared" ca="1" si="535"/>
        <v>1962326.5889732465</v>
      </c>
      <c r="AL991" s="15">
        <f t="shared" ca="1" si="536"/>
        <v>2127632.4589732466</v>
      </c>
      <c r="AM991" s="49">
        <f t="shared" ca="1" si="537"/>
        <v>11776.228519626278</v>
      </c>
      <c r="AN991" s="49">
        <f t="shared" ca="1" si="538"/>
        <v>0</v>
      </c>
      <c r="AO991" s="15"/>
      <c r="AP991" s="49">
        <f t="shared" ca="1" si="539"/>
        <v>30336.12909823989</v>
      </c>
      <c r="AQ991" s="15">
        <f t="shared" si="551"/>
        <v>52132.496137587994</v>
      </c>
      <c r="AR991" s="15">
        <f t="shared" si="552"/>
        <v>0</v>
      </c>
      <c r="AS991" s="15"/>
      <c r="AT991" s="15"/>
      <c r="AU991" s="51">
        <f t="shared" si="540"/>
        <v>413</v>
      </c>
      <c r="AV991" s="51">
        <f t="shared" ca="1" si="541"/>
        <v>44863.682671474082</v>
      </c>
      <c r="AW991" s="51">
        <f t="shared" ca="1" si="553"/>
        <v>0</v>
      </c>
      <c r="AX991" s="15">
        <f t="shared" ca="1" si="554"/>
        <v>23480.315632125974</v>
      </c>
      <c r="AY991" s="51">
        <f t="shared" ca="1" si="555"/>
        <v>-1427.1647088179861</v>
      </c>
      <c r="AZ991" s="52">
        <f t="shared" ca="1" si="542"/>
        <v>0</v>
      </c>
      <c r="BA991" s="52">
        <f t="shared" ca="1" si="543"/>
        <v>0</v>
      </c>
      <c r="BB991" s="52">
        <f t="shared" si="556"/>
        <v>0</v>
      </c>
      <c r="BC991" s="39">
        <f t="shared" si="557"/>
        <v>0</v>
      </c>
      <c r="BD991" s="51">
        <f t="shared" ca="1" si="558"/>
        <v>0</v>
      </c>
      <c r="BE991" s="15">
        <f t="shared" ca="1" si="559"/>
        <v>74185.647060895979</v>
      </c>
      <c r="BF991" s="39">
        <v>-28672.998</v>
      </c>
      <c r="BG991" s="15">
        <f t="shared" ca="1" si="560"/>
        <v>2184921.3365537687</v>
      </c>
      <c r="BH991" s="15"/>
      <c r="BI991" s="15"/>
    </row>
    <row r="992" spans="1:61" ht="11.25" x14ac:dyDescent="0.2">
      <c r="A992" s="20">
        <v>40709</v>
      </c>
      <c r="B992" s="20"/>
      <c r="C992" s="20">
        <v>1</v>
      </c>
      <c r="D992" s="20">
        <f t="shared" si="544"/>
        <v>4</v>
      </c>
      <c r="E992" s="47">
        <f t="shared" si="545"/>
        <v>2</v>
      </c>
      <c r="F992" s="47">
        <f t="shared" si="546"/>
        <v>42</v>
      </c>
      <c r="G992" s="21" t="s">
        <v>1073</v>
      </c>
      <c r="H992" s="29">
        <v>782</v>
      </c>
      <c r="I992" s="48"/>
      <c r="J992" s="29">
        <f t="shared" si="547"/>
        <v>1260.5373134328358</v>
      </c>
      <c r="K992" s="125">
        <v>66352.100000000006</v>
      </c>
      <c r="L992" s="125">
        <v>192754.47</v>
      </c>
      <c r="M992" s="125">
        <v>0</v>
      </c>
      <c r="N992" s="126">
        <f t="shared" si="527"/>
        <v>122947.7553</v>
      </c>
      <c r="O992" s="126">
        <f t="shared" ca="1" si="528"/>
        <v>245823.23038257516</v>
      </c>
      <c r="P992" s="126">
        <f t="shared" ca="1" si="529"/>
        <v>36863</v>
      </c>
      <c r="Q992" s="49">
        <f t="shared" si="548"/>
        <v>1</v>
      </c>
      <c r="R992" s="49">
        <f t="shared" si="549"/>
        <v>0</v>
      </c>
      <c r="S992" s="49">
        <f ca="1">OFFSET(V!$B$7,D992,Q992)*H992</f>
        <v>3511.1800000000003</v>
      </c>
      <c r="T992" s="49">
        <f ca="1">IF(R992&gt;0,OFFSET(V!$I$7,D992,R992)*IF(R992=1,H992-9300,IF(R992=2,H992-18000,IF(R992=3,H992-45000,0))),0)</f>
        <v>0</v>
      </c>
      <c r="U992" s="49">
        <f>IF(AND(I992=1,H992&gt;20000,H992&lt;=45000),H992*V!$G$7,0)+IF(AND(I992=1,H992&gt;45000,H992&lt;=50000),V!$G$7/5000*(50000-H992)*H992,0)</f>
        <v>0</v>
      </c>
      <c r="V992" s="50">
        <f t="shared" ca="1" si="530"/>
        <v>3511.1800000000003</v>
      </c>
      <c r="W992" s="51">
        <v>0</v>
      </c>
      <c r="X992" s="51">
        <v>0</v>
      </c>
      <c r="Y992" s="52">
        <v>0</v>
      </c>
      <c r="Z992" s="52">
        <v>136535.68599521811</v>
      </c>
      <c r="AA992" s="52">
        <v>94855</v>
      </c>
      <c r="AB992" s="138">
        <f t="shared" si="550"/>
        <v>93855</v>
      </c>
      <c r="AC992" s="52">
        <v>131407.14009793504</v>
      </c>
      <c r="AD992" s="138">
        <f t="shared" si="531"/>
        <v>0</v>
      </c>
      <c r="AE992" s="138">
        <f t="shared" si="532"/>
        <v>782</v>
      </c>
      <c r="AF992" s="138">
        <f t="shared" si="533"/>
        <v>0</v>
      </c>
      <c r="AG992" s="138">
        <f t="shared" si="534"/>
        <v>0</v>
      </c>
      <c r="AH992" s="29"/>
      <c r="AI992" s="29"/>
      <c r="AJ992" s="15"/>
      <c r="AK992" s="51">
        <f t="shared" ca="1" si="535"/>
        <v>571523.05123913556</v>
      </c>
      <c r="AL992" s="15">
        <f t="shared" ca="1" si="536"/>
        <v>611897.23123913561</v>
      </c>
      <c r="AM992" s="49">
        <f t="shared" ca="1" si="537"/>
        <v>3429.7991442635939</v>
      </c>
      <c r="AN992" s="49">
        <f t="shared" ca="1" si="538"/>
        <v>0</v>
      </c>
      <c r="AO992" s="15"/>
      <c r="AP992" s="49">
        <f t="shared" ca="1" si="539"/>
        <v>76466.393550782523</v>
      </c>
      <c r="AQ992" s="15">
        <f t="shared" si="551"/>
        <v>131407.14009793504</v>
      </c>
      <c r="AR992" s="15">
        <f t="shared" si="552"/>
        <v>0</v>
      </c>
      <c r="AS992" s="15"/>
      <c r="AT992" s="15"/>
      <c r="AU992" s="51">
        <f t="shared" si="540"/>
        <v>46927.5</v>
      </c>
      <c r="AV992" s="51">
        <f t="shared" ca="1" si="541"/>
        <v>13066.443146775691</v>
      </c>
      <c r="AW992" s="51">
        <f t="shared" ca="1" si="553"/>
        <v>0</v>
      </c>
      <c r="AX992" s="15">
        <f t="shared" ca="1" si="554"/>
        <v>5053.1965996231593</v>
      </c>
      <c r="AY992" s="51">
        <f t="shared" ca="1" si="555"/>
        <v>-307.13998766839626</v>
      </c>
      <c r="AZ992" s="52">
        <f t="shared" ca="1" si="542"/>
        <v>0</v>
      </c>
      <c r="BA992" s="52">
        <f t="shared" ca="1" si="543"/>
        <v>0</v>
      </c>
      <c r="BB992" s="52">
        <f t="shared" si="556"/>
        <v>0</v>
      </c>
      <c r="BC992" s="39">
        <f t="shared" si="557"/>
        <v>0</v>
      </c>
      <c r="BD992" s="51">
        <f t="shared" ca="1" si="558"/>
        <v>0</v>
      </c>
      <c r="BE992" s="15">
        <f t="shared" ca="1" si="559"/>
        <v>136153.1967098898</v>
      </c>
      <c r="BF992" s="39">
        <v>-10053.478999999999</v>
      </c>
      <c r="BG992" s="15">
        <f t="shared" ca="1" si="560"/>
        <v>741426.74809328897</v>
      </c>
      <c r="BH992" s="15"/>
      <c r="BI992" s="15"/>
    </row>
    <row r="993" spans="1:61" ht="11.25" x14ac:dyDescent="0.2">
      <c r="A993" s="20">
        <v>40710</v>
      </c>
      <c r="B993" s="20"/>
      <c r="C993" s="20">
        <v>1</v>
      </c>
      <c r="D993" s="20">
        <f t="shared" si="544"/>
        <v>4</v>
      </c>
      <c r="E993" s="47">
        <f t="shared" si="545"/>
        <v>3</v>
      </c>
      <c r="F993" s="47">
        <f t="shared" si="546"/>
        <v>43</v>
      </c>
      <c r="G993" s="21" t="s">
        <v>1074</v>
      </c>
      <c r="H993" s="29">
        <v>1972</v>
      </c>
      <c r="I993" s="48"/>
      <c r="J993" s="29">
        <f t="shared" si="547"/>
        <v>3178.7462686567164</v>
      </c>
      <c r="K993" s="125">
        <v>135208</v>
      </c>
      <c r="L993" s="125">
        <v>491837.07</v>
      </c>
      <c r="M993" s="125">
        <v>0</v>
      </c>
      <c r="N993" s="126">
        <f t="shared" si="527"/>
        <v>289166.21730000002</v>
      </c>
      <c r="O993" s="126">
        <f t="shared" ca="1" si="528"/>
        <v>619902.05922562431</v>
      </c>
      <c r="P993" s="126">
        <f t="shared" ca="1" si="529"/>
        <v>99221</v>
      </c>
      <c r="Q993" s="49">
        <f t="shared" si="548"/>
        <v>1</v>
      </c>
      <c r="R993" s="49">
        <f t="shared" si="549"/>
        <v>0</v>
      </c>
      <c r="S993" s="49">
        <f ca="1">OFFSET(V!$B$7,D993,Q993)*H993</f>
        <v>8854.2800000000007</v>
      </c>
      <c r="T993" s="49">
        <f ca="1">IF(R993&gt;0,OFFSET(V!$I$7,D993,R993)*IF(R993=1,H993-9300,IF(R993=2,H993-18000,IF(R993=3,H993-45000,0))),0)</f>
        <v>0</v>
      </c>
      <c r="U993" s="49">
        <f>IF(AND(I993=1,H993&gt;20000,H993&lt;=45000),H993*V!$G$7,0)+IF(AND(I993=1,H993&gt;45000,H993&lt;=50000),V!$G$7/5000*(50000-H993)*H993,0)</f>
        <v>0</v>
      </c>
      <c r="V993" s="50">
        <f t="shared" ca="1" si="530"/>
        <v>8854.2800000000007</v>
      </c>
      <c r="W993" s="51">
        <v>0</v>
      </c>
      <c r="X993" s="51">
        <v>0</v>
      </c>
      <c r="Y993" s="52">
        <v>0</v>
      </c>
      <c r="Z993" s="52">
        <v>44128.2820868731</v>
      </c>
      <c r="AA993" s="52">
        <v>0</v>
      </c>
      <c r="AB993" s="138">
        <f t="shared" si="550"/>
        <v>0</v>
      </c>
      <c r="AC993" s="52">
        <v>42470.737992073526</v>
      </c>
      <c r="AD993" s="138">
        <f t="shared" si="531"/>
        <v>0</v>
      </c>
      <c r="AE993" s="138">
        <f t="shared" si="532"/>
        <v>1972</v>
      </c>
      <c r="AF993" s="138">
        <f t="shared" si="533"/>
        <v>0</v>
      </c>
      <c r="AG993" s="138">
        <f t="shared" si="534"/>
        <v>0</v>
      </c>
      <c r="AH993" s="29"/>
      <c r="AI993" s="29"/>
      <c r="AJ993" s="15"/>
      <c r="AK993" s="51">
        <f t="shared" ca="1" si="535"/>
        <v>1441232.0422552112</v>
      </c>
      <c r="AL993" s="15">
        <f t="shared" ca="1" si="536"/>
        <v>1549307.3222552112</v>
      </c>
      <c r="AM993" s="49">
        <f t="shared" ca="1" si="537"/>
        <v>8649.0587116212373</v>
      </c>
      <c r="AN993" s="49">
        <f t="shared" ca="1" si="538"/>
        <v>0</v>
      </c>
      <c r="AO993" s="15"/>
      <c r="AP993" s="49">
        <f t="shared" ca="1" si="539"/>
        <v>24713.909482191812</v>
      </c>
      <c r="AQ993" s="15">
        <f t="shared" si="551"/>
        <v>42470.737992073526</v>
      </c>
      <c r="AR993" s="15">
        <f t="shared" si="552"/>
        <v>0</v>
      </c>
      <c r="AS993" s="15"/>
      <c r="AT993" s="15"/>
      <c r="AU993" s="51">
        <f t="shared" si="540"/>
        <v>0</v>
      </c>
      <c r="AV993" s="51">
        <f t="shared" ca="1" si="541"/>
        <v>32950.160978825661</v>
      </c>
      <c r="AW993" s="51">
        <f t="shared" ca="1" si="553"/>
        <v>0</v>
      </c>
      <c r="AX993" s="15">
        <f t="shared" ca="1" si="554"/>
        <v>15193.332468943947</v>
      </c>
      <c r="AY993" s="51">
        <f t="shared" ca="1" si="555"/>
        <v>-923.47088722043577</v>
      </c>
      <c r="AZ993" s="52">
        <f t="shared" ca="1" si="542"/>
        <v>0</v>
      </c>
      <c r="BA993" s="52">
        <f t="shared" ca="1" si="543"/>
        <v>0</v>
      </c>
      <c r="BB993" s="52">
        <f t="shared" si="556"/>
        <v>0</v>
      </c>
      <c r="BC993" s="39">
        <f t="shared" si="557"/>
        <v>0</v>
      </c>
      <c r="BD993" s="51">
        <f t="shared" ca="1" si="558"/>
        <v>0</v>
      </c>
      <c r="BE993" s="15">
        <f t="shared" ca="1" si="559"/>
        <v>56740.599573797037</v>
      </c>
      <c r="BF993" s="39">
        <v>-21350.853999999999</v>
      </c>
      <c r="BG993" s="15">
        <f t="shared" ca="1" si="560"/>
        <v>1593346.1265406294</v>
      </c>
      <c r="BH993" s="15"/>
      <c r="BI993" s="15"/>
    </row>
    <row r="994" spans="1:61" ht="11.25" x14ac:dyDescent="0.2">
      <c r="A994" s="20">
        <v>40711</v>
      </c>
      <c r="B994" s="20"/>
      <c r="C994" s="20">
        <v>1</v>
      </c>
      <c r="D994" s="20">
        <f t="shared" si="544"/>
        <v>4</v>
      </c>
      <c r="E994" s="47">
        <f t="shared" si="545"/>
        <v>5</v>
      </c>
      <c r="F994" s="47">
        <f t="shared" si="546"/>
        <v>45</v>
      </c>
      <c r="G994" s="21" t="s">
        <v>1075</v>
      </c>
      <c r="H994" s="29">
        <v>9612</v>
      </c>
      <c r="I994" s="48"/>
      <c r="J994" s="29">
        <f t="shared" si="547"/>
        <v>15828.89552238806</v>
      </c>
      <c r="K994" s="125">
        <v>758540.84999999986</v>
      </c>
      <c r="L994" s="125">
        <v>5505311.8300000001</v>
      </c>
      <c r="M994" s="125">
        <v>0</v>
      </c>
      <c r="N994" s="126">
        <f t="shared" si="527"/>
        <v>2693221.0257000001</v>
      </c>
      <c r="O994" s="126">
        <f t="shared" ca="1" si="528"/>
        <v>3086866.3618572364</v>
      </c>
      <c r="P994" s="126">
        <f t="shared" ca="1" si="529"/>
        <v>118094</v>
      </c>
      <c r="Q994" s="49">
        <f t="shared" si="548"/>
        <v>1</v>
      </c>
      <c r="R994" s="49">
        <f t="shared" si="549"/>
        <v>1</v>
      </c>
      <c r="S994" s="49">
        <f ca="1">OFFSET(V!$B$7,D994,Q994)*H994</f>
        <v>43157.880000000005</v>
      </c>
      <c r="T994" s="49">
        <f ca="1">IF(R994&gt;0,OFFSET(V!$I$7,D994,R994)*IF(R994=1,H994-9300,IF(R994=2,H994-18000,IF(R994=3,H994-45000,0))),0)</f>
        <v>386211.42857142858</v>
      </c>
      <c r="U994" s="49">
        <f>IF(AND(I994=1,H994&gt;20000,H994&lt;=45000),H994*V!$G$7,0)+IF(AND(I994=1,H994&gt;45000,H994&lt;=50000),V!$G$7/5000*(50000-H994)*H994,0)</f>
        <v>0</v>
      </c>
      <c r="V994" s="50">
        <f t="shared" ca="1" si="530"/>
        <v>429369.30857142858</v>
      </c>
      <c r="W994" s="51">
        <v>49291.200000000004</v>
      </c>
      <c r="X994" s="51">
        <v>0</v>
      </c>
      <c r="Y994" s="52">
        <v>6.5100000000000005E-2</v>
      </c>
      <c r="Z994" s="52">
        <v>398380.10799183149</v>
      </c>
      <c r="AA994" s="52">
        <v>6905</v>
      </c>
      <c r="AB994" s="138">
        <f t="shared" si="550"/>
        <v>5905</v>
      </c>
      <c r="AC994" s="52">
        <v>383416.17637565132</v>
      </c>
      <c r="AD994" s="138">
        <f t="shared" si="531"/>
        <v>0</v>
      </c>
      <c r="AE994" s="138">
        <f t="shared" si="532"/>
        <v>9612</v>
      </c>
      <c r="AF994" s="138">
        <f t="shared" si="533"/>
        <v>0</v>
      </c>
      <c r="AG994" s="138">
        <f t="shared" si="534"/>
        <v>0</v>
      </c>
      <c r="AH994" s="29"/>
      <c r="AI994" s="29"/>
      <c r="AJ994" s="15"/>
      <c r="AK994" s="51">
        <f t="shared" ca="1" si="535"/>
        <v>7176763.8849690706</v>
      </c>
      <c r="AL994" s="15">
        <f t="shared" ca="1" si="536"/>
        <v>7773518.3935404997</v>
      </c>
      <c r="AM994" s="49">
        <f t="shared" ca="1" si="537"/>
        <v>42157.582320539215</v>
      </c>
      <c r="AN994" s="49">
        <f t="shared" ca="1" si="538"/>
        <v>2638.5119517805806</v>
      </c>
      <c r="AO994" s="15"/>
      <c r="AP994" s="49">
        <f t="shared" ca="1" si="539"/>
        <v>223111.56162919576</v>
      </c>
      <c r="AQ994" s="15">
        <f t="shared" si="551"/>
        <v>383416.17637565132</v>
      </c>
      <c r="AR994" s="15">
        <f t="shared" si="552"/>
        <v>0</v>
      </c>
      <c r="AS994" s="15"/>
      <c r="AT994" s="15"/>
      <c r="AU994" s="51">
        <f t="shared" si="540"/>
        <v>2952.5</v>
      </c>
      <c r="AV994" s="51">
        <f t="shared" ca="1" si="541"/>
        <v>160606.97126190274</v>
      </c>
      <c r="AW994" s="51">
        <f t="shared" ca="1" si="553"/>
        <v>0</v>
      </c>
      <c r="AX994" s="15">
        <f t="shared" ca="1" si="554"/>
        <v>3254.8565154472017</v>
      </c>
      <c r="AY994" s="51">
        <f t="shared" ca="1" si="555"/>
        <v>-197.83449353452917</v>
      </c>
      <c r="AZ994" s="52">
        <f t="shared" ca="1" si="542"/>
        <v>0</v>
      </c>
      <c r="BA994" s="52">
        <f t="shared" ca="1" si="543"/>
        <v>0</v>
      </c>
      <c r="BB994" s="52">
        <f t="shared" si="556"/>
        <v>0</v>
      </c>
      <c r="BC994" s="39">
        <f t="shared" si="557"/>
        <v>0</v>
      </c>
      <c r="BD994" s="51">
        <f t="shared" ca="1" si="558"/>
        <v>0</v>
      </c>
      <c r="BE994" s="15">
        <f t="shared" ca="1" si="559"/>
        <v>386473.198397564</v>
      </c>
      <c r="BF994" s="39">
        <v>-133243.85399999999</v>
      </c>
      <c r="BG994" s="15">
        <f t="shared" ca="1" si="560"/>
        <v>8071543.8322103834</v>
      </c>
      <c r="BH994" s="15"/>
      <c r="BI994" s="15"/>
    </row>
    <row r="995" spans="1:61" ht="11.25" x14ac:dyDescent="0.2">
      <c r="A995" s="20">
        <v>40712</v>
      </c>
      <c r="B995" s="20"/>
      <c r="C995" s="20">
        <v>1</v>
      </c>
      <c r="D995" s="20">
        <f t="shared" si="544"/>
        <v>4</v>
      </c>
      <c r="E995" s="47">
        <f t="shared" si="545"/>
        <v>2</v>
      </c>
      <c r="F995" s="47">
        <f t="shared" si="546"/>
        <v>42</v>
      </c>
      <c r="G995" s="21" t="s">
        <v>1076</v>
      </c>
      <c r="H995" s="29">
        <v>737</v>
      </c>
      <c r="I995" s="48"/>
      <c r="J995" s="29">
        <f t="shared" si="547"/>
        <v>1188</v>
      </c>
      <c r="K995" s="125">
        <v>92419.3</v>
      </c>
      <c r="L995" s="125">
        <v>153891.49</v>
      </c>
      <c r="M995" s="125">
        <v>0</v>
      </c>
      <c r="N995" s="126">
        <f t="shared" si="527"/>
        <v>126559.57709999999</v>
      </c>
      <c r="O995" s="126">
        <f t="shared" ca="1" si="528"/>
        <v>231677.39231708171</v>
      </c>
      <c r="P995" s="126">
        <f t="shared" ca="1" si="529"/>
        <v>31535</v>
      </c>
      <c r="Q995" s="49">
        <f t="shared" si="548"/>
        <v>1</v>
      </c>
      <c r="R995" s="49">
        <f t="shared" si="549"/>
        <v>0</v>
      </c>
      <c r="S995" s="49">
        <f ca="1">OFFSET(V!$B$7,D995,Q995)*H995</f>
        <v>3309.13</v>
      </c>
      <c r="T995" s="49">
        <f ca="1">IF(R995&gt;0,OFFSET(V!$I$7,D995,R995)*IF(R995=1,H995-9300,IF(R995=2,H995-18000,IF(R995=3,H995-45000,0))),0)</f>
        <v>0</v>
      </c>
      <c r="U995" s="49">
        <f>IF(AND(I995=1,H995&gt;20000,H995&lt;=45000),H995*V!$G$7,0)+IF(AND(I995=1,H995&gt;45000,H995&lt;=50000),V!$G$7/5000*(50000-H995)*H995,0)</f>
        <v>0</v>
      </c>
      <c r="V995" s="50">
        <f t="shared" ca="1" si="530"/>
        <v>3309.13</v>
      </c>
      <c r="W995" s="51">
        <v>0</v>
      </c>
      <c r="X995" s="51">
        <v>0</v>
      </c>
      <c r="Y995" s="52">
        <v>0</v>
      </c>
      <c r="Z995" s="52">
        <v>103154.6114546921</v>
      </c>
      <c r="AA995" s="52">
        <v>171260</v>
      </c>
      <c r="AB995" s="138">
        <f t="shared" si="550"/>
        <v>170260</v>
      </c>
      <c r="AC995" s="52">
        <v>99279.923635858286</v>
      </c>
      <c r="AD995" s="138">
        <f t="shared" si="531"/>
        <v>0</v>
      </c>
      <c r="AE995" s="138">
        <f t="shared" si="532"/>
        <v>737</v>
      </c>
      <c r="AF995" s="138">
        <f t="shared" si="533"/>
        <v>0</v>
      </c>
      <c r="AG995" s="138">
        <f t="shared" si="534"/>
        <v>0</v>
      </c>
      <c r="AH995" s="29"/>
      <c r="AI995" s="29"/>
      <c r="AJ995" s="15"/>
      <c r="AK995" s="51">
        <f t="shared" ca="1" si="535"/>
        <v>538634.89611667884</v>
      </c>
      <c r="AL995" s="15">
        <f t="shared" ca="1" si="536"/>
        <v>573479.02611667884</v>
      </c>
      <c r="AM995" s="49">
        <f t="shared" ca="1" si="537"/>
        <v>3232.4321858341036</v>
      </c>
      <c r="AN995" s="49">
        <f t="shared" ca="1" si="538"/>
        <v>0</v>
      </c>
      <c r="AO995" s="15"/>
      <c r="AP995" s="49">
        <f t="shared" ca="1" si="539"/>
        <v>57771.424800610745</v>
      </c>
      <c r="AQ995" s="15">
        <f t="shared" si="551"/>
        <v>99279.923635858286</v>
      </c>
      <c r="AR995" s="15">
        <f t="shared" si="552"/>
        <v>0</v>
      </c>
      <c r="AS995" s="15"/>
      <c r="AT995" s="15"/>
      <c r="AU995" s="51">
        <f t="shared" si="540"/>
        <v>85130</v>
      </c>
      <c r="AV995" s="51">
        <f t="shared" ca="1" si="541"/>
        <v>12314.537850605735</v>
      </c>
      <c r="AW995" s="51">
        <f t="shared" ca="1" si="553"/>
        <v>0</v>
      </c>
      <c r="AX995" s="15">
        <f t="shared" ca="1" si="554"/>
        <v>55936.039015358198</v>
      </c>
      <c r="AY995" s="51">
        <f t="shared" ca="1" si="555"/>
        <v>-3399.86659823947</v>
      </c>
      <c r="AZ995" s="52">
        <f t="shared" ca="1" si="542"/>
        <v>0</v>
      </c>
      <c r="BA995" s="52">
        <f t="shared" ca="1" si="543"/>
        <v>0</v>
      </c>
      <c r="BB995" s="52">
        <f t="shared" si="556"/>
        <v>0</v>
      </c>
      <c r="BC995" s="39">
        <f t="shared" si="557"/>
        <v>0</v>
      </c>
      <c r="BD995" s="51">
        <f t="shared" ca="1" si="558"/>
        <v>0</v>
      </c>
      <c r="BE995" s="15">
        <f t="shared" ca="1" si="559"/>
        <v>151816.09605297702</v>
      </c>
      <c r="BF995" s="39">
        <v>-8923.6610000000001</v>
      </c>
      <c r="BG995" s="15">
        <f t="shared" ca="1" si="560"/>
        <v>719603.89335549006</v>
      </c>
      <c r="BH995" s="15"/>
      <c r="BI995" s="15"/>
    </row>
    <row r="996" spans="1:61" ht="11.25" x14ac:dyDescent="0.2">
      <c r="A996" s="20">
        <v>40713</v>
      </c>
      <c r="B996" s="20"/>
      <c r="C996" s="20">
        <v>1</v>
      </c>
      <c r="D996" s="20">
        <f t="shared" si="544"/>
        <v>4</v>
      </c>
      <c r="E996" s="47">
        <f t="shared" si="545"/>
        <v>4</v>
      </c>
      <c r="F996" s="47">
        <f t="shared" si="546"/>
        <v>44</v>
      </c>
      <c r="G996" s="21" t="s">
        <v>1077</v>
      </c>
      <c r="H996" s="29">
        <v>4995</v>
      </c>
      <c r="I996" s="48"/>
      <c r="J996" s="29">
        <f t="shared" si="547"/>
        <v>8051.6417910447763</v>
      </c>
      <c r="K996" s="125">
        <v>353914.05000000005</v>
      </c>
      <c r="L996" s="125">
        <v>1498687.09</v>
      </c>
      <c r="M996" s="125">
        <v>0</v>
      </c>
      <c r="N996" s="126">
        <f t="shared" si="527"/>
        <v>839306.08110000007</v>
      </c>
      <c r="O996" s="126">
        <f t="shared" ca="1" si="528"/>
        <v>1570188.0252697736</v>
      </c>
      <c r="P996" s="126">
        <f t="shared" ca="1" si="529"/>
        <v>219265</v>
      </c>
      <c r="Q996" s="49">
        <f t="shared" si="548"/>
        <v>1</v>
      </c>
      <c r="R996" s="49">
        <f t="shared" si="549"/>
        <v>0</v>
      </c>
      <c r="S996" s="49">
        <f ca="1">OFFSET(V!$B$7,D996,Q996)*H996</f>
        <v>22427.55</v>
      </c>
      <c r="T996" s="49">
        <f ca="1">IF(R996&gt;0,OFFSET(V!$I$7,D996,R996)*IF(R996=1,H996-9300,IF(R996=2,H996-18000,IF(R996=3,H996-45000,0))),0)</f>
        <v>0</v>
      </c>
      <c r="U996" s="49">
        <f>IF(AND(I996=1,H996&gt;20000,H996&lt;=45000),H996*V!$G$7,0)+IF(AND(I996=1,H996&gt;45000,H996&lt;=50000),V!$G$7/5000*(50000-H996)*H996,0)</f>
        <v>0</v>
      </c>
      <c r="V996" s="50">
        <f t="shared" ca="1" si="530"/>
        <v>22427.55</v>
      </c>
      <c r="W996" s="51">
        <v>23273.919999999998</v>
      </c>
      <c r="X996" s="51">
        <v>0</v>
      </c>
      <c r="Y996" s="52">
        <v>9.0929999999999997E-2</v>
      </c>
      <c r="Z996" s="52">
        <v>72991.853375289764</v>
      </c>
      <c r="AA996" s="52">
        <v>7350</v>
      </c>
      <c r="AB996" s="138">
        <f t="shared" si="550"/>
        <v>6350</v>
      </c>
      <c r="AC996" s="52">
        <v>70250.137409721312</v>
      </c>
      <c r="AD996" s="138">
        <f t="shared" si="531"/>
        <v>0</v>
      </c>
      <c r="AE996" s="138">
        <f t="shared" si="532"/>
        <v>4995</v>
      </c>
      <c r="AF996" s="138">
        <f t="shared" si="533"/>
        <v>0</v>
      </c>
      <c r="AG996" s="138">
        <f t="shared" si="534"/>
        <v>0</v>
      </c>
      <c r="AH996" s="29"/>
      <c r="AI996" s="29"/>
      <c r="AJ996" s="15"/>
      <c r="AK996" s="51">
        <f t="shared" ca="1" si="535"/>
        <v>3650585.218592688</v>
      </c>
      <c r="AL996" s="15">
        <f t="shared" ca="1" si="536"/>
        <v>3915551.6885926877</v>
      </c>
      <c r="AM996" s="49">
        <f t="shared" ca="1" si="537"/>
        <v>21907.732385673469</v>
      </c>
      <c r="AN996" s="49">
        <f t="shared" ca="1" si="538"/>
        <v>3685.4054036161006</v>
      </c>
      <c r="AO996" s="15"/>
      <c r="AP996" s="49">
        <f t="shared" ca="1" si="539"/>
        <v>40878.864346068462</v>
      </c>
      <c r="AQ996" s="15">
        <f t="shared" si="551"/>
        <v>70250.137409721312</v>
      </c>
      <c r="AR996" s="15">
        <f t="shared" si="552"/>
        <v>0</v>
      </c>
      <c r="AS996" s="15"/>
      <c r="AT996" s="15"/>
      <c r="AU996" s="51">
        <f t="shared" si="540"/>
        <v>3175</v>
      </c>
      <c r="AV996" s="51">
        <f t="shared" ca="1" si="541"/>
        <v>83461.487874865197</v>
      </c>
      <c r="AW996" s="51">
        <f t="shared" ca="1" si="553"/>
        <v>0</v>
      </c>
      <c r="AX996" s="15">
        <f t="shared" ca="1" si="554"/>
        <v>57265.21481121234</v>
      </c>
      <c r="AY996" s="51">
        <f t="shared" ca="1" si="555"/>
        <v>-3480.6556650211219</v>
      </c>
      <c r="AZ996" s="52">
        <f t="shared" ca="1" si="542"/>
        <v>0</v>
      </c>
      <c r="BA996" s="52">
        <f t="shared" ca="1" si="543"/>
        <v>0</v>
      </c>
      <c r="BB996" s="52">
        <f t="shared" si="556"/>
        <v>0</v>
      </c>
      <c r="BC996" s="39">
        <f t="shared" si="557"/>
        <v>0</v>
      </c>
      <c r="BD996" s="51">
        <f t="shared" ca="1" si="558"/>
        <v>0</v>
      </c>
      <c r="BE996" s="15">
        <f t="shared" ca="1" si="559"/>
        <v>124034.69655591252</v>
      </c>
      <c r="BF996" s="39">
        <v>-56579.296999999999</v>
      </c>
      <c r="BG996" s="15">
        <f t="shared" ca="1" si="560"/>
        <v>4008600.2259378899</v>
      </c>
      <c r="BH996" s="15"/>
      <c r="BI996" s="15"/>
    </row>
    <row r="997" spans="1:61" ht="11.25" x14ac:dyDescent="0.2">
      <c r="A997" s="20">
        <v>40714</v>
      </c>
      <c r="B997" s="20"/>
      <c r="C997" s="20">
        <v>1</v>
      </c>
      <c r="D997" s="20">
        <f t="shared" si="544"/>
        <v>4</v>
      </c>
      <c r="E997" s="47">
        <f t="shared" si="545"/>
        <v>4</v>
      </c>
      <c r="F997" s="47">
        <f t="shared" si="546"/>
        <v>44</v>
      </c>
      <c r="G997" s="21" t="s">
        <v>1078</v>
      </c>
      <c r="H997" s="29">
        <v>3720</v>
      </c>
      <c r="I997" s="48"/>
      <c r="J997" s="29">
        <f t="shared" si="547"/>
        <v>5996.4179104477607</v>
      </c>
      <c r="K997" s="125">
        <v>290126.7</v>
      </c>
      <c r="L997" s="125">
        <v>749470</v>
      </c>
      <c r="M997" s="125">
        <v>0</v>
      </c>
      <c r="N997" s="126">
        <f t="shared" si="527"/>
        <v>501184.52399999998</v>
      </c>
      <c r="O997" s="126">
        <f t="shared" ca="1" si="528"/>
        <v>1169389.2800807923</v>
      </c>
      <c r="P997" s="126">
        <f t="shared" ca="1" si="529"/>
        <v>200461</v>
      </c>
      <c r="Q997" s="49">
        <f t="shared" si="548"/>
        <v>1</v>
      </c>
      <c r="R997" s="49">
        <f t="shared" si="549"/>
        <v>0</v>
      </c>
      <c r="S997" s="49">
        <f ca="1">OFFSET(V!$B$7,D997,Q997)*H997</f>
        <v>16702.8</v>
      </c>
      <c r="T997" s="49">
        <f ca="1">IF(R997&gt;0,OFFSET(V!$I$7,D997,R997)*IF(R997=1,H997-9300,IF(R997=2,H997-18000,IF(R997=3,H997-45000,0))),0)</f>
        <v>0</v>
      </c>
      <c r="U997" s="49">
        <f>IF(AND(I997=1,H997&gt;20000,H997&lt;=45000),H997*V!$G$7,0)+IF(AND(I997=1,H997&gt;45000,H997&lt;=50000),V!$G$7/5000*(50000-H997)*H997,0)</f>
        <v>0</v>
      </c>
      <c r="V997" s="50">
        <f t="shared" ca="1" si="530"/>
        <v>16702.8</v>
      </c>
      <c r="W997" s="51">
        <v>17686.739999999998</v>
      </c>
      <c r="X997" s="51">
        <v>0</v>
      </c>
      <c r="Y997" s="52">
        <v>2.512E-2</v>
      </c>
      <c r="Z997" s="52">
        <v>111911.80424845387</v>
      </c>
      <c r="AA997" s="52">
        <v>0</v>
      </c>
      <c r="AB997" s="138">
        <f t="shared" si="550"/>
        <v>0</v>
      </c>
      <c r="AC997" s="52">
        <v>107708.17923750945</v>
      </c>
      <c r="AD997" s="138">
        <f t="shared" si="531"/>
        <v>0</v>
      </c>
      <c r="AE997" s="138">
        <f t="shared" si="532"/>
        <v>3720</v>
      </c>
      <c r="AF997" s="138">
        <f t="shared" si="533"/>
        <v>0</v>
      </c>
      <c r="AG997" s="138">
        <f t="shared" si="534"/>
        <v>0</v>
      </c>
      <c r="AH997" s="29"/>
      <c r="AI997" s="29"/>
      <c r="AJ997" s="15"/>
      <c r="AK997" s="51">
        <f t="shared" ca="1" si="535"/>
        <v>2718754.1567897494</v>
      </c>
      <c r="AL997" s="15">
        <f t="shared" ca="1" si="536"/>
        <v>2953604.6967897494</v>
      </c>
      <c r="AM997" s="49">
        <f t="shared" ca="1" si="537"/>
        <v>16315.668563504565</v>
      </c>
      <c r="AN997" s="49">
        <f t="shared" ca="1" si="538"/>
        <v>1018.1170542047339</v>
      </c>
      <c r="AO997" s="15"/>
      <c r="AP997" s="49">
        <f t="shared" ca="1" si="539"/>
        <v>62675.863853938652</v>
      </c>
      <c r="AQ997" s="15">
        <f t="shared" si="551"/>
        <v>107708.17923750945</v>
      </c>
      <c r="AR997" s="15">
        <f t="shared" si="552"/>
        <v>0</v>
      </c>
      <c r="AS997" s="15"/>
      <c r="AT997" s="15"/>
      <c r="AU997" s="51">
        <f t="shared" si="540"/>
        <v>0</v>
      </c>
      <c r="AV997" s="51">
        <f t="shared" ca="1" si="541"/>
        <v>62157.504483383091</v>
      </c>
      <c r="AW997" s="51">
        <f t="shared" ca="1" si="553"/>
        <v>0</v>
      </c>
      <c r="AX997" s="15">
        <f t="shared" ca="1" si="554"/>
        <v>17125.189099812284</v>
      </c>
      <c r="AY997" s="51">
        <f t="shared" ca="1" si="555"/>
        <v>-1040.8916940471995</v>
      </c>
      <c r="AZ997" s="52">
        <f t="shared" ca="1" si="542"/>
        <v>0</v>
      </c>
      <c r="BA997" s="52">
        <f t="shared" ca="1" si="543"/>
        <v>0</v>
      </c>
      <c r="BB997" s="52">
        <f t="shared" si="556"/>
        <v>0</v>
      </c>
      <c r="BC997" s="39">
        <f t="shared" si="557"/>
        <v>0</v>
      </c>
      <c r="BD997" s="51">
        <f t="shared" ca="1" si="558"/>
        <v>0</v>
      </c>
      <c r="BE997" s="15">
        <f t="shared" ca="1" si="559"/>
        <v>123792.47664327454</v>
      </c>
      <c r="BF997" s="39">
        <v>-39414.934999999998</v>
      </c>
      <c r="BG997" s="15">
        <f t="shared" ca="1" si="560"/>
        <v>3055316.0240507335</v>
      </c>
      <c r="BH997" s="15"/>
      <c r="BI997" s="15"/>
    </row>
    <row r="998" spans="1:61" ht="11.25" x14ac:dyDescent="0.2">
      <c r="A998" s="20">
        <v>40715</v>
      </c>
      <c r="B998" s="20"/>
      <c r="C998" s="20">
        <v>1</v>
      </c>
      <c r="D998" s="20">
        <f t="shared" si="544"/>
        <v>4</v>
      </c>
      <c r="E998" s="47">
        <f t="shared" si="545"/>
        <v>3</v>
      </c>
      <c r="F998" s="47">
        <f t="shared" si="546"/>
        <v>43</v>
      </c>
      <c r="G998" s="21" t="s">
        <v>1079</v>
      </c>
      <c r="H998" s="29">
        <v>1981</v>
      </c>
      <c r="I998" s="48"/>
      <c r="J998" s="29">
        <f t="shared" si="547"/>
        <v>3193.2537313432836</v>
      </c>
      <c r="K998" s="125">
        <v>132848.65</v>
      </c>
      <c r="L998" s="125">
        <v>993614.92</v>
      </c>
      <c r="M998" s="125">
        <v>0</v>
      </c>
      <c r="N998" s="126">
        <f t="shared" si="527"/>
        <v>483160.8468</v>
      </c>
      <c r="O998" s="126">
        <f t="shared" ca="1" si="528"/>
        <v>622731.22683872306</v>
      </c>
      <c r="P998" s="126">
        <f t="shared" ca="1" si="529"/>
        <v>41871</v>
      </c>
      <c r="Q998" s="49">
        <f t="shared" si="548"/>
        <v>1</v>
      </c>
      <c r="R998" s="49">
        <f t="shared" si="549"/>
        <v>0</v>
      </c>
      <c r="S998" s="49">
        <f ca="1">OFFSET(V!$B$7,D998,Q998)*H998</f>
        <v>8894.69</v>
      </c>
      <c r="T998" s="49">
        <f ca="1">IF(R998&gt;0,OFFSET(V!$I$7,D998,R998)*IF(R998=1,H998-9300,IF(R998=2,H998-18000,IF(R998=3,H998-45000,0))),0)</f>
        <v>0</v>
      </c>
      <c r="U998" s="49">
        <f>IF(AND(I998=1,H998&gt;20000,H998&lt;=45000),H998*V!$G$7,0)+IF(AND(I998=1,H998&gt;45000,H998&lt;=50000),V!$G$7/5000*(50000-H998)*H998,0)</f>
        <v>0</v>
      </c>
      <c r="V998" s="50">
        <f t="shared" ca="1" si="530"/>
        <v>8894.69</v>
      </c>
      <c r="W998" s="51">
        <v>0</v>
      </c>
      <c r="X998" s="51">
        <v>0</v>
      </c>
      <c r="Y998" s="52">
        <v>0</v>
      </c>
      <c r="Z998" s="52">
        <v>57339.433006547813</v>
      </c>
      <c r="AA998" s="52">
        <v>0</v>
      </c>
      <c r="AB998" s="138">
        <f t="shared" si="550"/>
        <v>0</v>
      </c>
      <c r="AC998" s="52">
        <v>55185.652390478201</v>
      </c>
      <c r="AD998" s="138">
        <f t="shared" si="531"/>
        <v>0</v>
      </c>
      <c r="AE998" s="138">
        <f t="shared" si="532"/>
        <v>1981</v>
      </c>
      <c r="AF998" s="138">
        <f t="shared" si="533"/>
        <v>0</v>
      </c>
      <c r="AG998" s="138">
        <f t="shared" si="534"/>
        <v>0</v>
      </c>
      <c r="AH998" s="29"/>
      <c r="AI998" s="29"/>
      <c r="AJ998" s="15"/>
      <c r="AK998" s="51">
        <f t="shared" ca="1" si="535"/>
        <v>1447809.6732797027</v>
      </c>
      <c r="AL998" s="15">
        <f t="shared" ca="1" si="536"/>
        <v>1498575.3632797026</v>
      </c>
      <c r="AM998" s="49">
        <f t="shared" ca="1" si="537"/>
        <v>8688.5321033071359</v>
      </c>
      <c r="AN998" s="49">
        <f t="shared" ca="1" si="538"/>
        <v>0</v>
      </c>
      <c r="AO998" s="15"/>
      <c r="AP998" s="49">
        <f t="shared" ca="1" si="539"/>
        <v>32112.774168146585</v>
      </c>
      <c r="AQ998" s="15">
        <f t="shared" si="551"/>
        <v>55185.652390478201</v>
      </c>
      <c r="AR998" s="15">
        <f t="shared" si="552"/>
        <v>0</v>
      </c>
      <c r="AS998" s="15"/>
      <c r="AT998" s="15"/>
      <c r="AU998" s="51">
        <f t="shared" si="540"/>
        <v>0</v>
      </c>
      <c r="AV998" s="51">
        <f t="shared" ca="1" si="541"/>
        <v>33100.542038059648</v>
      </c>
      <c r="AW998" s="51">
        <f t="shared" ca="1" si="553"/>
        <v>0</v>
      </c>
      <c r="AX998" s="15">
        <f t="shared" ca="1" si="554"/>
        <v>10027.663815728032</v>
      </c>
      <c r="AY998" s="51">
        <f t="shared" ca="1" si="555"/>
        <v>-609.49469904559294</v>
      </c>
      <c r="AZ998" s="52">
        <f t="shared" ca="1" si="542"/>
        <v>0</v>
      </c>
      <c r="BA998" s="52">
        <f t="shared" ca="1" si="543"/>
        <v>0</v>
      </c>
      <c r="BB998" s="52">
        <f t="shared" si="556"/>
        <v>0</v>
      </c>
      <c r="BC998" s="39">
        <f t="shared" si="557"/>
        <v>0</v>
      </c>
      <c r="BD998" s="51">
        <f t="shared" ca="1" si="558"/>
        <v>0</v>
      </c>
      <c r="BE998" s="15">
        <f t="shared" ca="1" si="559"/>
        <v>64603.821507160639</v>
      </c>
      <c r="BF998" s="39">
        <v>-26121.915000000001</v>
      </c>
      <c r="BG998" s="15">
        <f t="shared" ca="1" si="560"/>
        <v>1545745.8018901702</v>
      </c>
      <c r="BH998" s="15"/>
      <c r="BI998" s="15"/>
    </row>
    <row r="999" spans="1:61" ht="11.25" x14ac:dyDescent="0.2">
      <c r="A999" s="20">
        <v>40716</v>
      </c>
      <c r="B999" s="20"/>
      <c r="C999" s="20">
        <v>1</v>
      </c>
      <c r="D999" s="20">
        <f t="shared" si="544"/>
        <v>4</v>
      </c>
      <c r="E999" s="47">
        <f t="shared" si="545"/>
        <v>3</v>
      </c>
      <c r="F999" s="47">
        <f t="shared" si="546"/>
        <v>43</v>
      </c>
      <c r="G999" s="21" t="s">
        <v>1080</v>
      </c>
      <c r="H999" s="29">
        <v>1081</v>
      </c>
      <c r="I999" s="48"/>
      <c r="J999" s="29">
        <f t="shared" si="547"/>
        <v>1742.5074626865671</v>
      </c>
      <c r="K999" s="125">
        <v>64528.450000000004</v>
      </c>
      <c r="L999" s="125">
        <v>99984.19</v>
      </c>
      <c r="M999" s="125">
        <v>0</v>
      </c>
      <c r="N999" s="126">
        <f t="shared" si="527"/>
        <v>85454.318100000004</v>
      </c>
      <c r="O999" s="126">
        <f t="shared" ca="1" si="528"/>
        <v>339814.46552885388</v>
      </c>
      <c r="P999" s="126">
        <f t="shared" ca="1" si="529"/>
        <v>76308</v>
      </c>
      <c r="Q999" s="49">
        <f t="shared" si="548"/>
        <v>1</v>
      </c>
      <c r="R999" s="49">
        <f t="shared" si="549"/>
        <v>0</v>
      </c>
      <c r="S999" s="49">
        <f ca="1">OFFSET(V!$B$7,D999,Q999)*H999</f>
        <v>4853.6900000000005</v>
      </c>
      <c r="T999" s="49">
        <f ca="1">IF(R999&gt;0,OFFSET(V!$I$7,D999,R999)*IF(R999=1,H999-9300,IF(R999=2,H999-18000,IF(R999=3,H999-45000,0))),0)</f>
        <v>0</v>
      </c>
      <c r="U999" s="49">
        <f>IF(AND(I999=1,H999&gt;20000,H999&lt;=45000),H999*V!$G$7,0)+IF(AND(I999=1,H999&gt;45000,H999&lt;=50000),V!$G$7/5000*(50000-H999)*H999,0)</f>
        <v>0</v>
      </c>
      <c r="V999" s="50">
        <f t="shared" ca="1" si="530"/>
        <v>4853.6900000000005</v>
      </c>
      <c r="W999" s="51">
        <v>0</v>
      </c>
      <c r="X999" s="51">
        <v>0</v>
      </c>
      <c r="Y999" s="52">
        <v>8.0000000000000007E-5</v>
      </c>
      <c r="Z999" s="52">
        <v>32149.807780353625</v>
      </c>
      <c r="AA999" s="52">
        <v>3752</v>
      </c>
      <c r="AB999" s="138">
        <f t="shared" si="550"/>
        <v>2752</v>
      </c>
      <c r="AC999" s="52">
        <v>30942.198475954287</v>
      </c>
      <c r="AD999" s="138">
        <f t="shared" si="531"/>
        <v>0</v>
      </c>
      <c r="AE999" s="138">
        <f t="shared" si="532"/>
        <v>1081</v>
      </c>
      <c r="AF999" s="138">
        <f t="shared" si="533"/>
        <v>0</v>
      </c>
      <c r="AG999" s="138">
        <f t="shared" si="534"/>
        <v>0</v>
      </c>
      <c r="AH999" s="29"/>
      <c r="AI999" s="29"/>
      <c r="AJ999" s="15"/>
      <c r="AK999" s="51">
        <f t="shared" ca="1" si="535"/>
        <v>790046.5708305696</v>
      </c>
      <c r="AL999" s="15">
        <f t="shared" ca="1" si="536"/>
        <v>871208.26083056955</v>
      </c>
      <c r="AM999" s="49">
        <f t="shared" ca="1" si="537"/>
        <v>4741.1929347173209</v>
      </c>
      <c r="AN999" s="49">
        <f t="shared" ca="1" si="538"/>
        <v>3.242411000652019</v>
      </c>
      <c r="AO999" s="15"/>
      <c r="AP999" s="49">
        <f t="shared" ca="1" si="539"/>
        <v>18005.401565130964</v>
      </c>
      <c r="AQ999" s="15">
        <f t="shared" si="551"/>
        <v>30942.198475954287</v>
      </c>
      <c r="AR999" s="15">
        <f t="shared" si="552"/>
        <v>0</v>
      </c>
      <c r="AS999" s="15"/>
      <c r="AT999" s="15"/>
      <c r="AU999" s="51">
        <f t="shared" si="540"/>
        <v>1376</v>
      </c>
      <c r="AV999" s="51">
        <f t="shared" ca="1" si="541"/>
        <v>18062.436114660515</v>
      </c>
      <c r="AW999" s="51">
        <f t="shared" ca="1" si="553"/>
        <v>0</v>
      </c>
      <c r="AX999" s="15">
        <f t="shared" ca="1" si="554"/>
        <v>6501.639203837196</v>
      </c>
      <c r="AY999" s="51">
        <f t="shared" ca="1" si="555"/>
        <v>-395.17824915813435</v>
      </c>
      <c r="AZ999" s="52">
        <f t="shared" ca="1" si="542"/>
        <v>0</v>
      </c>
      <c r="BA999" s="52">
        <f t="shared" ca="1" si="543"/>
        <v>0</v>
      </c>
      <c r="BB999" s="52">
        <f t="shared" si="556"/>
        <v>0</v>
      </c>
      <c r="BC999" s="39">
        <f t="shared" si="557"/>
        <v>0</v>
      </c>
      <c r="BD999" s="51">
        <f t="shared" ca="1" si="558"/>
        <v>0</v>
      </c>
      <c r="BE999" s="15">
        <f t="shared" ca="1" si="559"/>
        <v>37048.65943063335</v>
      </c>
      <c r="BF999" s="39">
        <v>-10614.188</v>
      </c>
      <c r="BG999" s="15">
        <f t="shared" ca="1" si="560"/>
        <v>902387.16760692082</v>
      </c>
      <c r="BH999" s="15"/>
      <c r="BI999" s="15"/>
    </row>
    <row r="1000" spans="1:61" ht="11.25" x14ac:dyDescent="0.2">
      <c r="A1000" s="20">
        <v>40717</v>
      </c>
      <c r="B1000" s="20"/>
      <c r="C1000" s="20">
        <v>1</v>
      </c>
      <c r="D1000" s="20">
        <f t="shared" si="544"/>
        <v>4</v>
      </c>
      <c r="E1000" s="47">
        <f t="shared" si="545"/>
        <v>4</v>
      </c>
      <c r="F1000" s="47">
        <f t="shared" si="546"/>
        <v>44</v>
      </c>
      <c r="G1000" s="21" t="s">
        <v>1081</v>
      </c>
      <c r="H1000" s="29">
        <v>2820</v>
      </c>
      <c r="I1000" s="48"/>
      <c r="J1000" s="29">
        <f t="shared" si="547"/>
        <v>4545.6716417910447</v>
      </c>
      <c r="K1000" s="125">
        <v>325662.34999999998</v>
      </c>
      <c r="L1000" s="125">
        <v>557716</v>
      </c>
      <c r="M1000" s="125">
        <v>0</v>
      </c>
      <c r="N1000" s="126">
        <f t="shared" si="527"/>
        <v>451986.13199999998</v>
      </c>
      <c r="O1000" s="126">
        <f t="shared" ca="1" si="528"/>
        <v>886472.51877092326</v>
      </c>
      <c r="P1000" s="126">
        <f t="shared" ca="1" si="529"/>
        <v>130346</v>
      </c>
      <c r="Q1000" s="49">
        <f t="shared" si="548"/>
        <v>1</v>
      </c>
      <c r="R1000" s="49">
        <f t="shared" si="549"/>
        <v>0</v>
      </c>
      <c r="S1000" s="49">
        <f ca="1">OFFSET(V!$B$7,D1000,Q1000)*H1000</f>
        <v>12661.800000000001</v>
      </c>
      <c r="T1000" s="49">
        <f ca="1">IF(R1000&gt;0,OFFSET(V!$I$7,D1000,R1000)*IF(R1000=1,H1000-9300,IF(R1000=2,H1000-18000,IF(R1000=3,H1000-45000,0))),0)</f>
        <v>0</v>
      </c>
      <c r="U1000" s="49">
        <f>IF(AND(I1000=1,H1000&gt;20000,H1000&lt;=45000),H1000*V!$G$7,0)+IF(AND(I1000=1,H1000&gt;45000,H1000&lt;=50000),V!$G$7/5000*(50000-H1000)*H1000,0)</f>
        <v>0</v>
      </c>
      <c r="V1000" s="50">
        <f t="shared" ca="1" si="530"/>
        <v>12661.800000000001</v>
      </c>
      <c r="W1000" s="51">
        <v>14376.58</v>
      </c>
      <c r="X1000" s="51">
        <v>0</v>
      </c>
      <c r="Y1000" s="52">
        <v>0</v>
      </c>
      <c r="Z1000" s="52">
        <v>390960.32789982774</v>
      </c>
      <c r="AA1000" s="52">
        <v>334070</v>
      </c>
      <c r="AB1000" s="138">
        <f t="shared" si="550"/>
        <v>333070</v>
      </c>
      <c r="AC1000" s="52">
        <v>376275.09765371226</v>
      </c>
      <c r="AD1000" s="138">
        <f t="shared" si="531"/>
        <v>0</v>
      </c>
      <c r="AE1000" s="138">
        <f t="shared" si="532"/>
        <v>2820</v>
      </c>
      <c r="AF1000" s="138">
        <f t="shared" si="533"/>
        <v>0</v>
      </c>
      <c r="AG1000" s="138">
        <f t="shared" si="534"/>
        <v>0</v>
      </c>
      <c r="AH1000" s="29"/>
      <c r="AI1000" s="29"/>
      <c r="AJ1000" s="15"/>
      <c r="AK1000" s="51">
        <f t="shared" ca="1" si="535"/>
        <v>2060991.0543406166</v>
      </c>
      <c r="AL1000" s="15">
        <f t="shared" ca="1" si="536"/>
        <v>2218375.4343406167</v>
      </c>
      <c r="AM1000" s="49">
        <f t="shared" ca="1" si="537"/>
        <v>12368.329394914752</v>
      </c>
      <c r="AN1000" s="49">
        <f t="shared" ca="1" si="538"/>
        <v>0</v>
      </c>
      <c r="AO1000" s="15"/>
      <c r="AP1000" s="49">
        <f t="shared" ca="1" si="539"/>
        <v>218956.13647100457</v>
      </c>
      <c r="AQ1000" s="15">
        <f t="shared" si="551"/>
        <v>376275.09765371226</v>
      </c>
      <c r="AR1000" s="15">
        <f t="shared" si="552"/>
        <v>0</v>
      </c>
      <c r="AS1000" s="15"/>
      <c r="AT1000" s="15"/>
      <c r="AU1000" s="51">
        <f t="shared" si="540"/>
        <v>166535</v>
      </c>
      <c r="AV1000" s="51">
        <f t="shared" ca="1" si="541"/>
        <v>47119.398559983951</v>
      </c>
      <c r="AW1000" s="51">
        <f t="shared" ca="1" si="553"/>
        <v>0</v>
      </c>
      <c r="AX1000" s="15">
        <f t="shared" ca="1" si="554"/>
        <v>56335.437377276248</v>
      </c>
      <c r="AY1000" s="51">
        <f t="shared" ca="1" si="555"/>
        <v>-3424.1425601055562</v>
      </c>
      <c r="AZ1000" s="52">
        <f t="shared" ca="1" si="542"/>
        <v>0</v>
      </c>
      <c r="BA1000" s="52">
        <f t="shared" ca="1" si="543"/>
        <v>0</v>
      </c>
      <c r="BB1000" s="52">
        <f t="shared" si="556"/>
        <v>0</v>
      </c>
      <c r="BC1000" s="39">
        <f t="shared" si="557"/>
        <v>0</v>
      </c>
      <c r="BD1000" s="51">
        <f t="shared" ca="1" si="558"/>
        <v>0</v>
      </c>
      <c r="BE1000" s="15">
        <f t="shared" ca="1" si="559"/>
        <v>429186.39247088297</v>
      </c>
      <c r="BF1000" s="39">
        <v>-34688.341</v>
      </c>
      <c r="BG1000" s="15">
        <f t="shared" ca="1" si="560"/>
        <v>2625241.8152064141</v>
      </c>
      <c r="BH1000" s="15"/>
      <c r="BI1000" s="15"/>
    </row>
    <row r="1001" spans="1:61" ht="11.25" x14ac:dyDescent="0.2">
      <c r="A1001" s="20">
        <v>40718</v>
      </c>
      <c r="B1001" s="20"/>
      <c r="C1001" s="20">
        <v>1</v>
      </c>
      <c r="D1001" s="20">
        <f t="shared" si="544"/>
        <v>4</v>
      </c>
      <c r="E1001" s="47">
        <f t="shared" si="545"/>
        <v>3</v>
      </c>
      <c r="F1001" s="47">
        <f t="shared" si="546"/>
        <v>43</v>
      </c>
      <c r="G1001" s="21" t="s">
        <v>1082</v>
      </c>
      <c r="H1001" s="29">
        <v>1615</v>
      </c>
      <c r="I1001" s="48"/>
      <c r="J1001" s="29">
        <f t="shared" si="547"/>
        <v>2603.2835820895521</v>
      </c>
      <c r="K1001" s="125">
        <v>216316.55</v>
      </c>
      <c r="L1001" s="125">
        <v>185109.74</v>
      </c>
      <c r="M1001" s="125">
        <v>0</v>
      </c>
      <c r="N1001" s="126">
        <f t="shared" si="527"/>
        <v>227940.71460000001</v>
      </c>
      <c r="O1001" s="126">
        <f t="shared" ca="1" si="528"/>
        <v>507678.41057270952</v>
      </c>
      <c r="P1001" s="126">
        <f t="shared" ca="1" si="529"/>
        <v>83921</v>
      </c>
      <c r="Q1001" s="49">
        <f t="shared" si="548"/>
        <v>1</v>
      </c>
      <c r="R1001" s="49">
        <f t="shared" si="549"/>
        <v>0</v>
      </c>
      <c r="S1001" s="49">
        <f ca="1">OFFSET(V!$B$7,D1001,Q1001)*H1001</f>
        <v>7251.35</v>
      </c>
      <c r="T1001" s="49">
        <f ca="1">IF(R1001&gt;0,OFFSET(V!$I$7,D1001,R1001)*IF(R1001=1,H1001-9300,IF(R1001=2,H1001-18000,IF(R1001=3,H1001-45000,0))),0)</f>
        <v>0</v>
      </c>
      <c r="U1001" s="49">
        <f>IF(AND(I1001=1,H1001&gt;20000,H1001&lt;=45000),H1001*V!$G$7,0)+IF(AND(I1001=1,H1001&gt;45000,H1001&lt;=50000),V!$G$7/5000*(50000-H1001)*H1001,0)</f>
        <v>0</v>
      </c>
      <c r="V1001" s="50">
        <f t="shared" ca="1" si="530"/>
        <v>7251.35</v>
      </c>
      <c r="W1001" s="51">
        <v>0</v>
      </c>
      <c r="X1001" s="51">
        <v>0</v>
      </c>
      <c r="Y1001" s="52">
        <v>0</v>
      </c>
      <c r="Z1001" s="52">
        <v>95096.545860191996</v>
      </c>
      <c r="AA1001" s="52">
        <v>34843</v>
      </c>
      <c r="AB1001" s="138">
        <f t="shared" si="550"/>
        <v>33843</v>
      </c>
      <c r="AC1001" s="52">
        <v>91524.53465621885</v>
      </c>
      <c r="AD1001" s="138">
        <f t="shared" si="531"/>
        <v>0</v>
      </c>
      <c r="AE1001" s="138">
        <f t="shared" si="532"/>
        <v>1615</v>
      </c>
      <c r="AF1001" s="138">
        <f t="shared" si="533"/>
        <v>0</v>
      </c>
      <c r="AG1001" s="138">
        <f t="shared" si="534"/>
        <v>0</v>
      </c>
      <c r="AH1001" s="29"/>
      <c r="AI1001" s="29"/>
      <c r="AJ1001" s="15"/>
      <c r="AK1001" s="51">
        <f t="shared" ca="1" si="535"/>
        <v>1180319.3449503884</v>
      </c>
      <c r="AL1001" s="15">
        <f t="shared" ca="1" si="536"/>
        <v>1271491.6949503885</v>
      </c>
      <c r="AM1001" s="49">
        <f t="shared" ca="1" si="537"/>
        <v>7083.2808414139445</v>
      </c>
      <c r="AN1001" s="49">
        <f t="shared" ca="1" si="538"/>
        <v>0</v>
      </c>
      <c r="AO1001" s="15"/>
      <c r="AP1001" s="49">
        <f t="shared" ca="1" si="539"/>
        <v>53258.52979799109</v>
      </c>
      <c r="AQ1001" s="15">
        <f t="shared" si="551"/>
        <v>91524.53465621885</v>
      </c>
      <c r="AR1001" s="15">
        <f t="shared" si="552"/>
        <v>0</v>
      </c>
      <c r="AS1001" s="15"/>
      <c r="AT1001" s="15"/>
      <c r="AU1001" s="51">
        <f t="shared" si="540"/>
        <v>16921.5</v>
      </c>
      <c r="AV1001" s="51">
        <f t="shared" ca="1" si="541"/>
        <v>26985.045629210668</v>
      </c>
      <c r="AW1001" s="51">
        <f t="shared" ca="1" si="553"/>
        <v>0</v>
      </c>
      <c r="AX1001" s="15">
        <f t="shared" ca="1" si="554"/>
        <v>5640.540770982916</v>
      </c>
      <c r="AY1001" s="51">
        <f t="shared" ca="1" si="555"/>
        <v>-342.83954496683839</v>
      </c>
      <c r="AZ1001" s="52">
        <f t="shared" ca="1" si="542"/>
        <v>0</v>
      </c>
      <c r="BA1001" s="52">
        <f t="shared" ca="1" si="543"/>
        <v>0</v>
      </c>
      <c r="BB1001" s="52">
        <f t="shared" si="556"/>
        <v>0</v>
      </c>
      <c r="BC1001" s="39">
        <f t="shared" si="557"/>
        <v>0</v>
      </c>
      <c r="BD1001" s="51">
        <f t="shared" ca="1" si="558"/>
        <v>0</v>
      </c>
      <c r="BE1001" s="15">
        <f t="shared" ca="1" si="559"/>
        <v>96822.235882234934</v>
      </c>
      <c r="BF1001" s="39">
        <v>-17341.724999999999</v>
      </c>
      <c r="BG1001" s="15">
        <f t="shared" ca="1" si="560"/>
        <v>1358055.4866740373</v>
      </c>
      <c r="BH1001" s="15"/>
      <c r="BI1001" s="15"/>
    </row>
    <row r="1002" spans="1:61" ht="11.25" x14ac:dyDescent="0.2">
      <c r="A1002" s="20">
        <v>40719</v>
      </c>
      <c r="B1002" s="20"/>
      <c r="C1002" s="20">
        <v>1</v>
      </c>
      <c r="D1002" s="20">
        <f t="shared" si="544"/>
        <v>4</v>
      </c>
      <c r="E1002" s="47">
        <f t="shared" si="545"/>
        <v>4</v>
      </c>
      <c r="F1002" s="47">
        <f t="shared" si="546"/>
        <v>44</v>
      </c>
      <c r="G1002" s="21" t="s">
        <v>1083</v>
      </c>
      <c r="H1002" s="29">
        <v>4741</v>
      </c>
      <c r="I1002" s="48"/>
      <c r="J1002" s="29">
        <f t="shared" si="547"/>
        <v>7642.2089552238804</v>
      </c>
      <c r="K1002" s="125">
        <v>357076.14999999997</v>
      </c>
      <c r="L1002" s="125">
        <v>1739338.74</v>
      </c>
      <c r="M1002" s="125">
        <v>0</v>
      </c>
      <c r="N1002" s="126">
        <f t="shared" si="527"/>
        <v>935436.93660000002</v>
      </c>
      <c r="O1002" s="126">
        <f t="shared" ca="1" si="528"/>
        <v>1490342.6281889882</v>
      </c>
      <c r="P1002" s="126">
        <f t="shared" ca="1" si="529"/>
        <v>166472</v>
      </c>
      <c r="Q1002" s="49">
        <f t="shared" si="548"/>
        <v>1</v>
      </c>
      <c r="R1002" s="49">
        <f t="shared" si="549"/>
        <v>0</v>
      </c>
      <c r="S1002" s="49">
        <f ca="1">OFFSET(V!$B$7,D1002,Q1002)*H1002</f>
        <v>21287.09</v>
      </c>
      <c r="T1002" s="49">
        <f ca="1">IF(R1002&gt;0,OFFSET(V!$I$7,D1002,R1002)*IF(R1002=1,H1002-9300,IF(R1002=2,H1002-18000,IF(R1002=3,H1002-45000,0))),0)</f>
        <v>0</v>
      </c>
      <c r="U1002" s="49">
        <f>IF(AND(I1002=1,H1002&gt;20000,H1002&lt;=45000),H1002*V!$G$7,0)+IF(AND(I1002=1,H1002&gt;45000,H1002&lt;=50000),V!$G$7/5000*(50000-H1002)*H1002,0)</f>
        <v>0</v>
      </c>
      <c r="V1002" s="50">
        <f t="shared" ca="1" si="530"/>
        <v>21287.09</v>
      </c>
      <c r="W1002" s="51">
        <v>23299.62</v>
      </c>
      <c r="X1002" s="51">
        <v>0</v>
      </c>
      <c r="Y1002" s="52">
        <v>4.793E-2</v>
      </c>
      <c r="Z1002" s="52">
        <v>182604.97227531375</v>
      </c>
      <c r="AA1002" s="52">
        <v>19357</v>
      </c>
      <c r="AB1002" s="138">
        <f t="shared" si="550"/>
        <v>18357</v>
      </c>
      <c r="AC1002" s="52">
        <v>175745.97439091562</v>
      </c>
      <c r="AD1002" s="138">
        <f t="shared" si="531"/>
        <v>0</v>
      </c>
      <c r="AE1002" s="138">
        <f t="shared" si="532"/>
        <v>4741</v>
      </c>
      <c r="AF1002" s="138">
        <f t="shared" si="533"/>
        <v>0</v>
      </c>
      <c r="AG1002" s="138">
        <f t="shared" si="534"/>
        <v>0</v>
      </c>
      <c r="AH1002" s="29"/>
      <c r="AI1002" s="29"/>
      <c r="AJ1002" s="15"/>
      <c r="AK1002" s="51">
        <f t="shared" ca="1" si="535"/>
        <v>3464949.8541237102</v>
      </c>
      <c r="AL1002" s="15">
        <f t="shared" ca="1" si="536"/>
        <v>3676008.5641237102</v>
      </c>
      <c r="AM1002" s="49">
        <f t="shared" ca="1" si="537"/>
        <v>20793.705553649233</v>
      </c>
      <c r="AN1002" s="49">
        <f t="shared" ca="1" si="538"/>
        <v>1942.6094907656407</v>
      </c>
      <c r="AO1002" s="15"/>
      <c r="AP1002" s="49">
        <f t="shared" ca="1" si="539"/>
        <v>102267.35649772106</v>
      </c>
      <c r="AQ1002" s="15">
        <f t="shared" si="551"/>
        <v>175745.97439091562</v>
      </c>
      <c r="AR1002" s="15">
        <f t="shared" si="552"/>
        <v>0</v>
      </c>
      <c r="AS1002" s="15"/>
      <c r="AT1002" s="15"/>
      <c r="AU1002" s="51">
        <f t="shared" si="540"/>
        <v>9178.5</v>
      </c>
      <c r="AV1002" s="51">
        <f t="shared" ca="1" si="541"/>
        <v>79217.400203150333</v>
      </c>
      <c r="AW1002" s="51">
        <f t="shared" ca="1" si="553"/>
        <v>0</v>
      </c>
      <c r="AX1002" s="15">
        <f t="shared" ca="1" si="554"/>
        <v>14917.282309955772</v>
      </c>
      <c r="AY1002" s="51">
        <f t="shared" ca="1" si="555"/>
        <v>-906.69219263455534</v>
      </c>
      <c r="AZ1002" s="52">
        <f t="shared" ca="1" si="542"/>
        <v>0</v>
      </c>
      <c r="BA1002" s="52">
        <f t="shared" ca="1" si="543"/>
        <v>0</v>
      </c>
      <c r="BB1002" s="52">
        <f t="shared" si="556"/>
        <v>0</v>
      </c>
      <c r="BC1002" s="39">
        <f t="shared" si="557"/>
        <v>0</v>
      </c>
      <c r="BD1002" s="51">
        <f t="shared" ca="1" si="558"/>
        <v>0</v>
      </c>
      <c r="BE1002" s="15">
        <f t="shared" ca="1" si="559"/>
        <v>189756.56450823683</v>
      </c>
      <c r="BF1002" s="39">
        <v>-57856.286</v>
      </c>
      <c r="BG1002" s="15">
        <f t="shared" ca="1" si="560"/>
        <v>3830645.1576763624</v>
      </c>
      <c r="BH1002" s="15"/>
      <c r="BI1002" s="15"/>
    </row>
    <row r="1003" spans="1:61" ht="11.25" x14ac:dyDescent="0.2">
      <c r="A1003" s="20">
        <v>40720</v>
      </c>
      <c r="B1003" s="20"/>
      <c r="C1003" s="20">
        <v>1</v>
      </c>
      <c r="D1003" s="20">
        <f t="shared" si="544"/>
        <v>4</v>
      </c>
      <c r="E1003" s="47">
        <f t="shared" si="545"/>
        <v>5</v>
      </c>
      <c r="F1003" s="47">
        <f t="shared" si="546"/>
        <v>45</v>
      </c>
      <c r="G1003" s="21" t="s">
        <v>1084</v>
      </c>
      <c r="H1003" s="29">
        <v>7258</v>
      </c>
      <c r="I1003" s="48"/>
      <c r="J1003" s="29">
        <f t="shared" si="547"/>
        <v>11699.462686567163</v>
      </c>
      <c r="K1003" s="125">
        <v>562497.4</v>
      </c>
      <c r="L1003" s="125">
        <v>3055826.39</v>
      </c>
      <c r="M1003" s="125">
        <v>0</v>
      </c>
      <c r="N1003" s="126">
        <f t="shared" si="527"/>
        <v>1596770.4201000002</v>
      </c>
      <c r="O1003" s="126">
        <f t="shared" ca="1" si="528"/>
        <v>2281566.5039855889</v>
      </c>
      <c r="P1003" s="126">
        <f t="shared" ca="1" si="529"/>
        <v>205439</v>
      </c>
      <c r="Q1003" s="49">
        <f t="shared" si="548"/>
        <v>1</v>
      </c>
      <c r="R1003" s="49">
        <f t="shared" si="549"/>
        <v>0</v>
      </c>
      <c r="S1003" s="49">
        <f ca="1">OFFSET(V!$B$7,D1003,Q1003)*H1003</f>
        <v>32588.420000000002</v>
      </c>
      <c r="T1003" s="49">
        <f ca="1">IF(R1003&gt;0,OFFSET(V!$I$7,D1003,R1003)*IF(R1003=1,H1003-9300,IF(R1003=2,H1003-18000,IF(R1003=3,H1003-45000,0))),0)</f>
        <v>0</v>
      </c>
      <c r="U1003" s="49">
        <f>IF(AND(I1003=1,H1003&gt;20000,H1003&lt;=45000),H1003*V!$G$7,0)+IF(AND(I1003=1,H1003&gt;45000,H1003&lt;=50000),V!$G$7/5000*(50000-H1003)*H1003,0)</f>
        <v>0</v>
      </c>
      <c r="V1003" s="50">
        <f t="shared" ca="1" si="530"/>
        <v>32588.420000000002</v>
      </c>
      <c r="W1003" s="51">
        <v>39220.200000000004</v>
      </c>
      <c r="X1003" s="51">
        <v>0</v>
      </c>
      <c r="Y1003" s="52">
        <v>0</v>
      </c>
      <c r="Z1003" s="52">
        <v>428520.98428086587</v>
      </c>
      <c r="AA1003" s="52">
        <v>5822</v>
      </c>
      <c r="AB1003" s="138">
        <f t="shared" si="550"/>
        <v>4822</v>
      </c>
      <c r="AC1003" s="52">
        <v>412424.90273402171</v>
      </c>
      <c r="AD1003" s="138">
        <f t="shared" si="531"/>
        <v>0</v>
      </c>
      <c r="AE1003" s="138">
        <f t="shared" si="532"/>
        <v>7258</v>
      </c>
      <c r="AF1003" s="138">
        <f t="shared" si="533"/>
        <v>0</v>
      </c>
      <c r="AG1003" s="138">
        <f t="shared" si="534"/>
        <v>0</v>
      </c>
      <c r="AH1003" s="29"/>
      <c r="AI1003" s="29"/>
      <c r="AJ1003" s="15"/>
      <c r="AK1003" s="51">
        <f t="shared" ca="1" si="535"/>
        <v>5304493.9973064512</v>
      </c>
      <c r="AL1003" s="15">
        <f t="shared" ca="1" si="536"/>
        <v>5581741.6173064513</v>
      </c>
      <c r="AM1003" s="49">
        <f t="shared" ca="1" si="537"/>
        <v>31833.09742847208</v>
      </c>
      <c r="AN1003" s="49">
        <f t="shared" ca="1" si="538"/>
        <v>0</v>
      </c>
      <c r="AO1003" s="15"/>
      <c r="AP1003" s="49">
        <f t="shared" ca="1" si="539"/>
        <v>239991.86725393531</v>
      </c>
      <c r="AQ1003" s="15">
        <f t="shared" si="551"/>
        <v>412424.90273402171</v>
      </c>
      <c r="AR1003" s="15">
        <f t="shared" si="552"/>
        <v>0</v>
      </c>
      <c r="AS1003" s="15"/>
      <c r="AT1003" s="15"/>
      <c r="AU1003" s="51">
        <f t="shared" si="540"/>
        <v>2411</v>
      </c>
      <c r="AV1003" s="51">
        <f t="shared" ca="1" si="541"/>
        <v>121273.96976892324</v>
      </c>
      <c r="AW1003" s="51">
        <f t="shared" ca="1" si="553"/>
        <v>7505.5754377609701</v>
      </c>
      <c r="AX1003" s="15">
        <f t="shared" ca="1" si="554"/>
        <v>0</v>
      </c>
      <c r="AY1003" s="51">
        <f t="shared" ca="1" si="555"/>
        <v>0</v>
      </c>
      <c r="AZ1003" s="52">
        <f t="shared" ca="1" si="542"/>
        <v>0</v>
      </c>
      <c r="BA1003" s="52">
        <f t="shared" ca="1" si="543"/>
        <v>0</v>
      </c>
      <c r="BB1003" s="52">
        <f t="shared" si="556"/>
        <v>0</v>
      </c>
      <c r="BC1003" s="39">
        <f t="shared" si="557"/>
        <v>0</v>
      </c>
      <c r="BD1003" s="51">
        <f t="shared" ca="1" si="558"/>
        <v>0</v>
      </c>
      <c r="BE1003" s="15">
        <f t="shared" ca="1" si="559"/>
        <v>371182.41246061953</v>
      </c>
      <c r="BF1003" s="39">
        <v>-93162.165999999997</v>
      </c>
      <c r="BG1003" s="15">
        <f t="shared" ca="1" si="560"/>
        <v>5891594.9611955425</v>
      </c>
      <c r="BH1003" s="15"/>
      <c r="BI1003" s="15"/>
    </row>
    <row r="1004" spans="1:61" ht="11.25" x14ac:dyDescent="0.2">
      <c r="A1004" s="20">
        <v>40801</v>
      </c>
      <c r="B1004" s="20"/>
      <c r="C1004" s="20">
        <v>1</v>
      </c>
      <c r="D1004" s="20">
        <f t="shared" si="544"/>
        <v>4</v>
      </c>
      <c r="E1004" s="47">
        <f t="shared" si="545"/>
        <v>2</v>
      </c>
      <c r="F1004" s="47">
        <f t="shared" si="546"/>
        <v>42</v>
      </c>
      <c r="G1004" s="21" t="s">
        <v>1085</v>
      </c>
      <c r="H1004" s="29">
        <v>879</v>
      </c>
      <c r="I1004" s="48"/>
      <c r="J1004" s="29">
        <f t="shared" si="547"/>
        <v>1416.8955223880596</v>
      </c>
      <c r="K1004" s="125">
        <v>52211.049999999996</v>
      </c>
      <c r="L1004" s="125">
        <v>90647.78</v>
      </c>
      <c r="M1004" s="125">
        <v>0</v>
      </c>
      <c r="N1004" s="126">
        <f t="shared" si="527"/>
        <v>72944.590200000006</v>
      </c>
      <c r="O1004" s="126">
        <f t="shared" ca="1" si="528"/>
        <v>276315.37021263881</v>
      </c>
      <c r="P1004" s="126">
        <f t="shared" ca="1" si="529"/>
        <v>61011</v>
      </c>
      <c r="Q1004" s="49">
        <f t="shared" si="548"/>
        <v>1</v>
      </c>
      <c r="R1004" s="49">
        <f t="shared" si="549"/>
        <v>0</v>
      </c>
      <c r="S1004" s="49">
        <f ca="1">OFFSET(V!$B$7,D1004,Q1004)*H1004</f>
        <v>3946.71</v>
      </c>
      <c r="T1004" s="49">
        <f ca="1">IF(R1004&gt;0,OFFSET(V!$I$7,D1004,R1004)*IF(R1004=1,H1004-9300,IF(R1004=2,H1004-18000,IF(R1004=3,H1004-45000,0))),0)</f>
        <v>0</v>
      </c>
      <c r="U1004" s="49">
        <f>IF(AND(I1004=1,H1004&gt;20000,H1004&lt;=45000),H1004*V!$G$7,0)+IF(AND(I1004=1,H1004&gt;45000,H1004&lt;=50000),V!$G$7/5000*(50000-H1004)*H1004,0)</f>
        <v>0</v>
      </c>
      <c r="V1004" s="50">
        <f t="shared" ca="1" si="530"/>
        <v>3946.71</v>
      </c>
      <c r="W1004" s="51">
        <v>0</v>
      </c>
      <c r="X1004" s="51">
        <v>0</v>
      </c>
      <c r="Y1004" s="52">
        <v>0</v>
      </c>
      <c r="Z1004" s="52">
        <v>117541.12919049727</v>
      </c>
      <c r="AA1004" s="52">
        <v>0</v>
      </c>
      <c r="AB1004" s="138">
        <f t="shared" si="550"/>
        <v>0</v>
      </c>
      <c r="AC1004" s="52">
        <v>113126.05578695459</v>
      </c>
      <c r="AD1004" s="138">
        <f t="shared" si="531"/>
        <v>0</v>
      </c>
      <c r="AE1004" s="138">
        <f t="shared" si="532"/>
        <v>879</v>
      </c>
      <c r="AF1004" s="138">
        <f t="shared" si="533"/>
        <v>0</v>
      </c>
      <c r="AG1004" s="138">
        <f t="shared" si="534"/>
        <v>0</v>
      </c>
      <c r="AH1004" s="29"/>
      <c r="AI1004" s="29"/>
      <c r="AJ1004" s="15"/>
      <c r="AK1004" s="51">
        <f t="shared" ca="1" si="535"/>
        <v>642415.29672531981</v>
      </c>
      <c r="AL1004" s="15">
        <f t="shared" ca="1" si="536"/>
        <v>707373.00672531978</v>
      </c>
      <c r="AM1004" s="49">
        <f t="shared" ca="1" si="537"/>
        <v>3855.2345879893851</v>
      </c>
      <c r="AN1004" s="49">
        <f t="shared" ca="1" si="538"/>
        <v>0</v>
      </c>
      <c r="AO1004" s="15"/>
      <c r="AP1004" s="49">
        <f t="shared" ca="1" si="539"/>
        <v>65828.550078832282</v>
      </c>
      <c r="AQ1004" s="15">
        <f t="shared" si="551"/>
        <v>113126.05578695459</v>
      </c>
      <c r="AR1004" s="15">
        <f t="shared" si="552"/>
        <v>0</v>
      </c>
      <c r="AS1004" s="15"/>
      <c r="AT1004" s="15"/>
      <c r="AU1004" s="51">
        <f t="shared" si="540"/>
        <v>0</v>
      </c>
      <c r="AV1004" s="51">
        <f t="shared" ca="1" si="541"/>
        <v>14687.216785186487</v>
      </c>
      <c r="AW1004" s="51">
        <f t="shared" ca="1" si="553"/>
        <v>21297.683344240344</v>
      </c>
      <c r="AX1004" s="15">
        <f t="shared" ca="1" si="554"/>
        <v>0</v>
      </c>
      <c r="AY1004" s="51">
        <f t="shared" ca="1" si="555"/>
        <v>0</v>
      </c>
      <c r="AZ1004" s="52">
        <f t="shared" ca="1" si="542"/>
        <v>0</v>
      </c>
      <c r="BA1004" s="52">
        <f t="shared" ca="1" si="543"/>
        <v>0</v>
      </c>
      <c r="BB1004" s="52">
        <f t="shared" si="556"/>
        <v>0</v>
      </c>
      <c r="BC1004" s="39">
        <f t="shared" si="557"/>
        <v>0</v>
      </c>
      <c r="BD1004" s="51">
        <f t="shared" ca="1" si="558"/>
        <v>0</v>
      </c>
      <c r="BE1004" s="15">
        <f t="shared" ca="1" si="559"/>
        <v>101813.45020825912</v>
      </c>
      <c r="BF1004" s="39">
        <v>-9546.0540000000001</v>
      </c>
      <c r="BG1004" s="15">
        <f t="shared" ca="1" si="560"/>
        <v>803495.63752156834</v>
      </c>
      <c r="BH1004" s="15"/>
      <c r="BI1004" s="15"/>
    </row>
    <row r="1005" spans="1:61" ht="11.25" x14ac:dyDescent="0.2">
      <c r="A1005" s="20">
        <v>40802</v>
      </c>
      <c r="B1005" s="20"/>
      <c r="C1005" s="20">
        <v>1</v>
      </c>
      <c r="D1005" s="20">
        <f t="shared" si="544"/>
        <v>4</v>
      </c>
      <c r="E1005" s="47">
        <f t="shared" si="545"/>
        <v>4</v>
      </c>
      <c r="F1005" s="47">
        <f t="shared" si="546"/>
        <v>44</v>
      </c>
      <c r="G1005" s="21" t="s">
        <v>1086</v>
      </c>
      <c r="H1005" s="29">
        <v>3684</v>
      </c>
      <c r="I1005" s="48"/>
      <c r="J1005" s="29">
        <f t="shared" si="547"/>
        <v>5938.3880597014922</v>
      </c>
      <c r="K1005" s="125">
        <v>453610.80000000005</v>
      </c>
      <c r="L1005" s="125">
        <v>687605.35</v>
      </c>
      <c r="M1005" s="125">
        <v>0</v>
      </c>
      <c r="N1005" s="126">
        <f t="shared" si="527"/>
        <v>594765.86250000005</v>
      </c>
      <c r="O1005" s="126">
        <f t="shared" ca="1" si="528"/>
        <v>1158072.6096283975</v>
      </c>
      <c r="P1005" s="126">
        <f t="shared" ca="1" si="529"/>
        <v>168992</v>
      </c>
      <c r="Q1005" s="49">
        <f t="shared" si="548"/>
        <v>1</v>
      </c>
      <c r="R1005" s="49">
        <f t="shared" si="549"/>
        <v>0</v>
      </c>
      <c r="S1005" s="49">
        <f ca="1">OFFSET(V!$B$7,D1005,Q1005)*H1005</f>
        <v>16541.16</v>
      </c>
      <c r="T1005" s="49">
        <f ca="1">IF(R1005&gt;0,OFFSET(V!$I$7,D1005,R1005)*IF(R1005=1,H1005-9300,IF(R1005=2,H1005-18000,IF(R1005=3,H1005-45000,0))),0)</f>
        <v>0</v>
      </c>
      <c r="U1005" s="49">
        <f>IF(AND(I1005=1,H1005&gt;20000,H1005&lt;=45000),H1005*V!$G$7,0)+IF(AND(I1005=1,H1005&gt;45000,H1005&lt;=50000),V!$G$7/5000*(50000-H1005)*H1005,0)</f>
        <v>0</v>
      </c>
      <c r="V1005" s="50">
        <f t="shared" ca="1" si="530"/>
        <v>16541.16</v>
      </c>
      <c r="W1005" s="51">
        <v>16833.5</v>
      </c>
      <c r="X1005" s="51">
        <v>0</v>
      </c>
      <c r="Y1005" s="52">
        <v>5.731E-2</v>
      </c>
      <c r="Z1005" s="52">
        <v>255606.04056597597</v>
      </c>
      <c r="AA1005" s="52">
        <v>449205</v>
      </c>
      <c r="AB1005" s="138">
        <f t="shared" si="550"/>
        <v>448205</v>
      </c>
      <c r="AC1005" s="52">
        <v>246004.98058586707</v>
      </c>
      <c r="AD1005" s="138">
        <f t="shared" si="531"/>
        <v>0</v>
      </c>
      <c r="AE1005" s="138">
        <f t="shared" si="532"/>
        <v>3684</v>
      </c>
      <c r="AF1005" s="138">
        <f t="shared" si="533"/>
        <v>0</v>
      </c>
      <c r="AG1005" s="138">
        <f t="shared" si="534"/>
        <v>0</v>
      </c>
      <c r="AH1005" s="29"/>
      <c r="AI1005" s="29"/>
      <c r="AJ1005" s="15"/>
      <c r="AK1005" s="51">
        <f t="shared" ca="1" si="535"/>
        <v>2692443.6326917838</v>
      </c>
      <c r="AL1005" s="15">
        <f t="shared" ca="1" si="536"/>
        <v>2894810.292691784</v>
      </c>
      <c r="AM1005" s="49">
        <f t="shared" ca="1" si="537"/>
        <v>16157.774996760972</v>
      </c>
      <c r="AN1005" s="49">
        <f t="shared" ca="1" si="538"/>
        <v>2322.7821805920898</v>
      </c>
      <c r="AO1005" s="15"/>
      <c r="AP1005" s="49">
        <f t="shared" ca="1" si="539"/>
        <v>143151.38162897379</v>
      </c>
      <c r="AQ1005" s="15">
        <f t="shared" si="551"/>
        <v>246004.98058586707</v>
      </c>
      <c r="AR1005" s="15">
        <f t="shared" si="552"/>
        <v>0</v>
      </c>
      <c r="AS1005" s="15"/>
      <c r="AT1005" s="15"/>
      <c r="AU1005" s="51">
        <f t="shared" si="540"/>
        <v>224102.5</v>
      </c>
      <c r="AV1005" s="51">
        <f t="shared" ca="1" si="541"/>
        <v>61555.980246447121</v>
      </c>
      <c r="AW1005" s="51">
        <f t="shared" ca="1" si="553"/>
        <v>0</v>
      </c>
      <c r="AX1005" s="15">
        <f t="shared" ca="1" si="554"/>
        <v>182804.88128955383</v>
      </c>
      <c r="AY1005" s="51">
        <f t="shared" ca="1" si="555"/>
        <v>-11111.123004631034</v>
      </c>
      <c r="AZ1005" s="52">
        <f t="shared" ca="1" si="542"/>
        <v>0</v>
      </c>
      <c r="BA1005" s="52">
        <f t="shared" ca="1" si="543"/>
        <v>0</v>
      </c>
      <c r="BB1005" s="52">
        <f t="shared" si="556"/>
        <v>0</v>
      </c>
      <c r="BC1005" s="39">
        <f t="shared" si="557"/>
        <v>0</v>
      </c>
      <c r="BD1005" s="51">
        <f t="shared" ca="1" si="558"/>
        <v>0</v>
      </c>
      <c r="BE1005" s="15">
        <f t="shared" ca="1" si="559"/>
        <v>417698.73887078988</v>
      </c>
      <c r="BF1005" s="39">
        <v>-43146.91</v>
      </c>
      <c r="BG1005" s="15">
        <f t="shared" ca="1" si="560"/>
        <v>3287842.6787399263</v>
      </c>
      <c r="BH1005" s="15"/>
      <c r="BI1005" s="15"/>
    </row>
    <row r="1006" spans="1:61" ht="11.25" x14ac:dyDescent="0.2">
      <c r="A1006" s="20">
        <v>40803</v>
      </c>
      <c r="B1006" s="20"/>
      <c r="C1006" s="20">
        <v>1</v>
      </c>
      <c r="D1006" s="20">
        <f t="shared" si="544"/>
        <v>4</v>
      </c>
      <c r="E1006" s="47">
        <f t="shared" si="545"/>
        <v>3</v>
      </c>
      <c r="F1006" s="47">
        <f t="shared" si="546"/>
        <v>43</v>
      </c>
      <c r="G1006" s="21" t="s">
        <v>1087</v>
      </c>
      <c r="H1006" s="29">
        <v>2281</v>
      </c>
      <c r="I1006" s="48"/>
      <c r="J1006" s="29">
        <f t="shared" si="547"/>
        <v>3676.8358208955224</v>
      </c>
      <c r="K1006" s="125">
        <v>189642.60000000003</v>
      </c>
      <c r="L1006" s="125">
        <v>542461.69999999995</v>
      </c>
      <c r="M1006" s="125">
        <v>0</v>
      </c>
      <c r="N1006" s="126">
        <f t="shared" si="527"/>
        <v>348102.73499999999</v>
      </c>
      <c r="O1006" s="126">
        <f t="shared" ca="1" si="528"/>
        <v>717036.81394201273</v>
      </c>
      <c r="P1006" s="126">
        <f t="shared" ca="1" si="529"/>
        <v>110680</v>
      </c>
      <c r="Q1006" s="49">
        <f t="shared" si="548"/>
        <v>1</v>
      </c>
      <c r="R1006" s="49">
        <f t="shared" si="549"/>
        <v>0</v>
      </c>
      <c r="S1006" s="49">
        <f ca="1">OFFSET(V!$B$7,D1006,Q1006)*H1006</f>
        <v>10241.69</v>
      </c>
      <c r="T1006" s="49">
        <f ca="1">IF(R1006&gt;0,OFFSET(V!$I$7,D1006,R1006)*IF(R1006=1,H1006-9300,IF(R1006=2,H1006-18000,IF(R1006=3,H1006-45000,0))),0)</f>
        <v>0</v>
      </c>
      <c r="U1006" s="49">
        <f>IF(AND(I1006=1,H1006&gt;20000,H1006&lt;=45000),H1006*V!$G$7,0)+IF(AND(I1006=1,H1006&gt;45000,H1006&lt;=50000),V!$G$7/5000*(50000-H1006)*H1006,0)</f>
        <v>0</v>
      </c>
      <c r="V1006" s="50">
        <f t="shared" ca="1" si="530"/>
        <v>10241.69</v>
      </c>
      <c r="W1006" s="51">
        <v>11847.699999999999</v>
      </c>
      <c r="X1006" s="51">
        <v>0</v>
      </c>
      <c r="Y1006" s="52">
        <v>0</v>
      </c>
      <c r="Z1006" s="52">
        <v>34316.780884137705</v>
      </c>
      <c r="AA1006" s="52">
        <v>0</v>
      </c>
      <c r="AB1006" s="138">
        <f t="shared" si="550"/>
        <v>0</v>
      </c>
      <c r="AC1006" s="52">
        <v>33027.775855683307</v>
      </c>
      <c r="AD1006" s="138">
        <f t="shared" si="531"/>
        <v>0</v>
      </c>
      <c r="AE1006" s="138">
        <f t="shared" si="532"/>
        <v>2281</v>
      </c>
      <c r="AF1006" s="138">
        <f t="shared" si="533"/>
        <v>0</v>
      </c>
      <c r="AG1006" s="138">
        <f t="shared" si="534"/>
        <v>0</v>
      </c>
      <c r="AH1006" s="29"/>
      <c r="AI1006" s="29"/>
      <c r="AJ1006" s="15"/>
      <c r="AK1006" s="51">
        <f t="shared" ca="1" si="535"/>
        <v>1667064.0407627469</v>
      </c>
      <c r="AL1006" s="15">
        <f t="shared" ca="1" si="536"/>
        <v>1799833.4307627468</v>
      </c>
      <c r="AM1006" s="49">
        <f t="shared" ca="1" si="537"/>
        <v>10004.311826170408</v>
      </c>
      <c r="AN1006" s="49">
        <f t="shared" ca="1" si="538"/>
        <v>0</v>
      </c>
      <c r="AO1006" s="15"/>
      <c r="AP1006" s="49">
        <f t="shared" ca="1" si="539"/>
        <v>19219.008227448663</v>
      </c>
      <c r="AQ1006" s="15">
        <f t="shared" si="551"/>
        <v>33027.775855683307</v>
      </c>
      <c r="AR1006" s="15">
        <f t="shared" si="552"/>
        <v>0</v>
      </c>
      <c r="AS1006" s="15"/>
      <c r="AT1006" s="15"/>
      <c r="AU1006" s="51">
        <f t="shared" si="540"/>
        <v>0</v>
      </c>
      <c r="AV1006" s="51">
        <f t="shared" ca="1" si="541"/>
        <v>38113.244012526025</v>
      </c>
      <c r="AW1006" s="51">
        <f t="shared" ca="1" si="553"/>
        <v>0</v>
      </c>
      <c r="AX1006" s="15">
        <f t="shared" ca="1" si="554"/>
        <v>24304.476384291382</v>
      </c>
      <c r="AY1006" s="51">
        <f t="shared" ca="1" si="555"/>
        <v>-1477.2582918136955</v>
      </c>
      <c r="AZ1006" s="52">
        <f t="shared" ca="1" si="542"/>
        <v>0</v>
      </c>
      <c r="BA1006" s="52">
        <f t="shared" ca="1" si="543"/>
        <v>0</v>
      </c>
      <c r="BB1006" s="52">
        <f t="shared" si="556"/>
        <v>0</v>
      </c>
      <c r="BC1006" s="39">
        <f t="shared" si="557"/>
        <v>0</v>
      </c>
      <c r="BD1006" s="51">
        <f t="shared" ca="1" si="558"/>
        <v>0</v>
      </c>
      <c r="BE1006" s="15">
        <f t="shared" ca="1" si="559"/>
        <v>55854.993948160991</v>
      </c>
      <c r="BF1006" s="39">
        <v>-26336.467000000001</v>
      </c>
      <c r="BG1006" s="15">
        <f t="shared" ca="1" si="560"/>
        <v>1839356.2695370782</v>
      </c>
      <c r="BH1006" s="15"/>
      <c r="BI1006" s="15"/>
    </row>
    <row r="1007" spans="1:61" ht="11.25" x14ac:dyDescent="0.2">
      <c r="A1007" s="20">
        <v>40804</v>
      </c>
      <c r="B1007" s="20"/>
      <c r="C1007" s="20">
        <v>1</v>
      </c>
      <c r="D1007" s="20">
        <f t="shared" si="544"/>
        <v>4</v>
      </c>
      <c r="E1007" s="47">
        <f t="shared" si="545"/>
        <v>3</v>
      </c>
      <c r="F1007" s="47">
        <f t="shared" si="546"/>
        <v>43</v>
      </c>
      <c r="G1007" s="21" t="s">
        <v>1088</v>
      </c>
      <c r="H1007" s="29">
        <v>1055</v>
      </c>
      <c r="I1007" s="48"/>
      <c r="J1007" s="29">
        <f t="shared" si="547"/>
        <v>1700.5970149253731</v>
      </c>
      <c r="K1007" s="125">
        <v>48475.199999999997</v>
      </c>
      <c r="L1007" s="125">
        <v>86416.38</v>
      </c>
      <c r="M1007" s="125">
        <v>1707</v>
      </c>
      <c r="N1007" s="126">
        <f t="shared" si="527"/>
        <v>70311.532200000001</v>
      </c>
      <c r="O1007" s="126">
        <f t="shared" ca="1" si="528"/>
        <v>331641.31464656879</v>
      </c>
      <c r="P1007" s="126">
        <f t="shared" ca="1" si="529"/>
        <v>78399</v>
      </c>
      <c r="Q1007" s="49">
        <f t="shared" si="548"/>
        <v>1</v>
      </c>
      <c r="R1007" s="49">
        <f t="shared" si="549"/>
        <v>0</v>
      </c>
      <c r="S1007" s="49">
        <f ca="1">OFFSET(V!$B$7,D1007,Q1007)*H1007</f>
        <v>4736.95</v>
      </c>
      <c r="T1007" s="49">
        <f ca="1">IF(R1007&gt;0,OFFSET(V!$I$7,D1007,R1007)*IF(R1007=1,H1007-9300,IF(R1007=2,H1007-18000,IF(R1007=3,H1007-45000,0))),0)</f>
        <v>0</v>
      </c>
      <c r="U1007" s="49">
        <f>IF(AND(I1007=1,H1007&gt;20000,H1007&lt;=45000),H1007*V!$G$7,0)+IF(AND(I1007=1,H1007&gt;45000,H1007&lt;=50000),V!$G$7/5000*(50000-H1007)*H1007,0)</f>
        <v>0</v>
      </c>
      <c r="V1007" s="50">
        <f t="shared" ca="1" si="530"/>
        <v>4736.95</v>
      </c>
      <c r="W1007" s="51">
        <v>0</v>
      </c>
      <c r="X1007" s="51">
        <v>0</v>
      </c>
      <c r="Y1007" s="52">
        <v>0</v>
      </c>
      <c r="Z1007" s="52">
        <v>21785.527931803812</v>
      </c>
      <c r="AA1007" s="52">
        <v>0</v>
      </c>
      <c r="AB1007" s="138">
        <f t="shared" si="550"/>
        <v>0</v>
      </c>
      <c r="AC1007" s="52">
        <v>20967.221134716998</v>
      </c>
      <c r="AD1007" s="138">
        <f t="shared" si="531"/>
        <v>0</v>
      </c>
      <c r="AE1007" s="138">
        <f t="shared" si="532"/>
        <v>1055</v>
      </c>
      <c r="AF1007" s="138">
        <f t="shared" si="533"/>
        <v>0</v>
      </c>
      <c r="AG1007" s="138">
        <f t="shared" si="534"/>
        <v>0</v>
      </c>
      <c r="AH1007" s="29"/>
      <c r="AI1007" s="29"/>
      <c r="AJ1007" s="15"/>
      <c r="AK1007" s="51">
        <f t="shared" ca="1" si="535"/>
        <v>771044.52564870578</v>
      </c>
      <c r="AL1007" s="15">
        <f t="shared" ca="1" si="536"/>
        <v>854180.47564870573</v>
      </c>
      <c r="AM1007" s="49">
        <f t="shared" ca="1" si="537"/>
        <v>4627.1586920691707</v>
      </c>
      <c r="AN1007" s="49">
        <f t="shared" ca="1" si="538"/>
        <v>0</v>
      </c>
      <c r="AO1007" s="15"/>
      <c r="AP1007" s="49">
        <f t="shared" ca="1" si="539"/>
        <v>12200.918319648819</v>
      </c>
      <c r="AQ1007" s="15">
        <f t="shared" si="551"/>
        <v>20967.221134716998</v>
      </c>
      <c r="AR1007" s="15">
        <f t="shared" si="552"/>
        <v>0</v>
      </c>
      <c r="AS1007" s="15"/>
      <c r="AT1007" s="15"/>
      <c r="AU1007" s="51">
        <f t="shared" si="540"/>
        <v>0</v>
      </c>
      <c r="AV1007" s="51">
        <f t="shared" ca="1" si="541"/>
        <v>17628.001943540097</v>
      </c>
      <c r="AW1007" s="51">
        <f t="shared" ca="1" si="553"/>
        <v>0</v>
      </c>
      <c r="AX1007" s="15">
        <f t="shared" ca="1" si="554"/>
        <v>8861.6991284719188</v>
      </c>
      <c r="AY1007" s="51">
        <f t="shared" ca="1" si="555"/>
        <v>-538.62581979155118</v>
      </c>
      <c r="AZ1007" s="52">
        <f t="shared" ca="1" si="542"/>
        <v>0</v>
      </c>
      <c r="BA1007" s="52">
        <f t="shared" ca="1" si="543"/>
        <v>0</v>
      </c>
      <c r="BB1007" s="52">
        <f t="shared" si="556"/>
        <v>0</v>
      </c>
      <c r="BC1007" s="39">
        <f t="shared" si="557"/>
        <v>0</v>
      </c>
      <c r="BD1007" s="51">
        <f t="shared" ca="1" si="558"/>
        <v>0</v>
      </c>
      <c r="BE1007" s="15">
        <f t="shared" ca="1" si="559"/>
        <v>29290.294443397364</v>
      </c>
      <c r="BF1007" s="39">
        <v>-10686.254999999999</v>
      </c>
      <c r="BG1007" s="15">
        <f t="shared" ca="1" si="560"/>
        <v>877411.67378417216</v>
      </c>
      <c r="BH1007" s="15"/>
      <c r="BI1007" s="15"/>
    </row>
    <row r="1008" spans="1:61" ht="11.25" x14ac:dyDescent="0.2">
      <c r="A1008" s="20">
        <v>40805</v>
      </c>
      <c r="B1008" s="20"/>
      <c r="C1008" s="20">
        <v>1</v>
      </c>
      <c r="D1008" s="20">
        <f t="shared" si="544"/>
        <v>4</v>
      </c>
      <c r="E1008" s="47">
        <f t="shared" si="545"/>
        <v>4</v>
      </c>
      <c r="F1008" s="47">
        <f t="shared" si="546"/>
        <v>44</v>
      </c>
      <c r="G1008" s="21" t="s">
        <v>1089</v>
      </c>
      <c r="H1008" s="29">
        <v>2655</v>
      </c>
      <c r="I1008" s="48"/>
      <c r="J1008" s="29">
        <f t="shared" si="547"/>
        <v>4279.7014925373132</v>
      </c>
      <c r="K1008" s="125">
        <v>178525.55</v>
      </c>
      <c r="L1008" s="125">
        <v>257288.37</v>
      </c>
      <c r="M1008" s="125">
        <v>44976</v>
      </c>
      <c r="N1008" s="126">
        <f t="shared" si="527"/>
        <v>273856.8603</v>
      </c>
      <c r="O1008" s="126">
        <f t="shared" ca="1" si="528"/>
        <v>834604.44586411386</v>
      </c>
      <c r="P1008" s="126">
        <f t="shared" ca="1" si="529"/>
        <v>168224</v>
      </c>
      <c r="Q1008" s="49">
        <f t="shared" si="548"/>
        <v>1</v>
      </c>
      <c r="R1008" s="49">
        <f t="shared" si="549"/>
        <v>0</v>
      </c>
      <c r="S1008" s="49">
        <f ca="1">OFFSET(V!$B$7,D1008,Q1008)*H1008</f>
        <v>11920.95</v>
      </c>
      <c r="T1008" s="49">
        <f ca="1">IF(R1008&gt;0,OFFSET(V!$I$7,D1008,R1008)*IF(R1008=1,H1008-9300,IF(R1008=2,H1008-18000,IF(R1008=3,H1008-45000,0))),0)</f>
        <v>0</v>
      </c>
      <c r="U1008" s="49">
        <f>IF(AND(I1008=1,H1008&gt;20000,H1008&lt;=45000),H1008*V!$G$7,0)+IF(AND(I1008=1,H1008&gt;45000,H1008&lt;=50000),V!$G$7/5000*(50000-H1008)*H1008,0)</f>
        <v>0</v>
      </c>
      <c r="V1008" s="50">
        <f t="shared" ca="1" si="530"/>
        <v>11920.95</v>
      </c>
      <c r="W1008" s="51">
        <v>13214.939999999999</v>
      </c>
      <c r="X1008" s="51">
        <v>0</v>
      </c>
      <c r="Y1008" s="52">
        <v>0</v>
      </c>
      <c r="Z1008" s="52">
        <v>103959.07065979665</v>
      </c>
      <c r="AA1008" s="52">
        <v>25415</v>
      </c>
      <c r="AB1008" s="138">
        <f t="shared" si="550"/>
        <v>24415</v>
      </c>
      <c r="AC1008" s="52">
        <v>100054.16578872628</v>
      </c>
      <c r="AD1008" s="138">
        <f t="shared" si="531"/>
        <v>0</v>
      </c>
      <c r="AE1008" s="138">
        <f t="shared" si="532"/>
        <v>2655</v>
      </c>
      <c r="AF1008" s="138">
        <f t="shared" si="533"/>
        <v>0</v>
      </c>
      <c r="AG1008" s="138">
        <f t="shared" si="534"/>
        <v>0</v>
      </c>
      <c r="AH1008" s="29"/>
      <c r="AI1008" s="29"/>
      <c r="AJ1008" s="15"/>
      <c r="AK1008" s="51">
        <f t="shared" ca="1" si="535"/>
        <v>1940401.1522249421</v>
      </c>
      <c r="AL1008" s="15">
        <f t="shared" ca="1" si="536"/>
        <v>2133761.0422249422</v>
      </c>
      <c r="AM1008" s="49">
        <f t="shared" ca="1" si="537"/>
        <v>11644.650547339952</v>
      </c>
      <c r="AN1008" s="49">
        <f t="shared" ca="1" si="538"/>
        <v>0</v>
      </c>
      <c r="AO1008" s="15"/>
      <c r="AP1008" s="49">
        <f t="shared" ca="1" si="539"/>
        <v>58221.959719190403</v>
      </c>
      <c r="AQ1008" s="15">
        <f t="shared" si="551"/>
        <v>100054.16578872628</v>
      </c>
      <c r="AR1008" s="15">
        <f t="shared" si="552"/>
        <v>0</v>
      </c>
      <c r="AS1008" s="15"/>
      <c r="AT1008" s="15"/>
      <c r="AU1008" s="51">
        <f t="shared" si="540"/>
        <v>12207.5</v>
      </c>
      <c r="AV1008" s="51">
        <f t="shared" ca="1" si="541"/>
        <v>44362.412474027442</v>
      </c>
      <c r="AW1008" s="51">
        <f t="shared" ca="1" si="553"/>
        <v>0</v>
      </c>
      <c r="AX1008" s="15">
        <f t="shared" ca="1" si="554"/>
        <v>14737.706404491561</v>
      </c>
      <c r="AY1008" s="51">
        <f t="shared" ca="1" si="555"/>
        <v>-895.77733106080768</v>
      </c>
      <c r="AZ1008" s="52">
        <f t="shared" ca="1" si="542"/>
        <v>0</v>
      </c>
      <c r="BA1008" s="52">
        <f t="shared" ca="1" si="543"/>
        <v>0</v>
      </c>
      <c r="BB1008" s="52">
        <f t="shared" si="556"/>
        <v>0</v>
      </c>
      <c r="BC1008" s="39">
        <f t="shared" si="557"/>
        <v>0</v>
      </c>
      <c r="BD1008" s="51">
        <f t="shared" ca="1" si="558"/>
        <v>0</v>
      </c>
      <c r="BE1008" s="15">
        <f t="shared" ca="1" si="559"/>
        <v>113896.09486215704</v>
      </c>
      <c r="BF1008" s="39">
        <v>-26949.010999999999</v>
      </c>
      <c r="BG1008" s="15">
        <f t="shared" ca="1" si="560"/>
        <v>2232352.7766344394</v>
      </c>
      <c r="BH1008" s="15"/>
      <c r="BI1008" s="15"/>
    </row>
    <row r="1009" spans="1:61" ht="11.25" x14ac:dyDescent="0.2">
      <c r="A1009" s="20">
        <v>40806</v>
      </c>
      <c r="B1009" s="20"/>
      <c r="C1009" s="20">
        <v>1</v>
      </c>
      <c r="D1009" s="20">
        <f t="shared" si="544"/>
        <v>4</v>
      </c>
      <c r="E1009" s="47">
        <f t="shared" si="545"/>
        <v>4</v>
      </c>
      <c r="F1009" s="47">
        <f t="shared" si="546"/>
        <v>44</v>
      </c>
      <c r="G1009" s="21" t="s">
        <v>1090</v>
      </c>
      <c r="H1009" s="29">
        <v>3498</v>
      </c>
      <c r="I1009" s="48"/>
      <c r="J1009" s="29">
        <f t="shared" si="547"/>
        <v>5638.5671641791041</v>
      </c>
      <c r="K1009" s="125">
        <v>252225.7</v>
      </c>
      <c r="L1009" s="125">
        <v>909946.61</v>
      </c>
      <c r="M1009" s="125">
        <v>0</v>
      </c>
      <c r="N1009" s="126">
        <f t="shared" si="527"/>
        <v>536481.68189999997</v>
      </c>
      <c r="O1009" s="126">
        <f t="shared" ca="1" si="528"/>
        <v>1099603.145624358</v>
      </c>
      <c r="P1009" s="126">
        <f t="shared" ca="1" si="529"/>
        <v>168936</v>
      </c>
      <c r="Q1009" s="49">
        <f t="shared" si="548"/>
        <v>1</v>
      </c>
      <c r="R1009" s="49">
        <f t="shared" si="549"/>
        <v>0</v>
      </c>
      <c r="S1009" s="49">
        <f ca="1">OFFSET(V!$B$7,D1009,Q1009)*H1009</f>
        <v>15706.02</v>
      </c>
      <c r="T1009" s="49">
        <f ca="1">IF(R1009&gt;0,OFFSET(V!$I$7,D1009,R1009)*IF(R1009=1,H1009-9300,IF(R1009=2,H1009-18000,IF(R1009=3,H1009-45000,0))),0)</f>
        <v>0</v>
      </c>
      <c r="U1009" s="49">
        <f>IF(AND(I1009=1,H1009&gt;20000,H1009&lt;=45000),H1009*V!$G$7,0)+IF(AND(I1009=1,H1009&gt;45000,H1009&lt;=50000),V!$G$7/5000*(50000-H1009)*H1009,0)</f>
        <v>0</v>
      </c>
      <c r="V1009" s="50">
        <f t="shared" ca="1" si="530"/>
        <v>15706.02</v>
      </c>
      <c r="W1009" s="51">
        <v>18488.579999999998</v>
      </c>
      <c r="X1009" s="51">
        <v>0</v>
      </c>
      <c r="Y1009" s="52">
        <v>0</v>
      </c>
      <c r="Z1009" s="52">
        <v>110063.87942123353</v>
      </c>
      <c r="AA1009" s="52">
        <v>0</v>
      </c>
      <c r="AB1009" s="138">
        <f t="shared" si="550"/>
        <v>0</v>
      </c>
      <c r="AC1009" s="52">
        <v>105929.66606059905</v>
      </c>
      <c r="AD1009" s="138">
        <f t="shared" si="531"/>
        <v>0</v>
      </c>
      <c r="AE1009" s="138">
        <f t="shared" si="532"/>
        <v>3498</v>
      </c>
      <c r="AF1009" s="138">
        <f t="shared" si="533"/>
        <v>0</v>
      </c>
      <c r="AG1009" s="138">
        <f t="shared" si="534"/>
        <v>0</v>
      </c>
      <c r="AH1009" s="29"/>
      <c r="AI1009" s="29"/>
      <c r="AJ1009" s="15"/>
      <c r="AK1009" s="51">
        <f t="shared" ca="1" si="535"/>
        <v>2556505.9248522962</v>
      </c>
      <c r="AL1009" s="15">
        <f t="shared" ca="1" si="536"/>
        <v>2759636.5248522963</v>
      </c>
      <c r="AM1009" s="49">
        <f t="shared" ca="1" si="537"/>
        <v>15341.991568585745</v>
      </c>
      <c r="AN1009" s="49">
        <f t="shared" ca="1" si="538"/>
        <v>0</v>
      </c>
      <c r="AO1009" s="15"/>
      <c r="AP1009" s="49">
        <f t="shared" ca="1" si="539"/>
        <v>61640.939203576978</v>
      </c>
      <c r="AQ1009" s="15">
        <f t="shared" si="551"/>
        <v>105929.66606059905</v>
      </c>
      <c r="AR1009" s="15">
        <f t="shared" si="552"/>
        <v>0</v>
      </c>
      <c r="AS1009" s="15"/>
      <c r="AT1009" s="15"/>
      <c r="AU1009" s="51">
        <f t="shared" si="540"/>
        <v>0</v>
      </c>
      <c r="AV1009" s="51">
        <f t="shared" ca="1" si="541"/>
        <v>58448.105022277967</v>
      </c>
      <c r="AW1009" s="51">
        <f t="shared" ca="1" si="553"/>
        <v>0</v>
      </c>
      <c r="AX1009" s="15">
        <f t="shared" ca="1" si="554"/>
        <v>14159.378165255897</v>
      </c>
      <c r="AY1009" s="51">
        <f t="shared" ca="1" si="555"/>
        <v>-860.62577406807691</v>
      </c>
      <c r="AZ1009" s="52">
        <f t="shared" ca="1" si="542"/>
        <v>0</v>
      </c>
      <c r="BA1009" s="52">
        <f t="shared" ca="1" si="543"/>
        <v>0</v>
      </c>
      <c r="BB1009" s="52">
        <f t="shared" si="556"/>
        <v>0</v>
      </c>
      <c r="BC1009" s="39">
        <f t="shared" si="557"/>
        <v>0</v>
      </c>
      <c r="BD1009" s="51">
        <f t="shared" ca="1" si="558"/>
        <v>0</v>
      </c>
      <c r="BE1009" s="15">
        <f t="shared" ca="1" si="559"/>
        <v>119228.41845178687</v>
      </c>
      <c r="BF1009" s="39">
        <v>-40738.258000000002</v>
      </c>
      <c r="BG1009" s="15">
        <f t="shared" ca="1" si="560"/>
        <v>2853468.6768726693</v>
      </c>
      <c r="BH1009" s="15"/>
      <c r="BI1009" s="15"/>
    </row>
    <row r="1010" spans="1:61" ht="11.25" x14ac:dyDescent="0.2">
      <c r="A1010" s="20">
        <v>40807</v>
      </c>
      <c r="B1010" s="20"/>
      <c r="C1010" s="20">
        <v>1</v>
      </c>
      <c r="D1010" s="20">
        <f t="shared" si="544"/>
        <v>4</v>
      </c>
      <c r="E1010" s="47">
        <f t="shared" si="545"/>
        <v>3</v>
      </c>
      <c r="F1010" s="47">
        <f t="shared" si="546"/>
        <v>43</v>
      </c>
      <c r="G1010" s="21" t="s">
        <v>1091</v>
      </c>
      <c r="H1010" s="29">
        <v>1405</v>
      </c>
      <c r="I1010" s="48"/>
      <c r="J1010" s="29">
        <f t="shared" si="547"/>
        <v>2264.7761194029849</v>
      </c>
      <c r="K1010" s="125">
        <v>86120.55</v>
      </c>
      <c r="L1010" s="125">
        <v>88606.29</v>
      </c>
      <c r="M1010" s="125">
        <v>0</v>
      </c>
      <c r="N1010" s="126">
        <f t="shared" si="527"/>
        <v>96563.249100000001</v>
      </c>
      <c r="O1010" s="126">
        <f t="shared" ca="1" si="528"/>
        <v>441664.49960040674</v>
      </c>
      <c r="P1010" s="126">
        <f t="shared" ca="1" si="529"/>
        <v>103530</v>
      </c>
      <c r="Q1010" s="49">
        <f t="shared" si="548"/>
        <v>1</v>
      </c>
      <c r="R1010" s="49">
        <f t="shared" si="549"/>
        <v>0</v>
      </c>
      <c r="S1010" s="49">
        <f ca="1">OFFSET(V!$B$7,D1010,Q1010)*H1010</f>
        <v>6308.4500000000007</v>
      </c>
      <c r="T1010" s="49">
        <f ca="1">IF(R1010&gt;0,OFFSET(V!$I$7,D1010,R1010)*IF(R1010=1,H1010-9300,IF(R1010=2,H1010-18000,IF(R1010=3,H1010-45000,0))),0)</f>
        <v>0</v>
      </c>
      <c r="U1010" s="49">
        <f>IF(AND(I1010=1,H1010&gt;20000,H1010&lt;=45000),H1010*V!$G$7,0)+IF(AND(I1010=1,H1010&gt;45000,H1010&lt;=50000),V!$G$7/5000*(50000-H1010)*H1010,0)</f>
        <v>0</v>
      </c>
      <c r="V1010" s="50">
        <f t="shared" ca="1" si="530"/>
        <v>6308.4500000000007</v>
      </c>
      <c r="W1010" s="51">
        <v>0</v>
      </c>
      <c r="X1010" s="51">
        <v>0</v>
      </c>
      <c r="Y1010" s="52">
        <v>0</v>
      </c>
      <c r="Z1010" s="52">
        <v>48602.356053283715</v>
      </c>
      <c r="AA1010" s="52">
        <v>13751</v>
      </c>
      <c r="AB1010" s="138">
        <f t="shared" si="550"/>
        <v>12751</v>
      </c>
      <c r="AC1010" s="52">
        <v>46776.757039234828</v>
      </c>
      <c r="AD1010" s="138">
        <f t="shared" si="531"/>
        <v>0</v>
      </c>
      <c r="AE1010" s="138">
        <f t="shared" si="532"/>
        <v>1405</v>
      </c>
      <c r="AF1010" s="138">
        <f t="shared" si="533"/>
        <v>0</v>
      </c>
      <c r="AG1010" s="138">
        <f t="shared" si="534"/>
        <v>0</v>
      </c>
      <c r="AH1010" s="29"/>
      <c r="AI1010" s="29"/>
      <c r="AJ1010" s="15"/>
      <c r="AK1010" s="51">
        <f t="shared" ca="1" si="535"/>
        <v>1026841.2877122575</v>
      </c>
      <c r="AL1010" s="15">
        <f t="shared" ca="1" si="536"/>
        <v>1136679.7377122573</v>
      </c>
      <c r="AM1010" s="49">
        <f t="shared" ca="1" si="537"/>
        <v>6162.2350354096543</v>
      </c>
      <c r="AN1010" s="49">
        <f t="shared" ca="1" si="538"/>
        <v>0</v>
      </c>
      <c r="AO1010" s="15"/>
      <c r="AP1010" s="49">
        <f t="shared" ca="1" si="539"/>
        <v>27219.600929795091</v>
      </c>
      <c r="AQ1010" s="15">
        <f t="shared" si="551"/>
        <v>46776.757039234828</v>
      </c>
      <c r="AR1010" s="15">
        <f t="shared" si="552"/>
        <v>0</v>
      </c>
      <c r="AS1010" s="15"/>
      <c r="AT1010" s="15"/>
      <c r="AU1010" s="51">
        <f t="shared" si="540"/>
        <v>6375.5</v>
      </c>
      <c r="AV1010" s="51">
        <f t="shared" ca="1" si="541"/>
        <v>23476.154247084203</v>
      </c>
      <c r="AW1010" s="51">
        <f t="shared" ca="1" si="553"/>
        <v>0</v>
      </c>
      <c r="AX1010" s="15">
        <f t="shared" ca="1" si="554"/>
        <v>10294.49813764447</v>
      </c>
      <c r="AY1010" s="51">
        <f t="shared" ca="1" si="555"/>
        <v>-625.71324283805723</v>
      </c>
      <c r="AZ1010" s="52">
        <f t="shared" ca="1" si="542"/>
        <v>0</v>
      </c>
      <c r="BA1010" s="52">
        <f t="shared" ca="1" si="543"/>
        <v>0</v>
      </c>
      <c r="BB1010" s="52">
        <f t="shared" si="556"/>
        <v>0</v>
      </c>
      <c r="BC1010" s="39">
        <f t="shared" si="557"/>
        <v>0</v>
      </c>
      <c r="BD1010" s="51">
        <f t="shared" ca="1" si="558"/>
        <v>0</v>
      </c>
      <c r="BE1010" s="15">
        <f t="shared" ca="1" si="559"/>
        <v>56445.541934041241</v>
      </c>
      <c r="BF1010" s="39">
        <v>-14153.213</v>
      </c>
      <c r="BG1010" s="15">
        <f t="shared" ca="1" si="560"/>
        <v>1185134.3016817083</v>
      </c>
      <c r="BH1010" s="15"/>
      <c r="BI1010" s="15"/>
    </row>
    <row r="1011" spans="1:61" ht="11.25" x14ac:dyDescent="0.2">
      <c r="A1011" s="20">
        <v>40808</v>
      </c>
      <c r="B1011" s="20"/>
      <c r="C1011" s="20">
        <v>1</v>
      </c>
      <c r="D1011" s="20">
        <f t="shared" si="544"/>
        <v>4</v>
      </c>
      <c r="E1011" s="47">
        <f t="shared" si="545"/>
        <v>4</v>
      </c>
      <c r="F1011" s="47">
        <f t="shared" si="546"/>
        <v>44</v>
      </c>
      <c r="G1011" s="21" t="s">
        <v>1092</v>
      </c>
      <c r="H1011" s="29">
        <v>4841</v>
      </c>
      <c r="I1011" s="48"/>
      <c r="J1011" s="29">
        <f t="shared" si="547"/>
        <v>7803.4029850746265</v>
      </c>
      <c r="K1011" s="125">
        <v>550881.94999999995</v>
      </c>
      <c r="L1011" s="125">
        <v>3992062.68</v>
      </c>
      <c r="M1011" s="125">
        <v>0</v>
      </c>
      <c r="N1011" s="126">
        <f t="shared" si="527"/>
        <v>1953539.4492000001</v>
      </c>
      <c r="O1011" s="126">
        <f t="shared" ca="1" si="528"/>
        <v>1521777.8238900849</v>
      </c>
      <c r="P1011" s="126">
        <f t="shared" ca="1" si="529"/>
        <v>0</v>
      </c>
      <c r="Q1011" s="49">
        <f t="shared" si="548"/>
        <v>1</v>
      </c>
      <c r="R1011" s="49">
        <f t="shared" si="549"/>
        <v>0</v>
      </c>
      <c r="S1011" s="49">
        <f ca="1">OFFSET(V!$B$7,D1011,Q1011)*H1011</f>
        <v>21736.09</v>
      </c>
      <c r="T1011" s="49">
        <f ca="1">IF(R1011&gt;0,OFFSET(V!$I$7,D1011,R1011)*IF(R1011=1,H1011-9300,IF(R1011=2,H1011-18000,IF(R1011=3,H1011-45000,0))),0)</f>
        <v>0</v>
      </c>
      <c r="U1011" s="49">
        <f>IF(AND(I1011=1,H1011&gt;20000,H1011&lt;=45000),H1011*V!$G$7,0)+IF(AND(I1011=1,H1011&gt;45000,H1011&lt;=50000),V!$G$7/5000*(50000-H1011)*H1011,0)</f>
        <v>0</v>
      </c>
      <c r="V1011" s="50">
        <f t="shared" ca="1" si="530"/>
        <v>21736.09</v>
      </c>
      <c r="W1011" s="51">
        <v>24677.14</v>
      </c>
      <c r="X1011" s="51">
        <v>0</v>
      </c>
      <c r="Y1011" s="52">
        <v>0</v>
      </c>
      <c r="Z1011" s="52">
        <v>329008.20476297743</v>
      </c>
      <c r="AA1011" s="52">
        <v>6837</v>
      </c>
      <c r="AB1011" s="138">
        <f t="shared" si="550"/>
        <v>5837</v>
      </c>
      <c r="AC1011" s="52">
        <v>316650.01674487401</v>
      </c>
      <c r="AD1011" s="138">
        <f t="shared" si="531"/>
        <v>0</v>
      </c>
      <c r="AE1011" s="138">
        <f t="shared" si="532"/>
        <v>4841</v>
      </c>
      <c r="AF1011" s="138">
        <f t="shared" si="533"/>
        <v>0</v>
      </c>
      <c r="AG1011" s="138">
        <f t="shared" si="534"/>
        <v>0</v>
      </c>
      <c r="AH1011" s="29"/>
      <c r="AI1011" s="29"/>
      <c r="AJ1011" s="15"/>
      <c r="AK1011" s="51">
        <f t="shared" ca="1" si="535"/>
        <v>3538034.643284725</v>
      </c>
      <c r="AL1011" s="15">
        <f t="shared" ca="1" si="536"/>
        <v>3584447.873284725</v>
      </c>
      <c r="AM1011" s="49">
        <f t="shared" ca="1" si="537"/>
        <v>21232.298794603656</v>
      </c>
      <c r="AN1011" s="49">
        <f t="shared" ca="1" si="538"/>
        <v>0</v>
      </c>
      <c r="AO1011" s="15"/>
      <c r="AP1011" s="49">
        <f t="shared" ca="1" si="539"/>
        <v>184260.03929641796</v>
      </c>
      <c r="AQ1011" s="15">
        <f t="shared" si="551"/>
        <v>316650.01674487401</v>
      </c>
      <c r="AR1011" s="15">
        <f t="shared" si="552"/>
        <v>0</v>
      </c>
      <c r="AS1011" s="15"/>
      <c r="AT1011" s="15"/>
      <c r="AU1011" s="51">
        <f t="shared" si="540"/>
        <v>2918.5</v>
      </c>
      <c r="AV1011" s="51">
        <f t="shared" ca="1" si="541"/>
        <v>80888.30086130579</v>
      </c>
      <c r="AW1011" s="51">
        <f t="shared" ca="1" si="553"/>
        <v>16918.174912662827</v>
      </c>
      <c r="AX1011" s="15">
        <f t="shared" ca="1" si="554"/>
        <v>0</v>
      </c>
      <c r="AY1011" s="51">
        <f t="shared" ca="1" si="555"/>
        <v>0</v>
      </c>
      <c r="AZ1011" s="52">
        <f t="shared" ca="1" si="542"/>
        <v>0</v>
      </c>
      <c r="BA1011" s="52">
        <f t="shared" ca="1" si="543"/>
        <v>0</v>
      </c>
      <c r="BB1011" s="52">
        <f t="shared" si="556"/>
        <v>0</v>
      </c>
      <c r="BC1011" s="39">
        <f t="shared" si="557"/>
        <v>0</v>
      </c>
      <c r="BD1011" s="51">
        <f t="shared" ca="1" si="558"/>
        <v>0</v>
      </c>
      <c r="BE1011" s="15">
        <f t="shared" ca="1" si="559"/>
        <v>284985.01507038658</v>
      </c>
      <c r="BF1011" s="39">
        <v>-84275.434999999998</v>
      </c>
      <c r="BG1011" s="15">
        <f t="shared" ca="1" si="560"/>
        <v>3806389.7521497151</v>
      </c>
      <c r="BH1011" s="15"/>
      <c r="BI1011" s="15"/>
    </row>
    <row r="1012" spans="1:61" ht="11.25" x14ac:dyDescent="0.2">
      <c r="A1012" s="20">
        <v>40809</v>
      </c>
      <c r="B1012" s="20"/>
      <c r="C1012" s="20">
        <v>1</v>
      </c>
      <c r="D1012" s="20">
        <f t="shared" si="544"/>
        <v>4</v>
      </c>
      <c r="E1012" s="47">
        <f t="shared" si="545"/>
        <v>3</v>
      </c>
      <c r="F1012" s="47">
        <f t="shared" si="546"/>
        <v>43</v>
      </c>
      <c r="G1012" s="21" t="s">
        <v>1093</v>
      </c>
      <c r="H1012" s="29">
        <v>2156</v>
      </c>
      <c r="I1012" s="48"/>
      <c r="J1012" s="29">
        <f t="shared" si="547"/>
        <v>3475.3432835820895</v>
      </c>
      <c r="K1012" s="125">
        <v>204813.09999999998</v>
      </c>
      <c r="L1012" s="125">
        <v>836815.18</v>
      </c>
      <c r="M1012" s="125">
        <v>0</v>
      </c>
      <c r="N1012" s="126">
        <f t="shared" si="527"/>
        <v>473823.35220000002</v>
      </c>
      <c r="O1012" s="126">
        <f t="shared" ca="1" si="528"/>
        <v>677742.819315642</v>
      </c>
      <c r="P1012" s="126">
        <f t="shared" ca="1" si="529"/>
        <v>61176</v>
      </c>
      <c r="Q1012" s="49">
        <f t="shared" si="548"/>
        <v>1</v>
      </c>
      <c r="R1012" s="49">
        <f t="shared" si="549"/>
        <v>0</v>
      </c>
      <c r="S1012" s="49">
        <f ca="1">OFFSET(V!$B$7,D1012,Q1012)*H1012</f>
        <v>9680.44</v>
      </c>
      <c r="T1012" s="49">
        <f ca="1">IF(R1012&gt;0,OFFSET(V!$I$7,D1012,R1012)*IF(R1012=1,H1012-9300,IF(R1012=2,H1012-18000,IF(R1012=3,H1012-45000,0))),0)</f>
        <v>0</v>
      </c>
      <c r="U1012" s="49">
        <f>IF(AND(I1012=1,H1012&gt;20000,H1012&lt;=45000),H1012*V!$G$7,0)+IF(AND(I1012=1,H1012&gt;45000,H1012&lt;=50000),V!$G$7/5000*(50000-H1012)*H1012,0)</f>
        <v>0</v>
      </c>
      <c r="V1012" s="50">
        <f t="shared" ca="1" si="530"/>
        <v>9680.44</v>
      </c>
      <c r="W1012" s="51">
        <v>10485.599999999999</v>
      </c>
      <c r="X1012" s="51">
        <v>0</v>
      </c>
      <c r="Y1012" s="52">
        <v>1.7989999999999999E-2</v>
      </c>
      <c r="Z1012" s="52">
        <v>90382.520729925949</v>
      </c>
      <c r="AA1012" s="52">
        <v>9740</v>
      </c>
      <c r="AB1012" s="138">
        <f t="shared" si="550"/>
        <v>8740</v>
      </c>
      <c r="AC1012" s="52">
        <v>86987.577477567756</v>
      </c>
      <c r="AD1012" s="138">
        <f t="shared" si="531"/>
        <v>0</v>
      </c>
      <c r="AE1012" s="138">
        <f t="shared" si="532"/>
        <v>2156</v>
      </c>
      <c r="AF1012" s="138">
        <f t="shared" si="533"/>
        <v>0</v>
      </c>
      <c r="AG1012" s="138">
        <f t="shared" si="534"/>
        <v>0</v>
      </c>
      <c r="AH1012" s="29"/>
      <c r="AI1012" s="29"/>
      <c r="AJ1012" s="15"/>
      <c r="AK1012" s="51">
        <f t="shared" ca="1" si="535"/>
        <v>1575708.0543114785</v>
      </c>
      <c r="AL1012" s="15">
        <f t="shared" ca="1" si="536"/>
        <v>1657050.0943114785</v>
      </c>
      <c r="AM1012" s="49">
        <f t="shared" ca="1" si="537"/>
        <v>9456.0702749773773</v>
      </c>
      <c r="AN1012" s="49">
        <f t="shared" ca="1" si="538"/>
        <v>729.13717377162266</v>
      </c>
      <c r="AO1012" s="15"/>
      <c r="AP1012" s="49">
        <f t="shared" ca="1" si="539"/>
        <v>50618.454434603482</v>
      </c>
      <c r="AQ1012" s="15">
        <f t="shared" si="551"/>
        <v>86987.577477567756</v>
      </c>
      <c r="AR1012" s="15">
        <f t="shared" si="552"/>
        <v>0</v>
      </c>
      <c r="AS1012" s="15"/>
      <c r="AT1012" s="15"/>
      <c r="AU1012" s="51">
        <f t="shared" si="540"/>
        <v>4370</v>
      </c>
      <c r="AV1012" s="51">
        <f t="shared" ca="1" si="541"/>
        <v>36024.618189831701</v>
      </c>
      <c r="AW1012" s="51">
        <f t="shared" ca="1" si="553"/>
        <v>0</v>
      </c>
      <c r="AX1012" s="15">
        <f t="shared" ca="1" si="554"/>
        <v>4025.4951468674262</v>
      </c>
      <c r="AY1012" s="51">
        <f t="shared" ca="1" si="555"/>
        <v>-244.67493108426729</v>
      </c>
      <c r="AZ1012" s="52">
        <f t="shared" ca="1" si="542"/>
        <v>0</v>
      </c>
      <c r="BA1012" s="52">
        <f t="shared" ca="1" si="543"/>
        <v>0</v>
      </c>
      <c r="BB1012" s="52">
        <f t="shared" si="556"/>
        <v>0</v>
      </c>
      <c r="BC1012" s="39">
        <f t="shared" si="557"/>
        <v>0</v>
      </c>
      <c r="BD1012" s="51">
        <f t="shared" ca="1" si="558"/>
        <v>0</v>
      </c>
      <c r="BE1012" s="15">
        <f t="shared" ca="1" si="559"/>
        <v>90768.397693350911</v>
      </c>
      <c r="BF1012" s="39">
        <v>-27557.51</v>
      </c>
      <c r="BG1012" s="15">
        <f t="shared" ca="1" si="560"/>
        <v>1730446.1894535786</v>
      </c>
      <c r="BH1012" s="15"/>
      <c r="BI1012" s="15"/>
    </row>
    <row r="1013" spans="1:61" ht="11.25" x14ac:dyDescent="0.2">
      <c r="A1013" s="20">
        <v>40810</v>
      </c>
      <c r="B1013" s="20"/>
      <c r="C1013" s="20">
        <v>1</v>
      </c>
      <c r="D1013" s="20">
        <f t="shared" si="544"/>
        <v>4</v>
      </c>
      <c r="E1013" s="47">
        <f t="shared" si="545"/>
        <v>2</v>
      </c>
      <c r="F1013" s="47">
        <f t="shared" si="546"/>
        <v>42</v>
      </c>
      <c r="G1013" s="21" t="s">
        <v>1094</v>
      </c>
      <c r="H1013" s="29">
        <v>665</v>
      </c>
      <c r="I1013" s="48"/>
      <c r="J1013" s="29">
        <f t="shared" si="547"/>
        <v>1071.9402985074628</v>
      </c>
      <c r="K1013" s="125">
        <v>34605.300000000003</v>
      </c>
      <c r="L1013" s="125">
        <v>23651.23</v>
      </c>
      <c r="M1013" s="125">
        <v>30580</v>
      </c>
      <c r="N1013" s="126">
        <f t="shared" si="527"/>
        <v>64719.795700000002</v>
      </c>
      <c r="O1013" s="126">
        <f t="shared" ca="1" si="528"/>
        <v>209044.0514122922</v>
      </c>
      <c r="P1013" s="126">
        <f t="shared" ca="1" si="529"/>
        <v>43297</v>
      </c>
      <c r="Q1013" s="49">
        <f t="shared" si="548"/>
        <v>1</v>
      </c>
      <c r="R1013" s="49">
        <f t="shared" si="549"/>
        <v>0</v>
      </c>
      <c r="S1013" s="49">
        <f ca="1">OFFSET(V!$B$7,D1013,Q1013)*H1013</f>
        <v>2985.8500000000004</v>
      </c>
      <c r="T1013" s="49">
        <f ca="1">IF(R1013&gt;0,OFFSET(V!$I$7,D1013,R1013)*IF(R1013=1,H1013-9300,IF(R1013=2,H1013-18000,IF(R1013=3,H1013-45000,0))),0)</f>
        <v>0</v>
      </c>
      <c r="U1013" s="49">
        <f>IF(AND(I1013=1,H1013&gt;20000,H1013&lt;=45000),H1013*V!$G$7,0)+IF(AND(I1013=1,H1013&gt;45000,H1013&lt;=50000),V!$G$7/5000*(50000-H1013)*H1013,0)</f>
        <v>0</v>
      </c>
      <c r="V1013" s="50">
        <f t="shared" ca="1" si="530"/>
        <v>2985.8500000000004</v>
      </c>
      <c r="W1013" s="51">
        <v>0</v>
      </c>
      <c r="X1013" s="51">
        <v>0</v>
      </c>
      <c r="Y1013" s="52">
        <v>0</v>
      </c>
      <c r="Z1013" s="52">
        <v>11160.512488826551</v>
      </c>
      <c r="AA1013" s="52">
        <v>0</v>
      </c>
      <c r="AB1013" s="138">
        <f t="shared" si="550"/>
        <v>0</v>
      </c>
      <c r="AC1013" s="52">
        <v>10741.301935051237</v>
      </c>
      <c r="AD1013" s="138">
        <f t="shared" si="531"/>
        <v>0</v>
      </c>
      <c r="AE1013" s="138">
        <f t="shared" si="532"/>
        <v>665</v>
      </c>
      <c r="AF1013" s="138">
        <f t="shared" si="533"/>
        <v>0</v>
      </c>
      <c r="AG1013" s="138">
        <f t="shared" si="534"/>
        <v>0</v>
      </c>
      <c r="AH1013" s="29"/>
      <c r="AI1013" s="29"/>
      <c r="AJ1013" s="15"/>
      <c r="AK1013" s="51">
        <f t="shared" ca="1" si="535"/>
        <v>486013.84792074823</v>
      </c>
      <c r="AL1013" s="15">
        <f t="shared" ca="1" si="536"/>
        <v>532296.69792074815</v>
      </c>
      <c r="AM1013" s="49">
        <f t="shared" ca="1" si="537"/>
        <v>2916.6450523469184</v>
      </c>
      <c r="AN1013" s="49">
        <f t="shared" ca="1" si="538"/>
        <v>0</v>
      </c>
      <c r="AO1013" s="15"/>
      <c r="AP1013" s="49">
        <f t="shared" ca="1" si="539"/>
        <v>6250.4109015786762</v>
      </c>
      <c r="AQ1013" s="15">
        <f t="shared" si="551"/>
        <v>10741.301935051237</v>
      </c>
      <c r="AR1013" s="15">
        <f t="shared" si="552"/>
        <v>0</v>
      </c>
      <c r="AS1013" s="15"/>
      <c r="AT1013" s="15"/>
      <c r="AU1013" s="51">
        <f t="shared" si="540"/>
        <v>0</v>
      </c>
      <c r="AV1013" s="51">
        <f t="shared" ca="1" si="541"/>
        <v>11111.489376733805</v>
      </c>
      <c r="AW1013" s="51">
        <f t="shared" ca="1" si="553"/>
        <v>0</v>
      </c>
      <c r="AX1013" s="15">
        <f t="shared" ca="1" si="554"/>
        <v>6620.5983432612447</v>
      </c>
      <c r="AY1013" s="51">
        <f t="shared" ca="1" si="555"/>
        <v>-402.40874334046441</v>
      </c>
      <c r="AZ1013" s="52">
        <f t="shared" ca="1" si="542"/>
        <v>0</v>
      </c>
      <c r="BA1013" s="52">
        <f t="shared" ca="1" si="543"/>
        <v>0</v>
      </c>
      <c r="BB1013" s="52">
        <f t="shared" si="556"/>
        <v>0</v>
      </c>
      <c r="BC1013" s="39">
        <f t="shared" si="557"/>
        <v>0</v>
      </c>
      <c r="BD1013" s="51">
        <f t="shared" ca="1" si="558"/>
        <v>0</v>
      </c>
      <c r="BE1013" s="15">
        <f t="shared" ca="1" si="559"/>
        <v>16959.491534972018</v>
      </c>
      <c r="BF1013" s="39">
        <v>-6409.2740000000003</v>
      </c>
      <c r="BG1013" s="15">
        <f t="shared" ca="1" si="560"/>
        <v>545763.56050806702</v>
      </c>
      <c r="BH1013" s="15"/>
      <c r="BI1013" s="15"/>
    </row>
    <row r="1014" spans="1:61" ht="11.25" x14ac:dyDescent="0.2">
      <c r="A1014" s="20">
        <v>40811</v>
      </c>
      <c r="B1014" s="20"/>
      <c r="C1014" s="20">
        <v>1</v>
      </c>
      <c r="D1014" s="20">
        <f t="shared" si="544"/>
        <v>4</v>
      </c>
      <c r="E1014" s="47">
        <f t="shared" si="545"/>
        <v>3</v>
      </c>
      <c r="F1014" s="47">
        <f t="shared" si="546"/>
        <v>43</v>
      </c>
      <c r="G1014" s="21" t="s">
        <v>1095</v>
      </c>
      <c r="H1014" s="29">
        <v>1600</v>
      </c>
      <c r="I1014" s="48"/>
      <c r="J1014" s="29">
        <f t="shared" si="547"/>
        <v>2579.1044776119402</v>
      </c>
      <c r="K1014" s="125">
        <v>116511.4</v>
      </c>
      <c r="L1014" s="125">
        <v>562680.43000000005</v>
      </c>
      <c r="M1014" s="125">
        <v>0</v>
      </c>
      <c r="N1014" s="126">
        <f t="shared" si="527"/>
        <v>303333.57570000004</v>
      </c>
      <c r="O1014" s="126">
        <f t="shared" ca="1" si="528"/>
        <v>502963.13121754507</v>
      </c>
      <c r="P1014" s="126">
        <f t="shared" ca="1" si="529"/>
        <v>59889</v>
      </c>
      <c r="Q1014" s="49">
        <f t="shared" si="548"/>
        <v>1</v>
      </c>
      <c r="R1014" s="49">
        <f t="shared" si="549"/>
        <v>0</v>
      </c>
      <c r="S1014" s="49">
        <f ca="1">OFFSET(V!$B$7,D1014,Q1014)*H1014</f>
        <v>7184</v>
      </c>
      <c r="T1014" s="49">
        <f ca="1">IF(R1014&gt;0,OFFSET(V!$I$7,D1014,R1014)*IF(R1014=1,H1014-9300,IF(R1014=2,H1014-18000,IF(R1014=3,H1014-45000,0))),0)</f>
        <v>0</v>
      </c>
      <c r="U1014" s="49">
        <f>IF(AND(I1014=1,H1014&gt;20000,H1014&lt;=45000),H1014*V!$G$7,0)+IF(AND(I1014=1,H1014&gt;45000,H1014&lt;=50000),V!$G$7/5000*(50000-H1014)*H1014,0)</f>
        <v>0</v>
      </c>
      <c r="V1014" s="50">
        <f t="shared" ca="1" si="530"/>
        <v>7184</v>
      </c>
      <c r="W1014" s="51">
        <v>0</v>
      </c>
      <c r="X1014" s="51">
        <v>0</v>
      </c>
      <c r="Y1014" s="52">
        <v>0</v>
      </c>
      <c r="Z1014" s="52">
        <v>30481.77728683241</v>
      </c>
      <c r="AA1014" s="52">
        <v>0</v>
      </c>
      <c r="AB1014" s="138">
        <f t="shared" si="550"/>
        <v>0</v>
      </c>
      <c r="AC1014" s="52">
        <v>29336.822451715125</v>
      </c>
      <c r="AD1014" s="138">
        <f t="shared" si="531"/>
        <v>0</v>
      </c>
      <c r="AE1014" s="138">
        <f t="shared" si="532"/>
        <v>1600</v>
      </c>
      <c r="AF1014" s="138">
        <f t="shared" si="533"/>
        <v>0</v>
      </c>
      <c r="AG1014" s="138">
        <f t="shared" si="534"/>
        <v>0</v>
      </c>
      <c r="AH1014" s="29"/>
      <c r="AI1014" s="29"/>
      <c r="AJ1014" s="15"/>
      <c r="AK1014" s="51">
        <f t="shared" ca="1" si="535"/>
        <v>1169356.6265762362</v>
      </c>
      <c r="AL1014" s="15">
        <f t="shared" ca="1" si="536"/>
        <v>1236429.6265762362</v>
      </c>
      <c r="AM1014" s="49">
        <f t="shared" ca="1" si="537"/>
        <v>7017.4918552707804</v>
      </c>
      <c r="AN1014" s="49">
        <f t="shared" ca="1" si="538"/>
        <v>0</v>
      </c>
      <c r="AO1014" s="15"/>
      <c r="AP1014" s="49">
        <f t="shared" ca="1" si="539"/>
        <v>17071.226186418862</v>
      </c>
      <c r="AQ1014" s="15">
        <f t="shared" si="551"/>
        <v>29336.822451715125</v>
      </c>
      <c r="AR1014" s="15">
        <f t="shared" si="552"/>
        <v>0</v>
      </c>
      <c r="AS1014" s="15"/>
      <c r="AT1014" s="15"/>
      <c r="AU1014" s="51">
        <f t="shared" si="540"/>
        <v>0</v>
      </c>
      <c r="AV1014" s="51">
        <f t="shared" ca="1" si="541"/>
        <v>26734.410530487348</v>
      </c>
      <c r="AW1014" s="51">
        <f t="shared" ca="1" si="553"/>
        <v>0</v>
      </c>
      <c r="AX1014" s="15">
        <f t="shared" ca="1" si="554"/>
        <v>14468.814265191089</v>
      </c>
      <c r="AY1014" s="51">
        <f t="shared" ca="1" si="555"/>
        <v>-879.4337103999701</v>
      </c>
      <c r="AZ1014" s="52">
        <f t="shared" ca="1" si="542"/>
        <v>0</v>
      </c>
      <c r="BA1014" s="52">
        <f t="shared" ca="1" si="543"/>
        <v>0</v>
      </c>
      <c r="BB1014" s="52">
        <f t="shared" si="556"/>
        <v>0</v>
      </c>
      <c r="BC1014" s="39">
        <f t="shared" si="557"/>
        <v>0</v>
      </c>
      <c r="BD1014" s="51">
        <f t="shared" ca="1" si="558"/>
        <v>0</v>
      </c>
      <c r="BE1014" s="15">
        <f t="shared" ca="1" si="559"/>
        <v>42926.203006506243</v>
      </c>
      <c r="BF1014" s="39">
        <v>-20018.64</v>
      </c>
      <c r="BG1014" s="15">
        <f t="shared" ca="1" si="560"/>
        <v>1266354.6814380132</v>
      </c>
      <c r="BH1014" s="15"/>
      <c r="BI1014" s="15"/>
    </row>
    <row r="1015" spans="1:61" ht="11.25" x14ac:dyDescent="0.2">
      <c r="A1015" s="20">
        <v>40812</v>
      </c>
      <c r="B1015" s="20"/>
      <c r="C1015" s="20">
        <v>1</v>
      </c>
      <c r="D1015" s="20">
        <f t="shared" si="544"/>
        <v>4</v>
      </c>
      <c r="E1015" s="47">
        <f t="shared" si="545"/>
        <v>4</v>
      </c>
      <c r="F1015" s="47">
        <f t="shared" si="546"/>
        <v>44</v>
      </c>
      <c r="G1015" s="21" t="s">
        <v>1096</v>
      </c>
      <c r="H1015" s="29">
        <v>2507</v>
      </c>
      <c r="I1015" s="48"/>
      <c r="J1015" s="29">
        <f t="shared" si="547"/>
        <v>4041.1343283582091</v>
      </c>
      <c r="K1015" s="125">
        <v>159657.45000000001</v>
      </c>
      <c r="L1015" s="125">
        <v>318003.39</v>
      </c>
      <c r="M1015" s="125">
        <v>49411</v>
      </c>
      <c r="N1015" s="126">
        <f t="shared" si="527"/>
        <v>288385.68609999999</v>
      </c>
      <c r="O1015" s="126">
        <f t="shared" ca="1" si="528"/>
        <v>788080.35622649104</v>
      </c>
      <c r="P1015" s="126">
        <f t="shared" ca="1" si="529"/>
        <v>149908</v>
      </c>
      <c r="Q1015" s="49">
        <f t="shared" si="548"/>
        <v>1</v>
      </c>
      <c r="R1015" s="49">
        <f t="shared" si="549"/>
        <v>0</v>
      </c>
      <c r="S1015" s="49">
        <f ca="1">OFFSET(V!$B$7,D1015,Q1015)*H1015</f>
        <v>11256.43</v>
      </c>
      <c r="T1015" s="49">
        <f ca="1">IF(R1015&gt;0,OFFSET(V!$I$7,D1015,R1015)*IF(R1015=1,H1015-9300,IF(R1015=2,H1015-18000,IF(R1015=3,H1015-45000,0))),0)</f>
        <v>0</v>
      </c>
      <c r="U1015" s="49">
        <f>IF(AND(I1015=1,H1015&gt;20000,H1015&lt;=45000),H1015*V!$G$7,0)+IF(AND(I1015=1,H1015&gt;45000,H1015&lt;=50000),V!$G$7/5000*(50000-H1015)*H1015,0)</f>
        <v>0</v>
      </c>
      <c r="V1015" s="50">
        <f t="shared" ca="1" si="530"/>
        <v>11256.43</v>
      </c>
      <c r="W1015" s="51">
        <v>13029.9</v>
      </c>
      <c r="X1015" s="51">
        <v>0</v>
      </c>
      <c r="Y1015" s="52">
        <v>0</v>
      </c>
      <c r="Z1015" s="52">
        <v>38825.301773943887</v>
      </c>
      <c r="AA1015" s="52">
        <v>0</v>
      </c>
      <c r="AB1015" s="138">
        <f t="shared" si="550"/>
        <v>0</v>
      </c>
      <c r="AC1015" s="52">
        <v>37366.947932805895</v>
      </c>
      <c r="AD1015" s="138">
        <f t="shared" si="531"/>
        <v>0</v>
      </c>
      <c r="AE1015" s="138">
        <f t="shared" si="532"/>
        <v>2507</v>
      </c>
      <c r="AF1015" s="138">
        <f t="shared" si="533"/>
        <v>0</v>
      </c>
      <c r="AG1015" s="138">
        <f t="shared" si="534"/>
        <v>0</v>
      </c>
      <c r="AH1015" s="29"/>
      <c r="AI1015" s="29"/>
      <c r="AJ1015" s="15"/>
      <c r="AK1015" s="51">
        <f t="shared" ca="1" si="535"/>
        <v>1832235.6642666403</v>
      </c>
      <c r="AL1015" s="15">
        <f t="shared" ca="1" si="536"/>
        <v>2006429.9942666402</v>
      </c>
      <c r="AM1015" s="49">
        <f t="shared" ca="1" si="537"/>
        <v>10995.532550727405</v>
      </c>
      <c r="AN1015" s="49">
        <f t="shared" ca="1" si="538"/>
        <v>0</v>
      </c>
      <c r="AO1015" s="15"/>
      <c r="AP1015" s="49">
        <f t="shared" ca="1" si="539"/>
        <v>21743.99156919507</v>
      </c>
      <c r="AQ1015" s="15">
        <f t="shared" si="551"/>
        <v>37366.947932805895</v>
      </c>
      <c r="AR1015" s="15">
        <f t="shared" si="552"/>
        <v>0</v>
      </c>
      <c r="AS1015" s="15"/>
      <c r="AT1015" s="15"/>
      <c r="AU1015" s="51">
        <f t="shared" si="540"/>
        <v>0</v>
      </c>
      <c r="AV1015" s="51">
        <f t="shared" ca="1" si="541"/>
        <v>41889.479499957364</v>
      </c>
      <c r="AW1015" s="51">
        <f t="shared" ca="1" si="553"/>
        <v>0</v>
      </c>
      <c r="AX1015" s="15">
        <f t="shared" ca="1" si="554"/>
        <v>26266.523136346543</v>
      </c>
      <c r="AY1015" s="51">
        <f t="shared" ca="1" si="555"/>
        <v>-1596.514094225179</v>
      </c>
      <c r="AZ1015" s="52">
        <f t="shared" ca="1" si="542"/>
        <v>0</v>
      </c>
      <c r="BA1015" s="52">
        <f t="shared" ca="1" si="543"/>
        <v>0</v>
      </c>
      <c r="BB1015" s="52">
        <f t="shared" si="556"/>
        <v>0</v>
      </c>
      <c r="BC1015" s="39">
        <f t="shared" si="557"/>
        <v>0</v>
      </c>
      <c r="BD1015" s="51">
        <f t="shared" ca="1" si="558"/>
        <v>0</v>
      </c>
      <c r="BE1015" s="15">
        <f t="shared" ca="1" si="559"/>
        <v>62036.956974927256</v>
      </c>
      <c r="BF1015" s="39">
        <v>-26296.806</v>
      </c>
      <c r="BG1015" s="15">
        <f t="shared" ca="1" si="560"/>
        <v>2053165.6777922949</v>
      </c>
      <c r="BH1015" s="15"/>
      <c r="BI1015" s="15"/>
    </row>
    <row r="1016" spans="1:61" ht="11.25" x14ac:dyDescent="0.2">
      <c r="A1016" s="20">
        <v>40813</v>
      </c>
      <c r="B1016" s="20"/>
      <c r="C1016" s="20">
        <v>1</v>
      </c>
      <c r="D1016" s="20">
        <f t="shared" si="544"/>
        <v>4</v>
      </c>
      <c r="E1016" s="47">
        <f t="shared" si="545"/>
        <v>3</v>
      </c>
      <c r="F1016" s="47">
        <f t="shared" si="546"/>
        <v>43</v>
      </c>
      <c r="G1016" s="21" t="s">
        <v>1097</v>
      </c>
      <c r="H1016" s="29">
        <v>1353</v>
      </c>
      <c r="I1016" s="48"/>
      <c r="J1016" s="29">
        <f t="shared" si="547"/>
        <v>2180.9552238805968</v>
      </c>
      <c r="K1016" s="125">
        <v>78116.600000000006</v>
      </c>
      <c r="L1016" s="125">
        <v>120500.96</v>
      </c>
      <c r="M1016" s="125">
        <v>0</v>
      </c>
      <c r="N1016" s="126">
        <f t="shared" si="527"/>
        <v>103239.32640000001</v>
      </c>
      <c r="O1016" s="126">
        <f t="shared" ca="1" si="528"/>
        <v>425318.1978358365</v>
      </c>
      <c r="P1016" s="126">
        <f t="shared" ca="1" si="529"/>
        <v>96624</v>
      </c>
      <c r="Q1016" s="49">
        <f t="shared" si="548"/>
        <v>1</v>
      </c>
      <c r="R1016" s="49">
        <f t="shared" si="549"/>
        <v>0</v>
      </c>
      <c r="S1016" s="49">
        <f ca="1">OFFSET(V!$B$7,D1016,Q1016)*H1016</f>
        <v>6074.97</v>
      </c>
      <c r="T1016" s="49">
        <f ca="1">IF(R1016&gt;0,OFFSET(V!$I$7,D1016,R1016)*IF(R1016=1,H1016-9300,IF(R1016=2,H1016-18000,IF(R1016=3,H1016-45000,0))),0)</f>
        <v>0</v>
      </c>
      <c r="U1016" s="49">
        <f>IF(AND(I1016=1,H1016&gt;20000,H1016&lt;=45000),H1016*V!$G$7,0)+IF(AND(I1016=1,H1016&gt;45000,H1016&lt;=50000),V!$G$7/5000*(50000-H1016)*H1016,0)</f>
        <v>0</v>
      </c>
      <c r="V1016" s="50">
        <f t="shared" ca="1" si="530"/>
        <v>6074.97</v>
      </c>
      <c r="W1016" s="51">
        <v>0</v>
      </c>
      <c r="X1016" s="51">
        <v>0</v>
      </c>
      <c r="Y1016" s="52">
        <v>0</v>
      </c>
      <c r="Z1016" s="52">
        <v>31236.179443762125</v>
      </c>
      <c r="AA1016" s="52">
        <v>0</v>
      </c>
      <c r="AB1016" s="138">
        <f t="shared" si="550"/>
        <v>0</v>
      </c>
      <c r="AC1016" s="52">
        <v>30062.887796487474</v>
      </c>
      <c r="AD1016" s="138">
        <f t="shared" si="531"/>
        <v>0</v>
      </c>
      <c r="AE1016" s="138">
        <f t="shared" si="532"/>
        <v>1353</v>
      </c>
      <c r="AF1016" s="138">
        <f t="shared" si="533"/>
        <v>0</v>
      </c>
      <c r="AG1016" s="138">
        <f t="shared" si="534"/>
        <v>0</v>
      </c>
      <c r="AH1016" s="29"/>
      <c r="AI1016" s="29"/>
      <c r="AJ1016" s="15"/>
      <c r="AK1016" s="51">
        <f t="shared" ca="1" si="535"/>
        <v>988837.19734852971</v>
      </c>
      <c r="AL1016" s="15">
        <f t="shared" ca="1" si="536"/>
        <v>1091536.1673485297</v>
      </c>
      <c r="AM1016" s="49">
        <f t="shared" ca="1" si="537"/>
        <v>5934.1665501133539</v>
      </c>
      <c r="AN1016" s="49">
        <f t="shared" ca="1" si="538"/>
        <v>0</v>
      </c>
      <c r="AO1016" s="15"/>
      <c r="AP1016" s="49">
        <f t="shared" ca="1" si="539"/>
        <v>17493.726808193067</v>
      </c>
      <c r="AQ1016" s="15">
        <f t="shared" si="551"/>
        <v>30062.887796487474</v>
      </c>
      <c r="AR1016" s="15">
        <f t="shared" si="552"/>
        <v>0</v>
      </c>
      <c r="AS1016" s="15"/>
      <c r="AT1016" s="15"/>
      <c r="AU1016" s="51">
        <f t="shared" si="540"/>
        <v>0</v>
      </c>
      <c r="AV1016" s="51">
        <f t="shared" ca="1" si="541"/>
        <v>22607.285904843364</v>
      </c>
      <c r="AW1016" s="51">
        <f t="shared" ca="1" si="553"/>
        <v>0</v>
      </c>
      <c r="AX1016" s="15">
        <f t="shared" ca="1" si="554"/>
        <v>10038.124916548953</v>
      </c>
      <c r="AY1016" s="51">
        <f t="shared" ca="1" si="555"/>
        <v>-610.13053862036338</v>
      </c>
      <c r="AZ1016" s="52">
        <f t="shared" ca="1" si="542"/>
        <v>0</v>
      </c>
      <c r="BA1016" s="52">
        <f t="shared" ca="1" si="543"/>
        <v>0</v>
      </c>
      <c r="BB1016" s="52">
        <f t="shared" si="556"/>
        <v>0</v>
      </c>
      <c r="BC1016" s="39">
        <f t="shared" si="557"/>
        <v>0</v>
      </c>
      <c r="BD1016" s="51">
        <f t="shared" ca="1" si="558"/>
        <v>0</v>
      </c>
      <c r="BE1016" s="15">
        <f t="shared" ca="1" si="559"/>
        <v>39490.882174416067</v>
      </c>
      <c r="BF1016" s="39">
        <v>-13543.405000000001</v>
      </c>
      <c r="BG1016" s="15">
        <f t="shared" ca="1" si="560"/>
        <v>1123417.811073059</v>
      </c>
      <c r="BH1016" s="15"/>
      <c r="BI1016" s="15"/>
    </row>
    <row r="1017" spans="1:61" ht="11.25" x14ac:dyDescent="0.2">
      <c r="A1017" s="20">
        <v>40814</v>
      </c>
      <c r="B1017" s="20"/>
      <c r="C1017" s="20">
        <v>1</v>
      </c>
      <c r="D1017" s="20">
        <f t="shared" si="544"/>
        <v>4</v>
      </c>
      <c r="E1017" s="47">
        <f t="shared" si="545"/>
        <v>3</v>
      </c>
      <c r="F1017" s="47">
        <f t="shared" si="546"/>
        <v>43</v>
      </c>
      <c r="G1017" s="21" t="s">
        <v>1098</v>
      </c>
      <c r="H1017" s="29">
        <v>1405</v>
      </c>
      <c r="I1017" s="48"/>
      <c r="J1017" s="29">
        <f t="shared" si="547"/>
        <v>2264.7761194029849</v>
      </c>
      <c r="K1017" s="125">
        <v>84426.55</v>
      </c>
      <c r="L1017" s="125">
        <v>160194.51999999999</v>
      </c>
      <c r="M1017" s="125">
        <v>0</v>
      </c>
      <c r="N1017" s="126">
        <f t="shared" si="527"/>
        <v>123262.9788</v>
      </c>
      <c r="O1017" s="126">
        <f t="shared" ca="1" si="528"/>
        <v>441664.49960040674</v>
      </c>
      <c r="P1017" s="126">
        <f t="shared" ca="1" si="529"/>
        <v>95520</v>
      </c>
      <c r="Q1017" s="49">
        <f t="shared" si="548"/>
        <v>1</v>
      </c>
      <c r="R1017" s="49">
        <f t="shared" si="549"/>
        <v>0</v>
      </c>
      <c r="S1017" s="49">
        <f ca="1">OFFSET(V!$B$7,D1017,Q1017)*H1017</f>
        <v>6308.4500000000007</v>
      </c>
      <c r="T1017" s="49">
        <f ca="1">IF(R1017&gt;0,OFFSET(V!$I$7,D1017,R1017)*IF(R1017=1,H1017-9300,IF(R1017=2,H1017-18000,IF(R1017=3,H1017-45000,0))),0)</f>
        <v>0</v>
      </c>
      <c r="U1017" s="49">
        <f>IF(AND(I1017=1,H1017&gt;20000,H1017&lt;=45000),H1017*V!$G$7,0)+IF(AND(I1017=1,H1017&gt;45000,H1017&lt;=50000),V!$G$7/5000*(50000-H1017)*H1017,0)</f>
        <v>0</v>
      </c>
      <c r="V1017" s="50">
        <f t="shared" ca="1" si="530"/>
        <v>6308.4500000000007</v>
      </c>
      <c r="W1017" s="51">
        <v>0</v>
      </c>
      <c r="X1017" s="51">
        <v>0</v>
      </c>
      <c r="Y1017" s="52">
        <v>0</v>
      </c>
      <c r="Z1017" s="52">
        <v>26791.436233221659</v>
      </c>
      <c r="AA1017" s="52">
        <v>1052</v>
      </c>
      <c r="AB1017" s="138">
        <f t="shared" si="550"/>
        <v>52</v>
      </c>
      <c r="AC1017" s="52">
        <v>25785.097784964095</v>
      </c>
      <c r="AD1017" s="138">
        <f t="shared" si="531"/>
        <v>0</v>
      </c>
      <c r="AE1017" s="138">
        <f t="shared" si="532"/>
        <v>1405</v>
      </c>
      <c r="AF1017" s="138">
        <f t="shared" si="533"/>
        <v>0</v>
      </c>
      <c r="AG1017" s="138">
        <f t="shared" si="534"/>
        <v>0</v>
      </c>
      <c r="AH1017" s="29"/>
      <c r="AI1017" s="29"/>
      <c r="AJ1017" s="15"/>
      <c r="AK1017" s="51">
        <f t="shared" ca="1" si="535"/>
        <v>1026841.2877122575</v>
      </c>
      <c r="AL1017" s="15">
        <f t="shared" ca="1" si="536"/>
        <v>1128669.7377122573</v>
      </c>
      <c r="AM1017" s="49">
        <f t="shared" ca="1" si="537"/>
        <v>6162.2350354096543</v>
      </c>
      <c r="AN1017" s="49">
        <f t="shared" ca="1" si="538"/>
        <v>0</v>
      </c>
      <c r="AO1017" s="15"/>
      <c r="AP1017" s="49">
        <f t="shared" ca="1" si="539"/>
        <v>15004.461960750476</v>
      </c>
      <c r="AQ1017" s="15">
        <f t="shared" si="551"/>
        <v>25785.097784964095</v>
      </c>
      <c r="AR1017" s="15">
        <f t="shared" si="552"/>
        <v>0</v>
      </c>
      <c r="AS1017" s="15"/>
      <c r="AT1017" s="15"/>
      <c r="AU1017" s="51">
        <f t="shared" si="540"/>
        <v>26</v>
      </c>
      <c r="AV1017" s="51">
        <f t="shared" ca="1" si="541"/>
        <v>23476.154247084203</v>
      </c>
      <c r="AW1017" s="51">
        <f t="shared" ca="1" si="553"/>
        <v>0</v>
      </c>
      <c r="AX1017" s="15">
        <f t="shared" ca="1" si="554"/>
        <v>12721.518422870588</v>
      </c>
      <c r="AY1017" s="51">
        <f t="shared" ca="1" si="555"/>
        <v>-773.23075294856585</v>
      </c>
      <c r="AZ1017" s="52">
        <f t="shared" ca="1" si="542"/>
        <v>0</v>
      </c>
      <c r="BA1017" s="52">
        <f t="shared" ca="1" si="543"/>
        <v>0</v>
      </c>
      <c r="BB1017" s="52">
        <f t="shared" si="556"/>
        <v>0</v>
      </c>
      <c r="BC1017" s="39">
        <f t="shared" si="557"/>
        <v>0</v>
      </c>
      <c r="BD1017" s="51">
        <f t="shared" ca="1" si="558"/>
        <v>0</v>
      </c>
      <c r="BE1017" s="15">
        <f t="shared" ca="1" si="559"/>
        <v>37733.38545488612</v>
      </c>
      <c r="BF1017" s="39">
        <v>-14319.98</v>
      </c>
      <c r="BG1017" s="15">
        <f t="shared" ca="1" si="560"/>
        <v>1158245.3782025531</v>
      </c>
      <c r="BH1017" s="15"/>
      <c r="BI1017" s="15"/>
    </row>
    <row r="1018" spans="1:61" ht="11.25" x14ac:dyDescent="0.2">
      <c r="A1018" s="20">
        <v>40815</v>
      </c>
      <c r="B1018" s="20"/>
      <c r="C1018" s="20">
        <v>1</v>
      </c>
      <c r="D1018" s="20">
        <f t="shared" si="544"/>
        <v>4</v>
      </c>
      <c r="E1018" s="47">
        <f t="shared" si="545"/>
        <v>3</v>
      </c>
      <c r="F1018" s="47">
        <f t="shared" si="546"/>
        <v>43</v>
      </c>
      <c r="G1018" s="21" t="s">
        <v>1099</v>
      </c>
      <c r="H1018" s="29">
        <v>1266</v>
      </c>
      <c r="I1018" s="48"/>
      <c r="J1018" s="29">
        <f t="shared" si="547"/>
        <v>2040.7164179104477</v>
      </c>
      <c r="K1018" s="125">
        <v>85242.25</v>
      </c>
      <c r="L1018" s="125">
        <v>86121.99</v>
      </c>
      <c r="M1018" s="125">
        <v>0</v>
      </c>
      <c r="N1018" s="126">
        <f t="shared" si="527"/>
        <v>94961.996100000004</v>
      </c>
      <c r="O1018" s="126">
        <f t="shared" ca="1" si="528"/>
        <v>397969.57757588255</v>
      </c>
      <c r="P1018" s="126">
        <f t="shared" ca="1" si="529"/>
        <v>90902</v>
      </c>
      <c r="Q1018" s="49">
        <f t="shared" si="548"/>
        <v>1</v>
      </c>
      <c r="R1018" s="49">
        <f t="shared" si="549"/>
        <v>0</v>
      </c>
      <c r="S1018" s="49">
        <f ca="1">OFFSET(V!$B$7,D1018,Q1018)*H1018</f>
        <v>5684.34</v>
      </c>
      <c r="T1018" s="49">
        <f ca="1">IF(R1018&gt;0,OFFSET(V!$I$7,D1018,R1018)*IF(R1018=1,H1018-9300,IF(R1018=2,H1018-18000,IF(R1018=3,H1018-45000,0))),0)</f>
        <v>0</v>
      </c>
      <c r="U1018" s="49">
        <f>IF(AND(I1018=1,H1018&gt;20000,H1018&lt;=45000),H1018*V!$G$7,0)+IF(AND(I1018=1,H1018&gt;45000,H1018&lt;=50000),V!$G$7/5000*(50000-H1018)*H1018,0)</f>
        <v>0</v>
      </c>
      <c r="V1018" s="50">
        <f t="shared" ca="1" si="530"/>
        <v>5684.34</v>
      </c>
      <c r="W1018" s="51">
        <v>0</v>
      </c>
      <c r="X1018" s="51">
        <v>0</v>
      </c>
      <c r="Y1018" s="52">
        <v>0</v>
      </c>
      <c r="Z1018" s="52">
        <v>25565.024018371692</v>
      </c>
      <c r="AA1018" s="52">
        <v>0</v>
      </c>
      <c r="AB1018" s="138">
        <f t="shared" si="550"/>
        <v>0</v>
      </c>
      <c r="AC1018" s="52">
        <v>24604.751998000731</v>
      </c>
      <c r="AD1018" s="138">
        <f t="shared" si="531"/>
        <v>0</v>
      </c>
      <c r="AE1018" s="138">
        <f t="shared" si="532"/>
        <v>1266</v>
      </c>
      <c r="AF1018" s="138">
        <f t="shared" si="533"/>
        <v>0</v>
      </c>
      <c r="AG1018" s="138">
        <f t="shared" si="534"/>
        <v>0</v>
      </c>
      <c r="AH1018" s="29"/>
      <c r="AI1018" s="29"/>
      <c r="AJ1018" s="15"/>
      <c r="AK1018" s="51">
        <f t="shared" ca="1" si="535"/>
        <v>925253.43077844696</v>
      </c>
      <c r="AL1018" s="15">
        <f t="shared" ca="1" si="536"/>
        <v>1021839.7707784469</v>
      </c>
      <c r="AM1018" s="49">
        <f t="shared" ca="1" si="537"/>
        <v>5552.5904304830055</v>
      </c>
      <c r="AN1018" s="49">
        <f t="shared" ca="1" si="538"/>
        <v>0</v>
      </c>
      <c r="AO1018" s="15"/>
      <c r="AP1018" s="49">
        <f t="shared" ca="1" si="539"/>
        <v>14317.613548977097</v>
      </c>
      <c r="AQ1018" s="15">
        <f t="shared" si="551"/>
        <v>24604.751998000731</v>
      </c>
      <c r="AR1018" s="15">
        <f t="shared" si="552"/>
        <v>0</v>
      </c>
      <c r="AS1018" s="15"/>
      <c r="AT1018" s="15"/>
      <c r="AU1018" s="51">
        <f t="shared" si="540"/>
        <v>0</v>
      </c>
      <c r="AV1018" s="51">
        <f t="shared" ca="1" si="541"/>
        <v>21153.602332248116</v>
      </c>
      <c r="AW1018" s="51">
        <f t="shared" ca="1" si="553"/>
        <v>0</v>
      </c>
      <c r="AX1018" s="15">
        <f t="shared" ca="1" si="554"/>
        <v>10866.463883224485</v>
      </c>
      <c r="AY1018" s="51">
        <f t="shared" ca="1" si="555"/>
        <v>-660.47807903249532</v>
      </c>
      <c r="AZ1018" s="52">
        <f t="shared" ca="1" si="542"/>
        <v>0</v>
      </c>
      <c r="BA1018" s="52">
        <f t="shared" ca="1" si="543"/>
        <v>0</v>
      </c>
      <c r="BB1018" s="52">
        <f t="shared" si="556"/>
        <v>0</v>
      </c>
      <c r="BC1018" s="39">
        <f t="shared" si="557"/>
        <v>0</v>
      </c>
      <c r="BD1018" s="51">
        <f t="shared" ca="1" si="558"/>
        <v>0</v>
      </c>
      <c r="BE1018" s="15">
        <f t="shared" ca="1" si="559"/>
        <v>34810.737802192722</v>
      </c>
      <c r="BF1018" s="39">
        <v>-12598.919</v>
      </c>
      <c r="BG1018" s="15">
        <f t="shared" ca="1" si="560"/>
        <v>1049604.1800111227</v>
      </c>
      <c r="BH1018" s="15"/>
      <c r="BI1018" s="15"/>
    </row>
    <row r="1019" spans="1:61" ht="11.25" x14ac:dyDescent="0.2">
      <c r="A1019" s="20">
        <v>40816</v>
      </c>
      <c r="B1019" s="20"/>
      <c r="C1019" s="20">
        <v>1</v>
      </c>
      <c r="D1019" s="20">
        <f t="shared" si="544"/>
        <v>4</v>
      </c>
      <c r="E1019" s="47">
        <f t="shared" si="545"/>
        <v>3</v>
      </c>
      <c r="F1019" s="47">
        <f t="shared" si="546"/>
        <v>43</v>
      </c>
      <c r="G1019" s="21" t="s">
        <v>1100</v>
      </c>
      <c r="H1019" s="29">
        <v>2357</v>
      </c>
      <c r="I1019" s="48"/>
      <c r="J1019" s="29">
        <f t="shared" si="547"/>
        <v>3799.3432835820895</v>
      </c>
      <c r="K1019" s="125">
        <v>166395.29999999999</v>
      </c>
      <c r="L1019" s="125">
        <v>328812.76</v>
      </c>
      <c r="M1019" s="125">
        <v>0</v>
      </c>
      <c r="N1019" s="126">
        <f t="shared" si="527"/>
        <v>248041.59239999999</v>
      </c>
      <c r="O1019" s="126">
        <f t="shared" ca="1" si="528"/>
        <v>740927.56267484615</v>
      </c>
      <c r="P1019" s="126">
        <f t="shared" ca="1" si="529"/>
        <v>147866</v>
      </c>
      <c r="Q1019" s="49">
        <f t="shared" si="548"/>
        <v>1</v>
      </c>
      <c r="R1019" s="49">
        <f t="shared" si="549"/>
        <v>0</v>
      </c>
      <c r="S1019" s="49">
        <f ca="1">OFFSET(V!$B$7,D1019,Q1019)*H1019</f>
        <v>10582.93</v>
      </c>
      <c r="T1019" s="49">
        <f ca="1">IF(R1019&gt;0,OFFSET(V!$I$7,D1019,R1019)*IF(R1019=1,H1019-9300,IF(R1019=2,H1019-18000,IF(R1019=3,H1019-45000,0))),0)</f>
        <v>0</v>
      </c>
      <c r="U1019" s="49">
        <f>IF(AND(I1019=1,H1019&gt;20000,H1019&lt;=45000),H1019*V!$G$7,0)+IF(AND(I1019=1,H1019&gt;45000,H1019&lt;=50000),V!$G$7/5000*(50000-H1019)*H1019,0)</f>
        <v>0</v>
      </c>
      <c r="V1019" s="50">
        <f t="shared" ca="1" si="530"/>
        <v>10582.93</v>
      </c>
      <c r="W1019" s="51">
        <v>12007.039999999999</v>
      </c>
      <c r="X1019" s="51">
        <v>0</v>
      </c>
      <c r="Y1019" s="52">
        <v>0</v>
      </c>
      <c r="Z1019" s="52">
        <v>58559.798841595024</v>
      </c>
      <c r="AA1019" s="52">
        <v>4143</v>
      </c>
      <c r="AB1019" s="138">
        <f t="shared" si="550"/>
        <v>3143</v>
      </c>
      <c r="AC1019" s="52">
        <v>56360.178911423056</v>
      </c>
      <c r="AD1019" s="138">
        <f t="shared" si="531"/>
        <v>0</v>
      </c>
      <c r="AE1019" s="138">
        <f t="shared" si="532"/>
        <v>2357</v>
      </c>
      <c r="AF1019" s="138">
        <f t="shared" si="533"/>
        <v>0</v>
      </c>
      <c r="AG1019" s="138">
        <f t="shared" si="534"/>
        <v>0</v>
      </c>
      <c r="AH1019" s="29"/>
      <c r="AI1019" s="29"/>
      <c r="AJ1019" s="15"/>
      <c r="AK1019" s="51">
        <f t="shared" ca="1" si="535"/>
        <v>1722608.4805251181</v>
      </c>
      <c r="AL1019" s="15">
        <f t="shared" ca="1" si="536"/>
        <v>1893064.450525118</v>
      </c>
      <c r="AM1019" s="49">
        <f t="shared" ca="1" si="537"/>
        <v>10337.64268929577</v>
      </c>
      <c r="AN1019" s="49">
        <f t="shared" ca="1" si="538"/>
        <v>0</v>
      </c>
      <c r="AO1019" s="15"/>
      <c r="AP1019" s="49">
        <f t="shared" ca="1" si="539"/>
        <v>32796.236323395271</v>
      </c>
      <c r="AQ1019" s="15">
        <f t="shared" si="551"/>
        <v>56360.178911423056</v>
      </c>
      <c r="AR1019" s="15">
        <f t="shared" si="552"/>
        <v>0</v>
      </c>
      <c r="AS1019" s="15"/>
      <c r="AT1019" s="15"/>
      <c r="AU1019" s="51">
        <f t="shared" si="540"/>
        <v>1571.5</v>
      </c>
      <c r="AV1019" s="51">
        <f t="shared" ca="1" si="541"/>
        <v>39383.128512724179</v>
      </c>
      <c r="AW1019" s="51">
        <f t="shared" ca="1" si="553"/>
        <v>0</v>
      </c>
      <c r="AX1019" s="15">
        <f t="shared" ca="1" si="554"/>
        <v>17390.685924696394</v>
      </c>
      <c r="AY1019" s="51">
        <f t="shared" ca="1" si="555"/>
        <v>-1057.028942997099</v>
      </c>
      <c r="AZ1019" s="52">
        <f t="shared" ca="1" si="542"/>
        <v>0</v>
      </c>
      <c r="BA1019" s="52">
        <f t="shared" ca="1" si="543"/>
        <v>0</v>
      </c>
      <c r="BB1019" s="52">
        <f t="shared" si="556"/>
        <v>0</v>
      </c>
      <c r="BC1019" s="39">
        <f t="shared" si="557"/>
        <v>0</v>
      </c>
      <c r="BD1019" s="51">
        <f t="shared" ca="1" si="558"/>
        <v>0</v>
      </c>
      <c r="BE1019" s="15">
        <f t="shared" ca="1" si="559"/>
        <v>72693.835893122348</v>
      </c>
      <c r="BF1019" s="39">
        <v>-24694.391</v>
      </c>
      <c r="BG1019" s="15">
        <f t="shared" ca="1" si="560"/>
        <v>1951401.538107536</v>
      </c>
      <c r="BH1019" s="15"/>
      <c r="BI1019" s="15"/>
    </row>
    <row r="1020" spans="1:61" ht="11.25" x14ac:dyDescent="0.2">
      <c r="A1020" s="20">
        <v>40817</v>
      </c>
      <c r="B1020" s="20"/>
      <c r="C1020" s="20">
        <v>1</v>
      </c>
      <c r="D1020" s="20">
        <f t="shared" si="544"/>
        <v>4</v>
      </c>
      <c r="E1020" s="47">
        <f t="shared" si="545"/>
        <v>3</v>
      </c>
      <c r="F1020" s="47">
        <f t="shared" si="546"/>
        <v>43</v>
      </c>
      <c r="G1020" s="21" t="s">
        <v>1101</v>
      </c>
      <c r="H1020" s="29">
        <v>1630</v>
      </c>
      <c r="I1020" s="48"/>
      <c r="J1020" s="29">
        <f t="shared" si="547"/>
        <v>2627.4626865671644</v>
      </c>
      <c r="K1020" s="125">
        <v>111280.95</v>
      </c>
      <c r="L1020" s="125">
        <v>205575.63</v>
      </c>
      <c r="M1020" s="125">
        <v>0</v>
      </c>
      <c r="N1020" s="126">
        <f t="shared" si="527"/>
        <v>160296.77970000001</v>
      </c>
      <c r="O1020" s="126">
        <f t="shared" ca="1" si="528"/>
        <v>512393.68992787407</v>
      </c>
      <c r="P1020" s="126">
        <f t="shared" ca="1" si="529"/>
        <v>105629</v>
      </c>
      <c r="Q1020" s="49">
        <f t="shared" si="548"/>
        <v>1</v>
      </c>
      <c r="R1020" s="49">
        <f t="shared" si="549"/>
        <v>0</v>
      </c>
      <c r="S1020" s="49">
        <f ca="1">OFFSET(V!$B$7,D1020,Q1020)*H1020</f>
        <v>7318.7000000000007</v>
      </c>
      <c r="T1020" s="49">
        <f ca="1">IF(R1020&gt;0,OFFSET(V!$I$7,D1020,R1020)*IF(R1020=1,H1020-9300,IF(R1020=2,H1020-18000,IF(R1020=3,H1020-45000,0))),0)</f>
        <v>0</v>
      </c>
      <c r="U1020" s="49">
        <f>IF(AND(I1020=1,H1020&gt;20000,H1020&lt;=45000),H1020*V!$G$7,0)+IF(AND(I1020=1,H1020&gt;45000,H1020&lt;=50000),V!$G$7/5000*(50000-H1020)*H1020,0)</f>
        <v>0</v>
      </c>
      <c r="V1020" s="50">
        <f t="shared" ca="1" si="530"/>
        <v>7318.7000000000007</v>
      </c>
      <c r="W1020" s="51">
        <v>0</v>
      </c>
      <c r="X1020" s="51">
        <v>0</v>
      </c>
      <c r="Y1020" s="52">
        <v>0</v>
      </c>
      <c r="Z1020" s="52">
        <v>91755.441378458287</v>
      </c>
      <c r="AA1020" s="52">
        <v>1486</v>
      </c>
      <c r="AB1020" s="138">
        <f t="shared" si="550"/>
        <v>486</v>
      </c>
      <c r="AC1020" s="52">
        <v>88308.928556518309</v>
      </c>
      <c r="AD1020" s="138">
        <f t="shared" si="531"/>
        <v>0</v>
      </c>
      <c r="AE1020" s="138">
        <f t="shared" si="532"/>
        <v>1630</v>
      </c>
      <c r="AF1020" s="138">
        <f t="shared" si="533"/>
        <v>0</v>
      </c>
      <c r="AG1020" s="138">
        <f t="shared" si="534"/>
        <v>0</v>
      </c>
      <c r="AH1020" s="29"/>
      <c r="AI1020" s="29"/>
      <c r="AJ1020" s="15"/>
      <c r="AK1020" s="51">
        <f t="shared" ca="1" si="535"/>
        <v>1191282.0633245409</v>
      </c>
      <c r="AL1020" s="15">
        <f t="shared" ca="1" si="536"/>
        <v>1304229.7633245408</v>
      </c>
      <c r="AM1020" s="49">
        <f t="shared" ca="1" si="537"/>
        <v>7149.0698275571076</v>
      </c>
      <c r="AN1020" s="49">
        <f t="shared" ca="1" si="538"/>
        <v>0</v>
      </c>
      <c r="AO1020" s="15"/>
      <c r="AP1020" s="49">
        <f t="shared" ca="1" si="539"/>
        <v>51387.354446783051</v>
      </c>
      <c r="AQ1020" s="15">
        <f t="shared" si="551"/>
        <v>88308.928556518309</v>
      </c>
      <c r="AR1020" s="15">
        <f t="shared" si="552"/>
        <v>0</v>
      </c>
      <c r="AS1020" s="15"/>
      <c r="AT1020" s="15"/>
      <c r="AU1020" s="51">
        <f t="shared" si="540"/>
        <v>243</v>
      </c>
      <c r="AV1020" s="51">
        <f t="shared" ca="1" si="541"/>
        <v>27235.680727933988</v>
      </c>
      <c r="AW1020" s="51">
        <f t="shared" ca="1" si="553"/>
        <v>612.00052614943706</v>
      </c>
      <c r="AX1020" s="15">
        <f t="shared" ca="1" si="554"/>
        <v>0</v>
      </c>
      <c r="AY1020" s="51">
        <f t="shared" ca="1" si="555"/>
        <v>0</v>
      </c>
      <c r="AZ1020" s="52">
        <f t="shared" ca="1" si="542"/>
        <v>0</v>
      </c>
      <c r="BA1020" s="52">
        <f t="shared" ca="1" si="543"/>
        <v>0</v>
      </c>
      <c r="BB1020" s="52">
        <f t="shared" si="556"/>
        <v>0</v>
      </c>
      <c r="BC1020" s="39">
        <f t="shared" si="557"/>
        <v>0</v>
      </c>
      <c r="BD1020" s="51">
        <f t="shared" ca="1" si="558"/>
        <v>0</v>
      </c>
      <c r="BE1020" s="15">
        <f t="shared" ca="1" si="559"/>
        <v>79478.035700866472</v>
      </c>
      <c r="BF1020" s="39">
        <v>-17389.509999999998</v>
      </c>
      <c r="BG1020" s="15">
        <f t="shared" ca="1" si="560"/>
        <v>1373467.3588529644</v>
      </c>
      <c r="BH1020" s="15"/>
      <c r="BI1020" s="15"/>
    </row>
    <row r="1021" spans="1:61" ht="11.25" x14ac:dyDescent="0.2">
      <c r="A1021" s="20">
        <v>40818</v>
      </c>
      <c r="B1021" s="20"/>
      <c r="C1021" s="20">
        <v>1</v>
      </c>
      <c r="D1021" s="20">
        <f t="shared" si="544"/>
        <v>4</v>
      </c>
      <c r="E1021" s="47">
        <f t="shared" si="545"/>
        <v>3</v>
      </c>
      <c r="F1021" s="47">
        <f t="shared" si="546"/>
        <v>43</v>
      </c>
      <c r="G1021" s="21" t="s">
        <v>1102</v>
      </c>
      <c r="H1021" s="29">
        <v>1463</v>
      </c>
      <c r="I1021" s="48"/>
      <c r="J1021" s="29">
        <f t="shared" si="547"/>
        <v>2358.2686567164178</v>
      </c>
      <c r="K1021" s="125">
        <v>131001.4</v>
      </c>
      <c r="L1021" s="125">
        <v>624345.31000000006</v>
      </c>
      <c r="M1021" s="125">
        <v>0</v>
      </c>
      <c r="N1021" s="126">
        <f t="shared" si="527"/>
        <v>337815.6789</v>
      </c>
      <c r="O1021" s="126">
        <f t="shared" ca="1" si="528"/>
        <v>459896.91310704278</v>
      </c>
      <c r="P1021" s="126">
        <f t="shared" ca="1" si="529"/>
        <v>36624</v>
      </c>
      <c r="Q1021" s="49">
        <f t="shared" si="548"/>
        <v>1</v>
      </c>
      <c r="R1021" s="49">
        <f t="shared" si="549"/>
        <v>0</v>
      </c>
      <c r="S1021" s="49">
        <f ca="1">OFFSET(V!$B$7,D1021,Q1021)*H1021</f>
        <v>6568.87</v>
      </c>
      <c r="T1021" s="49">
        <f ca="1">IF(R1021&gt;0,OFFSET(V!$I$7,D1021,R1021)*IF(R1021=1,H1021-9300,IF(R1021=2,H1021-18000,IF(R1021=3,H1021-45000,0))),0)</f>
        <v>0</v>
      </c>
      <c r="U1021" s="49">
        <f>IF(AND(I1021=1,H1021&gt;20000,H1021&lt;=45000),H1021*V!$G$7,0)+IF(AND(I1021=1,H1021&gt;45000,H1021&lt;=50000),V!$G$7/5000*(50000-H1021)*H1021,0)</f>
        <v>0</v>
      </c>
      <c r="V1021" s="50">
        <f t="shared" ca="1" si="530"/>
        <v>6568.87</v>
      </c>
      <c r="W1021" s="51">
        <v>0</v>
      </c>
      <c r="X1021" s="51">
        <v>0</v>
      </c>
      <c r="Y1021" s="52">
        <v>0</v>
      </c>
      <c r="Z1021" s="52">
        <v>73996.511703959928</v>
      </c>
      <c r="AA1021" s="52">
        <v>0</v>
      </c>
      <c r="AB1021" s="138">
        <f t="shared" si="550"/>
        <v>0</v>
      </c>
      <c r="AC1021" s="52">
        <v>71217.058817731391</v>
      </c>
      <c r="AD1021" s="138">
        <f t="shared" si="531"/>
        <v>0</v>
      </c>
      <c r="AE1021" s="138">
        <f t="shared" si="532"/>
        <v>1463</v>
      </c>
      <c r="AF1021" s="138">
        <f t="shared" si="533"/>
        <v>0</v>
      </c>
      <c r="AG1021" s="138">
        <f t="shared" si="534"/>
        <v>0</v>
      </c>
      <c r="AH1021" s="29"/>
      <c r="AI1021" s="29"/>
      <c r="AJ1021" s="15"/>
      <c r="AK1021" s="51">
        <f t="shared" ca="1" si="535"/>
        <v>1069230.4654256459</v>
      </c>
      <c r="AL1021" s="15">
        <f t="shared" ca="1" si="536"/>
        <v>1112423.335425646</v>
      </c>
      <c r="AM1021" s="49">
        <f t="shared" ca="1" si="537"/>
        <v>6416.6191151632202</v>
      </c>
      <c r="AN1021" s="49">
        <f t="shared" ca="1" si="538"/>
        <v>0</v>
      </c>
      <c r="AO1021" s="15"/>
      <c r="AP1021" s="49">
        <f t="shared" ca="1" si="539"/>
        <v>41441.520171790493</v>
      </c>
      <c r="AQ1021" s="15">
        <f t="shared" si="551"/>
        <v>71217.058817731391</v>
      </c>
      <c r="AR1021" s="15">
        <f t="shared" si="552"/>
        <v>0</v>
      </c>
      <c r="AS1021" s="15"/>
      <c r="AT1021" s="15"/>
      <c r="AU1021" s="51">
        <f t="shared" si="540"/>
        <v>0</v>
      </c>
      <c r="AV1021" s="51">
        <f t="shared" ca="1" si="541"/>
        <v>24445.276628814368</v>
      </c>
      <c r="AW1021" s="51">
        <f t="shared" ca="1" si="553"/>
        <v>0</v>
      </c>
      <c r="AX1021" s="15">
        <f t="shared" ca="1" si="554"/>
        <v>0</v>
      </c>
      <c r="AY1021" s="51">
        <f t="shared" ca="1" si="555"/>
        <v>0</v>
      </c>
      <c r="AZ1021" s="52">
        <f t="shared" ca="1" si="542"/>
        <v>0</v>
      </c>
      <c r="BA1021" s="52">
        <f t="shared" ca="1" si="543"/>
        <v>0</v>
      </c>
      <c r="BB1021" s="52">
        <f t="shared" si="556"/>
        <v>0</v>
      </c>
      <c r="BC1021" s="39">
        <f t="shared" si="557"/>
        <v>0</v>
      </c>
      <c r="BD1021" s="51">
        <f t="shared" ca="1" si="558"/>
        <v>0</v>
      </c>
      <c r="BE1021" s="15">
        <f t="shared" ca="1" si="559"/>
        <v>65886.796800604861</v>
      </c>
      <c r="BF1021" s="39">
        <v>-19577.268</v>
      </c>
      <c r="BG1021" s="15">
        <f t="shared" ca="1" si="560"/>
        <v>1165149.483341414</v>
      </c>
      <c r="BH1021" s="15"/>
      <c r="BI1021" s="15"/>
    </row>
    <row r="1022" spans="1:61" ht="11.25" x14ac:dyDescent="0.2">
      <c r="A1022" s="20">
        <v>40819</v>
      </c>
      <c r="B1022" s="20"/>
      <c r="C1022" s="20">
        <v>1</v>
      </c>
      <c r="D1022" s="20">
        <f t="shared" si="544"/>
        <v>4</v>
      </c>
      <c r="E1022" s="47">
        <f t="shared" si="545"/>
        <v>3</v>
      </c>
      <c r="F1022" s="47">
        <f t="shared" si="546"/>
        <v>43</v>
      </c>
      <c r="G1022" s="21" t="s">
        <v>1103</v>
      </c>
      <c r="H1022" s="29">
        <v>2180</v>
      </c>
      <c r="I1022" s="48"/>
      <c r="J1022" s="29">
        <f t="shared" si="547"/>
        <v>3514.0298507462685</v>
      </c>
      <c r="K1022" s="125">
        <v>184410.10000000003</v>
      </c>
      <c r="L1022" s="125">
        <v>645551.59</v>
      </c>
      <c r="M1022" s="125">
        <v>0</v>
      </c>
      <c r="N1022" s="126">
        <f t="shared" si="527"/>
        <v>384540.39210000006</v>
      </c>
      <c r="O1022" s="126">
        <f t="shared" ca="1" si="528"/>
        <v>685287.26628390513</v>
      </c>
      <c r="P1022" s="126">
        <f t="shared" ca="1" si="529"/>
        <v>90224</v>
      </c>
      <c r="Q1022" s="49">
        <f t="shared" si="548"/>
        <v>1</v>
      </c>
      <c r="R1022" s="49">
        <f t="shared" si="549"/>
        <v>0</v>
      </c>
      <c r="S1022" s="49">
        <f ca="1">OFFSET(V!$B$7,D1022,Q1022)*H1022</f>
        <v>9788.2000000000007</v>
      </c>
      <c r="T1022" s="49">
        <f ca="1">IF(R1022&gt;0,OFFSET(V!$I$7,D1022,R1022)*IF(R1022=1,H1022-9300,IF(R1022=2,H1022-18000,IF(R1022=3,H1022-45000,0))),0)</f>
        <v>0</v>
      </c>
      <c r="U1022" s="49">
        <f>IF(AND(I1022=1,H1022&gt;20000,H1022&lt;=45000),H1022*V!$G$7,0)+IF(AND(I1022=1,H1022&gt;45000,H1022&lt;=50000),V!$G$7/5000*(50000-H1022)*H1022,0)</f>
        <v>0</v>
      </c>
      <c r="V1022" s="50">
        <f t="shared" ca="1" si="530"/>
        <v>9788.2000000000007</v>
      </c>
      <c r="W1022" s="51">
        <v>11431.359999999999</v>
      </c>
      <c r="X1022" s="51">
        <v>0</v>
      </c>
      <c r="Y1022" s="52">
        <v>0</v>
      </c>
      <c r="Z1022" s="52">
        <v>134812.8456501675</v>
      </c>
      <c r="AA1022" s="52">
        <v>0</v>
      </c>
      <c r="AB1022" s="138">
        <f t="shared" si="550"/>
        <v>0</v>
      </c>
      <c r="AC1022" s="52">
        <v>129749.01298678281</v>
      </c>
      <c r="AD1022" s="138">
        <f t="shared" si="531"/>
        <v>0</v>
      </c>
      <c r="AE1022" s="138">
        <f t="shared" si="532"/>
        <v>2180</v>
      </c>
      <c r="AF1022" s="138">
        <f t="shared" si="533"/>
        <v>0</v>
      </c>
      <c r="AG1022" s="138">
        <f t="shared" si="534"/>
        <v>0</v>
      </c>
      <c r="AH1022" s="29"/>
      <c r="AI1022" s="29"/>
      <c r="AJ1022" s="15"/>
      <c r="AK1022" s="51">
        <f t="shared" ca="1" si="535"/>
        <v>1593248.403710122</v>
      </c>
      <c r="AL1022" s="15">
        <f t="shared" ca="1" si="536"/>
        <v>1704691.963710122</v>
      </c>
      <c r="AM1022" s="49">
        <f t="shared" ca="1" si="537"/>
        <v>9561.332652806439</v>
      </c>
      <c r="AN1022" s="49">
        <f t="shared" ca="1" si="538"/>
        <v>0</v>
      </c>
      <c r="AO1022" s="15"/>
      <c r="AP1022" s="49">
        <f t="shared" ca="1" si="539"/>
        <v>75501.522082275595</v>
      </c>
      <c r="AQ1022" s="15">
        <f t="shared" si="551"/>
        <v>129749.01298678281</v>
      </c>
      <c r="AR1022" s="15">
        <f t="shared" si="552"/>
        <v>0</v>
      </c>
      <c r="AS1022" s="15"/>
      <c r="AT1022" s="15"/>
      <c r="AU1022" s="51">
        <f t="shared" si="540"/>
        <v>0</v>
      </c>
      <c r="AV1022" s="51">
        <f t="shared" ca="1" si="541"/>
        <v>36425.634347789011</v>
      </c>
      <c r="AW1022" s="51">
        <f t="shared" ca="1" si="553"/>
        <v>4846.9552580399031</v>
      </c>
      <c r="AX1022" s="15">
        <f t="shared" ca="1" si="554"/>
        <v>0</v>
      </c>
      <c r="AY1022" s="51">
        <f t="shared" ca="1" si="555"/>
        <v>0</v>
      </c>
      <c r="AZ1022" s="52">
        <f t="shared" ca="1" si="542"/>
        <v>0</v>
      </c>
      <c r="BA1022" s="52">
        <f t="shared" ca="1" si="543"/>
        <v>0</v>
      </c>
      <c r="BB1022" s="52">
        <f t="shared" si="556"/>
        <v>0</v>
      </c>
      <c r="BC1022" s="39">
        <f t="shared" si="557"/>
        <v>0</v>
      </c>
      <c r="BD1022" s="51">
        <f t="shared" ca="1" si="558"/>
        <v>0</v>
      </c>
      <c r="BE1022" s="15">
        <f t="shared" ca="1" si="559"/>
        <v>116774.11168810452</v>
      </c>
      <c r="BF1022" s="39">
        <v>-26567.544999999998</v>
      </c>
      <c r="BG1022" s="15">
        <f t="shared" ca="1" si="560"/>
        <v>1804459.8630510331</v>
      </c>
      <c r="BH1022" s="15"/>
      <c r="BI1022" s="15"/>
    </row>
    <row r="1023" spans="1:61" ht="11.25" x14ac:dyDescent="0.2">
      <c r="A1023" s="20">
        <v>40820</v>
      </c>
      <c r="B1023" s="20"/>
      <c r="C1023" s="20">
        <v>1</v>
      </c>
      <c r="D1023" s="20">
        <f t="shared" si="544"/>
        <v>4</v>
      </c>
      <c r="E1023" s="47">
        <f t="shared" si="545"/>
        <v>2</v>
      </c>
      <c r="F1023" s="47">
        <f t="shared" si="546"/>
        <v>42</v>
      </c>
      <c r="G1023" s="21" t="s">
        <v>1104</v>
      </c>
      <c r="H1023" s="29">
        <v>530</v>
      </c>
      <c r="I1023" s="48"/>
      <c r="J1023" s="29">
        <f t="shared" si="547"/>
        <v>854.32835820895525</v>
      </c>
      <c r="K1023" s="125">
        <v>39810.35</v>
      </c>
      <c r="L1023" s="125">
        <v>96305.74</v>
      </c>
      <c r="M1023" s="125">
        <v>0</v>
      </c>
      <c r="N1023" s="126">
        <f t="shared" si="527"/>
        <v>66222.690600000002</v>
      </c>
      <c r="O1023" s="126">
        <f t="shared" ca="1" si="528"/>
        <v>166606.53721581181</v>
      </c>
      <c r="P1023" s="126">
        <f t="shared" ca="1" si="529"/>
        <v>30115</v>
      </c>
      <c r="Q1023" s="49">
        <f t="shared" si="548"/>
        <v>1</v>
      </c>
      <c r="R1023" s="49">
        <f t="shared" si="549"/>
        <v>0</v>
      </c>
      <c r="S1023" s="49">
        <f ca="1">OFFSET(V!$B$7,D1023,Q1023)*H1023</f>
        <v>2379.7000000000003</v>
      </c>
      <c r="T1023" s="49">
        <f ca="1">IF(R1023&gt;0,OFFSET(V!$I$7,D1023,R1023)*IF(R1023=1,H1023-9300,IF(R1023=2,H1023-18000,IF(R1023=3,H1023-45000,0))),0)</f>
        <v>0</v>
      </c>
      <c r="U1023" s="49">
        <f>IF(AND(I1023=1,H1023&gt;20000,H1023&lt;=45000),H1023*V!$G$7,0)+IF(AND(I1023=1,H1023&gt;45000,H1023&lt;=50000),V!$G$7/5000*(50000-H1023)*H1023,0)</f>
        <v>0</v>
      </c>
      <c r="V1023" s="50">
        <f t="shared" ca="1" si="530"/>
        <v>2379.7000000000003</v>
      </c>
      <c r="W1023" s="51">
        <v>0</v>
      </c>
      <c r="X1023" s="51">
        <v>0</v>
      </c>
      <c r="Y1023" s="52">
        <v>0</v>
      </c>
      <c r="Z1023" s="52">
        <v>4580.4379264986947</v>
      </c>
      <c r="AA1023" s="52">
        <v>0</v>
      </c>
      <c r="AB1023" s="138">
        <f t="shared" si="550"/>
        <v>0</v>
      </c>
      <c r="AC1023" s="52">
        <v>4408.3877700544126</v>
      </c>
      <c r="AD1023" s="138">
        <f t="shared" si="531"/>
        <v>0</v>
      </c>
      <c r="AE1023" s="138">
        <f t="shared" si="532"/>
        <v>530</v>
      </c>
      <c r="AF1023" s="138">
        <f t="shared" si="533"/>
        <v>0</v>
      </c>
      <c r="AG1023" s="138">
        <f t="shared" si="534"/>
        <v>0</v>
      </c>
      <c r="AH1023" s="29"/>
      <c r="AI1023" s="29"/>
      <c r="AJ1023" s="15"/>
      <c r="AK1023" s="51">
        <f t="shared" ca="1" si="535"/>
        <v>387349.38255337829</v>
      </c>
      <c r="AL1023" s="15">
        <f t="shared" ca="1" si="536"/>
        <v>419844.08255337831</v>
      </c>
      <c r="AM1023" s="49">
        <f t="shared" ca="1" si="537"/>
        <v>2324.5441770584462</v>
      </c>
      <c r="AN1023" s="49">
        <f t="shared" ca="1" si="538"/>
        <v>0</v>
      </c>
      <c r="AO1023" s="15"/>
      <c r="AP1023" s="49">
        <f t="shared" ca="1" si="539"/>
        <v>2565.260258295009</v>
      </c>
      <c r="AQ1023" s="15">
        <f t="shared" si="551"/>
        <v>4408.3877700544126</v>
      </c>
      <c r="AR1023" s="15">
        <f t="shared" si="552"/>
        <v>0</v>
      </c>
      <c r="AS1023" s="15"/>
      <c r="AT1023" s="15"/>
      <c r="AU1023" s="51">
        <f t="shared" si="540"/>
        <v>0</v>
      </c>
      <c r="AV1023" s="51">
        <f t="shared" ca="1" si="541"/>
        <v>8855.7734882239347</v>
      </c>
      <c r="AW1023" s="51">
        <f t="shared" ca="1" si="553"/>
        <v>0</v>
      </c>
      <c r="AX1023" s="15">
        <f t="shared" ca="1" si="554"/>
        <v>7012.6459764645315</v>
      </c>
      <c r="AY1023" s="51">
        <f t="shared" ca="1" si="555"/>
        <v>-426.23791817139443</v>
      </c>
      <c r="AZ1023" s="52">
        <f t="shared" ca="1" si="542"/>
        <v>0</v>
      </c>
      <c r="BA1023" s="52">
        <f t="shared" ca="1" si="543"/>
        <v>0</v>
      </c>
      <c r="BB1023" s="52">
        <f t="shared" si="556"/>
        <v>0</v>
      </c>
      <c r="BC1023" s="39">
        <f t="shared" si="557"/>
        <v>0</v>
      </c>
      <c r="BD1023" s="51">
        <f t="shared" ca="1" si="558"/>
        <v>0</v>
      </c>
      <c r="BE1023" s="15">
        <f t="shared" ca="1" si="559"/>
        <v>10994.795828347549</v>
      </c>
      <c r="BF1023" s="39">
        <v>-5820.2039999999997</v>
      </c>
      <c r="BG1023" s="15">
        <f t="shared" ca="1" si="560"/>
        <v>427343.21855878428</v>
      </c>
      <c r="BH1023" s="15"/>
      <c r="BI1023" s="15"/>
    </row>
    <row r="1024" spans="1:61" ht="11.25" x14ac:dyDescent="0.2">
      <c r="A1024" s="20">
        <v>40821</v>
      </c>
      <c r="B1024" s="20"/>
      <c r="C1024" s="20">
        <v>1</v>
      </c>
      <c r="D1024" s="20">
        <f t="shared" si="544"/>
        <v>4</v>
      </c>
      <c r="E1024" s="47">
        <f t="shared" si="545"/>
        <v>2</v>
      </c>
      <c r="F1024" s="47">
        <f t="shared" si="546"/>
        <v>42</v>
      </c>
      <c r="G1024" s="21" t="s">
        <v>1105</v>
      </c>
      <c r="H1024" s="29">
        <v>958</v>
      </c>
      <c r="I1024" s="48"/>
      <c r="J1024" s="29">
        <f t="shared" si="547"/>
        <v>1544.2388059701493</v>
      </c>
      <c r="K1024" s="125">
        <v>43906.899999999994</v>
      </c>
      <c r="L1024" s="125">
        <v>20270.189999999999</v>
      </c>
      <c r="M1024" s="125">
        <v>33488</v>
      </c>
      <c r="N1024" s="126">
        <f t="shared" si="527"/>
        <v>73006.342099999994</v>
      </c>
      <c r="O1024" s="126">
        <f t="shared" ca="1" si="528"/>
        <v>301149.17481650511</v>
      </c>
      <c r="P1024" s="126">
        <f t="shared" ca="1" si="529"/>
        <v>68443</v>
      </c>
      <c r="Q1024" s="49">
        <f t="shared" si="548"/>
        <v>1</v>
      </c>
      <c r="R1024" s="49">
        <f t="shared" si="549"/>
        <v>0</v>
      </c>
      <c r="S1024" s="49">
        <f ca="1">OFFSET(V!$B$7,D1024,Q1024)*H1024</f>
        <v>4301.42</v>
      </c>
      <c r="T1024" s="49">
        <f ca="1">IF(R1024&gt;0,OFFSET(V!$I$7,D1024,R1024)*IF(R1024=1,H1024-9300,IF(R1024=2,H1024-18000,IF(R1024=3,H1024-45000,0))),0)</f>
        <v>0</v>
      </c>
      <c r="U1024" s="49">
        <f>IF(AND(I1024=1,H1024&gt;20000,H1024&lt;=45000),H1024*V!$G$7,0)+IF(AND(I1024=1,H1024&gt;45000,H1024&lt;=50000),V!$G$7/5000*(50000-H1024)*H1024,0)</f>
        <v>0</v>
      </c>
      <c r="V1024" s="50">
        <f t="shared" ca="1" si="530"/>
        <v>4301.42</v>
      </c>
      <c r="W1024" s="51">
        <v>0</v>
      </c>
      <c r="X1024" s="51">
        <v>0</v>
      </c>
      <c r="Y1024" s="52">
        <v>0</v>
      </c>
      <c r="Z1024" s="52">
        <v>11088.421037332033</v>
      </c>
      <c r="AA1024" s="52">
        <v>0</v>
      </c>
      <c r="AB1024" s="138">
        <f t="shared" si="550"/>
        <v>0</v>
      </c>
      <c r="AC1024" s="52">
        <v>10671.918378676566</v>
      </c>
      <c r="AD1024" s="138">
        <f t="shared" si="531"/>
        <v>0</v>
      </c>
      <c r="AE1024" s="138">
        <f t="shared" si="532"/>
        <v>958</v>
      </c>
      <c r="AF1024" s="138">
        <f t="shared" si="533"/>
        <v>0</v>
      </c>
      <c r="AG1024" s="138">
        <f t="shared" si="534"/>
        <v>0</v>
      </c>
      <c r="AH1024" s="29"/>
      <c r="AI1024" s="29"/>
      <c r="AJ1024" s="15"/>
      <c r="AK1024" s="51">
        <f t="shared" ca="1" si="535"/>
        <v>700152.28016252152</v>
      </c>
      <c r="AL1024" s="15">
        <f t="shared" ca="1" si="536"/>
        <v>772896.70016252156</v>
      </c>
      <c r="AM1024" s="49">
        <f t="shared" ca="1" si="537"/>
        <v>4201.72324834338</v>
      </c>
      <c r="AN1024" s="49">
        <f t="shared" ca="1" si="538"/>
        <v>0</v>
      </c>
      <c r="AO1024" s="15"/>
      <c r="AP1024" s="49">
        <f t="shared" ca="1" si="539"/>
        <v>6210.0363045533977</v>
      </c>
      <c r="AQ1024" s="15">
        <f t="shared" si="551"/>
        <v>10671.918378676566</v>
      </c>
      <c r="AR1024" s="15">
        <f t="shared" si="552"/>
        <v>0</v>
      </c>
      <c r="AS1024" s="15"/>
      <c r="AT1024" s="15"/>
      <c r="AU1024" s="51">
        <f t="shared" si="540"/>
        <v>0</v>
      </c>
      <c r="AV1024" s="51">
        <f t="shared" ca="1" si="541"/>
        <v>16007.2283051293</v>
      </c>
      <c r="AW1024" s="51">
        <f t="shared" ca="1" si="553"/>
        <v>0</v>
      </c>
      <c r="AX1024" s="15">
        <f t="shared" ca="1" si="554"/>
        <v>11545.346231006131</v>
      </c>
      <c r="AY1024" s="51">
        <f t="shared" ca="1" si="555"/>
        <v>-701.74144803371257</v>
      </c>
      <c r="AZ1024" s="52">
        <f t="shared" ca="1" si="542"/>
        <v>0</v>
      </c>
      <c r="BA1024" s="52">
        <f t="shared" ca="1" si="543"/>
        <v>0</v>
      </c>
      <c r="BB1024" s="52">
        <f t="shared" si="556"/>
        <v>0</v>
      </c>
      <c r="BC1024" s="39">
        <f t="shared" si="557"/>
        <v>0</v>
      </c>
      <c r="BD1024" s="51">
        <f t="shared" ca="1" si="558"/>
        <v>0</v>
      </c>
      <c r="BE1024" s="15">
        <f t="shared" ca="1" si="559"/>
        <v>21515.523161648984</v>
      </c>
      <c r="BF1024" s="39">
        <v>-9179.5329999999994</v>
      </c>
      <c r="BG1024" s="15">
        <f t="shared" ca="1" si="560"/>
        <v>789434.41357251385</v>
      </c>
      <c r="BH1024" s="15"/>
      <c r="BI1024" s="15"/>
    </row>
    <row r="1025" spans="1:61" ht="11.25" x14ac:dyDescent="0.2">
      <c r="A1025" s="20">
        <v>40822</v>
      </c>
      <c r="B1025" s="20"/>
      <c r="C1025" s="20">
        <v>1</v>
      </c>
      <c r="D1025" s="20">
        <f t="shared" si="544"/>
        <v>4</v>
      </c>
      <c r="E1025" s="47">
        <f t="shared" si="545"/>
        <v>3</v>
      </c>
      <c r="F1025" s="47">
        <f t="shared" si="546"/>
        <v>43</v>
      </c>
      <c r="G1025" s="21" t="s">
        <v>1106</v>
      </c>
      <c r="H1025" s="29">
        <v>1732</v>
      </c>
      <c r="I1025" s="48"/>
      <c r="J1025" s="29">
        <f t="shared" si="547"/>
        <v>2791.8805970149256</v>
      </c>
      <c r="K1025" s="125">
        <v>119124.34999999999</v>
      </c>
      <c r="L1025" s="125">
        <v>312497.03999999998</v>
      </c>
      <c r="M1025" s="125">
        <v>0</v>
      </c>
      <c r="N1025" s="126">
        <f t="shared" si="527"/>
        <v>207643.37760000001</v>
      </c>
      <c r="O1025" s="126">
        <f t="shared" ca="1" si="528"/>
        <v>544457.58954299265</v>
      </c>
      <c r="P1025" s="126">
        <f t="shared" ca="1" si="529"/>
        <v>101044</v>
      </c>
      <c r="Q1025" s="49">
        <f t="shared" si="548"/>
        <v>1</v>
      </c>
      <c r="R1025" s="49">
        <f t="shared" si="549"/>
        <v>0</v>
      </c>
      <c r="S1025" s="49">
        <f ca="1">OFFSET(V!$B$7,D1025,Q1025)*H1025</f>
        <v>7776.68</v>
      </c>
      <c r="T1025" s="49">
        <f ca="1">IF(R1025&gt;0,OFFSET(V!$I$7,D1025,R1025)*IF(R1025=1,H1025-9300,IF(R1025=2,H1025-18000,IF(R1025=3,H1025-45000,0))),0)</f>
        <v>0</v>
      </c>
      <c r="U1025" s="49">
        <f>IF(AND(I1025=1,H1025&gt;20000,H1025&lt;=45000),H1025*V!$G$7,0)+IF(AND(I1025=1,H1025&gt;45000,H1025&lt;=50000),V!$G$7/5000*(50000-H1025)*H1025,0)</f>
        <v>0</v>
      </c>
      <c r="V1025" s="50">
        <f t="shared" ca="1" si="530"/>
        <v>7776.68</v>
      </c>
      <c r="W1025" s="51">
        <v>0</v>
      </c>
      <c r="X1025" s="51">
        <v>0</v>
      </c>
      <c r="Y1025" s="52">
        <v>0</v>
      </c>
      <c r="Z1025" s="52">
        <v>46948.249674789062</v>
      </c>
      <c r="AA1025" s="52">
        <v>0</v>
      </c>
      <c r="AB1025" s="138">
        <f t="shared" si="550"/>
        <v>0</v>
      </c>
      <c r="AC1025" s="52">
        <v>45184.782113182548</v>
      </c>
      <c r="AD1025" s="138">
        <f t="shared" si="531"/>
        <v>0</v>
      </c>
      <c r="AE1025" s="138">
        <f t="shared" si="532"/>
        <v>1732</v>
      </c>
      <c r="AF1025" s="138">
        <f t="shared" si="533"/>
        <v>0</v>
      </c>
      <c r="AG1025" s="138">
        <f t="shared" si="534"/>
        <v>0</v>
      </c>
      <c r="AH1025" s="29"/>
      <c r="AI1025" s="29"/>
      <c r="AJ1025" s="15"/>
      <c r="AK1025" s="51">
        <f t="shared" ca="1" si="535"/>
        <v>1265828.5482687759</v>
      </c>
      <c r="AL1025" s="15">
        <f t="shared" ca="1" si="536"/>
        <v>1374649.2282687759</v>
      </c>
      <c r="AM1025" s="49">
        <f t="shared" ca="1" si="537"/>
        <v>7596.43493333062</v>
      </c>
      <c r="AN1025" s="49">
        <f t="shared" ca="1" si="538"/>
        <v>0</v>
      </c>
      <c r="AO1025" s="15"/>
      <c r="AP1025" s="49">
        <f t="shared" ca="1" si="539"/>
        <v>26293.22370913747</v>
      </c>
      <c r="AQ1025" s="15">
        <f t="shared" si="551"/>
        <v>45184.782113182548</v>
      </c>
      <c r="AR1025" s="15">
        <f t="shared" si="552"/>
        <v>0</v>
      </c>
      <c r="AS1025" s="15"/>
      <c r="AT1025" s="15"/>
      <c r="AU1025" s="51">
        <f t="shared" si="540"/>
        <v>0</v>
      </c>
      <c r="AV1025" s="51">
        <f t="shared" ca="1" si="541"/>
        <v>28939.999399252556</v>
      </c>
      <c r="AW1025" s="51">
        <f t="shared" ca="1" si="553"/>
        <v>0</v>
      </c>
      <c r="AX1025" s="15">
        <f t="shared" ca="1" si="554"/>
        <v>10048.440995207478</v>
      </c>
      <c r="AY1025" s="51">
        <f t="shared" ca="1" si="555"/>
        <v>-610.75756355586691</v>
      </c>
      <c r="AZ1025" s="52">
        <f t="shared" ca="1" si="542"/>
        <v>0</v>
      </c>
      <c r="BA1025" s="52">
        <f t="shared" ca="1" si="543"/>
        <v>0</v>
      </c>
      <c r="BB1025" s="52">
        <f t="shared" si="556"/>
        <v>0</v>
      </c>
      <c r="BC1025" s="39">
        <f t="shared" si="557"/>
        <v>0</v>
      </c>
      <c r="BD1025" s="51">
        <f t="shared" ca="1" si="558"/>
        <v>0</v>
      </c>
      <c r="BE1025" s="15">
        <f t="shared" ca="1" si="559"/>
        <v>54622.465544834158</v>
      </c>
      <c r="BF1025" s="39">
        <v>-18855.972000000002</v>
      </c>
      <c r="BG1025" s="15">
        <f t="shared" ca="1" si="560"/>
        <v>1418012.1567469407</v>
      </c>
      <c r="BH1025" s="15"/>
      <c r="BI1025" s="15"/>
    </row>
    <row r="1026" spans="1:61" ht="11.25" x14ac:dyDescent="0.2">
      <c r="A1026" s="20">
        <v>40823</v>
      </c>
      <c r="B1026" s="20"/>
      <c r="C1026" s="20">
        <v>1</v>
      </c>
      <c r="D1026" s="20">
        <f t="shared" si="544"/>
        <v>4</v>
      </c>
      <c r="E1026" s="47">
        <f t="shared" si="545"/>
        <v>3</v>
      </c>
      <c r="F1026" s="47">
        <f t="shared" si="546"/>
        <v>43</v>
      </c>
      <c r="G1026" s="21" t="s">
        <v>1107</v>
      </c>
      <c r="H1026" s="29">
        <v>1083</v>
      </c>
      <c r="I1026" s="48"/>
      <c r="J1026" s="29">
        <f t="shared" si="547"/>
        <v>1745.7313432835822</v>
      </c>
      <c r="K1026" s="125">
        <v>62206.7</v>
      </c>
      <c r="L1026" s="125">
        <v>191044.98</v>
      </c>
      <c r="M1026" s="125">
        <v>0</v>
      </c>
      <c r="N1026" s="126">
        <f t="shared" si="527"/>
        <v>119296.3662</v>
      </c>
      <c r="O1026" s="126">
        <f t="shared" ca="1" si="528"/>
        <v>340443.16944287583</v>
      </c>
      <c r="P1026" s="126">
        <f t="shared" ca="1" si="529"/>
        <v>66344</v>
      </c>
      <c r="Q1026" s="49">
        <f t="shared" si="548"/>
        <v>1</v>
      </c>
      <c r="R1026" s="49">
        <f t="shared" si="549"/>
        <v>0</v>
      </c>
      <c r="S1026" s="49">
        <f ca="1">OFFSET(V!$B$7,D1026,Q1026)*H1026</f>
        <v>4862.67</v>
      </c>
      <c r="T1026" s="49">
        <f ca="1">IF(R1026&gt;0,OFFSET(V!$I$7,D1026,R1026)*IF(R1026=1,H1026-9300,IF(R1026=2,H1026-18000,IF(R1026=3,H1026-45000,0))),0)</f>
        <v>0</v>
      </c>
      <c r="U1026" s="49">
        <f>IF(AND(I1026=1,H1026&gt;20000,H1026&lt;=45000),H1026*V!$G$7,0)+IF(AND(I1026=1,H1026&gt;45000,H1026&lt;=50000),V!$G$7/5000*(50000-H1026)*H1026,0)</f>
        <v>0</v>
      </c>
      <c r="V1026" s="50">
        <f t="shared" ca="1" si="530"/>
        <v>4862.67</v>
      </c>
      <c r="W1026" s="51">
        <v>0</v>
      </c>
      <c r="X1026" s="51">
        <v>0</v>
      </c>
      <c r="Y1026" s="52">
        <v>0</v>
      </c>
      <c r="Z1026" s="52">
        <v>16681.017128987009</v>
      </c>
      <c r="AA1026" s="52">
        <v>0</v>
      </c>
      <c r="AB1026" s="138">
        <f t="shared" si="550"/>
        <v>0</v>
      </c>
      <c r="AC1026" s="52">
        <v>16054.445684783248</v>
      </c>
      <c r="AD1026" s="138">
        <f t="shared" si="531"/>
        <v>0</v>
      </c>
      <c r="AE1026" s="138">
        <f t="shared" si="532"/>
        <v>1083</v>
      </c>
      <c r="AF1026" s="138">
        <f t="shared" si="533"/>
        <v>0</v>
      </c>
      <c r="AG1026" s="138">
        <f t="shared" si="534"/>
        <v>0</v>
      </c>
      <c r="AH1026" s="29"/>
      <c r="AI1026" s="29"/>
      <c r="AJ1026" s="15"/>
      <c r="AK1026" s="51">
        <f t="shared" ca="1" si="535"/>
        <v>791508.26661378995</v>
      </c>
      <c r="AL1026" s="15">
        <f t="shared" ca="1" si="536"/>
        <v>862714.93661378999</v>
      </c>
      <c r="AM1026" s="49">
        <f t="shared" ca="1" si="537"/>
        <v>4749.9647995364094</v>
      </c>
      <c r="AN1026" s="49">
        <f t="shared" ca="1" si="538"/>
        <v>0</v>
      </c>
      <c r="AO1026" s="15"/>
      <c r="AP1026" s="49">
        <f t="shared" ca="1" si="539"/>
        <v>9342.1526490674241</v>
      </c>
      <c r="AQ1026" s="15">
        <f t="shared" si="551"/>
        <v>16054.445684783248</v>
      </c>
      <c r="AR1026" s="15">
        <f t="shared" si="552"/>
        <v>0</v>
      </c>
      <c r="AS1026" s="15"/>
      <c r="AT1026" s="15"/>
      <c r="AU1026" s="51">
        <f t="shared" si="540"/>
        <v>0</v>
      </c>
      <c r="AV1026" s="51">
        <f t="shared" ca="1" si="541"/>
        <v>18095.854127823626</v>
      </c>
      <c r="AW1026" s="51">
        <f t="shared" ca="1" si="553"/>
        <v>0</v>
      </c>
      <c r="AX1026" s="15">
        <f t="shared" ca="1" si="554"/>
        <v>11383.561092107804</v>
      </c>
      <c r="AY1026" s="51">
        <f t="shared" ca="1" si="555"/>
        <v>-691.90793283466655</v>
      </c>
      <c r="AZ1026" s="52">
        <f t="shared" ca="1" si="542"/>
        <v>0</v>
      </c>
      <c r="BA1026" s="52">
        <f t="shared" ca="1" si="543"/>
        <v>0</v>
      </c>
      <c r="BB1026" s="52">
        <f t="shared" si="556"/>
        <v>0</v>
      </c>
      <c r="BC1026" s="39">
        <f t="shared" si="557"/>
        <v>0</v>
      </c>
      <c r="BD1026" s="51">
        <f t="shared" ca="1" si="558"/>
        <v>0</v>
      </c>
      <c r="BE1026" s="15">
        <f t="shared" ca="1" si="559"/>
        <v>26746.098844056385</v>
      </c>
      <c r="BF1026" s="39">
        <v>-11755.2</v>
      </c>
      <c r="BG1026" s="15">
        <f t="shared" ca="1" si="560"/>
        <v>882455.8002573828</v>
      </c>
      <c r="BH1026" s="15"/>
      <c r="BI1026" s="15"/>
    </row>
    <row r="1027" spans="1:61" ht="11.25" x14ac:dyDescent="0.2">
      <c r="A1027" s="20">
        <v>40824</v>
      </c>
      <c r="B1027" s="20"/>
      <c r="C1027" s="20">
        <v>1</v>
      </c>
      <c r="D1027" s="20">
        <f t="shared" si="544"/>
        <v>4</v>
      </c>
      <c r="E1027" s="47">
        <f t="shared" si="545"/>
        <v>3</v>
      </c>
      <c r="F1027" s="47">
        <f t="shared" si="546"/>
        <v>43</v>
      </c>
      <c r="G1027" s="21" t="s">
        <v>1108</v>
      </c>
      <c r="H1027" s="29">
        <v>2108</v>
      </c>
      <c r="I1027" s="48"/>
      <c r="J1027" s="29">
        <f t="shared" si="547"/>
        <v>3397.9701492537315</v>
      </c>
      <c r="K1027" s="125">
        <v>124595.09999999998</v>
      </c>
      <c r="L1027" s="125">
        <v>122592.47</v>
      </c>
      <c r="M1027" s="125">
        <v>0</v>
      </c>
      <c r="N1027" s="126">
        <f t="shared" si="527"/>
        <v>137519.53529999999</v>
      </c>
      <c r="O1027" s="126">
        <f t="shared" ca="1" si="528"/>
        <v>662653.92537911574</v>
      </c>
      <c r="P1027" s="126">
        <f t="shared" ca="1" si="529"/>
        <v>157540</v>
      </c>
      <c r="Q1027" s="49">
        <f t="shared" si="548"/>
        <v>1</v>
      </c>
      <c r="R1027" s="49">
        <f t="shared" si="549"/>
        <v>0</v>
      </c>
      <c r="S1027" s="49">
        <f ca="1">OFFSET(V!$B$7,D1027,Q1027)*H1027</f>
        <v>9464.92</v>
      </c>
      <c r="T1027" s="49">
        <f ca="1">IF(R1027&gt;0,OFFSET(V!$I$7,D1027,R1027)*IF(R1027=1,H1027-9300,IF(R1027=2,H1027-18000,IF(R1027=3,H1027-45000,0))),0)</f>
        <v>0</v>
      </c>
      <c r="U1027" s="49">
        <f>IF(AND(I1027=1,H1027&gt;20000,H1027&lt;=45000),H1027*V!$G$7,0)+IF(AND(I1027=1,H1027&gt;45000,H1027&lt;=50000),V!$G$7/5000*(50000-H1027)*H1027,0)</f>
        <v>0</v>
      </c>
      <c r="V1027" s="50">
        <f t="shared" ca="1" si="530"/>
        <v>9464.92</v>
      </c>
      <c r="W1027" s="51">
        <v>10896.8</v>
      </c>
      <c r="X1027" s="51">
        <v>0</v>
      </c>
      <c r="Y1027" s="52">
        <v>0</v>
      </c>
      <c r="Z1027" s="52">
        <v>64711.975756342501</v>
      </c>
      <c r="AA1027" s="52">
        <v>19372</v>
      </c>
      <c r="AB1027" s="138">
        <f t="shared" si="550"/>
        <v>18372</v>
      </c>
      <c r="AC1027" s="52">
        <v>62281.268096647618</v>
      </c>
      <c r="AD1027" s="138">
        <f t="shared" si="531"/>
        <v>0</v>
      </c>
      <c r="AE1027" s="138">
        <f t="shared" si="532"/>
        <v>2108</v>
      </c>
      <c r="AF1027" s="138">
        <f t="shared" si="533"/>
        <v>0</v>
      </c>
      <c r="AG1027" s="138">
        <f t="shared" si="534"/>
        <v>0</v>
      </c>
      <c r="AH1027" s="29"/>
      <c r="AI1027" s="29"/>
      <c r="AJ1027" s="15"/>
      <c r="AK1027" s="51">
        <f t="shared" ca="1" si="535"/>
        <v>1540627.3555141913</v>
      </c>
      <c r="AL1027" s="15">
        <f t="shared" ca="1" si="536"/>
        <v>1718529.0755141913</v>
      </c>
      <c r="AM1027" s="49">
        <f t="shared" ca="1" si="537"/>
        <v>9245.5455193192538</v>
      </c>
      <c r="AN1027" s="49">
        <f t="shared" ca="1" si="538"/>
        <v>0</v>
      </c>
      <c r="AO1027" s="15"/>
      <c r="AP1027" s="49">
        <f t="shared" ca="1" si="539"/>
        <v>36241.744197238564</v>
      </c>
      <c r="AQ1027" s="15">
        <f t="shared" si="551"/>
        <v>62281.268096647618</v>
      </c>
      <c r="AR1027" s="15">
        <f t="shared" si="552"/>
        <v>0</v>
      </c>
      <c r="AS1027" s="15"/>
      <c r="AT1027" s="15"/>
      <c r="AU1027" s="51">
        <f t="shared" si="540"/>
        <v>9186</v>
      </c>
      <c r="AV1027" s="51">
        <f t="shared" ca="1" si="541"/>
        <v>35222.58587391708</v>
      </c>
      <c r="AW1027" s="51">
        <f t="shared" ca="1" si="553"/>
        <v>0</v>
      </c>
      <c r="AX1027" s="15">
        <f t="shared" ca="1" si="554"/>
        <v>18369.061974508033</v>
      </c>
      <c r="AY1027" s="51">
        <f t="shared" ca="1" si="555"/>
        <v>-1116.4959362062314</v>
      </c>
      <c r="AZ1027" s="52">
        <f t="shared" ca="1" si="542"/>
        <v>0</v>
      </c>
      <c r="BA1027" s="52">
        <f t="shared" ca="1" si="543"/>
        <v>0</v>
      </c>
      <c r="BB1027" s="52">
        <f t="shared" si="556"/>
        <v>0</v>
      </c>
      <c r="BC1027" s="39">
        <f t="shared" si="557"/>
        <v>0</v>
      </c>
      <c r="BD1027" s="51">
        <f t="shared" ca="1" si="558"/>
        <v>0</v>
      </c>
      <c r="BE1027" s="15">
        <f t="shared" ca="1" si="559"/>
        <v>79533.834134949415</v>
      </c>
      <c r="BF1027" s="39">
        <v>-21270.483</v>
      </c>
      <c r="BG1027" s="15">
        <f t="shared" ca="1" si="560"/>
        <v>1786037.97216846</v>
      </c>
      <c r="BH1027" s="15"/>
      <c r="BI1027" s="15"/>
    </row>
    <row r="1028" spans="1:61" ht="11.25" x14ac:dyDescent="0.2">
      <c r="A1028" s="20">
        <v>40825</v>
      </c>
      <c r="B1028" s="20"/>
      <c r="C1028" s="20">
        <v>1</v>
      </c>
      <c r="D1028" s="20">
        <f t="shared" si="544"/>
        <v>4</v>
      </c>
      <c r="E1028" s="47">
        <f t="shared" si="545"/>
        <v>3</v>
      </c>
      <c r="F1028" s="47">
        <f t="shared" si="546"/>
        <v>43</v>
      </c>
      <c r="G1028" s="21" t="s">
        <v>1109</v>
      </c>
      <c r="H1028" s="29">
        <v>1246</v>
      </c>
      <c r="I1028" s="48"/>
      <c r="J1028" s="29">
        <f t="shared" si="547"/>
        <v>2008.4776119402984</v>
      </c>
      <c r="K1028" s="125">
        <v>77314.75</v>
      </c>
      <c r="L1028" s="125">
        <v>189811.85</v>
      </c>
      <c r="M1028" s="125">
        <v>0</v>
      </c>
      <c r="N1028" s="126">
        <f t="shared" si="527"/>
        <v>129693.2415</v>
      </c>
      <c r="O1028" s="126">
        <f t="shared" ca="1" si="528"/>
        <v>391682.53843566321</v>
      </c>
      <c r="P1028" s="126">
        <f t="shared" ca="1" si="529"/>
        <v>78597</v>
      </c>
      <c r="Q1028" s="49">
        <f t="shared" si="548"/>
        <v>1</v>
      </c>
      <c r="R1028" s="49">
        <f t="shared" si="549"/>
        <v>0</v>
      </c>
      <c r="S1028" s="49">
        <f ca="1">OFFSET(V!$B$7,D1028,Q1028)*H1028</f>
        <v>5594.54</v>
      </c>
      <c r="T1028" s="49">
        <f ca="1">IF(R1028&gt;0,OFFSET(V!$I$7,D1028,R1028)*IF(R1028=1,H1028-9300,IF(R1028=2,H1028-18000,IF(R1028=3,H1028-45000,0))),0)</f>
        <v>0</v>
      </c>
      <c r="U1028" s="49">
        <f>IF(AND(I1028=1,H1028&gt;20000,H1028&lt;=45000),H1028*V!$G$7,0)+IF(AND(I1028=1,H1028&gt;45000,H1028&lt;=50000),V!$G$7/5000*(50000-H1028)*H1028,0)</f>
        <v>0</v>
      </c>
      <c r="V1028" s="50">
        <f t="shared" ca="1" si="530"/>
        <v>5594.54</v>
      </c>
      <c r="W1028" s="51">
        <v>0</v>
      </c>
      <c r="X1028" s="51">
        <v>0</v>
      </c>
      <c r="Y1028" s="52">
        <v>0</v>
      </c>
      <c r="Z1028" s="52">
        <v>19380.042586280822</v>
      </c>
      <c r="AA1028" s="52">
        <v>0</v>
      </c>
      <c r="AB1028" s="138">
        <f t="shared" si="550"/>
        <v>0</v>
      </c>
      <c r="AC1028" s="52">
        <v>18652.090496901619</v>
      </c>
      <c r="AD1028" s="138">
        <f t="shared" si="531"/>
        <v>0</v>
      </c>
      <c r="AE1028" s="138">
        <f t="shared" si="532"/>
        <v>1246</v>
      </c>
      <c r="AF1028" s="138">
        <f t="shared" si="533"/>
        <v>0</v>
      </c>
      <c r="AG1028" s="138">
        <f t="shared" si="534"/>
        <v>0</v>
      </c>
      <c r="AH1028" s="29"/>
      <c r="AI1028" s="29"/>
      <c r="AJ1028" s="15"/>
      <c r="AK1028" s="51">
        <f t="shared" ca="1" si="535"/>
        <v>910636.47294624394</v>
      </c>
      <c r="AL1028" s="15">
        <f t="shared" ca="1" si="536"/>
        <v>994828.01294624398</v>
      </c>
      <c r="AM1028" s="49">
        <f t="shared" ca="1" si="537"/>
        <v>5464.8717822921208</v>
      </c>
      <c r="AN1028" s="49">
        <f t="shared" ca="1" si="538"/>
        <v>0</v>
      </c>
      <c r="AO1028" s="15"/>
      <c r="AP1028" s="49">
        <f t="shared" ca="1" si="539"/>
        <v>10853.733605479345</v>
      </c>
      <c r="AQ1028" s="15">
        <f t="shared" si="551"/>
        <v>18652.090496901619</v>
      </c>
      <c r="AR1028" s="15">
        <f t="shared" si="552"/>
        <v>0</v>
      </c>
      <c r="AS1028" s="15"/>
      <c r="AT1028" s="15"/>
      <c r="AU1028" s="51">
        <f t="shared" si="540"/>
        <v>0</v>
      </c>
      <c r="AV1028" s="51">
        <f t="shared" ca="1" si="541"/>
        <v>20819.422200617024</v>
      </c>
      <c r="AW1028" s="51">
        <f t="shared" ca="1" si="553"/>
        <v>0</v>
      </c>
      <c r="AX1028" s="15">
        <f t="shared" ca="1" si="554"/>
        <v>13021.06530919475</v>
      </c>
      <c r="AY1028" s="51">
        <f t="shared" ca="1" si="555"/>
        <v>-791.43760976837984</v>
      </c>
      <c r="AZ1028" s="52">
        <f t="shared" ca="1" si="542"/>
        <v>0</v>
      </c>
      <c r="BA1028" s="52">
        <f t="shared" ca="1" si="543"/>
        <v>0</v>
      </c>
      <c r="BB1028" s="52">
        <f t="shared" si="556"/>
        <v>0</v>
      </c>
      <c r="BC1028" s="39">
        <f t="shared" si="557"/>
        <v>0</v>
      </c>
      <c r="BD1028" s="51">
        <f t="shared" ca="1" si="558"/>
        <v>0</v>
      </c>
      <c r="BE1028" s="15">
        <f t="shared" ca="1" si="559"/>
        <v>30881.718196327987</v>
      </c>
      <c r="BF1028" s="39">
        <v>-12476.895</v>
      </c>
      <c r="BG1028" s="15">
        <f t="shared" ca="1" si="560"/>
        <v>1018697.7079248641</v>
      </c>
      <c r="BH1028" s="15"/>
      <c r="BI1028" s="15"/>
    </row>
    <row r="1029" spans="1:61" ht="11.25" x14ac:dyDescent="0.2">
      <c r="A1029" s="20">
        <v>40826</v>
      </c>
      <c r="B1029" s="20"/>
      <c r="C1029" s="20">
        <v>1</v>
      </c>
      <c r="D1029" s="20">
        <f t="shared" si="544"/>
        <v>4</v>
      </c>
      <c r="E1029" s="47">
        <f t="shared" si="545"/>
        <v>2</v>
      </c>
      <c r="F1029" s="47">
        <f t="shared" si="546"/>
        <v>42</v>
      </c>
      <c r="G1029" s="21" t="s">
        <v>1110</v>
      </c>
      <c r="H1029" s="29">
        <v>525</v>
      </c>
      <c r="I1029" s="48"/>
      <c r="J1029" s="29">
        <f t="shared" si="547"/>
        <v>846.26865671641792</v>
      </c>
      <c r="K1029" s="125">
        <v>26731.550000000003</v>
      </c>
      <c r="L1029" s="125">
        <v>31902.52</v>
      </c>
      <c r="M1029" s="125">
        <v>0</v>
      </c>
      <c r="N1029" s="126">
        <f t="shared" si="527"/>
        <v>31688.698799999998</v>
      </c>
      <c r="O1029" s="126">
        <f t="shared" ca="1" si="528"/>
        <v>165034.77743075698</v>
      </c>
      <c r="P1029" s="126">
        <f t="shared" ca="1" si="529"/>
        <v>40004</v>
      </c>
      <c r="Q1029" s="49">
        <f t="shared" si="548"/>
        <v>1</v>
      </c>
      <c r="R1029" s="49">
        <f t="shared" si="549"/>
        <v>0</v>
      </c>
      <c r="S1029" s="49">
        <f ca="1">OFFSET(V!$B$7,D1029,Q1029)*H1029</f>
        <v>2357.25</v>
      </c>
      <c r="T1029" s="49">
        <f ca="1">IF(R1029&gt;0,OFFSET(V!$I$7,D1029,R1029)*IF(R1029=1,H1029-9300,IF(R1029=2,H1029-18000,IF(R1029=3,H1029-45000,0))),0)</f>
        <v>0</v>
      </c>
      <c r="U1029" s="49">
        <f>IF(AND(I1029=1,H1029&gt;20000,H1029&lt;=45000),H1029*V!$G$7,0)+IF(AND(I1029=1,H1029&gt;45000,H1029&lt;=50000),V!$G$7/5000*(50000-H1029)*H1029,0)</f>
        <v>0</v>
      </c>
      <c r="V1029" s="50">
        <f t="shared" ca="1" si="530"/>
        <v>2357.25</v>
      </c>
      <c r="W1029" s="51">
        <v>0</v>
      </c>
      <c r="X1029" s="51">
        <v>0</v>
      </c>
      <c r="Y1029" s="52">
        <v>0</v>
      </c>
      <c r="Z1029" s="52">
        <v>10712.13563657769</v>
      </c>
      <c r="AA1029" s="52">
        <v>0</v>
      </c>
      <c r="AB1029" s="138">
        <f t="shared" si="550"/>
        <v>0</v>
      </c>
      <c r="AC1029" s="52">
        <v>10309.766989365309</v>
      </c>
      <c r="AD1029" s="138">
        <f t="shared" si="531"/>
        <v>0</v>
      </c>
      <c r="AE1029" s="138">
        <f t="shared" si="532"/>
        <v>525</v>
      </c>
      <c r="AF1029" s="138">
        <f t="shared" si="533"/>
        <v>0</v>
      </c>
      <c r="AG1029" s="138">
        <f t="shared" si="534"/>
        <v>0</v>
      </c>
      <c r="AH1029" s="29"/>
      <c r="AI1029" s="29"/>
      <c r="AJ1029" s="15"/>
      <c r="AK1029" s="51">
        <f t="shared" ca="1" si="535"/>
        <v>383695.14309532754</v>
      </c>
      <c r="AL1029" s="15">
        <f t="shared" ca="1" si="536"/>
        <v>426056.39309532754</v>
      </c>
      <c r="AM1029" s="49">
        <f t="shared" ca="1" si="537"/>
        <v>2302.614515010725</v>
      </c>
      <c r="AN1029" s="49">
        <f t="shared" ca="1" si="538"/>
        <v>0</v>
      </c>
      <c r="AO1029" s="15"/>
      <c r="AP1029" s="49">
        <f t="shared" ca="1" si="539"/>
        <v>5999.2988161688354</v>
      </c>
      <c r="AQ1029" s="15">
        <f t="shared" si="551"/>
        <v>10309.766989365309</v>
      </c>
      <c r="AR1029" s="15">
        <f t="shared" si="552"/>
        <v>0</v>
      </c>
      <c r="AS1029" s="15"/>
      <c r="AT1029" s="15"/>
      <c r="AU1029" s="51">
        <f t="shared" si="540"/>
        <v>0</v>
      </c>
      <c r="AV1029" s="51">
        <f t="shared" ca="1" si="541"/>
        <v>8772.2284553161608</v>
      </c>
      <c r="AW1029" s="51">
        <f t="shared" ca="1" si="553"/>
        <v>0</v>
      </c>
      <c r="AX1029" s="15">
        <f t="shared" ca="1" si="554"/>
        <v>4461.760282119687</v>
      </c>
      <c r="AY1029" s="51">
        <f t="shared" ca="1" si="555"/>
        <v>-271.1917043029311</v>
      </c>
      <c r="AZ1029" s="52">
        <f t="shared" ca="1" si="542"/>
        <v>0</v>
      </c>
      <c r="BA1029" s="52">
        <f t="shared" ca="1" si="543"/>
        <v>0</v>
      </c>
      <c r="BB1029" s="52">
        <f t="shared" si="556"/>
        <v>0</v>
      </c>
      <c r="BC1029" s="39">
        <f t="shared" si="557"/>
        <v>0</v>
      </c>
      <c r="BD1029" s="51">
        <f t="shared" ca="1" si="558"/>
        <v>0</v>
      </c>
      <c r="BE1029" s="15">
        <f t="shared" ca="1" si="559"/>
        <v>14500.335567182065</v>
      </c>
      <c r="BF1029" s="39">
        <v>-4816.3860000000004</v>
      </c>
      <c r="BG1029" s="15">
        <f t="shared" ca="1" si="560"/>
        <v>438042.95717752032</v>
      </c>
      <c r="BH1029" s="15"/>
      <c r="BI1029" s="15"/>
    </row>
    <row r="1030" spans="1:61" ht="11.25" x14ac:dyDescent="0.2">
      <c r="A1030" s="20">
        <v>40827</v>
      </c>
      <c r="B1030" s="20"/>
      <c r="C1030" s="20">
        <v>1</v>
      </c>
      <c r="D1030" s="20">
        <f t="shared" si="544"/>
        <v>4</v>
      </c>
      <c r="E1030" s="47">
        <f t="shared" si="545"/>
        <v>4</v>
      </c>
      <c r="F1030" s="47">
        <f t="shared" si="546"/>
        <v>44</v>
      </c>
      <c r="G1030" s="21" t="s">
        <v>1111</v>
      </c>
      <c r="H1030" s="29">
        <v>2976</v>
      </c>
      <c r="I1030" s="48"/>
      <c r="J1030" s="29">
        <f t="shared" si="547"/>
        <v>4797.1343283582091</v>
      </c>
      <c r="K1030" s="125">
        <v>204316.19999999998</v>
      </c>
      <c r="L1030" s="125">
        <v>597120.9</v>
      </c>
      <c r="M1030" s="125">
        <v>0</v>
      </c>
      <c r="N1030" s="126">
        <f t="shared" si="527"/>
        <v>379984.815</v>
      </c>
      <c r="O1030" s="126">
        <f t="shared" ca="1" si="528"/>
        <v>935511.4240646339</v>
      </c>
      <c r="P1030" s="126">
        <f t="shared" ca="1" si="529"/>
        <v>166658</v>
      </c>
      <c r="Q1030" s="49">
        <f t="shared" si="548"/>
        <v>1</v>
      </c>
      <c r="R1030" s="49">
        <f t="shared" si="549"/>
        <v>0</v>
      </c>
      <c r="S1030" s="49">
        <f ca="1">OFFSET(V!$B$7,D1030,Q1030)*H1030</f>
        <v>13362.24</v>
      </c>
      <c r="T1030" s="49">
        <f ca="1">IF(R1030&gt;0,OFFSET(V!$I$7,D1030,R1030)*IF(R1030=1,H1030-9300,IF(R1030=2,H1030-18000,IF(R1030=3,H1030-45000,0))),0)</f>
        <v>0</v>
      </c>
      <c r="U1030" s="49">
        <f>IF(AND(I1030=1,H1030&gt;20000,H1030&lt;=45000),H1030*V!$G$7,0)+IF(AND(I1030=1,H1030&gt;45000,H1030&lt;=50000),V!$G$7/5000*(50000-H1030)*H1030,0)</f>
        <v>0</v>
      </c>
      <c r="V1030" s="50">
        <f t="shared" ca="1" si="530"/>
        <v>13362.24</v>
      </c>
      <c r="W1030" s="51">
        <v>15425.14</v>
      </c>
      <c r="X1030" s="51">
        <v>0</v>
      </c>
      <c r="Y1030" s="52">
        <v>0</v>
      </c>
      <c r="Z1030" s="52">
        <v>110561.79007725121</v>
      </c>
      <c r="AA1030" s="52">
        <v>0</v>
      </c>
      <c r="AB1030" s="138">
        <f t="shared" si="550"/>
        <v>0</v>
      </c>
      <c r="AC1030" s="52">
        <v>106408.8742240521</v>
      </c>
      <c r="AD1030" s="138">
        <f t="shared" si="531"/>
        <v>0</v>
      </c>
      <c r="AE1030" s="138">
        <f t="shared" si="532"/>
        <v>2976</v>
      </c>
      <c r="AF1030" s="138">
        <f t="shared" si="533"/>
        <v>0</v>
      </c>
      <c r="AG1030" s="138">
        <f t="shared" si="534"/>
        <v>0</v>
      </c>
      <c r="AH1030" s="29"/>
      <c r="AI1030" s="29"/>
      <c r="AJ1030" s="15"/>
      <c r="AK1030" s="51">
        <f t="shared" ca="1" si="535"/>
        <v>2175003.3254317995</v>
      </c>
      <c r="AL1030" s="15">
        <f t="shared" ca="1" si="536"/>
        <v>2370448.7054317999</v>
      </c>
      <c r="AM1030" s="49">
        <f t="shared" ca="1" si="537"/>
        <v>13052.534850803653</v>
      </c>
      <c r="AN1030" s="49">
        <f t="shared" ca="1" si="538"/>
        <v>0</v>
      </c>
      <c r="AO1030" s="15"/>
      <c r="AP1030" s="49">
        <f t="shared" ca="1" si="539"/>
        <v>61919.792544362252</v>
      </c>
      <c r="AQ1030" s="15">
        <f t="shared" si="551"/>
        <v>106408.8742240521</v>
      </c>
      <c r="AR1030" s="15">
        <f t="shared" si="552"/>
        <v>0</v>
      </c>
      <c r="AS1030" s="15"/>
      <c r="AT1030" s="15"/>
      <c r="AU1030" s="51">
        <f t="shared" si="540"/>
        <v>0</v>
      </c>
      <c r="AV1030" s="51">
        <f t="shared" ca="1" si="541"/>
        <v>49726.003586706473</v>
      </c>
      <c r="AW1030" s="51">
        <f t="shared" ca="1" si="553"/>
        <v>0</v>
      </c>
      <c r="AX1030" s="15">
        <f t="shared" ca="1" si="554"/>
        <v>5236.9219070166291</v>
      </c>
      <c r="AY1030" s="51">
        <f t="shared" ca="1" si="555"/>
        <v>-318.30705539170845</v>
      </c>
      <c r="AZ1030" s="52">
        <f t="shared" ca="1" si="542"/>
        <v>0</v>
      </c>
      <c r="BA1030" s="52">
        <f t="shared" ca="1" si="543"/>
        <v>0</v>
      </c>
      <c r="BB1030" s="52">
        <f t="shared" si="556"/>
        <v>0</v>
      </c>
      <c r="BC1030" s="39">
        <f t="shared" si="557"/>
        <v>0</v>
      </c>
      <c r="BD1030" s="51">
        <f t="shared" ca="1" si="558"/>
        <v>0</v>
      </c>
      <c r="BE1030" s="15">
        <f t="shared" ca="1" si="559"/>
        <v>111327.48907567702</v>
      </c>
      <c r="BF1030" s="39">
        <v>-33273.616000000002</v>
      </c>
      <c r="BG1030" s="15">
        <f t="shared" ca="1" si="560"/>
        <v>2461555.1133582806</v>
      </c>
      <c r="BH1030" s="15"/>
      <c r="BI1030" s="15"/>
    </row>
    <row r="1031" spans="1:61" ht="11.25" x14ac:dyDescent="0.2">
      <c r="A1031" s="20">
        <v>40828</v>
      </c>
      <c r="B1031" s="20"/>
      <c r="C1031" s="20">
        <v>1</v>
      </c>
      <c r="D1031" s="20">
        <f t="shared" si="544"/>
        <v>4</v>
      </c>
      <c r="E1031" s="47">
        <f t="shared" si="545"/>
        <v>3</v>
      </c>
      <c r="F1031" s="47">
        <f t="shared" si="546"/>
        <v>43</v>
      </c>
      <c r="G1031" s="21" t="s">
        <v>1112</v>
      </c>
      <c r="H1031" s="29">
        <v>1040</v>
      </c>
      <c r="I1031" s="48"/>
      <c r="J1031" s="29">
        <f t="shared" si="547"/>
        <v>1676.4179104477612</v>
      </c>
      <c r="K1031" s="125">
        <v>64517.75</v>
      </c>
      <c r="L1031" s="125">
        <v>262944.03999999998</v>
      </c>
      <c r="M1031" s="125">
        <v>0</v>
      </c>
      <c r="N1031" s="126">
        <f t="shared" si="527"/>
        <v>149000.95559999999</v>
      </c>
      <c r="O1031" s="126">
        <f t="shared" ca="1" si="528"/>
        <v>326926.03529140429</v>
      </c>
      <c r="P1031" s="126">
        <f t="shared" ca="1" si="529"/>
        <v>53378</v>
      </c>
      <c r="Q1031" s="49">
        <f t="shared" si="548"/>
        <v>1</v>
      </c>
      <c r="R1031" s="49">
        <f t="shared" si="549"/>
        <v>0</v>
      </c>
      <c r="S1031" s="49">
        <f ca="1">OFFSET(V!$B$7,D1031,Q1031)*H1031</f>
        <v>4669.6000000000004</v>
      </c>
      <c r="T1031" s="49">
        <f ca="1">IF(R1031&gt;0,OFFSET(V!$I$7,D1031,R1031)*IF(R1031=1,H1031-9300,IF(R1031=2,H1031-18000,IF(R1031=3,H1031-45000,0))),0)</f>
        <v>0</v>
      </c>
      <c r="U1031" s="49">
        <f>IF(AND(I1031=1,H1031&gt;20000,H1031&lt;=45000),H1031*V!$G$7,0)+IF(AND(I1031=1,H1031&gt;45000,H1031&lt;=50000),V!$G$7/5000*(50000-H1031)*H1031,0)</f>
        <v>0</v>
      </c>
      <c r="V1031" s="50">
        <f t="shared" ca="1" si="530"/>
        <v>4669.6000000000004</v>
      </c>
      <c r="W1031" s="51">
        <v>0</v>
      </c>
      <c r="X1031" s="51">
        <v>0</v>
      </c>
      <c r="Y1031" s="52">
        <v>0</v>
      </c>
      <c r="Z1031" s="52">
        <v>10608.271621984986</v>
      </c>
      <c r="AA1031" s="52">
        <v>0</v>
      </c>
      <c r="AB1031" s="138">
        <f t="shared" si="550"/>
        <v>0</v>
      </c>
      <c r="AC1031" s="52">
        <v>10209.804309152934</v>
      </c>
      <c r="AD1031" s="138">
        <f t="shared" si="531"/>
        <v>0</v>
      </c>
      <c r="AE1031" s="138">
        <f t="shared" si="532"/>
        <v>1040</v>
      </c>
      <c r="AF1031" s="138">
        <f t="shared" si="533"/>
        <v>0</v>
      </c>
      <c r="AG1031" s="138">
        <f t="shared" si="534"/>
        <v>0</v>
      </c>
      <c r="AH1031" s="29"/>
      <c r="AI1031" s="29"/>
      <c r="AJ1031" s="15"/>
      <c r="AK1031" s="51">
        <f t="shared" ca="1" si="535"/>
        <v>760081.80727455358</v>
      </c>
      <c r="AL1031" s="15">
        <f t="shared" ca="1" si="536"/>
        <v>818129.40727455355</v>
      </c>
      <c r="AM1031" s="49">
        <f t="shared" ca="1" si="537"/>
        <v>4561.3697059260076</v>
      </c>
      <c r="AN1031" s="49">
        <f t="shared" ca="1" si="538"/>
        <v>0</v>
      </c>
      <c r="AO1031" s="15"/>
      <c r="AP1031" s="49">
        <f t="shared" ca="1" si="539"/>
        <v>5941.1300923094332</v>
      </c>
      <c r="AQ1031" s="15">
        <f t="shared" si="551"/>
        <v>10209.804309152934</v>
      </c>
      <c r="AR1031" s="15">
        <f t="shared" si="552"/>
        <v>0</v>
      </c>
      <c r="AS1031" s="15"/>
      <c r="AT1031" s="15"/>
      <c r="AU1031" s="51">
        <f t="shared" si="540"/>
        <v>0</v>
      </c>
      <c r="AV1031" s="51">
        <f t="shared" ca="1" si="541"/>
        <v>17377.366844816777</v>
      </c>
      <c r="AW1031" s="51">
        <f t="shared" ca="1" si="553"/>
        <v>0</v>
      </c>
      <c r="AX1031" s="15">
        <f t="shared" ca="1" si="554"/>
        <v>13108.692627973278</v>
      </c>
      <c r="AY1031" s="51">
        <f t="shared" ca="1" si="555"/>
        <v>-796.76371435949329</v>
      </c>
      <c r="AZ1031" s="52">
        <f t="shared" ca="1" si="542"/>
        <v>0</v>
      </c>
      <c r="BA1031" s="52">
        <f t="shared" ca="1" si="543"/>
        <v>0</v>
      </c>
      <c r="BB1031" s="52">
        <f t="shared" si="556"/>
        <v>0</v>
      </c>
      <c r="BC1031" s="39">
        <f t="shared" si="557"/>
        <v>0</v>
      </c>
      <c r="BD1031" s="51">
        <f t="shared" ca="1" si="558"/>
        <v>0</v>
      </c>
      <c r="BE1031" s="15">
        <f t="shared" ca="1" si="559"/>
        <v>22521.733222766718</v>
      </c>
      <c r="BF1031" s="39">
        <v>-11831.848</v>
      </c>
      <c r="BG1031" s="15">
        <f t="shared" ca="1" si="560"/>
        <v>833380.66220324626</v>
      </c>
      <c r="BH1031" s="15"/>
      <c r="BI1031" s="15"/>
    </row>
    <row r="1032" spans="1:61" ht="11.25" x14ac:dyDescent="0.2">
      <c r="A1032" s="20">
        <v>40829</v>
      </c>
      <c r="B1032" s="20"/>
      <c r="C1032" s="20">
        <v>1</v>
      </c>
      <c r="D1032" s="20">
        <f t="shared" si="544"/>
        <v>4</v>
      </c>
      <c r="E1032" s="47">
        <f t="shared" si="545"/>
        <v>3</v>
      </c>
      <c r="F1032" s="47">
        <f t="shared" si="546"/>
        <v>43</v>
      </c>
      <c r="G1032" s="21" t="s">
        <v>1113</v>
      </c>
      <c r="H1032" s="29">
        <v>1950</v>
      </c>
      <c r="I1032" s="48"/>
      <c r="J1032" s="29">
        <f t="shared" si="547"/>
        <v>3143.2835820895521</v>
      </c>
      <c r="K1032" s="125">
        <v>146270.04999999999</v>
      </c>
      <c r="L1032" s="125">
        <v>378649.07</v>
      </c>
      <c r="M1032" s="125">
        <v>0</v>
      </c>
      <c r="N1032" s="126">
        <f t="shared" si="527"/>
        <v>252987.57329999999</v>
      </c>
      <c r="O1032" s="126">
        <f t="shared" ca="1" si="528"/>
        <v>612986.31617138302</v>
      </c>
      <c r="P1032" s="126">
        <f t="shared" ca="1" si="529"/>
        <v>108000</v>
      </c>
      <c r="Q1032" s="49">
        <f t="shared" si="548"/>
        <v>1</v>
      </c>
      <c r="R1032" s="49">
        <f t="shared" si="549"/>
        <v>0</v>
      </c>
      <c r="S1032" s="49">
        <f ca="1">OFFSET(V!$B$7,D1032,Q1032)*H1032</f>
        <v>8755.5</v>
      </c>
      <c r="T1032" s="49">
        <f ca="1">IF(R1032&gt;0,OFFSET(V!$I$7,D1032,R1032)*IF(R1032=1,H1032-9300,IF(R1032=2,H1032-18000,IF(R1032=3,H1032-45000,0))),0)</f>
        <v>0</v>
      </c>
      <c r="U1032" s="49">
        <f>IF(AND(I1032=1,H1032&gt;20000,H1032&lt;=45000),H1032*V!$G$7,0)+IF(AND(I1032=1,H1032&gt;45000,H1032&lt;=50000),V!$G$7/5000*(50000-H1032)*H1032,0)</f>
        <v>0</v>
      </c>
      <c r="V1032" s="50">
        <f t="shared" ca="1" si="530"/>
        <v>8755.5</v>
      </c>
      <c r="W1032" s="51">
        <v>10727.179999999998</v>
      </c>
      <c r="X1032" s="51">
        <v>0</v>
      </c>
      <c r="Y1032" s="52">
        <v>2.2000000000000001E-3</v>
      </c>
      <c r="Z1032" s="52">
        <v>41187.474110302821</v>
      </c>
      <c r="AA1032" s="52">
        <v>0</v>
      </c>
      <c r="AB1032" s="138">
        <f t="shared" si="550"/>
        <v>0</v>
      </c>
      <c r="AC1032" s="52">
        <v>39640.39248231551</v>
      </c>
      <c r="AD1032" s="138">
        <f t="shared" si="531"/>
        <v>0</v>
      </c>
      <c r="AE1032" s="138">
        <f t="shared" si="532"/>
        <v>1950</v>
      </c>
      <c r="AF1032" s="138">
        <f t="shared" si="533"/>
        <v>0</v>
      </c>
      <c r="AG1032" s="138">
        <f t="shared" si="534"/>
        <v>0</v>
      </c>
      <c r="AH1032" s="29"/>
      <c r="AI1032" s="29"/>
      <c r="AJ1032" s="15"/>
      <c r="AK1032" s="51">
        <f t="shared" ca="1" si="535"/>
        <v>1425153.3886397879</v>
      </c>
      <c r="AL1032" s="15">
        <f t="shared" ca="1" si="536"/>
        <v>1552636.0686397878</v>
      </c>
      <c r="AM1032" s="49">
        <f t="shared" ca="1" si="537"/>
        <v>8552.568198611265</v>
      </c>
      <c r="AN1032" s="49">
        <f t="shared" ca="1" si="538"/>
        <v>89.166302517930518</v>
      </c>
      <c r="AO1032" s="15"/>
      <c r="AP1032" s="49">
        <f t="shared" ca="1" si="539"/>
        <v>23066.918964990477</v>
      </c>
      <c r="AQ1032" s="15">
        <f t="shared" si="551"/>
        <v>39640.39248231551</v>
      </c>
      <c r="AR1032" s="15">
        <f t="shared" si="552"/>
        <v>0</v>
      </c>
      <c r="AS1032" s="15"/>
      <c r="AT1032" s="15"/>
      <c r="AU1032" s="51">
        <f t="shared" si="540"/>
        <v>0</v>
      </c>
      <c r="AV1032" s="51">
        <f t="shared" ca="1" si="541"/>
        <v>32582.562834031458</v>
      </c>
      <c r="AW1032" s="51">
        <f t="shared" ca="1" si="553"/>
        <v>0</v>
      </c>
      <c r="AX1032" s="15">
        <f t="shared" ca="1" si="554"/>
        <v>16009.089316706421</v>
      </c>
      <c r="AY1032" s="51">
        <f t="shared" ca="1" si="555"/>
        <v>-973.05366976660878</v>
      </c>
      <c r="AZ1032" s="52">
        <f t="shared" ca="1" si="542"/>
        <v>0</v>
      </c>
      <c r="BA1032" s="52">
        <f t="shared" ca="1" si="543"/>
        <v>0</v>
      </c>
      <c r="BB1032" s="52">
        <f t="shared" si="556"/>
        <v>0</v>
      </c>
      <c r="BC1032" s="39">
        <f t="shared" si="557"/>
        <v>0</v>
      </c>
      <c r="BD1032" s="51">
        <f t="shared" ca="1" si="558"/>
        <v>0</v>
      </c>
      <c r="BE1032" s="15">
        <f t="shared" ca="1" si="559"/>
        <v>54676.428129255321</v>
      </c>
      <c r="BF1032" s="39">
        <v>-21962.451000000001</v>
      </c>
      <c r="BG1032" s="15">
        <f t="shared" ca="1" si="560"/>
        <v>1593991.7802701723</v>
      </c>
      <c r="BH1032" s="15"/>
      <c r="BI1032" s="15"/>
    </row>
    <row r="1033" spans="1:61" ht="11.25" x14ac:dyDescent="0.2">
      <c r="A1033" s="20">
        <v>40830</v>
      </c>
      <c r="B1033" s="20"/>
      <c r="C1033" s="20">
        <v>1</v>
      </c>
      <c r="D1033" s="20">
        <f t="shared" si="544"/>
        <v>4</v>
      </c>
      <c r="E1033" s="47">
        <f t="shared" si="545"/>
        <v>2</v>
      </c>
      <c r="F1033" s="47">
        <f t="shared" si="546"/>
        <v>42</v>
      </c>
      <c r="G1033" s="21" t="s">
        <v>1114</v>
      </c>
      <c r="H1033" s="29">
        <v>890</v>
      </c>
      <c r="I1033" s="48"/>
      <c r="J1033" s="29">
        <f t="shared" si="547"/>
        <v>1434.6268656716418</v>
      </c>
      <c r="K1033" s="125">
        <v>46160.5</v>
      </c>
      <c r="L1033" s="125">
        <v>51357.94</v>
      </c>
      <c r="M1033" s="125">
        <v>30777</v>
      </c>
      <c r="N1033" s="126">
        <f t="shared" si="527"/>
        <v>84042.156600000002</v>
      </c>
      <c r="O1033" s="126">
        <f t="shared" ca="1" si="528"/>
        <v>279773.24173975945</v>
      </c>
      <c r="P1033" s="126">
        <f t="shared" ca="1" si="529"/>
        <v>58719</v>
      </c>
      <c r="Q1033" s="49">
        <f t="shared" si="548"/>
        <v>1</v>
      </c>
      <c r="R1033" s="49">
        <f t="shared" si="549"/>
        <v>0</v>
      </c>
      <c r="S1033" s="49">
        <f ca="1">OFFSET(V!$B$7,D1033,Q1033)*H1033</f>
        <v>3996.1000000000004</v>
      </c>
      <c r="T1033" s="49">
        <f ca="1">IF(R1033&gt;0,OFFSET(V!$I$7,D1033,R1033)*IF(R1033=1,H1033-9300,IF(R1033=2,H1033-18000,IF(R1033=3,H1033-45000,0))),0)</f>
        <v>0</v>
      </c>
      <c r="U1033" s="49">
        <f>IF(AND(I1033=1,H1033&gt;20000,H1033&lt;=45000),H1033*V!$G$7,0)+IF(AND(I1033=1,H1033&gt;45000,H1033&lt;=50000),V!$G$7/5000*(50000-H1033)*H1033,0)</f>
        <v>0</v>
      </c>
      <c r="V1033" s="50">
        <f t="shared" ca="1" si="530"/>
        <v>3996.1000000000004</v>
      </c>
      <c r="W1033" s="51">
        <v>0</v>
      </c>
      <c r="X1033" s="51">
        <v>0</v>
      </c>
      <c r="Y1033" s="52">
        <v>0</v>
      </c>
      <c r="Z1033" s="52">
        <v>3568.9774205504232</v>
      </c>
      <c r="AA1033" s="52">
        <v>0</v>
      </c>
      <c r="AB1033" s="138">
        <f t="shared" si="550"/>
        <v>0</v>
      </c>
      <c r="AC1033" s="52">
        <v>3434.919687773508</v>
      </c>
      <c r="AD1033" s="138">
        <f t="shared" si="531"/>
        <v>0</v>
      </c>
      <c r="AE1033" s="138">
        <f t="shared" si="532"/>
        <v>890</v>
      </c>
      <c r="AF1033" s="138">
        <f t="shared" si="533"/>
        <v>0</v>
      </c>
      <c r="AG1033" s="138">
        <f t="shared" si="534"/>
        <v>0</v>
      </c>
      <c r="AH1033" s="29"/>
      <c r="AI1033" s="29"/>
      <c r="AJ1033" s="15"/>
      <c r="AK1033" s="51">
        <f t="shared" ca="1" si="535"/>
        <v>650454.62353303144</v>
      </c>
      <c r="AL1033" s="15">
        <f t="shared" ca="1" si="536"/>
        <v>713169.72353303141</v>
      </c>
      <c r="AM1033" s="49">
        <f t="shared" ca="1" si="537"/>
        <v>3903.4798444943717</v>
      </c>
      <c r="AN1033" s="49">
        <f t="shared" ca="1" si="538"/>
        <v>0</v>
      </c>
      <c r="AO1033" s="15"/>
      <c r="AP1033" s="49">
        <f t="shared" ca="1" si="539"/>
        <v>1998.7948939826861</v>
      </c>
      <c r="AQ1033" s="15">
        <f t="shared" si="551"/>
        <v>3434.919687773508</v>
      </c>
      <c r="AR1033" s="15">
        <f t="shared" si="552"/>
        <v>0</v>
      </c>
      <c r="AS1033" s="15"/>
      <c r="AT1033" s="15"/>
      <c r="AU1033" s="51">
        <f t="shared" si="540"/>
        <v>0</v>
      </c>
      <c r="AV1033" s="51">
        <f t="shared" ca="1" si="541"/>
        <v>14871.015857583589</v>
      </c>
      <c r="AW1033" s="51">
        <f t="shared" ca="1" si="553"/>
        <v>0</v>
      </c>
      <c r="AX1033" s="15">
        <f t="shared" ca="1" si="554"/>
        <v>13434.891063792766</v>
      </c>
      <c r="AY1033" s="51">
        <f t="shared" ca="1" si="555"/>
        <v>-816.59048768600883</v>
      </c>
      <c r="AZ1033" s="52">
        <f t="shared" ca="1" si="542"/>
        <v>0</v>
      </c>
      <c r="BA1033" s="52">
        <f t="shared" ca="1" si="543"/>
        <v>0</v>
      </c>
      <c r="BB1033" s="52">
        <f t="shared" si="556"/>
        <v>0</v>
      </c>
      <c r="BC1033" s="39">
        <f t="shared" si="557"/>
        <v>0</v>
      </c>
      <c r="BD1033" s="51">
        <f t="shared" ca="1" si="558"/>
        <v>0</v>
      </c>
      <c r="BE1033" s="15">
        <f t="shared" ca="1" si="559"/>
        <v>16053.220263880265</v>
      </c>
      <c r="BF1033" s="39">
        <v>-8631.9410000000007</v>
      </c>
      <c r="BG1033" s="15">
        <f t="shared" ca="1" si="560"/>
        <v>724494.48264140601</v>
      </c>
      <c r="BH1033" s="15"/>
      <c r="BI1033" s="15"/>
    </row>
    <row r="1034" spans="1:61" ht="11.25" x14ac:dyDescent="0.2">
      <c r="A1034" s="20">
        <v>40831</v>
      </c>
      <c r="B1034" s="20"/>
      <c r="C1034" s="20">
        <v>1</v>
      </c>
      <c r="D1034" s="20">
        <f t="shared" si="544"/>
        <v>4</v>
      </c>
      <c r="E1034" s="47">
        <f t="shared" si="545"/>
        <v>4</v>
      </c>
      <c r="F1034" s="47">
        <f t="shared" si="546"/>
        <v>44</v>
      </c>
      <c r="G1034" s="21" t="s">
        <v>1115</v>
      </c>
      <c r="H1034" s="29">
        <v>3611</v>
      </c>
      <c r="I1034" s="48"/>
      <c r="J1034" s="29">
        <f t="shared" si="547"/>
        <v>5820.7164179104475</v>
      </c>
      <c r="K1034" s="125">
        <v>230792.25</v>
      </c>
      <c r="L1034" s="125">
        <v>623173.67000000004</v>
      </c>
      <c r="M1034" s="125">
        <v>37076</v>
      </c>
      <c r="N1034" s="126">
        <f t="shared" si="527"/>
        <v>446284.15130000003</v>
      </c>
      <c r="O1034" s="126">
        <f t="shared" ca="1" si="528"/>
        <v>1135124.916766597</v>
      </c>
      <c r="P1034" s="126">
        <f t="shared" ca="1" si="529"/>
        <v>206652</v>
      </c>
      <c r="Q1034" s="49">
        <f t="shared" si="548"/>
        <v>1</v>
      </c>
      <c r="R1034" s="49">
        <f t="shared" si="549"/>
        <v>0</v>
      </c>
      <c r="S1034" s="49">
        <f ca="1">OFFSET(V!$B$7,D1034,Q1034)*H1034</f>
        <v>16213.390000000001</v>
      </c>
      <c r="T1034" s="49">
        <f ca="1">IF(R1034&gt;0,OFFSET(V!$I$7,D1034,R1034)*IF(R1034=1,H1034-9300,IF(R1034=2,H1034-18000,IF(R1034=3,H1034-45000,0))),0)</f>
        <v>0</v>
      </c>
      <c r="U1034" s="49">
        <f>IF(AND(I1034=1,H1034&gt;20000,H1034&lt;=45000),H1034*V!$G$7,0)+IF(AND(I1034=1,H1034&gt;45000,H1034&lt;=50000),V!$G$7/5000*(50000-H1034)*H1034,0)</f>
        <v>0</v>
      </c>
      <c r="V1034" s="50">
        <f t="shared" ca="1" si="530"/>
        <v>16213.390000000001</v>
      </c>
      <c r="W1034" s="51">
        <v>18776.419999999998</v>
      </c>
      <c r="X1034" s="51">
        <v>0</v>
      </c>
      <c r="Y1034" s="52">
        <v>0</v>
      </c>
      <c r="Z1034" s="52">
        <v>107489.03730296575</v>
      </c>
      <c r="AA1034" s="52">
        <v>0</v>
      </c>
      <c r="AB1034" s="138">
        <f t="shared" si="550"/>
        <v>0</v>
      </c>
      <c r="AC1034" s="52">
        <v>103451.54001978414</v>
      </c>
      <c r="AD1034" s="138">
        <f t="shared" si="531"/>
        <v>0</v>
      </c>
      <c r="AE1034" s="138">
        <f t="shared" si="532"/>
        <v>3611</v>
      </c>
      <c r="AF1034" s="138">
        <f t="shared" si="533"/>
        <v>0</v>
      </c>
      <c r="AG1034" s="138">
        <f t="shared" si="534"/>
        <v>0</v>
      </c>
      <c r="AH1034" s="29"/>
      <c r="AI1034" s="29"/>
      <c r="AJ1034" s="15"/>
      <c r="AK1034" s="51">
        <f t="shared" ca="1" si="535"/>
        <v>2639091.7366042431</v>
      </c>
      <c r="AL1034" s="15">
        <f t="shared" ca="1" si="536"/>
        <v>2880733.5466042431</v>
      </c>
      <c r="AM1034" s="49">
        <f t="shared" ca="1" si="537"/>
        <v>15837.601930864243</v>
      </c>
      <c r="AN1034" s="49">
        <f t="shared" ca="1" si="538"/>
        <v>0</v>
      </c>
      <c r="AO1034" s="15"/>
      <c r="AP1034" s="49">
        <f t="shared" ca="1" si="539"/>
        <v>60198.906746556982</v>
      </c>
      <c r="AQ1034" s="15">
        <f t="shared" si="551"/>
        <v>103451.54001978414</v>
      </c>
      <c r="AR1034" s="15">
        <f t="shared" si="552"/>
        <v>0</v>
      </c>
      <c r="AS1034" s="15"/>
      <c r="AT1034" s="15"/>
      <c r="AU1034" s="51">
        <f t="shared" si="540"/>
        <v>0</v>
      </c>
      <c r="AV1034" s="51">
        <f t="shared" ca="1" si="541"/>
        <v>60336.22276599364</v>
      </c>
      <c r="AW1034" s="51">
        <f t="shared" ca="1" si="553"/>
        <v>0</v>
      </c>
      <c r="AX1034" s="15">
        <f t="shared" ca="1" si="554"/>
        <v>17083.589492766492</v>
      </c>
      <c r="AY1034" s="51">
        <f t="shared" ca="1" si="555"/>
        <v>-1038.3632147879507</v>
      </c>
      <c r="AZ1034" s="52">
        <f t="shared" ca="1" si="542"/>
        <v>0</v>
      </c>
      <c r="BA1034" s="52">
        <f t="shared" ca="1" si="543"/>
        <v>0</v>
      </c>
      <c r="BB1034" s="52">
        <f t="shared" si="556"/>
        <v>0</v>
      </c>
      <c r="BC1034" s="39">
        <f t="shared" si="557"/>
        <v>0</v>
      </c>
      <c r="BD1034" s="51">
        <f t="shared" ca="1" si="558"/>
        <v>0</v>
      </c>
      <c r="BE1034" s="15">
        <f t="shared" ca="1" si="559"/>
        <v>119496.76629776268</v>
      </c>
      <c r="BF1034" s="39">
        <v>-39582.358</v>
      </c>
      <c r="BG1034" s="15">
        <f t="shared" ca="1" si="560"/>
        <v>2976485.55683287</v>
      </c>
      <c r="BH1034" s="15"/>
      <c r="BI1034" s="15"/>
    </row>
    <row r="1035" spans="1:61" ht="11.25" x14ac:dyDescent="0.2">
      <c r="A1035" s="20">
        <v>40832</v>
      </c>
      <c r="B1035" s="20"/>
      <c r="C1035" s="20">
        <v>1</v>
      </c>
      <c r="D1035" s="20">
        <f t="shared" si="544"/>
        <v>4</v>
      </c>
      <c r="E1035" s="47">
        <f t="shared" si="545"/>
        <v>4</v>
      </c>
      <c r="F1035" s="47">
        <f t="shared" si="546"/>
        <v>44</v>
      </c>
      <c r="G1035" s="21" t="s">
        <v>1116</v>
      </c>
      <c r="H1035" s="29">
        <v>2925</v>
      </c>
      <c r="I1035" s="48"/>
      <c r="J1035" s="29">
        <f t="shared" si="547"/>
        <v>4714.9253731343288</v>
      </c>
      <c r="K1035" s="125">
        <v>284521.09999999998</v>
      </c>
      <c r="L1035" s="125">
        <v>1442360.14</v>
      </c>
      <c r="M1035" s="125">
        <v>0</v>
      </c>
      <c r="N1035" s="126">
        <f t="shared" si="527"/>
        <v>767375.64659999986</v>
      </c>
      <c r="O1035" s="126">
        <f t="shared" ca="1" si="528"/>
        <v>919479.47425707465</v>
      </c>
      <c r="P1035" s="126">
        <f t="shared" ca="1" si="529"/>
        <v>45631</v>
      </c>
      <c r="Q1035" s="49">
        <f t="shared" si="548"/>
        <v>1</v>
      </c>
      <c r="R1035" s="49">
        <f t="shared" si="549"/>
        <v>0</v>
      </c>
      <c r="S1035" s="49">
        <f ca="1">OFFSET(V!$B$7,D1035,Q1035)*H1035</f>
        <v>13133.25</v>
      </c>
      <c r="T1035" s="49">
        <f ca="1">IF(R1035&gt;0,OFFSET(V!$I$7,D1035,R1035)*IF(R1035=1,H1035-9300,IF(R1035=2,H1035-18000,IF(R1035=3,H1035-45000,0))),0)</f>
        <v>0</v>
      </c>
      <c r="U1035" s="49">
        <f>IF(AND(I1035=1,H1035&gt;20000,H1035&lt;=45000),H1035*V!$G$7,0)+IF(AND(I1035=1,H1035&gt;45000,H1035&lt;=50000),V!$G$7/5000*(50000-H1035)*H1035,0)</f>
        <v>0</v>
      </c>
      <c r="V1035" s="50">
        <f t="shared" ca="1" si="530"/>
        <v>13133.25</v>
      </c>
      <c r="W1035" s="51">
        <v>14726.099999999999</v>
      </c>
      <c r="X1035" s="51">
        <v>0</v>
      </c>
      <c r="Y1035" s="52">
        <v>2.896E-2</v>
      </c>
      <c r="Z1035" s="52">
        <v>66278.133470927234</v>
      </c>
      <c r="AA1035" s="52">
        <v>3804</v>
      </c>
      <c r="AB1035" s="138">
        <f t="shared" si="550"/>
        <v>2804</v>
      </c>
      <c r="AC1035" s="52">
        <v>63788.597881646878</v>
      </c>
      <c r="AD1035" s="138">
        <f t="shared" si="531"/>
        <v>0</v>
      </c>
      <c r="AE1035" s="138">
        <f t="shared" si="532"/>
        <v>2925</v>
      </c>
      <c r="AF1035" s="138">
        <f t="shared" si="533"/>
        <v>0</v>
      </c>
      <c r="AG1035" s="138">
        <f t="shared" si="534"/>
        <v>0</v>
      </c>
      <c r="AH1035" s="29"/>
      <c r="AI1035" s="29"/>
      <c r="AJ1035" s="15"/>
      <c r="AK1035" s="51">
        <f t="shared" ca="1" si="535"/>
        <v>2137730.0829596822</v>
      </c>
      <c r="AL1035" s="15">
        <f t="shared" ca="1" si="536"/>
        <v>2211220.4329596823</v>
      </c>
      <c r="AM1035" s="49">
        <f t="shared" ca="1" si="537"/>
        <v>12828.852297916896</v>
      </c>
      <c r="AN1035" s="49">
        <f t="shared" ca="1" si="538"/>
        <v>1173.7527822360307</v>
      </c>
      <c r="AO1035" s="15"/>
      <c r="AP1035" s="49">
        <f t="shared" ca="1" si="539"/>
        <v>37118.866037533306</v>
      </c>
      <c r="AQ1035" s="15">
        <f t="shared" si="551"/>
        <v>63788.597881646878</v>
      </c>
      <c r="AR1035" s="15">
        <f t="shared" si="552"/>
        <v>0</v>
      </c>
      <c r="AS1035" s="15"/>
      <c r="AT1035" s="15"/>
      <c r="AU1035" s="51">
        <f t="shared" si="540"/>
        <v>1402</v>
      </c>
      <c r="AV1035" s="51">
        <f t="shared" ca="1" si="541"/>
        <v>48873.844251047187</v>
      </c>
      <c r="AW1035" s="51">
        <f t="shared" ca="1" si="553"/>
        <v>0</v>
      </c>
      <c r="AX1035" s="15">
        <f t="shared" ca="1" si="554"/>
        <v>23606.112406933615</v>
      </c>
      <c r="AY1035" s="51">
        <f t="shared" ca="1" si="555"/>
        <v>-1434.8108035426646</v>
      </c>
      <c r="AZ1035" s="52">
        <f t="shared" ca="1" si="542"/>
        <v>0</v>
      </c>
      <c r="BA1035" s="52">
        <f t="shared" ca="1" si="543"/>
        <v>0</v>
      </c>
      <c r="BB1035" s="52">
        <f t="shared" si="556"/>
        <v>0</v>
      </c>
      <c r="BC1035" s="39">
        <f t="shared" si="557"/>
        <v>0</v>
      </c>
      <c r="BD1035" s="51">
        <f t="shared" ca="1" si="558"/>
        <v>0</v>
      </c>
      <c r="BE1035" s="15">
        <f t="shared" ca="1" si="559"/>
        <v>85959.899485037822</v>
      </c>
      <c r="BF1035" s="39">
        <v>-40105.957999999999</v>
      </c>
      <c r="BG1035" s="15">
        <f t="shared" ca="1" si="560"/>
        <v>2271076.9795248727</v>
      </c>
      <c r="BH1035" s="15"/>
      <c r="BI1035" s="15"/>
    </row>
    <row r="1036" spans="1:61" ht="11.25" x14ac:dyDescent="0.2">
      <c r="A1036" s="20">
        <v>40833</v>
      </c>
      <c r="B1036" s="20"/>
      <c r="C1036" s="20">
        <v>1</v>
      </c>
      <c r="D1036" s="20">
        <f t="shared" si="544"/>
        <v>4</v>
      </c>
      <c r="E1036" s="47">
        <f t="shared" si="545"/>
        <v>3</v>
      </c>
      <c r="F1036" s="47">
        <f t="shared" si="546"/>
        <v>43</v>
      </c>
      <c r="G1036" s="21" t="s">
        <v>1117</v>
      </c>
      <c r="H1036" s="29">
        <v>1635</v>
      </c>
      <c r="I1036" s="48"/>
      <c r="J1036" s="29">
        <f t="shared" si="547"/>
        <v>2635.5223880597014</v>
      </c>
      <c r="K1036" s="125">
        <v>121636.35</v>
      </c>
      <c r="L1036" s="125">
        <v>621806.29</v>
      </c>
      <c r="M1036" s="125">
        <v>0</v>
      </c>
      <c r="N1036" s="126">
        <f t="shared" si="527"/>
        <v>330082.6251</v>
      </c>
      <c r="O1036" s="126">
        <f t="shared" ca="1" si="528"/>
        <v>513965.44971292885</v>
      </c>
      <c r="P1036" s="126">
        <f t="shared" ca="1" si="529"/>
        <v>55165</v>
      </c>
      <c r="Q1036" s="49">
        <f t="shared" si="548"/>
        <v>1</v>
      </c>
      <c r="R1036" s="49">
        <f t="shared" si="549"/>
        <v>0</v>
      </c>
      <c r="S1036" s="49">
        <f ca="1">OFFSET(V!$B$7,D1036,Q1036)*H1036</f>
        <v>7341.1500000000005</v>
      </c>
      <c r="T1036" s="49">
        <f ca="1">IF(R1036&gt;0,OFFSET(V!$I$7,D1036,R1036)*IF(R1036=1,H1036-9300,IF(R1036=2,H1036-18000,IF(R1036=3,H1036-45000,0))),0)</f>
        <v>0</v>
      </c>
      <c r="U1036" s="49">
        <f>IF(AND(I1036=1,H1036&gt;20000,H1036&lt;=45000),H1036*V!$G$7,0)+IF(AND(I1036=1,H1036&gt;45000,H1036&lt;=50000),V!$G$7/5000*(50000-H1036)*H1036,0)</f>
        <v>0</v>
      </c>
      <c r="V1036" s="50">
        <f t="shared" ca="1" si="530"/>
        <v>7341.1500000000005</v>
      </c>
      <c r="W1036" s="51">
        <v>0</v>
      </c>
      <c r="X1036" s="51">
        <v>0</v>
      </c>
      <c r="Y1036" s="52">
        <v>0</v>
      </c>
      <c r="Z1036" s="52">
        <v>68152.511209784658</v>
      </c>
      <c r="AA1036" s="52">
        <v>5323</v>
      </c>
      <c r="AB1036" s="138">
        <f t="shared" si="550"/>
        <v>4323</v>
      </c>
      <c r="AC1036" s="52">
        <v>65592.57034738829</v>
      </c>
      <c r="AD1036" s="138">
        <f t="shared" si="531"/>
        <v>0</v>
      </c>
      <c r="AE1036" s="138">
        <f t="shared" si="532"/>
        <v>1635</v>
      </c>
      <c r="AF1036" s="138">
        <f t="shared" si="533"/>
        <v>0</v>
      </c>
      <c r="AG1036" s="138">
        <f t="shared" si="534"/>
        <v>0</v>
      </c>
      <c r="AH1036" s="29"/>
      <c r="AI1036" s="29"/>
      <c r="AJ1036" s="15"/>
      <c r="AK1036" s="51">
        <f t="shared" ca="1" si="535"/>
        <v>1194936.3027825914</v>
      </c>
      <c r="AL1036" s="15">
        <f t="shared" ca="1" si="536"/>
        <v>1257442.4527825913</v>
      </c>
      <c r="AM1036" s="49">
        <f t="shared" ca="1" si="537"/>
        <v>7170.9994896048293</v>
      </c>
      <c r="AN1036" s="49">
        <f t="shared" ca="1" si="538"/>
        <v>0</v>
      </c>
      <c r="AO1036" s="15"/>
      <c r="AP1036" s="49">
        <f t="shared" ca="1" si="539"/>
        <v>38168.605560190532</v>
      </c>
      <c r="AQ1036" s="15">
        <f t="shared" si="551"/>
        <v>65592.57034738829</v>
      </c>
      <c r="AR1036" s="15">
        <f t="shared" si="552"/>
        <v>0</v>
      </c>
      <c r="AS1036" s="15"/>
      <c r="AT1036" s="15"/>
      <c r="AU1036" s="51">
        <f t="shared" si="540"/>
        <v>2161.5</v>
      </c>
      <c r="AV1036" s="51">
        <f t="shared" ca="1" si="541"/>
        <v>27319.22576084176</v>
      </c>
      <c r="AW1036" s="51">
        <f t="shared" ca="1" si="553"/>
        <v>0</v>
      </c>
      <c r="AX1036" s="15">
        <f t="shared" ca="1" si="554"/>
        <v>2056.7609736440063</v>
      </c>
      <c r="AY1036" s="51">
        <f t="shared" ca="1" si="555"/>
        <v>-125.01265834956206</v>
      </c>
      <c r="AZ1036" s="52">
        <f t="shared" ca="1" si="542"/>
        <v>0</v>
      </c>
      <c r="BA1036" s="52">
        <f t="shared" ca="1" si="543"/>
        <v>0</v>
      </c>
      <c r="BB1036" s="52">
        <f t="shared" si="556"/>
        <v>0</v>
      </c>
      <c r="BC1036" s="39">
        <f t="shared" si="557"/>
        <v>0</v>
      </c>
      <c r="BD1036" s="51">
        <f t="shared" ca="1" si="558"/>
        <v>0</v>
      </c>
      <c r="BE1036" s="15">
        <f t="shared" ca="1" si="559"/>
        <v>67524.318662682737</v>
      </c>
      <c r="BF1036" s="39">
        <v>-20914.84</v>
      </c>
      <c r="BG1036" s="15">
        <f t="shared" ca="1" si="560"/>
        <v>1311222.9309348788</v>
      </c>
      <c r="BH1036" s="15"/>
      <c r="BI1036" s="15"/>
    </row>
    <row r="1037" spans="1:61" ht="11.25" x14ac:dyDescent="0.2">
      <c r="A1037" s="20">
        <v>40834</v>
      </c>
      <c r="B1037" s="20"/>
      <c r="C1037" s="20">
        <v>1</v>
      </c>
      <c r="D1037" s="20">
        <f t="shared" si="544"/>
        <v>4</v>
      </c>
      <c r="E1037" s="47">
        <f t="shared" si="545"/>
        <v>2</v>
      </c>
      <c r="F1037" s="47">
        <f t="shared" si="546"/>
        <v>42</v>
      </c>
      <c r="G1037" s="21" t="s">
        <v>1118</v>
      </c>
      <c r="H1037" s="29">
        <v>804</v>
      </c>
      <c r="I1037" s="48"/>
      <c r="J1037" s="29">
        <f t="shared" si="547"/>
        <v>1296</v>
      </c>
      <c r="K1037" s="125">
        <v>41947.600000000006</v>
      </c>
      <c r="L1037" s="125">
        <v>13007.28</v>
      </c>
      <c r="M1037" s="125">
        <v>31839</v>
      </c>
      <c r="N1037" s="126">
        <f t="shared" si="527"/>
        <v>67114.111200000014</v>
      </c>
      <c r="O1037" s="126">
        <f t="shared" ca="1" si="528"/>
        <v>252738.97343681642</v>
      </c>
      <c r="P1037" s="126">
        <f t="shared" ca="1" si="529"/>
        <v>55687</v>
      </c>
      <c r="Q1037" s="49">
        <f t="shared" si="548"/>
        <v>1</v>
      </c>
      <c r="R1037" s="49">
        <f t="shared" si="549"/>
        <v>0</v>
      </c>
      <c r="S1037" s="49">
        <f ca="1">OFFSET(V!$B$7,D1037,Q1037)*H1037</f>
        <v>3609.96</v>
      </c>
      <c r="T1037" s="49">
        <f ca="1">IF(R1037&gt;0,OFFSET(V!$I$7,D1037,R1037)*IF(R1037=1,H1037-9300,IF(R1037=2,H1037-18000,IF(R1037=3,H1037-45000,0))),0)</f>
        <v>0</v>
      </c>
      <c r="U1037" s="49">
        <f>IF(AND(I1037=1,H1037&gt;20000,H1037&lt;=45000),H1037*V!$G$7,0)+IF(AND(I1037=1,H1037&gt;45000,H1037&lt;=50000),V!$G$7/5000*(50000-H1037)*H1037,0)</f>
        <v>0</v>
      </c>
      <c r="V1037" s="50">
        <f t="shared" ca="1" si="530"/>
        <v>3609.96</v>
      </c>
      <c r="W1037" s="51">
        <v>0</v>
      </c>
      <c r="X1037" s="51">
        <v>0</v>
      </c>
      <c r="Y1037" s="52">
        <v>0</v>
      </c>
      <c r="Z1037" s="52">
        <v>21363.996424496556</v>
      </c>
      <c r="AA1037" s="52">
        <v>0</v>
      </c>
      <c r="AB1037" s="138">
        <f t="shared" si="550"/>
        <v>0</v>
      </c>
      <c r="AC1037" s="52">
        <v>20561.523170608489</v>
      </c>
      <c r="AD1037" s="138">
        <f t="shared" si="531"/>
        <v>0</v>
      </c>
      <c r="AE1037" s="138">
        <f t="shared" si="532"/>
        <v>804</v>
      </c>
      <c r="AF1037" s="138">
        <f t="shared" si="533"/>
        <v>0</v>
      </c>
      <c r="AG1037" s="138">
        <f t="shared" si="534"/>
        <v>0</v>
      </c>
      <c r="AH1037" s="29"/>
      <c r="AI1037" s="29"/>
      <c r="AJ1037" s="15"/>
      <c r="AK1037" s="51">
        <f t="shared" ca="1" si="535"/>
        <v>587601.70485455869</v>
      </c>
      <c r="AL1037" s="15">
        <f t="shared" ca="1" si="536"/>
        <v>646898.66485455865</v>
      </c>
      <c r="AM1037" s="49">
        <f t="shared" ca="1" si="537"/>
        <v>3526.2896572735672</v>
      </c>
      <c r="AN1037" s="49">
        <f t="shared" ca="1" si="538"/>
        <v>0</v>
      </c>
      <c r="AO1037" s="15"/>
      <c r="AP1037" s="49">
        <f t="shared" ca="1" si="539"/>
        <v>11964.840887607059</v>
      </c>
      <c r="AQ1037" s="15">
        <f t="shared" si="551"/>
        <v>20561.523170608489</v>
      </c>
      <c r="AR1037" s="15">
        <f t="shared" si="552"/>
        <v>0</v>
      </c>
      <c r="AS1037" s="15"/>
      <c r="AT1037" s="15"/>
      <c r="AU1037" s="51">
        <f t="shared" si="540"/>
        <v>0</v>
      </c>
      <c r="AV1037" s="51">
        <f t="shared" ca="1" si="541"/>
        <v>13434.041291569893</v>
      </c>
      <c r="AW1037" s="51">
        <f t="shared" ca="1" si="553"/>
        <v>0</v>
      </c>
      <c r="AX1037" s="15">
        <f t="shared" ca="1" si="554"/>
        <v>4837.3590085684627</v>
      </c>
      <c r="AY1037" s="51">
        <f t="shared" ca="1" si="555"/>
        <v>-294.02109277721797</v>
      </c>
      <c r="AZ1037" s="52">
        <f t="shared" ca="1" si="542"/>
        <v>0</v>
      </c>
      <c r="BA1037" s="52">
        <f t="shared" ca="1" si="543"/>
        <v>0</v>
      </c>
      <c r="BB1037" s="52">
        <f t="shared" si="556"/>
        <v>0</v>
      </c>
      <c r="BC1037" s="39">
        <f t="shared" si="557"/>
        <v>0</v>
      </c>
      <c r="BD1037" s="51">
        <f t="shared" ca="1" si="558"/>
        <v>0</v>
      </c>
      <c r="BE1037" s="15">
        <f t="shared" ca="1" si="559"/>
        <v>25104.861086399735</v>
      </c>
      <c r="BF1037" s="39">
        <v>-7499.7139999999999</v>
      </c>
      <c r="BG1037" s="15">
        <f t="shared" ca="1" si="560"/>
        <v>668030.10159823194</v>
      </c>
      <c r="BH1037" s="15"/>
      <c r="BI1037" s="15"/>
    </row>
    <row r="1038" spans="1:61" ht="11.25" x14ac:dyDescent="0.2">
      <c r="A1038" s="20">
        <v>40901</v>
      </c>
      <c r="B1038" s="20"/>
      <c r="C1038" s="20">
        <v>1</v>
      </c>
      <c r="D1038" s="20">
        <f t="shared" si="544"/>
        <v>4</v>
      </c>
      <c r="E1038" s="47">
        <f t="shared" si="545"/>
        <v>2</v>
      </c>
      <c r="F1038" s="47">
        <f t="shared" si="546"/>
        <v>42</v>
      </c>
      <c r="G1038" s="21" t="s">
        <v>1119</v>
      </c>
      <c r="H1038" s="29">
        <v>657</v>
      </c>
      <c r="I1038" s="48"/>
      <c r="J1038" s="29">
        <f t="shared" si="547"/>
        <v>1059.044776119403</v>
      </c>
      <c r="K1038" s="125">
        <v>73270.899999999994</v>
      </c>
      <c r="L1038" s="125">
        <v>81700.02</v>
      </c>
      <c r="M1038" s="125">
        <v>0</v>
      </c>
      <c r="N1038" s="126">
        <f t="shared" si="527"/>
        <v>84618.055800000002</v>
      </c>
      <c r="O1038" s="126">
        <f t="shared" ca="1" si="528"/>
        <v>206529.23575620446</v>
      </c>
      <c r="P1038" s="126">
        <f t="shared" ca="1" si="529"/>
        <v>36573</v>
      </c>
      <c r="Q1038" s="49">
        <f t="shared" si="548"/>
        <v>1</v>
      </c>
      <c r="R1038" s="49">
        <f t="shared" si="549"/>
        <v>0</v>
      </c>
      <c r="S1038" s="49">
        <f ca="1">OFFSET(V!$B$7,D1038,Q1038)*H1038</f>
        <v>2949.9300000000003</v>
      </c>
      <c r="T1038" s="49">
        <f ca="1">IF(R1038&gt;0,OFFSET(V!$I$7,D1038,R1038)*IF(R1038=1,H1038-9300,IF(R1038=2,H1038-18000,IF(R1038=3,H1038-45000,0))),0)</f>
        <v>0</v>
      </c>
      <c r="U1038" s="49">
        <f>IF(AND(I1038=1,H1038&gt;20000,H1038&lt;=45000),H1038*V!$G$7,0)+IF(AND(I1038=1,H1038&gt;45000,H1038&lt;=50000),V!$G$7/5000*(50000-H1038)*H1038,0)</f>
        <v>0</v>
      </c>
      <c r="V1038" s="50">
        <f t="shared" ca="1" si="530"/>
        <v>2949.9300000000003</v>
      </c>
      <c r="W1038" s="51">
        <v>0</v>
      </c>
      <c r="X1038" s="51">
        <v>0</v>
      </c>
      <c r="Y1038" s="52">
        <v>0</v>
      </c>
      <c r="Z1038" s="52">
        <v>111326.35407658262</v>
      </c>
      <c r="AA1038" s="52">
        <v>79301</v>
      </c>
      <c r="AB1038" s="138">
        <f t="shared" si="550"/>
        <v>78301</v>
      </c>
      <c r="AC1038" s="52">
        <v>107144.71971266302</v>
      </c>
      <c r="AD1038" s="138">
        <f t="shared" si="531"/>
        <v>0</v>
      </c>
      <c r="AE1038" s="138">
        <f t="shared" si="532"/>
        <v>657</v>
      </c>
      <c r="AF1038" s="138">
        <f t="shared" si="533"/>
        <v>0</v>
      </c>
      <c r="AG1038" s="138">
        <f t="shared" si="534"/>
        <v>0</v>
      </c>
      <c r="AH1038" s="29"/>
      <c r="AI1038" s="29"/>
      <c r="AJ1038" s="15"/>
      <c r="AK1038" s="51">
        <f t="shared" ca="1" si="535"/>
        <v>480167.06478786701</v>
      </c>
      <c r="AL1038" s="15">
        <f t="shared" ca="1" si="536"/>
        <v>519689.99478786701</v>
      </c>
      <c r="AM1038" s="49">
        <f t="shared" ca="1" si="537"/>
        <v>2881.5575930705645</v>
      </c>
      <c r="AN1038" s="49">
        <f t="shared" ca="1" si="538"/>
        <v>0</v>
      </c>
      <c r="AO1038" s="15"/>
      <c r="AP1038" s="49">
        <f t="shared" ca="1" si="539"/>
        <v>62347.984274908682</v>
      </c>
      <c r="AQ1038" s="15">
        <f t="shared" si="551"/>
        <v>107144.71971266302</v>
      </c>
      <c r="AR1038" s="15">
        <f t="shared" si="552"/>
        <v>0</v>
      </c>
      <c r="AS1038" s="15"/>
      <c r="AT1038" s="15"/>
      <c r="AU1038" s="51">
        <f t="shared" si="540"/>
        <v>39150.5</v>
      </c>
      <c r="AV1038" s="51">
        <f t="shared" ca="1" si="541"/>
        <v>10977.817324081368</v>
      </c>
      <c r="AW1038" s="51">
        <f t="shared" ca="1" si="553"/>
        <v>0</v>
      </c>
      <c r="AX1038" s="15">
        <f t="shared" ca="1" si="554"/>
        <v>5331.5818863270251</v>
      </c>
      <c r="AY1038" s="51">
        <f t="shared" ca="1" si="555"/>
        <v>-324.06061441220129</v>
      </c>
      <c r="AZ1038" s="52">
        <f t="shared" ca="1" si="542"/>
        <v>0</v>
      </c>
      <c r="BA1038" s="52">
        <f t="shared" ca="1" si="543"/>
        <v>0</v>
      </c>
      <c r="BB1038" s="52">
        <f t="shared" si="556"/>
        <v>0</v>
      </c>
      <c r="BC1038" s="39">
        <f t="shared" si="557"/>
        <v>0</v>
      </c>
      <c r="BD1038" s="51">
        <f t="shared" ca="1" si="558"/>
        <v>0</v>
      </c>
      <c r="BE1038" s="15">
        <f t="shared" ca="1" si="559"/>
        <v>112152.24098457785</v>
      </c>
      <c r="BF1038" s="39">
        <v>-7944.0240000000003</v>
      </c>
      <c r="BG1038" s="15">
        <f t="shared" ca="1" si="560"/>
        <v>626779.76936551544</v>
      </c>
      <c r="BH1038" s="15"/>
      <c r="BI1038" s="15"/>
    </row>
    <row r="1039" spans="1:61" ht="11.25" x14ac:dyDescent="0.2">
      <c r="A1039" s="20">
        <v>40902</v>
      </c>
      <c r="B1039" s="20"/>
      <c r="C1039" s="20">
        <v>1</v>
      </c>
      <c r="D1039" s="20">
        <f t="shared" si="544"/>
        <v>4</v>
      </c>
      <c r="E1039" s="47">
        <f t="shared" si="545"/>
        <v>4</v>
      </c>
      <c r="F1039" s="47">
        <f t="shared" si="546"/>
        <v>44</v>
      </c>
      <c r="G1039" s="21" t="s">
        <v>1120</v>
      </c>
      <c r="H1039" s="29">
        <v>3779</v>
      </c>
      <c r="I1039" s="48"/>
      <c r="J1039" s="29">
        <f t="shared" si="547"/>
        <v>6091.5223880597014</v>
      </c>
      <c r="K1039" s="125">
        <v>218173.55</v>
      </c>
      <c r="L1039" s="125">
        <v>534425.68000000005</v>
      </c>
      <c r="M1039" s="125">
        <v>51774</v>
      </c>
      <c r="N1039" s="126">
        <f t="shared" si="527"/>
        <v>417284.97120000003</v>
      </c>
      <c r="O1039" s="126">
        <f t="shared" ca="1" si="528"/>
        <v>1187936.0455444392</v>
      </c>
      <c r="P1039" s="126">
        <f t="shared" ca="1" si="529"/>
        <v>231195</v>
      </c>
      <c r="Q1039" s="49">
        <f t="shared" si="548"/>
        <v>1</v>
      </c>
      <c r="R1039" s="49">
        <f t="shared" si="549"/>
        <v>0</v>
      </c>
      <c r="S1039" s="49">
        <f ca="1">OFFSET(V!$B$7,D1039,Q1039)*H1039</f>
        <v>16967.71</v>
      </c>
      <c r="T1039" s="49">
        <f ca="1">IF(R1039&gt;0,OFFSET(V!$I$7,D1039,R1039)*IF(R1039=1,H1039-9300,IF(R1039=2,H1039-18000,IF(R1039=3,H1039-45000,0))),0)</f>
        <v>0</v>
      </c>
      <c r="U1039" s="49">
        <f>IF(AND(I1039=1,H1039&gt;20000,H1039&lt;=45000),H1039*V!$G$7,0)+IF(AND(I1039=1,H1039&gt;45000,H1039&lt;=50000),V!$G$7/5000*(50000-H1039)*H1039,0)</f>
        <v>0</v>
      </c>
      <c r="V1039" s="50">
        <f t="shared" ca="1" si="530"/>
        <v>16967.71</v>
      </c>
      <c r="W1039" s="51">
        <v>19655.36</v>
      </c>
      <c r="X1039" s="51">
        <v>0</v>
      </c>
      <c r="Y1039" s="52">
        <v>1.3999999999999999E-4</v>
      </c>
      <c r="Z1039" s="52">
        <v>108273.38066757265</v>
      </c>
      <c r="AA1039" s="52">
        <v>2469</v>
      </c>
      <c r="AB1039" s="138">
        <f t="shared" si="550"/>
        <v>1469</v>
      </c>
      <c r="AC1039" s="52">
        <v>104206.42192224438</v>
      </c>
      <c r="AD1039" s="138">
        <f t="shared" si="531"/>
        <v>0</v>
      </c>
      <c r="AE1039" s="138">
        <f t="shared" si="532"/>
        <v>3779</v>
      </c>
      <c r="AF1039" s="138">
        <f t="shared" si="533"/>
        <v>0</v>
      </c>
      <c r="AG1039" s="138">
        <f t="shared" si="534"/>
        <v>0</v>
      </c>
      <c r="AH1039" s="29"/>
      <c r="AI1039" s="29"/>
      <c r="AJ1039" s="15"/>
      <c r="AK1039" s="51">
        <f t="shared" ca="1" si="535"/>
        <v>2761874.1823947481</v>
      </c>
      <c r="AL1039" s="15">
        <f t="shared" ca="1" si="536"/>
        <v>3029692.2523947479</v>
      </c>
      <c r="AM1039" s="49">
        <f t="shared" ca="1" si="537"/>
        <v>16574.438575667675</v>
      </c>
      <c r="AN1039" s="49">
        <f t="shared" ca="1" si="538"/>
        <v>5.6742192511410323</v>
      </c>
      <c r="AO1039" s="15"/>
      <c r="AP1039" s="49">
        <f t="shared" ca="1" si="539"/>
        <v>60638.175850160245</v>
      </c>
      <c r="AQ1039" s="15">
        <f t="shared" si="551"/>
        <v>104206.42192224438</v>
      </c>
      <c r="AR1039" s="15">
        <f t="shared" si="552"/>
        <v>0</v>
      </c>
      <c r="AS1039" s="15"/>
      <c r="AT1039" s="15"/>
      <c r="AU1039" s="51">
        <f t="shared" si="540"/>
        <v>734.5</v>
      </c>
      <c r="AV1039" s="51">
        <f t="shared" ca="1" si="541"/>
        <v>63143.335871694806</v>
      </c>
      <c r="AW1039" s="51">
        <f t="shared" ca="1" si="553"/>
        <v>0</v>
      </c>
      <c r="AX1039" s="15">
        <f t="shared" ca="1" si="554"/>
        <v>20309.58979961068</v>
      </c>
      <c r="AY1039" s="51">
        <f t="shared" ca="1" si="555"/>
        <v>-1234.4437897127927</v>
      </c>
      <c r="AZ1039" s="52">
        <f t="shared" ca="1" si="542"/>
        <v>0</v>
      </c>
      <c r="BA1039" s="52">
        <f t="shared" ca="1" si="543"/>
        <v>0</v>
      </c>
      <c r="BB1039" s="52">
        <f t="shared" si="556"/>
        <v>0</v>
      </c>
      <c r="BC1039" s="39">
        <f t="shared" si="557"/>
        <v>0</v>
      </c>
      <c r="BD1039" s="51">
        <f t="shared" ca="1" si="558"/>
        <v>0</v>
      </c>
      <c r="BE1039" s="15">
        <f t="shared" ca="1" si="559"/>
        <v>123281.56793214226</v>
      </c>
      <c r="BF1039" s="39">
        <v>-39907.709000000003</v>
      </c>
      <c r="BG1039" s="15">
        <f t="shared" ca="1" si="560"/>
        <v>3129646.2241218095</v>
      </c>
      <c r="BH1039" s="15"/>
      <c r="BI1039" s="15"/>
    </row>
    <row r="1040" spans="1:61" ht="11.25" x14ac:dyDescent="0.2">
      <c r="A1040" s="20">
        <v>40903</v>
      </c>
      <c r="B1040" s="20"/>
      <c r="C1040" s="20">
        <v>1</v>
      </c>
      <c r="D1040" s="20">
        <f t="shared" si="544"/>
        <v>4</v>
      </c>
      <c r="E1040" s="47">
        <f t="shared" si="545"/>
        <v>2</v>
      </c>
      <c r="F1040" s="47">
        <f t="shared" si="546"/>
        <v>42</v>
      </c>
      <c r="G1040" s="21" t="s">
        <v>1121</v>
      </c>
      <c r="H1040" s="29">
        <v>907</v>
      </c>
      <c r="I1040" s="48"/>
      <c r="J1040" s="29">
        <f t="shared" si="547"/>
        <v>1462.0298507462687</v>
      </c>
      <c r="K1040" s="125">
        <v>164481.1</v>
      </c>
      <c r="L1040" s="125">
        <v>252414.47</v>
      </c>
      <c r="M1040" s="125">
        <v>0</v>
      </c>
      <c r="N1040" s="126">
        <f t="shared" si="527"/>
        <v>216868.03529999999</v>
      </c>
      <c r="O1040" s="126">
        <f t="shared" ca="1" si="528"/>
        <v>285117.22500894591</v>
      </c>
      <c r="P1040" s="126">
        <f t="shared" ca="1" si="529"/>
        <v>20475</v>
      </c>
      <c r="Q1040" s="49">
        <f t="shared" si="548"/>
        <v>1</v>
      </c>
      <c r="R1040" s="49">
        <f t="shared" si="549"/>
        <v>0</v>
      </c>
      <c r="S1040" s="49">
        <f ca="1">OFFSET(V!$B$7,D1040,Q1040)*H1040</f>
        <v>4072.4300000000003</v>
      </c>
      <c r="T1040" s="49">
        <f ca="1">IF(R1040&gt;0,OFFSET(V!$I$7,D1040,R1040)*IF(R1040=1,H1040-9300,IF(R1040=2,H1040-18000,IF(R1040=3,H1040-45000,0))),0)</f>
        <v>0</v>
      </c>
      <c r="U1040" s="49">
        <f>IF(AND(I1040=1,H1040&gt;20000,H1040&lt;=45000),H1040*V!$G$7,0)+IF(AND(I1040=1,H1040&gt;45000,H1040&lt;=50000),V!$G$7/5000*(50000-H1040)*H1040,0)</f>
        <v>0</v>
      </c>
      <c r="V1040" s="50">
        <f t="shared" ca="1" si="530"/>
        <v>4072.4300000000003</v>
      </c>
      <c r="W1040" s="51">
        <v>0</v>
      </c>
      <c r="X1040" s="51">
        <v>0</v>
      </c>
      <c r="Y1040" s="52">
        <v>0</v>
      </c>
      <c r="Z1040" s="52">
        <v>154666.43895845293</v>
      </c>
      <c r="AA1040" s="52">
        <v>132694</v>
      </c>
      <c r="AB1040" s="138">
        <f t="shared" si="550"/>
        <v>131694</v>
      </c>
      <c r="AC1040" s="52">
        <v>148856.86671962054</v>
      </c>
      <c r="AD1040" s="138">
        <f t="shared" si="531"/>
        <v>0</v>
      </c>
      <c r="AE1040" s="138">
        <f t="shared" si="532"/>
        <v>907</v>
      </c>
      <c r="AF1040" s="138">
        <f t="shared" si="533"/>
        <v>0</v>
      </c>
      <c r="AG1040" s="138">
        <f t="shared" si="534"/>
        <v>0</v>
      </c>
      <c r="AH1040" s="29"/>
      <c r="AI1040" s="29"/>
      <c r="AJ1040" s="15"/>
      <c r="AK1040" s="51">
        <f t="shared" ca="1" si="535"/>
        <v>662879.03769040399</v>
      </c>
      <c r="AL1040" s="15">
        <f t="shared" ca="1" si="536"/>
        <v>687426.46769040404</v>
      </c>
      <c r="AM1040" s="49">
        <f t="shared" ca="1" si="537"/>
        <v>3978.0406954566238</v>
      </c>
      <c r="AN1040" s="49">
        <f t="shared" ca="1" si="538"/>
        <v>0</v>
      </c>
      <c r="AO1040" s="15"/>
      <c r="AP1040" s="49">
        <f t="shared" ca="1" si="539"/>
        <v>86620.466321964734</v>
      </c>
      <c r="AQ1040" s="15">
        <f t="shared" si="551"/>
        <v>148856.86671962054</v>
      </c>
      <c r="AR1040" s="15">
        <f t="shared" si="552"/>
        <v>0</v>
      </c>
      <c r="AS1040" s="15"/>
      <c r="AT1040" s="15"/>
      <c r="AU1040" s="51">
        <f t="shared" si="540"/>
        <v>65847</v>
      </c>
      <c r="AV1040" s="51">
        <f t="shared" ca="1" si="541"/>
        <v>15155.068969470016</v>
      </c>
      <c r="AW1040" s="51">
        <f t="shared" ca="1" si="553"/>
        <v>0</v>
      </c>
      <c r="AX1040" s="15">
        <f t="shared" ca="1" si="554"/>
        <v>18765.668571814225</v>
      </c>
      <c r="AY1040" s="51">
        <f t="shared" ca="1" si="555"/>
        <v>-1140.6022109185417</v>
      </c>
      <c r="AZ1040" s="52">
        <f t="shared" ca="1" si="542"/>
        <v>0</v>
      </c>
      <c r="BA1040" s="52">
        <f t="shared" ca="1" si="543"/>
        <v>0</v>
      </c>
      <c r="BB1040" s="52">
        <f t="shared" si="556"/>
        <v>0</v>
      </c>
      <c r="BC1040" s="39">
        <f t="shared" si="557"/>
        <v>0</v>
      </c>
      <c r="BD1040" s="51">
        <f t="shared" ca="1" si="558"/>
        <v>0</v>
      </c>
      <c r="BE1040" s="15">
        <f t="shared" ca="1" si="559"/>
        <v>166481.93308051623</v>
      </c>
      <c r="BF1040" s="39">
        <v>-12663.522999999999</v>
      </c>
      <c r="BG1040" s="15">
        <f t="shared" ca="1" si="560"/>
        <v>845222.91846637684</v>
      </c>
      <c r="BH1040" s="15"/>
      <c r="BI1040" s="15"/>
    </row>
    <row r="1041" spans="1:61" ht="11.25" x14ac:dyDescent="0.2">
      <c r="A1041" s="20">
        <v>40904</v>
      </c>
      <c r="B1041" s="20"/>
      <c r="C1041" s="20">
        <v>1</v>
      </c>
      <c r="D1041" s="20">
        <f t="shared" si="544"/>
        <v>4</v>
      </c>
      <c r="E1041" s="47">
        <f t="shared" si="545"/>
        <v>3</v>
      </c>
      <c r="F1041" s="47">
        <f t="shared" si="546"/>
        <v>43</v>
      </c>
      <c r="G1041" s="21" t="s">
        <v>1122</v>
      </c>
      <c r="H1041" s="29">
        <v>1915</v>
      </c>
      <c r="I1041" s="48"/>
      <c r="J1041" s="29">
        <f t="shared" si="547"/>
        <v>3086.8656716417909</v>
      </c>
      <c r="K1041" s="125">
        <v>91668.65</v>
      </c>
      <c r="L1041" s="125">
        <v>203448.01</v>
      </c>
      <c r="M1041" s="125">
        <v>0</v>
      </c>
      <c r="N1041" s="126">
        <f t="shared" si="527"/>
        <v>145346.1519</v>
      </c>
      <c r="O1041" s="126">
        <f t="shared" ca="1" si="528"/>
        <v>601983.9976759993</v>
      </c>
      <c r="P1041" s="126">
        <f t="shared" ca="1" si="529"/>
        <v>136991</v>
      </c>
      <c r="Q1041" s="49">
        <f t="shared" si="548"/>
        <v>1</v>
      </c>
      <c r="R1041" s="49">
        <f t="shared" si="549"/>
        <v>0</v>
      </c>
      <c r="S1041" s="49">
        <f ca="1">OFFSET(V!$B$7,D1041,Q1041)*H1041</f>
        <v>8598.35</v>
      </c>
      <c r="T1041" s="49">
        <f ca="1">IF(R1041&gt;0,OFFSET(V!$I$7,D1041,R1041)*IF(R1041=1,H1041-9300,IF(R1041=2,H1041-18000,IF(R1041=3,H1041-45000,0))),0)</f>
        <v>0</v>
      </c>
      <c r="U1041" s="49">
        <f>IF(AND(I1041=1,H1041&gt;20000,H1041&lt;=45000),H1041*V!$G$7,0)+IF(AND(I1041=1,H1041&gt;45000,H1041&lt;=50000),V!$G$7/5000*(50000-H1041)*H1041,0)</f>
        <v>0</v>
      </c>
      <c r="V1041" s="50">
        <f t="shared" ca="1" si="530"/>
        <v>8598.35</v>
      </c>
      <c r="W1041" s="51">
        <v>0</v>
      </c>
      <c r="X1041" s="51">
        <v>0</v>
      </c>
      <c r="Y1041" s="52">
        <v>3.5300000000000002E-3</v>
      </c>
      <c r="Z1041" s="52">
        <v>34818.354250997429</v>
      </c>
      <c r="AA1041" s="52">
        <v>4762</v>
      </c>
      <c r="AB1041" s="138">
        <f t="shared" si="550"/>
        <v>3762</v>
      </c>
      <c r="AC1041" s="52">
        <v>33510.509151436017</v>
      </c>
      <c r="AD1041" s="138">
        <f t="shared" si="531"/>
        <v>0</v>
      </c>
      <c r="AE1041" s="138">
        <f t="shared" si="532"/>
        <v>1915</v>
      </c>
      <c r="AF1041" s="138">
        <f t="shared" si="533"/>
        <v>0</v>
      </c>
      <c r="AG1041" s="138">
        <f t="shared" si="534"/>
        <v>0</v>
      </c>
      <c r="AH1041" s="29"/>
      <c r="AI1041" s="29"/>
      <c r="AJ1041" s="15"/>
      <c r="AK1041" s="51">
        <f t="shared" ca="1" si="535"/>
        <v>1399573.7124334327</v>
      </c>
      <c r="AL1041" s="15">
        <f t="shared" ca="1" si="536"/>
        <v>1545163.0624334328</v>
      </c>
      <c r="AM1041" s="49">
        <f t="shared" ca="1" si="537"/>
        <v>8399.0605642772152</v>
      </c>
      <c r="AN1041" s="49">
        <f t="shared" ca="1" si="538"/>
        <v>143.07138540377034</v>
      </c>
      <c r="AO1041" s="15"/>
      <c r="AP1041" s="49">
        <f t="shared" ca="1" si="539"/>
        <v>19499.912858244086</v>
      </c>
      <c r="AQ1041" s="15">
        <f t="shared" si="551"/>
        <v>33510.509151436017</v>
      </c>
      <c r="AR1041" s="15">
        <f t="shared" si="552"/>
        <v>0</v>
      </c>
      <c r="AS1041" s="15"/>
      <c r="AT1041" s="15"/>
      <c r="AU1041" s="51">
        <f t="shared" si="540"/>
        <v>1881</v>
      </c>
      <c r="AV1041" s="51">
        <f t="shared" ca="1" si="541"/>
        <v>31997.747603677046</v>
      </c>
      <c r="AW1041" s="51">
        <f t="shared" ca="1" si="553"/>
        <v>0</v>
      </c>
      <c r="AX1041" s="15">
        <f t="shared" ca="1" si="554"/>
        <v>19868.151310485111</v>
      </c>
      <c r="AY1041" s="51">
        <f t="shared" ca="1" si="555"/>
        <v>-1207.6125731880895</v>
      </c>
      <c r="AZ1041" s="52">
        <f t="shared" ca="1" si="542"/>
        <v>0</v>
      </c>
      <c r="BA1041" s="52">
        <f t="shared" ca="1" si="543"/>
        <v>0</v>
      </c>
      <c r="BB1041" s="52">
        <f t="shared" si="556"/>
        <v>0</v>
      </c>
      <c r="BC1041" s="39">
        <f t="shared" si="557"/>
        <v>0</v>
      </c>
      <c r="BD1041" s="51">
        <f t="shared" ca="1" si="558"/>
        <v>0</v>
      </c>
      <c r="BE1041" s="15">
        <f t="shared" ca="1" si="559"/>
        <v>52171.047888733039</v>
      </c>
      <c r="BF1041" s="39">
        <v>-18771.562999999998</v>
      </c>
      <c r="BG1041" s="15">
        <f t="shared" ca="1" si="560"/>
        <v>1587104.6792718468</v>
      </c>
      <c r="BH1041" s="15"/>
      <c r="BI1041" s="15"/>
    </row>
    <row r="1042" spans="1:61" ht="11.25" x14ac:dyDescent="0.2">
      <c r="A1042" s="20">
        <v>40905</v>
      </c>
      <c r="B1042" s="20"/>
      <c r="C1042" s="20">
        <v>1</v>
      </c>
      <c r="D1042" s="20">
        <f t="shared" si="544"/>
        <v>4</v>
      </c>
      <c r="E1042" s="47">
        <f t="shared" si="545"/>
        <v>4</v>
      </c>
      <c r="F1042" s="47">
        <f t="shared" si="546"/>
        <v>44</v>
      </c>
      <c r="G1042" s="21" t="s">
        <v>1123</v>
      </c>
      <c r="H1042" s="29">
        <v>4124</v>
      </c>
      <c r="I1042" s="48"/>
      <c r="J1042" s="29">
        <f t="shared" si="547"/>
        <v>6647.6417910447763</v>
      </c>
      <c r="K1042" s="125">
        <v>395963.30000000005</v>
      </c>
      <c r="L1042" s="125">
        <v>2098742.27</v>
      </c>
      <c r="M1042" s="125">
        <v>0</v>
      </c>
      <c r="N1042" s="126">
        <f t="shared" si="527"/>
        <v>1103603.0613000002</v>
      </c>
      <c r="O1042" s="126">
        <f t="shared" ca="1" si="528"/>
        <v>1296387.4707132224</v>
      </c>
      <c r="P1042" s="126">
        <f t="shared" ca="1" si="529"/>
        <v>57835</v>
      </c>
      <c r="Q1042" s="49">
        <f t="shared" si="548"/>
        <v>1</v>
      </c>
      <c r="R1042" s="49">
        <f t="shared" si="549"/>
        <v>0</v>
      </c>
      <c r="S1042" s="49">
        <f ca="1">OFFSET(V!$B$7,D1042,Q1042)*H1042</f>
        <v>18516.760000000002</v>
      </c>
      <c r="T1042" s="49">
        <f ca="1">IF(R1042&gt;0,OFFSET(V!$I$7,D1042,R1042)*IF(R1042=1,H1042-9300,IF(R1042=2,H1042-18000,IF(R1042=3,H1042-45000,0))),0)</f>
        <v>0</v>
      </c>
      <c r="U1042" s="49">
        <f>IF(AND(I1042=1,H1042&gt;20000,H1042&lt;=45000),H1042*V!$G$7,0)+IF(AND(I1042=1,H1042&gt;45000,H1042&lt;=50000),V!$G$7/5000*(50000-H1042)*H1042,0)</f>
        <v>0</v>
      </c>
      <c r="V1042" s="50">
        <f t="shared" ca="1" si="530"/>
        <v>18516.760000000002</v>
      </c>
      <c r="W1042" s="51">
        <v>21068.859999999997</v>
      </c>
      <c r="X1042" s="51">
        <v>0</v>
      </c>
      <c r="Y1042" s="52">
        <v>1.09154</v>
      </c>
      <c r="Z1042" s="52">
        <v>274683.89497322007</v>
      </c>
      <c r="AA1042" s="52">
        <v>2471</v>
      </c>
      <c r="AB1042" s="138">
        <f t="shared" si="550"/>
        <v>1471</v>
      </c>
      <c r="AC1042" s="52">
        <v>264366.23367942485</v>
      </c>
      <c r="AD1042" s="138">
        <f t="shared" si="531"/>
        <v>0</v>
      </c>
      <c r="AE1042" s="138">
        <f t="shared" si="532"/>
        <v>4124</v>
      </c>
      <c r="AF1042" s="138">
        <f t="shared" si="533"/>
        <v>0</v>
      </c>
      <c r="AG1042" s="138">
        <f t="shared" si="534"/>
        <v>0</v>
      </c>
      <c r="AH1042" s="29"/>
      <c r="AI1042" s="29"/>
      <c r="AJ1042" s="15"/>
      <c r="AK1042" s="51">
        <f t="shared" ca="1" si="535"/>
        <v>3014016.7050002492</v>
      </c>
      <c r="AL1042" s="15">
        <f t="shared" ca="1" si="536"/>
        <v>3111437.3250002488</v>
      </c>
      <c r="AM1042" s="49">
        <f t="shared" ca="1" si="537"/>
        <v>18087.585256960436</v>
      </c>
      <c r="AN1042" s="49">
        <f t="shared" ca="1" si="538"/>
        <v>44240.266295646303</v>
      </c>
      <c r="AO1042" s="15"/>
      <c r="AP1042" s="49">
        <f t="shared" ca="1" si="539"/>
        <v>153835.87566857564</v>
      </c>
      <c r="AQ1042" s="15">
        <f t="shared" si="551"/>
        <v>264366.23367942485</v>
      </c>
      <c r="AR1042" s="15">
        <f t="shared" si="552"/>
        <v>0</v>
      </c>
      <c r="AS1042" s="15"/>
      <c r="AT1042" s="15"/>
      <c r="AU1042" s="51">
        <f t="shared" si="540"/>
        <v>735.5</v>
      </c>
      <c r="AV1042" s="51">
        <f t="shared" ca="1" si="541"/>
        <v>68907.943142331147</v>
      </c>
      <c r="AW1042" s="51">
        <f t="shared" ca="1" si="553"/>
        <v>14450.291500575549</v>
      </c>
      <c r="AX1042" s="15">
        <f t="shared" ca="1" si="554"/>
        <v>0</v>
      </c>
      <c r="AY1042" s="51">
        <f t="shared" ca="1" si="555"/>
        <v>0</v>
      </c>
      <c r="AZ1042" s="52">
        <f t="shared" ca="1" si="542"/>
        <v>0</v>
      </c>
      <c r="BA1042" s="52">
        <f t="shared" ca="1" si="543"/>
        <v>0</v>
      </c>
      <c r="BB1042" s="52">
        <f t="shared" si="556"/>
        <v>0</v>
      </c>
      <c r="BC1042" s="39">
        <f t="shared" si="557"/>
        <v>0</v>
      </c>
      <c r="BD1042" s="51">
        <f t="shared" ca="1" si="558"/>
        <v>0</v>
      </c>
      <c r="BE1042" s="15">
        <f t="shared" ca="1" si="559"/>
        <v>237929.61031148233</v>
      </c>
      <c r="BF1042" s="39">
        <v>-58132.275000000001</v>
      </c>
      <c r="BG1042" s="15">
        <f t="shared" ca="1" si="560"/>
        <v>3353562.5118643376</v>
      </c>
      <c r="BH1042" s="15"/>
      <c r="BI1042" s="15"/>
    </row>
    <row r="1043" spans="1:61" ht="11.25" x14ac:dyDescent="0.2">
      <c r="A1043" s="20">
        <v>40906</v>
      </c>
      <c r="B1043" s="20"/>
      <c r="C1043" s="20">
        <v>1</v>
      </c>
      <c r="D1043" s="20">
        <f t="shared" si="544"/>
        <v>4</v>
      </c>
      <c r="E1043" s="47">
        <f t="shared" si="545"/>
        <v>3</v>
      </c>
      <c r="F1043" s="47">
        <f t="shared" si="546"/>
        <v>43</v>
      </c>
      <c r="G1043" s="21" t="s">
        <v>1124</v>
      </c>
      <c r="H1043" s="29">
        <v>1080</v>
      </c>
      <c r="I1043" s="48"/>
      <c r="J1043" s="29">
        <f t="shared" si="547"/>
        <v>1740.8955223880596</v>
      </c>
      <c r="K1043" s="125">
        <v>80356.649999999994</v>
      </c>
      <c r="L1043" s="125">
        <v>273139.13</v>
      </c>
      <c r="M1043" s="125">
        <v>0</v>
      </c>
      <c r="N1043" s="126">
        <f t="shared" si="527"/>
        <v>164381.04869999998</v>
      </c>
      <c r="O1043" s="126">
        <f t="shared" ca="1" si="528"/>
        <v>339500.1135718429</v>
      </c>
      <c r="P1043" s="126">
        <f t="shared" ca="1" si="529"/>
        <v>52536</v>
      </c>
      <c r="Q1043" s="49">
        <f t="shared" si="548"/>
        <v>1</v>
      </c>
      <c r="R1043" s="49">
        <f t="shared" si="549"/>
        <v>0</v>
      </c>
      <c r="S1043" s="49">
        <f ca="1">OFFSET(V!$B$7,D1043,Q1043)*H1043</f>
        <v>4849.2</v>
      </c>
      <c r="T1043" s="49">
        <f ca="1">IF(R1043&gt;0,OFFSET(V!$I$7,D1043,R1043)*IF(R1043=1,H1043-9300,IF(R1043=2,H1043-18000,IF(R1043=3,H1043-45000,0))),0)</f>
        <v>0</v>
      </c>
      <c r="U1043" s="49">
        <f>IF(AND(I1043=1,H1043&gt;20000,H1043&lt;=45000),H1043*V!$G$7,0)+IF(AND(I1043=1,H1043&gt;45000,H1043&lt;=50000),V!$G$7/5000*(50000-H1043)*H1043,0)</f>
        <v>0</v>
      </c>
      <c r="V1043" s="50">
        <f t="shared" ca="1" si="530"/>
        <v>4849.2</v>
      </c>
      <c r="W1043" s="51">
        <v>0</v>
      </c>
      <c r="X1043" s="51">
        <v>0</v>
      </c>
      <c r="Y1043" s="52">
        <v>0</v>
      </c>
      <c r="Z1043" s="52">
        <v>54768.936723763283</v>
      </c>
      <c r="AA1043" s="52">
        <v>23989</v>
      </c>
      <c r="AB1043" s="138">
        <f t="shared" si="550"/>
        <v>22989</v>
      </c>
      <c r="AC1043" s="52">
        <v>52711.708947114108</v>
      </c>
      <c r="AD1043" s="138">
        <f t="shared" si="531"/>
        <v>0</v>
      </c>
      <c r="AE1043" s="138">
        <f t="shared" si="532"/>
        <v>1080</v>
      </c>
      <c r="AF1043" s="138">
        <f t="shared" si="533"/>
        <v>0</v>
      </c>
      <c r="AG1043" s="138">
        <f t="shared" si="534"/>
        <v>0</v>
      </c>
      <c r="AH1043" s="29"/>
      <c r="AI1043" s="29"/>
      <c r="AJ1043" s="15"/>
      <c r="AK1043" s="51">
        <f t="shared" ca="1" si="535"/>
        <v>789315.72293895949</v>
      </c>
      <c r="AL1043" s="15">
        <f t="shared" ca="1" si="536"/>
        <v>846700.92293895944</v>
      </c>
      <c r="AM1043" s="49">
        <f t="shared" ca="1" si="537"/>
        <v>4736.8070023077771</v>
      </c>
      <c r="AN1043" s="49">
        <f t="shared" ca="1" si="538"/>
        <v>0</v>
      </c>
      <c r="AO1043" s="15"/>
      <c r="AP1043" s="49">
        <f t="shared" ca="1" si="539"/>
        <v>30673.175583003729</v>
      </c>
      <c r="AQ1043" s="15">
        <f t="shared" si="551"/>
        <v>52711.708947114108</v>
      </c>
      <c r="AR1043" s="15">
        <f t="shared" si="552"/>
        <v>0</v>
      </c>
      <c r="AS1043" s="15"/>
      <c r="AT1043" s="15"/>
      <c r="AU1043" s="51">
        <f t="shared" si="540"/>
        <v>11494.5</v>
      </c>
      <c r="AV1043" s="51">
        <f t="shared" ca="1" si="541"/>
        <v>18045.727108078961</v>
      </c>
      <c r="AW1043" s="51">
        <f t="shared" ca="1" si="553"/>
        <v>0</v>
      </c>
      <c r="AX1043" s="15">
        <f t="shared" ca="1" si="554"/>
        <v>7501.6937439685862</v>
      </c>
      <c r="AY1043" s="51">
        <f t="shared" ca="1" si="555"/>
        <v>-455.96288974516096</v>
      </c>
      <c r="AZ1043" s="52">
        <f t="shared" ca="1" si="542"/>
        <v>0</v>
      </c>
      <c r="BA1043" s="52">
        <f t="shared" ca="1" si="543"/>
        <v>0</v>
      </c>
      <c r="BB1043" s="52">
        <f t="shared" si="556"/>
        <v>0</v>
      </c>
      <c r="BC1043" s="39">
        <f t="shared" si="557"/>
        <v>0</v>
      </c>
      <c r="BD1043" s="51">
        <f t="shared" ca="1" si="558"/>
        <v>0</v>
      </c>
      <c r="BE1043" s="15">
        <f t="shared" ca="1" si="559"/>
        <v>59757.439801337532</v>
      </c>
      <c r="BF1043" s="39">
        <v>-12888.136</v>
      </c>
      <c r="BG1043" s="15">
        <f t="shared" ca="1" si="560"/>
        <v>898307.03374260466</v>
      </c>
      <c r="BH1043" s="15"/>
      <c r="BI1043" s="15"/>
    </row>
    <row r="1044" spans="1:61" ht="11.25" x14ac:dyDescent="0.2">
      <c r="A1044" s="20">
        <v>40907</v>
      </c>
      <c r="B1044" s="20"/>
      <c r="C1044" s="20">
        <v>1</v>
      </c>
      <c r="D1044" s="20">
        <f t="shared" si="544"/>
        <v>4</v>
      </c>
      <c r="E1044" s="47">
        <f t="shared" si="545"/>
        <v>5</v>
      </c>
      <c r="F1044" s="47">
        <f t="shared" si="546"/>
        <v>45</v>
      </c>
      <c r="G1044" s="21" t="s">
        <v>1125</v>
      </c>
      <c r="H1044" s="29">
        <v>6396</v>
      </c>
      <c r="I1044" s="48"/>
      <c r="J1044" s="29">
        <f t="shared" si="547"/>
        <v>10309.970149253732</v>
      </c>
      <c r="K1044" s="125">
        <v>580788.75</v>
      </c>
      <c r="L1044" s="125">
        <v>3100242.63</v>
      </c>
      <c r="M1044" s="125">
        <v>0</v>
      </c>
      <c r="N1044" s="126">
        <f t="shared" ref="N1044:N1107" si="561">K1044*K$2+L1044*L$2+M1044*M$2</f>
        <v>1627262.5256999999</v>
      </c>
      <c r="O1044" s="126">
        <f t="shared" ref="O1044:O1107" ca="1" si="562">OFFSET($O$4,D1044,0)*J1044</f>
        <v>2010595.1170421366</v>
      </c>
      <c r="P1044" s="126">
        <f t="shared" ref="P1044:P1107" ca="1" si="563">ROUND(IF(O1044&gt;N1044,(O1044-N1044)*$P$2,0),0)</f>
        <v>115000</v>
      </c>
      <c r="Q1044" s="49">
        <f t="shared" si="548"/>
        <v>1</v>
      </c>
      <c r="R1044" s="49">
        <f t="shared" si="549"/>
        <v>0</v>
      </c>
      <c r="S1044" s="49">
        <f ca="1">OFFSET(V!$B$7,D1044,Q1044)*H1044</f>
        <v>28718.04</v>
      </c>
      <c r="T1044" s="49">
        <f ca="1">IF(R1044&gt;0,OFFSET(V!$I$7,D1044,R1044)*IF(R1044=1,H1044-9300,IF(R1044=2,H1044-18000,IF(R1044=3,H1044-45000,0))),0)</f>
        <v>0</v>
      </c>
      <c r="U1044" s="49">
        <f>IF(AND(I1044=1,H1044&gt;20000,H1044&lt;=45000),H1044*V!$G$7,0)+IF(AND(I1044=1,H1044&gt;45000,H1044&lt;=50000),V!$G$7/5000*(50000-H1044)*H1044,0)</f>
        <v>0</v>
      </c>
      <c r="V1044" s="50">
        <f t="shared" ref="V1044:V1107" ca="1" si="564">SUM(S1044:U1044)</f>
        <v>28718.04</v>
      </c>
      <c r="W1044" s="51">
        <v>34743.600000000006</v>
      </c>
      <c r="X1044" s="51">
        <v>0</v>
      </c>
      <c r="Y1044" s="52">
        <v>0</v>
      </c>
      <c r="Z1044" s="52">
        <v>260235.72160490687</v>
      </c>
      <c r="AA1044" s="52">
        <v>19585</v>
      </c>
      <c r="AB1044" s="138">
        <f t="shared" si="550"/>
        <v>18585</v>
      </c>
      <c r="AC1044" s="52">
        <v>250460.76180128389</v>
      </c>
      <c r="AD1044" s="138">
        <f t="shared" ref="AD1044:AD1107" si="565">IF(AND(H1044&lt;=$AD$1,I1044=0),0,1)</f>
        <v>0</v>
      </c>
      <c r="AE1044" s="138">
        <f t="shared" ref="AE1044:AE1107" si="566">IF(AD1044=0,H1044,0)</f>
        <v>6396</v>
      </c>
      <c r="AF1044" s="138">
        <f t="shared" ref="AF1044:AF1107" si="567">H1044-AE1044</f>
        <v>0</v>
      </c>
      <c r="AG1044" s="138">
        <f t="shared" ref="AG1044:AG1107" si="568">J1044*AD1044</f>
        <v>0</v>
      </c>
      <c r="AH1044" s="29"/>
      <c r="AI1044" s="29"/>
      <c r="AJ1044" s="15"/>
      <c r="AK1044" s="51">
        <f t="shared" ref="AK1044:AK1107" ca="1" si="569">OFFSET($AK$4,D1044,0)/OFFSET($J$4,D1044,0)*J1044</f>
        <v>4674503.1147385044</v>
      </c>
      <c r="AL1044" s="15">
        <f t="shared" ref="AL1044:AL1107" ca="1" si="570">AK1044+P1044+V1044+W1044+X1044</f>
        <v>4852964.7547385041</v>
      </c>
      <c r="AM1044" s="49">
        <f t="shared" ref="AM1044:AM1107" ca="1" si="571">OFFSET($AM$4,D1044,0)/OFFSET($H$4,D1044,0)*H1044</f>
        <v>28052.423691444947</v>
      </c>
      <c r="AN1044" s="49">
        <f t="shared" ref="AN1044:AN1107" ca="1" si="572">OFFSET($AN$4,D1044,0)/OFFSET($Y$4,D1044,0)*Y1044</f>
        <v>0</v>
      </c>
      <c r="AO1044" s="15"/>
      <c r="AP1044" s="49">
        <f t="shared" ref="AP1044:AP1107" ca="1" si="573">OFFSET($AP$4,D1044,0)/OFFSET($Z$4,D1044,0)*Z1044</f>
        <v>145744.22034184981</v>
      </c>
      <c r="AQ1044" s="15">
        <f t="shared" si="551"/>
        <v>250460.76180128389</v>
      </c>
      <c r="AR1044" s="15">
        <f t="shared" si="552"/>
        <v>0</v>
      </c>
      <c r="AS1044" s="15"/>
      <c r="AT1044" s="15"/>
      <c r="AU1044" s="51">
        <f t="shared" ref="AU1044:AU1107" si="574">IF(AD1044=0,AB1044*$AU$4,0)</f>
        <v>9292.5</v>
      </c>
      <c r="AV1044" s="51">
        <f t="shared" ref="AV1044:AV1107" ca="1" si="575">OFFSET($AV$4,D1044,0)/OFFSET($AE$4,D1044,0)*AE1044</f>
        <v>106870.80609562318</v>
      </c>
      <c r="AW1044" s="51">
        <f t="shared" ca="1" si="553"/>
        <v>0</v>
      </c>
      <c r="AX1044" s="15">
        <f t="shared" ca="1" si="554"/>
        <v>11446.764636189095</v>
      </c>
      <c r="AY1044" s="51">
        <f t="shared" ca="1" si="555"/>
        <v>-695.74952802436769</v>
      </c>
      <c r="AZ1044" s="52">
        <f t="shared" ref="AZ1044:AZ1107" ca="1" si="576">OFFSET($AT$4,D1044,0)*$AZ$2/OFFSET($AF$4,D1044,0)*AF1044</f>
        <v>0</v>
      </c>
      <c r="BA1044" s="52">
        <f t="shared" ref="BA1044:BA1107" ca="1" si="577">OFFSET($AT$4,D1044,0)*$BA$2/OFFSET($AG$4,D1044,0)*AG1044</f>
        <v>0</v>
      </c>
      <c r="BB1044" s="52">
        <f t="shared" si="556"/>
        <v>0</v>
      </c>
      <c r="BC1044" s="39">
        <f t="shared" si="557"/>
        <v>0</v>
      </c>
      <c r="BD1044" s="51">
        <f t="shared" ca="1" si="558"/>
        <v>0</v>
      </c>
      <c r="BE1044" s="15">
        <f t="shared" ca="1" si="559"/>
        <v>261211.77690944861</v>
      </c>
      <c r="BF1044" s="39">
        <v>-87313.941000000006</v>
      </c>
      <c r="BG1044" s="15">
        <f t="shared" ca="1" si="560"/>
        <v>5054915.0143393977</v>
      </c>
      <c r="BH1044" s="15"/>
      <c r="BI1044" s="15"/>
    </row>
    <row r="1045" spans="1:61" ht="11.25" x14ac:dyDescent="0.2">
      <c r="A1045" s="20">
        <v>40908</v>
      </c>
      <c r="B1045" s="20"/>
      <c r="C1045" s="20">
        <v>1</v>
      </c>
      <c r="D1045" s="20">
        <f t="shared" ref="D1045:D1108" si="578">INT(A1045/10000)</f>
        <v>4</v>
      </c>
      <c r="E1045" s="47">
        <f t="shared" ref="E1045:E1108" si="579">IF(H1045&lt;=500,1,IF(H1045&lt;=1000,2,IF(H1045&lt;=2500,3,IF(H1045&lt;=5000,4,IF(H1045&lt;=10000,5,IF(H1045&lt;=20000,6,IF(H1045&lt;=50000,7,8)))))))</f>
        <v>5</v>
      </c>
      <c r="F1045" s="47">
        <f t="shared" ref="F1045:F1108" si="580">D1045*10+E1045</f>
        <v>45</v>
      </c>
      <c r="G1045" s="21" t="s">
        <v>1126</v>
      </c>
      <c r="H1045" s="29">
        <v>5829</v>
      </c>
      <c r="I1045" s="48"/>
      <c r="J1045" s="29">
        <f t="shared" ref="J1045:J1108" si="581">IF(AND(I1045=1,H1045&lt;=20000),H1045*2,IF(H1045&lt;=10000,H1045*(1+41/67),IF(H1045&lt;=20000,H1045*(1+2/3),IF(H1045&lt;=50000,H1045*(2),H1045*(2+1/3))))+IF(AND(H1045&gt;9000,H1045&lt;=10000),(H1045-9000)*(110/201),0)+IF(AND(H1045&gt;18000,H1045&lt;=20000),(H1045-18000)*(3+1/3),0)+IF(AND(H1045&gt;45000,H1045&lt;=50000),(H1045-45000)*(3+1/3),0))</f>
        <v>9396</v>
      </c>
      <c r="K1045" s="125">
        <v>431438.64999999997</v>
      </c>
      <c r="L1045" s="125">
        <v>1306487.6599999999</v>
      </c>
      <c r="M1045" s="125">
        <v>0</v>
      </c>
      <c r="N1045" s="126">
        <f t="shared" si="561"/>
        <v>820166.01539999992</v>
      </c>
      <c r="O1045" s="126">
        <f t="shared" ca="1" si="562"/>
        <v>1832357.5574169189</v>
      </c>
      <c r="P1045" s="126">
        <f t="shared" ca="1" si="563"/>
        <v>303657</v>
      </c>
      <c r="Q1045" s="49">
        <f t="shared" ref="Q1045:Q1108" si="582">IF(AND(I1045=1,H1045&lt;=20000),3,IF(H1045&lt;=10000,1,IF(H1045&lt;=20000,2,IF(H1045&lt;=50000,3,4))))</f>
        <v>1</v>
      </c>
      <c r="R1045" s="49">
        <f t="shared" ref="R1045:R1108" si="583">IF(AND(I1045=1,H1045&lt;=45000),0,IF(AND(H1045&gt;9300,H1045&lt;=10000),1,IF(AND(H1045&gt;18000,H1045&lt;=20000),2,IF(AND(H1045&gt;45000,H1045&lt;=50000),3,0))))</f>
        <v>0</v>
      </c>
      <c r="S1045" s="49">
        <f ca="1">OFFSET(V!$B$7,D1045,Q1045)*H1045</f>
        <v>26172.210000000003</v>
      </c>
      <c r="T1045" s="49">
        <f ca="1">IF(R1045&gt;0,OFFSET(V!$I$7,D1045,R1045)*IF(R1045=1,H1045-9300,IF(R1045=2,H1045-18000,IF(R1045=3,H1045-45000,0))),0)</f>
        <v>0</v>
      </c>
      <c r="U1045" s="49">
        <f>IF(AND(I1045=1,H1045&gt;20000,H1045&lt;=45000),H1045*V!$G$7,0)+IF(AND(I1045=1,H1045&gt;45000,H1045&lt;=50000),V!$G$7/5000*(50000-H1045)*H1045,0)</f>
        <v>0</v>
      </c>
      <c r="V1045" s="50">
        <f t="shared" ca="1" si="564"/>
        <v>26172.210000000003</v>
      </c>
      <c r="W1045" s="51">
        <v>30175.200000000001</v>
      </c>
      <c r="X1045" s="51">
        <v>0</v>
      </c>
      <c r="Y1045" s="52">
        <v>4.0800000000000003E-2</v>
      </c>
      <c r="Z1045" s="52">
        <v>256128.70358931122</v>
      </c>
      <c r="AA1045" s="52">
        <v>12723</v>
      </c>
      <c r="AB1045" s="138">
        <f t="shared" ref="AB1045:AB1108" si="584">MAX(AA1045-$AB$3,0)</f>
        <v>11723</v>
      </c>
      <c r="AC1045" s="52">
        <v>246508.01136958343</v>
      </c>
      <c r="AD1045" s="138">
        <f t="shared" si="565"/>
        <v>0</v>
      </c>
      <c r="AE1045" s="138">
        <f t="shared" si="566"/>
        <v>5829</v>
      </c>
      <c r="AF1045" s="138">
        <f t="shared" si="567"/>
        <v>0</v>
      </c>
      <c r="AG1045" s="138">
        <f t="shared" si="568"/>
        <v>0</v>
      </c>
      <c r="AH1045" s="29"/>
      <c r="AI1045" s="29"/>
      <c r="AJ1045" s="15"/>
      <c r="AK1045" s="51">
        <f t="shared" ca="1" si="569"/>
        <v>4260112.3601955511</v>
      </c>
      <c r="AL1045" s="15">
        <f t="shared" ca="1" si="570"/>
        <v>4620116.7701955512</v>
      </c>
      <c r="AM1045" s="49">
        <f t="shared" ca="1" si="571"/>
        <v>25565.600015233362</v>
      </c>
      <c r="AN1045" s="49">
        <f t="shared" ca="1" si="572"/>
        <v>1653.6296103325296</v>
      </c>
      <c r="AO1045" s="15"/>
      <c r="AP1045" s="49">
        <f t="shared" ca="1" si="573"/>
        <v>143444.09745740704</v>
      </c>
      <c r="AQ1045" s="15">
        <f t="shared" ref="AQ1045:AQ1108" si="585">IF(AD1045=0,AC1045,0)</f>
        <v>246508.01136958343</v>
      </c>
      <c r="AR1045" s="15">
        <f t="shared" ref="AR1045:AR1108" si="586">AC1045-AQ1045</f>
        <v>0</v>
      </c>
      <c r="AS1045" s="15"/>
      <c r="AT1045" s="15"/>
      <c r="AU1045" s="51">
        <f t="shared" si="574"/>
        <v>5861.5</v>
      </c>
      <c r="AV1045" s="51">
        <f t="shared" ca="1" si="575"/>
        <v>97396.799363881728</v>
      </c>
      <c r="AW1045" s="51">
        <f t="shared" ref="AW1045:AW1108" ca="1" si="587">IF(AD1045=0,MAX(0,AC1045*$AW$1-(AP1045+AU1045+AV1045)),0)</f>
        <v>0</v>
      </c>
      <c r="AX1045" s="15">
        <f t="shared" ref="AX1045:AX1108" ca="1" si="588">IF(AD1045=0,MAX(0,(AP1045+AU1045+AV1045)-AC1045),0)</f>
        <v>194.38545170534053</v>
      </c>
      <c r="AY1045" s="51">
        <f t="shared" ref="AY1045:AY1108" ca="1" si="589">-OFFSET($AW$4,D1045,0)/OFFSET($AX$4,D1045,0)*AX1045</f>
        <v>-11.815005425307676</v>
      </c>
      <c r="AZ1045" s="52">
        <f t="shared" ca="1" si="576"/>
        <v>0</v>
      </c>
      <c r="BA1045" s="52">
        <f t="shared" ca="1" si="577"/>
        <v>0</v>
      </c>
      <c r="BB1045" s="52">
        <f t="shared" ref="BB1045:BB1108" si="590">IF(AD1045=1,MAX(0,AC1045*$BB$1-(AP1045+AZ1045+BA1045)),0)</f>
        <v>0</v>
      </c>
      <c r="BC1045" s="39">
        <f t="shared" ref="BC1045:BC1108" si="591">IF(AD1045=1,MAX(0,(AP1045+AZ1045+BA1045)-AC1045),0)</f>
        <v>0</v>
      </c>
      <c r="BD1045" s="51">
        <f t="shared" ref="BD1045:BD1108" ca="1" si="592">-OFFSET($BB$4,D1045,0)/OFFSET($BC$4,D1045,0)*BC1045</f>
        <v>0</v>
      </c>
      <c r="BE1045" s="15">
        <f t="shared" ref="BE1045:BE1108" ca="1" si="593">AP1045+AU1045+AV1045+AW1045+AY1045+AZ1045+BA1045+BB1045+BD1045</f>
        <v>246690.58181586346</v>
      </c>
      <c r="BF1045" s="39">
        <v>-65846.157999999996</v>
      </c>
      <c r="BG1045" s="15">
        <f t="shared" ref="BG1045:BG1108" ca="1" si="594">AL1045+AM1045+AN1045+BE1045+BF1045</f>
        <v>4828180.4236369804</v>
      </c>
      <c r="BH1045" s="15"/>
      <c r="BI1045" s="15"/>
    </row>
    <row r="1046" spans="1:61" ht="11.25" x14ac:dyDescent="0.2">
      <c r="A1046" s="20">
        <v>40909</v>
      </c>
      <c r="B1046" s="20"/>
      <c r="C1046" s="20">
        <v>1</v>
      </c>
      <c r="D1046" s="20">
        <f t="shared" si="578"/>
        <v>4</v>
      </c>
      <c r="E1046" s="47">
        <f t="shared" si="579"/>
        <v>4</v>
      </c>
      <c r="F1046" s="47">
        <f t="shared" si="580"/>
        <v>44</v>
      </c>
      <c r="G1046" s="21" t="s">
        <v>1127</v>
      </c>
      <c r="H1046" s="29">
        <v>3606</v>
      </c>
      <c r="I1046" s="48"/>
      <c r="J1046" s="29">
        <f t="shared" si="581"/>
        <v>5812.6567164179105</v>
      </c>
      <c r="K1046" s="125">
        <v>279986.34999999998</v>
      </c>
      <c r="L1046" s="125">
        <v>1148136.3600000001</v>
      </c>
      <c r="M1046" s="125">
        <v>0</v>
      </c>
      <c r="N1046" s="126">
        <f t="shared" si="561"/>
        <v>649363.35239999997</v>
      </c>
      <c r="O1046" s="126">
        <f t="shared" ca="1" si="562"/>
        <v>1133553.1569815422</v>
      </c>
      <c r="P1046" s="126">
        <f t="shared" ca="1" si="563"/>
        <v>145257</v>
      </c>
      <c r="Q1046" s="49">
        <f t="shared" si="582"/>
        <v>1</v>
      </c>
      <c r="R1046" s="49">
        <f t="shared" si="583"/>
        <v>0</v>
      </c>
      <c r="S1046" s="49">
        <f ca="1">OFFSET(V!$B$7,D1046,Q1046)*H1046</f>
        <v>16190.94</v>
      </c>
      <c r="T1046" s="49">
        <f ca="1">IF(R1046&gt;0,OFFSET(V!$I$7,D1046,R1046)*IF(R1046=1,H1046-9300,IF(R1046=2,H1046-18000,IF(R1046=3,H1046-45000,0))),0)</f>
        <v>0</v>
      </c>
      <c r="U1046" s="49">
        <f>IF(AND(I1046=1,H1046&gt;20000,H1046&lt;=45000),H1046*V!$G$7,0)+IF(AND(I1046=1,H1046&gt;45000,H1046&lt;=50000),V!$G$7/5000*(50000-H1046)*H1046,0)</f>
        <v>0</v>
      </c>
      <c r="V1046" s="50">
        <f t="shared" ca="1" si="564"/>
        <v>16190.94</v>
      </c>
      <c r="W1046" s="51">
        <v>19136.219999999998</v>
      </c>
      <c r="X1046" s="51">
        <v>0</v>
      </c>
      <c r="Y1046" s="52">
        <v>4.4000000000000003E-3</v>
      </c>
      <c r="Z1046" s="52">
        <v>125731.69189625223</v>
      </c>
      <c r="AA1046" s="52">
        <v>7708</v>
      </c>
      <c r="AB1046" s="138">
        <f t="shared" si="584"/>
        <v>6708</v>
      </c>
      <c r="AC1046" s="52">
        <v>121008.96502867296</v>
      </c>
      <c r="AD1046" s="138">
        <f t="shared" si="565"/>
        <v>0</v>
      </c>
      <c r="AE1046" s="138">
        <f t="shared" si="566"/>
        <v>3606</v>
      </c>
      <c r="AF1046" s="138">
        <f t="shared" si="567"/>
        <v>0</v>
      </c>
      <c r="AG1046" s="138">
        <f t="shared" si="568"/>
        <v>0</v>
      </c>
      <c r="AH1046" s="29"/>
      <c r="AI1046" s="29"/>
      <c r="AJ1046" s="15"/>
      <c r="AK1046" s="51">
        <f t="shared" ca="1" si="569"/>
        <v>2635437.4971461925</v>
      </c>
      <c r="AL1046" s="15">
        <f t="shared" ca="1" si="570"/>
        <v>2816021.6571461926</v>
      </c>
      <c r="AM1046" s="49">
        <f t="shared" ca="1" si="571"/>
        <v>15815.672268816523</v>
      </c>
      <c r="AN1046" s="49">
        <f t="shared" ca="1" si="572"/>
        <v>178.33260503586104</v>
      </c>
      <c r="AO1046" s="15"/>
      <c r="AP1046" s="49">
        <f t="shared" ca="1" si="573"/>
        <v>70415.649683565338</v>
      </c>
      <c r="AQ1046" s="15">
        <f t="shared" si="585"/>
        <v>121008.96502867296</v>
      </c>
      <c r="AR1046" s="15">
        <f t="shared" si="586"/>
        <v>0</v>
      </c>
      <c r="AS1046" s="15"/>
      <c r="AT1046" s="15"/>
      <c r="AU1046" s="51">
        <f t="shared" si="574"/>
        <v>3354</v>
      </c>
      <c r="AV1046" s="51">
        <f t="shared" ca="1" si="575"/>
        <v>60252.67773308586</v>
      </c>
      <c r="AW1046" s="51">
        <f t="shared" ca="1" si="587"/>
        <v>0</v>
      </c>
      <c r="AX1046" s="15">
        <f t="shared" ca="1" si="588"/>
        <v>13013.362387978224</v>
      </c>
      <c r="AY1046" s="51">
        <f t="shared" ca="1" si="589"/>
        <v>-790.9694160061124</v>
      </c>
      <c r="AZ1046" s="52">
        <f t="shared" ca="1" si="576"/>
        <v>0</v>
      </c>
      <c r="BA1046" s="52">
        <f t="shared" ca="1" si="577"/>
        <v>0</v>
      </c>
      <c r="BB1046" s="52">
        <f t="shared" si="590"/>
        <v>0</v>
      </c>
      <c r="BC1046" s="39">
        <f t="shared" si="591"/>
        <v>0</v>
      </c>
      <c r="BD1046" s="51">
        <f t="shared" ca="1" si="592"/>
        <v>0</v>
      </c>
      <c r="BE1046" s="15">
        <f t="shared" ca="1" si="593"/>
        <v>133231.35800064506</v>
      </c>
      <c r="BF1046" s="39">
        <v>-43427.578999999998</v>
      </c>
      <c r="BG1046" s="15">
        <f t="shared" ca="1" si="594"/>
        <v>2921819.4410206904</v>
      </c>
      <c r="BH1046" s="15"/>
      <c r="BI1046" s="15"/>
    </row>
    <row r="1047" spans="1:61" ht="11.25" x14ac:dyDescent="0.2">
      <c r="A1047" s="20">
        <v>40910</v>
      </c>
      <c r="B1047" s="20"/>
      <c r="C1047" s="20">
        <v>1</v>
      </c>
      <c r="D1047" s="20">
        <f t="shared" si="578"/>
        <v>4</v>
      </c>
      <c r="E1047" s="47">
        <f t="shared" si="579"/>
        <v>3</v>
      </c>
      <c r="F1047" s="47">
        <f t="shared" si="580"/>
        <v>43</v>
      </c>
      <c r="G1047" s="21" t="s">
        <v>1128</v>
      </c>
      <c r="H1047" s="29">
        <v>2224</v>
      </c>
      <c r="I1047" s="48"/>
      <c r="J1047" s="29">
        <f t="shared" si="581"/>
        <v>3584.9552238805968</v>
      </c>
      <c r="K1047" s="125">
        <v>170638.80000000002</v>
      </c>
      <c r="L1047" s="125">
        <v>1265131.8700000001</v>
      </c>
      <c r="M1047" s="125">
        <v>0</v>
      </c>
      <c r="N1047" s="126">
        <f t="shared" si="561"/>
        <v>616261.36530000006</v>
      </c>
      <c r="O1047" s="126">
        <f t="shared" ca="1" si="562"/>
        <v>699118.7523923876</v>
      </c>
      <c r="P1047" s="126">
        <f t="shared" ca="1" si="563"/>
        <v>24857</v>
      </c>
      <c r="Q1047" s="49">
        <f t="shared" si="582"/>
        <v>1</v>
      </c>
      <c r="R1047" s="49">
        <f t="shared" si="583"/>
        <v>0</v>
      </c>
      <c r="S1047" s="49">
        <f ca="1">OFFSET(V!$B$7,D1047,Q1047)*H1047</f>
        <v>9985.76</v>
      </c>
      <c r="T1047" s="49">
        <f ca="1">IF(R1047&gt;0,OFFSET(V!$I$7,D1047,R1047)*IF(R1047=1,H1047-9300,IF(R1047=2,H1047-18000,IF(R1047=3,H1047-45000,0))),0)</f>
        <v>0</v>
      </c>
      <c r="U1047" s="49">
        <f>IF(AND(I1047=1,H1047&gt;20000,H1047&lt;=45000),H1047*V!$G$7,0)+IF(AND(I1047=1,H1047&gt;45000,H1047&lt;=50000),V!$G$7/5000*(50000-H1047)*H1047,0)</f>
        <v>0</v>
      </c>
      <c r="V1047" s="50">
        <f t="shared" ca="1" si="564"/>
        <v>9985.76</v>
      </c>
      <c r="W1047" s="51">
        <v>11529.019999999999</v>
      </c>
      <c r="X1047" s="51">
        <v>0</v>
      </c>
      <c r="Y1047" s="52">
        <v>0</v>
      </c>
      <c r="Z1047" s="52">
        <v>72408.828295894709</v>
      </c>
      <c r="AA1047" s="52">
        <v>6681</v>
      </c>
      <c r="AB1047" s="138">
        <f t="shared" si="584"/>
        <v>5681</v>
      </c>
      <c r="AC1047" s="52">
        <v>69689.011886161432</v>
      </c>
      <c r="AD1047" s="138">
        <f t="shared" si="565"/>
        <v>0</v>
      </c>
      <c r="AE1047" s="138">
        <f t="shared" si="566"/>
        <v>2224</v>
      </c>
      <c r="AF1047" s="138">
        <f t="shared" si="567"/>
        <v>0</v>
      </c>
      <c r="AG1047" s="138">
        <f t="shared" si="568"/>
        <v>0</v>
      </c>
      <c r="AH1047" s="29"/>
      <c r="AI1047" s="29"/>
      <c r="AJ1047" s="15"/>
      <c r="AK1047" s="51">
        <f t="shared" ca="1" si="569"/>
        <v>1625405.7109409685</v>
      </c>
      <c r="AL1047" s="15">
        <f t="shared" ca="1" si="570"/>
        <v>1671777.4909409685</v>
      </c>
      <c r="AM1047" s="49">
        <f t="shared" ca="1" si="571"/>
        <v>9754.3136788263855</v>
      </c>
      <c r="AN1047" s="49">
        <f t="shared" ca="1" si="572"/>
        <v>0</v>
      </c>
      <c r="AO1047" s="15"/>
      <c r="AP1047" s="49">
        <f t="shared" ca="1" si="573"/>
        <v>40552.342932666252</v>
      </c>
      <c r="AQ1047" s="15">
        <f t="shared" si="585"/>
        <v>69689.011886161432</v>
      </c>
      <c r="AR1047" s="15">
        <f t="shared" si="586"/>
        <v>0</v>
      </c>
      <c r="AS1047" s="15"/>
      <c r="AT1047" s="15"/>
      <c r="AU1047" s="51">
        <f t="shared" si="574"/>
        <v>2840.5</v>
      </c>
      <c r="AV1047" s="51">
        <f t="shared" ca="1" si="575"/>
        <v>37160.830637377418</v>
      </c>
      <c r="AW1047" s="51">
        <f t="shared" ca="1" si="587"/>
        <v>0</v>
      </c>
      <c r="AX1047" s="15">
        <f t="shared" ca="1" si="588"/>
        <v>10864.661683882237</v>
      </c>
      <c r="AY1047" s="51">
        <f t="shared" ca="1" si="589"/>
        <v>-660.36853896754019</v>
      </c>
      <c r="AZ1047" s="52">
        <f t="shared" ca="1" si="576"/>
        <v>0</v>
      </c>
      <c r="BA1047" s="52">
        <f t="shared" ca="1" si="577"/>
        <v>0</v>
      </c>
      <c r="BB1047" s="52">
        <f t="shared" si="590"/>
        <v>0</v>
      </c>
      <c r="BC1047" s="39">
        <f t="shared" si="591"/>
        <v>0</v>
      </c>
      <c r="BD1047" s="51">
        <f t="shared" ca="1" si="592"/>
        <v>0</v>
      </c>
      <c r="BE1047" s="15">
        <f t="shared" ca="1" si="593"/>
        <v>79893.305031076132</v>
      </c>
      <c r="BF1047" s="39">
        <v>-31827.982</v>
      </c>
      <c r="BG1047" s="15">
        <f t="shared" ca="1" si="594"/>
        <v>1729597.1276508709</v>
      </c>
      <c r="BH1047" s="15"/>
      <c r="BI1047" s="15"/>
    </row>
    <row r="1048" spans="1:61" ht="11.25" x14ac:dyDescent="0.2">
      <c r="A1048" s="20">
        <v>40911</v>
      </c>
      <c r="B1048" s="20"/>
      <c r="C1048" s="20">
        <v>1</v>
      </c>
      <c r="D1048" s="20">
        <f t="shared" si="578"/>
        <v>4</v>
      </c>
      <c r="E1048" s="47">
        <f t="shared" si="579"/>
        <v>1</v>
      </c>
      <c r="F1048" s="47">
        <f t="shared" si="580"/>
        <v>41</v>
      </c>
      <c r="G1048" s="21" t="s">
        <v>1129</v>
      </c>
      <c r="H1048" s="29">
        <v>456</v>
      </c>
      <c r="I1048" s="48"/>
      <c r="J1048" s="29">
        <f t="shared" si="581"/>
        <v>735.04477611940297</v>
      </c>
      <c r="K1048" s="125">
        <v>23513.3</v>
      </c>
      <c r="L1048" s="125">
        <v>17825.12</v>
      </c>
      <c r="M1048" s="125">
        <v>20927</v>
      </c>
      <c r="N1048" s="126">
        <f t="shared" si="561"/>
        <v>44808.372799999997</v>
      </c>
      <c r="O1048" s="126">
        <f t="shared" ca="1" si="562"/>
        <v>143344.49239700034</v>
      </c>
      <c r="P1048" s="126">
        <f t="shared" ca="1" si="563"/>
        <v>29561</v>
      </c>
      <c r="Q1048" s="49">
        <f t="shared" si="582"/>
        <v>1</v>
      </c>
      <c r="R1048" s="49">
        <f t="shared" si="583"/>
        <v>0</v>
      </c>
      <c r="S1048" s="49">
        <f ca="1">OFFSET(V!$B$7,D1048,Q1048)*H1048</f>
        <v>2047.44</v>
      </c>
      <c r="T1048" s="49">
        <f ca="1">IF(R1048&gt;0,OFFSET(V!$I$7,D1048,R1048)*IF(R1048=1,H1048-9300,IF(R1048=2,H1048-18000,IF(R1048=3,H1048-45000,0))),0)</f>
        <v>0</v>
      </c>
      <c r="U1048" s="49">
        <f>IF(AND(I1048=1,H1048&gt;20000,H1048&lt;=45000),H1048*V!$G$7,0)+IF(AND(I1048=1,H1048&gt;45000,H1048&lt;=50000),V!$G$7/5000*(50000-H1048)*H1048,0)</f>
        <v>0</v>
      </c>
      <c r="V1048" s="50">
        <f t="shared" ca="1" si="564"/>
        <v>2047.44</v>
      </c>
      <c r="W1048" s="51">
        <v>0</v>
      </c>
      <c r="X1048" s="51">
        <v>0</v>
      </c>
      <c r="Y1048" s="52">
        <v>0</v>
      </c>
      <c r="Z1048" s="52">
        <v>4425.8337390899906</v>
      </c>
      <c r="AA1048" s="52">
        <v>0</v>
      </c>
      <c r="AB1048" s="138">
        <f t="shared" si="584"/>
        <v>0</v>
      </c>
      <c r="AC1048" s="52">
        <v>4259.5908165952669</v>
      </c>
      <c r="AD1048" s="138">
        <f t="shared" si="565"/>
        <v>0</v>
      </c>
      <c r="AE1048" s="138">
        <f t="shared" si="566"/>
        <v>456</v>
      </c>
      <c r="AF1048" s="138">
        <f t="shared" si="567"/>
        <v>0</v>
      </c>
      <c r="AG1048" s="138">
        <f t="shared" si="568"/>
        <v>0</v>
      </c>
      <c r="AH1048" s="29"/>
      <c r="AI1048" s="29"/>
      <c r="AJ1048" s="15"/>
      <c r="AK1048" s="51">
        <f t="shared" ca="1" si="569"/>
        <v>333266.63857422734</v>
      </c>
      <c r="AL1048" s="15">
        <f t="shared" ca="1" si="570"/>
        <v>364875.07857422734</v>
      </c>
      <c r="AM1048" s="49">
        <f t="shared" ca="1" si="571"/>
        <v>1999.9851787521725</v>
      </c>
      <c r="AN1048" s="49">
        <f t="shared" ca="1" si="572"/>
        <v>0</v>
      </c>
      <c r="AO1048" s="15"/>
      <c r="AP1048" s="49">
        <f t="shared" ca="1" si="573"/>
        <v>2478.6746557631773</v>
      </c>
      <c r="AQ1048" s="15">
        <f t="shared" si="585"/>
        <v>4259.5908165952669</v>
      </c>
      <c r="AR1048" s="15">
        <f t="shared" si="586"/>
        <v>0</v>
      </c>
      <c r="AS1048" s="15"/>
      <c r="AT1048" s="15"/>
      <c r="AU1048" s="51">
        <f t="shared" si="574"/>
        <v>0</v>
      </c>
      <c r="AV1048" s="51">
        <f t="shared" ca="1" si="575"/>
        <v>7619.3070011888949</v>
      </c>
      <c r="AW1048" s="51">
        <f t="shared" ca="1" si="587"/>
        <v>0</v>
      </c>
      <c r="AX1048" s="15">
        <f t="shared" ca="1" si="588"/>
        <v>5838.3908403568048</v>
      </c>
      <c r="AY1048" s="51">
        <f t="shared" ca="1" si="589"/>
        <v>-354.86513444661824</v>
      </c>
      <c r="AZ1048" s="52">
        <f t="shared" ca="1" si="576"/>
        <v>0</v>
      </c>
      <c r="BA1048" s="52">
        <f t="shared" ca="1" si="577"/>
        <v>0</v>
      </c>
      <c r="BB1048" s="52">
        <f t="shared" si="590"/>
        <v>0</v>
      </c>
      <c r="BC1048" s="39">
        <f t="shared" si="591"/>
        <v>0</v>
      </c>
      <c r="BD1048" s="51">
        <f t="shared" ca="1" si="592"/>
        <v>0</v>
      </c>
      <c r="BE1048" s="15">
        <f t="shared" ca="1" si="593"/>
        <v>9743.1165225054538</v>
      </c>
      <c r="BF1048" s="39">
        <v>-4290.6350000000002</v>
      </c>
      <c r="BG1048" s="15">
        <f t="shared" ca="1" si="594"/>
        <v>372327.54527548497</v>
      </c>
      <c r="BH1048" s="15"/>
      <c r="BI1048" s="15"/>
    </row>
    <row r="1049" spans="1:61" ht="11.25" x14ac:dyDescent="0.2">
      <c r="A1049" s="20">
        <v>40912</v>
      </c>
      <c r="B1049" s="20"/>
      <c r="C1049" s="20">
        <v>1</v>
      </c>
      <c r="D1049" s="20">
        <f t="shared" si="578"/>
        <v>4</v>
      </c>
      <c r="E1049" s="47">
        <f t="shared" si="579"/>
        <v>5</v>
      </c>
      <c r="F1049" s="47">
        <f t="shared" si="580"/>
        <v>45</v>
      </c>
      <c r="G1049" s="21" t="s">
        <v>1130</v>
      </c>
      <c r="H1049" s="29">
        <v>5064</v>
      </c>
      <c r="I1049" s="48"/>
      <c r="J1049" s="29">
        <f t="shared" si="581"/>
        <v>8162.8656716417909</v>
      </c>
      <c r="K1049" s="125">
        <v>327073.7</v>
      </c>
      <c r="L1049" s="125">
        <v>976946.5</v>
      </c>
      <c r="M1049" s="125">
        <v>0</v>
      </c>
      <c r="N1049" s="126">
        <f t="shared" si="561"/>
        <v>616502.19900000002</v>
      </c>
      <c r="O1049" s="126">
        <f t="shared" ca="1" si="562"/>
        <v>1591878.3103035302</v>
      </c>
      <c r="P1049" s="126">
        <f t="shared" ca="1" si="563"/>
        <v>292613</v>
      </c>
      <c r="Q1049" s="49">
        <f t="shared" si="582"/>
        <v>1</v>
      </c>
      <c r="R1049" s="49">
        <f t="shared" si="583"/>
        <v>0</v>
      </c>
      <c r="S1049" s="49">
        <f ca="1">OFFSET(V!$B$7,D1049,Q1049)*H1049</f>
        <v>22737.360000000001</v>
      </c>
      <c r="T1049" s="49">
        <f ca="1">IF(R1049&gt;0,OFFSET(V!$I$7,D1049,R1049)*IF(R1049=1,H1049-9300,IF(R1049=2,H1049-18000,IF(R1049=3,H1049-45000,0))),0)</f>
        <v>0</v>
      </c>
      <c r="U1049" s="49">
        <f>IF(AND(I1049=1,H1049&gt;20000,H1049&lt;=45000),H1049*V!$G$7,0)+IF(AND(I1049=1,H1049&gt;45000,H1049&lt;=50000),V!$G$7/5000*(50000-H1049)*H1049,0)</f>
        <v>0</v>
      </c>
      <c r="V1049" s="50">
        <f t="shared" ca="1" si="564"/>
        <v>22737.360000000001</v>
      </c>
      <c r="W1049" s="51">
        <v>24363.599999999999</v>
      </c>
      <c r="X1049" s="51">
        <v>0</v>
      </c>
      <c r="Y1049" s="52">
        <v>0</v>
      </c>
      <c r="Z1049" s="52">
        <v>100409.24979833286</v>
      </c>
      <c r="AA1049" s="52">
        <v>4315</v>
      </c>
      <c r="AB1049" s="138">
        <f t="shared" si="584"/>
        <v>3315</v>
      </c>
      <c r="AC1049" s="52">
        <v>96637.683102424911</v>
      </c>
      <c r="AD1049" s="138">
        <f t="shared" si="565"/>
        <v>0</v>
      </c>
      <c r="AE1049" s="138">
        <f t="shared" si="566"/>
        <v>5064</v>
      </c>
      <c r="AF1049" s="138">
        <f t="shared" si="567"/>
        <v>0</v>
      </c>
      <c r="AG1049" s="138">
        <f t="shared" si="568"/>
        <v>0</v>
      </c>
      <c r="AH1049" s="29"/>
      <c r="AI1049" s="29"/>
      <c r="AJ1049" s="15"/>
      <c r="AK1049" s="51">
        <f t="shared" ca="1" si="569"/>
        <v>3701013.7231137878</v>
      </c>
      <c r="AL1049" s="15">
        <f t="shared" ca="1" si="570"/>
        <v>4040727.6831137878</v>
      </c>
      <c r="AM1049" s="49">
        <f t="shared" ca="1" si="571"/>
        <v>22210.361721932022</v>
      </c>
      <c r="AN1049" s="49">
        <f t="shared" ca="1" si="572"/>
        <v>0</v>
      </c>
      <c r="AO1049" s="15"/>
      <c r="AP1049" s="49">
        <f t="shared" ca="1" si="573"/>
        <v>56233.893397562417</v>
      </c>
      <c r="AQ1049" s="15">
        <f t="shared" si="585"/>
        <v>96637.683102424911</v>
      </c>
      <c r="AR1049" s="15">
        <f t="shared" si="586"/>
        <v>0</v>
      </c>
      <c r="AS1049" s="15"/>
      <c r="AT1049" s="15"/>
      <c r="AU1049" s="51">
        <f t="shared" si="574"/>
        <v>1657.5</v>
      </c>
      <c r="AV1049" s="51">
        <f t="shared" ca="1" si="575"/>
        <v>84614.409328992464</v>
      </c>
      <c r="AW1049" s="51">
        <f t="shared" ca="1" si="587"/>
        <v>0</v>
      </c>
      <c r="AX1049" s="15">
        <f t="shared" ca="1" si="588"/>
        <v>45868.119624129977</v>
      </c>
      <c r="AY1049" s="51">
        <f t="shared" ca="1" si="589"/>
        <v>-2787.925111953572</v>
      </c>
      <c r="AZ1049" s="52">
        <f t="shared" ca="1" si="576"/>
        <v>0</v>
      </c>
      <c r="BA1049" s="52">
        <f t="shared" ca="1" si="577"/>
        <v>0</v>
      </c>
      <c r="BB1049" s="52">
        <f t="shared" si="590"/>
        <v>0</v>
      </c>
      <c r="BC1049" s="39">
        <f t="shared" si="591"/>
        <v>0</v>
      </c>
      <c r="BD1049" s="51">
        <f t="shared" ca="1" si="592"/>
        <v>0</v>
      </c>
      <c r="BE1049" s="15">
        <f t="shared" ca="1" si="593"/>
        <v>139717.87761460131</v>
      </c>
      <c r="BF1049" s="39">
        <v>-53518.675000000003</v>
      </c>
      <c r="BG1049" s="15">
        <f t="shared" ca="1" si="594"/>
        <v>4149137.247450321</v>
      </c>
      <c r="BH1049" s="15"/>
      <c r="BI1049" s="15"/>
    </row>
    <row r="1050" spans="1:61" ht="11.25" x14ac:dyDescent="0.2">
      <c r="A1050" s="20">
        <v>40913</v>
      </c>
      <c r="B1050" s="20"/>
      <c r="C1050" s="20">
        <v>1</v>
      </c>
      <c r="D1050" s="20">
        <f t="shared" si="578"/>
        <v>4</v>
      </c>
      <c r="E1050" s="47">
        <f t="shared" si="579"/>
        <v>4</v>
      </c>
      <c r="F1050" s="47">
        <f t="shared" si="580"/>
        <v>44</v>
      </c>
      <c r="G1050" s="21" t="s">
        <v>1131</v>
      </c>
      <c r="H1050" s="29">
        <v>2656</v>
      </c>
      <c r="I1050" s="48"/>
      <c r="J1050" s="29">
        <f t="shared" si="581"/>
        <v>4281.313432835821</v>
      </c>
      <c r="K1050" s="125">
        <v>204435.75</v>
      </c>
      <c r="L1050" s="125">
        <v>891120.39</v>
      </c>
      <c r="M1050" s="125">
        <v>0</v>
      </c>
      <c r="N1050" s="126">
        <f t="shared" si="561"/>
        <v>494730.69209999999</v>
      </c>
      <c r="O1050" s="126">
        <f t="shared" ca="1" si="562"/>
        <v>834918.7978211249</v>
      </c>
      <c r="P1050" s="126">
        <f t="shared" ca="1" si="563"/>
        <v>102056</v>
      </c>
      <c r="Q1050" s="49">
        <f t="shared" si="582"/>
        <v>1</v>
      </c>
      <c r="R1050" s="49">
        <f t="shared" si="583"/>
        <v>0</v>
      </c>
      <c r="S1050" s="49">
        <f ca="1">OFFSET(V!$B$7,D1050,Q1050)*H1050</f>
        <v>11925.44</v>
      </c>
      <c r="T1050" s="49">
        <f ca="1">IF(R1050&gt;0,OFFSET(V!$I$7,D1050,R1050)*IF(R1050=1,H1050-9300,IF(R1050=2,H1050-18000,IF(R1050=3,H1050-45000,0))),0)</f>
        <v>0</v>
      </c>
      <c r="U1050" s="49">
        <f>IF(AND(I1050=1,H1050&gt;20000,H1050&lt;=45000),H1050*V!$G$7,0)+IF(AND(I1050=1,H1050&gt;45000,H1050&lt;=50000),V!$G$7/5000*(50000-H1050)*H1050,0)</f>
        <v>0</v>
      </c>
      <c r="V1050" s="50">
        <f t="shared" ca="1" si="564"/>
        <v>11925.44</v>
      </c>
      <c r="W1050" s="51">
        <v>12397.679999999998</v>
      </c>
      <c r="X1050" s="51">
        <v>0</v>
      </c>
      <c r="Y1050" s="52">
        <v>0</v>
      </c>
      <c r="Z1050" s="52">
        <v>62467.039236063152</v>
      </c>
      <c r="AA1050" s="52">
        <v>0</v>
      </c>
      <c r="AB1050" s="138">
        <f t="shared" si="584"/>
        <v>0</v>
      </c>
      <c r="AC1050" s="52">
        <v>60120.655757968263</v>
      </c>
      <c r="AD1050" s="138">
        <f t="shared" si="565"/>
        <v>0</v>
      </c>
      <c r="AE1050" s="138">
        <f t="shared" si="566"/>
        <v>2656</v>
      </c>
      <c r="AF1050" s="138">
        <f t="shared" si="567"/>
        <v>0</v>
      </c>
      <c r="AG1050" s="138">
        <f t="shared" si="568"/>
        <v>0</v>
      </c>
      <c r="AH1050" s="29"/>
      <c r="AI1050" s="29"/>
      <c r="AJ1050" s="15"/>
      <c r="AK1050" s="51">
        <f t="shared" ca="1" si="569"/>
        <v>1941132.0001165522</v>
      </c>
      <c r="AL1050" s="15">
        <f t="shared" ca="1" si="570"/>
        <v>2067511.1201165521</v>
      </c>
      <c r="AM1050" s="49">
        <f t="shared" ca="1" si="571"/>
        <v>11649.036479749497</v>
      </c>
      <c r="AN1050" s="49">
        <f t="shared" ca="1" si="572"/>
        <v>0</v>
      </c>
      <c r="AO1050" s="15"/>
      <c r="AP1050" s="49">
        <f t="shared" ca="1" si="573"/>
        <v>34984.47436184757</v>
      </c>
      <c r="AQ1050" s="15">
        <f t="shared" si="585"/>
        <v>60120.655757968263</v>
      </c>
      <c r="AR1050" s="15">
        <f t="shared" si="586"/>
        <v>0</v>
      </c>
      <c r="AS1050" s="15"/>
      <c r="AT1050" s="15"/>
      <c r="AU1050" s="51">
        <f t="shared" si="574"/>
        <v>0</v>
      </c>
      <c r="AV1050" s="51">
        <f t="shared" ca="1" si="575"/>
        <v>44379.121480608999</v>
      </c>
      <c r="AW1050" s="51">
        <f t="shared" ca="1" si="587"/>
        <v>0</v>
      </c>
      <c r="AX1050" s="15">
        <f t="shared" ca="1" si="588"/>
        <v>19242.940084488298</v>
      </c>
      <c r="AY1050" s="51">
        <f t="shared" ca="1" si="589"/>
        <v>-1169.6114061135443</v>
      </c>
      <c r="AZ1050" s="52">
        <f t="shared" ca="1" si="576"/>
        <v>0</v>
      </c>
      <c r="BA1050" s="52">
        <f t="shared" ca="1" si="577"/>
        <v>0</v>
      </c>
      <c r="BB1050" s="52">
        <f t="shared" si="590"/>
        <v>0</v>
      </c>
      <c r="BC1050" s="39">
        <f t="shared" si="591"/>
        <v>0</v>
      </c>
      <c r="BD1050" s="51">
        <f t="shared" ca="1" si="592"/>
        <v>0</v>
      </c>
      <c r="BE1050" s="15">
        <f t="shared" ca="1" si="593"/>
        <v>78193.984436343017</v>
      </c>
      <c r="BF1050" s="39">
        <v>-32041.462</v>
      </c>
      <c r="BG1050" s="15">
        <f t="shared" ca="1" si="594"/>
        <v>2125312.6790326447</v>
      </c>
      <c r="BH1050" s="15"/>
      <c r="BI1050" s="15"/>
    </row>
    <row r="1051" spans="1:61" ht="11.25" x14ac:dyDescent="0.2">
      <c r="A1051" s="20">
        <v>40914</v>
      </c>
      <c r="B1051" s="20"/>
      <c r="C1051" s="20">
        <v>1</v>
      </c>
      <c r="D1051" s="20">
        <f t="shared" si="578"/>
        <v>4</v>
      </c>
      <c r="E1051" s="47">
        <f t="shared" si="579"/>
        <v>2</v>
      </c>
      <c r="F1051" s="47">
        <f t="shared" si="580"/>
        <v>42</v>
      </c>
      <c r="G1051" s="21" t="s">
        <v>1132</v>
      </c>
      <c r="H1051" s="29">
        <v>687</v>
      </c>
      <c r="I1051" s="48"/>
      <c r="J1051" s="29">
        <f t="shared" si="581"/>
        <v>1107.4029850746269</v>
      </c>
      <c r="K1051" s="125">
        <v>59583.099999999991</v>
      </c>
      <c r="L1051" s="125">
        <v>187240.89</v>
      </c>
      <c r="M1051" s="125">
        <v>0</v>
      </c>
      <c r="N1051" s="126">
        <f t="shared" si="561"/>
        <v>115923.7791</v>
      </c>
      <c r="O1051" s="126">
        <f t="shared" ca="1" si="562"/>
        <v>215959.79446653344</v>
      </c>
      <c r="P1051" s="126">
        <f t="shared" ca="1" si="563"/>
        <v>30011</v>
      </c>
      <c r="Q1051" s="49">
        <f t="shared" si="582"/>
        <v>1</v>
      </c>
      <c r="R1051" s="49">
        <f t="shared" si="583"/>
        <v>0</v>
      </c>
      <c r="S1051" s="49">
        <f ca="1">OFFSET(V!$B$7,D1051,Q1051)*H1051</f>
        <v>3084.63</v>
      </c>
      <c r="T1051" s="49">
        <f ca="1">IF(R1051&gt;0,OFFSET(V!$I$7,D1051,R1051)*IF(R1051=1,H1051-9300,IF(R1051=2,H1051-18000,IF(R1051=3,H1051-45000,0))),0)</f>
        <v>0</v>
      </c>
      <c r="U1051" s="49">
        <f>IF(AND(I1051=1,H1051&gt;20000,H1051&lt;=45000),H1051*V!$G$7,0)+IF(AND(I1051=1,H1051&gt;45000,H1051&lt;=50000),V!$G$7/5000*(50000-H1051)*H1051,0)</f>
        <v>0</v>
      </c>
      <c r="V1051" s="50">
        <f t="shared" ca="1" si="564"/>
        <v>3084.63</v>
      </c>
      <c r="W1051" s="51">
        <v>0</v>
      </c>
      <c r="X1051" s="51">
        <v>0</v>
      </c>
      <c r="Y1051" s="52">
        <v>0</v>
      </c>
      <c r="Z1051" s="52">
        <v>25807.751284492344</v>
      </c>
      <c r="AA1051" s="52">
        <v>5773</v>
      </c>
      <c r="AB1051" s="138">
        <f t="shared" si="584"/>
        <v>4773</v>
      </c>
      <c r="AC1051" s="52">
        <v>24838.36195595577</v>
      </c>
      <c r="AD1051" s="138">
        <f t="shared" si="565"/>
        <v>0</v>
      </c>
      <c r="AE1051" s="138">
        <f t="shared" si="566"/>
        <v>687</v>
      </c>
      <c r="AF1051" s="138">
        <f t="shared" si="567"/>
        <v>0</v>
      </c>
      <c r="AG1051" s="138">
        <f t="shared" si="568"/>
        <v>0</v>
      </c>
      <c r="AH1051" s="29"/>
      <c r="AI1051" s="29"/>
      <c r="AJ1051" s="15"/>
      <c r="AK1051" s="51">
        <f t="shared" ca="1" si="569"/>
        <v>502092.50153617148</v>
      </c>
      <c r="AL1051" s="15">
        <f t="shared" ca="1" si="570"/>
        <v>535188.13153617142</v>
      </c>
      <c r="AM1051" s="49">
        <f t="shared" ca="1" si="571"/>
        <v>3013.1355653568917</v>
      </c>
      <c r="AN1051" s="49">
        <f t="shared" ca="1" si="572"/>
        <v>0</v>
      </c>
      <c r="AO1051" s="15"/>
      <c r="AP1051" s="49">
        <f t="shared" ca="1" si="573"/>
        <v>14453.552212348499</v>
      </c>
      <c r="AQ1051" s="15">
        <f t="shared" si="585"/>
        <v>24838.36195595577</v>
      </c>
      <c r="AR1051" s="15">
        <f t="shared" si="586"/>
        <v>0</v>
      </c>
      <c r="AS1051" s="15"/>
      <c r="AT1051" s="15"/>
      <c r="AU1051" s="51">
        <f t="shared" si="574"/>
        <v>2386.5</v>
      </c>
      <c r="AV1051" s="51">
        <f t="shared" ca="1" si="575"/>
        <v>11479.087521528005</v>
      </c>
      <c r="AW1051" s="51">
        <f t="shared" ca="1" si="587"/>
        <v>0</v>
      </c>
      <c r="AX1051" s="15">
        <f t="shared" ca="1" si="588"/>
        <v>3480.7777779207318</v>
      </c>
      <c r="AY1051" s="51">
        <f t="shared" ca="1" si="589"/>
        <v>-211.56628734111158</v>
      </c>
      <c r="AZ1051" s="52">
        <f t="shared" ca="1" si="576"/>
        <v>0</v>
      </c>
      <c r="BA1051" s="52">
        <f t="shared" ca="1" si="577"/>
        <v>0</v>
      </c>
      <c r="BB1051" s="52">
        <f t="shared" si="590"/>
        <v>0</v>
      </c>
      <c r="BC1051" s="39">
        <f t="shared" si="591"/>
        <v>0</v>
      </c>
      <c r="BD1051" s="51">
        <f t="shared" ca="1" si="592"/>
        <v>0</v>
      </c>
      <c r="BE1051" s="15">
        <f t="shared" ca="1" si="593"/>
        <v>28107.573446535389</v>
      </c>
      <c r="BF1051" s="39">
        <v>-7993.3</v>
      </c>
      <c r="BG1051" s="15">
        <f t="shared" ca="1" si="594"/>
        <v>558315.5405480637</v>
      </c>
      <c r="BH1051" s="15"/>
      <c r="BI1051" s="15"/>
    </row>
    <row r="1052" spans="1:61" ht="11.25" x14ac:dyDescent="0.2">
      <c r="A1052" s="20">
        <v>40915</v>
      </c>
      <c r="B1052" s="20"/>
      <c r="C1052" s="20">
        <v>1</v>
      </c>
      <c r="D1052" s="20">
        <f t="shared" si="578"/>
        <v>4</v>
      </c>
      <c r="E1052" s="47">
        <f t="shared" si="579"/>
        <v>3</v>
      </c>
      <c r="F1052" s="47">
        <f t="shared" si="580"/>
        <v>43</v>
      </c>
      <c r="G1052" s="21" t="s">
        <v>1133</v>
      </c>
      <c r="H1052" s="29">
        <v>1904</v>
      </c>
      <c r="I1052" s="48"/>
      <c r="J1052" s="29">
        <f t="shared" si="581"/>
        <v>3069.1343283582091</v>
      </c>
      <c r="K1052" s="125">
        <v>108342.85</v>
      </c>
      <c r="L1052" s="125">
        <v>218514.28</v>
      </c>
      <c r="M1052" s="125">
        <v>0</v>
      </c>
      <c r="N1052" s="126">
        <f t="shared" si="561"/>
        <v>163227.42119999998</v>
      </c>
      <c r="O1052" s="126">
        <f t="shared" ca="1" si="562"/>
        <v>598526.12614887871</v>
      </c>
      <c r="P1052" s="126">
        <f t="shared" ca="1" si="563"/>
        <v>130590</v>
      </c>
      <c r="Q1052" s="49">
        <f t="shared" si="582"/>
        <v>1</v>
      </c>
      <c r="R1052" s="49">
        <f t="shared" si="583"/>
        <v>0</v>
      </c>
      <c r="S1052" s="49">
        <f ca="1">OFFSET(V!$B$7,D1052,Q1052)*H1052</f>
        <v>8548.9600000000009</v>
      </c>
      <c r="T1052" s="49">
        <f ca="1">IF(R1052&gt;0,OFFSET(V!$I$7,D1052,R1052)*IF(R1052=1,H1052-9300,IF(R1052=2,H1052-18000,IF(R1052=3,H1052-45000,0))),0)</f>
        <v>0</v>
      </c>
      <c r="U1052" s="49">
        <f>IF(AND(I1052=1,H1052&gt;20000,H1052&lt;=45000),H1052*V!$G$7,0)+IF(AND(I1052=1,H1052&gt;45000,H1052&lt;=50000),V!$G$7/5000*(50000-H1052)*H1052,0)</f>
        <v>0</v>
      </c>
      <c r="V1052" s="50">
        <f t="shared" ca="1" si="564"/>
        <v>8548.9600000000009</v>
      </c>
      <c r="W1052" s="51">
        <v>0</v>
      </c>
      <c r="X1052" s="51">
        <v>0</v>
      </c>
      <c r="Y1052" s="52">
        <v>0</v>
      </c>
      <c r="Z1052" s="52">
        <v>58483.768522488601</v>
      </c>
      <c r="AA1052" s="52">
        <v>35470</v>
      </c>
      <c r="AB1052" s="138">
        <f t="shared" si="584"/>
        <v>34470</v>
      </c>
      <c r="AC1052" s="52">
        <v>56287.004438964192</v>
      </c>
      <c r="AD1052" s="138">
        <f t="shared" si="565"/>
        <v>0</v>
      </c>
      <c r="AE1052" s="138">
        <f t="shared" si="566"/>
        <v>1904</v>
      </c>
      <c r="AF1052" s="138">
        <f t="shared" si="567"/>
        <v>0</v>
      </c>
      <c r="AG1052" s="138">
        <f t="shared" si="568"/>
        <v>0</v>
      </c>
      <c r="AH1052" s="29"/>
      <c r="AI1052" s="29"/>
      <c r="AJ1052" s="15"/>
      <c r="AK1052" s="51">
        <f t="shared" ca="1" si="569"/>
        <v>1391534.3856257212</v>
      </c>
      <c r="AL1052" s="15">
        <f t="shared" ca="1" si="570"/>
        <v>1530673.3456257212</v>
      </c>
      <c r="AM1052" s="49">
        <f t="shared" ca="1" si="571"/>
        <v>8350.8153077722291</v>
      </c>
      <c r="AN1052" s="49">
        <f t="shared" ca="1" si="572"/>
        <v>0</v>
      </c>
      <c r="AO1052" s="15"/>
      <c r="AP1052" s="49">
        <f t="shared" ca="1" si="573"/>
        <v>32753.655775605097</v>
      </c>
      <c r="AQ1052" s="15">
        <f t="shared" si="585"/>
        <v>56287.004438964192</v>
      </c>
      <c r="AR1052" s="15">
        <f t="shared" si="586"/>
        <v>0</v>
      </c>
      <c r="AS1052" s="15"/>
      <c r="AT1052" s="15"/>
      <c r="AU1052" s="51">
        <f t="shared" si="574"/>
        <v>17235</v>
      </c>
      <c r="AV1052" s="51">
        <f t="shared" ca="1" si="575"/>
        <v>31813.948531279944</v>
      </c>
      <c r="AW1052" s="51">
        <f t="shared" ca="1" si="587"/>
        <v>0</v>
      </c>
      <c r="AX1052" s="15">
        <f t="shared" ca="1" si="588"/>
        <v>25515.59986792085</v>
      </c>
      <c r="AY1052" s="51">
        <f t="shared" ca="1" si="589"/>
        <v>-1550.8719825722542</v>
      </c>
      <c r="AZ1052" s="52">
        <f t="shared" ca="1" si="576"/>
        <v>0</v>
      </c>
      <c r="BA1052" s="52">
        <f t="shared" ca="1" si="577"/>
        <v>0</v>
      </c>
      <c r="BB1052" s="52">
        <f t="shared" si="590"/>
        <v>0</v>
      </c>
      <c r="BC1052" s="39">
        <f t="shared" si="591"/>
        <v>0</v>
      </c>
      <c r="BD1052" s="51">
        <f t="shared" ca="1" si="592"/>
        <v>0</v>
      </c>
      <c r="BE1052" s="15">
        <f t="shared" ca="1" si="593"/>
        <v>80251.73232431279</v>
      </c>
      <c r="BF1052" s="39">
        <v>-19104.333999999999</v>
      </c>
      <c r="BG1052" s="15">
        <f t="shared" ca="1" si="594"/>
        <v>1600171.559257806</v>
      </c>
      <c r="BH1052" s="15"/>
      <c r="BI1052" s="15"/>
    </row>
    <row r="1053" spans="1:61" ht="11.25" x14ac:dyDescent="0.2">
      <c r="A1053" s="20">
        <v>40916</v>
      </c>
      <c r="B1053" s="20"/>
      <c r="C1053" s="20">
        <v>1</v>
      </c>
      <c r="D1053" s="20">
        <f t="shared" si="578"/>
        <v>4</v>
      </c>
      <c r="E1053" s="47">
        <f t="shared" si="579"/>
        <v>1</v>
      </c>
      <c r="F1053" s="47">
        <f t="shared" si="580"/>
        <v>41</v>
      </c>
      <c r="G1053" s="21" t="s">
        <v>1134</v>
      </c>
      <c r="H1053" s="29">
        <v>341</v>
      </c>
      <c r="I1053" s="48"/>
      <c r="J1053" s="29">
        <f t="shared" si="581"/>
        <v>549.67164179104475</v>
      </c>
      <c r="K1053" s="125">
        <v>30886.25</v>
      </c>
      <c r="L1053" s="125">
        <v>60015.95</v>
      </c>
      <c r="M1053" s="125">
        <v>0</v>
      </c>
      <c r="N1053" s="126">
        <f t="shared" si="561"/>
        <v>45644.320500000002</v>
      </c>
      <c r="O1053" s="126">
        <f t="shared" ca="1" si="562"/>
        <v>107194.01734073929</v>
      </c>
      <c r="P1053" s="126">
        <f t="shared" ca="1" si="563"/>
        <v>18465</v>
      </c>
      <c r="Q1053" s="49">
        <f t="shared" si="582"/>
        <v>1</v>
      </c>
      <c r="R1053" s="49">
        <f t="shared" si="583"/>
        <v>0</v>
      </c>
      <c r="S1053" s="49">
        <f ca="1">OFFSET(V!$B$7,D1053,Q1053)*H1053</f>
        <v>1531.0900000000001</v>
      </c>
      <c r="T1053" s="49">
        <f ca="1">IF(R1053&gt;0,OFFSET(V!$I$7,D1053,R1053)*IF(R1053=1,H1053-9300,IF(R1053=2,H1053-18000,IF(R1053=3,H1053-45000,0))),0)</f>
        <v>0</v>
      </c>
      <c r="U1053" s="49">
        <f>IF(AND(I1053=1,H1053&gt;20000,H1053&lt;=45000),H1053*V!$G$7,0)+IF(AND(I1053=1,H1053&gt;45000,H1053&lt;=50000),V!$G$7/5000*(50000-H1053)*H1053,0)</f>
        <v>0</v>
      </c>
      <c r="V1053" s="50">
        <f t="shared" ca="1" si="564"/>
        <v>1531.0900000000001</v>
      </c>
      <c r="W1053" s="51">
        <v>0</v>
      </c>
      <c r="X1053" s="51">
        <v>0</v>
      </c>
      <c r="Y1053" s="52">
        <v>0</v>
      </c>
      <c r="Z1053" s="52">
        <v>28811.523004585655</v>
      </c>
      <c r="AA1053" s="52">
        <v>1867</v>
      </c>
      <c r="AB1053" s="138">
        <f t="shared" si="584"/>
        <v>867</v>
      </c>
      <c r="AC1053" s="52">
        <v>27729.306168579722</v>
      </c>
      <c r="AD1053" s="138">
        <f t="shared" si="565"/>
        <v>0</v>
      </c>
      <c r="AE1053" s="138">
        <f t="shared" si="566"/>
        <v>341</v>
      </c>
      <c r="AF1053" s="138">
        <f t="shared" si="567"/>
        <v>0</v>
      </c>
      <c r="AG1053" s="138">
        <f t="shared" si="568"/>
        <v>0</v>
      </c>
      <c r="AH1053" s="29"/>
      <c r="AI1053" s="29"/>
      <c r="AJ1053" s="15"/>
      <c r="AK1053" s="51">
        <f t="shared" ca="1" si="569"/>
        <v>249219.13103906036</v>
      </c>
      <c r="AL1053" s="15">
        <f t="shared" ca="1" si="570"/>
        <v>269215.22103906039</v>
      </c>
      <c r="AM1053" s="49">
        <f t="shared" ca="1" si="571"/>
        <v>1495.6029516545852</v>
      </c>
      <c r="AN1053" s="49">
        <f t="shared" ca="1" si="572"/>
        <v>0</v>
      </c>
      <c r="AO1053" s="15"/>
      <c r="AP1053" s="49">
        <f t="shared" ca="1" si="573"/>
        <v>16135.805381629169</v>
      </c>
      <c r="AQ1053" s="15">
        <f t="shared" si="585"/>
        <v>27729.306168579722</v>
      </c>
      <c r="AR1053" s="15">
        <f t="shared" si="586"/>
        <v>0</v>
      </c>
      <c r="AS1053" s="15"/>
      <c r="AT1053" s="15"/>
      <c r="AU1053" s="51">
        <f t="shared" si="574"/>
        <v>433.5</v>
      </c>
      <c r="AV1053" s="51">
        <f t="shared" ca="1" si="575"/>
        <v>5697.7712443101163</v>
      </c>
      <c r="AW1053" s="51">
        <f t="shared" ca="1" si="587"/>
        <v>2689.2989257824629</v>
      </c>
      <c r="AX1053" s="15">
        <f t="shared" ca="1" si="588"/>
        <v>0</v>
      </c>
      <c r="AY1053" s="51">
        <f t="shared" ca="1" si="589"/>
        <v>0</v>
      </c>
      <c r="AZ1053" s="52">
        <f t="shared" ca="1" si="576"/>
        <v>0</v>
      </c>
      <c r="BA1053" s="52">
        <f t="shared" ca="1" si="577"/>
        <v>0</v>
      </c>
      <c r="BB1053" s="52">
        <f t="shared" si="590"/>
        <v>0</v>
      </c>
      <c r="BC1053" s="39">
        <f t="shared" si="591"/>
        <v>0</v>
      </c>
      <c r="BD1053" s="51">
        <f t="shared" ca="1" si="592"/>
        <v>0</v>
      </c>
      <c r="BE1053" s="15">
        <f t="shared" ca="1" si="593"/>
        <v>24956.375551721747</v>
      </c>
      <c r="BF1053" s="39">
        <v>-4019.4349999999999</v>
      </c>
      <c r="BG1053" s="15">
        <f t="shared" ca="1" si="594"/>
        <v>291647.76454243669</v>
      </c>
      <c r="BH1053" s="15"/>
      <c r="BI1053" s="15"/>
    </row>
    <row r="1054" spans="1:61" ht="11.25" x14ac:dyDescent="0.2">
      <c r="A1054" s="20">
        <v>40917</v>
      </c>
      <c r="B1054" s="20"/>
      <c r="C1054" s="20">
        <v>1</v>
      </c>
      <c r="D1054" s="20">
        <f t="shared" si="578"/>
        <v>4</v>
      </c>
      <c r="E1054" s="47">
        <f t="shared" si="579"/>
        <v>4</v>
      </c>
      <c r="F1054" s="47">
        <f t="shared" si="580"/>
        <v>44</v>
      </c>
      <c r="G1054" s="21" t="s">
        <v>1135</v>
      </c>
      <c r="H1054" s="29">
        <v>2819</v>
      </c>
      <c r="I1054" s="48"/>
      <c r="J1054" s="29">
        <f t="shared" si="581"/>
        <v>4544.059701492537</v>
      </c>
      <c r="K1054" s="125">
        <v>183330.74999999997</v>
      </c>
      <c r="L1054" s="125">
        <v>775120.77</v>
      </c>
      <c r="M1054" s="125">
        <v>0</v>
      </c>
      <c r="N1054" s="126">
        <f t="shared" si="561"/>
        <v>434295.24029999995</v>
      </c>
      <c r="O1054" s="126">
        <f t="shared" ca="1" si="562"/>
        <v>886158.16681391222</v>
      </c>
      <c r="P1054" s="126">
        <f t="shared" ca="1" si="563"/>
        <v>135559</v>
      </c>
      <c r="Q1054" s="49">
        <f t="shared" si="582"/>
        <v>1</v>
      </c>
      <c r="R1054" s="49">
        <f t="shared" si="583"/>
        <v>0</v>
      </c>
      <c r="S1054" s="49">
        <f ca="1">OFFSET(V!$B$7,D1054,Q1054)*H1054</f>
        <v>12657.310000000001</v>
      </c>
      <c r="T1054" s="49">
        <f ca="1">IF(R1054&gt;0,OFFSET(V!$I$7,D1054,R1054)*IF(R1054=1,H1054-9300,IF(R1054=2,H1054-18000,IF(R1054=3,H1054-45000,0))),0)</f>
        <v>0</v>
      </c>
      <c r="U1054" s="49">
        <f>IF(AND(I1054=1,H1054&gt;20000,H1054&lt;=45000),H1054*V!$G$7,0)+IF(AND(I1054=1,H1054&gt;45000,H1054&lt;=50000),V!$G$7/5000*(50000-H1054)*H1054,0)</f>
        <v>0</v>
      </c>
      <c r="V1054" s="50">
        <f t="shared" ca="1" si="564"/>
        <v>12657.310000000001</v>
      </c>
      <c r="W1054" s="51">
        <v>13939.679999999998</v>
      </c>
      <c r="X1054" s="51">
        <v>0</v>
      </c>
      <c r="Y1054" s="52">
        <v>1.213E-2</v>
      </c>
      <c r="Z1054" s="52">
        <v>120528.273366133</v>
      </c>
      <c r="AA1054" s="52">
        <v>11116</v>
      </c>
      <c r="AB1054" s="138">
        <f t="shared" si="584"/>
        <v>10116</v>
      </c>
      <c r="AC1054" s="52">
        <v>116000.99701802763</v>
      </c>
      <c r="AD1054" s="138">
        <f t="shared" si="565"/>
        <v>0</v>
      </c>
      <c r="AE1054" s="138">
        <f t="shared" si="566"/>
        <v>2819</v>
      </c>
      <c r="AF1054" s="138">
        <f t="shared" si="567"/>
        <v>0</v>
      </c>
      <c r="AG1054" s="138">
        <f t="shared" si="568"/>
        <v>0</v>
      </c>
      <c r="AH1054" s="29"/>
      <c r="AI1054" s="29"/>
      <c r="AJ1054" s="15"/>
      <c r="AK1054" s="51">
        <f t="shared" ca="1" si="569"/>
        <v>2060260.2064490062</v>
      </c>
      <c r="AL1054" s="15">
        <f t="shared" ca="1" si="570"/>
        <v>2222416.1964490064</v>
      </c>
      <c r="AM1054" s="49">
        <f t="shared" ca="1" si="571"/>
        <v>12363.943462505207</v>
      </c>
      <c r="AN1054" s="49">
        <f t="shared" ca="1" si="572"/>
        <v>491.63056797386236</v>
      </c>
      <c r="AO1054" s="15"/>
      <c r="AP1054" s="49">
        <f t="shared" ca="1" si="573"/>
        <v>67501.491042670037</v>
      </c>
      <c r="AQ1054" s="15">
        <f t="shared" si="585"/>
        <v>116000.99701802763</v>
      </c>
      <c r="AR1054" s="15">
        <f t="shared" si="586"/>
        <v>0</v>
      </c>
      <c r="AS1054" s="15"/>
      <c r="AT1054" s="15"/>
      <c r="AU1054" s="51">
        <f t="shared" si="574"/>
        <v>5058</v>
      </c>
      <c r="AV1054" s="51">
        <f t="shared" ca="1" si="575"/>
        <v>47102.689553402401</v>
      </c>
      <c r="AW1054" s="51">
        <f t="shared" ca="1" si="587"/>
        <v>0</v>
      </c>
      <c r="AX1054" s="15">
        <f t="shared" ca="1" si="588"/>
        <v>3661.1835780448018</v>
      </c>
      <c r="AY1054" s="51">
        <f t="shared" ca="1" si="589"/>
        <v>-222.53159101236517</v>
      </c>
      <c r="AZ1054" s="52">
        <f t="shared" ca="1" si="576"/>
        <v>0</v>
      </c>
      <c r="BA1054" s="52">
        <f t="shared" ca="1" si="577"/>
        <v>0</v>
      </c>
      <c r="BB1054" s="52">
        <f t="shared" si="590"/>
        <v>0</v>
      </c>
      <c r="BC1054" s="39">
        <f t="shared" si="591"/>
        <v>0</v>
      </c>
      <c r="BD1054" s="51">
        <f t="shared" ca="1" si="592"/>
        <v>0</v>
      </c>
      <c r="BE1054" s="15">
        <f t="shared" ca="1" si="593"/>
        <v>119439.64900506007</v>
      </c>
      <c r="BF1054" s="39">
        <v>-33050.559999999998</v>
      </c>
      <c r="BG1054" s="15">
        <f t="shared" ca="1" si="594"/>
        <v>2321660.8594845454</v>
      </c>
      <c r="BH1054" s="15"/>
      <c r="BI1054" s="15"/>
    </row>
    <row r="1055" spans="1:61" ht="11.25" x14ac:dyDescent="0.2">
      <c r="A1055" s="20">
        <v>40918</v>
      </c>
      <c r="B1055" s="20"/>
      <c r="C1055" s="20">
        <v>1</v>
      </c>
      <c r="D1055" s="20">
        <f t="shared" si="578"/>
        <v>4</v>
      </c>
      <c r="E1055" s="47">
        <f t="shared" si="579"/>
        <v>3</v>
      </c>
      <c r="F1055" s="47">
        <f t="shared" si="580"/>
        <v>43</v>
      </c>
      <c r="G1055" s="21" t="s">
        <v>1136</v>
      </c>
      <c r="H1055" s="29">
        <v>2180</v>
      </c>
      <c r="I1055" s="48"/>
      <c r="J1055" s="29">
        <f t="shared" si="581"/>
        <v>3514.0298507462685</v>
      </c>
      <c r="K1055" s="125">
        <v>175272.25</v>
      </c>
      <c r="L1055" s="125">
        <v>1165026.67</v>
      </c>
      <c r="M1055" s="125">
        <v>0</v>
      </c>
      <c r="N1055" s="126">
        <f t="shared" si="561"/>
        <v>580556.42129999993</v>
      </c>
      <c r="O1055" s="126">
        <f t="shared" ca="1" si="562"/>
        <v>685287.26628390513</v>
      </c>
      <c r="P1055" s="126">
        <f t="shared" ca="1" si="563"/>
        <v>31419</v>
      </c>
      <c r="Q1055" s="49">
        <f t="shared" si="582"/>
        <v>1</v>
      </c>
      <c r="R1055" s="49">
        <f t="shared" si="583"/>
        <v>0</v>
      </c>
      <c r="S1055" s="49">
        <f ca="1">OFFSET(V!$B$7,D1055,Q1055)*H1055</f>
        <v>9788.2000000000007</v>
      </c>
      <c r="T1055" s="49">
        <f ca="1">IF(R1055&gt;0,OFFSET(V!$I$7,D1055,R1055)*IF(R1055=1,H1055-9300,IF(R1055=2,H1055-18000,IF(R1055=3,H1055-45000,0))),0)</f>
        <v>0</v>
      </c>
      <c r="U1055" s="49">
        <f>IF(AND(I1055=1,H1055&gt;20000,H1055&lt;=45000),H1055*V!$G$7,0)+IF(AND(I1055=1,H1055&gt;45000,H1055&lt;=50000),V!$G$7/5000*(50000-H1055)*H1055,0)</f>
        <v>0</v>
      </c>
      <c r="V1055" s="50">
        <f t="shared" ca="1" si="564"/>
        <v>9788.2000000000007</v>
      </c>
      <c r="W1055" s="51">
        <v>11693.5</v>
      </c>
      <c r="X1055" s="51">
        <v>0</v>
      </c>
      <c r="Y1055" s="52">
        <v>6.1799999999999997E-3</v>
      </c>
      <c r="Z1055" s="52">
        <v>132109.79411786076</v>
      </c>
      <c r="AA1055" s="52">
        <v>104697</v>
      </c>
      <c r="AB1055" s="138">
        <f t="shared" si="584"/>
        <v>103697</v>
      </c>
      <c r="AC1055" s="52">
        <v>127147.49332685881</v>
      </c>
      <c r="AD1055" s="138">
        <f t="shared" si="565"/>
        <v>0</v>
      </c>
      <c r="AE1055" s="138">
        <f t="shared" si="566"/>
        <v>2180</v>
      </c>
      <c r="AF1055" s="138">
        <f t="shared" si="567"/>
        <v>0</v>
      </c>
      <c r="AG1055" s="138">
        <f t="shared" si="568"/>
        <v>0</v>
      </c>
      <c r="AH1055" s="29"/>
      <c r="AI1055" s="29"/>
      <c r="AJ1055" s="15"/>
      <c r="AK1055" s="51">
        <f t="shared" ca="1" si="569"/>
        <v>1593248.403710122</v>
      </c>
      <c r="AL1055" s="15">
        <f t="shared" ca="1" si="570"/>
        <v>1646149.1037101219</v>
      </c>
      <c r="AM1055" s="49">
        <f t="shared" ca="1" si="571"/>
        <v>9561.332652806439</v>
      </c>
      <c r="AN1055" s="49">
        <f t="shared" ca="1" si="572"/>
        <v>250.47624980036844</v>
      </c>
      <c r="AO1055" s="15"/>
      <c r="AP1055" s="49">
        <f t="shared" ca="1" si="573"/>
        <v>73987.686334860438</v>
      </c>
      <c r="AQ1055" s="15">
        <f t="shared" si="585"/>
        <v>127147.49332685881</v>
      </c>
      <c r="AR1055" s="15">
        <f t="shared" si="586"/>
        <v>0</v>
      </c>
      <c r="AS1055" s="15"/>
      <c r="AT1055" s="15"/>
      <c r="AU1055" s="51">
        <f t="shared" si="574"/>
        <v>51848.5</v>
      </c>
      <c r="AV1055" s="51">
        <f t="shared" ca="1" si="575"/>
        <v>36425.634347789011</v>
      </c>
      <c r="AW1055" s="51">
        <f t="shared" ca="1" si="587"/>
        <v>0</v>
      </c>
      <c r="AX1055" s="15">
        <f t="shared" ca="1" si="588"/>
        <v>35114.327355790636</v>
      </c>
      <c r="AY1055" s="51">
        <f t="shared" ca="1" si="589"/>
        <v>-2134.295363027406</v>
      </c>
      <c r="AZ1055" s="52">
        <f t="shared" ca="1" si="576"/>
        <v>0</v>
      </c>
      <c r="BA1055" s="52">
        <f t="shared" ca="1" si="577"/>
        <v>0</v>
      </c>
      <c r="BB1055" s="52">
        <f t="shared" si="590"/>
        <v>0</v>
      </c>
      <c r="BC1055" s="39">
        <f t="shared" si="591"/>
        <v>0</v>
      </c>
      <c r="BD1055" s="51">
        <f t="shared" ca="1" si="592"/>
        <v>0</v>
      </c>
      <c r="BE1055" s="15">
        <f t="shared" ca="1" si="593"/>
        <v>160127.52531962204</v>
      </c>
      <c r="BF1055" s="39">
        <v>-31155.522000000001</v>
      </c>
      <c r="BG1055" s="15">
        <f t="shared" ca="1" si="594"/>
        <v>1784932.9159323508</v>
      </c>
      <c r="BH1055" s="15"/>
      <c r="BI1055" s="15"/>
    </row>
    <row r="1056" spans="1:61" ht="11.25" x14ac:dyDescent="0.2">
      <c r="A1056" s="20">
        <v>40919</v>
      </c>
      <c r="B1056" s="20"/>
      <c r="C1056" s="20">
        <v>1</v>
      </c>
      <c r="D1056" s="20">
        <f t="shared" si="578"/>
        <v>4</v>
      </c>
      <c r="E1056" s="47">
        <f t="shared" si="579"/>
        <v>2</v>
      </c>
      <c r="F1056" s="47">
        <f t="shared" si="580"/>
        <v>42</v>
      </c>
      <c r="G1056" s="21" t="s">
        <v>1137</v>
      </c>
      <c r="H1056" s="29">
        <v>824</v>
      </c>
      <c r="I1056" s="48"/>
      <c r="J1056" s="29">
        <f t="shared" si="581"/>
        <v>1328.2388059701493</v>
      </c>
      <c r="K1056" s="125">
        <v>34963.75</v>
      </c>
      <c r="L1056" s="125">
        <v>30578.9</v>
      </c>
      <c r="M1056" s="125">
        <v>31236</v>
      </c>
      <c r="N1056" s="126">
        <f t="shared" si="561"/>
        <v>68335.671000000002</v>
      </c>
      <c r="O1056" s="126">
        <f t="shared" ca="1" si="562"/>
        <v>259026.01257703573</v>
      </c>
      <c r="P1056" s="126">
        <f t="shared" ca="1" si="563"/>
        <v>57207</v>
      </c>
      <c r="Q1056" s="49">
        <f t="shared" si="582"/>
        <v>1</v>
      </c>
      <c r="R1056" s="49">
        <f t="shared" si="583"/>
        <v>0</v>
      </c>
      <c r="S1056" s="49">
        <f ca="1">OFFSET(V!$B$7,D1056,Q1056)*H1056</f>
        <v>3699.76</v>
      </c>
      <c r="T1056" s="49">
        <f ca="1">IF(R1056&gt;0,OFFSET(V!$I$7,D1056,R1056)*IF(R1056=1,H1056-9300,IF(R1056=2,H1056-18000,IF(R1056=3,H1056-45000,0))),0)</f>
        <v>0</v>
      </c>
      <c r="U1056" s="49">
        <f>IF(AND(I1056=1,H1056&gt;20000,H1056&lt;=45000),H1056*V!$G$7,0)+IF(AND(I1056=1,H1056&gt;45000,H1056&lt;=50000),V!$G$7/5000*(50000-H1056)*H1056,0)</f>
        <v>0</v>
      </c>
      <c r="V1056" s="50">
        <f t="shared" ca="1" si="564"/>
        <v>3699.76</v>
      </c>
      <c r="W1056" s="51">
        <v>0</v>
      </c>
      <c r="X1056" s="51">
        <v>0</v>
      </c>
      <c r="Y1056" s="52">
        <v>0</v>
      </c>
      <c r="Z1056" s="52">
        <v>16771.55294579333</v>
      </c>
      <c r="AA1056" s="52">
        <v>0</v>
      </c>
      <c r="AB1056" s="138">
        <f t="shared" si="584"/>
        <v>0</v>
      </c>
      <c r="AC1056" s="52">
        <v>16141.580800238457</v>
      </c>
      <c r="AD1056" s="138">
        <f t="shared" si="565"/>
        <v>0</v>
      </c>
      <c r="AE1056" s="138">
        <f t="shared" si="566"/>
        <v>824</v>
      </c>
      <c r="AF1056" s="138">
        <f t="shared" si="567"/>
        <v>0</v>
      </c>
      <c r="AG1056" s="138">
        <f t="shared" si="568"/>
        <v>0</v>
      </c>
      <c r="AH1056" s="29"/>
      <c r="AI1056" s="29"/>
      <c r="AJ1056" s="15"/>
      <c r="AK1056" s="51">
        <f t="shared" ca="1" si="569"/>
        <v>602218.6626867617</v>
      </c>
      <c r="AL1056" s="15">
        <f t="shared" ca="1" si="570"/>
        <v>663125.42268676171</v>
      </c>
      <c r="AM1056" s="49">
        <f t="shared" ca="1" si="571"/>
        <v>3614.008305464452</v>
      </c>
      <c r="AN1056" s="49">
        <f t="shared" ca="1" si="572"/>
        <v>0</v>
      </c>
      <c r="AO1056" s="15"/>
      <c r="AP1056" s="49">
        <f t="shared" ca="1" si="573"/>
        <v>9392.8569565009857</v>
      </c>
      <c r="AQ1056" s="15">
        <f t="shared" si="585"/>
        <v>16141.580800238457</v>
      </c>
      <c r="AR1056" s="15">
        <f t="shared" si="586"/>
        <v>0</v>
      </c>
      <c r="AS1056" s="15"/>
      <c r="AT1056" s="15"/>
      <c r="AU1056" s="51">
        <f t="shared" si="574"/>
        <v>0</v>
      </c>
      <c r="AV1056" s="51">
        <f t="shared" ca="1" si="575"/>
        <v>13768.221423200985</v>
      </c>
      <c r="AW1056" s="51">
        <f t="shared" ca="1" si="587"/>
        <v>0</v>
      </c>
      <c r="AX1056" s="15">
        <f t="shared" ca="1" si="588"/>
        <v>7019.497579463512</v>
      </c>
      <c r="AY1056" s="51">
        <f t="shared" ca="1" si="589"/>
        <v>-426.65436768392135</v>
      </c>
      <c r="AZ1056" s="52">
        <f t="shared" ca="1" si="576"/>
        <v>0</v>
      </c>
      <c r="BA1056" s="52">
        <f t="shared" ca="1" si="577"/>
        <v>0</v>
      </c>
      <c r="BB1056" s="52">
        <f t="shared" si="590"/>
        <v>0</v>
      </c>
      <c r="BC1056" s="39">
        <f t="shared" si="591"/>
        <v>0</v>
      </c>
      <c r="BD1056" s="51">
        <f t="shared" ca="1" si="592"/>
        <v>0</v>
      </c>
      <c r="BE1056" s="15">
        <f t="shared" ca="1" si="593"/>
        <v>22734.424012018048</v>
      </c>
      <c r="BF1056" s="39">
        <v>-7564.732</v>
      </c>
      <c r="BG1056" s="15">
        <f t="shared" ca="1" si="594"/>
        <v>681909.12300424417</v>
      </c>
      <c r="BH1056" s="15"/>
      <c r="BI1056" s="15"/>
    </row>
    <row r="1057" spans="1:61" ht="11.25" x14ac:dyDescent="0.2">
      <c r="A1057" s="20">
        <v>40920</v>
      </c>
      <c r="B1057" s="20"/>
      <c r="C1057" s="20">
        <v>1</v>
      </c>
      <c r="D1057" s="20">
        <f t="shared" si="578"/>
        <v>4</v>
      </c>
      <c r="E1057" s="47">
        <f t="shared" si="579"/>
        <v>3</v>
      </c>
      <c r="F1057" s="47">
        <f t="shared" si="580"/>
        <v>43</v>
      </c>
      <c r="G1057" s="21" t="s">
        <v>1138</v>
      </c>
      <c r="H1057" s="29">
        <v>2015</v>
      </c>
      <c r="I1057" s="48"/>
      <c r="J1057" s="29">
        <f t="shared" si="581"/>
        <v>3248.0597014925374</v>
      </c>
      <c r="K1057" s="125">
        <v>86273</v>
      </c>
      <c r="L1057" s="125">
        <v>108845.17</v>
      </c>
      <c r="M1057" s="125">
        <v>30966</v>
      </c>
      <c r="N1057" s="126">
        <f t="shared" si="561"/>
        <v>135532.17629999999</v>
      </c>
      <c r="O1057" s="126">
        <f t="shared" ca="1" si="562"/>
        <v>633419.19337709586</v>
      </c>
      <c r="P1057" s="126">
        <f t="shared" ca="1" si="563"/>
        <v>149366</v>
      </c>
      <c r="Q1057" s="49">
        <f t="shared" si="582"/>
        <v>1</v>
      </c>
      <c r="R1057" s="49">
        <f t="shared" si="583"/>
        <v>0</v>
      </c>
      <c r="S1057" s="49">
        <f ca="1">OFFSET(V!$B$7,D1057,Q1057)*H1057</f>
        <v>9047.35</v>
      </c>
      <c r="T1057" s="49">
        <f ca="1">IF(R1057&gt;0,OFFSET(V!$I$7,D1057,R1057)*IF(R1057=1,H1057-9300,IF(R1057=2,H1057-18000,IF(R1057=3,H1057-45000,0))),0)</f>
        <v>0</v>
      </c>
      <c r="U1057" s="49">
        <f>IF(AND(I1057=1,H1057&gt;20000,H1057&lt;=45000),H1057*V!$G$7,0)+IF(AND(I1057=1,H1057&gt;45000,H1057&lt;=50000),V!$G$7/5000*(50000-H1057)*H1057,0)</f>
        <v>0</v>
      </c>
      <c r="V1057" s="50">
        <f t="shared" ca="1" si="564"/>
        <v>9047.35</v>
      </c>
      <c r="W1057" s="51">
        <v>10418.779999999999</v>
      </c>
      <c r="X1057" s="51">
        <v>0</v>
      </c>
      <c r="Y1057" s="52">
        <v>0</v>
      </c>
      <c r="Z1057" s="52">
        <v>39828.870010101513</v>
      </c>
      <c r="AA1057" s="52">
        <v>3369</v>
      </c>
      <c r="AB1057" s="138">
        <f t="shared" si="584"/>
        <v>2369</v>
      </c>
      <c r="AC1057" s="52">
        <v>38332.82019429819</v>
      </c>
      <c r="AD1057" s="138">
        <f t="shared" si="565"/>
        <v>0</v>
      </c>
      <c r="AE1057" s="138">
        <f t="shared" si="566"/>
        <v>2015</v>
      </c>
      <c r="AF1057" s="138">
        <f t="shared" si="567"/>
        <v>0</v>
      </c>
      <c r="AG1057" s="138">
        <f t="shared" si="568"/>
        <v>0</v>
      </c>
      <c r="AH1057" s="29"/>
      <c r="AI1057" s="29"/>
      <c r="AJ1057" s="15"/>
      <c r="AK1057" s="51">
        <f t="shared" ca="1" si="569"/>
        <v>1472658.5015944478</v>
      </c>
      <c r="AL1057" s="15">
        <f t="shared" ca="1" si="570"/>
        <v>1641490.6315944479</v>
      </c>
      <c r="AM1057" s="49">
        <f t="shared" ca="1" si="571"/>
        <v>8837.6538052316391</v>
      </c>
      <c r="AN1057" s="49">
        <f t="shared" ca="1" si="572"/>
        <v>0</v>
      </c>
      <c r="AO1057" s="15"/>
      <c r="AP1057" s="49">
        <f t="shared" ca="1" si="573"/>
        <v>22306.036891937882</v>
      </c>
      <c r="AQ1057" s="15">
        <f t="shared" si="585"/>
        <v>38332.82019429819</v>
      </c>
      <c r="AR1057" s="15">
        <f t="shared" si="586"/>
        <v>0</v>
      </c>
      <c r="AS1057" s="15"/>
      <c r="AT1057" s="15"/>
      <c r="AU1057" s="51">
        <f t="shared" si="574"/>
        <v>1184.5</v>
      </c>
      <c r="AV1057" s="51">
        <f t="shared" ca="1" si="575"/>
        <v>33668.648261832503</v>
      </c>
      <c r="AW1057" s="51">
        <f t="shared" ca="1" si="587"/>
        <v>0</v>
      </c>
      <c r="AX1057" s="15">
        <f t="shared" ca="1" si="588"/>
        <v>18826.364959472194</v>
      </c>
      <c r="AY1057" s="51">
        <f t="shared" ca="1" si="589"/>
        <v>-1144.2914178174331</v>
      </c>
      <c r="AZ1057" s="52">
        <f t="shared" ca="1" si="576"/>
        <v>0</v>
      </c>
      <c r="BA1057" s="52">
        <f t="shared" ca="1" si="577"/>
        <v>0</v>
      </c>
      <c r="BB1057" s="52">
        <f t="shared" si="590"/>
        <v>0</v>
      </c>
      <c r="BC1057" s="39">
        <f t="shared" si="591"/>
        <v>0</v>
      </c>
      <c r="BD1057" s="51">
        <f t="shared" ca="1" si="592"/>
        <v>0</v>
      </c>
      <c r="BE1057" s="15">
        <f t="shared" ca="1" si="593"/>
        <v>56014.893735952952</v>
      </c>
      <c r="BF1057" s="39">
        <v>-18763.623</v>
      </c>
      <c r="BG1057" s="15">
        <f t="shared" ca="1" si="594"/>
        <v>1687579.5561356326</v>
      </c>
      <c r="BH1057" s="15"/>
      <c r="BI1057" s="15"/>
    </row>
    <row r="1058" spans="1:61" ht="11.25" x14ac:dyDescent="0.2">
      <c r="A1058" s="20">
        <v>40921</v>
      </c>
      <c r="B1058" s="20"/>
      <c r="C1058" s="20">
        <v>1</v>
      </c>
      <c r="D1058" s="20">
        <f t="shared" si="578"/>
        <v>4</v>
      </c>
      <c r="E1058" s="47">
        <f t="shared" si="579"/>
        <v>2</v>
      </c>
      <c r="F1058" s="47">
        <f t="shared" si="580"/>
        <v>42</v>
      </c>
      <c r="G1058" s="21" t="s">
        <v>1139</v>
      </c>
      <c r="H1058" s="29">
        <v>798</v>
      </c>
      <c r="I1058" s="48"/>
      <c r="J1058" s="29">
        <f t="shared" si="581"/>
        <v>1286.3283582089553</v>
      </c>
      <c r="K1058" s="125">
        <v>70658.5</v>
      </c>
      <c r="L1058" s="125">
        <v>50348.37</v>
      </c>
      <c r="M1058" s="125">
        <v>0</v>
      </c>
      <c r="N1058" s="126">
        <f t="shared" si="561"/>
        <v>70509.984299999996</v>
      </c>
      <c r="O1058" s="126">
        <f t="shared" ca="1" si="562"/>
        <v>250852.86169475061</v>
      </c>
      <c r="P1058" s="126">
        <f t="shared" ca="1" si="563"/>
        <v>54103</v>
      </c>
      <c r="Q1058" s="49">
        <f t="shared" si="582"/>
        <v>1</v>
      </c>
      <c r="R1058" s="49">
        <f t="shared" si="583"/>
        <v>0</v>
      </c>
      <c r="S1058" s="49">
        <f ca="1">OFFSET(V!$B$7,D1058,Q1058)*H1058</f>
        <v>3583.02</v>
      </c>
      <c r="T1058" s="49">
        <f ca="1">IF(R1058&gt;0,OFFSET(V!$I$7,D1058,R1058)*IF(R1058=1,H1058-9300,IF(R1058=2,H1058-18000,IF(R1058=3,H1058-45000,0))),0)</f>
        <v>0</v>
      </c>
      <c r="U1058" s="49">
        <f>IF(AND(I1058=1,H1058&gt;20000,H1058&lt;=45000),H1058*V!$G$7,0)+IF(AND(I1058=1,H1058&gt;45000,H1058&lt;=50000),V!$G$7/5000*(50000-H1058)*H1058,0)</f>
        <v>0</v>
      </c>
      <c r="V1058" s="50">
        <f t="shared" ca="1" si="564"/>
        <v>3583.02</v>
      </c>
      <c r="W1058" s="51">
        <v>0</v>
      </c>
      <c r="X1058" s="51">
        <v>0</v>
      </c>
      <c r="Y1058" s="52">
        <v>0</v>
      </c>
      <c r="Z1058" s="52">
        <v>34892.378799880811</v>
      </c>
      <c r="AA1058" s="52">
        <v>40403</v>
      </c>
      <c r="AB1058" s="138">
        <f t="shared" si="584"/>
        <v>39403</v>
      </c>
      <c r="AC1058" s="52">
        <v>33581.75319430219</v>
      </c>
      <c r="AD1058" s="138">
        <f t="shared" si="565"/>
        <v>0</v>
      </c>
      <c r="AE1058" s="138">
        <f t="shared" si="566"/>
        <v>798</v>
      </c>
      <c r="AF1058" s="138">
        <f t="shared" si="567"/>
        <v>0</v>
      </c>
      <c r="AG1058" s="138">
        <f t="shared" si="568"/>
        <v>0</v>
      </c>
      <c r="AH1058" s="29"/>
      <c r="AI1058" s="29"/>
      <c r="AJ1058" s="15"/>
      <c r="AK1058" s="51">
        <f t="shared" ca="1" si="569"/>
        <v>583216.61750489788</v>
      </c>
      <c r="AL1058" s="15">
        <f t="shared" ca="1" si="570"/>
        <v>640902.6375048979</v>
      </c>
      <c r="AM1058" s="49">
        <f t="shared" ca="1" si="571"/>
        <v>3499.9740628163017</v>
      </c>
      <c r="AN1058" s="49">
        <f t="shared" ca="1" si="572"/>
        <v>0</v>
      </c>
      <c r="AO1058" s="15"/>
      <c r="AP1058" s="49">
        <f t="shared" ca="1" si="573"/>
        <v>19541.370080552504</v>
      </c>
      <c r="AQ1058" s="15">
        <f t="shared" si="585"/>
        <v>33581.75319430219</v>
      </c>
      <c r="AR1058" s="15">
        <f t="shared" si="586"/>
        <v>0</v>
      </c>
      <c r="AS1058" s="15"/>
      <c r="AT1058" s="15"/>
      <c r="AU1058" s="51">
        <f t="shared" si="574"/>
        <v>19701.5</v>
      </c>
      <c r="AV1058" s="51">
        <f t="shared" ca="1" si="575"/>
        <v>13333.787252080565</v>
      </c>
      <c r="AW1058" s="51">
        <f t="shared" ca="1" si="587"/>
        <v>0</v>
      </c>
      <c r="AX1058" s="15">
        <f t="shared" ca="1" si="588"/>
        <v>18994.90413833088</v>
      </c>
      <c r="AY1058" s="51">
        <f t="shared" ca="1" si="589"/>
        <v>-1154.5354525181924</v>
      </c>
      <c r="AZ1058" s="52">
        <f t="shared" ca="1" si="576"/>
        <v>0</v>
      </c>
      <c r="BA1058" s="52">
        <f t="shared" ca="1" si="577"/>
        <v>0</v>
      </c>
      <c r="BB1058" s="52">
        <f t="shared" si="590"/>
        <v>0</v>
      </c>
      <c r="BC1058" s="39">
        <f t="shared" si="591"/>
        <v>0</v>
      </c>
      <c r="BD1058" s="51">
        <f t="shared" ca="1" si="592"/>
        <v>0</v>
      </c>
      <c r="BE1058" s="15">
        <f t="shared" ca="1" si="593"/>
        <v>51422.121880114879</v>
      </c>
      <c r="BF1058" s="39">
        <v>-7937.5159999999996</v>
      </c>
      <c r="BG1058" s="15">
        <f t="shared" ca="1" si="594"/>
        <v>687887.2174478292</v>
      </c>
      <c r="BH1058" s="15"/>
      <c r="BI1058" s="15"/>
    </row>
    <row r="1059" spans="1:61" ht="11.25" x14ac:dyDescent="0.2">
      <c r="A1059" s="20">
        <v>40922</v>
      </c>
      <c r="B1059" s="20"/>
      <c r="C1059" s="20">
        <v>1</v>
      </c>
      <c r="D1059" s="20">
        <f t="shared" si="578"/>
        <v>4</v>
      </c>
      <c r="E1059" s="47">
        <f t="shared" si="579"/>
        <v>4</v>
      </c>
      <c r="F1059" s="47">
        <f t="shared" si="580"/>
        <v>44</v>
      </c>
      <c r="G1059" s="21" t="s">
        <v>1140</v>
      </c>
      <c r="H1059" s="29">
        <v>2928</v>
      </c>
      <c r="I1059" s="48"/>
      <c r="J1059" s="29">
        <f t="shared" si="581"/>
        <v>4719.7611940298511</v>
      </c>
      <c r="K1059" s="125">
        <v>207173.15000000002</v>
      </c>
      <c r="L1059" s="125">
        <v>1020534.21</v>
      </c>
      <c r="M1059" s="125">
        <v>0</v>
      </c>
      <c r="N1059" s="126">
        <f t="shared" si="561"/>
        <v>547173.00989999995</v>
      </c>
      <c r="O1059" s="126">
        <f t="shared" ca="1" si="562"/>
        <v>920422.53012810764</v>
      </c>
      <c r="P1059" s="126">
        <f t="shared" ca="1" si="563"/>
        <v>111975</v>
      </c>
      <c r="Q1059" s="49">
        <f t="shared" si="582"/>
        <v>1</v>
      </c>
      <c r="R1059" s="49">
        <f t="shared" si="583"/>
        <v>0</v>
      </c>
      <c r="S1059" s="49">
        <f ca="1">OFFSET(V!$B$7,D1059,Q1059)*H1059</f>
        <v>13146.720000000001</v>
      </c>
      <c r="T1059" s="49">
        <f ca="1">IF(R1059&gt;0,OFFSET(V!$I$7,D1059,R1059)*IF(R1059=1,H1059-9300,IF(R1059=2,H1059-18000,IF(R1059=3,H1059-45000,0))),0)</f>
        <v>0</v>
      </c>
      <c r="U1059" s="49">
        <f>IF(AND(I1059=1,H1059&gt;20000,H1059&lt;=45000),H1059*V!$G$7,0)+IF(AND(I1059=1,H1059&gt;45000,H1059&lt;=50000),V!$G$7/5000*(50000-H1059)*H1059,0)</f>
        <v>0</v>
      </c>
      <c r="V1059" s="50">
        <f t="shared" ca="1" si="564"/>
        <v>13146.720000000001</v>
      </c>
      <c r="W1059" s="51">
        <v>15476.539999999999</v>
      </c>
      <c r="X1059" s="51">
        <v>0</v>
      </c>
      <c r="Y1059" s="52">
        <v>0</v>
      </c>
      <c r="Z1059" s="52">
        <v>69949.129016082486</v>
      </c>
      <c r="AA1059" s="52">
        <v>0</v>
      </c>
      <c r="AB1059" s="138">
        <f t="shared" si="584"/>
        <v>0</v>
      </c>
      <c r="AC1059" s="52">
        <v>67321.703694862677</v>
      </c>
      <c r="AD1059" s="138">
        <f t="shared" si="565"/>
        <v>0</v>
      </c>
      <c r="AE1059" s="138">
        <f t="shared" si="566"/>
        <v>2928</v>
      </c>
      <c r="AF1059" s="138">
        <f t="shared" si="567"/>
        <v>0</v>
      </c>
      <c r="AG1059" s="138">
        <f t="shared" si="568"/>
        <v>0</v>
      </c>
      <c r="AH1059" s="29"/>
      <c r="AI1059" s="29"/>
      <c r="AJ1059" s="15"/>
      <c r="AK1059" s="51">
        <f t="shared" ca="1" si="569"/>
        <v>2139922.6266345126</v>
      </c>
      <c r="AL1059" s="15">
        <f t="shared" ca="1" si="570"/>
        <v>2280520.8866345128</v>
      </c>
      <c r="AM1059" s="49">
        <f t="shared" ca="1" si="571"/>
        <v>12842.01009514553</v>
      </c>
      <c r="AN1059" s="49">
        <f t="shared" ca="1" si="572"/>
        <v>0</v>
      </c>
      <c r="AO1059" s="15"/>
      <c r="AP1059" s="49">
        <f t="shared" ca="1" si="573"/>
        <v>39174.795870330585</v>
      </c>
      <c r="AQ1059" s="15">
        <f t="shared" si="585"/>
        <v>67321.703694862677</v>
      </c>
      <c r="AR1059" s="15">
        <f t="shared" si="586"/>
        <v>0</v>
      </c>
      <c r="AS1059" s="15"/>
      <c r="AT1059" s="15"/>
      <c r="AU1059" s="51">
        <f t="shared" si="574"/>
        <v>0</v>
      </c>
      <c r="AV1059" s="51">
        <f t="shared" ca="1" si="575"/>
        <v>48923.971270791852</v>
      </c>
      <c r="AW1059" s="51">
        <f t="shared" ca="1" si="587"/>
        <v>0</v>
      </c>
      <c r="AX1059" s="15">
        <f t="shared" ca="1" si="588"/>
        <v>20777.063446259752</v>
      </c>
      <c r="AY1059" s="51">
        <f t="shared" ca="1" si="589"/>
        <v>-1262.8574576230822</v>
      </c>
      <c r="AZ1059" s="52">
        <f t="shared" ca="1" si="576"/>
        <v>0</v>
      </c>
      <c r="BA1059" s="52">
        <f t="shared" ca="1" si="577"/>
        <v>0</v>
      </c>
      <c r="BB1059" s="52">
        <f t="shared" si="590"/>
        <v>0</v>
      </c>
      <c r="BC1059" s="39">
        <f t="shared" si="591"/>
        <v>0</v>
      </c>
      <c r="BD1059" s="51">
        <f t="shared" ca="1" si="592"/>
        <v>0</v>
      </c>
      <c r="BE1059" s="15">
        <f t="shared" ca="1" si="593"/>
        <v>86835.90968349934</v>
      </c>
      <c r="BF1059" s="39">
        <v>-35647.131999999998</v>
      </c>
      <c r="BG1059" s="15">
        <f t="shared" ca="1" si="594"/>
        <v>2344551.6744131576</v>
      </c>
      <c r="BH1059" s="15"/>
      <c r="BI1059" s="15"/>
    </row>
    <row r="1060" spans="1:61" ht="11.25" x14ac:dyDescent="0.2">
      <c r="A1060" s="20">
        <v>40923</v>
      </c>
      <c r="B1060" s="20"/>
      <c r="C1060" s="20">
        <v>1</v>
      </c>
      <c r="D1060" s="20">
        <f t="shared" si="578"/>
        <v>4</v>
      </c>
      <c r="E1060" s="47">
        <f t="shared" si="579"/>
        <v>3</v>
      </c>
      <c r="F1060" s="47">
        <f t="shared" si="580"/>
        <v>43</v>
      </c>
      <c r="G1060" s="21" t="s">
        <v>1141</v>
      </c>
      <c r="H1060" s="29">
        <v>2393</v>
      </c>
      <c r="I1060" s="48"/>
      <c r="J1060" s="29">
        <f t="shared" si="581"/>
        <v>3857.373134328358</v>
      </c>
      <c r="K1060" s="125">
        <v>196686.14999999997</v>
      </c>
      <c r="L1060" s="125">
        <v>457399.86</v>
      </c>
      <c r="M1060" s="125">
        <v>0</v>
      </c>
      <c r="N1060" s="126">
        <f t="shared" si="561"/>
        <v>319999.97339999996</v>
      </c>
      <c r="O1060" s="126">
        <f t="shared" ca="1" si="562"/>
        <v>752244.23312724079</v>
      </c>
      <c r="P1060" s="126">
        <f t="shared" ca="1" si="563"/>
        <v>129673</v>
      </c>
      <c r="Q1060" s="49">
        <f t="shared" si="582"/>
        <v>1</v>
      </c>
      <c r="R1060" s="49">
        <f t="shared" si="583"/>
        <v>0</v>
      </c>
      <c r="S1060" s="49">
        <f ca="1">OFFSET(V!$B$7,D1060,Q1060)*H1060</f>
        <v>10744.57</v>
      </c>
      <c r="T1060" s="49">
        <f ca="1">IF(R1060&gt;0,OFFSET(V!$I$7,D1060,R1060)*IF(R1060=1,H1060-9300,IF(R1060=2,H1060-18000,IF(R1060=3,H1060-45000,0))),0)</f>
        <v>0</v>
      </c>
      <c r="U1060" s="49">
        <f>IF(AND(I1060=1,H1060&gt;20000,H1060&lt;=45000),H1060*V!$G$7,0)+IF(AND(I1060=1,H1060&gt;45000,H1060&lt;=50000),V!$G$7/5000*(50000-H1060)*H1060,0)</f>
        <v>0</v>
      </c>
      <c r="V1060" s="50">
        <f t="shared" ca="1" si="564"/>
        <v>10744.57</v>
      </c>
      <c r="W1060" s="51">
        <v>12068.72</v>
      </c>
      <c r="X1060" s="51">
        <v>0</v>
      </c>
      <c r="Y1060" s="52">
        <v>0</v>
      </c>
      <c r="Z1060" s="52">
        <v>249131.25440579053</v>
      </c>
      <c r="AA1060" s="52">
        <v>70018</v>
      </c>
      <c r="AB1060" s="138">
        <f t="shared" si="584"/>
        <v>69018</v>
      </c>
      <c r="AC1060" s="52">
        <v>239773.39998586584</v>
      </c>
      <c r="AD1060" s="138">
        <f t="shared" si="565"/>
        <v>0</v>
      </c>
      <c r="AE1060" s="138">
        <f t="shared" si="566"/>
        <v>2393</v>
      </c>
      <c r="AF1060" s="138">
        <f t="shared" si="567"/>
        <v>0</v>
      </c>
      <c r="AG1060" s="138">
        <f t="shared" si="568"/>
        <v>0</v>
      </c>
      <c r="AH1060" s="29"/>
      <c r="AI1060" s="29"/>
      <c r="AJ1060" s="15"/>
      <c r="AK1060" s="51">
        <f t="shared" ca="1" si="569"/>
        <v>1748919.0046230834</v>
      </c>
      <c r="AL1060" s="15">
        <f t="shared" ca="1" si="570"/>
        <v>1901405.2946230834</v>
      </c>
      <c r="AM1060" s="49">
        <f t="shared" ca="1" si="571"/>
        <v>10495.536256039362</v>
      </c>
      <c r="AN1060" s="49">
        <f t="shared" ca="1" si="572"/>
        <v>0</v>
      </c>
      <c r="AO1060" s="15"/>
      <c r="AP1060" s="49">
        <f t="shared" ca="1" si="573"/>
        <v>139525.19743344237</v>
      </c>
      <c r="AQ1060" s="15">
        <f t="shared" si="585"/>
        <v>239773.39998586584</v>
      </c>
      <c r="AR1060" s="15">
        <f t="shared" si="586"/>
        <v>0</v>
      </c>
      <c r="AS1060" s="15"/>
      <c r="AT1060" s="15"/>
      <c r="AU1060" s="51">
        <f t="shared" si="574"/>
        <v>34509</v>
      </c>
      <c r="AV1060" s="51">
        <f t="shared" ca="1" si="575"/>
        <v>39984.652749660141</v>
      </c>
      <c r="AW1060" s="51">
        <f t="shared" ca="1" si="587"/>
        <v>1777.2098041767313</v>
      </c>
      <c r="AX1060" s="15">
        <f t="shared" ca="1" si="588"/>
        <v>0</v>
      </c>
      <c r="AY1060" s="51">
        <f t="shared" ca="1" si="589"/>
        <v>0</v>
      </c>
      <c r="AZ1060" s="52">
        <f t="shared" ca="1" si="576"/>
        <v>0</v>
      </c>
      <c r="BA1060" s="52">
        <f t="shared" ca="1" si="577"/>
        <v>0</v>
      </c>
      <c r="BB1060" s="52">
        <f t="shared" si="590"/>
        <v>0</v>
      </c>
      <c r="BC1060" s="39">
        <f t="shared" si="591"/>
        <v>0</v>
      </c>
      <c r="BD1060" s="51">
        <f t="shared" ca="1" si="592"/>
        <v>0</v>
      </c>
      <c r="BE1060" s="15">
        <f t="shared" ca="1" si="593"/>
        <v>215796.05998727924</v>
      </c>
      <c r="BF1060" s="39">
        <v>-28253.798999999999</v>
      </c>
      <c r="BG1060" s="15">
        <f t="shared" ca="1" si="594"/>
        <v>2099443.091866402</v>
      </c>
      <c r="BH1060" s="15"/>
      <c r="BI1060" s="15"/>
    </row>
    <row r="1061" spans="1:61" ht="11.25" x14ac:dyDescent="0.2">
      <c r="A1061" s="20">
        <v>41001</v>
      </c>
      <c r="B1061" s="20"/>
      <c r="C1061" s="20">
        <v>1</v>
      </c>
      <c r="D1061" s="20">
        <f t="shared" si="578"/>
        <v>4</v>
      </c>
      <c r="E1061" s="47">
        <f t="shared" si="579"/>
        <v>3</v>
      </c>
      <c r="F1061" s="47">
        <f t="shared" si="580"/>
        <v>43</v>
      </c>
      <c r="G1061" s="21" t="s">
        <v>1142</v>
      </c>
      <c r="H1061" s="29">
        <v>1088</v>
      </c>
      <c r="I1061" s="48"/>
      <c r="J1061" s="29">
        <f t="shared" si="581"/>
        <v>1753.7910447761194</v>
      </c>
      <c r="K1061" s="125">
        <v>107945.99999999999</v>
      </c>
      <c r="L1061" s="125">
        <v>339591.94</v>
      </c>
      <c r="M1061" s="125">
        <v>0</v>
      </c>
      <c r="N1061" s="126">
        <f t="shared" si="561"/>
        <v>210161.97659999999</v>
      </c>
      <c r="O1061" s="126">
        <f t="shared" ca="1" si="562"/>
        <v>342014.92922793067</v>
      </c>
      <c r="P1061" s="126">
        <f t="shared" ca="1" si="563"/>
        <v>39556</v>
      </c>
      <c r="Q1061" s="49">
        <f t="shared" si="582"/>
        <v>1</v>
      </c>
      <c r="R1061" s="49">
        <f t="shared" si="583"/>
        <v>0</v>
      </c>
      <c r="S1061" s="49">
        <f ca="1">OFFSET(V!$B$7,D1061,Q1061)*H1061</f>
        <v>4885.12</v>
      </c>
      <c r="T1061" s="49">
        <f ca="1">IF(R1061&gt;0,OFFSET(V!$I$7,D1061,R1061)*IF(R1061=1,H1061-9300,IF(R1061=2,H1061-18000,IF(R1061=3,H1061-45000,0))),0)</f>
        <v>0</v>
      </c>
      <c r="U1061" s="49">
        <f>IF(AND(I1061=1,H1061&gt;20000,H1061&lt;=45000),H1061*V!$G$7,0)+IF(AND(I1061=1,H1061&gt;45000,H1061&lt;=50000),V!$G$7/5000*(50000-H1061)*H1061,0)</f>
        <v>0</v>
      </c>
      <c r="V1061" s="50">
        <f t="shared" ca="1" si="564"/>
        <v>4885.12</v>
      </c>
      <c r="W1061" s="51">
        <v>0</v>
      </c>
      <c r="X1061" s="51">
        <v>0</v>
      </c>
      <c r="Y1061" s="52">
        <v>0</v>
      </c>
      <c r="Z1061" s="52">
        <v>17825.890423900641</v>
      </c>
      <c r="AA1061" s="52">
        <v>0</v>
      </c>
      <c r="AB1061" s="138">
        <f t="shared" si="584"/>
        <v>0</v>
      </c>
      <c r="AC1061" s="52">
        <v>17156.315312218008</v>
      </c>
      <c r="AD1061" s="138">
        <f t="shared" si="565"/>
        <v>0</v>
      </c>
      <c r="AE1061" s="138">
        <f t="shared" si="566"/>
        <v>1088</v>
      </c>
      <c r="AF1061" s="138">
        <f t="shared" si="567"/>
        <v>0</v>
      </c>
      <c r="AG1061" s="138">
        <f t="shared" si="568"/>
        <v>0</v>
      </c>
      <c r="AH1061" s="29"/>
      <c r="AI1061" s="29"/>
      <c r="AJ1061" s="15"/>
      <c r="AK1061" s="51">
        <f t="shared" ca="1" si="569"/>
        <v>795162.50607184065</v>
      </c>
      <c r="AL1061" s="15">
        <f t="shared" ca="1" si="570"/>
        <v>839603.62607184064</v>
      </c>
      <c r="AM1061" s="49">
        <f t="shared" ca="1" si="571"/>
        <v>4771.894461584131</v>
      </c>
      <c r="AN1061" s="49">
        <f t="shared" ca="1" si="572"/>
        <v>0</v>
      </c>
      <c r="AO1061" s="15"/>
      <c r="AP1061" s="49">
        <f t="shared" ca="1" si="573"/>
        <v>9983.3354379956818</v>
      </c>
      <c r="AQ1061" s="15">
        <f t="shared" si="585"/>
        <v>17156.315312218008</v>
      </c>
      <c r="AR1061" s="15">
        <f t="shared" si="586"/>
        <v>0</v>
      </c>
      <c r="AS1061" s="15"/>
      <c r="AT1061" s="15"/>
      <c r="AU1061" s="51">
        <f t="shared" si="574"/>
        <v>0</v>
      </c>
      <c r="AV1061" s="51">
        <f t="shared" ca="1" si="575"/>
        <v>18179.399160731398</v>
      </c>
      <c r="AW1061" s="51">
        <f t="shared" ca="1" si="587"/>
        <v>0</v>
      </c>
      <c r="AX1061" s="15">
        <f t="shared" ca="1" si="588"/>
        <v>11006.419286509074</v>
      </c>
      <c r="AY1061" s="51">
        <f t="shared" ca="1" si="589"/>
        <v>-668.98475396419292</v>
      </c>
      <c r="AZ1061" s="52">
        <f t="shared" ca="1" si="576"/>
        <v>0</v>
      </c>
      <c r="BA1061" s="52">
        <f t="shared" ca="1" si="577"/>
        <v>0</v>
      </c>
      <c r="BB1061" s="52">
        <f t="shared" si="590"/>
        <v>0</v>
      </c>
      <c r="BC1061" s="39">
        <f t="shared" si="591"/>
        <v>0</v>
      </c>
      <c r="BD1061" s="51">
        <f t="shared" ca="1" si="592"/>
        <v>0</v>
      </c>
      <c r="BE1061" s="15">
        <f t="shared" ca="1" si="593"/>
        <v>27493.74984476289</v>
      </c>
      <c r="BF1061" s="39">
        <v>-12086.161</v>
      </c>
      <c r="BG1061" s="15">
        <f t="shared" ca="1" si="594"/>
        <v>859783.10937818768</v>
      </c>
      <c r="BH1061" s="15"/>
      <c r="BI1061" s="15"/>
    </row>
    <row r="1062" spans="1:61" ht="11.25" x14ac:dyDescent="0.2">
      <c r="A1062" s="20">
        <v>41002</v>
      </c>
      <c r="B1062" s="20"/>
      <c r="C1062" s="20">
        <v>1</v>
      </c>
      <c r="D1062" s="20">
        <f t="shared" si="578"/>
        <v>4</v>
      </c>
      <c r="E1062" s="47">
        <f t="shared" si="579"/>
        <v>6</v>
      </c>
      <c r="F1062" s="47">
        <f t="shared" si="580"/>
        <v>46</v>
      </c>
      <c r="G1062" s="21" t="s">
        <v>1143</v>
      </c>
      <c r="H1062" s="29">
        <v>15653</v>
      </c>
      <c r="I1062" s="48"/>
      <c r="J1062" s="29">
        <f t="shared" si="581"/>
        <v>26088.333333333332</v>
      </c>
      <c r="K1062" s="125">
        <v>1325603.5</v>
      </c>
      <c r="L1062" s="125">
        <v>6247476.9800000004</v>
      </c>
      <c r="M1062" s="125">
        <v>0</v>
      </c>
      <c r="N1062" s="126">
        <f t="shared" si="561"/>
        <v>3390950.5422000005</v>
      </c>
      <c r="O1062" s="126">
        <f t="shared" ca="1" si="562"/>
        <v>5087606.9331359146</v>
      </c>
      <c r="P1062" s="126">
        <f t="shared" ca="1" si="563"/>
        <v>508997</v>
      </c>
      <c r="Q1062" s="49">
        <f t="shared" si="582"/>
        <v>2</v>
      </c>
      <c r="R1062" s="49">
        <f t="shared" si="583"/>
        <v>0</v>
      </c>
      <c r="S1062" s="49">
        <f ca="1">OFFSET(V!$B$7,D1062,Q1062)*H1062</f>
        <v>1426614.42</v>
      </c>
      <c r="T1062" s="49">
        <f ca="1">IF(R1062&gt;0,OFFSET(V!$I$7,D1062,R1062)*IF(R1062=1,H1062-9300,IF(R1062=2,H1062-18000,IF(R1062=3,H1062-45000,0))),0)</f>
        <v>0</v>
      </c>
      <c r="U1062" s="49">
        <f>IF(AND(I1062=1,H1062&gt;20000,H1062&lt;=45000),H1062*V!$G$7,0)+IF(AND(I1062=1,H1062&gt;45000,H1062&lt;=50000),V!$G$7/5000*(50000-H1062)*H1062,0)</f>
        <v>0</v>
      </c>
      <c r="V1062" s="50">
        <f t="shared" ca="1" si="564"/>
        <v>1426614.42</v>
      </c>
      <c r="W1062" s="51">
        <v>104558.23000000001</v>
      </c>
      <c r="X1062" s="51">
        <v>0</v>
      </c>
      <c r="Y1062" s="52">
        <v>0.34501999999999999</v>
      </c>
      <c r="Z1062" s="52">
        <v>855961.65781269292</v>
      </c>
      <c r="AA1062" s="52">
        <v>73330</v>
      </c>
      <c r="AB1062" s="138">
        <f t="shared" si="584"/>
        <v>72330</v>
      </c>
      <c r="AC1062" s="52">
        <v>823810.0732917008</v>
      </c>
      <c r="AD1062" s="138">
        <f t="shared" si="565"/>
        <v>1</v>
      </c>
      <c r="AE1062" s="138">
        <f t="shared" si="566"/>
        <v>0</v>
      </c>
      <c r="AF1062" s="138">
        <f t="shared" si="567"/>
        <v>15653</v>
      </c>
      <c r="AG1062" s="138">
        <f t="shared" si="568"/>
        <v>26088.333333333332</v>
      </c>
      <c r="AH1062" s="29"/>
      <c r="AI1062" s="29"/>
      <c r="AJ1062" s="15"/>
      <c r="AK1062" s="51">
        <f t="shared" ca="1" si="569"/>
        <v>11828355.820586944</v>
      </c>
      <c r="AL1062" s="15">
        <f t="shared" ca="1" si="570"/>
        <v>13868525.470586944</v>
      </c>
      <c r="AM1062" s="49">
        <f t="shared" ca="1" si="571"/>
        <v>68653.000006595961</v>
      </c>
      <c r="AN1062" s="49">
        <f t="shared" ca="1" si="572"/>
        <v>13983.708043061994</v>
      </c>
      <c r="AO1062" s="15"/>
      <c r="AP1062" s="49">
        <f t="shared" ca="1" si="573"/>
        <v>479378.70977539121</v>
      </c>
      <c r="AQ1062" s="15">
        <f t="shared" si="585"/>
        <v>0</v>
      </c>
      <c r="AR1062" s="15">
        <f t="shared" si="586"/>
        <v>823810.0732917008</v>
      </c>
      <c r="AS1062" s="15"/>
      <c r="AT1062" s="15"/>
      <c r="AU1062" s="51">
        <f t="shared" si="574"/>
        <v>0</v>
      </c>
      <c r="AV1062" s="51">
        <f t="shared" ca="1" si="575"/>
        <v>0</v>
      </c>
      <c r="AW1062" s="51">
        <f t="shared" si="587"/>
        <v>0</v>
      </c>
      <c r="AX1062" s="15">
        <f t="shared" si="588"/>
        <v>0</v>
      </c>
      <c r="AY1062" s="51">
        <f t="shared" ca="1" si="589"/>
        <v>0</v>
      </c>
      <c r="AZ1062" s="52">
        <f t="shared" ca="1" si="576"/>
        <v>246534.28079607332</v>
      </c>
      <c r="BA1062" s="52">
        <f t="shared" ca="1" si="577"/>
        <v>194805.69122057242</v>
      </c>
      <c r="BB1062" s="52">
        <f t="shared" ca="1" si="590"/>
        <v>0</v>
      </c>
      <c r="BC1062" s="39">
        <f t="shared" ca="1" si="591"/>
        <v>96908.60850033618</v>
      </c>
      <c r="BD1062" s="51">
        <f t="shared" ca="1" si="592"/>
        <v>-321.39279134852535</v>
      </c>
      <c r="BE1062" s="15">
        <f t="shared" ca="1" si="593"/>
        <v>920397.28900068847</v>
      </c>
      <c r="BF1062" s="39">
        <v>-209268.647</v>
      </c>
      <c r="BG1062" s="15">
        <f t="shared" ca="1" si="594"/>
        <v>14662290.820637289</v>
      </c>
      <c r="BH1062" s="15"/>
      <c r="BI1062" s="15"/>
    </row>
    <row r="1063" spans="1:61" ht="11.25" x14ac:dyDescent="0.2">
      <c r="A1063" s="20">
        <v>41003</v>
      </c>
      <c r="B1063" s="20"/>
      <c r="C1063" s="20">
        <v>1</v>
      </c>
      <c r="D1063" s="20">
        <f t="shared" si="578"/>
        <v>4</v>
      </c>
      <c r="E1063" s="47">
        <f t="shared" si="579"/>
        <v>5</v>
      </c>
      <c r="F1063" s="47">
        <f t="shared" si="580"/>
        <v>45</v>
      </c>
      <c r="G1063" s="21" t="s">
        <v>1144</v>
      </c>
      <c r="H1063" s="29">
        <v>6221</v>
      </c>
      <c r="I1063" s="48"/>
      <c r="J1063" s="29">
        <f t="shared" si="581"/>
        <v>10027.880597014926</v>
      </c>
      <c r="K1063" s="125">
        <v>553395.25</v>
      </c>
      <c r="L1063" s="125">
        <v>2271474.77</v>
      </c>
      <c r="M1063" s="125">
        <v>0</v>
      </c>
      <c r="N1063" s="126">
        <f t="shared" si="561"/>
        <v>1284319.7402999999</v>
      </c>
      <c r="O1063" s="126">
        <f t="shared" ca="1" si="562"/>
        <v>1955583.5245652176</v>
      </c>
      <c r="P1063" s="126">
        <f t="shared" ca="1" si="563"/>
        <v>201379</v>
      </c>
      <c r="Q1063" s="49">
        <f t="shared" si="582"/>
        <v>1</v>
      </c>
      <c r="R1063" s="49">
        <f t="shared" si="583"/>
        <v>0</v>
      </c>
      <c r="S1063" s="49">
        <f ca="1">OFFSET(V!$B$7,D1063,Q1063)*H1063</f>
        <v>27932.29</v>
      </c>
      <c r="T1063" s="49">
        <f ca="1">IF(R1063&gt;0,OFFSET(V!$I$7,D1063,R1063)*IF(R1063=1,H1063-9300,IF(R1063=2,H1063-18000,IF(R1063=3,H1063-45000,0))),0)</f>
        <v>0</v>
      </c>
      <c r="U1063" s="49">
        <f>IF(AND(I1063=1,H1063&gt;20000,H1063&lt;=45000),H1063*V!$G$7,0)+IF(AND(I1063=1,H1063&gt;45000,H1063&lt;=50000),V!$G$7/5000*(50000-H1063)*H1063,0)</f>
        <v>0</v>
      </c>
      <c r="V1063" s="50">
        <f t="shared" ca="1" si="564"/>
        <v>27932.29</v>
      </c>
      <c r="W1063" s="51">
        <v>32535.000000000004</v>
      </c>
      <c r="X1063" s="51">
        <v>0</v>
      </c>
      <c r="Y1063" s="52">
        <v>7.1510000000000004E-2</v>
      </c>
      <c r="Z1063" s="52">
        <v>152986.67906949704</v>
      </c>
      <c r="AA1063" s="52">
        <v>5972</v>
      </c>
      <c r="AB1063" s="138">
        <f t="shared" si="584"/>
        <v>4972</v>
      </c>
      <c r="AC1063" s="52">
        <v>147240.20187885026</v>
      </c>
      <c r="AD1063" s="138">
        <f t="shared" si="565"/>
        <v>0</v>
      </c>
      <c r="AE1063" s="138">
        <f t="shared" si="566"/>
        <v>6221</v>
      </c>
      <c r="AF1063" s="138">
        <f t="shared" si="567"/>
        <v>0</v>
      </c>
      <c r="AG1063" s="138">
        <f t="shared" si="568"/>
        <v>0</v>
      </c>
      <c r="AH1063" s="29"/>
      <c r="AI1063" s="29"/>
      <c r="AJ1063" s="15"/>
      <c r="AK1063" s="51">
        <f t="shared" ca="1" si="569"/>
        <v>4546604.7337067295</v>
      </c>
      <c r="AL1063" s="15">
        <f t="shared" ca="1" si="570"/>
        <v>4808451.0237067295</v>
      </c>
      <c r="AM1063" s="49">
        <f t="shared" ca="1" si="571"/>
        <v>27284.885519774703</v>
      </c>
      <c r="AN1063" s="49">
        <f t="shared" ca="1" si="572"/>
        <v>2898.3101332078236</v>
      </c>
      <c r="AO1063" s="15"/>
      <c r="AP1063" s="49">
        <f t="shared" ca="1" si="573"/>
        <v>85679.721931196313</v>
      </c>
      <c r="AQ1063" s="15">
        <f t="shared" si="585"/>
        <v>147240.20187885026</v>
      </c>
      <c r="AR1063" s="15">
        <f t="shared" si="586"/>
        <v>0</v>
      </c>
      <c r="AS1063" s="15"/>
      <c r="AT1063" s="15"/>
      <c r="AU1063" s="51">
        <f t="shared" si="574"/>
        <v>2486</v>
      </c>
      <c r="AV1063" s="51">
        <f t="shared" ca="1" si="575"/>
        <v>103946.72994385113</v>
      </c>
      <c r="AW1063" s="51">
        <f t="shared" ca="1" si="587"/>
        <v>0</v>
      </c>
      <c r="AX1063" s="15">
        <f t="shared" ca="1" si="588"/>
        <v>44872.249996197177</v>
      </c>
      <c r="AY1063" s="51">
        <f t="shared" ca="1" si="589"/>
        <v>-2727.3948358773509</v>
      </c>
      <c r="AZ1063" s="52">
        <f t="shared" ca="1" si="576"/>
        <v>0</v>
      </c>
      <c r="BA1063" s="52">
        <f t="shared" ca="1" si="577"/>
        <v>0</v>
      </c>
      <c r="BB1063" s="52">
        <f t="shared" si="590"/>
        <v>0</v>
      </c>
      <c r="BC1063" s="39">
        <f t="shared" si="591"/>
        <v>0</v>
      </c>
      <c r="BD1063" s="51">
        <f t="shared" ca="1" si="592"/>
        <v>0</v>
      </c>
      <c r="BE1063" s="15">
        <f t="shared" ca="1" si="593"/>
        <v>189385.05703917009</v>
      </c>
      <c r="BF1063" s="39">
        <v>-72962.089000000007</v>
      </c>
      <c r="BG1063" s="15">
        <f t="shared" ca="1" si="594"/>
        <v>4955057.1873988826</v>
      </c>
      <c r="BH1063" s="15"/>
      <c r="BI1063" s="15"/>
    </row>
    <row r="1064" spans="1:61" ht="11.25" x14ac:dyDescent="0.2">
      <c r="A1064" s="20">
        <v>41004</v>
      </c>
      <c r="B1064" s="20"/>
      <c r="C1064" s="20">
        <v>1</v>
      </c>
      <c r="D1064" s="20">
        <f t="shared" si="578"/>
        <v>4</v>
      </c>
      <c r="E1064" s="47">
        <f t="shared" si="579"/>
        <v>2</v>
      </c>
      <c r="F1064" s="47">
        <f t="shared" si="580"/>
        <v>42</v>
      </c>
      <c r="G1064" s="21" t="s">
        <v>1145</v>
      </c>
      <c r="H1064" s="29">
        <v>827</v>
      </c>
      <c r="I1064" s="48"/>
      <c r="J1064" s="29">
        <f t="shared" si="581"/>
        <v>1333.0746268656717</v>
      </c>
      <c r="K1064" s="125">
        <v>52673.25</v>
      </c>
      <c r="L1064" s="125">
        <v>36082.14</v>
      </c>
      <c r="M1064" s="125">
        <v>29460</v>
      </c>
      <c r="N1064" s="126">
        <f t="shared" si="561"/>
        <v>81456.774600000004</v>
      </c>
      <c r="O1064" s="126">
        <f t="shared" ca="1" si="562"/>
        <v>259969.06844806863</v>
      </c>
      <c r="P1064" s="126">
        <f t="shared" ca="1" si="563"/>
        <v>53554</v>
      </c>
      <c r="Q1064" s="49">
        <f t="shared" si="582"/>
        <v>1</v>
      </c>
      <c r="R1064" s="49">
        <f t="shared" si="583"/>
        <v>0</v>
      </c>
      <c r="S1064" s="49">
        <f ca="1">OFFSET(V!$B$7,D1064,Q1064)*H1064</f>
        <v>3713.23</v>
      </c>
      <c r="T1064" s="49">
        <f ca="1">IF(R1064&gt;0,OFFSET(V!$I$7,D1064,R1064)*IF(R1064=1,H1064-9300,IF(R1064=2,H1064-18000,IF(R1064=3,H1064-45000,0))),0)</f>
        <v>0</v>
      </c>
      <c r="U1064" s="49">
        <f>IF(AND(I1064=1,H1064&gt;20000,H1064&lt;=45000),H1064*V!$G$7,0)+IF(AND(I1064=1,H1064&gt;45000,H1064&lt;=50000),V!$G$7/5000*(50000-H1064)*H1064,0)</f>
        <v>0</v>
      </c>
      <c r="V1064" s="50">
        <f t="shared" ca="1" si="564"/>
        <v>3713.23</v>
      </c>
      <c r="W1064" s="51">
        <v>0</v>
      </c>
      <c r="X1064" s="51">
        <v>0</v>
      </c>
      <c r="Y1064" s="52">
        <v>0</v>
      </c>
      <c r="Z1064" s="52">
        <v>3804.3937995537885</v>
      </c>
      <c r="AA1064" s="52">
        <v>0</v>
      </c>
      <c r="AB1064" s="138">
        <f t="shared" si="584"/>
        <v>0</v>
      </c>
      <c r="AC1064" s="52">
        <v>3661.4933697494221</v>
      </c>
      <c r="AD1064" s="138">
        <f t="shared" si="565"/>
        <v>0</v>
      </c>
      <c r="AE1064" s="138">
        <f t="shared" si="566"/>
        <v>827</v>
      </c>
      <c r="AF1064" s="138">
        <f t="shared" si="567"/>
        <v>0</v>
      </c>
      <c r="AG1064" s="138">
        <f t="shared" si="568"/>
        <v>0</v>
      </c>
      <c r="AH1064" s="29"/>
      <c r="AI1064" s="29"/>
      <c r="AJ1064" s="15"/>
      <c r="AK1064" s="51">
        <f t="shared" ca="1" si="569"/>
        <v>604411.20636159217</v>
      </c>
      <c r="AL1064" s="15">
        <f t="shared" ca="1" si="570"/>
        <v>661678.43636159215</v>
      </c>
      <c r="AM1064" s="49">
        <f t="shared" ca="1" si="571"/>
        <v>3627.1661026930847</v>
      </c>
      <c r="AN1064" s="49">
        <f t="shared" ca="1" si="572"/>
        <v>0</v>
      </c>
      <c r="AO1064" s="15"/>
      <c r="AP1064" s="49">
        <f t="shared" ca="1" si="573"/>
        <v>2130.6391173734996</v>
      </c>
      <c r="AQ1064" s="15">
        <f t="shared" si="585"/>
        <v>3661.4933697494221</v>
      </c>
      <c r="AR1064" s="15">
        <f t="shared" si="586"/>
        <v>0</v>
      </c>
      <c r="AS1064" s="15"/>
      <c r="AT1064" s="15"/>
      <c r="AU1064" s="51">
        <f t="shared" si="574"/>
        <v>0</v>
      </c>
      <c r="AV1064" s="51">
        <f t="shared" ca="1" si="575"/>
        <v>13818.348442945649</v>
      </c>
      <c r="AW1064" s="51">
        <f t="shared" ca="1" si="587"/>
        <v>0</v>
      </c>
      <c r="AX1064" s="15">
        <f t="shared" ca="1" si="588"/>
        <v>12287.494190569727</v>
      </c>
      <c r="AY1064" s="51">
        <f t="shared" ca="1" si="589"/>
        <v>-746.85018478175186</v>
      </c>
      <c r="AZ1064" s="52">
        <f t="shared" ca="1" si="576"/>
        <v>0</v>
      </c>
      <c r="BA1064" s="52">
        <f t="shared" ca="1" si="577"/>
        <v>0</v>
      </c>
      <c r="BB1064" s="52">
        <f t="shared" si="590"/>
        <v>0</v>
      </c>
      <c r="BC1064" s="39">
        <f t="shared" si="591"/>
        <v>0</v>
      </c>
      <c r="BD1064" s="51">
        <f t="shared" ca="1" si="592"/>
        <v>0</v>
      </c>
      <c r="BE1064" s="15">
        <f t="shared" ca="1" si="593"/>
        <v>15202.137375537397</v>
      </c>
      <c r="BF1064" s="39">
        <v>-6829.402</v>
      </c>
      <c r="BG1064" s="15">
        <f t="shared" ca="1" si="594"/>
        <v>673678.33783982263</v>
      </c>
      <c r="BH1064" s="15"/>
      <c r="BI1064" s="15"/>
    </row>
    <row r="1065" spans="1:61" ht="11.25" x14ac:dyDescent="0.2">
      <c r="A1065" s="20">
        <v>41005</v>
      </c>
      <c r="B1065" s="20"/>
      <c r="C1065" s="20">
        <v>1</v>
      </c>
      <c r="D1065" s="20">
        <f t="shared" si="578"/>
        <v>4</v>
      </c>
      <c r="E1065" s="47">
        <f t="shared" si="579"/>
        <v>6</v>
      </c>
      <c r="F1065" s="47">
        <f t="shared" si="580"/>
        <v>46</v>
      </c>
      <c r="G1065" s="21" t="s">
        <v>1146</v>
      </c>
      <c r="H1065" s="29">
        <v>11502</v>
      </c>
      <c r="I1065" s="48"/>
      <c r="J1065" s="29">
        <f t="shared" si="581"/>
        <v>19170</v>
      </c>
      <c r="K1065" s="125">
        <v>1108607.9000000001</v>
      </c>
      <c r="L1065" s="125">
        <v>5338891.37</v>
      </c>
      <c r="M1065" s="125">
        <v>0</v>
      </c>
      <c r="N1065" s="126">
        <f t="shared" si="561"/>
        <v>2880365.3223000001</v>
      </c>
      <c r="O1065" s="126">
        <f t="shared" ca="1" si="562"/>
        <v>3738430.6487529096</v>
      </c>
      <c r="P1065" s="126">
        <f t="shared" ca="1" si="563"/>
        <v>257420</v>
      </c>
      <c r="Q1065" s="49">
        <f t="shared" si="582"/>
        <v>2</v>
      </c>
      <c r="R1065" s="49">
        <f t="shared" si="583"/>
        <v>0</v>
      </c>
      <c r="S1065" s="49">
        <f ca="1">OFFSET(V!$B$7,D1065,Q1065)*H1065</f>
        <v>1048292.28</v>
      </c>
      <c r="T1065" s="49">
        <f ca="1">IF(R1065&gt;0,OFFSET(V!$I$7,D1065,R1065)*IF(R1065=1,H1065-9300,IF(R1065=2,H1065-18000,IF(R1065=3,H1065-45000,0))),0)</f>
        <v>0</v>
      </c>
      <c r="U1065" s="49">
        <f>IF(AND(I1065=1,H1065&gt;20000,H1065&lt;=45000),H1065*V!$G$7,0)+IF(AND(I1065=1,H1065&gt;45000,H1065&lt;=50000),V!$G$7/5000*(50000-H1065)*H1065,0)</f>
        <v>0</v>
      </c>
      <c r="V1065" s="50">
        <f t="shared" ca="1" si="564"/>
        <v>1048292.28</v>
      </c>
      <c r="W1065" s="51">
        <v>75012.7</v>
      </c>
      <c r="X1065" s="51">
        <v>0</v>
      </c>
      <c r="Y1065" s="52">
        <v>0.29022999999999999</v>
      </c>
      <c r="Z1065" s="52">
        <v>515072.11325334467</v>
      </c>
      <c r="AA1065" s="52">
        <v>21303</v>
      </c>
      <c r="AB1065" s="138">
        <f t="shared" si="584"/>
        <v>20303</v>
      </c>
      <c r="AC1065" s="52">
        <v>495725.00297975016</v>
      </c>
      <c r="AD1065" s="138">
        <f t="shared" si="565"/>
        <v>1</v>
      </c>
      <c r="AE1065" s="138">
        <f t="shared" si="566"/>
        <v>0</v>
      </c>
      <c r="AF1065" s="138">
        <f t="shared" si="567"/>
        <v>11502</v>
      </c>
      <c r="AG1065" s="138">
        <f t="shared" si="568"/>
        <v>19170</v>
      </c>
      <c r="AH1065" s="29"/>
      <c r="AI1065" s="29"/>
      <c r="AJ1065" s="15"/>
      <c r="AK1065" s="51">
        <f t="shared" ca="1" si="569"/>
        <v>8691608.5509736817</v>
      </c>
      <c r="AL1065" s="15">
        <f t="shared" ca="1" si="570"/>
        <v>10072333.53097368</v>
      </c>
      <c r="AM1065" s="49">
        <f t="shared" ca="1" si="571"/>
        <v>50446.994574577824</v>
      </c>
      <c r="AN1065" s="49">
        <f t="shared" ca="1" si="572"/>
        <v>11763.061808990442</v>
      </c>
      <c r="AO1065" s="15"/>
      <c r="AP1065" s="49">
        <f t="shared" ca="1" si="573"/>
        <v>288464.5624473801</v>
      </c>
      <c r="AQ1065" s="15">
        <f t="shared" si="585"/>
        <v>0</v>
      </c>
      <c r="AR1065" s="15">
        <f t="shared" si="586"/>
        <v>495725.00297975016</v>
      </c>
      <c r="AS1065" s="15"/>
      <c r="AT1065" s="15"/>
      <c r="AU1065" s="51">
        <f t="shared" si="574"/>
        <v>0</v>
      </c>
      <c r="AV1065" s="51">
        <f t="shared" ca="1" si="575"/>
        <v>0</v>
      </c>
      <c r="AW1065" s="51">
        <f t="shared" si="587"/>
        <v>0</v>
      </c>
      <c r="AX1065" s="15">
        <f t="shared" si="588"/>
        <v>0</v>
      </c>
      <c r="AY1065" s="51">
        <f t="shared" ca="1" si="589"/>
        <v>0</v>
      </c>
      <c r="AZ1065" s="52">
        <f t="shared" ca="1" si="576"/>
        <v>181156.15522369102</v>
      </c>
      <c r="BA1065" s="52">
        <f t="shared" ca="1" si="577"/>
        <v>143145.40729694141</v>
      </c>
      <c r="BB1065" s="52">
        <f t="shared" ca="1" si="590"/>
        <v>0</v>
      </c>
      <c r="BC1065" s="39">
        <f t="shared" ca="1" si="591"/>
        <v>117041.1219882624</v>
      </c>
      <c r="BD1065" s="51">
        <f t="shared" ca="1" si="592"/>
        <v>-388.16131487679365</v>
      </c>
      <c r="BE1065" s="15">
        <f t="shared" ca="1" si="593"/>
        <v>612377.96365313581</v>
      </c>
      <c r="BF1065" s="39">
        <v>-157903.883</v>
      </c>
      <c r="BG1065" s="15">
        <f t="shared" ca="1" si="594"/>
        <v>10589017.668010386</v>
      </c>
      <c r="BH1065" s="15"/>
      <c r="BI1065" s="15"/>
    </row>
    <row r="1066" spans="1:61" ht="11.25" x14ac:dyDescent="0.2">
      <c r="A1066" s="20">
        <v>41006</v>
      </c>
      <c r="B1066" s="20"/>
      <c r="C1066" s="20">
        <v>1</v>
      </c>
      <c r="D1066" s="20">
        <f t="shared" si="578"/>
        <v>4</v>
      </c>
      <c r="E1066" s="47">
        <f t="shared" si="579"/>
        <v>3</v>
      </c>
      <c r="F1066" s="47">
        <f t="shared" si="580"/>
        <v>43</v>
      </c>
      <c r="G1066" s="21" t="s">
        <v>1147</v>
      </c>
      <c r="H1066" s="29">
        <v>1289</v>
      </c>
      <c r="I1066" s="48"/>
      <c r="J1066" s="29">
        <f t="shared" si="581"/>
        <v>2077.7910447761192</v>
      </c>
      <c r="K1066" s="125">
        <v>83665.599999999991</v>
      </c>
      <c r="L1066" s="125">
        <v>124263.79</v>
      </c>
      <c r="M1066" s="125">
        <v>0</v>
      </c>
      <c r="N1066" s="126">
        <f t="shared" si="561"/>
        <v>108702.11009999999</v>
      </c>
      <c r="O1066" s="126">
        <f t="shared" ca="1" si="562"/>
        <v>405199.6725871347</v>
      </c>
      <c r="P1066" s="126">
        <f t="shared" ca="1" si="563"/>
        <v>88949</v>
      </c>
      <c r="Q1066" s="49">
        <f t="shared" si="582"/>
        <v>1</v>
      </c>
      <c r="R1066" s="49">
        <f t="shared" si="583"/>
        <v>0</v>
      </c>
      <c r="S1066" s="49">
        <f ca="1">OFFSET(V!$B$7,D1066,Q1066)*H1066</f>
        <v>5787.6100000000006</v>
      </c>
      <c r="T1066" s="49">
        <f ca="1">IF(R1066&gt;0,OFFSET(V!$I$7,D1066,R1066)*IF(R1066=1,H1066-9300,IF(R1066=2,H1066-18000,IF(R1066=3,H1066-45000,0))),0)</f>
        <v>0</v>
      </c>
      <c r="U1066" s="49">
        <f>IF(AND(I1066=1,H1066&gt;20000,H1066&lt;=45000),H1066*V!$G$7,0)+IF(AND(I1066=1,H1066&gt;45000,H1066&lt;=50000),V!$G$7/5000*(50000-H1066)*H1066,0)</f>
        <v>0</v>
      </c>
      <c r="V1066" s="50">
        <f t="shared" ca="1" si="564"/>
        <v>5787.6100000000006</v>
      </c>
      <c r="W1066" s="51">
        <v>0</v>
      </c>
      <c r="X1066" s="51">
        <v>0</v>
      </c>
      <c r="Y1066" s="52">
        <v>0</v>
      </c>
      <c r="Z1066" s="52">
        <v>16373.276745419791</v>
      </c>
      <c r="AA1066" s="52">
        <v>0</v>
      </c>
      <c r="AB1066" s="138">
        <f t="shared" si="584"/>
        <v>0</v>
      </c>
      <c r="AC1066" s="52">
        <v>15758.264628508878</v>
      </c>
      <c r="AD1066" s="138">
        <f t="shared" si="565"/>
        <v>0</v>
      </c>
      <c r="AE1066" s="138">
        <f t="shared" si="566"/>
        <v>1289</v>
      </c>
      <c r="AF1066" s="138">
        <f t="shared" si="567"/>
        <v>0</v>
      </c>
      <c r="AG1066" s="138">
        <f t="shared" si="568"/>
        <v>0</v>
      </c>
      <c r="AH1066" s="29"/>
      <c r="AI1066" s="29"/>
      <c r="AJ1066" s="15"/>
      <c r="AK1066" s="51">
        <f t="shared" ca="1" si="569"/>
        <v>942062.93228548032</v>
      </c>
      <c r="AL1066" s="15">
        <f t="shared" ca="1" si="570"/>
        <v>1036799.5422854803</v>
      </c>
      <c r="AM1066" s="49">
        <f t="shared" ca="1" si="571"/>
        <v>5653.4668759025226</v>
      </c>
      <c r="AN1066" s="49">
        <f t="shared" ca="1" si="572"/>
        <v>0</v>
      </c>
      <c r="AO1066" s="15"/>
      <c r="AP1066" s="49">
        <f t="shared" ca="1" si="573"/>
        <v>9169.8035880157677</v>
      </c>
      <c r="AQ1066" s="15">
        <f t="shared" si="585"/>
        <v>15758.264628508878</v>
      </c>
      <c r="AR1066" s="15">
        <f t="shared" si="586"/>
        <v>0</v>
      </c>
      <c r="AS1066" s="15"/>
      <c r="AT1066" s="15"/>
      <c r="AU1066" s="51">
        <f t="shared" si="574"/>
        <v>0</v>
      </c>
      <c r="AV1066" s="51">
        <f t="shared" ca="1" si="575"/>
        <v>21537.909483623869</v>
      </c>
      <c r="AW1066" s="51">
        <f t="shared" ca="1" si="587"/>
        <v>0</v>
      </c>
      <c r="AX1066" s="15">
        <f t="shared" ca="1" si="588"/>
        <v>14949.448443130757</v>
      </c>
      <c r="AY1066" s="51">
        <f t="shared" ca="1" si="589"/>
        <v>-908.64729284724876</v>
      </c>
      <c r="AZ1066" s="52">
        <f t="shared" ca="1" si="576"/>
        <v>0</v>
      </c>
      <c r="BA1066" s="52">
        <f t="shared" ca="1" si="577"/>
        <v>0</v>
      </c>
      <c r="BB1066" s="52">
        <f t="shared" si="590"/>
        <v>0</v>
      </c>
      <c r="BC1066" s="39">
        <f t="shared" si="591"/>
        <v>0</v>
      </c>
      <c r="BD1066" s="51">
        <f t="shared" ca="1" si="592"/>
        <v>0</v>
      </c>
      <c r="BE1066" s="15">
        <f t="shared" ca="1" si="593"/>
        <v>29799.065778792385</v>
      </c>
      <c r="BF1066" s="39">
        <v>-11485.728999999999</v>
      </c>
      <c r="BG1066" s="15">
        <f t="shared" ca="1" si="594"/>
        <v>1060766.3459401752</v>
      </c>
      <c r="BH1066" s="15"/>
      <c r="BI1066" s="15"/>
    </row>
    <row r="1067" spans="1:61" ht="11.25" x14ac:dyDescent="0.2">
      <c r="A1067" s="20">
        <v>41007</v>
      </c>
      <c r="B1067" s="20"/>
      <c r="C1067" s="20">
        <v>1</v>
      </c>
      <c r="D1067" s="20">
        <f t="shared" si="578"/>
        <v>4</v>
      </c>
      <c r="E1067" s="47">
        <f t="shared" si="579"/>
        <v>5</v>
      </c>
      <c r="F1067" s="47">
        <f t="shared" si="580"/>
        <v>45</v>
      </c>
      <c r="G1067" s="21" t="s">
        <v>1148</v>
      </c>
      <c r="H1067" s="29">
        <v>5865</v>
      </c>
      <c r="I1067" s="48"/>
      <c r="J1067" s="29">
        <f t="shared" si="581"/>
        <v>9454.0298507462685</v>
      </c>
      <c r="K1067" s="125">
        <v>638722.1</v>
      </c>
      <c r="L1067" s="125">
        <v>5110687.17</v>
      </c>
      <c r="M1067" s="125">
        <v>0</v>
      </c>
      <c r="N1067" s="126">
        <f t="shared" si="561"/>
        <v>2453047.9082999998</v>
      </c>
      <c r="O1067" s="126">
        <f t="shared" ca="1" si="562"/>
        <v>1843674.2278693137</v>
      </c>
      <c r="P1067" s="126">
        <f t="shared" ca="1" si="563"/>
        <v>0</v>
      </c>
      <c r="Q1067" s="49">
        <f t="shared" si="582"/>
        <v>1</v>
      </c>
      <c r="R1067" s="49">
        <f t="shared" si="583"/>
        <v>0</v>
      </c>
      <c r="S1067" s="49">
        <f ca="1">OFFSET(V!$B$7,D1067,Q1067)*H1067</f>
        <v>26333.850000000002</v>
      </c>
      <c r="T1067" s="49">
        <f ca="1">IF(R1067&gt;0,OFFSET(V!$I$7,D1067,R1067)*IF(R1067=1,H1067-9300,IF(R1067=2,H1067-18000,IF(R1067=3,H1067-45000,0))),0)</f>
        <v>0</v>
      </c>
      <c r="U1067" s="49">
        <f>IF(AND(I1067=1,H1067&gt;20000,H1067&lt;=45000),H1067*V!$G$7,0)+IF(AND(I1067=1,H1067&gt;45000,H1067&lt;=50000),V!$G$7/5000*(50000-H1067)*H1067,0)</f>
        <v>0</v>
      </c>
      <c r="V1067" s="50">
        <f t="shared" ca="1" si="564"/>
        <v>26333.850000000002</v>
      </c>
      <c r="W1067" s="51">
        <v>28252.800000000003</v>
      </c>
      <c r="X1067" s="51">
        <v>0</v>
      </c>
      <c r="Y1067" s="52">
        <v>0.15286</v>
      </c>
      <c r="Z1067" s="52">
        <v>216315.03673611765</v>
      </c>
      <c r="AA1067" s="52">
        <v>5768</v>
      </c>
      <c r="AB1067" s="138">
        <f t="shared" si="584"/>
        <v>4768</v>
      </c>
      <c r="AC1067" s="52">
        <v>208189.82327205298</v>
      </c>
      <c r="AD1067" s="138">
        <f t="shared" si="565"/>
        <v>0</v>
      </c>
      <c r="AE1067" s="138">
        <f t="shared" si="566"/>
        <v>5865</v>
      </c>
      <c r="AF1067" s="138">
        <f t="shared" si="567"/>
        <v>0</v>
      </c>
      <c r="AG1067" s="138">
        <f t="shared" si="568"/>
        <v>0</v>
      </c>
      <c r="AH1067" s="29"/>
      <c r="AI1067" s="29"/>
      <c r="AJ1067" s="15"/>
      <c r="AK1067" s="51">
        <f t="shared" ca="1" si="569"/>
        <v>4286422.8842935162</v>
      </c>
      <c r="AL1067" s="15">
        <f t="shared" ca="1" si="570"/>
        <v>4341009.5342935156</v>
      </c>
      <c r="AM1067" s="49">
        <f t="shared" ca="1" si="571"/>
        <v>25723.493581976956</v>
      </c>
      <c r="AN1067" s="49">
        <f t="shared" ca="1" si="572"/>
        <v>6195.4368194958442</v>
      </c>
      <c r="AO1067" s="15"/>
      <c r="AP1067" s="49">
        <f t="shared" ca="1" si="573"/>
        <v>121146.57504701927</v>
      </c>
      <c r="AQ1067" s="15">
        <f t="shared" si="585"/>
        <v>208189.82327205298</v>
      </c>
      <c r="AR1067" s="15">
        <f t="shared" si="586"/>
        <v>0</v>
      </c>
      <c r="AS1067" s="15"/>
      <c r="AT1067" s="15"/>
      <c r="AU1067" s="51">
        <f t="shared" si="574"/>
        <v>2384</v>
      </c>
      <c r="AV1067" s="51">
        <f t="shared" ca="1" si="575"/>
        <v>97998.32360081769</v>
      </c>
      <c r="AW1067" s="51">
        <f t="shared" ca="1" si="587"/>
        <v>0</v>
      </c>
      <c r="AX1067" s="15">
        <f t="shared" ca="1" si="588"/>
        <v>13339.075375783985</v>
      </c>
      <c r="AY1067" s="51">
        <f t="shared" ca="1" si="589"/>
        <v>-810.76668315886047</v>
      </c>
      <c r="AZ1067" s="52">
        <f t="shared" ca="1" si="576"/>
        <v>0</v>
      </c>
      <c r="BA1067" s="52">
        <f t="shared" ca="1" si="577"/>
        <v>0</v>
      </c>
      <c r="BB1067" s="52">
        <f t="shared" si="590"/>
        <v>0</v>
      </c>
      <c r="BC1067" s="39">
        <f t="shared" si="591"/>
        <v>0</v>
      </c>
      <c r="BD1067" s="51">
        <f t="shared" ca="1" si="592"/>
        <v>0</v>
      </c>
      <c r="BE1067" s="15">
        <f t="shared" ca="1" si="593"/>
        <v>220718.13196467809</v>
      </c>
      <c r="BF1067" s="39">
        <v>-94692.595000000001</v>
      </c>
      <c r="BG1067" s="15">
        <f t="shared" ca="1" si="594"/>
        <v>4498954.0016596662</v>
      </c>
      <c r="BH1067" s="15"/>
      <c r="BI1067" s="15"/>
    </row>
    <row r="1068" spans="1:61" ht="11.25" x14ac:dyDescent="0.2">
      <c r="A1068" s="20">
        <v>41008</v>
      </c>
      <c r="B1068" s="20"/>
      <c r="C1068" s="20">
        <v>1</v>
      </c>
      <c r="D1068" s="20">
        <f t="shared" si="578"/>
        <v>4</v>
      </c>
      <c r="E1068" s="47">
        <f t="shared" si="579"/>
        <v>3</v>
      </c>
      <c r="F1068" s="47">
        <f t="shared" si="580"/>
        <v>43</v>
      </c>
      <c r="G1068" s="21" t="s">
        <v>1149</v>
      </c>
      <c r="H1068" s="29">
        <v>1798</v>
      </c>
      <c r="I1068" s="48"/>
      <c r="J1068" s="29">
        <f t="shared" si="581"/>
        <v>2898.2686567164178</v>
      </c>
      <c r="K1068" s="125">
        <v>104404.94999999998</v>
      </c>
      <c r="L1068" s="125">
        <v>136183.42000000001</v>
      </c>
      <c r="M1068" s="125">
        <v>0</v>
      </c>
      <c r="N1068" s="126">
        <f t="shared" si="561"/>
        <v>128283.09779999999</v>
      </c>
      <c r="O1068" s="126">
        <f t="shared" ca="1" si="562"/>
        <v>565204.81870571629</v>
      </c>
      <c r="P1068" s="126">
        <f t="shared" ca="1" si="563"/>
        <v>131077</v>
      </c>
      <c r="Q1068" s="49">
        <f t="shared" si="582"/>
        <v>1</v>
      </c>
      <c r="R1068" s="49">
        <f t="shared" si="583"/>
        <v>0</v>
      </c>
      <c r="S1068" s="49">
        <f ca="1">OFFSET(V!$B$7,D1068,Q1068)*H1068</f>
        <v>8073.02</v>
      </c>
      <c r="T1068" s="49">
        <f ca="1">IF(R1068&gt;0,OFFSET(V!$I$7,D1068,R1068)*IF(R1068=1,H1068-9300,IF(R1068=2,H1068-18000,IF(R1068=3,H1068-45000,0))),0)</f>
        <v>0</v>
      </c>
      <c r="U1068" s="49">
        <f>IF(AND(I1068=1,H1068&gt;20000,H1068&lt;=45000),H1068*V!$G$7,0)+IF(AND(I1068=1,H1068&gt;45000,H1068&lt;=50000),V!$G$7/5000*(50000-H1068)*H1068,0)</f>
        <v>0</v>
      </c>
      <c r="V1068" s="50">
        <f t="shared" ca="1" si="564"/>
        <v>8073.02</v>
      </c>
      <c r="W1068" s="51">
        <v>0</v>
      </c>
      <c r="X1068" s="51">
        <v>0</v>
      </c>
      <c r="Y1068" s="52">
        <v>0</v>
      </c>
      <c r="Z1068" s="52">
        <v>30928.526267595906</v>
      </c>
      <c r="AA1068" s="52">
        <v>0</v>
      </c>
      <c r="AB1068" s="138">
        <f t="shared" si="584"/>
        <v>0</v>
      </c>
      <c r="AC1068" s="52">
        <v>29766.790671934519</v>
      </c>
      <c r="AD1068" s="138">
        <f t="shared" si="565"/>
        <v>0</v>
      </c>
      <c r="AE1068" s="138">
        <f t="shared" si="566"/>
        <v>1798</v>
      </c>
      <c r="AF1068" s="138">
        <f t="shared" si="567"/>
        <v>0</v>
      </c>
      <c r="AG1068" s="138">
        <f t="shared" si="568"/>
        <v>0</v>
      </c>
      <c r="AH1068" s="29"/>
      <c r="AI1068" s="29"/>
      <c r="AJ1068" s="15"/>
      <c r="AK1068" s="51">
        <f t="shared" ca="1" si="569"/>
        <v>1314064.5091150454</v>
      </c>
      <c r="AL1068" s="15">
        <f t="shared" ca="1" si="570"/>
        <v>1453214.5291150454</v>
      </c>
      <c r="AM1068" s="49">
        <f t="shared" ca="1" si="571"/>
        <v>7885.9064723605397</v>
      </c>
      <c r="AN1068" s="49">
        <f t="shared" ca="1" si="572"/>
        <v>0</v>
      </c>
      <c r="AO1068" s="15"/>
      <c r="AP1068" s="49">
        <f t="shared" ca="1" si="573"/>
        <v>17321.426587379745</v>
      </c>
      <c r="AQ1068" s="15">
        <f t="shared" si="585"/>
        <v>29766.790671934519</v>
      </c>
      <c r="AR1068" s="15">
        <f t="shared" si="586"/>
        <v>0</v>
      </c>
      <c r="AS1068" s="15"/>
      <c r="AT1068" s="15"/>
      <c r="AU1068" s="51">
        <f t="shared" si="574"/>
        <v>0</v>
      </c>
      <c r="AV1068" s="51">
        <f t="shared" ca="1" si="575"/>
        <v>30042.793833635158</v>
      </c>
      <c r="AW1068" s="51">
        <f t="shared" ca="1" si="587"/>
        <v>0</v>
      </c>
      <c r="AX1068" s="15">
        <f t="shared" ca="1" si="588"/>
        <v>17597.429749080387</v>
      </c>
      <c r="AY1068" s="51">
        <f t="shared" ca="1" si="589"/>
        <v>-1069.5951066956482</v>
      </c>
      <c r="AZ1068" s="52">
        <f t="shared" ca="1" si="576"/>
        <v>0</v>
      </c>
      <c r="BA1068" s="52">
        <f t="shared" ca="1" si="577"/>
        <v>0</v>
      </c>
      <c r="BB1068" s="52">
        <f t="shared" si="590"/>
        <v>0</v>
      </c>
      <c r="BC1068" s="39">
        <f t="shared" si="591"/>
        <v>0</v>
      </c>
      <c r="BD1068" s="51">
        <f t="shared" ca="1" si="592"/>
        <v>0</v>
      </c>
      <c r="BE1068" s="15">
        <f t="shared" ca="1" si="593"/>
        <v>46294.625314319259</v>
      </c>
      <c r="BF1068" s="39">
        <v>-15721.375</v>
      </c>
      <c r="BG1068" s="15">
        <f t="shared" ca="1" si="594"/>
        <v>1491673.6859017252</v>
      </c>
      <c r="BH1068" s="15"/>
      <c r="BI1068" s="15"/>
    </row>
    <row r="1069" spans="1:61" ht="11.25" x14ac:dyDescent="0.2">
      <c r="A1069" s="20">
        <v>41009</v>
      </c>
      <c r="B1069" s="20"/>
      <c r="C1069" s="20">
        <v>1</v>
      </c>
      <c r="D1069" s="20">
        <f t="shared" si="578"/>
        <v>4</v>
      </c>
      <c r="E1069" s="47">
        <f t="shared" si="579"/>
        <v>4</v>
      </c>
      <c r="F1069" s="47">
        <f t="shared" si="580"/>
        <v>44</v>
      </c>
      <c r="G1069" s="21" t="s">
        <v>1150</v>
      </c>
      <c r="H1069" s="29">
        <v>2597</v>
      </c>
      <c r="I1069" s="48"/>
      <c r="J1069" s="29">
        <f t="shared" si="581"/>
        <v>4186.2089552238804</v>
      </c>
      <c r="K1069" s="125">
        <v>163913.09999999998</v>
      </c>
      <c r="L1069" s="125">
        <v>406307.51</v>
      </c>
      <c r="M1069" s="125">
        <v>0</v>
      </c>
      <c r="N1069" s="126">
        <f t="shared" si="561"/>
        <v>276477.36089999997</v>
      </c>
      <c r="O1069" s="126">
        <f t="shared" ca="1" si="562"/>
        <v>816372.03235747782</v>
      </c>
      <c r="P1069" s="126">
        <f t="shared" ca="1" si="563"/>
        <v>161968</v>
      </c>
      <c r="Q1069" s="49">
        <f t="shared" si="582"/>
        <v>1</v>
      </c>
      <c r="R1069" s="49">
        <f t="shared" si="583"/>
        <v>0</v>
      </c>
      <c r="S1069" s="49">
        <f ca="1">OFFSET(V!$B$7,D1069,Q1069)*H1069</f>
        <v>11660.53</v>
      </c>
      <c r="T1069" s="49">
        <f ca="1">IF(R1069&gt;0,OFFSET(V!$I$7,D1069,R1069)*IF(R1069=1,H1069-9300,IF(R1069=2,H1069-18000,IF(R1069=3,H1069-45000,0))),0)</f>
        <v>0</v>
      </c>
      <c r="U1069" s="49">
        <f>IF(AND(I1069=1,H1069&gt;20000,H1069&lt;=45000),H1069*V!$G$7,0)+IF(AND(I1069=1,H1069&gt;45000,H1069&lt;=50000),V!$G$7/5000*(50000-H1069)*H1069,0)</f>
        <v>0</v>
      </c>
      <c r="V1069" s="50">
        <f t="shared" ca="1" si="564"/>
        <v>11660.53</v>
      </c>
      <c r="W1069" s="51">
        <v>11436.5</v>
      </c>
      <c r="X1069" s="51">
        <v>0</v>
      </c>
      <c r="Y1069" s="52">
        <v>1.6899999999999998E-2</v>
      </c>
      <c r="Z1069" s="52">
        <v>81883.142082658087</v>
      </c>
      <c r="AA1069" s="52">
        <v>6416</v>
      </c>
      <c r="AB1069" s="138">
        <f t="shared" si="584"/>
        <v>5416</v>
      </c>
      <c r="AC1069" s="52">
        <v>78807.452021677469</v>
      </c>
      <c r="AD1069" s="138">
        <f t="shared" si="565"/>
        <v>0</v>
      </c>
      <c r="AE1069" s="138">
        <f t="shared" si="566"/>
        <v>2597</v>
      </c>
      <c r="AF1069" s="138">
        <f t="shared" si="567"/>
        <v>0</v>
      </c>
      <c r="AG1069" s="138">
        <f t="shared" si="568"/>
        <v>0</v>
      </c>
      <c r="AH1069" s="29"/>
      <c r="AI1069" s="29"/>
      <c r="AJ1069" s="15"/>
      <c r="AK1069" s="51">
        <f t="shared" ca="1" si="569"/>
        <v>1898011.9745115535</v>
      </c>
      <c r="AL1069" s="15">
        <f t="shared" ca="1" si="570"/>
        <v>2083077.0045115536</v>
      </c>
      <c r="AM1069" s="49">
        <f t="shared" ca="1" si="571"/>
        <v>11390.266467586385</v>
      </c>
      <c r="AN1069" s="49">
        <f t="shared" ca="1" si="572"/>
        <v>684.95932388773883</v>
      </c>
      <c r="AO1069" s="15"/>
      <c r="AP1069" s="49">
        <f t="shared" ca="1" si="573"/>
        <v>45858.403405879282</v>
      </c>
      <c r="AQ1069" s="15">
        <f t="shared" si="585"/>
        <v>78807.452021677469</v>
      </c>
      <c r="AR1069" s="15">
        <f t="shared" si="586"/>
        <v>0</v>
      </c>
      <c r="AS1069" s="15"/>
      <c r="AT1069" s="15"/>
      <c r="AU1069" s="51">
        <f t="shared" si="574"/>
        <v>2708</v>
      </c>
      <c r="AV1069" s="51">
        <f t="shared" ca="1" si="575"/>
        <v>43393.290092297277</v>
      </c>
      <c r="AW1069" s="51">
        <f t="shared" ca="1" si="587"/>
        <v>0</v>
      </c>
      <c r="AX1069" s="15">
        <f t="shared" ca="1" si="588"/>
        <v>13152.241476499083</v>
      </c>
      <c r="AY1069" s="51">
        <f t="shared" ca="1" si="589"/>
        <v>-799.41067109974472</v>
      </c>
      <c r="AZ1069" s="52">
        <f t="shared" ca="1" si="576"/>
        <v>0</v>
      </c>
      <c r="BA1069" s="52">
        <f t="shared" ca="1" si="577"/>
        <v>0</v>
      </c>
      <c r="BB1069" s="52">
        <f t="shared" si="590"/>
        <v>0</v>
      </c>
      <c r="BC1069" s="39">
        <f t="shared" si="591"/>
        <v>0</v>
      </c>
      <c r="BD1069" s="51">
        <f t="shared" ca="1" si="592"/>
        <v>0</v>
      </c>
      <c r="BE1069" s="15">
        <f t="shared" ca="1" si="593"/>
        <v>91160.282827076808</v>
      </c>
      <c r="BF1069" s="39">
        <v>-25235.589</v>
      </c>
      <c r="BG1069" s="15">
        <f t="shared" ca="1" si="594"/>
        <v>2161076.9241301045</v>
      </c>
      <c r="BH1069" s="15"/>
      <c r="BI1069" s="15"/>
    </row>
    <row r="1070" spans="1:61" ht="11.25" x14ac:dyDescent="0.2">
      <c r="A1070" s="20">
        <v>41010</v>
      </c>
      <c r="B1070" s="20"/>
      <c r="C1070" s="20">
        <v>1</v>
      </c>
      <c r="D1070" s="20">
        <f t="shared" si="578"/>
        <v>4</v>
      </c>
      <c r="E1070" s="47">
        <f t="shared" si="579"/>
        <v>3</v>
      </c>
      <c r="F1070" s="47">
        <f t="shared" si="580"/>
        <v>43</v>
      </c>
      <c r="G1070" s="21" t="s">
        <v>1151</v>
      </c>
      <c r="H1070" s="29">
        <v>2278</v>
      </c>
      <c r="I1070" s="48"/>
      <c r="J1070" s="29">
        <f t="shared" si="581"/>
        <v>3672</v>
      </c>
      <c r="K1070" s="125">
        <v>161352.6</v>
      </c>
      <c r="L1070" s="125">
        <v>194356.18</v>
      </c>
      <c r="M1070" s="125">
        <v>0</v>
      </c>
      <c r="N1070" s="126">
        <f t="shared" si="561"/>
        <v>191972.78220000002</v>
      </c>
      <c r="O1070" s="126">
        <f t="shared" ca="1" si="562"/>
        <v>716093.75807097985</v>
      </c>
      <c r="P1070" s="126">
        <f t="shared" ca="1" si="563"/>
        <v>157236</v>
      </c>
      <c r="Q1070" s="49">
        <f t="shared" si="582"/>
        <v>1</v>
      </c>
      <c r="R1070" s="49">
        <f t="shared" si="583"/>
        <v>0</v>
      </c>
      <c r="S1070" s="49">
        <f ca="1">OFFSET(V!$B$7,D1070,Q1070)*H1070</f>
        <v>10228.220000000001</v>
      </c>
      <c r="T1070" s="49">
        <f ca="1">IF(R1070&gt;0,OFFSET(V!$I$7,D1070,R1070)*IF(R1070=1,H1070-9300,IF(R1070=2,H1070-18000,IF(R1070=3,H1070-45000,0))),0)</f>
        <v>0</v>
      </c>
      <c r="U1070" s="49">
        <f>IF(AND(I1070=1,H1070&gt;20000,H1070&lt;=45000),H1070*V!$G$7,0)+IF(AND(I1070=1,H1070&gt;45000,H1070&lt;=50000),V!$G$7/5000*(50000-H1070)*H1070,0)</f>
        <v>0</v>
      </c>
      <c r="V1070" s="50">
        <f t="shared" ca="1" si="564"/>
        <v>10228.220000000001</v>
      </c>
      <c r="W1070" s="51">
        <v>10937.92</v>
      </c>
      <c r="X1070" s="51">
        <v>0</v>
      </c>
      <c r="Y1070" s="52">
        <v>9.2399999999999999E-3</v>
      </c>
      <c r="Z1070" s="52">
        <v>42866.289252414543</v>
      </c>
      <c r="AA1070" s="52">
        <v>0</v>
      </c>
      <c r="AB1070" s="138">
        <f t="shared" si="584"/>
        <v>0</v>
      </c>
      <c r="AC1070" s="52">
        <v>41256.1480627704</v>
      </c>
      <c r="AD1070" s="138">
        <f t="shared" si="565"/>
        <v>0</v>
      </c>
      <c r="AE1070" s="138">
        <f t="shared" si="566"/>
        <v>2278</v>
      </c>
      <c r="AF1070" s="138">
        <f t="shared" si="567"/>
        <v>0</v>
      </c>
      <c r="AG1070" s="138">
        <f t="shared" si="568"/>
        <v>0</v>
      </c>
      <c r="AH1070" s="29"/>
      <c r="AI1070" s="29"/>
      <c r="AJ1070" s="15"/>
      <c r="AK1070" s="51">
        <f t="shared" ca="1" si="569"/>
        <v>1664871.4970879164</v>
      </c>
      <c r="AL1070" s="15">
        <f t="shared" ca="1" si="570"/>
        <v>1843273.6370879163</v>
      </c>
      <c r="AM1070" s="49">
        <f t="shared" ca="1" si="571"/>
        <v>9991.1540289417735</v>
      </c>
      <c r="AN1070" s="49">
        <f t="shared" ca="1" si="572"/>
        <v>374.49847057530815</v>
      </c>
      <c r="AO1070" s="15"/>
      <c r="AP1070" s="49">
        <f t="shared" ca="1" si="573"/>
        <v>24007.134253176922</v>
      </c>
      <c r="AQ1070" s="15">
        <f t="shared" si="585"/>
        <v>41256.1480627704</v>
      </c>
      <c r="AR1070" s="15">
        <f t="shared" si="586"/>
        <v>0</v>
      </c>
      <c r="AS1070" s="15"/>
      <c r="AT1070" s="15"/>
      <c r="AU1070" s="51">
        <f t="shared" si="574"/>
        <v>0</v>
      </c>
      <c r="AV1070" s="51">
        <f t="shared" ca="1" si="575"/>
        <v>38063.116992781361</v>
      </c>
      <c r="AW1070" s="51">
        <f t="shared" ca="1" si="587"/>
        <v>0</v>
      </c>
      <c r="AX1070" s="15">
        <f t="shared" ca="1" si="588"/>
        <v>20814.103183187879</v>
      </c>
      <c r="AY1070" s="51">
        <f t="shared" ca="1" si="589"/>
        <v>-1265.1087819321729</v>
      </c>
      <c r="AZ1070" s="52">
        <f t="shared" ca="1" si="576"/>
        <v>0</v>
      </c>
      <c r="BA1070" s="52">
        <f t="shared" ca="1" si="577"/>
        <v>0</v>
      </c>
      <c r="BB1070" s="52">
        <f t="shared" si="590"/>
        <v>0</v>
      </c>
      <c r="BC1070" s="39">
        <f t="shared" si="591"/>
        <v>0</v>
      </c>
      <c r="BD1070" s="51">
        <f t="shared" ca="1" si="592"/>
        <v>0</v>
      </c>
      <c r="BE1070" s="15">
        <f t="shared" ca="1" si="593"/>
        <v>60805.14246402611</v>
      </c>
      <c r="BF1070" s="39">
        <v>-21498.239000000001</v>
      </c>
      <c r="BG1070" s="15">
        <f t="shared" ca="1" si="594"/>
        <v>1892946.1930514595</v>
      </c>
      <c r="BH1070" s="15"/>
      <c r="BI1070" s="15"/>
    </row>
    <row r="1071" spans="1:61" ht="11.25" x14ac:dyDescent="0.2">
      <c r="A1071" s="20">
        <v>41011</v>
      </c>
      <c r="B1071" s="20"/>
      <c r="C1071" s="20">
        <v>1</v>
      </c>
      <c r="D1071" s="20">
        <f t="shared" si="578"/>
        <v>4</v>
      </c>
      <c r="E1071" s="47">
        <f t="shared" si="579"/>
        <v>4</v>
      </c>
      <c r="F1071" s="47">
        <f t="shared" si="580"/>
        <v>44</v>
      </c>
      <c r="G1071" s="21" t="s">
        <v>1152</v>
      </c>
      <c r="H1071" s="29">
        <v>3222</v>
      </c>
      <c r="I1071" s="48"/>
      <c r="J1071" s="29">
        <f t="shared" si="581"/>
        <v>5193.6716417910447</v>
      </c>
      <c r="K1071" s="125">
        <v>242694.45</v>
      </c>
      <c r="L1071" s="125">
        <v>497382.28</v>
      </c>
      <c r="M1071" s="125">
        <v>42561</v>
      </c>
      <c r="N1071" s="126">
        <f t="shared" si="561"/>
        <v>411280.0932</v>
      </c>
      <c r="O1071" s="126">
        <f t="shared" ca="1" si="562"/>
        <v>1012842.0054893314</v>
      </c>
      <c r="P1071" s="126">
        <f t="shared" ca="1" si="563"/>
        <v>180469</v>
      </c>
      <c r="Q1071" s="49">
        <f t="shared" si="582"/>
        <v>1</v>
      </c>
      <c r="R1071" s="49">
        <f t="shared" si="583"/>
        <v>0</v>
      </c>
      <c r="S1071" s="49">
        <f ca="1">OFFSET(V!$B$7,D1071,Q1071)*H1071</f>
        <v>14466.78</v>
      </c>
      <c r="T1071" s="49">
        <f ca="1">IF(R1071&gt;0,OFFSET(V!$I$7,D1071,R1071)*IF(R1071=1,H1071-9300,IF(R1071=2,H1071-18000,IF(R1071=3,H1071-45000,0))),0)</f>
        <v>0</v>
      </c>
      <c r="U1071" s="49">
        <f>IF(AND(I1071=1,H1071&gt;20000,H1071&lt;=45000),H1071*V!$G$7,0)+IF(AND(I1071=1,H1071&gt;45000,H1071&lt;=50000),V!$G$7/5000*(50000-H1071)*H1071,0)</f>
        <v>0</v>
      </c>
      <c r="V1071" s="50">
        <f t="shared" ca="1" si="564"/>
        <v>14466.78</v>
      </c>
      <c r="W1071" s="51">
        <v>15430.279999999999</v>
      </c>
      <c r="X1071" s="51">
        <v>0</v>
      </c>
      <c r="Y1071" s="52">
        <v>0</v>
      </c>
      <c r="Z1071" s="52">
        <v>58979.789684817915</v>
      </c>
      <c r="AA1071" s="52">
        <v>6096</v>
      </c>
      <c r="AB1071" s="138">
        <f t="shared" si="584"/>
        <v>5096</v>
      </c>
      <c r="AC1071" s="52">
        <v>56764.39408178645</v>
      </c>
      <c r="AD1071" s="138">
        <f t="shared" si="565"/>
        <v>0</v>
      </c>
      <c r="AE1071" s="138">
        <f t="shared" si="566"/>
        <v>3222</v>
      </c>
      <c r="AF1071" s="138">
        <f t="shared" si="567"/>
        <v>0</v>
      </c>
      <c r="AG1071" s="138">
        <f t="shared" si="568"/>
        <v>0</v>
      </c>
      <c r="AH1071" s="29"/>
      <c r="AI1071" s="29"/>
      <c r="AJ1071" s="15"/>
      <c r="AK1071" s="51">
        <f t="shared" ca="1" si="569"/>
        <v>2354791.9067678959</v>
      </c>
      <c r="AL1071" s="15">
        <f t="shared" ca="1" si="570"/>
        <v>2565157.9667678955</v>
      </c>
      <c r="AM1071" s="49">
        <f t="shared" ca="1" si="571"/>
        <v>14131.474223551535</v>
      </c>
      <c r="AN1071" s="49">
        <f t="shared" ca="1" si="572"/>
        <v>0</v>
      </c>
      <c r="AO1071" s="15"/>
      <c r="AP1071" s="49">
        <f t="shared" ca="1" si="573"/>
        <v>33031.450911226406</v>
      </c>
      <c r="AQ1071" s="15">
        <f t="shared" si="585"/>
        <v>56764.39408178645</v>
      </c>
      <c r="AR1071" s="15">
        <f t="shared" si="586"/>
        <v>0</v>
      </c>
      <c r="AS1071" s="15"/>
      <c r="AT1071" s="15"/>
      <c r="AU1071" s="51">
        <f t="shared" si="574"/>
        <v>2548</v>
      </c>
      <c r="AV1071" s="51">
        <f t="shared" ca="1" si="575"/>
        <v>53836.4192057689</v>
      </c>
      <c r="AW1071" s="51">
        <f t="shared" ca="1" si="587"/>
        <v>0</v>
      </c>
      <c r="AX1071" s="15">
        <f t="shared" ca="1" si="588"/>
        <v>32651.476035208849</v>
      </c>
      <c r="AY1071" s="51">
        <f t="shared" ca="1" si="589"/>
        <v>-1984.5999950915941</v>
      </c>
      <c r="AZ1071" s="52">
        <f t="shared" ca="1" si="576"/>
        <v>0</v>
      </c>
      <c r="BA1071" s="52">
        <f t="shared" ca="1" si="577"/>
        <v>0</v>
      </c>
      <c r="BB1071" s="52">
        <f t="shared" si="590"/>
        <v>0</v>
      </c>
      <c r="BC1071" s="39">
        <f t="shared" si="591"/>
        <v>0</v>
      </c>
      <c r="BD1071" s="51">
        <f t="shared" ca="1" si="592"/>
        <v>0</v>
      </c>
      <c r="BE1071" s="15">
        <f t="shared" ca="1" si="593"/>
        <v>87431.270121903697</v>
      </c>
      <c r="BF1071" s="39">
        <v>-31141.958999999999</v>
      </c>
      <c r="BG1071" s="15">
        <f t="shared" ca="1" si="594"/>
        <v>2635578.7521133507</v>
      </c>
      <c r="BH1071" s="15"/>
      <c r="BI1071" s="15"/>
    </row>
    <row r="1072" spans="1:61" ht="11.25" x14ac:dyDescent="0.2">
      <c r="A1072" s="20">
        <v>41012</v>
      </c>
      <c r="B1072" s="20"/>
      <c r="C1072" s="20">
        <v>1</v>
      </c>
      <c r="D1072" s="20">
        <f t="shared" si="578"/>
        <v>4</v>
      </c>
      <c r="E1072" s="47">
        <f t="shared" si="579"/>
        <v>7</v>
      </c>
      <c r="F1072" s="47">
        <f t="shared" si="580"/>
        <v>47</v>
      </c>
      <c r="G1072" s="21" t="s">
        <v>1153</v>
      </c>
      <c r="H1072" s="29">
        <v>26362</v>
      </c>
      <c r="I1072" s="48"/>
      <c r="J1072" s="29">
        <f t="shared" si="581"/>
        <v>52724</v>
      </c>
      <c r="K1072" s="125">
        <v>2547900.75</v>
      </c>
      <c r="L1072" s="125">
        <v>10177739.289999999</v>
      </c>
      <c r="M1072" s="125">
        <v>0</v>
      </c>
      <c r="N1072" s="126">
        <f t="shared" si="561"/>
        <v>5803806.8630999997</v>
      </c>
      <c r="O1072" s="126">
        <f t="shared" ca="1" si="562"/>
        <v>10281951.879230484</v>
      </c>
      <c r="P1072" s="126">
        <f t="shared" ca="1" si="563"/>
        <v>1343444</v>
      </c>
      <c r="Q1072" s="49">
        <f t="shared" si="582"/>
        <v>3</v>
      </c>
      <c r="R1072" s="49">
        <f t="shared" si="583"/>
        <v>0</v>
      </c>
      <c r="S1072" s="49">
        <f ca="1">OFFSET(V!$B$7,D1072,Q1072)*H1072</f>
        <v>2596920.62</v>
      </c>
      <c r="T1072" s="49">
        <f ca="1">IF(R1072&gt;0,OFFSET(V!$I$7,D1072,R1072)*IF(R1072=1,H1072-9300,IF(R1072=2,H1072-18000,IF(R1072=3,H1072-45000,0))),0)</f>
        <v>0</v>
      </c>
      <c r="U1072" s="49">
        <f>IF(AND(I1072=1,H1072&gt;20000,H1072&lt;=45000),H1072*V!$G$7,0)+IF(AND(I1072=1,H1072&gt;45000,H1072&lt;=50000),V!$G$7/5000*(50000-H1072)*H1072,0)</f>
        <v>0</v>
      </c>
      <c r="V1072" s="50">
        <f t="shared" ca="1" si="564"/>
        <v>2596920.62</v>
      </c>
      <c r="W1072" s="51">
        <v>98545.8</v>
      </c>
      <c r="X1072" s="51">
        <v>0</v>
      </c>
      <c r="Y1072" s="52">
        <v>1.1573800000000001</v>
      </c>
      <c r="Z1072" s="52">
        <v>800900.37281163922</v>
      </c>
      <c r="AA1072" s="52">
        <v>32738</v>
      </c>
      <c r="AB1072" s="138">
        <f t="shared" si="584"/>
        <v>31738</v>
      </c>
      <c r="AC1072" s="52">
        <v>770816.99723714311</v>
      </c>
      <c r="AD1072" s="138">
        <f t="shared" si="565"/>
        <v>1</v>
      </c>
      <c r="AE1072" s="138">
        <f t="shared" si="566"/>
        <v>0</v>
      </c>
      <c r="AF1072" s="138">
        <f t="shared" si="567"/>
        <v>26362</v>
      </c>
      <c r="AG1072" s="138">
        <f t="shared" si="568"/>
        <v>52724</v>
      </c>
      <c r="AH1072" s="29"/>
      <c r="AI1072" s="29"/>
      <c r="AJ1072" s="15"/>
      <c r="AK1072" s="51">
        <f t="shared" ca="1" si="569"/>
        <v>23904870.591629442</v>
      </c>
      <c r="AL1072" s="15">
        <f t="shared" ca="1" si="570"/>
        <v>27943781.011629444</v>
      </c>
      <c r="AM1072" s="49">
        <f t="shared" ca="1" si="571"/>
        <v>115621.9501804052</v>
      </c>
      <c r="AN1072" s="49">
        <f t="shared" ca="1" si="572"/>
        <v>46908.770549182918</v>
      </c>
      <c r="AO1072" s="15"/>
      <c r="AP1072" s="49">
        <f t="shared" ca="1" si="573"/>
        <v>448541.80543340236</v>
      </c>
      <c r="AQ1072" s="15">
        <f t="shared" si="585"/>
        <v>0</v>
      </c>
      <c r="AR1072" s="15">
        <f t="shared" si="586"/>
        <v>770816.99723714311</v>
      </c>
      <c r="AS1072" s="15"/>
      <c r="AT1072" s="15"/>
      <c r="AU1072" s="51">
        <f t="shared" si="574"/>
        <v>0</v>
      </c>
      <c r="AV1072" s="51">
        <f t="shared" ca="1" si="575"/>
        <v>0</v>
      </c>
      <c r="AW1072" s="51">
        <f t="shared" si="587"/>
        <v>0</v>
      </c>
      <c r="AX1072" s="15">
        <f t="shared" si="588"/>
        <v>0</v>
      </c>
      <c r="AY1072" s="51">
        <f t="shared" ca="1" si="589"/>
        <v>0</v>
      </c>
      <c r="AZ1072" s="52">
        <f t="shared" ca="1" si="576"/>
        <v>415200.70979020541</v>
      </c>
      <c r="BA1072" s="52">
        <f t="shared" ca="1" si="577"/>
        <v>393698.40658966819</v>
      </c>
      <c r="BB1072" s="52">
        <f t="shared" ca="1" si="590"/>
        <v>0</v>
      </c>
      <c r="BC1072" s="39">
        <f t="shared" ca="1" si="591"/>
        <v>486623.92457613279</v>
      </c>
      <c r="BD1072" s="51">
        <f t="shared" ca="1" si="592"/>
        <v>-1613.865103180746</v>
      </c>
      <c r="BE1072" s="15">
        <f t="shared" ca="1" si="593"/>
        <v>1255827.0567100951</v>
      </c>
      <c r="BF1072" s="39">
        <v>-379634.065</v>
      </c>
      <c r="BG1072" s="15">
        <f t="shared" ca="1" si="594"/>
        <v>28982504.724069122</v>
      </c>
      <c r="BH1072" s="15"/>
      <c r="BI1072" s="15"/>
    </row>
    <row r="1073" spans="1:61" ht="11.25" x14ac:dyDescent="0.2">
      <c r="A1073" s="20">
        <v>41013</v>
      </c>
      <c r="B1073" s="20"/>
      <c r="C1073" s="20">
        <v>1</v>
      </c>
      <c r="D1073" s="20">
        <f t="shared" si="578"/>
        <v>4</v>
      </c>
      <c r="E1073" s="47">
        <f t="shared" si="579"/>
        <v>5</v>
      </c>
      <c r="F1073" s="47">
        <f t="shared" si="580"/>
        <v>45</v>
      </c>
      <c r="G1073" s="21" t="s">
        <v>1154</v>
      </c>
      <c r="H1073" s="29">
        <v>6032</v>
      </c>
      <c r="I1073" s="48"/>
      <c r="J1073" s="29">
        <f t="shared" si="581"/>
        <v>9723.2238805970155</v>
      </c>
      <c r="K1073" s="125">
        <v>594659.44999999995</v>
      </c>
      <c r="L1073" s="125">
        <v>3869311.28</v>
      </c>
      <c r="M1073" s="125">
        <v>0</v>
      </c>
      <c r="N1073" s="126">
        <f t="shared" si="561"/>
        <v>1937186.2031999999</v>
      </c>
      <c r="O1073" s="126">
        <f t="shared" ca="1" si="562"/>
        <v>1896171.0046901451</v>
      </c>
      <c r="P1073" s="126">
        <f t="shared" ca="1" si="563"/>
        <v>0</v>
      </c>
      <c r="Q1073" s="49">
        <f t="shared" si="582"/>
        <v>1</v>
      </c>
      <c r="R1073" s="49">
        <f t="shared" si="583"/>
        <v>0</v>
      </c>
      <c r="S1073" s="49">
        <f ca="1">OFFSET(V!$B$7,D1073,Q1073)*H1073</f>
        <v>27083.68</v>
      </c>
      <c r="T1073" s="49">
        <f ca="1">IF(R1073&gt;0,OFFSET(V!$I$7,D1073,R1073)*IF(R1073=1,H1073-9300,IF(R1073=2,H1073-18000,IF(R1073=3,H1073-45000,0))),0)</f>
        <v>0</v>
      </c>
      <c r="U1073" s="49">
        <f>IF(AND(I1073=1,H1073&gt;20000,H1073&lt;=45000),H1073*V!$G$7,0)+IF(AND(I1073=1,H1073&gt;45000,H1073&lt;=50000),V!$G$7/5000*(50000-H1073)*H1073,0)</f>
        <v>0</v>
      </c>
      <c r="V1073" s="50">
        <f t="shared" ca="1" si="564"/>
        <v>27083.68</v>
      </c>
      <c r="W1073" s="51">
        <v>29856.600000000002</v>
      </c>
      <c r="X1073" s="51">
        <v>0</v>
      </c>
      <c r="Y1073" s="52">
        <v>7.485E-2</v>
      </c>
      <c r="Z1073" s="52">
        <v>168123.64556005318</v>
      </c>
      <c r="AA1073" s="52">
        <v>6685</v>
      </c>
      <c r="AB1073" s="138">
        <f t="shared" si="584"/>
        <v>5685</v>
      </c>
      <c r="AC1073" s="52">
        <v>161808.59447001448</v>
      </c>
      <c r="AD1073" s="138">
        <f t="shared" si="565"/>
        <v>0</v>
      </c>
      <c r="AE1073" s="138">
        <f t="shared" si="566"/>
        <v>6032</v>
      </c>
      <c r="AF1073" s="138">
        <f t="shared" si="567"/>
        <v>0</v>
      </c>
      <c r="AG1073" s="138">
        <f t="shared" si="568"/>
        <v>0</v>
      </c>
      <c r="AH1073" s="29"/>
      <c r="AI1073" s="29"/>
      <c r="AJ1073" s="15"/>
      <c r="AK1073" s="51">
        <f t="shared" ca="1" si="569"/>
        <v>4408474.4821924111</v>
      </c>
      <c r="AL1073" s="15">
        <f t="shared" ca="1" si="570"/>
        <v>4465414.7621924104</v>
      </c>
      <c r="AM1073" s="49">
        <f t="shared" ca="1" si="571"/>
        <v>26455.944294370845</v>
      </c>
      <c r="AN1073" s="49">
        <f t="shared" ca="1" si="572"/>
        <v>3033.680792485045</v>
      </c>
      <c r="AO1073" s="15"/>
      <c r="AP1073" s="49">
        <f t="shared" ca="1" si="573"/>
        <v>94157.133740387435</v>
      </c>
      <c r="AQ1073" s="15">
        <f t="shared" si="585"/>
        <v>161808.59447001448</v>
      </c>
      <c r="AR1073" s="15">
        <f t="shared" si="586"/>
        <v>0</v>
      </c>
      <c r="AS1073" s="15"/>
      <c r="AT1073" s="15"/>
      <c r="AU1073" s="51">
        <f t="shared" si="574"/>
        <v>2842.5</v>
      </c>
      <c r="AV1073" s="51">
        <f t="shared" ca="1" si="575"/>
        <v>100788.72769993731</v>
      </c>
      <c r="AW1073" s="51">
        <f t="shared" ca="1" si="587"/>
        <v>0</v>
      </c>
      <c r="AX1073" s="15">
        <f t="shared" ca="1" si="588"/>
        <v>35979.766970310273</v>
      </c>
      <c r="AY1073" s="51">
        <f t="shared" ca="1" si="589"/>
        <v>-2186.8979299948433</v>
      </c>
      <c r="AZ1073" s="52">
        <f t="shared" ca="1" si="576"/>
        <v>0</v>
      </c>
      <c r="BA1073" s="52">
        <f t="shared" ca="1" si="577"/>
        <v>0</v>
      </c>
      <c r="BB1073" s="52">
        <f t="shared" si="590"/>
        <v>0</v>
      </c>
      <c r="BC1073" s="39">
        <f t="shared" si="591"/>
        <v>0</v>
      </c>
      <c r="BD1073" s="51">
        <f t="shared" ca="1" si="592"/>
        <v>0</v>
      </c>
      <c r="BE1073" s="15">
        <f t="shared" ca="1" si="593"/>
        <v>195601.46351032989</v>
      </c>
      <c r="BF1073" s="39">
        <v>-83491.510999999999</v>
      </c>
      <c r="BG1073" s="15">
        <f t="shared" ca="1" si="594"/>
        <v>4607014.3397895964</v>
      </c>
      <c r="BH1073" s="15"/>
      <c r="BI1073" s="15"/>
    </row>
    <row r="1074" spans="1:61" ht="11.25" x14ac:dyDescent="0.2">
      <c r="A1074" s="20">
        <v>41014</v>
      </c>
      <c r="B1074" s="20"/>
      <c r="C1074" s="20">
        <v>1</v>
      </c>
      <c r="D1074" s="20">
        <f t="shared" si="578"/>
        <v>4</v>
      </c>
      <c r="E1074" s="47">
        <f t="shared" si="579"/>
        <v>5</v>
      </c>
      <c r="F1074" s="47">
        <f t="shared" si="580"/>
        <v>45</v>
      </c>
      <c r="G1074" s="21" t="s">
        <v>1155</v>
      </c>
      <c r="H1074" s="29">
        <v>5807</v>
      </c>
      <c r="I1074" s="48"/>
      <c r="J1074" s="29">
        <f t="shared" si="581"/>
        <v>9360.5373134328365</v>
      </c>
      <c r="K1074" s="125">
        <v>397127.05000000005</v>
      </c>
      <c r="L1074" s="125">
        <v>1106626.79</v>
      </c>
      <c r="M1074" s="125">
        <v>0</v>
      </c>
      <c r="N1074" s="126">
        <f t="shared" si="561"/>
        <v>717515.92410000006</v>
      </c>
      <c r="O1074" s="126">
        <f t="shared" ca="1" si="562"/>
        <v>1825441.8143626777</v>
      </c>
      <c r="P1074" s="126">
        <f t="shared" ca="1" si="563"/>
        <v>332378</v>
      </c>
      <c r="Q1074" s="49">
        <f t="shared" si="582"/>
        <v>1</v>
      </c>
      <c r="R1074" s="49">
        <f t="shared" si="583"/>
        <v>0</v>
      </c>
      <c r="S1074" s="49">
        <f ca="1">OFFSET(V!$B$7,D1074,Q1074)*H1074</f>
        <v>26073.43</v>
      </c>
      <c r="T1074" s="49">
        <f ca="1">IF(R1074&gt;0,OFFSET(V!$I$7,D1074,R1074)*IF(R1074=1,H1074-9300,IF(R1074=2,H1074-18000,IF(R1074=3,H1074-45000,0))),0)</f>
        <v>0</v>
      </c>
      <c r="U1074" s="49">
        <f>IF(AND(I1074=1,H1074&gt;20000,H1074&lt;=45000),H1074*V!$G$7,0)+IF(AND(I1074=1,H1074&gt;45000,H1074&lt;=50000),V!$G$7/5000*(50000-H1074)*H1074,0)</f>
        <v>0</v>
      </c>
      <c r="V1074" s="50">
        <f t="shared" ca="1" si="564"/>
        <v>26073.43</v>
      </c>
      <c r="W1074" s="51">
        <v>29170.800000000003</v>
      </c>
      <c r="X1074" s="51">
        <v>0</v>
      </c>
      <c r="Y1074" s="52">
        <v>4.8189999999999997E-2</v>
      </c>
      <c r="Z1074" s="52">
        <v>177774.56886841124</v>
      </c>
      <c r="AA1074" s="52">
        <v>0</v>
      </c>
      <c r="AB1074" s="138">
        <f t="shared" si="584"/>
        <v>0</v>
      </c>
      <c r="AC1074" s="52">
        <v>171097.01033002819</v>
      </c>
      <c r="AD1074" s="138">
        <f t="shared" si="565"/>
        <v>0</v>
      </c>
      <c r="AE1074" s="138">
        <f t="shared" si="566"/>
        <v>5807</v>
      </c>
      <c r="AF1074" s="138">
        <f t="shared" si="567"/>
        <v>0</v>
      </c>
      <c r="AG1074" s="138">
        <f t="shared" si="568"/>
        <v>0</v>
      </c>
      <c r="AH1074" s="29"/>
      <c r="AI1074" s="29"/>
      <c r="AJ1074" s="15"/>
      <c r="AK1074" s="51">
        <f t="shared" ca="1" si="569"/>
        <v>4244033.7065801276</v>
      </c>
      <c r="AL1074" s="15">
        <f t="shared" ca="1" si="570"/>
        <v>4631655.9365801271</v>
      </c>
      <c r="AM1074" s="49">
        <f t="shared" ca="1" si="571"/>
        <v>25469.109502223389</v>
      </c>
      <c r="AN1074" s="49">
        <f t="shared" ca="1" si="572"/>
        <v>1953.1473265177597</v>
      </c>
      <c r="AO1074" s="15"/>
      <c r="AP1074" s="49">
        <f t="shared" ca="1" si="573"/>
        <v>99562.103836272654</v>
      </c>
      <c r="AQ1074" s="15">
        <f t="shared" si="585"/>
        <v>171097.01033002819</v>
      </c>
      <c r="AR1074" s="15">
        <f t="shared" si="586"/>
        <v>0</v>
      </c>
      <c r="AS1074" s="15"/>
      <c r="AT1074" s="15"/>
      <c r="AU1074" s="51">
        <f t="shared" si="574"/>
        <v>0</v>
      </c>
      <c r="AV1074" s="51">
        <f t="shared" ca="1" si="575"/>
        <v>97029.201219087525</v>
      </c>
      <c r="AW1074" s="51">
        <f t="shared" ca="1" si="587"/>
        <v>0</v>
      </c>
      <c r="AX1074" s="15">
        <f t="shared" ca="1" si="588"/>
        <v>25494.294725332002</v>
      </c>
      <c r="AY1074" s="51">
        <f t="shared" ca="1" si="589"/>
        <v>-1549.5770277643412</v>
      </c>
      <c r="AZ1074" s="52">
        <f t="shared" ca="1" si="576"/>
        <v>0</v>
      </c>
      <c r="BA1074" s="52">
        <f t="shared" ca="1" si="577"/>
        <v>0</v>
      </c>
      <c r="BB1074" s="52">
        <f t="shared" si="590"/>
        <v>0</v>
      </c>
      <c r="BC1074" s="39">
        <f t="shared" si="591"/>
        <v>0</v>
      </c>
      <c r="BD1074" s="51">
        <f t="shared" ca="1" si="592"/>
        <v>0</v>
      </c>
      <c r="BE1074" s="15">
        <f t="shared" ca="1" si="593"/>
        <v>195041.72802759585</v>
      </c>
      <c r="BF1074" s="39">
        <v>-57782.205999999998</v>
      </c>
      <c r="BG1074" s="15">
        <f t="shared" ca="1" si="594"/>
        <v>4796337.7154364642</v>
      </c>
      <c r="BH1074" s="15"/>
      <c r="BI1074" s="15"/>
    </row>
    <row r="1075" spans="1:61" ht="11.25" x14ac:dyDescent="0.2">
      <c r="A1075" s="20">
        <v>41015</v>
      </c>
      <c r="B1075" s="20"/>
      <c r="C1075" s="20">
        <v>1</v>
      </c>
      <c r="D1075" s="20">
        <f t="shared" si="578"/>
        <v>4</v>
      </c>
      <c r="E1075" s="47">
        <f t="shared" si="579"/>
        <v>3</v>
      </c>
      <c r="F1075" s="47">
        <f t="shared" si="580"/>
        <v>43</v>
      </c>
      <c r="G1075" s="21" t="s">
        <v>1156</v>
      </c>
      <c r="H1075" s="29">
        <v>1945</v>
      </c>
      <c r="I1075" s="48"/>
      <c r="J1075" s="29">
        <f t="shared" si="581"/>
        <v>3135.2238805970151</v>
      </c>
      <c r="K1075" s="125">
        <v>135401.85</v>
      </c>
      <c r="L1075" s="125">
        <v>217912.11</v>
      </c>
      <c r="M1075" s="125">
        <v>0</v>
      </c>
      <c r="N1075" s="126">
        <f t="shared" si="561"/>
        <v>182475.05489999999</v>
      </c>
      <c r="O1075" s="126">
        <f t="shared" ca="1" si="562"/>
        <v>611414.5563863283</v>
      </c>
      <c r="P1075" s="126">
        <f t="shared" ca="1" si="563"/>
        <v>128682</v>
      </c>
      <c r="Q1075" s="49">
        <f t="shared" si="582"/>
        <v>1</v>
      </c>
      <c r="R1075" s="49">
        <f t="shared" si="583"/>
        <v>0</v>
      </c>
      <c r="S1075" s="49">
        <f ca="1">OFFSET(V!$B$7,D1075,Q1075)*H1075</f>
        <v>8733.0500000000011</v>
      </c>
      <c r="T1075" s="49">
        <f ca="1">IF(R1075&gt;0,OFFSET(V!$I$7,D1075,R1075)*IF(R1075=1,H1075-9300,IF(R1075=2,H1075-18000,IF(R1075=3,H1075-45000,0))),0)</f>
        <v>0</v>
      </c>
      <c r="U1075" s="49">
        <f>IF(AND(I1075=1,H1075&gt;20000,H1075&lt;=45000),H1075*V!$G$7,0)+IF(AND(I1075=1,H1075&gt;45000,H1075&lt;=50000),V!$G$7/5000*(50000-H1075)*H1075,0)</f>
        <v>0</v>
      </c>
      <c r="V1075" s="50">
        <f t="shared" ca="1" si="564"/>
        <v>8733.0500000000011</v>
      </c>
      <c r="W1075" s="51">
        <v>0</v>
      </c>
      <c r="X1075" s="51">
        <v>0</v>
      </c>
      <c r="Y1075" s="52">
        <v>0</v>
      </c>
      <c r="Z1075" s="52">
        <v>29163.666489829437</v>
      </c>
      <c r="AA1075" s="52">
        <v>0</v>
      </c>
      <c r="AB1075" s="138">
        <f t="shared" si="584"/>
        <v>0</v>
      </c>
      <c r="AC1075" s="52">
        <v>28068.222459677607</v>
      </c>
      <c r="AD1075" s="138">
        <f t="shared" si="565"/>
        <v>0</v>
      </c>
      <c r="AE1075" s="138">
        <f t="shared" si="566"/>
        <v>1945</v>
      </c>
      <c r="AF1075" s="138">
        <f t="shared" si="567"/>
        <v>0</v>
      </c>
      <c r="AG1075" s="138">
        <f t="shared" si="568"/>
        <v>0</v>
      </c>
      <c r="AH1075" s="29"/>
      <c r="AI1075" s="29"/>
      <c r="AJ1075" s="15"/>
      <c r="AK1075" s="51">
        <f t="shared" ca="1" si="569"/>
        <v>1421499.1491817373</v>
      </c>
      <c r="AL1075" s="15">
        <f t="shared" ca="1" si="570"/>
        <v>1558914.1991817374</v>
      </c>
      <c r="AM1075" s="49">
        <f t="shared" ca="1" si="571"/>
        <v>8530.6385365635433</v>
      </c>
      <c r="AN1075" s="49">
        <f t="shared" ca="1" si="572"/>
        <v>0</v>
      </c>
      <c r="AO1075" s="15"/>
      <c r="AP1075" s="49">
        <f t="shared" ca="1" si="573"/>
        <v>16333.022264034096</v>
      </c>
      <c r="AQ1075" s="15">
        <f t="shared" si="585"/>
        <v>28068.222459677607</v>
      </c>
      <c r="AR1075" s="15">
        <f t="shared" si="586"/>
        <v>0</v>
      </c>
      <c r="AS1075" s="15"/>
      <c r="AT1075" s="15"/>
      <c r="AU1075" s="51">
        <f t="shared" si="574"/>
        <v>0</v>
      </c>
      <c r="AV1075" s="51">
        <f t="shared" ca="1" si="575"/>
        <v>32499.017801123686</v>
      </c>
      <c r="AW1075" s="51">
        <f t="shared" ca="1" si="587"/>
        <v>0</v>
      </c>
      <c r="AX1075" s="15">
        <f t="shared" ca="1" si="588"/>
        <v>20763.817605480173</v>
      </c>
      <c r="AY1075" s="51">
        <f t="shared" ca="1" si="589"/>
        <v>-1262.0523578622692</v>
      </c>
      <c r="AZ1075" s="52">
        <f t="shared" ca="1" si="576"/>
        <v>0</v>
      </c>
      <c r="BA1075" s="52">
        <f t="shared" ca="1" si="577"/>
        <v>0</v>
      </c>
      <c r="BB1075" s="52">
        <f t="shared" si="590"/>
        <v>0</v>
      </c>
      <c r="BC1075" s="39">
        <f t="shared" si="591"/>
        <v>0</v>
      </c>
      <c r="BD1075" s="51">
        <f t="shared" ca="1" si="592"/>
        <v>0</v>
      </c>
      <c r="BE1075" s="15">
        <f t="shared" ca="1" si="593"/>
        <v>47569.987707295513</v>
      </c>
      <c r="BF1075" s="39">
        <v>-18303.466</v>
      </c>
      <c r="BG1075" s="15">
        <f t="shared" ca="1" si="594"/>
        <v>1596711.3594255964</v>
      </c>
      <c r="BH1075" s="15"/>
      <c r="BI1075" s="15"/>
    </row>
    <row r="1076" spans="1:61" ht="11.25" x14ac:dyDescent="0.2">
      <c r="A1076" s="20">
        <v>41016</v>
      </c>
      <c r="B1076" s="20"/>
      <c r="C1076" s="20">
        <v>1</v>
      </c>
      <c r="D1076" s="20">
        <f t="shared" si="578"/>
        <v>4</v>
      </c>
      <c r="E1076" s="47">
        <f t="shared" si="579"/>
        <v>3</v>
      </c>
      <c r="F1076" s="47">
        <f t="shared" si="580"/>
        <v>43</v>
      </c>
      <c r="G1076" s="21" t="s">
        <v>1157</v>
      </c>
      <c r="H1076" s="29">
        <v>1976</v>
      </c>
      <c r="I1076" s="48"/>
      <c r="J1076" s="29">
        <f t="shared" si="581"/>
        <v>3185.1940298507461</v>
      </c>
      <c r="K1076" s="125">
        <v>137139.85</v>
      </c>
      <c r="L1076" s="125">
        <v>464556.08</v>
      </c>
      <c r="M1076" s="125">
        <v>0</v>
      </c>
      <c r="N1076" s="126">
        <f t="shared" si="561"/>
        <v>279917.56320000003</v>
      </c>
      <c r="O1076" s="126">
        <f t="shared" ca="1" si="562"/>
        <v>621159.46705366811</v>
      </c>
      <c r="P1076" s="126">
        <f t="shared" ca="1" si="563"/>
        <v>102373</v>
      </c>
      <c r="Q1076" s="49">
        <f t="shared" si="582"/>
        <v>1</v>
      </c>
      <c r="R1076" s="49">
        <f t="shared" si="583"/>
        <v>0</v>
      </c>
      <c r="S1076" s="49">
        <f ca="1">OFFSET(V!$B$7,D1076,Q1076)*H1076</f>
        <v>8872.24</v>
      </c>
      <c r="T1076" s="49">
        <f ca="1">IF(R1076&gt;0,OFFSET(V!$I$7,D1076,R1076)*IF(R1076=1,H1076-9300,IF(R1076=2,H1076-18000,IF(R1076=3,H1076-45000,0))),0)</f>
        <v>0</v>
      </c>
      <c r="U1076" s="49">
        <f>IF(AND(I1076=1,H1076&gt;20000,H1076&lt;=45000),H1076*V!$G$7,0)+IF(AND(I1076=1,H1076&gt;45000,H1076&lt;=50000),V!$G$7/5000*(50000-H1076)*H1076,0)</f>
        <v>0</v>
      </c>
      <c r="V1076" s="50">
        <f t="shared" ca="1" si="564"/>
        <v>8872.24</v>
      </c>
      <c r="W1076" s="51">
        <v>0</v>
      </c>
      <c r="X1076" s="51">
        <v>0</v>
      </c>
      <c r="Y1076" s="52">
        <v>0</v>
      </c>
      <c r="Z1076" s="52">
        <v>26177.365319070075</v>
      </c>
      <c r="AA1076" s="52">
        <v>0</v>
      </c>
      <c r="AB1076" s="138">
        <f t="shared" si="584"/>
        <v>0</v>
      </c>
      <c r="AC1076" s="52">
        <v>25194.092568578319</v>
      </c>
      <c r="AD1076" s="138">
        <f t="shared" si="565"/>
        <v>0</v>
      </c>
      <c r="AE1076" s="138">
        <f t="shared" si="566"/>
        <v>1976</v>
      </c>
      <c r="AF1076" s="138">
        <f t="shared" si="567"/>
        <v>0</v>
      </c>
      <c r="AG1076" s="138">
        <f t="shared" si="568"/>
        <v>0</v>
      </c>
      <c r="AH1076" s="29"/>
      <c r="AI1076" s="29"/>
      <c r="AJ1076" s="15"/>
      <c r="AK1076" s="51">
        <f t="shared" ca="1" si="569"/>
        <v>1444155.4338216519</v>
      </c>
      <c r="AL1076" s="15">
        <f t="shared" ca="1" si="570"/>
        <v>1555400.6738216518</v>
      </c>
      <c r="AM1076" s="49">
        <f t="shared" ca="1" si="571"/>
        <v>8666.6024412594143</v>
      </c>
      <c r="AN1076" s="49">
        <f t="shared" ca="1" si="572"/>
        <v>0</v>
      </c>
      <c r="AO1076" s="15"/>
      <c r="AP1076" s="49">
        <f t="shared" ca="1" si="573"/>
        <v>14660.553422500276</v>
      </c>
      <c r="AQ1076" s="15">
        <f t="shared" si="585"/>
        <v>25194.092568578319</v>
      </c>
      <c r="AR1076" s="15">
        <f t="shared" si="586"/>
        <v>0</v>
      </c>
      <c r="AS1076" s="15"/>
      <c r="AT1076" s="15"/>
      <c r="AU1076" s="51">
        <f t="shared" si="574"/>
        <v>0</v>
      </c>
      <c r="AV1076" s="51">
        <f t="shared" ca="1" si="575"/>
        <v>33016.997005151876</v>
      </c>
      <c r="AW1076" s="51">
        <f t="shared" ca="1" si="587"/>
        <v>0</v>
      </c>
      <c r="AX1076" s="15">
        <f t="shared" ca="1" si="588"/>
        <v>22483.457859073835</v>
      </c>
      <c r="AY1076" s="51">
        <f t="shared" ca="1" si="589"/>
        <v>-1366.5743719715606</v>
      </c>
      <c r="AZ1076" s="52">
        <f t="shared" ca="1" si="576"/>
        <v>0</v>
      </c>
      <c r="BA1076" s="52">
        <f t="shared" ca="1" si="577"/>
        <v>0</v>
      </c>
      <c r="BB1076" s="52">
        <f t="shared" si="590"/>
        <v>0</v>
      </c>
      <c r="BC1076" s="39">
        <f t="shared" si="591"/>
        <v>0</v>
      </c>
      <c r="BD1076" s="51">
        <f t="shared" ca="1" si="592"/>
        <v>0</v>
      </c>
      <c r="BE1076" s="15">
        <f t="shared" ca="1" si="593"/>
        <v>46310.976055680592</v>
      </c>
      <c r="BF1076" s="39">
        <v>-20677.07</v>
      </c>
      <c r="BG1076" s="15">
        <f t="shared" ca="1" si="594"/>
        <v>1589701.1823185917</v>
      </c>
      <c r="BH1076" s="15"/>
      <c r="BI1076" s="15"/>
    </row>
    <row r="1077" spans="1:61" ht="11.25" x14ac:dyDescent="0.2">
      <c r="A1077" s="20">
        <v>41017</v>
      </c>
      <c r="B1077" s="20"/>
      <c r="C1077" s="20">
        <v>1</v>
      </c>
      <c r="D1077" s="20">
        <f t="shared" si="578"/>
        <v>4</v>
      </c>
      <c r="E1077" s="47">
        <f t="shared" si="579"/>
        <v>5</v>
      </c>
      <c r="F1077" s="47">
        <f t="shared" si="580"/>
        <v>45</v>
      </c>
      <c r="G1077" s="21" t="s">
        <v>1158</v>
      </c>
      <c r="H1077" s="29">
        <v>6915</v>
      </c>
      <c r="I1077" s="48"/>
      <c r="J1077" s="29">
        <f t="shared" si="581"/>
        <v>11146.567164179105</v>
      </c>
      <c r="K1077" s="125">
        <v>957968.75</v>
      </c>
      <c r="L1077" s="125">
        <v>5426819.2800000003</v>
      </c>
      <c r="M1077" s="125">
        <v>0</v>
      </c>
      <c r="N1077" s="126">
        <f t="shared" si="561"/>
        <v>2806197.0192</v>
      </c>
      <c r="O1077" s="126">
        <f t="shared" ca="1" si="562"/>
        <v>2173743.782730828</v>
      </c>
      <c r="P1077" s="126">
        <f t="shared" ca="1" si="563"/>
        <v>0</v>
      </c>
      <c r="Q1077" s="49">
        <f t="shared" si="582"/>
        <v>1</v>
      </c>
      <c r="R1077" s="49">
        <f t="shared" si="583"/>
        <v>0</v>
      </c>
      <c r="S1077" s="49">
        <f ca="1">OFFSET(V!$B$7,D1077,Q1077)*H1077</f>
        <v>31048.350000000002</v>
      </c>
      <c r="T1077" s="49">
        <f ca="1">IF(R1077&gt;0,OFFSET(V!$I$7,D1077,R1077)*IF(R1077=1,H1077-9300,IF(R1077=2,H1077-18000,IF(R1077=3,H1077-45000,0))),0)</f>
        <v>0</v>
      </c>
      <c r="U1077" s="49">
        <f>IF(AND(I1077=1,H1077&gt;20000,H1077&lt;=45000),H1077*V!$G$7,0)+IF(AND(I1077=1,H1077&gt;45000,H1077&lt;=50000),V!$G$7/5000*(50000-H1077)*H1077,0)</f>
        <v>0</v>
      </c>
      <c r="V1077" s="50">
        <f t="shared" ca="1" si="564"/>
        <v>31048.350000000002</v>
      </c>
      <c r="W1077" s="51">
        <v>33064.200000000004</v>
      </c>
      <c r="X1077" s="51">
        <v>0</v>
      </c>
      <c r="Y1077" s="52">
        <v>1.49051</v>
      </c>
      <c r="Z1077" s="52">
        <v>568800.41859552485</v>
      </c>
      <c r="AA1077" s="52">
        <v>8318</v>
      </c>
      <c r="AB1077" s="138">
        <f t="shared" si="584"/>
        <v>7318</v>
      </c>
      <c r="AC1077" s="52">
        <v>547435.16868376813</v>
      </c>
      <c r="AD1077" s="138">
        <f t="shared" si="565"/>
        <v>0</v>
      </c>
      <c r="AE1077" s="138">
        <f t="shared" si="566"/>
        <v>6915</v>
      </c>
      <c r="AF1077" s="138">
        <f t="shared" si="567"/>
        <v>0</v>
      </c>
      <c r="AG1077" s="138">
        <f t="shared" si="568"/>
        <v>0</v>
      </c>
      <c r="AH1077" s="29"/>
      <c r="AI1077" s="29"/>
      <c r="AJ1077" s="15"/>
      <c r="AK1077" s="51">
        <f t="shared" ca="1" si="569"/>
        <v>5053813.1704841712</v>
      </c>
      <c r="AL1077" s="15">
        <f t="shared" ca="1" si="570"/>
        <v>5117925.7204841711</v>
      </c>
      <c r="AM1077" s="49">
        <f t="shared" ca="1" si="571"/>
        <v>30328.722611998404</v>
      </c>
      <c r="AN1077" s="49">
        <f t="shared" ca="1" si="572"/>
        <v>60410.575257273005</v>
      </c>
      <c r="AO1077" s="15"/>
      <c r="AP1077" s="49">
        <f t="shared" ca="1" si="573"/>
        <v>318554.93560634786</v>
      </c>
      <c r="AQ1077" s="15">
        <f t="shared" si="585"/>
        <v>547435.16868376813</v>
      </c>
      <c r="AR1077" s="15">
        <f t="shared" si="586"/>
        <v>0</v>
      </c>
      <c r="AS1077" s="15"/>
      <c r="AT1077" s="15"/>
      <c r="AU1077" s="51">
        <f t="shared" si="574"/>
        <v>3659</v>
      </c>
      <c r="AV1077" s="51">
        <f t="shared" ca="1" si="575"/>
        <v>115542.78051145001</v>
      </c>
      <c r="AW1077" s="51">
        <f t="shared" ca="1" si="587"/>
        <v>54934.935697593377</v>
      </c>
      <c r="AX1077" s="15">
        <f t="shared" ca="1" si="588"/>
        <v>0</v>
      </c>
      <c r="AY1077" s="51">
        <f t="shared" ca="1" si="589"/>
        <v>0</v>
      </c>
      <c r="AZ1077" s="52">
        <f t="shared" ca="1" si="576"/>
        <v>0</v>
      </c>
      <c r="BA1077" s="52">
        <f t="shared" ca="1" si="577"/>
        <v>0</v>
      </c>
      <c r="BB1077" s="52">
        <f t="shared" si="590"/>
        <v>0</v>
      </c>
      <c r="BC1077" s="39">
        <f t="shared" si="591"/>
        <v>0</v>
      </c>
      <c r="BD1077" s="51">
        <f t="shared" ca="1" si="592"/>
        <v>0</v>
      </c>
      <c r="BE1077" s="15">
        <f t="shared" ca="1" si="593"/>
        <v>492691.65181539126</v>
      </c>
      <c r="BF1077" s="39">
        <v>-109053.406</v>
      </c>
      <c r="BG1077" s="15">
        <f t="shared" ca="1" si="594"/>
        <v>5592303.2641688334</v>
      </c>
      <c r="BH1077" s="15"/>
      <c r="BI1077" s="15"/>
    </row>
    <row r="1078" spans="1:61" ht="11.25" x14ac:dyDescent="0.2">
      <c r="A1078" s="20">
        <v>41018</v>
      </c>
      <c r="B1078" s="20"/>
      <c r="C1078" s="20">
        <v>1</v>
      </c>
      <c r="D1078" s="20">
        <f t="shared" si="578"/>
        <v>4</v>
      </c>
      <c r="E1078" s="47">
        <f t="shared" si="579"/>
        <v>3</v>
      </c>
      <c r="F1078" s="47">
        <f t="shared" si="580"/>
        <v>43</v>
      </c>
      <c r="G1078" s="21" t="s">
        <v>1159</v>
      </c>
      <c r="H1078" s="29">
        <v>1868</v>
      </c>
      <c r="I1078" s="48"/>
      <c r="J1078" s="29">
        <f t="shared" si="581"/>
        <v>3011.1044776119402</v>
      </c>
      <c r="K1078" s="125">
        <v>97418.15</v>
      </c>
      <c r="L1078" s="125">
        <v>72427.039999999994</v>
      </c>
      <c r="M1078" s="125">
        <v>34885</v>
      </c>
      <c r="N1078" s="126">
        <f t="shared" si="561"/>
        <v>133272.61359999998</v>
      </c>
      <c r="O1078" s="126">
        <f t="shared" ca="1" si="562"/>
        <v>587209.45569648384</v>
      </c>
      <c r="P1078" s="126">
        <f t="shared" ca="1" si="563"/>
        <v>136181</v>
      </c>
      <c r="Q1078" s="49">
        <f t="shared" si="582"/>
        <v>1</v>
      </c>
      <c r="R1078" s="49">
        <f t="shared" si="583"/>
        <v>0</v>
      </c>
      <c r="S1078" s="49">
        <f ca="1">OFFSET(V!$B$7,D1078,Q1078)*H1078</f>
        <v>8387.32</v>
      </c>
      <c r="T1078" s="49">
        <f ca="1">IF(R1078&gt;0,OFFSET(V!$I$7,D1078,R1078)*IF(R1078=1,H1078-9300,IF(R1078=2,H1078-18000,IF(R1078=3,H1078-45000,0))),0)</f>
        <v>0</v>
      </c>
      <c r="U1078" s="49">
        <f>IF(AND(I1078=1,H1078&gt;20000,H1078&lt;=45000),H1078*V!$G$7,0)+IF(AND(I1078=1,H1078&gt;45000,H1078&lt;=50000),V!$G$7/5000*(50000-H1078)*H1078,0)</f>
        <v>0</v>
      </c>
      <c r="V1078" s="50">
        <f t="shared" ca="1" si="564"/>
        <v>8387.32</v>
      </c>
      <c r="W1078" s="51">
        <v>0</v>
      </c>
      <c r="X1078" s="51">
        <v>0</v>
      </c>
      <c r="Y1078" s="52">
        <v>5.9000000000000003E-4</v>
      </c>
      <c r="Z1078" s="52">
        <v>14696.263889595428</v>
      </c>
      <c r="AA1078" s="52">
        <v>0</v>
      </c>
      <c r="AB1078" s="138">
        <f t="shared" si="584"/>
        <v>0</v>
      </c>
      <c r="AC1078" s="52">
        <v>14144.243636963354</v>
      </c>
      <c r="AD1078" s="138">
        <f t="shared" si="565"/>
        <v>0</v>
      </c>
      <c r="AE1078" s="138">
        <f t="shared" si="566"/>
        <v>1868</v>
      </c>
      <c r="AF1078" s="138">
        <f t="shared" si="567"/>
        <v>0</v>
      </c>
      <c r="AG1078" s="138">
        <f t="shared" si="568"/>
        <v>0</v>
      </c>
      <c r="AH1078" s="29"/>
      <c r="AI1078" s="29"/>
      <c r="AJ1078" s="15"/>
      <c r="AK1078" s="51">
        <f t="shared" ca="1" si="569"/>
        <v>1365223.8615277559</v>
      </c>
      <c r="AL1078" s="15">
        <f t="shared" ca="1" si="570"/>
        <v>1509792.1815277559</v>
      </c>
      <c r="AM1078" s="49">
        <f t="shared" ca="1" si="571"/>
        <v>8192.9217410286365</v>
      </c>
      <c r="AN1078" s="49">
        <f t="shared" ca="1" si="572"/>
        <v>23.912781129808639</v>
      </c>
      <c r="AO1078" s="15"/>
      <c r="AP1078" s="49">
        <f t="shared" ca="1" si="573"/>
        <v>8230.5976647549542</v>
      </c>
      <c r="AQ1078" s="15">
        <f t="shared" si="585"/>
        <v>14144.243636963354</v>
      </c>
      <c r="AR1078" s="15">
        <f t="shared" si="586"/>
        <v>0</v>
      </c>
      <c r="AS1078" s="15"/>
      <c r="AT1078" s="15"/>
      <c r="AU1078" s="51">
        <f t="shared" si="574"/>
        <v>0</v>
      </c>
      <c r="AV1078" s="51">
        <f t="shared" ca="1" si="575"/>
        <v>31212.424294343982</v>
      </c>
      <c r="AW1078" s="51">
        <f t="shared" ca="1" si="587"/>
        <v>0</v>
      </c>
      <c r="AX1078" s="15">
        <f t="shared" ca="1" si="588"/>
        <v>25298.778322135582</v>
      </c>
      <c r="AY1078" s="51">
        <f t="shared" ca="1" si="589"/>
        <v>-1537.6932816082553</v>
      </c>
      <c r="AZ1078" s="52">
        <f t="shared" ca="1" si="576"/>
        <v>0</v>
      </c>
      <c r="BA1078" s="52">
        <f t="shared" ca="1" si="577"/>
        <v>0</v>
      </c>
      <c r="BB1078" s="52">
        <f t="shared" si="590"/>
        <v>0</v>
      </c>
      <c r="BC1078" s="39">
        <f t="shared" si="591"/>
        <v>0</v>
      </c>
      <c r="BD1078" s="51">
        <f t="shared" ca="1" si="592"/>
        <v>0</v>
      </c>
      <c r="BE1078" s="15">
        <f t="shared" ca="1" si="593"/>
        <v>37905.328677490681</v>
      </c>
      <c r="BF1078" s="39">
        <v>-16147.694</v>
      </c>
      <c r="BG1078" s="15">
        <f t="shared" ca="1" si="594"/>
        <v>1539766.650727405</v>
      </c>
      <c r="BH1078" s="15"/>
      <c r="BI1078" s="15"/>
    </row>
    <row r="1079" spans="1:61" ht="11.25" x14ac:dyDescent="0.2">
      <c r="A1079" s="20">
        <v>41019</v>
      </c>
      <c r="B1079" s="20"/>
      <c r="C1079" s="20">
        <v>1</v>
      </c>
      <c r="D1079" s="20">
        <f t="shared" si="578"/>
        <v>4</v>
      </c>
      <c r="E1079" s="47">
        <f t="shared" si="579"/>
        <v>4</v>
      </c>
      <c r="F1079" s="47">
        <f t="shared" si="580"/>
        <v>44</v>
      </c>
      <c r="G1079" s="21" t="s">
        <v>1160</v>
      </c>
      <c r="H1079" s="29">
        <v>3814</v>
      </c>
      <c r="I1079" s="48"/>
      <c r="J1079" s="29">
        <f t="shared" si="581"/>
        <v>6147.940298507463</v>
      </c>
      <c r="K1079" s="125">
        <v>277211.40000000002</v>
      </c>
      <c r="L1079" s="125">
        <v>723924.08</v>
      </c>
      <c r="M1079" s="125">
        <v>0</v>
      </c>
      <c r="N1079" s="126">
        <f t="shared" si="561"/>
        <v>481922.59920000006</v>
      </c>
      <c r="O1079" s="126">
        <f t="shared" ca="1" si="562"/>
        <v>1198938.3640398232</v>
      </c>
      <c r="P1079" s="126">
        <f t="shared" ca="1" si="563"/>
        <v>215105</v>
      </c>
      <c r="Q1079" s="49">
        <f t="shared" si="582"/>
        <v>1</v>
      </c>
      <c r="R1079" s="49">
        <f t="shared" si="583"/>
        <v>0</v>
      </c>
      <c r="S1079" s="49">
        <f ca="1">OFFSET(V!$B$7,D1079,Q1079)*H1079</f>
        <v>17124.86</v>
      </c>
      <c r="T1079" s="49">
        <f ca="1">IF(R1079&gt;0,OFFSET(V!$I$7,D1079,R1079)*IF(R1079=1,H1079-9300,IF(R1079=2,H1079-18000,IF(R1079=3,H1079-45000,0))),0)</f>
        <v>0</v>
      </c>
      <c r="U1079" s="49">
        <f>IF(AND(I1079=1,H1079&gt;20000,H1079&lt;=45000),H1079*V!$G$7,0)+IF(AND(I1079=1,H1079&gt;45000,H1079&lt;=50000),V!$G$7/5000*(50000-H1079)*H1079,0)</f>
        <v>0</v>
      </c>
      <c r="V1079" s="50">
        <f t="shared" ca="1" si="564"/>
        <v>17124.86</v>
      </c>
      <c r="W1079" s="51">
        <v>17856.36</v>
      </c>
      <c r="X1079" s="51">
        <v>0</v>
      </c>
      <c r="Y1079" s="52">
        <v>0</v>
      </c>
      <c r="Z1079" s="52">
        <v>52479.480825272702</v>
      </c>
      <c r="AA1079" s="52">
        <v>3308</v>
      </c>
      <c r="AB1079" s="138">
        <f t="shared" si="584"/>
        <v>2308</v>
      </c>
      <c r="AC1079" s="52">
        <v>50508.249464649343</v>
      </c>
      <c r="AD1079" s="138">
        <f t="shared" si="565"/>
        <v>0</v>
      </c>
      <c r="AE1079" s="138">
        <f t="shared" si="566"/>
        <v>3814</v>
      </c>
      <c r="AF1079" s="138">
        <f t="shared" si="567"/>
        <v>0</v>
      </c>
      <c r="AG1079" s="138">
        <f t="shared" si="568"/>
        <v>0</v>
      </c>
      <c r="AH1079" s="29"/>
      <c r="AI1079" s="29"/>
      <c r="AJ1079" s="15"/>
      <c r="AK1079" s="51">
        <f t="shared" ca="1" si="569"/>
        <v>2787453.8586011035</v>
      </c>
      <c r="AL1079" s="15">
        <f t="shared" ca="1" si="570"/>
        <v>3037540.0786011033</v>
      </c>
      <c r="AM1079" s="49">
        <f t="shared" ca="1" si="571"/>
        <v>16727.946210001723</v>
      </c>
      <c r="AN1079" s="49">
        <f t="shared" ca="1" si="572"/>
        <v>0</v>
      </c>
      <c r="AO1079" s="15"/>
      <c r="AP1079" s="49">
        <f t="shared" ca="1" si="573"/>
        <v>29390.972805941678</v>
      </c>
      <c r="AQ1079" s="15">
        <f t="shared" si="585"/>
        <v>50508.249464649343</v>
      </c>
      <c r="AR1079" s="15">
        <f t="shared" si="586"/>
        <v>0</v>
      </c>
      <c r="AS1079" s="15"/>
      <c r="AT1079" s="15"/>
      <c r="AU1079" s="51">
        <f t="shared" si="574"/>
        <v>1154</v>
      </c>
      <c r="AV1079" s="51">
        <f t="shared" ca="1" si="575"/>
        <v>63728.151102049218</v>
      </c>
      <c r="AW1079" s="51">
        <f t="shared" ca="1" si="587"/>
        <v>0</v>
      </c>
      <c r="AX1079" s="15">
        <f t="shared" ca="1" si="588"/>
        <v>43764.874443341556</v>
      </c>
      <c r="AY1079" s="51">
        <f t="shared" ca="1" si="589"/>
        <v>-2660.087081875909</v>
      </c>
      <c r="AZ1079" s="52">
        <f t="shared" ca="1" si="576"/>
        <v>0</v>
      </c>
      <c r="BA1079" s="52">
        <f t="shared" ca="1" si="577"/>
        <v>0</v>
      </c>
      <c r="BB1079" s="52">
        <f t="shared" si="590"/>
        <v>0</v>
      </c>
      <c r="BC1079" s="39">
        <f t="shared" si="591"/>
        <v>0</v>
      </c>
      <c r="BD1079" s="51">
        <f t="shared" ca="1" si="592"/>
        <v>0</v>
      </c>
      <c r="BE1079" s="15">
        <f t="shared" ca="1" si="593"/>
        <v>91613.036826114985</v>
      </c>
      <c r="BF1079" s="39">
        <v>-37693.940999999999</v>
      </c>
      <c r="BG1079" s="15">
        <f t="shared" ca="1" si="594"/>
        <v>3108187.1206372199</v>
      </c>
      <c r="BH1079" s="15"/>
      <c r="BI1079" s="15"/>
    </row>
    <row r="1080" spans="1:61" ht="11.25" x14ac:dyDescent="0.2">
      <c r="A1080" s="20">
        <v>41020</v>
      </c>
      <c r="B1080" s="20"/>
      <c r="C1080" s="20">
        <v>1</v>
      </c>
      <c r="D1080" s="20">
        <f t="shared" si="578"/>
        <v>4</v>
      </c>
      <c r="E1080" s="47">
        <f t="shared" si="579"/>
        <v>4</v>
      </c>
      <c r="F1080" s="47">
        <f t="shared" si="580"/>
        <v>44</v>
      </c>
      <c r="G1080" s="21" t="s">
        <v>1161</v>
      </c>
      <c r="H1080" s="29">
        <v>4634</v>
      </c>
      <c r="I1080" s="48"/>
      <c r="J1080" s="29">
        <f t="shared" si="581"/>
        <v>7469.7313432835817</v>
      </c>
      <c r="K1080" s="125">
        <v>297664.05</v>
      </c>
      <c r="L1080" s="125">
        <v>846193.44</v>
      </c>
      <c r="M1080" s="125">
        <v>35033</v>
      </c>
      <c r="N1080" s="126">
        <f t="shared" si="561"/>
        <v>579366.55759999994</v>
      </c>
      <c r="O1080" s="126">
        <f t="shared" ca="1" si="562"/>
        <v>1456706.968788815</v>
      </c>
      <c r="P1080" s="126">
        <f t="shared" ca="1" si="563"/>
        <v>263202</v>
      </c>
      <c r="Q1080" s="49">
        <f t="shared" si="582"/>
        <v>1</v>
      </c>
      <c r="R1080" s="49">
        <f t="shared" si="583"/>
        <v>0</v>
      </c>
      <c r="S1080" s="49">
        <f ca="1">OFFSET(V!$B$7,D1080,Q1080)*H1080</f>
        <v>20806.66</v>
      </c>
      <c r="T1080" s="49">
        <f ca="1">IF(R1080&gt;0,OFFSET(V!$I$7,D1080,R1080)*IF(R1080=1,H1080-9300,IF(R1080=2,H1080-18000,IF(R1080=3,H1080-45000,0))),0)</f>
        <v>0</v>
      </c>
      <c r="U1080" s="49">
        <f>IF(AND(I1080=1,H1080&gt;20000,H1080&lt;=45000),H1080*V!$G$7,0)+IF(AND(I1080=1,H1080&gt;45000,H1080&lt;=50000),V!$G$7/5000*(50000-H1080)*H1080,0)</f>
        <v>0</v>
      </c>
      <c r="V1080" s="50">
        <f t="shared" ca="1" si="564"/>
        <v>20806.66</v>
      </c>
      <c r="W1080" s="51">
        <v>21279.599999999999</v>
      </c>
      <c r="X1080" s="51">
        <v>0</v>
      </c>
      <c r="Y1080" s="52">
        <v>1.31976</v>
      </c>
      <c r="Z1080" s="52">
        <v>55197.546565118486</v>
      </c>
      <c r="AA1080" s="52">
        <v>2152</v>
      </c>
      <c r="AB1080" s="138">
        <f t="shared" si="584"/>
        <v>1152</v>
      </c>
      <c r="AC1080" s="52">
        <v>53124.219369277947</v>
      </c>
      <c r="AD1080" s="138">
        <f t="shared" si="565"/>
        <v>0</v>
      </c>
      <c r="AE1080" s="138">
        <f t="shared" si="566"/>
        <v>4634</v>
      </c>
      <c r="AF1080" s="138">
        <f t="shared" si="567"/>
        <v>0</v>
      </c>
      <c r="AG1080" s="138">
        <f t="shared" si="568"/>
        <v>0</v>
      </c>
      <c r="AH1080" s="29"/>
      <c r="AI1080" s="29"/>
      <c r="AJ1080" s="15"/>
      <c r="AK1080" s="51">
        <f t="shared" ca="1" si="569"/>
        <v>3386749.1297214241</v>
      </c>
      <c r="AL1080" s="15">
        <f t="shared" ca="1" si="570"/>
        <v>3692037.3897214243</v>
      </c>
      <c r="AM1080" s="49">
        <f t="shared" ca="1" si="571"/>
        <v>20324.410785828</v>
      </c>
      <c r="AN1080" s="49">
        <f t="shared" ca="1" si="572"/>
        <v>53490.054277756353</v>
      </c>
      <c r="AO1080" s="15"/>
      <c r="AP1080" s="49">
        <f t="shared" ca="1" si="573"/>
        <v>30913.217214390512</v>
      </c>
      <c r="AQ1080" s="15">
        <f t="shared" si="585"/>
        <v>53124.219369277947</v>
      </c>
      <c r="AR1080" s="15">
        <f t="shared" si="586"/>
        <v>0</v>
      </c>
      <c r="AS1080" s="15"/>
      <c r="AT1080" s="15"/>
      <c r="AU1080" s="51">
        <f t="shared" si="574"/>
        <v>576</v>
      </c>
      <c r="AV1080" s="51">
        <f t="shared" ca="1" si="575"/>
        <v>77429.53649892399</v>
      </c>
      <c r="AW1080" s="51">
        <f t="shared" ca="1" si="587"/>
        <v>0</v>
      </c>
      <c r="AX1080" s="15">
        <f t="shared" ca="1" si="588"/>
        <v>55794.534344036561</v>
      </c>
      <c r="AY1080" s="51">
        <f t="shared" ca="1" si="589"/>
        <v>-3391.2657567428246</v>
      </c>
      <c r="AZ1080" s="52">
        <f t="shared" ca="1" si="576"/>
        <v>0</v>
      </c>
      <c r="BA1080" s="52">
        <f t="shared" ca="1" si="577"/>
        <v>0</v>
      </c>
      <c r="BB1080" s="52">
        <f t="shared" si="590"/>
        <v>0</v>
      </c>
      <c r="BC1080" s="39">
        <f t="shared" si="591"/>
        <v>0</v>
      </c>
      <c r="BD1080" s="51">
        <f t="shared" ca="1" si="592"/>
        <v>0</v>
      </c>
      <c r="BE1080" s="15">
        <f t="shared" ca="1" si="593"/>
        <v>105527.48795657168</v>
      </c>
      <c r="BF1080" s="39">
        <v>-46781.398999999998</v>
      </c>
      <c r="BG1080" s="15">
        <f t="shared" ca="1" si="594"/>
        <v>3824597.94374158</v>
      </c>
      <c r="BH1080" s="15"/>
      <c r="BI1080" s="15"/>
    </row>
    <row r="1081" spans="1:61" ht="11.25" x14ac:dyDescent="0.2">
      <c r="A1081" s="20">
        <v>41021</v>
      </c>
      <c r="B1081" s="20"/>
      <c r="C1081" s="20">
        <v>1</v>
      </c>
      <c r="D1081" s="20">
        <f t="shared" si="578"/>
        <v>4</v>
      </c>
      <c r="E1081" s="47">
        <f t="shared" si="579"/>
        <v>7</v>
      </c>
      <c r="F1081" s="47">
        <f t="shared" si="580"/>
        <v>47</v>
      </c>
      <c r="G1081" s="21" t="s">
        <v>1162</v>
      </c>
      <c r="H1081" s="29">
        <v>23802</v>
      </c>
      <c r="I1081" s="48"/>
      <c r="J1081" s="29">
        <f t="shared" si="581"/>
        <v>47604</v>
      </c>
      <c r="K1081" s="125">
        <v>1836576.4</v>
      </c>
      <c r="L1081" s="125">
        <v>9850908.6999999993</v>
      </c>
      <c r="M1081" s="125">
        <v>0</v>
      </c>
      <c r="N1081" s="126">
        <f t="shared" si="561"/>
        <v>5164189.4009999996</v>
      </c>
      <c r="O1081" s="126">
        <f t="shared" ca="1" si="562"/>
        <v>9283476.9224430621</v>
      </c>
      <c r="P1081" s="126">
        <f t="shared" ca="1" si="563"/>
        <v>1235786</v>
      </c>
      <c r="Q1081" s="49">
        <f t="shared" si="582"/>
        <v>3</v>
      </c>
      <c r="R1081" s="49">
        <f t="shared" si="583"/>
        <v>0</v>
      </c>
      <c r="S1081" s="49">
        <f ca="1">OFFSET(V!$B$7,D1081,Q1081)*H1081</f>
        <v>2344735.02</v>
      </c>
      <c r="T1081" s="49">
        <f ca="1">IF(R1081&gt;0,OFFSET(V!$I$7,D1081,R1081)*IF(R1081=1,H1081-9300,IF(R1081=2,H1081-18000,IF(R1081=3,H1081-45000,0))),0)</f>
        <v>0</v>
      </c>
      <c r="U1081" s="49">
        <f>IF(AND(I1081=1,H1081&gt;20000,H1081&lt;=45000),H1081*V!$G$7,0)+IF(AND(I1081=1,H1081&gt;45000,H1081&lt;=50000),V!$G$7/5000*(50000-H1081)*H1081,0)</f>
        <v>0</v>
      </c>
      <c r="V1081" s="50">
        <f t="shared" ca="1" si="564"/>
        <v>2344735.02</v>
      </c>
      <c r="W1081" s="51">
        <v>104189.04000000001</v>
      </c>
      <c r="X1081" s="51">
        <v>0</v>
      </c>
      <c r="Y1081" s="52">
        <v>1.3251200000000001</v>
      </c>
      <c r="Z1081" s="52">
        <v>1053991.7443660384</v>
      </c>
      <c r="AA1081" s="52">
        <v>22458</v>
      </c>
      <c r="AB1081" s="138">
        <f t="shared" si="584"/>
        <v>21458</v>
      </c>
      <c r="AC1081" s="52">
        <v>1014401.7646699757</v>
      </c>
      <c r="AD1081" s="138">
        <f t="shared" si="565"/>
        <v>1</v>
      </c>
      <c r="AE1081" s="138">
        <f t="shared" si="566"/>
        <v>0</v>
      </c>
      <c r="AF1081" s="138">
        <f t="shared" si="567"/>
        <v>23802</v>
      </c>
      <c r="AG1081" s="138">
        <f t="shared" si="568"/>
        <v>47604</v>
      </c>
      <c r="AH1081" s="29"/>
      <c r="AI1081" s="29"/>
      <c r="AJ1081" s="15"/>
      <c r="AK1081" s="51">
        <f t="shared" ca="1" si="569"/>
        <v>21583481.140352171</v>
      </c>
      <c r="AL1081" s="15">
        <f t="shared" ca="1" si="570"/>
        <v>25268191.20035217</v>
      </c>
      <c r="AM1081" s="49">
        <f t="shared" ca="1" si="571"/>
        <v>104393.96321197195</v>
      </c>
      <c r="AN1081" s="49">
        <f t="shared" ca="1" si="572"/>
        <v>53707.29581480004</v>
      </c>
      <c r="AO1081" s="15"/>
      <c r="AP1081" s="49">
        <f t="shared" ca="1" si="573"/>
        <v>590284.85436980869</v>
      </c>
      <c r="AQ1081" s="15">
        <f t="shared" si="585"/>
        <v>0</v>
      </c>
      <c r="AR1081" s="15">
        <f t="shared" si="586"/>
        <v>1014401.7646699757</v>
      </c>
      <c r="AS1081" s="15"/>
      <c r="AT1081" s="15"/>
      <c r="AU1081" s="51">
        <f t="shared" si="574"/>
        <v>0</v>
      </c>
      <c r="AV1081" s="51">
        <f t="shared" ca="1" si="575"/>
        <v>0</v>
      </c>
      <c r="AW1081" s="51">
        <f t="shared" si="587"/>
        <v>0</v>
      </c>
      <c r="AX1081" s="15">
        <f t="shared" si="588"/>
        <v>0</v>
      </c>
      <c r="AY1081" s="51">
        <f t="shared" ca="1" si="589"/>
        <v>0</v>
      </c>
      <c r="AZ1081" s="52">
        <f t="shared" ca="1" si="576"/>
        <v>374880.78652706428</v>
      </c>
      <c r="BA1081" s="52">
        <f t="shared" ca="1" si="577"/>
        <v>355466.56071797595</v>
      </c>
      <c r="BB1081" s="52">
        <f t="shared" ca="1" si="590"/>
        <v>0</v>
      </c>
      <c r="BC1081" s="39">
        <f t="shared" ca="1" si="591"/>
        <v>306230.43694487307</v>
      </c>
      <c r="BD1081" s="51">
        <f t="shared" ca="1" si="592"/>
        <v>-1015.5986805367235</v>
      </c>
      <c r="BE1081" s="15">
        <f t="shared" ca="1" si="593"/>
        <v>1319616.6029343121</v>
      </c>
      <c r="BF1081" s="39">
        <v>-357381.348</v>
      </c>
      <c r="BG1081" s="15">
        <f t="shared" ca="1" si="594"/>
        <v>26388527.714313254</v>
      </c>
      <c r="BH1081" s="15"/>
      <c r="BI1081" s="15"/>
    </row>
    <row r="1082" spans="1:61" ht="11.25" x14ac:dyDescent="0.2">
      <c r="A1082" s="20">
        <v>41022</v>
      </c>
      <c r="B1082" s="20"/>
      <c r="C1082" s="20">
        <v>1</v>
      </c>
      <c r="D1082" s="20">
        <f t="shared" si="578"/>
        <v>4</v>
      </c>
      <c r="E1082" s="47">
        <f t="shared" si="579"/>
        <v>5</v>
      </c>
      <c r="F1082" s="47">
        <f t="shared" si="580"/>
        <v>45</v>
      </c>
      <c r="G1082" s="21" t="s">
        <v>1163</v>
      </c>
      <c r="H1082" s="29">
        <v>5879</v>
      </c>
      <c r="I1082" s="48"/>
      <c r="J1082" s="29">
        <f t="shared" si="581"/>
        <v>9476.5970149253735</v>
      </c>
      <c r="K1082" s="125">
        <v>444292.4</v>
      </c>
      <c r="L1082" s="125">
        <v>601284.65</v>
      </c>
      <c r="M1082" s="125">
        <v>81180</v>
      </c>
      <c r="N1082" s="126">
        <f t="shared" si="561"/>
        <v>635571.54150000005</v>
      </c>
      <c r="O1082" s="126">
        <f t="shared" ca="1" si="562"/>
        <v>1848075.1552674673</v>
      </c>
      <c r="P1082" s="126">
        <f t="shared" ca="1" si="563"/>
        <v>363751</v>
      </c>
      <c r="Q1082" s="49">
        <f t="shared" si="582"/>
        <v>1</v>
      </c>
      <c r="R1082" s="49">
        <f t="shared" si="583"/>
        <v>0</v>
      </c>
      <c r="S1082" s="49">
        <f ca="1">OFFSET(V!$B$7,D1082,Q1082)*H1082</f>
        <v>26396.710000000003</v>
      </c>
      <c r="T1082" s="49">
        <f ca="1">IF(R1082&gt;0,OFFSET(V!$I$7,D1082,R1082)*IF(R1082=1,H1082-9300,IF(R1082=2,H1082-18000,IF(R1082=3,H1082-45000,0))),0)</f>
        <v>0</v>
      </c>
      <c r="U1082" s="49">
        <f>IF(AND(I1082=1,H1082&gt;20000,H1082&lt;=45000),H1082*V!$G$7,0)+IF(AND(I1082=1,H1082&gt;45000,H1082&lt;=50000),V!$G$7/5000*(50000-H1082)*H1082,0)</f>
        <v>0</v>
      </c>
      <c r="V1082" s="50">
        <f t="shared" ca="1" si="564"/>
        <v>26396.710000000003</v>
      </c>
      <c r="W1082" s="51">
        <v>28020.600000000002</v>
      </c>
      <c r="X1082" s="51">
        <v>0</v>
      </c>
      <c r="Y1082" s="52">
        <v>5.6140000000000002E-2</v>
      </c>
      <c r="Z1082" s="52">
        <v>76487.969012303482</v>
      </c>
      <c r="AA1082" s="52">
        <v>2107</v>
      </c>
      <c r="AB1082" s="138">
        <f t="shared" si="584"/>
        <v>1107</v>
      </c>
      <c r="AC1082" s="52">
        <v>73614.932144247592</v>
      </c>
      <c r="AD1082" s="138">
        <f t="shared" si="565"/>
        <v>0</v>
      </c>
      <c r="AE1082" s="138">
        <f t="shared" si="566"/>
        <v>5879</v>
      </c>
      <c r="AF1082" s="138">
        <f t="shared" si="567"/>
        <v>0</v>
      </c>
      <c r="AG1082" s="138">
        <f t="shared" si="568"/>
        <v>0</v>
      </c>
      <c r="AH1082" s="29"/>
      <c r="AI1082" s="29"/>
      <c r="AJ1082" s="15"/>
      <c r="AK1082" s="51">
        <f t="shared" ca="1" si="569"/>
        <v>4296654.7547760587</v>
      </c>
      <c r="AL1082" s="15">
        <f t="shared" ca="1" si="570"/>
        <v>4714823.0647760583</v>
      </c>
      <c r="AM1082" s="49">
        <f t="shared" ca="1" si="571"/>
        <v>25784.896635710575</v>
      </c>
      <c r="AN1082" s="49">
        <f t="shared" ca="1" si="572"/>
        <v>2275.3619197075541</v>
      </c>
      <c r="AO1082" s="15"/>
      <c r="AP1082" s="49">
        <f t="shared" ca="1" si="573"/>
        <v>42836.853220920551</v>
      </c>
      <c r="AQ1082" s="15">
        <f t="shared" si="585"/>
        <v>73614.932144247592</v>
      </c>
      <c r="AR1082" s="15">
        <f t="shared" si="586"/>
        <v>0</v>
      </c>
      <c r="AS1082" s="15"/>
      <c r="AT1082" s="15"/>
      <c r="AU1082" s="51">
        <f t="shared" si="574"/>
        <v>553.5</v>
      </c>
      <c r="AV1082" s="51">
        <f t="shared" ca="1" si="575"/>
        <v>98232.249692959449</v>
      </c>
      <c r="AW1082" s="51">
        <f t="shared" ca="1" si="587"/>
        <v>0</v>
      </c>
      <c r="AX1082" s="15">
        <f t="shared" ca="1" si="588"/>
        <v>68007.670769632401</v>
      </c>
      <c r="AY1082" s="51">
        <f t="shared" ca="1" si="589"/>
        <v>-4133.5963780033726</v>
      </c>
      <c r="AZ1082" s="52">
        <f t="shared" ca="1" si="576"/>
        <v>0</v>
      </c>
      <c r="BA1082" s="52">
        <f t="shared" ca="1" si="577"/>
        <v>0</v>
      </c>
      <c r="BB1082" s="52">
        <f t="shared" si="590"/>
        <v>0</v>
      </c>
      <c r="BC1082" s="39">
        <f t="shared" si="591"/>
        <v>0</v>
      </c>
      <c r="BD1082" s="51">
        <f t="shared" ca="1" si="592"/>
        <v>0</v>
      </c>
      <c r="BE1082" s="15">
        <f t="shared" ca="1" si="593"/>
        <v>137489.00653587663</v>
      </c>
      <c r="BF1082" s="39">
        <v>-54640.237999999998</v>
      </c>
      <c r="BG1082" s="15">
        <f t="shared" ca="1" si="594"/>
        <v>4825732.0918673528</v>
      </c>
      <c r="BH1082" s="15"/>
      <c r="BI1082" s="15"/>
    </row>
    <row r="1083" spans="1:61" ht="11.25" x14ac:dyDescent="0.2">
      <c r="A1083" s="20">
        <v>41101</v>
      </c>
      <c r="B1083" s="20"/>
      <c r="C1083" s="20">
        <v>1</v>
      </c>
      <c r="D1083" s="20">
        <f t="shared" si="578"/>
        <v>4</v>
      </c>
      <c r="E1083" s="47">
        <f t="shared" si="579"/>
        <v>3</v>
      </c>
      <c r="F1083" s="47">
        <f t="shared" si="580"/>
        <v>43</v>
      </c>
      <c r="G1083" s="21" t="s">
        <v>1164</v>
      </c>
      <c r="H1083" s="29">
        <v>1193</v>
      </c>
      <c r="I1083" s="48"/>
      <c r="J1083" s="29">
        <f t="shared" si="581"/>
        <v>1923.044776119403</v>
      </c>
      <c r="K1083" s="125">
        <v>46397.15</v>
      </c>
      <c r="L1083" s="125">
        <v>65875.02</v>
      </c>
      <c r="M1083" s="125">
        <v>30873</v>
      </c>
      <c r="N1083" s="126">
        <f t="shared" si="561"/>
        <v>89970.205799999996</v>
      </c>
      <c r="O1083" s="126">
        <f t="shared" ca="1" si="562"/>
        <v>375021.88471408206</v>
      </c>
      <c r="P1083" s="126">
        <f t="shared" ca="1" si="563"/>
        <v>85516</v>
      </c>
      <c r="Q1083" s="49">
        <f t="shared" si="582"/>
        <v>1</v>
      </c>
      <c r="R1083" s="49">
        <f t="shared" si="583"/>
        <v>0</v>
      </c>
      <c r="S1083" s="49">
        <f ca="1">OFFSET(V!$B$7,D1083,Q1083)*H1083</f>
        <v>5356.5700000000006</v>
      </c>
      <c r="T1083" s="49">
        <f ca="1">IF(R1083&gt;0,OFFSET(V!$I$7,D1083,R1083)*IF(R1083=1,H1083-9300,IF(R1083=2,H1083-18000,IF(R1083=3,H1083-45000,0))),0)</f>
        <v>0</v>
      </c>
      <c r="U1083" s="49">
        <f>IF(AND(I1083=1,H1083&gt;20000,H1083&lt;=45000),H1083*V!$G$7,0)+IF(AND(I1083=1,H1083&gt;45000,H1083&lt;=50000),V!$G$7/5000*(50000-H1083)*H1083,0)</f>
        <v>0</v>
      </c>
      <c r="V1083" s="50">
        <f t="shared" ca="1" si="564"/>
        <v>5356.5700000000006</v>
      </c>
      <c r="W1083" s="51">
        <v>0</v>
      </c>
      <c r="X1083" s="51">
        <v>0</v>
      </c>
      <c r="Y1083" s="52">
        <v>0</v>
      </c>
      <c r="Z1083" s="52">
        <v>22816.566499276902</v>
      </c>
      <c r="AA1083" s="52">
        <v>0</v>
      </c>
      <c r="AB1083" s="138">
        <f t="shared" si="584"/>
        <v>0</v>
      </c>
      <c r="AC1083" s="52">
        <v>21959.531888456906</v>
      </c>
      <c r="AD1083" s="138">
        <f t="shared" si="565"/>
        <v>0</v>
      </c>
      <c r="AE1083" s="138">
        <f t="shared" si="566"/>
        <v>1193</v>
      </c>
      <c r="AF1083" s="138">
        <f t="shared" si="567"/>
        <v>0</v>
      </c>
      <c r="AG1083" s="138">
        <f t="shared" si="568"/>
        <v>0</v>
      </c>
      <c r="AH1083" s="29"/>
      <c r="AI1083" s="29"/>
      <c r="AJ1083" s="15"/>
      <c r="AK1083" s="51">
        <f t="shared" ca="1" si="569"/>
        <v>871901.53469090618</v>
      </c>
      <c r="AL1083" s="15">
        <f t="shared" ca="1" si="570"/>
        <v>962774.10469090613</v>
      </c>
      <c r="AM1083" s="49">
        <f t="shared" ca="1" si="571"/>
        <v>5232.4173645862757</v>
      </c>
      <c r="AN1083" s="49">
        <f t="shared" ca="1" si="572"/>
        <v>0</v>
      </c>
      <c r="AO1083" s="15"/>
      <c r="AP1083" s="49">
        <f t="shared" ca="1" si="573"/>
        <v>12778.348317467804</v>
      </c>
      <c r="AQ1083" s="15">
        <f t="shared" si="585"/>
        <v>21959.531888456906</v>
      </c>
      <c r="AR1083" s="15">
        <f t="shared" si="586"/>
        <v>0</v>
      </c>
      <c r="AS1083" s="15"/>
      <c r="AT1083" s="15"/>
      <c r="AU1083" s="51">
        <f t="shared" si="574"/>
        <v>0</v>
      </c>
      <c r="AV1083" s="51">
        <f t="shared" ca="1" si="575"/>
        <v>19933.844851794631</v>
      </c>
      <c r="AW1083" s="51">
        <f t="shared" ca="1" si="587"/>
        <v>0</v>
      </c>
      <c r="AX1083" s="15">
        <f t="shared" ca="1" si="588"/>
        <v>10752.661280805529</v>
      </c>
      <c r="AY1083" s="51">
        <f t="shared" ca="1" si="589"/>
        <v>-653.56100600466254</v>
      </c>
      <c r="AZ1083" s="52">
        <f t="shared" ca="1" si="576"/>
        <v>0</v>
      </c>
      <c r="BA1083" s="52">
        <f t="shared" ca="1" si="577"/>
        <v>0</v>
      </c>
      <c r="BB1083" s="52">
        <f t="shared" si="590"/>
        <v>0</v>
      </c>
      <c r="BC1083" s="39">
        <f t="shared" si="591"/>
        <v>0</v>
      </c>
      <c r="BD1083" s="51">
        <f t="shared" ca="1" si="592"/>
        <v>0</v>
      </c>
      <c r="BE1083" s="15">
        <f t="shared" ca="1" si="593"/>
        <v>32058.632163257771</v>
      </c>
      <c r="BF1083" s="39">
        <v>-11479.124</v>
      </c>
      <c r="BG1083" s="15">
        <f t="shared" ca="1" si="594"/>
        <v>988586.03021875024</v>
      </c>
      <c r="BH1083" s="15"/>
      <c r="BI1083" s="15"/>
    </row>
    <row r="1084" spans="1:61" ht="11.25" x14ac:dyDescent="0.2">
      <c r="A1084" s="20">
        <v>41102</v>
      </c>
      <c r="B1084" s="20"/>
      <c r="C1084" s="20">
        <v>1</v>
      </c>
      <c r="D1084" s="20">
        <f t="shared" si="578"/>
        <v>4</v>
      </c>
      <c r="E1084" s="47">
        <f t="shared" si="579"/>
        <v>3</v>
      </c>
      <c r="F1084" s="47">
        <f t="shared" si="580"/>
        <v>43</v>
      </c>
      <c r="G1084" s="21" t="s">
        <v>1165</v>
      </c>
      <c r="H1084" s="29">
        <v>1371</v>
      </c>
      <c r="I1084" s="48"/>
      <c r="J1084" s="29">
        <f t="shared" si="581"/>
        <v>2209.9701492537315</v>
      </c>
      <c r="K1084" s="125">
        <v>72153.95</v>
      </c>
      <c r="L1084" s="125">
        <v>171822.07999999999</v>
      </c>
      <c r="M1084" s="125">
        <v>0</v>
      </c>
      <c r="N1084" s="126">
        <f t="shared" si="561"/>
        <v>118961.4552</v>
      </c>
      <c r="O1084" s="126">
        <f t="shared" ca="1" si="562"/>
        <v>430976.533062034</v>
      </c>
      <c r="P1084" s="126">
        <f t="shared" ca="1" si="563"/>
        <v>93605</v>
      </c>
      <c r="Q1084" s="49">
        <f t="shared" si="582"/>
        <v>1</v>
      </c>
      <c r="R1084" s="49">
        <f t="shared" si="583"/>
        <v>0</v>
      </c>
      <c r="S1084" s="49">
        <f ca="1">OFFSET(V!$B$7,D1084,Q1084)*H1084</f>
        <v>6155.79</v>
      </c>
      <c r="T1084" s="49">
        <f ca="1">IF(R1084&gt;0,OFFSET(V!$I$7,D1084,R1084)*IF(R1084=1,H1084-9300,IF(R1084=2,H1084-18000,IF(R1084=3,H1084-45000,0))),0)</f>
        <v>0</v>
      </c>
      <c r="U1084" s="49">
        <f>IF(AND(I1084=1,H1084&gt;20000,H1084&lt;=45000),H1084*V!$G$7,0)+IF(AND(I1084=1,H1084&gt;45000,H1084&lt;=50000),V!$G$7/5000*(50000-H1084)*H1084,0)</f>
        <v>0</v>
      </c>
      <c r="V1084" s="50">
        <f t="shared" ca="1" si="564"/>
        <v>6155.79</v>
      </c>
      <c r="W1084" s="51">
        <v>0</v>
      </c>
      <c r="X1084" s="51">
        <v>0</v>
      </c>
      <c r="Y1084" s="52">
        <v>0</v>
      </c>
      <c r="Z1084" s="52">
        <v>19719.192168775393</v>
      </c>
      <c r="AA1084" s="52">
        <v>0</v>
      </c>
      <c r="AB1084" s="138">
        <f t="shared" si="584"/>
        <v>0</v>
      </c>
      <c r="AC1084" s="52">
        <v>18978.500961507783</v>
      </c>
      <c r="AD1084" s="138">
        <f t="shared" si="565"/>
        <v>0</v>
      </c>
      <c r="AE1084" s="138">
        <f t="shared" si="566"/>
        <v>1371</v>
      </c>
      <c r="AF1084" s="138">
        <f t="shared" si="567"/>
        <v>0</v>
      </c>
      <c r="AG1084" s="138">
        <f t="shared" si="568"/>
        <v>0</v>
      </c>
      <c r="AH1084" s="29"/>
      <c r="AI1084" s="29"/>
      <c r="AJ1084" s="15"/>
      <c r="AK1084" s="51">
        <f t="shared" ca="1" si="569"/>
        <v>1001992.4593975126</v>
      </c>
      <c r="AL1084" s="15">
        <f t="shared" ca="1" si="570"/>
        <v>1101753.2493975125</v>
      </c>
      <c r="AM1084" s="49">
        <f t="shared" ca="1" si="571"/>
        <v>6013.1133334851502</v>
      </c>
      <c r="AN1084" s="49">
        <f t="shared" ca="1" si="572"/>
        <v>0</v>
      </c>
      <c r="AO1084" s="15"/>
      <c r="AP1084" s="49">
        <f t="shared" ca="1" si="573"/>
        <v>11043.673292372057</v>
      </c>
      <c r="AQ1084" s="15">
        <f t="shared" si="585"/>
        <v>18978.500961507783</v>
      </c>
      <c r="AR1084" s="15">
        <f t="shared" si="586"/>
        <v>0</v>
      </c>
      <c r="AS1084" s="15"/>
      <c r="AT1084" s="15"/>
      <c r="AU1084" s="51">
        <f t="shared" si="574"/>
        <v>0</v>
      </c>
      <c r="AV1084" s="51">
        <f t="shared" ca="1" si="575"/>
        <v>22908.048023311349</v>
      </c>
      <c r="AW1084" s="51">
        <f t="shared" ca="1" si="587"/>
        <v>0</v>
      </c>
      <c r="AX1084" s="15">
        <f t="shared" ca="1" si="588"/>
        <v>14973.220354175621</v>
      </c>
      <c r="AY1084" s="51">
        <f t="shared" ca="1" si="589"/>
        <v>-910.09218111178177</v>
      </c>
      <c r="AZ1084" s="52">
        <f t="shared" ca="1" si="576"/>
        <v>0</v>
      </c>
      <c r="BA1084" s="52">
        <f t="shared" ca="1" si="577"/>
        <v>0</v>
      </c>
      <c r="BB1084" s="52">
        <f t="shared" si="590"/>
        <v>0</v>
      </c>
      <c r="BC1084" s="39">
        <f t="shared" si="591"/>
        <v>0</v>
      </c>
      <c r="BD1084" s="51">
        <f t="shared" ca="1" si="592"/>
        <v>0</v>
      </c>
      <c r="BE1084" s="15">
        <f t="shared" ca="1" si="593"/>
        <v>33041.629134571624</v>
      </c>
      <c r="BF1084" s="39">
        <v>-14319.553</v>
      </c>
      <c r="BG1084" s="15">
        <f t="shared" ca="1" si="594"/>
        <v>1126488.4388655692</v>
      </c>
      <c r="BH1084" s="15"/>
      <c r="BI1084" s="15"/>
    </row>
    <row r="1085" spans="1:61" ht="11.25" x14ac:dyDescent="0.2">
      <c r="A1085" s="20">
        <v>41103</v>
      </c>
      <c r="B1085" s="20"/>
      <c r="C1085" s="20">
        <v>1</v>
      </c>
      <c r="D1085" s="20">
        <f t="shared" si="578"/>
        <v>4</v>
      </c>
      <c r="E1085" s="47">
        <f t="shared" si="579"/>
        <v>3</v>
      </c>
      <c r="F1085" s="47">
        <f t="shared" si="580"/>
        <v>43</v>
      </c>
      <c r="G1085" s="21" t="s">
        <v>1166</v>
      </c>
      <c r="H1085" s="29">
        <v>1665</v>
      </c>
      <c r="I1085" s="48"/>
      <c r="J1085" s="29">
        <f t="shared" si="581"/>
        <v>2683.8805970149256</v>
      </c>
      <c r="K1085" s="125">
        <v>92355.200000000012</v>
      </c>
      <c r="L1085" s="125">
        <v>669260.23</v>
      </c>
      <c r="M1085" s="125">
        <v>0</v>
      </c>
      <c r="N1085" s="126">
        <f t="shared" si="561"/>
        <v>327507.23369999998</v>
      </c>
      <c r="O1085" s="126">
        <f t="shared" ca="1" si="562"/>
        <v>523396.00842325791</v>
      </c>
      <c r="P1085" s="126">
        <f t="shared" ca="1" si="563"/>
        <v>58767</v>
      </c>
      <c r="Q1085" s="49">
        <f t="shared" si="582"/>
        <v>1</v>
      </c>
      <c r="R1085" s="49">
        <f t="shared" si="583"/>
        <v>0</v>
      </c>
      <c r="S1085" s="49">
        <f ca="1">OFFSET(V!$B$7,D1085,Q1085)*H1085</f>
        <v>7475.85</v>
      </c>
      <c r="T1085" s="49">
        <f ca="1">IF(R1085&gt;0,OFFSET(V!$I$7,D1085,R1085)*IF(R1085=1,H1085-9300,IF(R1085=2,H1085-18000,IF(R1085=3,H1085-45000,0))),0)</f>
        <v>0</v>
      </c>
      <c r="U1085" s="49">
        <f>IF(AND(I1085=1,H1085&gt;20000,H1085&lt;=45000),H1085*V!$G$7,0)+IF(AND(I1085=1,H1085&gt;45000,H1085&lt;=50000),V!$G$7/5000*(50000-H1085)*H1085,0)</f>
        <v>0</v>
      </c>
      <c r="V1085" s="50">
        <f t="shared" ca="1" si="564"/>
        <v>7475.85</v>
      </c>
      <c r="W1085" s="51">
        <v>0</v>
      </c>
      <c r="X1085" s="51">
        <v>0</v>
      </c>
      <c r="Y1085" s="52">
        <v>0</v>
      </c>
      <c r="Z1085" s="52">
        <v>36958.525613540405</v>
      </c>
      <c r="AA1085" s="52">
        <v>0</v>
      </c>
      <c r="AB1085" s="138">
        <f t="shared" si="584"/>
        <v>0</v>
      </c>
      <c r="AC1085" s="52">
        <v>35570.291515448334</v>
      </c>
      <c r="AD1085" s="138">
        <f t="shared" si="565"/>
        <v>0</v>
      </c>
      <c r="AE1085" s="138">
        <f t="shared" si="566"/>
        <v>1665</v>
      </c>
      <c r="AF1085" s="138">
        <f t="shared" si="567"/>
        <v>0</v>
      </c>
      <c r="AG1085" s="138">
        <f t="shared" si="568"/>
        <v>0</v>
      </c>
      <c r="AH1085" s="29"/>
      <c r="AI1085" s="29"/>
      <c r="AJ1085" s="15"/>
      <c r="AK1085" s="51">
        <f t="shared" ca="1" si="569"/>
        <v>1216861.7395308961</v>
      </c>
      <c r="AL1085" s="15">
        <f t="shared" ca="1" si="570"/>
        <v>1283104.5895308962</v>
      </c>
      <c r="AM1085" s="49">
        <f t="shared" ca="1" si="571"/>
        <v>7302.5774618911564</v>
      </c>
      <c r="AN1085" s="49">
        <f t="shared" ca="1" si="572"/>
        <v>0</v>
      </c>
      <c r="AO1085" s="15"/>
      <c r="AP1085" s="49">
        <f t="shared" ca="1" si="573"/>
        <v>20698.509287312874</v>
      </c>
      <c r="AQ1085" s="15">
        <f t="shared" si="585"/>
        <v>35570.291515448334</v>
      </c>
      <c r="AR1085" s="15">
        <f t="shared" si="586"/>
        <v>0</v>
      </c>
      <c r="AS1085" s="15"/>
      <c r="AT1085" s="15"/>
      <c r="AU1085" s="51">
        <f t="shared" si="574"/>
        <v>0</v>
      </c>
      <c r="AV1085" s="51">
        <f t="shared" ca="1" si="575"/>
        <v>27820.495958288397</v>
      </c>
      <c r="AW1085" s="51">
        <f t="shared" ca="1" si="587"/>
        <v>0</v>
      </c>
      <c r="AX1085" s="15">
        <f t="shared" ca="1" si="588"/>
        <v>12948.713730152936</v>
      </c>
      <c r="AY1085" s="51">
        <f t="shared" ca="1" si="589"/>
        <v>-787.0399848874581</v>
      </c>
      <c r="AZ1085" s="52">
        <f t="shared" ca="1" si="576"/>
        <v>0</v>
      </c>
      <c r="BA1085" s="52">
        <f t="shared" ca="1" si="577"/>
        <v>0</v>
      </c>
      <c r="BB1085" s="52">
        <f t="shared" si="590"/>
        <v>0</v>
      </c>
      <c r="BC1085" s="39">
        <f t="shared" si="591"/>
        <v>0</v>
      </c>
      <c r="BD1085" s="51">
        <f t="shared" ca="1" si="592"/>
        <v>0</v>
      </c>
      <c r="BE1085" s="15">
        <f t="shared" ca="1" si="593"/>
        <v>47731.965260713812</v>
      </c>
      <c r="BF1085" s="39">
        <v>-20952.39</v>
      </c>
      <c r="BG1085" s="15">
        <f t="shared" ca="1" si="594"/>
        <v>1317186.7422535012</v>
      </c>
      <c r="BH1085" s="15"/>
      <c r="BI1085" s="15"/>
    </row>
    <row r="1086" spans="1:61" ht="11.25" x14ac:dyDescent="0.2">
      <c r="A1086" s="20">
        <v>41104</v>
      </c>
      <c r="B1086" s="20"/>
      <c r="C1086" s="20">
        <v>1</v>
      </c>
      <c r="D1086" s="20">
        <f t="shared" si="578"/>
        <v>4</v>
      </c>
      <c r="E1086" s="47">
        <f t="shared" si="579"/>
        <v>3</v>
      </c>
      <c r="F1086" s="47">
        <f t="shared" si="580"/>
        <v>43</v>
      </c>
      <c r="G1086" s="21" t="s">
        <v>1167</v>
      </c>
      <c r="H1086" s="29">
        <v>1017</v>
      </c>
      <c r="I1086" s="48"/>
      <c r="J1086" s="29">
        <f t="shared" si="581"/>
        <v>1639.3432835820895</v>
      </c>
      <c r="K1086" s="125">
        <v>37709</v>
      </c>
      <c r="L1086" s="125">
        <v>44430.3</v>
      </c>
      <c r="M1086" s="125">
        <v>31471</v>
      </c>
      <c r="N1086" s="126">
        <f t="shared" si="561"/>
        <v>75949.297000000006</v>
      </c>
      <c r="O1086" s="126">
        <f t="shared" ca="1" si="562"/>
        <v>319695.94028015208</v>
      </c>
      <c r="P1086" s="126">
        <f t="shared" ca="1" si="563"/>
        <v>73124</v>
      </c>
      <c r="Q1086" s="49">
        <f t="shared" si="582"/>
        <v>1</v>
      </c>
      <c r="R1086" s="49">
        <f t="shared" si="583"/>
        <v>0</v>
      </c>
      <c r="S1086" s="49">
        <f ca="1">OFFSET(V!$B$7,D1086,Q1086)*H1086</f>
        <v>4566.33</v>
      </c>
      <c r="T1086" s="49">
        <f ca="1">IF(R1086&gt;0,OFFSET(V!$I$7,D1086,R1086)*IF(R1086=1,H1086-9300,IF(R1086=2,H1086-18000,IF(R1086=3,H1086-45000,0))),0)</f>
        <v>0</v>
      </c>
      <c r="U1086" s="49">
        <f>IF(AND(I1086=1,H1086&gt;20000,H1086&lt;=45000),H1086*V!$G$7,0)+IF(AND(I1086=1,H1086&gt;45000,H1086&lt;=50000),V!$G$7/5000*(50000-H1086)*H1086,0)</f>
        <v>0</v>
      </c>
      <c r="V1086" s="50">
        <f t="shared" ca="1" si="564"/>
        <v>4566.33</v>
      </c>
      <c r="W1086" s="51">
        <v>0</v>
      </c>
      <c r="X1086" s="51">
        <v>0</v>
      </c>
      <c r="Y1086" s="52">
        <v>0</v>
      </c>
      <c r="Z1086" s="52">
        <v>36281.360144764287</v>
      </c>
      <c r="AA1086" s="52">
        <v>0</v>
      </c>
      <c r="AB1086" s="138">
        <f t="shared" si="584"/>
        <v>0</v>
      </c>
      <c r="AC1086" s="52">
        <v>34918.561698614489</v>
      </c>
      <c r="AD1086" s="138">
        <f t="shared" si="565"/>
        <v>0</v>
      </c>
      <c r="AE1086" s="138">
        <f t="shared" si="566"/>
        <v>1017</v>
      </c>
      <c r="AF1086" s="138">
        <f t="shared" si="567"/>
        <v>0</v>
      </c>
      <c r="AG1086" s="138">
        <f t="shared" si="568"/>
        <v>0</v>
      </c>
      <c r="AH1086" s="29"/>
      <c r="AI1086" s="29"/>
      <c r="AJ1086" s="15"/>
      <c r="AK1086" s="51">
        <f t="shared" ca="1" si="569"/>
        <v>743272.30576752021</v>
      </c>
      <c r="AL1086" s="15">
        <f t="shared" ca="1" si="570"/>
        <v>820962.63576752017</v>
      </c>
      <c r="AM1086" s="49">
        <f t="shared" ca="1" si="571"/>
        <v>4460.4932605064905</v>
      </c>
      <c r="AN1086" s="49">
        <f t="shared" ca="1" si="572"/>
        <v>0</v>
      </c>
      <c r="AO1086" s="15"/>
      <c r="AP1086" s="49">
        <f t="shared" ca="1" si="573"/>
        <v>20319.264836625833</v>
      </c>
      <c r="AQ1086" s="15">
        <f t="shared" si="585"/>
        <v>34918.561698614489</v>
      </c>
      <c r="AR1086" s="15">
        <f t="shared" si="586"/>
        <v>0</v>
      </c>
      <c r="AS1086" s="15"/>
      <c r="AT1086" s="15"/>
      <c r="AU1086" s="51">
        <f t="shared" si="574"/>
        <v>0</v>
      </c>
      <c r="AV1086" s="51">
        <f t="shared" ca="1" si="575"/>
        <v>16993.05969344102</v>
      </c>
      <c r="AW1086" s="51">
        <f t="shared" ca="1" si="587"/>
        <v>0</v>
      </c>
      <c r="AX1086" s="15">
        <f t="shared" ca="1" si="588"/>
        <v>2393.7628314523608</v>
      </c>
      <c r="AY1086" s="51">
        <f t="shared" ca="1" si="589"/>
        <v>-145.49607798520489</v>
      </c>
      <c r="AZ1086" s="52">
        <f t="shared" ca="1" si="576"/>
        <v>0</v>
      </c>
      <c r="BA1086" s="52">
        <f t="shared" ca="1" si="577"/>
        <v>0</v>
      </c>
      <c r="BB1086" s="52">
        <f t="shared" si="590"/>
        <v>0</v>
      </c>
      <c r="BC1086" s="39">
        <f t="shared" si="591"/>
        <v>0</v>
      </c>
      <c r="BD1086" s="51">
        <f t="shared" ca="1" si="592"/>
        <v>0</v>
      </c>
      <c r="BE1086" s="15">
        <f t="shared" ca="1" si="593"/>
        <v>37166.828452081645</v>
      </c>
      <c r="BF1086" s="39">
        <v>-10170.048000000001</v>
      </c>
      <c r="BG1086" s="15">
        <f t="shared" ca="1" si="594"/>
        <v>852419.90948010841</v>
      </c>
      <c r="BH1086" s="15"/>
      <c r="BI1086" s="15"/>
    </row>
    <row r="1087" spans="1:61" ht="11.25" x14ac:dyDescent="0.2">
      <c r="A1087" s="20">
        <v>41105</v>
      </c>
      <c r="B1087" s="20"/>
      <c r="C1087" s="20">
        <v>1</v>
      </c>
      <c r="D1087" s="20">
        <f t="shared" si="578"/>
        <v>4</v>
      </c>
      <c r="E1087" s="47">
        <f t="shared" si="579"/>
        <v>4</v>
      </c>
      <c r="F1087" s="47">
        <f t="shared" si="580"/>
        <v>44</v>
      </c>
      <c r="G1087" s="21" t="s">
        <v>1168</v>
      </c>
      <c r="H1087" s="29">
        <v>2979</v>
      </c>
      <c r="I1087" s="48"/>
      <c r="J1087" s="29">
        <f t="shared" si="581"/>
        <v>4801.9701492537315</v>
      </c>
      <c r="K1087" s="125">
        <v>184968.5</v>
      </c>
      <c r="L1087" s="125">
        <v>570901.62</v>
      </c>
      <c r="M1087" s="125">
        <v>0</v>
      </c>
      <c r="N1087" s="126">
        <f t="shared" si="561"/>
        <v>355828.95180000004</v>
      </c>
      <c r="O1087" s="126">
        <f t="shared" ca="1" si="562"/>
        <v>936454.47993566678</v>
      </c>
      <c r="P1087" s="126">
        <f t="shared" ca="1" si="563"/>
        <v>174188</v>
      </c>
      <c r="Q1087" s="49">
        <f t="shared" si="582"/>
        <v>1</v>
      </c>
      <c r="R1087" s="49">
        <f t="shared" si="583"/>
        <v>0</v>
      </c>
      <c r="S1087" s="49">
        <f ca="1">OFFSET(V!$B$7,D1087,Q1087)*H1087</f>
        <v>13375.710000000001</v>
      </c>
      <c r="T1087" s="49">
        <f ca="1">IF(R1087&gt;0,OFFSET(V!$I$7,D1087,R1087)*IF(R1087=1,H1087-9300,IF(R1087=2,H1087-18000,IF(R1087=3,H1087-45000,0))),0)</f>
        <v>0</v>
      </c>
      <c r="U1087" s="49">
        <f>IF(AND(I1087=1,H1087&gt;20000,H1087&lt;=45000),H1087*V!$G$7,0)+IF(AND(I1087=1,H1087&gt;45000,H1087&lt;=50000),V!$G$7/5000*(50000-H1087)*H1087,0)</f>
        <v>0</v>
      </c>
      <c r="V1087" s="50">
        <f t="shared" ca="1" si="564"/>
        <v>13375.710000000001</v>
      </c>
      <c r="W1087" s="51">
        <v>15980.259999999998</v>
      </c>
      <c r="X1087" s="51">
        <v>0</v>
      </c>
      <c r="Y1087" s="52">
        <v>2.7009999999999999E-2</v>
      </c>
      <c r="Z1087" s="52">
        <v>154002.36913439384</v>
      </c>
      <c r="AA1087" s="52">
        <v>20946</v>
      </c>
      <c r="AB1087" s="138">
        <f t="shared" si="584"/>
        <v>19946</v>
      </c>
      <c r="AC1087" s="52">
        <v>148217.74064962007</v>
      </c>
      <c r="AD1087" s="138">
        <f t="shared" si="565"/>
        <v>0</v>
      </c>
      <c r="AE1087" s="138">
        <f t="shared" si="566"/>
        <v>2979</v>
      </c>
      <c r="AF1087" s="138">
        <f t="shared" si="567"/>
        <v>0</v>
      </c>
      <c r="AG1087" s="138">
        <f t="shared" si="568"/>
        <v>0</v>
      </c>
      <c r="AH1087" s="29"/>
      <c r="AI1087" s="29"/>
      <c r="AJ1087" s="15"/>
      <c r="AK1087" s="51">
        <f t="shared" ca="1" si="569"/>
        <v>2177195.8691066299</v>
      </c>
      <c r="AL1087" s="15">
        <f t="shared" ca="1" si="570"/>
        <v>2380739.8391066296</v>
      </c>
      <c r="AM1087" s="49">
        <f t="shared" ca="1" si="571"/>
        <v>13065.692648032285</v>
      </c>
      <c r="AN1087" s="49">
        <f t="shared" ca="1" si="572"/>
        <v>1094.7190140951377</v>
      </c>
      <c r="AO1087" s="15"/>
      <c r="AP1087" s="49">
        <f t="shared" ca="1" si="573"/>
        <v>86248.556047067963</v>
      </c>
      <c r="AQ1087" s="15">
        <f t="shared" si="585"/>
        <v>148217.74064962007</v>
      </c>
      <c r="AR1087" s="15">
        <f t="shared" si="586"/>
        <v>0</v>
      </c>
      <c r="AS1087" s="15"/>
      <c r="AT1087" s="15"/>
      <c r="AU1087" s="51">
        <f t="shared" si="574"/>
        <v>9973</v>
      </c>
      <c r="AV1087" s="51">
        <f t="shared" ca="1" si="575"/>
        <v>49776.130606451137</v>
      </c>
      <c r="AW1087" s="51">
        <f t="shared" ca="1" si="587"/>
        <v>0</v>
      </c>
      <c r="AX1087" s="15">
        <f t="shared" ca="1" si="588"/>
        <v>0</v>
      </c>
      <c r="AY1087" s="51">
        <f t="shared" ca="1" si="589"/>
        <v>0</v>
      </c>
      <c r="AZ1087" s="52">
        <f t="shared" ca="1" si="576"/>
        <v>0</v>
      </c>
      <c r="BA1087" s="52">
        <f t="shared" ca="1" si="577"/>
        <v>0</v>
      </c>
      <c r="BB1087" s="52">
        <f t="shared" si="590"/>
        <v>0</v>
      </c>
      <c r="BC1087" s="39">
        <f t="shared" si="591"/>
        <v>0</v>
      </c>
      <c r="BD1087" s="51">
        <f t="shared" ca="1" si="592"/>
        <v>0</v>
      </c>
      <c r="BE1087" s="15">
        <f t="shared" ca="1" si="593"/>
        <v>145997.68665351911</v>
      </c>
      <c r="BF1087" s="39">
        <v>-34178.370999999999</v>
      </c>
      <c r="BG1087" s="15">
        <f t="shared" ca="1" si="594"/>
        <v>2506719.5664222762</v>
      </c>
      <c r="BH1087" s="15"/>
      <c r="BI1087" s="15"/>
    </row>
    <row r="1088" spans="1:61" ht="11.25" x14ac:dyDescent="0.2">
      <c r="A1088" s="20">
        <v>41106</v>
      </c>
      <c r="B1088" s="20"/>
      <c r="C1088" s="20">
        <v>1</v>
      </c>
      <c r="D1088" s="20">
        <f t="shared" si="578"/>
        <v>4</v>
      </c>
      <c r="E1088" s="47">
        <f t="shared" si="579"/>
        <v>4</v>
      </c>
      <c r="F1088" s="47">
        <f t="shared" si="580"/>
        <v>44</v>
      </c>
      <c r="G1088" s="21" t="s">
        <v>1169</v>
      </c>
      <c r="H1088" s="29">
        <v>2898</v>
      </c>
      <c r="I1088" s="48"/>
      <c r="J1088" s="29">
        <f t="shared" si="581"/>
        <v>4671.4029850746265</v>
      </c>
      <c r="K1088" s="125">
        <v>145053.65</v>
      </c>
      <c r="L1088" s="125">
        <v>234350.49</v>
      </c>
      <c r="M1088" s="125">
        <v>59278</v>
      </c>
      <c r="N1088" s="126">
        <f t="shared" si="561"/>
        <v>255113.31909999999</v>
      </c>
      <c r="O1088" s="126">
        <f t="shared" ca="1" si="562"/>
        <v>910991.97141777852</v>
      </c>
      <c r="P1088" s="126">
        <f t="shared" ca="1" si="563"/>
        <v>196764</v>
      </c>
      <c r="Q1088" s="49">
        <f t="shared" si="582"/>
        <v>1</v>
      </c>
      <c r="R1088" s="49">
        <f t="shared" si="583"/>
        <v>0</v>
      </c>
      <c r="S1088" s="49">
        <f ca="1">OFFSET(V!$B$7,D1088,Q1088)*H1088</f>
        <v>13012.02</v>
      </c>
      <c r="T1088" s="49">
        <f ca="1">IF(R1088&gt;0,OFFSET(V!$I$7,D1088,R1088)*IF(R1088=1,H1088-9300,IF(R1088=2,H1088-18000,IF(R1088=3,H1088-45000,0))),0)</f>
        <v>0</v>
      </c>
      <c r="U1088" s="49">
        <f>IF(AND(I1088=1,H1088&gt;20000,H1088&lt;=45000),H1088*V!$G$7,0)+IF(AND(I1088=1,H1088&gt;45000,H1088&lt;=50000),V!$G$7/5000*(50000-H1088)*H1088,0)</f>
        <v>0</v>
      </c>
      <c r="V1088" s="50">
        <f t="shared" ca="1" si="564"/>
        <v>13012.02</v>
      </c>
      <c r="W1088" s="51">
        <v>14042.48</v>
      </c>
      <c r="X1088" s="51">
        <v>0</v>
      </c>
      <c r="Y1088" s="52">
        <v>0</v>
      </c>
      <c r="Z1088" s="52">
        <v>74294.775549951664</v>
      </c>
      <c r="AA1088" s="52">
        <v>7640</v>
      </c>
      <c r="AB1088" s="138">
        <f t="shared" si="584"/>
        <v>6640</v>
      </c>
      <c r="AC1088" s="52">
        <v>71504.119293611366</v>
      </c>
      <c r="AD1088" s="138">
        <f t="shared" si="565"/>
        <v>0</v>
      </c>
      <c r="AE1088" s="138">
        <f t="shared" si="566"/>
        <v>2898</v>
      </c>
      <c r="AF1088" s="138">
        <f t="shared" si="567"/>
        <v>0</v>
      </c>
      <c r="AG1088" s="138">
        <f t="shared" si="568"/>
        <v>0</v>
      </c>
      <c r="AH1088" s="29"/>
      <c r="AI1088" s="29"/>
      <c r="AJ1088" s="15"/>
      <c r="AK1088" s="51">
        <f t="shared" ca="1" si="569"/>
        <v>2117997.1898862077</v>
      </c>
      <c r="AL1088" s="15">
        <f t="shared" ca="1" si="570"/>
        <v>2341815.6898862077</v>
      </c>
      <c r="AM1088" s="49">
        <f t="shared" ca="1" si="571"/>
        <v>12710.432122859202</v>
      </c>
      <c r="AN1088" s="49">
        <f t="shared" ca="1" si="572"/>
        <v>0</v>
      </c>
      <c r="AO1088" s="15"/>
      <c r="AP1088" s="49">
        <f t="shared" ca="1" si="573"/>
        <v>41608.561926942864</v>
      </c>
      <c r="AQ1088" s="15">
        <f t="shared" si="585"/>
        <v>71504.119293611366</v>
      </c>
      <c r="AR1088" s="15">
        <f t="shared" si="586"/>
        <v>0</v>
      </c>
      <c r="AS1088" s="15"/>
      <c r="AT1088" s="15"/>
      <c r="AU1088" s="51">
        <f t="shared" si="574"/>
        <v>3320</v>
      </c>
      <c r="AV1088" s="51">
        <f t="shared" ca="1" si="575"/>
        <v>48422.701073345212</v>
      </c>
      <c r="AW1088" s="51">
        <f t="shared" ca="1" si="587"/>
        <v>0</v>
      </c>
      <c r="AX1088" s="15">
        <f t="shared" ca="1" si="588"/>
        <v>21847.14370667671</v>
      </c>
      <c r="AY1088" s="51">
        <f t="shared" ca="1" si="589"/>
        <v>-1327.8983543127476</v>
      </c>
      <c r="AZ1088" s="52">
        <f t="shared" ca="1" si="576"/>
        <v>0</v>
      </c>
      <c r="BA1088" s="52">
        <f t="shared" ca="1" si="577"/>
        <v>0</v>
      </c>
      <c r="BB1088" s="52">
        <f t="shared" si="590"/>
        <v>0</v>
      </c>
      <c r="BC1088" s="39">
        <f t="shared" si="591"/>
        <v>0</v>
      </c>
      <c r="BD1088" s="51">
        <f t="shared" ca="1" si="592"/>
        <v>0</v>
      </c>
      <c r="BE1088" s="15">
        <f t="shared" ca="1" si="593"/>
        <v>92023.364645975322</v>
      </c>
      <c r="BF1088" s="39">
        <v>-28873.181</v>
      </c>
      <c r="BG1088" s="15">
        <f t="shared" ca="1" si="594"/>
        <v>2417676.3056550422</v>
      </c>
      <c r="BH1088" s="15"/>
      <c r="BI1088" s="15"/>
    </row>
    <row r="1089" spans="1:61" ht="11.25" x14ac:dyDescent="0.2">
      <c r="A1089" s="20">
        <v>41107</v>
      </c>
      <c r="B1089" s="20"/>
      <c r="C1089" s="20">
        <v>1</v>
      </c>
      <c r="D1089" s="20">
        <f t="shared" si="578"/>
        <v>4</v>
      </c>
      <c r="E1089" s="47">
        <f t="shared" si="579"/>
        <v>2</v>
      </c>
      <c r="F1089" s="47">
        <f t="shared" si="580"/>
        <v>42</v>
      </c>
      <c r="G1089" s="21" t="s">
        <v>1170</v>
      </c>
      <c r="H1089" s="29">
        <v>901</v>
      </c>
      <c r="I1089" s="48"/>
      <c r="J1089" s="29">
        <f t="shared" si="581"/>
        <v>1452.358208955224</v>
      </c>
      <c r="K1089" s="125">
        <v>32027.1</v>
      </c>
      <c r="L1089" s="125">
        <v>47303.28</v>
      </c>
      <c r="M1089" s="125">
        <v>26315</v>
      </c>
      <c r="N1089" s="126">
        <f t="shared" si="561"/>
        <v>67822.791200000007</v>
      </c>
      <c r="O1089" s="126">
        <f t="shared" ca="1" si="562"/>
        <v>283231.1132668801</v>
      </c>
      <c r="P1089" s="126">
        <f t="shared" ca="1" si="563"/>
        <v>64622</v>
      </c>
      <c r="Q1089" s="49">
        <f t="shared" si="582"/>
        <v>1</v>
      </c>
      <c r="R1089" s="49">
        <f t="shared" si="583"/>
        <v>0</v>
      </c>
      <c r="S1089" s="49">
        <f ca="1">OFFSET(V!$B$7,D1089,Q1089)*H1089</f>
        <v>4045.4900000000002</v>
      </c>
      <c r="T1089" s="49">
        <f ca="1">IF(R1089&gt;0,OFFSET(V!$I$7,D1089,R1089)*IF(R1089=1,H1089-9300,IF(R1089=2,H1089-18000,IF(R1089=3,H1089-45000,0))),0)</f>
        <v>0</v>
      </c>
      <c r="U1089" s="49">
        <f>IF(AND(I1089=1,H1089&gt;20000,H1089&lt;=45000),H1089*V!$G$7,0)+IF(AND(I1089=1,H1089&gt;45000,H1089&lt;=50000),V!$G$7/5000*(50000-H1089)*H1089,0)</f>
        <v>0</v>
      </c>
      <c r="V1089" s="50">
        <f t="shared" ca="1" si="564"/>
        <v>4045.4900000000002</v>
      </c>
      <c r="W1089" s="51">
        <v>0</v>
      </c>
      <c r="X1089" s="51">
        <v>0</v>
      </c>
      <c r="Y1089" s="52">
        <v>0</v>
      </c>
      <c r="Z1089" s="52">
        <v>25459.212371823287</v>
      </c>
      <c r="AA1089" s="52">
        <v>0</v>
      </c>
      <c r="AB1089" s="138">
        <f t="shared" si="584"/>
        <v>0</v>
      </c>
      <c r="AC1089" s="52">
        <v>24502.914842676619</v>
      </c>
      <c r="AD1089" s="138">
        <f t="shared" si="565"/>
        <v>0</v>
      </c>
      <c r="AE1089" s="138">
        <f t="shared" si="566"/>
        <v>901</v>
      </c>
      <c r="AF1089" s="138">
        <f t="shared" si="567"/>
        <v>0</v>
      </c>
      <c r="AG1089" s="138">
        <f t="shared" si="568"/>
        <v>0</v>
      </c>
      <c r="AH1089" s="29"/>
      <c r="AI1089" s="29"/>
      <c r="AJ1089" s="15"/>
      <c r="AK1089" s="51">
        <f t="shared" ca="1" si="569"/>
        <v>658493.95034074306</v>
      </c>
      <c r="AL1089" s="15">
        <f t="shared" ca="1" si="570"/>
        <v>727161.44034074305</v>
      </c>
      <c r="AM1089" s="49">
        <f t="shared" ca="1" si="571"/>
        <v>3951.7251009993583</v>
      </c>
      <c r="AN1089" s="49">
        <f t="shared" ca="1" si="572"/>
        <v>0</v>
      </c>
      <c r="AO1089" s="15"/>
      <c r="AP1089" s="49">
        <f t="shared" ca="1" si="573"/>
        <v>14258.354059794832</v>
      </c>
      <c r="AQ1089" s="15">
        <f t="shared" si="585"/>
        <v>24502.914842676619</v>
      </c>
      <c r="AR1089" s="15">
        <f t="shared" si="586"/>
        <v>0</v>
      </c>
      <c r="AS1089" s="15"/>
      <c r="AT1089" s="15"/>
      <c r="AU1089" s="51">
        <f t="shared" si="574"/>
        <v>0</v>
      </c>
      <c r="AV1089" s="51">
        <f t="shared" ca="1" si="575"/>
        <v>15054.814929980688</v>
      </c>
      <c r="AW1089" s="51">
        <f t="shared" ca="1" si="587"/>
        <v>0</v>
      </c>
      <c r="AX1089" s="15">
        <f t="shared" ca="1" si="588"/>
        <v>4810.2541470989017</v>
      </c>
      <c r="AY1089" s="51">
        <f t="shared" ca="1" si="589"/>
        <v>-292.37362336782758</v>
      </c>
      <c r="AZ1089" s="52">
        <f t="shared" ca="1" si="576"/>
        <v>0</v>
      </c>
      <c r="BA1089" s="52">
        <f t="shared" ca="1" si="577"/>
        <v>0</v>
      </c>
      <c r="BB1089" s="52">
        <f t="shared" si="590"/>
        <v>0</v>
      </c>
      <c r="BC1089" s="39">
        <f t="shared" si="591"/>
        <v>0</v>
      </c>
      <c r="BD1089" s="51">
        <f t="shared" ca="1" si="592"/>
        <v>0</v>
      </c>
      <c r="BE1089" s="15">
        <f t="shared" ca="1" si="593"/>
        <v>29020.795366407692</v>
      </c>
      <c r="BF1089" s="39">
        <v>-8866.5049999999992</v>
      </c>
      <c r="BG1089" s="15">
        <f t="shared" ca="1" si="594"/>
        <v>751267.45580815012</v>
      </c>
      <c r="BH1089" s="15"/>
      <c r="BI1089" s="15"/>
    </row>
    <row r="1090" spans="1:61" ht="11.25" x14ac:dyDescent="0.2">
      <c r="A1090" s="20">
        <v>41108</v>
      </c>
      <c r="B1090" s="20"/>
      <c r="C1090" s="20">
        <v>1</v>
      </c>
      <c r="D1090" s="20">
        <f t="shared" si="578"/>
        <v>4</v>
      </c>
      <c r="E1090" s="47">
        <f t="shared" si="579"/>
        <v>3</v>
      </c>
      <c r="F1090" s="47">
        <f t="shared" si="580"/>
        <v>43</v>
      </c>
      <c r="G1090" s="21" t="s">
        <v>1171</v>
      </c>
      <c r="H1090" s="29">
        <v>2313</v>
      </c>
      <c r="I1090" s="48"/>
      <c r="J1090" s="29">
        <f t="shared" si="581"/>
        <v>3728.4179104477612</v>
      </c>
      <c r="K1090" s="125">
        <v>97622.05</v>
      </c>
      <c r="L1090" s="125">
        <v>187782.27</v>
      </c>
      <c r="M1090" s="125">
        <v>0</v>
      </c>
      <c r="N1090" s="126">
        <f t="shared" si="561"/>
        <v>143522.9613</v>
      </c>
      <c r="O1090" s="126">
        <f t="shared" ca="1" si="562"/>
        <v>727096.07656636357</v>
      </c>
      <c r="P1090" s="126">
        <f t="shared" ca="1" si="563"/>
        <v>175072</v>
      </c>
      <c r="Q1090" s="49">
        <f t="shared" si="582"/>
        <v>1</v>
      </c>
      <c r="R1090" s="49">
        <f t="shared" si="583"/>
        <v>0</v>
      </c>
      <c r="S1090" s="49">
        <f ca="1">OFFSET(V!$B$7,D1090,Q1090)*H1090</f>
        <v>10385.370000000001</v>
      </c>
      <c r="T1090" s="49">
        <f ca="1">IF(R1090&gt;0,OFFSET(V!$I$7,D1090,R1090)*IF(R1090=1,H1090-9300,IF(R1090=2,H1090-18000,IF(R1090=3,H1090-45000,0))),0)</f>
        <v>0</v>
      </c>
      <c r="U1090" s="49">
        <f>IF(AND(I1090=1,H1090&gt;20000,H1090&lt;=45000),H1090*V!$G$7,0)+IF(AND(I1090=1,H1090&gt;45000,H1090&lt;=50000),V!$G$7/5000*(50000-H1090)*H1090,0)</f>
        <v>0</v>
      </c>
      <c r="V1090" s="50">
        <f t="shared" ca="1" si="564"/>
        <v>10385.370000000001</v>
      </c>
      <c r="W1090" s="51">
        <v>11981.34</v>
      </c>
      <c r="X1090" s="51">
        <v>0</v>
      </c>
      <c r="Y1090" s="52">
        <v>4.0000000000000003E-5</v>
      </c>
      <c r="Z1090" s="52">
        <v>57078.944499756537</v>
      </c>
      <c r="AA1090" s="52">
        <v>47957</v>
      </c>
      <c r="AB1090" s="138">
        <f t="shared" si="584"/>
        <v>46957</v>
      </c>
      <c r="AC1090" s="52">
        <v>54934.948338593756</v>
      </c>
      <c r="AD1090" s="138">
        <f t="shared" si="565"/>
        <v>0</v>
      </c>
      <c r="AE1090" s="138">
        <f t="shared" si="566"/>
        <v>2313</v>
      </c>
      <c r="AF1090" s="138">
        <f t="shared" si="567"/>
        <v>0</v>
      </c>
      <c r="AG1090" s="138">
        <f t="shared" si="568"/>
        <v>0</v>
      </c>
      <c r="AH1090" s="29"/>
      <c r="AI1090" s="29"/>
      <c r="AJ1090" s="15"/>
      <c r="AK1090" s="51">
        <f t="shared" ca="1" si="569"/>
        <v>1690451.1732942716</v>
      </c>
      <c r="AL1090" s="15">
        <f t="shared" ca="1" si="570"/>
        <v>1887889.8832942718</v>
      </c>
      <c r="AM1090" s="49">
        <f t="shared" ca="1" si="571"/>
        <v>10144.661663275823</v>
      </c>
      <c r="AN1090" s="49">
        <f t="shared" ca="1" si="572"/>
        <v>1.6212055003260095</v>
      </c>
      <c r="AO1090" s="15"/>
      <c r="AP1090" s="49">
        <f t="shared" ca="1" si="573"/>
        <v>31966.888376233877</v>
      </c>
      <c r="AQ1090" s="15">
        <f t="shared" si="585"/>
        <v>54934.948338593756</v>
      </c>
      <c r="AR1090" s="15">
        <f t="shared" si="586"/>
        <v>0</v>
      </c>
      <c r="AS1090" s="15"/>
      <c r="AT1090" s="15"/>
      <c r="AU1090" s="51">
        <f t="shared" si="574"/>
        <v>23478.5</v>
      </c>
      <c r="AV1090" s="51">
        <f t="shared" ca="1" si="575"/>
        <v>38647.932223135773</v>
      </c>
      <c r="AW1090" s="51">
        <f t="shared" ca="1" si="587"/>
        <v>0</v>
      </c>
      <c r="AX1090" s="15">
        <f t="shared" ca="1" si="588"/>
        <v>39158.37226077589</v>
      </c>
      <c r="AY1090" s="51">
        <f t="shared" ca="1" si="589"/>
        <v>-2380.0977729989954</v>
      </c>
      <c r="AZ1090" s="52">
        <f t="shared" ca="1" si="576"/>
        <v>0</v>
      </c>
      <c r="BA1090" s="52">
        <f t="shared" ca="1" si="577"/>
        <v>0</v>
      </c>
      <c r="BB1090" s="52">
        <f t="shared" si="590"/>
        <v>0</v>
      </c>
      <c r="BC1090" s="39">
        <f t="shared" si="591"/>
        <v>0</v>
      </c>
      <c r="BD1090" s="51">
        <f t="shared" ca="1" si="592"/>
        <v>0</v>
      </c>
      <c r="BE1090" s="15">
        <f t="shared" ca="1" si="593"/>
        <v>91713.222826370649</v>
      </c>
      <c r="BF1090" s="39">
        <v>-23681.27</v>
      </c>
      <c r="BG1090" s="15">
        <f t="shared" ca="1" si="594"/>
        <v>1966068.1189894187</v>
      </c>
      <c r="BH1090" s="15"/>
      <c r="BI1090" s="15"/>
    </row>
    <row r="1091" spans="1:61" ht="11.25" x14ac:dyDescent="0.2">
      <c r="A1091" s="20">
        <v>41109</v>
      </c>
      <c r="B1091" s="20"/>
      <c r="C1091" s="20">
        <v>1</v>
      </c>
      <c r="D1091" s="20">
        <f t="shared" si="578"/>
        <v>4</v>
      </c>
      <c r="E1091" s="47">
        <f t="shared" si="579"/>
        <v>3</v>
      </c>
      <c r="F1091" s="47">
        <f t="shared" si="580"/>
        <v>43</v>
      </c>
      <c r="G1091" s="21" t="s">
        <v>1172</v>
      </c>
      <c r="H1091" s="29">
        <v>2463</v>
      </c>
      <c r="I1091" s="48"/>
      <c r="J1091" s="29">
        <f t="shared" si="581"/>
        <v>3970.2089552238804</v>
      </c>
      <c r="K1091" s="125">
        <v>135361.9</v>
      </c>
      <c r="L1091" s="125">
        <v>433263.71</v>
      </c>
      <c r="M1091" s="125">
        <v>0</v>
      </c>
      <c r="N1091" s="126">
        <f t="shared" si="561"/>
        <v>266433.41489999997</v>
      </c>
      <c r="O1091" s="126">
        <f t="shared" ca="1" si="562"/>
        <v>774248.87011800846</v>
      </c>
      <c r="P1091" s="126">
        <f t="shared" ca="1" si="563"/>
        <v>152345</v>
      </c>
      <c r="Q1091" s="49">
        <f t="shared" si="582"/>
        <v>1</v>
      </c>
      <c r="R1091" s="49">
        <f t="shared" si="583"/>
        <v>0</v>
      </c>
      <c r="S1091" s="49">
        <f ca="1">OFFSET(V!$B$7,D1091,Q1091)*H1091</f>
        <v>11058.87</v>
      </c>
      <c r="T1091" s="49">
        <f ca="1">IF(R1091&gt;0,OFFSET(V!$I$7,D1091,R1091)*IF(R1091=1,H1091-9300,IF(R1091=2,H1091-18000,IF(R1091=3,H1091-45000,0))),0)</f>
        <v>0</v>
      </c>
      <c r="U1091" s="49">
        <f>IF(AND(I1091=1,H1091&gt;20000,H1091&lt;=45000),H1091*V!$G$7,0)+IF(AND(I1091=1,H1091&gt;45000,H1091&lt;=50000),V!$G$7/5000*(50000-H1091)*H1091,0)</f>
        <v>0</v>
      </c>
      <c r="V1091" s="50">
        <f t="shared" ca="1" si="564"/>
        <v>11058.87</v>
      </c>
      <c r="W1091" s="51">
        <v>13595.3</v>
      </c>
      <c r="X1091" s="51">
        <v>0</v>
      </c>
      <c r="Y1091" s="52">
        <v>1.8419999999999999E-2</v>
      </c>
      <c r="Z1091" s="52">
        <v>49131.806719330241</v>
      </c>
      <c r="AA1091" s="52">
        <v>0</v>
      </c>
      <c r="AB1091" s="138">
        <f t="shared" si="584"/>
        <v>0</v>
      </c>
      <c r="AC1091" s="52">
        <v>47286.320508601784</v>
      </c>
      <c r="AD1091" s="138">
        <f t="shared" si="565"/>
        <v>0</v>
      </c>
      <c r="AE1091" s="138">
        <f t="shared" si="566"/>
        <v>2463</v>
      </c>
      <c r="AF1091" s="138">
        <f t="shared" si="567"/>
        <v>0</v>
      </c>
      <c r="AG1091" s="138">
        <f t="shared" si="568"/>
        <v>0</v>
      </c>
      <c r="AH1091" s="29"/>
      <c r="AI1091" s="29"/>
      <c r="AJ1091" s="15"/>
      <c r="AK1091" s="51">
        <f t="shared" ca="1" si="569"/>
        <v>1800078.3570357936</v>
      </c>
      <c r="AL1091" s="15">
        <f t="shared" ca="1" si="570"/>
        <v>1977077.5270357938</v>
      </c>
      <c r="AM1091" s="49">
        <f t="shared" ca="1" si="571"/>
        <v>10802.551524707458</v>
      </c>
      <c r="AN1091" s="49">
        <f t="shared" ca="1" si="572"/>
        <v>746.56513290012731</v>
      </c>
      <c r="AO1091" s="15"/>
      <c r="AP1091" s="49">
        <f t="shared" ca="1" si="573"/>
        <v>27516.118156778924</v>
      </c>
      <c r="AQ1091" s="15">
        <f t="shared" si="585"/>
        <v>47286.320508601784</v>
      </c>
      <c r="AR1091" s="15">
        <f t="shared" si="586"/>
        <v>0</v>
      </c>
      <c r="AS1091" s="15"/>
      <c r="AT1091" s="15"/>
      <c r="AU1091" s="51">
        <f t="shared" si="574"/>
        <v>0</v>
      </c>
      <c r="AV1091" s="51">
        <f t="shared" ca="1" si="575"/>
        <v>41154.283210368965</v>
      </c>
      <c r="AW1091" s="51">
        <f t="shared" ca="1" si="587"/>
        <v>0</v>
      </c>
      <c r="AX1091" s="15">
        <f t="shared" ca="1" si="588"/>
        <v>21384.080858546105</v>
      </c>
      <c r="AY1091" s="51">
        <f t="shared" ca="1" si="589"/>
        <v>-1299.7527805832133</v>
      </c>
      <c r="AZ1091" s="52">
        <f t="shared" ca="1" si="576"/>
        <v>0</v>
      </c>
      <c r="BA1091" s="52">
        <f t="shared" ca="1" si="577"/>
        <v>0</v>
      </c>
      <c r="BB1091" s="52">
        <f t="shared" si="590"/>
        <v>0</v>
      </c>
      <c r="BC1091" s="39">
        <f t="shared" si="591"/>
        <v>0</v>
      </c>
      <c r="BD1091" s="51">
        <f t="shared" ca="1" si="592"/>
        <v>0</v>
      </c>
      <c r="BE1091" s="15">
        <f t="shared" ca="1" si="593"/>
        <v>67370.648586564683</v>
      </c>
      <c r="BF1091" s="39">
        <v>-27000.651000000002</v>
      </c>
      <c r="BG1091" s="15">
        <f t="shared" ca="1" si="594"/>
        <v>2028996.6412799659</v>
      </c>
      <c r="BH1091" s="15"/>
      <c r="BI1091" s="15"/>
    </row>
    <row r="1092" spans="1:61" ht="11.25" x14ac:dyDescent="0.2">
      <c r="A1092" s="20">
        <v>41110</v>
      </c>
      <c r="B1092" s="20"/>
      <c r="C1092" s="20">
        <v>1</v>
      </c>
      <c r="D1092" s="20">
        <f t="shared" si="578"/>
        <v>4</v>
      </c>
      <c r="E1092" s="47">
        <f t="shared" si="579"/>
        <v>4</v>
      </c>
      <c r="F1092" s="47">
        <f t="shared" si="580"/>
        <v>44</v>
      </c>
      <c r="G1092" s="21" t="s">
        <v>1173</v>
      </c>
      <c r="H1092" s="29">
        <v>3943</v>
      </c>
      <c r="I1092" s="48"/>
      <c r="J1092" s="29">
        <f t="shared" si="581"/>
        <v>6355.8805970149251</v>
      </c>
      <c r="K1092" s="125">
        <v>203624.3</v>
      </c>
      <c r="L1092" s="125">
        <v>386882.06</v>
      </c>
      <c r="M1092" s="125">
        <v>67855</v>
      </c>
      <c r="N1092" s="126">
        <f t="shared" si="561"/>
        <v>365348.49939999997</v>
      </c>
      <c r="O1092" s="126">
        <f t="shared" ca="1" si="562"/>
        <v>1239489.7664942376</v>
      </c>
      <c r="P1092" s="126">
        <f t="shared" ca="1" si="563"/>
        <v>262242</v>
      </c>
      <c r="Q1092" s="49">
        <f t="shared" si="582"/>
        <v>1</v>
      </c>
      <c r="R1092" s="49">
        <f t="shared" si="583"/>
        <v>0</v>
      </c>
      <c r="S1092" s="49">
        <f ca="1">OFFSET(V!$B$7,D1092,Q1092)*H1092</f>
        <v>17704.07</v>
      </c>
      <c r="T1092" s="49">
        <f ca="1">IF(R1092&gt;0,OFFSET(V!$I$7,D1092,R1092)*IF(R1092=1,H1092-9300,IF(R1092=2,H1092-18000,IF(R1092=3,H1092-45000,0))),0)</f>
        <v>0</v>
      </c>
      <c r="U1092" s="49">
        <f>IF(AND(I1092=1,H1092&gt;20000,H1092&lt;=45000),H1092*V!$G$7,0)+IF(AND(I1092=1,H1092&gt;45000,H1092&lt;=50000),V!$G$7/5000*(50000-H1092)*H1092,0)</f>
        <v>0</v>
      </c>
      <c r="V1092" s="50">
        <f t="shared" ca="1" si="564"/>
        <v>17704.07</v>
      </c>
      <c r="W1092" s="51">
        <v>18832.96</v>
      </c>
      <c r="X1092" s="51">
        <v>0</v>
      </c>
      <c r="Y1092" s="52">
        <v>2.1389999999999999E-2</v>
      </c>
      <c r="Z1092" s="52">
        <v>67740.790535090069</v>
      </c>
      <c r="AA1092" s="52">
        <v>3808</v>
      </c>
      <c r="AB1092" s="138">
        <f t="shared" si="584"/>
        <v>2808</v>
      </c>
      <c r="AC1092" s="52">
        <v>65196.314701939642</v>
      </c>
      <c r="AD1092" s="138">
        <f t="shared" si="565"/>
        <v>0</v>
      </c>
      <c r="AE1092" s="138">
        <f t="shared" si="566"/>
        <v>3943</v>
      </c>
      <c r="AF1092" s="138">
        <f t="shared" si="567"/>
        <v>0</v>
      </c>
      <c r="AG1092" s="138">
        <f t="shared" si="568"/>
        <v>0</v>
      </c>
      <c r="AH1092" s="29"/>
      <c r="AI1092" s="29"/>
      <c r="AJ1092" s="15"/>
      <c r="AK1092" s="51">
        <f t="shared" ca="1" si="569"/>
        <v>2881733.2366188122</v>
      </c>
      <c r="AL1092" s="15">
        <f t="shared" ca="1" si="570"/>
        <v>3180512.266618812</v>
      </c>
      <c r="AM1092" s="49">
        <f t="shared" ca="1" si="571"/>
        <v>17293.731490832932</v>
      </c>
      <c r="AN1092" s="49">
        <f t="shared" ca="1" si="572"/>
        <v>866.93964129933352</v>
      </c>
      <c r="AO1092" s="15"/>
      <c r="AP1092" s="49">
        <f t="shared" ca="1" si="573"/>
        <v>37938.022654961693</v>
      </c>
      <c r="AQ1092" s="15">
        <f t="shared" si="585"/>
        <v>65196.314701939642</v>
      </c>
      <c r="AR1092" s="15">
        <f t="shared" si="586"/>
        <v>0</v>
      </c>
      <c r="AS1092" s="15"/>
      <c r="AT1092" s="15"/>
      <c r="AU1092" s="51">
        <f t="shared" si="574"/>
        <v>1404</v>
      </c>
      <c r="AV1092" s="51">
        <f t="shared" ca="1" si="575"/>
        <v>65883.612951069765</v>
      </c>
      <c r="AW1092" s="51">
        <f t="shared" ca="1" si="587"/>
        <v>0</v>
      </c>
      <c r="AX1092" s="15">
        <f t="shared" ca="1" si="588"/>
        <v>40029.320904091815</v>
      </c>
      <c r="AY1092" s="51">
        <f t="shared" ca="1" si="589"/>
        <v>-2433.0351860392493</v>
      </c>
      <c r="AZ1092" s="52">
        <f t="shared" ca="1" si="576"/>
        <v>0</v>
      </c>
      <c r="BA1092" s="52">
        <f t="shared" ca="1" si="577"/>
        <v>0</v>
      </c>
      <c r="BB1092" s="52">
        <f t="shared" si="590"/>
        <v>0</v>
      </c>
      <c r="BC1092" s="39">
        <f t="shared" si="591"/>
        <v>0</v>
      </c>
      <c r="BD1092" s="51">
        <f t="shared" ca="1" si="592"/>
        <v>0</v>
      </c>
      <c r="BE1092" s="15">
        <f t="shared" ca="1" si="593"/>
        <v>102792.6004199922</v>
      </c>
      <c r="BF1092" s="39">
        <v>-39987.296999999999</v>
      </c>
      <c r="BG1092" s="15">
        <f t="shared" ca="1" si="594"/>
        <v>3261478.2411709363</v>
      </c>
      <c r="BH1092" s="15"/>
      <c r="BI1092" s="15"/>
    </row>
    <row r="1093" spans="1:61" ht="11.25" x14ac:dyDescent="0.2">
      <c r="A1093" s="20">
        <v>41111</v>
      </c>
      <c r="B1093" s="20"/>
      <c r="C1093" s="20">
        <v>1</v>
      </c>
      <c r="D1093" s="20">
        <f t="shared" si="578"/>
        <v>4</v>
      </c>
      <c r="E1093" s="47">
        <f t="shared" si="579"/>
        <v>4</v>
      </c>
      <c r="F1093" s="47">
        <f t="shared" si="580"/>
        <v>44</v>
      </c>
      <c r="G1093" s="21" t="s">
        <v>1174</v>
      </c>
      <c r="H1093" s="29">
        <v>4910</v>
      </c>
      <c r="I1093" s="48"/>
      <c r="J1093" s="29">
        <f t="shared" si="581"/>
        <v>7914.626865671642</v>
      </c>
      <c r="K1093" s="125">
        <v>310744.65000000002</v>
      </c>
      <c r="L1093" s="125">
        <v>1282594.97</v>
      </c>
      <c r="M1093" s="125">
        <v>0</v>
      </c>
      <c r="N1093" s="126">
        <f t="shared" si="561"/>
        <v>723948.18630000006</v>
      </c>
      <c r="O1093" s="126">
        <f t="shared" ca="1" si="562"/>
        <v>1543468.1089238415</v>
      </c>
      <c r="P1093" s="126">
        <f t="shared" ca="1" si="563"/>
        <v>245856</v>
      </c>
      <c r="Q1093" s="49">
        <f t="shared" si="582"/>
        <v>1</v>
      </c>
      <c r="R1093" s="49">
        <f t="shared" si="583"/>
        <v>0</v>
      </c>
      <c r="S1093" s="49">
        <f ca="1">OFFSET(V!$B$7,D1093,Q1093)*H1093</f>
        <v>22045.9</v>
      </c>
      <c r="T1093" s="49">
        <f ca="1">IF(R1093&gt;0,OFFSET(V!$I$7,D1093,R1093)*IF(R1093=1,H1093-9300,IF(R1093=2,H1093-18000,IF(R1093=3,H1093-45000,0))),0)</f>
        <v>0</v>
      </c>
      <c r="U1093" s="49">
        <f>IF(AND(I1093=1,H1093&gt;20000,H1093&lt;=45000),H1093*V!$G$7,0)+IF(AND(I1093=1,H1093&gt;45000,H1093&lt;=50000),V!$G$7/5000*(50000-H1093)*H1093,0)</f>
        <v>0</v>
      </c>
      <c r="V1093" s="50">
        <f t="shared" ca="1" si="564"/>
        <v>22045.9</v>
      </c>
      <c r="W1093" s="51">
        <v>24893.019999999997</v>
      </c>
      <c r="X1093" s="51">
        <v>0</v>
      </c>
      <c r="Y1093" s="52">
        <v>0</v>
      </c>
      <c r="Z1093" s="52">
        <v>279204.10165476036</v>
      </c>
      <c r="AA1093" s="52">
        <v>8111</v>
      </c>
      <c r="AB1093" s="138">
        <f t="shared" si="584"/>
        <v>7111</v>
      </c>
      <c r="AC1093" s="52">
        <v>268716.65260721778</v>
      </c>
      <c r="AD1093" s="138">
        <f t="shared" si="565"/>
        <v>0</v>
      </c>
      <c r="AE1093" s="138">
        <f t="shared" si="566"/>
        <v>4910</v>
      </c>
      <c r="AF1093" s="138">
        <f t="shared" si="567"/>
        <v>0</v>
      </c>
      <c r="AG1093" s="138">
        <f t="shared" si="568"/>
        <v>0</v>
      </c>
      <c r="AH1093" s="29"/>
      <c r="AI1093" s="29"/>
      <c r="AJ1093" s="15"/>
      <c r="AK1093" s="51">
        <f t="shared" ca="1" si="569"/>
        <v>3588463.1478058253</v>
      </c>
      <c r="AL1093" s="15">
        <f t="shared" ca="1" si="570"/>
        <v>3881258.0678058253</v>
      </c>
      <c r="AM1093" s="49">
        <f t="shared" ca="1" si="571"/>
        <v>21534.928130862208</v>
      </c>
      <c r="AN1093" s="49">
        <f t="shared" ca="1" si="572"/>
        <v>0</v>
      </c>
      <c r="AO1093" s="15"/>
      <c r="AP1093" s="49">
        <f t="shared" ca="1" si="573"/>
        <v>156367.40360225915</v>
      </c>
      <c r="AQ1093" s="15">
        <f t="shared" si="585"/>
        <v>268716.65260721778</v>
      </c>
      <c r="AR1093" s="15">
        <f t="shared" si="586"/>
        <v>0</v>
      </c>
      <c r="AS1093" s="15"/>
      <c r="AT1093" s="15"/>
      <c r="AU1093" s="51">
        <f t="shared" si="574"/>
        <v>3555.5</v>
      </c>
      <c r="AV1093" s="51">
        <f t="shared" ca="1" si="575"/>
        <v>82041.222315433057</v>
      </c>
      <c r="AW1093" s="51">
        <f t="shared" ca="1" si="587"/>
        <v>0</v>
      </c>
      <c r="AX1093" s="15">
        <f t="shared" ca="1" si="588"/>
        <v>0</v>
      </c>
      <c r="AY1093" s="51">
        <f t="shared" ca="1" si="589"/>
        <v>0</v>
      </c>
      <c r="AZ1093" s="52">
        <f t="shared" ca="1" si="576"/>
        <v>0</v>
      </c>
      <c r="BA1093" s="52">
        <f t="shared" ca="1" si="577"/>
        <v>0</v>
      </c>
      <c r="BB1093" s="52">
        <f t="shared" si="590"/>
        <v>0</v>
      </c>
      <c r="BC1093" s="39">
        <f t="shared" si="591"/>
        <v>0</v>
      </c>
      <c r="BD1093" s="51">
        <f t="shared" ca="1" si="592"/>
        <v>0</v>
      </c>
      <c r="BE1093" s="15">
        <f t="shared" ca="1" si="593"/>
        <v>241964.1259176922</v>
      </c>
      <c r="BF1093" s="39">
        <v>-60380.052000000003</v>
      </c>
      <c r="BG1093" s="15">
        <f t="shared" ca="1" si="594"/>
        <v>4084377.0698543796</v>
      </c>
      <c r="BH1093" s="15"/>
      <c r="BI1093" s="15"/>
    </row>
    <row r="1094" spans="1:61" ht="11.25" x14ac:dyDescent="0.2">
      <c r="A1094" s="20">
        <v>41112</v>
      </c>
      <c r="B1094" s="20"/>
      <c r="C1094" s="20">
        <v>1</v>
      </c>
      <c r="D1094" s="20">
        <f t="shared" si="578"/>
        <v>4</v>
      </c>
      <c r="E1094" s="47">
        <f t="shared" si="579"/>
        <v>3</v>
      </c>
      <c r="F1094" s="47">
        <f t="shared" si="580"/>
        <v>43</v>
      </c>
      <c r="G1094" s="21" t="s">
        <v>1175</v>
      </c>
      <c r="H1094" s="29">
        <v>1699</v>
      </c>
      <c r="I1094" s="48"/>
      <c r="J1094" s="29">
        <f t="shared" si="581"/>
        <v>2738.686567164179</v>
      </c>
      <c r="K1094" s="125">
        <v>84885.5</v>
      </c>
      <c r="L1094" s="125">
        <v>137676.82999999999</v>
      </c>
      <c r="M1094" s="125">
        <v>0</v>
      </c>
      <c r="N1094" s="126">
        <f t="shared" si="561"/>
        <v>114811.52369999999</v>
      </c>
      <c r="O1094" s="126">
        <f t="shared" ca="1" si="562"/>
        <v>534083.97496163065</v>
      </c>
      <c r="P1094" s="126">
        <f t="shared" ca="1" si="563"/>
        <v>125782</v>
      </c>
      <c r="Q1094" s="49">
        <f t="shared" si="582"/>
        <v>1</v>
      </c>
      <c r="R1094" s="49">
        <f t="shared" si="583"/>
        <v>0</v>
      </c>
      <c r="S1094" s="49">
        <f ca="1">OFFSET(V!$B$7,D1094,Q1094)*H1094</f>
        <v>7628.51</v>
      </c>
      <c r="T1094" s="49">
        <f ca="1">IF(R1094&gt;0,OFFSET(V!$I$7,D1094,R1094)*IF(R1094=1,H1094-9300,IF(R1094=2,H1094-18000,IF(R1094=3,H1094-45000,0))),0)</f>
        <v>0</v>
      </c>
      <c r="U1094" s="49">
        <f>IF(AND(I1094=1,H1094&gt;20000,H1094&lt;=45000),H1094*V!$G$7,0)+IF(AND(I1094=1,H1094&gt;45000,H1094&lt;=50000),V!$G$7/5000*(50000-H1094)*H1094,0)</f>
        <v>0</v>
      </c>
      <c r="V1094" s="50">
        <f t="shared" ca="1" si="564"/>
        <v>7628.51</v>
      </c>
      <c r="W1094" s="51">
        <v>0</v>
      </c>
      <c r="X1094" s="51">
        <v>0</v>
      </c>
      <c r="Y1094" s="52">
        <v>0</v>
      </c>
      <c r="Z1094" s="52">
        <v>43151.341177154565</v>
      </c>
      <c r="AA1094" s="52">
        <v>4804</v>
      </c>
      <c r="AB1094" s="138">
        <f t="shared" si="584"/>
        <v>3804</v>
      </c>
      <c r="AC1094" s="52">
        <v>41530.492882855091</v>
      </c>
      <c r="AD1094" s="138">
        <f t="shared" si="565"/>
        <v>0</v>
      </c>
      <c r="AE1094" s="138">
        <f t="shared" si="566"/>
        <v>1699</v>
      </c>
      <c r="AF1094" s="138">
        <f t="shared" si="567"/>
        <v>0</v>
      </c>
      <c r="AG1094" s="138">
        <f t="shared" si="568"/>
        <v>0</v>
      </c>
      <c r="AH1094" s="29"/>
      <c r="AI1094" s="29"/>
      <c r="AJ1094" s="15"/>
      <c r="AK1094" s="51">
        <f t="shared" ca="1" si="569"/>
        <v>1241710.5678456409</v>
      </c>
      <c r="AL1094" s="15">
        <f t="shared" ca="1" si="570"/>
        <v>1375121.0778456409</v>
      </c>
      <c r="AM1094" s="49">
        <f t="shared" ca="1" si="571"/>
        <v>7451.6991638156605</v>
      </c>
      <c r="AN1094" s="49">
        <f t="shared" ca="1" si="572"/>
        <v>0</v>
      </c>
      <c r="AO1094" s="15"/>
      <c r="AP1094" s="49">
        <f t="shared" ca="1" si="573"/>
        <v>24166.776712221232</v>
      </c>
      <c r="AQ1094" s="15">
        <f t="shared" si="585"/>
        <v>41530.492882855091</v>
      </c>
      <c r="AR1094" s="15">
        <f t="shared" si="586"/>
        <v>0</v>
      </c>
      <c r="AS1094" s="15"/>
      <c r="AT1094" s="15"/>
      <c r="AU1094" s="51">
        <f t="shared" si="574"/>
        <v>1902</v>
      </c>
      <c r="AV1094" s="51">
        <f t="shared" ca="1" si="575"/>
        <v>28388.602182061255</v>
      </c>
      <c r="AW1094" s="51">
        <f t="shared" ca="1" si="587"/>
        <v>0</v>
      </c>
      <c r="AX1094" s="15">
        <f t="shared" ca="1" si="588"/>
        <v>12926.886011427399</v>
      </c>
      <c r="AY1094" s="51">
        <f t="shared" ca="1" si="589"/>
        <v>-785.7132672092481</v>
      </c>
      <c r="AZ1094" s="52">
        <f t="shared" ca="1" si="576"/>
        <v>0</v>
      </c>
      <c r="BA1094" s="52">
        <f t="shared" ca="1" si="577"/>
        <v>0</v>
      </c>
      <c r="BB1094" s="52">
        <f t="shared" si="590"/>
        <v>0</v>
      </c>
      <c r="BC1094" s="39">
        <f t="shared" si="591"/>
        <v>0</v>
      </c>
      <c r="BD1094" s="51">
        <f t="shared" ca="1" si="592"/>
        <v>0</v>
      </c>
      <c r="BE1094" s="15">
        <f t="shared" ca="1" si="593"/>
        <v>53671.665627073242</v>
      </c>
      <c r="BF1094" s="39">
        <v>-17113.696</v>
      </c>
      <c r="BG1094" s="15">
        <f t="shared" ca="1" si="594"/>
        <v>1419130.7466365299</v>
      </c>
      <c r="BH1094" s="15"/>
      <c r="BI1094" s="15"/>
    </row>
    <row r="1095" spans="1:61" ht="11.25" x14ac:dyDescent="0.2">
      <c r="A1095" s="20">
        <v>41113</v>
      </c>
      <c r="B1095" s="20"/>
      <c r="C1095" s="20">
        <v>1</v>
      </c>
      <c r="D1095" s="20">
        <f t="shared" si="578"/>
        <v>4</v>
      </c>
      <c r="E1095" s="47">
        <f t="shared" si="579"/>
        <v>3</v>
      </c>
      <c r="F1095" s="47">
        <f t="shared" si="580"/>
        <v>43</v>
      </c>
      <c r="G1095" s="21" t="s">
        <v>1176</v>
      </c>
      <c r="H1095" s="29">
        <v>1701</v>
      </c>
      <c r="I1095" s="48"/>
      <c r="J1095" s="29">
        <f t="shared" si="581"/>
        <v>2741.9104477611941</v>
      </c>
      <c r="K1095" s="125">
        <v>92045.8</v>
      </c>
      <c r="L1095" s="125">
        <v>596282.51</v>
      </c>
      <c r="M1095" s="125">
        <v>0</v>
      </c>
      <c r="N1095" s="126">
        <f t="shared" si="561"/>
        <v>298823.15489999996</v>
      </c>
      <c r="O1095" s="126">
        <f t="shared" ca="1" si="562"/>
        <v>534712.67887565261</v>
      </c>
      <c r="P1095" s="126">
        <f t="shared" ca="1" si="563"/>
        <v>70767</v>
      </c>
      <c r="Q1095" s="49">
        <f t="shared" si="582"/>
        <v>1</v>
      </c>
      <c r="R1095" s="49">
        <f t="shared" si="583"/>
        <v>0</v>
      </c>
      <c r="S1095" s="49">
        <f ca="1">OFFSET(V!$B$7,D1095,Q1095)*H1095</f>
        <v>7637.4900000000007</v>
      </c>
      <c r="T1095" s="49">
        <f ca="1">IF(R1095&gt;0,OFFSET(V!$I$7,D1095,R1095)*IF(R1095=1,H1095-9300,IF(R1095=2,H1095-18000,IF(R1095=3,H1095-45000,0))),0)</f>
        <v>0</v>
      </c>
      <c r="U1095" s="49">
        <f>IF(AND(I1095=1,H1095&gt;20000,H1095&lt;=45000),H1095*V!$G$7,0)+IF(AND(I1095=1,H1095&gt;45000,H1095&lt;=50000),V!$G$7/5000*(50000-H1095)*H1095,0)</f>
        <v>0</v>
      </c>
      <c r="V1095" s="50">
        <f t="shared" ca="1" si="564"/>
        <v>7637.4900000000007</v>
      </c>
      <c r="W1095" s="51">
        <v>0</v>
      </c>
      <c r="X1095" s="51">
        <v>0</v>
      </c>
      <c r="Y1095" s="52">
        <v>0</v>
      </c>
      <c r="Z1095" s="52">
        <v>45777.126952174003</v>
      </c>
      <c r="AA1095" s="52">
        <v>0</v>
      </c>
      <c r="AB1095" s="138">
        <f t="shared" si="584"/>
        <v>0</v>
      </c>
      <c r="AC1095" s="52">
        <v>44057.64903760008</v>
      </c>
      <c r="AD1095" s="138">
        <f t="shared" si="565"/>
        <v>0</v>
      </c>
      <c r="AE1095" s="138">
        <f t="shared" si="566"/>
        <v>1701</v>
      </c>
      <c r="AF1095" s="138">
        <f t="shared" si="567"/>
        <v>0</v>
      </c>
      <c r="AG1095" s="138">
        <f t="shared" si="568"/>
        <v>0</v>
      </c>
      <c r="AH1095" s="29"/>
      <c r="AI1095" s="29"/>
      <c r="AJ1095" s="15"/>
      <c r="AK1095" s="51">
        <f t="shared" ca="1" si="569"/>
        <v>1243172.2636288612</v>
      </c>
      <c r="AL1095" s="15">
        <f t="shared" ca="1" si="570"/>
        <v>1321576.7536288612</v>
      </c>
      <c r="AM1095" s="49">
        <f t="shared" ca="1" si="571"/>
        <v>7460.471028634749</v>
      </c>
      <c r="AN1095" s="49">
        <f t="shared" ca="1" si="572"/>
        <v>0</v>
      </c>
      <c r="AO1095" s="15"/>
      <c r="AP1095" s="49">
        <f t="shared" ca="1" si="573"/>
        <v>25637.340008469768</v>
      </c>
      <c r="AQ1095" s="15">
        <f t="shared" si="585"/>
        <v>44057.64903760008</v>
      </c>
      <c r="AR1095" s="15">
        <f t="shared" si="586"/>
        <v>0</v>
      </c>
      <c r="AS1095" s="15"/>
      <c r="AT1095" s="15"/>
      <c r="AU1095" s="51">
        <f t="shared" si="574"/>
        <v>0</v>
      </c>
      <c r="AV1095" s="51">
        <f t="shared" ca="1" si="575"/>
        <v>28422.020195224362</v>
      </c>
      <c r="AW1095" s="51">
        <f t="shared" ca="1" si="587"/>
        <v>0</v>
      </c>
      <c r="AX1095" s="15">
        <f t="shared" ca="1" si="588"/>
        <v>10001.71116609405</v>
      </c>
      <c r="AY1095" s="51">
        <f t="shared" ca="1" si="589"/>
        <v>-607.9172625989014</v>
      </c>
      <c r="AZ1095" s="52">
        <f t="shared" ca="1" si="576"/>
        <v>0</v>
      </c>
      <c r="BA1095" s="52">
        <f t="shared" ca="1" si="577"/>
        <v>0</v>
      </c>
      <c r="BB1095" s="52">
        <f t="shared" si="590"/>
        <v>0</v>
      </c>
      <c r="BC1095" s="39">
        <f t="shared" si="591"/>
        <v>0</v>
      </c>
      <c r="BD1095" s="51">
        <f t="shared" ca="1" si="592"/>
        <v>0</v>
      </c>
      <c r="BE1095" s="15">
        <f t="shared" ca="1" si="593"/>
        <v>53451.442941095229</v>
      </c>
      <c r="BF1095" s="39">
        <v>-21466.78</v>
      </c>
      <c r="BG1095" s="15">
        <f t="shared" ca="1" si="594"/>
        <v>1361021.8875985912</v>
      </c>
      <c r="BH1095" s="15"/>
      <c r="BI1095" s="15"/>
    </row>
    <row r="1096" spans="1:61" ht="11.25" x14ac:dyDescent="0.2">
      <c r="A1096" s="20">
        <v>41114</v>
      </c>
      <c r="B1096" s="20"/>
      <c r="C1096" s="20">
        <v>1</v>
      </c>
      <c r="D1096" s="20">
        <f t="shared" si="578"/>
        <v>4</v>
      </c>
      <c r="E1096" s="47">
        <f t="shared" si="579"/>
        <v>4</v>
      </c>
      <c r="F1096" s="47">
        <f t="shared" si="580"/>
        <v>44</v>
      </c>
      <c r="G1096" s="21" t="s">
        <v>1177</v>
      </c>
      <c r="H1096" s="29">
        <v>3615</v>
      </c>
      <c r="I1096" s="48"/>
      <c r="J1096" s="29">
        <f t="shared" si="581"/>
        <v>5827.1641791044776</v>
      </c>
      <c r="K1096" s="125">
        <v>212700.10000000003</v>
      </c>
      <c r="L1096" s="125">
        <v>620283.06000000006</v>
      </c>
      <c r="M1096" s="125">
        <v>37725</v>
      </c>
      <c r="N1096" s="126">
        <f t="shared" si="561"/>
        <v>432779.46540000004</v>
      </c>
      <c r="O1096" s="126">
        <f t="shared" ca="1" si="562"/>
        <v>1136382.3245946409</v>
      </c>
      <c r="P1096" s="126">
        <f t="shared" ca="1" si="563"/>
        <v>211081</v>
      </c>
      <c r="Q1096" s="49">
        <f t="shared" si="582"/>
        <v>1</v>
      </c>
      <c r="R1096" s="49">
        <f t="shared" si="583"/>
        <v>0</v>
      </c>
      <c r="S1096" s="49">
        <f ca="1">OFFSET(V!$B$7,D1096,Q1096)*H1096</f>
        <v>16231.35</v>
      </c>
      <c r="T1096" s="49">
        <f ca="1">IF(R1096&gt;0,OFFSET(V!$I$7,D1096,R1096)*IF(R1096=1,H1096-9300,IF(R1096=2,H1096-18000,IF(R1096=3,H1096-45000,0))),0)</f>
        <v>0</v>
      </c>
      <c r="U1096" s="49">
        <f>IF(AND(I1096=1,H1096&gt;20000,H1096&lt;=45000),H1096*V!$G$7,0)+IF(AND(I1096=1,H1096&gt;45000,H1096&lt;=50000),V!$G$7/5000*(50000-H1096)*H1096,0)</f>
        <v>0</v>
      </c>
      <c r="V1096" s="50">
        <f t="shared" ca="1" si="564"/>
        <v>16231.35</v>
      </c>
      <c r="W1096" s="51">
        <v>17013.399999999998</v>
      </c>
      <c r="X1096" s="51">
        <v>0</v>
      </c>
      <c r="Y1096" s="52">
        <v>0</v>
      </c>
      <c r="Z1096" s="52">
        <v>95200.991257458023</v>
      </c>
      <c r="AA1096" s="52">
        <v>15104</v>
      </c>
      <c r="AB1096" s="138">
        <f t="shared" si="584"/>
        <v>14104</v>
      </c>
      <c r="AC1096" s="52">
        <v>91625.056881240685</v>
      </c>
      <c r="AD1096" s="138">
        <f t="shared" si="565"/>
        <v>0</v>
      </c>
      <c r="AE1096" s="138">
        <f t="shared" si="566"/>
        <v>3615</v>
      </c>
      <c r="AF1096" s="138">
        <f t="shared" si="567"/>
        <v>0</v>
      </c>
      <c r="AG1096" s="138">
        <f t="shared" si="568"/>
        <v>0</v>
      </c>
      <c r="AH1096" s="29"/>
      <c r="AI1096" s="29"/>
      <c r="AJ1096" s="15"/>
      <c r="AK1096" s="51">
        <f t="shared" ca="1" si="569"/>
        <v>2642015.128170684</v>
      </c>
      <c r="AL1096" s="15">
        <f t="shared" ca="1" si="570"/>
        <v>2886340.878170684</v>
      </c>
      <c r="AM1096" s="49">
        <f t="shared" ca="1" si="571"/>
        <v>15855.14566050242</v>
      </c>
      <c r="AN1096" s="49">
        <f t="shared" ca="1" si="572"/>
        <v>0</v>
      </c>
      <c r="AO1096" s="15"/>
      <c r="AP1096" s="49">
        <f t="shared" ca="1" si="573"/>
        <v>53317.024123439398</v>
      </c>
      <c r="AQ1096" s="15">
        <f t="shared" si="585"/>
        <v>91625.056881240685</v>
      </c>
      <c r="AR1096" s="15">
        <f t="shared" si="586"/>
        <v>0</v>
      </c>
      <c r="AS1096" s="15"/>
      <c r="AT1096" s="15"/>
      <c r="AU1096" s="51">
        <f t="shared" si="574"/>
        <v>7052</v>
      </c>
      <c r="AV1096" s="51">
        <f t="shared" ca="1" si="575"/>
        <v>60403.058792319855</v>
      </c>
      <c r="AW1096" s="51">
        <f t="shared" ca="1" si="587"/>
        <v>0</v>
      </c>
      <c r="AX1096" s="15">
        <f t="shared" ca="1" si="588"/>
        <v>29147.026034518567</v>
      </c>
      <c r="AY1096" s="51">
        <f t="shared" ca="1" si="589"/>
        <v>-1771.5948786714664</v>
      </c>
      <c r="AZ1096" s="52">
        <f t="shared" ca="1" si="576"/>
        <v>0</v>
      </c>
      <c r="BA1096" s="52">
        <f t="shared" ca="1" si="577"/>
        <v>0</v>
      </c>
      <c r="BB1096" s="52">
        <f t="shared" si="590"/>
        <v>0</v>
      </c>
      <c r="BC1096" s="39">
        <f t="shared" si="591"/>
        <v>0</v>
      </c>
      <c r="BD1096" s="51">
        <f t="shared" ca="1" si="592"/>
        <v>0</v>
      </c>
      <c r="BE1096" s="15">
        <f t="shared" ca="1" si="593"/>
        <v>119000.48803708778</v>
      </c>
      <c r="BF1096" s="39">
        <v>-39278.745999999999</v>
      </c>
      <c r="BG1096" s="15">
        <f t="shared" ca="1" si="594"/>
        <v>2981917.7658682745</v>
      </c>
      <c r="BH1096" s="15"/>
      <c r="BI1096" s="15"/>
    </row>
    <row r="1097" spans="1:61" ht="11.25" x14ac:dyDescent="0.2">
      <c r="A1097" s="20">
        <v>41115</v>
      </c>
      <c r="B1097" s="20"/>
      <c r="C1097" s="20">
        <v>1</v>
      </c>
      <c r="D1097" s="20">
        <f t="shared" si="578"/>
        <v>4</v>
      </c>
      <c r="E1097" s="47">
        <f t="shared" si="579"/>
        <v>3</v>
      </c>
      <c r="F1097" s="47">
        <f t="shared" si="580"/>
        <v>43</v>
      </c>
      <c r="G1097" s="21" t="s">
        <v>1178</v>
      </c>
      <c r="H1097" s="29">
        <v>1732</v>
      </c>
      <c r="I1097" s="48"/>
      <c r="J1097" s="29">
        <f t="shared" si="581"/>
        <v>2791.8805970149256</v>
      </c>
      <c r="K1097" s="125">
        <v>77187.850000000006</v>
      </c>
      <c r="L1097" s="125">
        <v>286521</v>
      </c>
      <c r="M1097" s="125">
        <v>0</v>
      </c>
      <c r="N1097" s="126">
        <f t="shared" si="561"/>
        <v>167318.44200000001</v>
      </c>
      <c r="O1097" s="126">
        <f t="shared" ca="1" si="562"/>
        <v>544457.58954299265</v>
      </c>
      <c r="P1097" s="126">
        <f t="shared" ca="1" si="563"/>
        <v>113142</v>
      </c>
      <c r="Q1097" s="49">
        <f t="shared" si="582"/>
        <v>1</v>
      </c>
      <c r="R1097" s="49">
        <f t="shared" si="583"/>
        <v>0</v>
      </c>
      <c r="S1097" s="49">
        <f ca="1">OFFSET(V!$B$7,D1097,Q1097)*H1097</f>
        <v>7776.68</v>
      </c>
      <c r="T1097" s="49">
        <f ca="1">IF(R1097&gt;0,OFFSET(V!$I$7,D1097,R1097)*IF(R1097=1,H1097-9300,IF(R1097=2,H1097-18000,IF(R1097=3,H1097-45000,0))),0)</f>
        <v>0</v>
      </c>
      <c r="U1097" s="49">
        <f>IF(AND(I1097=1,H1097&gt;20000,H1097&lt;=45000),H1097*V!$G$7,0)+IF(AND(I1097=1,H1097&gt;45000,H1097&lt;=50000),V!$G$7/5000*(50000-H1097)*H1097,0)</f>
        <v>0</v>
      </c>
      <c r="V1097" s="50">
        <f t="shared" ca="1" si="564"/>
        <v>7776.68</v>
      </c>
      <c r="W1097" s="51">
        <v>0</v>
      </c>
      <c r="X1097" s="51">
        <v>0</v>
      </c>
      <c r="Y1097" s="52">
        <v>0</v>
      </c>
      <c r="Z1097" s="52">
        <v>48788.718269223777</v>
      </c>
      <c r="AA1097" s="52">
        <v>2802</v>
      </c>
      <c r="AB1097" s="138">
        <f t="shared" si="584"/>
        <v>1802</v>
      </c>
      <c r="AC1097" s="52">
        <v>46956.119127911443</v>
      </c>
      <c r="AD1097" s="138">
        <f t="shared" si="565"/>
        <v>0</v>
      </c>
      <c r="AE1097" s="138">
        <f t="shared" si="566"/>
        <v>1732</v>
      </c>
      <c r="AF1097" s="138">
        <f t="shared" si="567"/>
        <v>0</v>
      </c>
      <c r="AG1097" s="138">
        <f t="shared" si="568"/>
        <v>0</v>
      </c>
      <c r="AH1097" s="29"/>
      <c r="AI1097" s="29"/>
      <c r="AJ1097" s="15"/>
      <c r="AK1097" s="51">
        <f t="shared" ca="1" si="569"/>
        <v>1265828.5482687759</v>
      </c>
      <c r="AL1097" s="15">
        <f t="shared" ca="1" si="570"/>
        <v>1386747.2282687759</v>
      </c>
      <c r="AM1097" s="49">
        <f t="shared" ca="1" si="571"/>
        <v>7596.43493333062</v>
      </c>
      <c r="AN1097" s="49">
        <f t="shared" ca="1" si="572"/>
        <v>0</v>
      </c>
      <c r="AO1097" s="15"/>
      <c r="AP1097" s="49">
        <f t="shared" ca="1" si="573"/>
        <v>27323.972519121326</v>
      </c>
      <c r="AQ1097" s="15">
        <f t="shared" si="585"/>
        <v>46956.119127911443</v>
      </c>
      <c r="AR1097" s="15">
        <f t="shared" si="586"/>
        <v>0</v>
      </c>
      <c r="AS1097" s="15"/>
      <c r="AT1097" s="15"/>
      <c r="AU1097" s="51">
        <f t="shared" si="574"/>
        <v>901</v>
      </c>
      <c r="AV1097" s="51">
        <f t="shared" ca="1" si="575"/>
        <v>28939.999399252556</v>
      </c>
      <c r="AW1097" s="51">
        <f t="shared" ca="1" si="587"/>
        <v>0</v>
      </c>
      <c r="AX1097" s="15">
        <f t="shared" ca="1" si="588"/>
        <v>10208.852790462435</v>
      </c>
      <c r="AY1097" s="51">
        <f t="shared" ca="1" si="589"/>
        <v>-620.50760510781186</v>
      </c>
      <c r="AZ1097" s="52">
        <f t="shared" ca="1" si="576"/>
        <v>0</v>
      </c>
      <c r="BA1097" s="52">
        <f t="shared" ca="1" si="577"/>
        <v>0</v>
      </c>
      <c r="BB1097" s="52">
        <f t="shared" si="590"/>
        <v>0</v>
      </c>
      <c r="BC1097" s="39">
        <f t="shared" si="591"/>
        <v>0</v>
      </c>
      <c r="BD1097" s="51">
        <f t="shared" ca="1" si="592"/>
        <v>0</v>
      </c>
      <c r="BE1097" s="15">
        <f t="shared" ca="1" si="593"/>
        <v>56544.464313266064</v>
      </c>
      <c r="BF1097" s="39">
        <v>-18579.825000000001</v>
      </c>
      <c r="BG1097" s="15">
        <f t="shared" ca="1" si="594"/>
        <v>1432308.3025153726</v>
      </c>
      <c r="BH1097" s="15"/>
      <c r="BI1097" s="15"/>
    </row>
    <row r="1098" spans="1:61" ht="11.25" x14ac:dyDescent="0.2">
      <c r="A1098" s="20">
        <v>41116</v>
      </c>
      <c r="B1098" s="20"/>
      <c r="C1098" s="20">
        <v>1</v>
      </c>
      <c r="D1098" s="20">
        <f t="shared" si="578"/>
        <v>4</v>
      </c>
      <c r="E1098" s="47">
        <f t="shared" si="579"/>
        <v>5</v>
      </c>
      <c r="F1098" s="47">
        <f t="shared" si="580"/>
        <v>45</v>
      </c>
      <c r="G1098" s="21" t="s">
        <v>1179</v>
      </c>
      <c r="H1098" s="29">
        <v>8015</v>
      </c>
      <c r="I1098" s="48"/>
      <c r="J1098" s="29">
        <f t="shared" si="581"/>
        <v>12919.701492537313</v>
      </c>
      <c r="K1098" s="125">
        <v>662706.35</v>
      </c>
      <c r="L1098" s="125">
        <v>4250435.3899999997</v>
      </c>
      <c r="M1098" s="125">
        <v>0</v>
      </c>
      <c r="N1098" s="126">
        <f t="shared" si="561"/>
        <v>2134818.3741000001</v>
      </c>
      <c r="O1098" s="126">
        <f t="shared" ca="1" si="562"/>
        <v>2519530.93544289</v>
      </c>
      <c r="P1098" s="126">
        <f t="shared" ca="1" si="563"/>
        <v>115414</v>
      </c>
      <c r="Q1098" s="49">
        <f t="shared" si="582"/>
        <v>1</v>
      </c>
      <c r="R1098" s="49">
        <f t="shared" si="583"/>
        <v>0</v>
      </c>
      <c r="S1098" s="49">
        <f ca="1">OFFSET(V!$B$7,D1098,Q1098)*H1098</f>
        <v>35987.35</v>
      </c>
      <c r="T1098" s="49">
        <f ca="1">IF(R1098&gt;0,OFFSET(V!$I$7,D1098,R1098)*IF(R1098=1,H1098-9300,IF(R1098=2,H1098-18000,IF(R1098=3,H1098-45000,0))),0)</f>
        <v>0</v>
      </c>
      <c r="U1098" s="49">
        <f>IF(AND(I1098=1,H1098&gt;20000,H1098&lt;=45000),H1098*V!$G$7,0)+IF(AND(I1098=1,H1098&gt;45000,H1098&lt;=50000),V!$G$7/5000*(50000-H1098)*H1098,0)</f>
        <v>0</v>
      </c>
      <c r="V1098" s="50">
        <f t="shared" ca="1" si="564"/>
        <v>35987.35</v>
      </c>
      <c r="W1098" s="51">
        <v>38496.600000000006</v>
      </c>
      <c r="X1098" s="51">
        <v>0</v>
      </c>
      <c r="Y1098" s="52">
        <v>0</v>
      </c>
      <c r="Z1098" s="52">
        <v>434328.37946847087</v>
      </c>
      <c r="AA1098" s="52">
        <v>14802</v>
      </c>
      <c r="AB1098" s="138">
        <f t="shared" si="584"/>
        <v>13802</v>
      </c>
      <c r="AC1098" s="52">
        <v>418014.16086429846</v>
      </c>
      <c r="AD1098" s="138">
        <f t="shared" si="565"/>
        <v>0</v>
      </c>
      <c r="AE1098" s="138">
        <f t="shared" si="566"/>
        <v>8015</v>
      </c>
      <c r="AF1098" s="138">
        <f t="shared" si="567"/>
        <v>0</v>
      </c>
      <c r="AG1098" s="138">
        <f t="shared" si="568"/>
        <v>0</v>
      </c>
      <c r="AH1098" s="29"/>
      <c r="AI1098" s="29"/>
      <c r="AJ1098" s="15"/>
      <c r="AK1098" s="51">
        <f t="shared" ca="1" si="569"/>
        <v>5857745.851255334</v>
      </c>
      <c r="AL1098" s="15">
        <f t="shared" ca="1" si="570"/>
        <v>6047643.8012553332</v>
      </c>
      <c r="AM1098" s="49">
        <f t="shared" ca="1" si="571"/>
        <v>35153.248262497065</v>
      </c>
      <c r="AN1098" s="49">
        <f t="shared" ca="1" si="572"/>
        <v>0</v>
      </c>
      <c r="AO1098" s="15"/>
      <c r="AP1098" s="49">
        <f t="shared" ca="1" si="573"/>
        <v>243244.28117549335</v>
      </c>
      <c r="AQ1098" s="15">
        <f t="shared" si="585"/>
        <v>418014.16086429846</v>
      </c>
      <c r="AR1098" s="15">
        <f t="shared" si="586"/>
        <v>0</v>
      </c>
      <c r="AS1098" s="15"/>
      <c r="AT1098" s="15"/>
      <c r="AU1098" s="51">
        <f t="shared" si="574"/>
        <v>6901</v>
      </c>
      <c r="AV1098" s="51">
        <f t="shared" ca="1" si="575"/>
        <v>133922.68775116006</v>
      </c>
      <c r="AW1098" s="51">
        <f t="shared" ca="1" si="587"/>
        <v>0</v>
      </c>
      <c r="AX1098" s="15">
        <f t="shared" ca="1" si="588"/>
        <v>0</v>
      </c>
      <c r="AY1098" s="51">
        <f t="shared" ca="1" si="589"/>
        <v>0</v>
      </c>
      <c r="AZ1098" s="52">
        <f t="shared" ca="1" si="576"/>
        <v>0</v>
      </c>
      <c r="BA1098" s="52">
        <f t="shared" ca="1" si="577"/>
        <v>0</v>
      </c>
      <c r="BB1098" s="52">
        <f t="shared" si="590"/>
        <v>0</v>
      </c>
      <c r="BC1098" s="39">
        <f t="shared" si="591"/>
        <v>0</v>
      </c>
      <c r="BD1098" s="51">
        <f t="shared" ca="1" si="592"/>
        <v>0</v>
      </c>
      <c r="BE1098" s="15">
        <f t="shared" ca="1" si="593"/>
        <v>384067.96892665338</v>
      </c>
      <c r="BF1098" s="39">
        <v>-115964.38400000001</v>
      </c>
      <c r="BG1098" s="15">
        <f t="shared" ca="1" si="594"/>
        <v>6350900.6344444836</v>
      </c>
      <c r="BH1098" s="15"/>
      <c r="BI1098" s="15"/>
    </row>
    <row r="1099" spans="1:61" ht="11.25" x14ac:dyDescent="0.2">
      <c r="A1099" s="20">
        <v>41117</v>
      </c>
      <c r="B1099" s="20"/>
      <c r="C1099" s="20">
        <v>1</v>
      </c>
      <c r="D1099" s="20">
        <f t="shared" si="578"/>
        <v>4</v>
      </c>
      <c r="E1099" s="47">
        <f t="shared" si="579"/>
        <v>2</v>
      </c>
      <c r="F1099" s="47">
        <f t="shared" si="580"/>
        <v>42</v>
      </c>
      <c r="G1099" s="21" t="s">
        <v>1180</v>
      </c>
      <c r="H1099" s="29">
        <v>938</v>
      </c>
      <c r="I1099" s="48"/>
      <c r="J1099" s="29">
        <f t="shared" si="581"/>
        <v>1512</v>
      </c>
      <c r="K1099" s="125">
        <v>32011.35</v>
      </c>
      <c r="L1099" s="125">
        <v>22575.05</v>
      </c>
      <c r="M1099" s="125">
        <v>32617</v>
      </c>
      <c r="N1099" s="126">
        <f t="shared" si="561"/>
        <v>64469.441500000001</v>
      </c>
      <c r="O1099" s="126">
        <f t="shared" ca="1" si="562"/>
        <v>294862.13567628583</v>
      </c>
      <c r="P1099" s="126">
        <f t="shared" ca="1" si="563"/>
        <v>69118</v>
      </c>
      <c r="Q1099" s="49">
        <f t="shared" si="582"/>
        <v>1</v>
      </c>
      <c r="R1099" s="49">
        <f t="shared" si="583"/>
        <v>0</v>
      </c>
      <c r="S1099" s="49">
        <f ca="1">OFFSET(V!$B$7,D1099,Q1099)*H1099</f>
        <v>4211.62</v>
      </c>
      <c r="T1099" s="49">
        <f ca="1">IF(R1099&gt;0,OFFSET(V!$I$7,D1099,R1099)*IF(R1099=1,H1099-9300,IF(R1099=2,H1099-18000,IF(R1099=3,H1099-45000,0))),0)</f>
        <v>0</v>
      </c>
      <c r="U1099" s="49">
        <f>IF(AND(I1099=1,H1099&gt;20000,H1099&lt;=45000),H1099*V!$G$7,0)+IF(AND(I1099=1,H1099&gt;45000,H1099&lt;=50000),V!$G$7/5000*(50000-H1099)*H1099,0)</f>
        <v>0</v>
      </c>
      <c r="V1099" s="50">
        <f t="shared" ca="1" si="564"/>
        <v>4211.62</v>
      </c>
      <c r="W1099" s="51">
        <v>0</v>
      </c>
      <c r="X1099" s="51">
        <v>0</v>
      </c>
      <c r="Y1099" s="52">
        <v>0</v>
      </c>
      <c r="Z1099" s="52">
        <v>26808.935851689275</v>
      </c>
      <c r="AA1099" s="52">
        <v>11312</v>
      </c>
      <c r="AB1099" s="138">
        <f t="shared" si="584"/>
        <v>10312</v>
      </c>
      <c r="AC1099" s="52">
        <v>25801.940083729234</v>
      </c>
      <c r="AD1099" s="138">
        <f t="shared" si="565"/>
        <v>0</v>
      </c>
      <c r="AE1099" s="138">
        <f t="shared" si="566"/>
        <v>938</v>
      </c>
      <c r="AF1099" s="138">
        <f t="shared" si="567"/>
        <v>0</v>
      </c>
      <c r="AG1099" s="138">
        <f t="shared" si="568"/>
        <v>0</v>
      </c>
      <c r="AH1099" s="29"/>
      <c r="AI1099" s="29"/>
      <c r="AJ1099" s="15"/>
      <c r="AK1099" s="51">
        <f t="shared" ca="1" si="569"/>
        <v>685535.32233031851</v>
      </c>
      <c r="AL1099" s="15">
        <f t="shared" ca="1" si="570"/>
        <v>758864.9423303185</v>
      </c>
      <c r="AM1099" s="49">
        <f t="shared" ca="1" si="571"/>
        <v>4114.0046001524952</v>
      </c>
      <c r="AN1099" s="49">
        <f t="shared" ca="1" si="572"/>
        <v>0</v>
      </c>
      <c r="AO1099" s="15"/>
      <c r="AP1099" s="49">
        <f t="shared" ca="1" si="573"/>
        <v>15014.262568576771</v>
      </c>
      <c r="AQ1099" s="15">
        <f t="shared" si="585"/>
        <v>25801.940083729234</v>
      </c>
      <c r="AR1099" s="15">
        <f t="shared" si="586"/>
        <v>0</v>
      </c>
      <c r="AS1099" s="15"/>
      <c r="AT1099" s="15"/>
      <c r="AU1099" s="51">
        <f t="shared" si="574"/>
        <v>5156</v>
      </c>
      <c r="AV1099" s="51">
        <f t="shared" ca="1" si="575"/>
        <v>15673.04817349821</v>
      </c>
      <c r="AW1099" s="51">
        <f t="shared" ca="1" si="587"/>
        <v>0</v>
      </c>
      <c r="AX1099" s="15">
        <f t="shared" ca="1" si="588"/>
        <v>10041.370658345746</v>
      </c>
      <c r="AY1099" s="51">
        <f t="shared" ca="1" si="589"/>
        <v>-610.32781910921585</v>
      </c>
      <c r="AZ1099" s="52">
        <f t="shared" ca="1" si="576"/>
        <v>0</v>
      </c>
      <c r="BA1099" s="52">
        <f t="shared" ca="1" si="577"/>
        <v>0</v>
      </c>
      <c r="BB1099" s="52">
        <f t="shared" si="590"/>
        <v>0</v>
      </c>
      <c r="BC1099" s="39">
        <f t="shared" si="591"/>
        <v>0</v>
      </c>
      <c r="BD1099" s="51">
        <f t="shared" ca="1" si="592"/>
        <v>0</v>
      </c>
      <c r="BE1099" s="15">
        <f t="shared" ca="1" si="593"/>
        <v>35232.982922965763</v>
      </c>
      <c r="BF1099" s="39">
        <v>-8806.0130000000008</v>
      </c>
      <c r="BG1099" s="15">
        <f t="shared" ca="1" si="594"/>
        <v>789405.91685343673</v>
      </c>
      <c r="BH1099" s="15"/>
      <c r="BI1099" s="15"/>
    </row>
    <row r="1100" spans="1:61" ht="11.25" x14ac:dyDescent="0.2">
      <c r="A1100" s="20">
        <v>41118</v>
      </c>
      <c r="B1100" s="20"/>
      <c r="C1100" s="20">
        <v>1</v>
      </c>
      <c r="D1100" s="20">
        <f t="shared" si="578"/>
        <v>4</v>
      </c>
      <c r="E1100" s="47">
        <f t="shared" si="579"/>
        <v>4</v>
      </c>
      <c r="F1100" s="47">
        <f t="shared" si="580"/>
        <v>44</v>
      </c>
      <c r="G1100" s="21" t="s">
        <v>1181</v>
      </c>
      <c r="H1100" s="29">
        <v>4127</v>
      </c>
      <c r="I1100" s="48"/>
      <c r="J1100" s="29">
        <f t="shared" si="581"/>
        <v>6652.4776119402986</v>
      </c>
      <c r="K1100" s="125">
        <v>176024.15000000002</v>
      </c>
      <c r="L1100" s="125">
        <v>150481.34</v>
      </c>
      <c r="M1100" s="125">
        <v>96982</v>
      </c>
      <c r="N1100" s="126">
        <f t="shared" si="561"/>
        <v>282407.11060000001</v>
      </c>
      <c r="O1100" s="126">
        <f t="shared" ca="1" si="562"/>
        <v>1297330.5265842555</v>
      </c>
      <c r="P1100" s="126">
        <f t="shared" ca="1" si="563"/>
        <v>304477</v>
      </c>
      <c r="Q1100" s="49">
        <f t="shared" si="582"/>
        <v>1</v>
      </c>
      <c r="R1100" s="49">
        <f t="shared" si="583"/>
        <v>0</v>
      </c>
      <c r="S1100" s="49">
        <f ca="1">OFFSET(V!$B$7,D1100,Q1100)*H1100</f>
        <v>18530.23</v>
      </c>
      <c r="T1100" s="49">
        <f ca="1">IF(R1100&gt;0,OFFSET(V!$I$7,D1100,R1100)*IF(R1100=1,H1100-9300,IF(R1100=2,H1100-18000,IF(R1100=3,H1100-45000,0))),0)</f>
        <v>0</v>
      </c>
      <c r="U1100" s="49">
        <f>IF(AND(I1100=1,H1100&gt;20000,H1100&lt;=45000),H1100*V!$G$7,0)+IF(AND(I1100=1,H1100&gt;45000,H1100&lt;=50000),V!$G$7/5000*(50000-H1100)*H1100,0)</f>
        <v>0</v>
      </c>
      <c r="V1100" s="50">
        <f t="shared" ca="1" si="564"/>
        <v>18530.23</v>
      </c>
      <c r="W1100" s="51">
        <v>19295.559999999998</v>
      </c>
      <c r="X1100" s="51">
        <v>0</v>
      </c>
      <c r="Y1100" s="52">
        <v>0</v>
      </c>
      <c r="Z1100" s="52">
        <v>61513.716997449163</v>
      </c>
      <c r="AA1100" s="52">
        <v>0</v>
      </c>
      <c r="AB1100" s="138">
        <f t="shared" si="584"/>
        <v>0</v>
      </c>
      <c r="AC1100" s="52">
        <v>59203.142156634662</v>
      </c>
      <c r="AD1100" s="138">
        <f t="shared" si="565"/>
        <v>0</v>
      </c>
      <c r="AE1100" s="138">
        <f t="shared" si="566"/>
        <v>4127</v>
      </c>
      <c r="AF1100" s="138">
        <f t="shared" si="567"/>
        <v>0</v>
      </c>
      <c r="AG1100" s="138">
        <f t="shared" si="568"/>
        <v>0</v>
      </c>
      <c r="AH1100" s="29"/>
      <c r="AI1100" s="29"/>
      <c r="AJ1100" s="15"/>
      <c r="AK1100" s="51">
        <f t="shared" ca="1" si="569"/>
        <v>3016209.2486750796</v>
      </c>
      <c r="AL1100" s="15">
        <f t="shared" ca="1" si="570"/>
        <v>3358512.0386750796</v>
      </c>
      <c r="AM1100" s="49">
        <f t="shared" ca="1" si="571"/>
        <v>18100.743054189072</v>
      </c>
      <c r="AN1100" s="49">
        <f t="shared" ca="1" si="572"/>
        <v>0</v>
      </c>
      <c r="AO1100" s="15"/>
      <c r="AP1100" s="49">
        <f t="shared" ca="1" si="573"/>
        <v>34450.569156426594</v>
      </c>
      <c r="AQ1100" s="15">
        <f t="shared" si="585"/>
        <v>59203.142156634662</v>
      </c>
      <c r="AR1100" s="15">
        <f t="shared" si="586"/>
        <v>0</v>
      </c>
      <c r="AS1100" s="15"/>
      <c r="AT1100" s="15"/>
      <c r="AU1100" s="51">
        <f t="shared" si="574"/>
        <v>0</v>
      </c>
      <c r="AV1100" s="51">
        <f t="shared" ca="1" si="575"/>
        <v>68958.070162075805</v>
      </c>
      <c r="AW1100" s="51">
        <f t="shared" ca="1" si="587"/>
        <v>0</v>
      </c>
      <c r="AX1100" s="15">
        <f t="shared" ca="1" si="588"/>
        <v>44205.49716186773</v>
      </c>
      <c r="AY1100" s="51">
        <f t="shared" ca="1" si="589"/>
        <v>-2686.8687147822234</v>
      </c>
      <c r="AZ1100" s="52">
        <f t="shared" ca="1" si="576"/>
        <v>0</v>
      </c>
      <c r="BA1100" s="52">
        <f t="shared" ca="1" si="577"/>
        <v>0</v>
      </c>
      <c r="BB1100" s="52">
        <f t="shared" si="590"/>
        <v>0</v>
      </c>
      <c r="BC1100" s="39">
        <f t="shared" si="591"/>
        <v>0</v>
      </c>
      <c r="BD1100" s="51">
        <f t="shared" ca="1" si="592"/>
        <v>0</v>
      </c>
      <c r="BE1100" s="15">
        <f t="shared" ca="1" si="593"/>
        <v>100721.77060372017</v>
      </c>
      <c r="BF1100" s="39">
        <v>-39202.118999999999</v>
      </c>
      <c r="BG1100" s="15">
        <f t="shared" ca="1" si="594"/>
        <v>3438132.433332989</v>
      </c>
      <c r="BH1100" s="15"/>
      <c r="BI1100" s="15"/>
    </row>
    <row r="1101" spans="1:61" ht="11.25" x14ac:dyDescent="0.2">
      <c r="A1101" s="20">
        <v>41119</v>
      </c>
      <c r="B1101" s="20"/>
      <c r="C1101" s="20">
        <v>1</v>
      </c>
      <c r="D1101" s="20">
        <f t="shared" si="578"/>
        <v>4</v>
      </c>
      <c r="E1101" s="47">
        <f t="shared" si="579"/>
        <v>3</v>
      </c>
      <c r="F1101" s="47">
        <f t="shared" si="580"/>
        <v>43</v>
      </c>
      <c r="G1101" s="21" t="s">
        <v>1182</v>
      </c>
      <c r="H1101" s="29">
        <v>2065</v>
      </c>
      <c r="I1101" s="48"/>
      <c r="J1101" s="29">
        <f t="shared" si="581"/>
        <v>3328.6567164179105</v>
      </c>
      <c r="K1101" s="125">
        <v>84077.75</v>
      </c>
      <c r="L1101" s="125">
        <v>137497.82</v>
      </c>
      <c r="M1101" s="125">
        <v>21011</v>
      </c>
      <c r="N1101" s="126">
        <f t="shared" si="561"/>
        <v>135171.1298</v>
      </c>
      <c r="O1101" s="126">
        <f t="shared" ca="1" si="562"/>
        <v>649136.79122764419</v>
      </c>
      <c r="P1101" s="126">
        <f t="shared" ca="1" si="563"/>
        <v>154190</v>
      </c>
      <c r="Q1101" s="49">
        <f t="shared" si="582"/>
        <v>1</v>
      </c>
      <c r="R1101" s="49">
        <f t="shared" si="583"/>
        <v>0</v>
      </c>
      <c r="S1101" s="49">
        <f ca="1">OFFSET(V!$B$7,D1101,Q1101)*H1101</f>
        <v>9271.85</v>
      </c>
      <c r="T1101" s="49">
        <f ca="1">IF(R1101&gt;0,OFFSET(V!$I$7,D1101,R1101)*IF(R1101=1,H1101-9300,IF(R1101=2,H1101-18000,IF(R1101=3,H1101-45000,0))),0)</f>
        <v>0</v>
      </c>
      <c r="U1101" s="49">
        <f>IF(AND(I1101=1,H1101&gt;20000,H1101&lt;=45000),H1101*V!$G$7,0)+IF(AND(I1101=1,H1101&gt;45000,H1101&lt;=50000),V!$G$7/5000*(50000-H1101)*H1101,0)</f>
        <v>0</v>
      </c>
      <c r="V1101" s="50">
        <f t="shared" ca="1" si="564"/>
        <v>9271.85</v>
      </c>
      <c r="W1101" s="51">
        <v>11482.759999999998</v>
      </c>
      <c r="X1101" s="51">
        <v>0</v>
      </c>
      <c r="Y1101" s="52">
        <v>0</v>
      </c>
      <c r="Z1101" s="52">
        <v>55121.356365776905</v>
      </c>
      <c r="AA1101" s="52">
        <v>2144</v>
      </c>
      <c r="AB1101" s="138">
        <f t="shared" si="584"/>
        <v>1144</v>
      </c>
      <c r="AC1101" s="52">
        <v>53050.891021996496</v>
      </c>
      <c r="AD1101" s="138">
        <f t="shared" si="565"/>
        <v>0</v>
      </c>
      <c r="AE1101" s="138">
        <f t="shared" si="566"/>
        <v>2065</v>
      </c>
      <c r="AF1101" s="138">
        <f t="shared" si="567"/>
        <v>0</v>
      </c>
      <c r="AG1101" s="138">
        <f t="shared" si="568"/>
        <v>0</v>
      </c>
      <c r="AH1101" s="29"/>
      <c r="AI1101" s="29"/>
      <c r="AJ1101" s="15"/>
      <c r="AK1101" s="51">
        <f t="shared" ca="1" si="569"/>
        <v>1509200.8961749549</v>
      </c>
      <c r="AL1101" s="15">
        <f t="shared" ca="1" si="570"/>
        <v>1684145.5061749551</v>
      </c>
      <c r="AM1101" s="49">
        <f t="shared" ca="1" si="571"/>
        <v>9056.950425708852</v>
      </c>
      <c r="AN1101" s="49">
        <f t="shared" ca="1" si="572"/>
        <v>0</v>
      </c>
      <c r="AO1101" s="15"/>
      <c r="AP1101" s="49">
        <f t="shared" ca="1" si="573"/>
        <v>30870.547126163394</v>
      </c>
      <c r="AQ1101" s="15">
        <f t="shared" si="585"/>
        <v>53050.891021996496</v>
      </c>
      <c r="AR1101" s="15">
        <f t="shared" si="586"/>
        <v>0</v>
      </c>
      <c r="AS1101" s="15"/>
      <c r="AT1101" s="15"/>
      <c r="AU1101" s="51">
        <f t="shared" si="574"/>
        <v>572</v>
      </c>
      <c r="AV1101" s="51">
        <f t="shared" ca="1" si="575"/>
        <v>34504.098590910238</v>
      </c>
      <c r="AW1101" s="51">
        <f t="shared" ca="1" si="587"/>
        <v>0</v>
      </c>
      <c r="AX1101" s="15">
        <f t="shared" ca="1" si="588"/>
        <v>12895.754695077143</v>
      </c>
      <c r="AY1101" s="51">
        <f t="shared" ca="1" si="589"/>
        <v>-783.82106453487927</v>
      </c>
      <c r="AZ1101" s="52">
        <f t="shared" ca="1" si="576"/>
        <v>0</v>
      </c>
      <c r="BA1101" s="52">
        <f t="shared" ca="1" si="577"/>
        <v>0</v>
      </c>
      <c r="BB1101" s="52">
        <f t="shared" si="590"/>
        <v>0</v>
      </c>
      <c r="BC1101" s="39">
        <f t="shared" si="591"/>
        <v>0</v>
      </c>
      <c r="BD1101" s="51">
        <f t="shared" ca="1" si="592"/>
        <v>0</v>
      </c>
      <c r="BE1101" s="15">
        <f t="shared" ca="1" si="593"/>
        <v>65162.824652538759</v>
      </c>
      <c r="BF1101" s="39">
        <v>-20937.695</v>
      </c>
      <c r="BG1101" s="15">
        <f t="shared" ca="1" si="594"/>
        <v>1737427.5862532028</v>
      </c>
      <c r="BH1101" s="15"/>
      <c r="BI1101" s="15"/>
    </row>
    <row r="1102" spans="1:61" ht="11.25" x14ac:dyDescent="0.2">
      <c r="A1102" s="20">
        <v>41120</v>
      </c>
      <c r="B1102" s="20"/>
      <c r="C1102" s="20">
        <v>1</v>
      </c>
      <c r="D1102" s="20">
        <f t="shared" si="578"/>
        <v>4</v>
      </c>
      <c r="E1102" s="47">
        <f t="shared" si="579"/>
        <v>4</v>
      </c>
      <c r="F1102" s="47">
        <f t="shared" si="580"/>
        <v>44</v>
      </c>
      <c r="G1102" s="21" t="s">
        <v>1183</v>
      </c>
      <c r="H1102" s="29">
        <v>3745</v>
      </c>
      <c r="I1102" s="48"/>
      <c r="J1102" s="29">
        <f t="shared" si="581"/>
        <v>6036.7164179104475</v>
      </c>
      <c r="K1102" s="125">
        <v>209671.85</v>
      </c>
      <c r="L1102" s="125">
        <v>342781.02</v>
      </c>
      <c r="M1102" s="125">
        <v>60134</v>
      </c>
      <c r="N1102" s="126">
        <f t="shared" si="561"/>
        <v>344782.32980000001</v>
      </c>
      <c r="O1102" s="126">
        <f t="shared" ca="1" si="562"/>
        <v>1177248.0790060665</v>
      </c>
      <c r="P1102" s="126">
        <f t="shared" ca="1" si="563"/>
        <v>249740</v>
      </c>
      <c r="Q1102" s="49">
        <f t="shared" si="582"/>
        <v>1</v>
      </c>
      <c r="R1102" s="49">
        <f t="shared" si="583"/>
        <v>0</v>
      </c>
      <c r="S1102" s="49">
        <f ca="1">OFFSET(V!$B$7,D1102,Q1102)*H1102</f>
        <v>16815.05</v>
      </c>
      <c r="T1102" s="49">
        <f ca="1">IF(R1102&gt;0,OFFSET(V!$I$7,D1102,R1102)*IF(R1102=1,H1102-9300,IF(R1102=2,H1102-18000,IF(R1102=3,H1102-45000,0))),0)</f>
        <v>0</v>
      </c>
      <c r="U1102" s="49">
        <f>IF(AND(I1102=1,H1102&gt;20000,H1102&lt;=45000),H1102*V!$G$7,0)+IF(AND(I1102=1,H1102&gt;45000,H1102&lt;=50000),V!$G$7/5000*(50000-H1102)*H1102,0)</f>
        <v>0</v>
      </c>
      <c r="V1102" s="50">
        <f t="shared" ca="1" si="564"/>
        <v>16815.05</v>
      </c>
      <c r="W1102" s="51">
        <v>18133.919999999998</v>
      </c>
      <c r="X1102" s="51">
        <v>0</v>
      </c>
      <c r="Y1102" s="52">
        <v>1.65E-3</v>
      </c>
      <c r="Z1102" s="52">
        <v>139322.80546209021</v>
      </c>
      <c r="AA1102" s="52">
        <v>0</v>
      </c>
      <c r="AB1102" s="138">
        <f t="shared" si="584"/>
        <v>0</v>
      </c>
      <c r="AC1102" s="52">
        <v>134089.56993730884</v>
      </c>
      <c r="AD1102" s="138">
        <f t="shared" si="565"/>
        <v>0</v>
      </c>
      <c r="AE1102" s="138">
        <f t="shared" si="566"/>
        <v>3745</v>
      </c>
      <c r="AF1102" s="138">
        <f t="shared" si="567"/>
        <v>0</v>
      </c>
      <c r="AG1102" s="138">
        <f t="shared" si="568"/>
        <v>0</v>
      </c>
      <c r="AH1102" s="29"/>
      <c r="AI1102" s="29"/>
      <c r="AJ1102" s="15"/>
      <c r="AK1102" s="51">
        <f t="shared" ca="1" si="569"/>
        <v>2737025.3540800028</v>
      </c>
      <c r="AL1102" s="15">
        <f t="shared" ca="1" si="570"/>
        <v>3021714.3240800025</v>
      </c>
      <c r="AM1102" s="49">
        <f t="shared" ca="1" si="571"/>
        <v>16425.31687374317</v>
      </c>
      <c r="AN1102" s="49">
        <f t="shared" ca="1" si="572"/>
        <v>66.874726888447881</v>
      </c>
      <c r="AO1102" s="15"/>
      <c r="AP1102" s="49">
        <f t="shared" ca="1" si="573"/>
        <v>78027.311287954566</v>
      </c>
      <c r="AQ1102" s="15">
        <f t="shared" si="585"/>
        <v>134089.56993730884</v>
      </c>
      <c r="AR1102" s="15">
        <f t="shared" si="586"/>
        <v>0</v>
      </c>
      <c r="AS1102" s="15"/>
      <c r="AT1102" s="15"/>
      <c r="AU1102" s="51">
        <f t="shared" si="574"/>
        <v>0</v>
      </c>
      <c r="AV1102" s="51">
        <f t="shared" ca="1" si="575"/>
        <v>62575.229647921951</v>
      </c>
      <c r="AW1102" s="51">
        <f t="shared" ca="1" si="587"/>
        <v>0</v>
      </c>
      <c r="AX1102" s="15">
        <f t="shared" ca="1" si="588"/>
        <v>6512.9709985676745</v>
      </c>
      <c r="AY1102" s="51">
        <f t="shared" ca="1" si="589"/>
        <v>-395.86701066288947</v>
      </c>
      <c r="AZ1102" s="52">
        <f t="shared" ca="1" si="576"/>
        <v>0</v>
      </c>
      <c r="BA1102" s="52">
        <f t="shared" ca="1" si="577"/>
        <v>0</v>
      </c>
      <c r="BB1102" s="52">
        <f t="shared" si="590"/>
        <v>0</v>
      </c>
      <c r="BC1102" s="39">
        <f t="shared" si="591"/>
        <v>0</v>
      </c>
      <c r="BD1102" s="51">
        <f t="shared" ca="1" si="592"/>
        <v>0</v>
      </c>
      <c r="BE1102" s="15">
        <f t="shared" ca="1" si="593"/>
        <v>140206.67392521363</v>
      </c>
      <c r="BF1102" s="39">
        <v>-37730.071000000004</v>
      </c>
      <c r="BG1102" s="15">
        <f t="shared" ca="1" si="594"/>
        <v>3140683.1186058475</v>
      </c>
      <c r="BH1102" s="15"/>
      <c r="BI1102" s="15"/>
    </row>
    <row r="1103" spans="1:61" ht="11.25" x14ac:dyDescent="0.2">
      <c r="A1103" s="20">
        <v>41121</v>
      </c>
      <c r="B1103" s="20"/>
      <c r="C1103" s="20">
        <v>1</v>
      </c>
      <c r="D1103" s="20">
        <f t="shared" si="578"/>
        <v>4</v>
      </c>
      <c r="E1103" s="47">
        <f t="shared" si="579"/>
        <v>2</v>
      </c>
      <c r="F1103" s="47">
        <f t="shared" si="580"/>
        <v>42</v>
      </c>
      <c r="G1103" s="21" t="s">
        <v>1184</v>
      </c>
      <c r="H1103" s="29">
        <v>829</v>
      </c>
      <c r="I1103" s="48"/>
      <c r="J1103" s="29">
        <f t="shared" si="581"/>
        <v>1336.2985074626865</v>
      </c>
      <c r="K1103" s="125">
        <v>36202.550000000003</v>
      </c>
      <c r="L1103" s="125">
        <v>46321.69</v>
      </c>
      <c r="M1103" s="125">
        <v>0</v>
      </c>
      <c r="N1103" s="126">
        <f t="shared" si="561"/>
        <v>44131.295100000003</v>
      </c>
      <c r="O1103" s="126">
        <f t="shared" ca="1" si="562"/>
        <v>260597.77236209053</v>
      </c>
      <c r="P1103" s="126">
        <f t="shared" ca="1" si="563"/>
        <v>64940</v>
      </c>
      <c r="Q1103" s="49">
        <f t="shared" si="582"/>
        <v>1</v>
      </c>
      <c r="R1103" s="49">
        <f t="shared" si="583"/>
        <v>0</v>
      </c>
      <c r="S1103" s="49">
        <f ca="1">OFFSET(V!$B$7,D1103,Q1103)*H1103</f>
        <v>3722.21</v>
      </c>
      <c r="T1103" s="49">
        <f ca="1">IF(R1103&gt;0,OFFSET(V!$I$7,D1103,R1103)*IF(R1103=1,H1103-9300,IF(R1103=2,H1103-18000,IF(R1103=3,H1103-45000,0))),0)</f>
        <v>0</v>
      </c>
      <c r="U1103" s="49">
        <f>IF(AND(I1103=1,H1103&gt;20000,H1103&lt;=45000),H1103*V!$G$7,0)+IF(AND(I1103=1,H1103&gt;45000,H1103&lt;=50000),V!$G$7/5000*(50000-H1103)*H1103,0)</f>
        <v>0</v>
      </c>
      <c r="V1103" s="50">
        <f t="shared" ca="1" si="564"/>
        <v>3722.21</v>
      </c>
      <c r="W1103" s="51">
        <v>0</v>
      </c>
      <c r="X1103" s="51">
        <v>0</v>
      </c>
      <c r="Y1103" s="52">
        <v>5.7099999999999998E-3</v>
      </c>
      <c r="Z1103" s="52">
        <v>22410.209079743898</v>
      </c>
      <c r="AA1103" s="52">
        <v>1017</v>
      </c>
      <c r="AB1103" s="138">
        <f t="shared" si="584"/>
        <v>17</v>
      </c>
      <c r="AC1103" s="52">
        <v>21568.438043875653</v>
      </c>
      <c r="AD1103" s="138">
        <f t="shared" si="565"/>
        <v>0</v>
      </c>
      <c r="AE1103" s="138">
        <f t="shared" si="566"/>
        <v>829</v>
      </c>
      <c r="AF1103" s="138">
        <f t="shared" si="567"/>
        <v>0</v>
      </c>
      <c r="AG1103" s="138">
        <f t="shared" si="568"/>
        <v>0</v>
      </c>
      <c r="AH1103" s="29"/>
      <c r="AI1103" s="29"/>
      <c r="AJ1103" s="15"/>
      <c r="AK1103" s="51">
        <f t="shared" ca="1" si="569"/>
        <v>605872.9021448124</v>
      </c>
      <c r="AL1103" s="15">
        <f t="shared" ca="1" si="570"/>
        <v>674535.11214481236</v>
      </c>
      <c r="AM1103" s="49">
        <f t="shared" ca="1" si="571"/>
        <v>3635.9379675121731</v>
      </c>
      <c r="AN1103" s="49">
        <f t="shared" ca="1" si="572"/>
        <v>231.42708517153784</v>
      </c>
      <c r="AO1103" s="15"/>
      <c r="AP1103" s="49">
        <f t="shared" ca="1" si="573"/>
        <v>12550.769086896687</v>
      </c>
      <c r="AQ1103" s="15">
        <f t="shared" si="585"/>
        <v>21568.438043875653</v>
      </c>
      <c r="AR1103" s="15">
        <f t="shared" si="586"/>
        <v>0</v>
      </c>
      <c r="AS1103" s="15"/>
      <c r="AT1103" s="15"/>
      <c r="AU1103" s="51">
        <f t="shared" si="574"/>
        <v>8.5</v>
      </c>
      <c r="AV1103" s="51">
        <f t="shared" ca="1" si="575"/>
        <v>13851.766456108759</v>
      </c>
      <c r="AW1103" s="51">
        <f t="shared" ca="1" si="587"/>
        <v>0</v>
      </c>
      <c r="AX1103" s="15">
        <f t="shared" ca="1" si="588"/>
        <v>4842.5974991297953</v>
      </c>
      <c r="AY1103" s="51">
        <f t="shared" ca="1" si="589"/>
        <v>-294.33949517749835</v>
      </c>
      <c r="AZ1103" s="52">
        <f t="shared" ca="1" si="576"/>
        <v>0</v>
      </c>
      <c r="BA1103" s="52">
        <f t="shared" ca="1" si="577"/>
        <v>0</v>
      </c>
      <c r="BB1103" s="52">
        <f t="shared" si="590"/>
        <v>0</v>
      </c>
      <c r="BC1103" s="39">
        <f t="shared" si="591"/>
        <v>0</v>
      </c>
      <c r="BD1103" s="51">
        <f t="shared" ca="1" si="592"/>
        <v>0</v>
      </c>
      <c r="BE1103" s="15">
        <f t="shared" ca="1" si="593"/>
        <v>26116.696047827951</v>
      </c>
      <c r="BF1103" s="39">
        <v>-7484.6019999999999</v>
      </c>
      <c r="BG1103" s="15">
        <f t="shared" ca="1" si="594"/>
        <v>697034.5712453241</v>
      </c>
      <c r="BH1103" s="15"/>
      <c r="BI1103" s="15"/>
    </row>
    <row r="1104" spans="1:61" ht="11.25" x14ac:dyDescent="0.2">
      <c r="A1104" s="20">
        <v>41122</v>
      </c>
      <c r="B1104" s="20"/>
      <c r="C1104" s="20">
        <v>1</v>
      </c>
      <c r="D1104" s="20">
        <f t="shared" si="578"/>
        <v>4</v>
      </c>
      <c r="E1104" s="47">
        <f t="shared" si="579"/>
        <v>2</v>
      </c>
      <c r="F1104" s="47">
        <f t="shared" si="580"/>
        <v>42</v>
      </c>
      <c r="G1104" s="21" t="s">
        <v>1185</v>
      </c>
      <c r="H1104" s="29">
        <v>922</v>
      </c>
      <c r="I1104" s="48"/>
      <c r="J1104" s="29">
        <f t="shared" si="581"/>
        <v>1486.2089552238806</v>
      </c>
      <c r="K1104" s="125">
        <v>30311.5</v>
      </c>
      <c r="L1104" s="125">
        <v>71866.559999999998</v>
      </c>
      <c r="M1104" s="125">
        <v>17598</v>
      </c>
      <c r="N1104" s="126">
        <f t="shared" si="561"/>
        <v>67450.238400000002</v>
      </c>
      <c r="O1104" s="126">
        <f t="shared" ca="1" si="562"/>
        <v>289832.50436411035</v>
      </c>
      <c r="P1104" s="126">
        <f t="shared" ca="1" si="563"/>
        <v>66715</v>
      </c>
      <c r="Q1104" s="49">
        <f t="shared" si="582"/>
        <v>1</v>
      </c>
      <c r="R1104" s="49">
        <f t="shared" si="583"/>
        <v>0</v>
      </c>
      <c r="S1104" s="49">
        <f ca="1">OFFSET(V!$B$7,D1104,Q1104)*H1104</f>
        <v>4139.78</v>
      </c>
      <c r="T1104" s="49">
        <f ca="1">IF(R1104&gt;0,OFFSET(V!$I$7,D1104,R1104)*IF(R1104=1,H1104-9300,IF(R1104=2,H1104-18000,IF(R1104=3,H1104-45000,0))),0)</f>
        <v>0</v>
      </c>
      <c r="U1104" s="49">
        <f>IF(AND(I1104=1,H1104&gt;20000,H1104&lt;=45000),H1104*V!$G$7,0)+IF(AND(I1104=1,H1104&gt;45000,H1104&lt;=50000),V!$G$7/5000*(50000-H1104)*H1104,0)</f>
        <v>0</v>
      </c>
      <c r="V1104" s="50">
        <f t="shared" ca="1" si="564"/>
        <v>4139.78</v>
      </c>
      <c r="W1104" s="51">
        <v>0</v>
      </c>
      <c r="X1104" s="51">
        <v>0</v>
      </c>
      <c r="Y1104" s="52">
        <v>0</v>
      </c>
      <c r="Z1104" s="52">
        <v>14021.322209544849</v>
      </c>
      <c r="AA1104" s="52">
        <v>1776</v>
      </c>
      <c r="AB1104" s="138">
        <f t="shared" si="584"/>
        <v>776</v>
      </c>
      <c r="AC1104" s="52">
        <v>13494.654079025744</v>
      </c>
      <c r="AD1104" s="138">
        <f t="shared" si="565"/>
        <v>0</v>
      </c>
      <c r="AE1104" s="138">
        <f t="shared" si="566"/>
        <v>922</v>
      </c>
      <c r="AF1104" s="138">
        <f t="shared" si="567"/>
        <v>0</v>
      </c>
      <c r="AG1104" s="138">
        <f t="shared" si="568"/>
        <v>0</v>
      </c>
      <c r="AH1104" s="29"/>
      <c r="AI1104" s="29"/>
      <c r="AJ1104" s="15"/>
      <c r="AK1104" s="51">
        <f t="shared" ca="1" si="569"/>
        <v>673841.75606455619</v>
      </c>
      <c r="AL1104" s="15">
        <f t="shared" ca="1" si="570"/>
        <v>744696.53606455622</v>
      </c>
      <c r="AM1104" s="49">
        <f t="shared" ca="1" si="571"/>
        <v>4043.8296815997874</v>
      </c>
      <c r="AN1104" s="49">
        <f t="shared" ca="1" si="572"/>
        <v>0</v>
      </c>
      <c r="AO1104" s="15"/>
      <c r="AP1104" s="49">
        <f t="shared" ca="1" si="573"/>
        <v>7852.5986401455084</v>
      </c>
      <c r="AQ1104" s="15">
        <f t="shared" si="585"/>
        <v>13494.654079025744</v>
      </c>
      <c r="AR1104" s="15">
        <f t="shared" si="586"/>
        <v>0</v>
      </c>
      <c r="AS1104" s="15"/>
      <c r="AT1104" s="15"/>
      <c r="AU1104" s="51">
        <f t="shared" si="574"/>
        <v>388</v>
      </c>
      <c r="AV1104" s="51">
        <f t="shared" ca="1" si="575"/>
        <v>15405.704068193336</v>
      </c>
      <c r="AW1104" s="51">
        <f t="shared" ca="1" si="587"/>
        <v>0</v>
      </c>
      <c r="AX1104" s="15">
        <f t="shared" ca="1" si="588"/>
        <v>10151.6486293131</v>
      </c>
      <c r="AY1104" s="51">
        <f t="shared" ca="1" si="589"/>
        <v>-617.03066036529026</v>
      </c>
      <c r="AZ1104" s="52">
        <f t="shared" ca="1" si="576"/>
        <v>0</v>
      </c>
      <c r="BA1104" s="52">
        <f t="shared" ca="1" si="577"/>
        <v>0</v>
      </c>
      <c r="BB1104" s="52">
        <f t="shared" si="590"/>
        <v>0</v>
      </c>
      <c r="BC1104" s="39">
        <f t="shared" si="591"/>
        <v>0</v>
      </c>
      <c r="BD1104" s="51">
        <f t="shared" ca="1" si="592"/>
        <v>0</v>
      </c>
      <c r="BE1104" s="15">
        <f t="shared" ca="1" si="593"/>
        <v>23029.272047973554</v>
      </c>
      <c r="BF1104" s="39">
        <v>-9176.1010000000006</v>
      </c>
      <c r="BG1104" s="15">
        <f t="shared" ca="1" si="594"/>
        <v>762593.53679412953</v>
      </c>
      <c r="BH1104" s="15"/>
      <c r="BI1104" s="15"/>
    </row>
    <row r="1105" spans="1:61" ht="11.25" x14ac:dyDescent="0.2">
      <c r="A1105" s="20">
        <v>41123</v>
      </c>
      <c r="B1105" s="20"/>
      <c r="C1105" s="20">
        <v>1</v>
      </c>
      <c r="D1105" s="20">
        <f t="shared" si="578"/>
        <v>4</v>
      </c>
      <c r="E1105" s="47">
        <f t="shared" si="579"/>
        <v>3</v>
      </c>
      <c r="F1105" s="47">
        <f t="shared" si="580"/>
        <v>43</v>
      </c>
      <c r="G1105" s="21" t="s">
        <v>1186</v>
      </c>
      <c r="H1105" s="29">
        <v>1760</v>
      </c>
      <c r="I1105" s="48"/>
      <c r="J1105" s="29">
        <f t="shared" si="581"/>
        <v>2837.0149253731342</v>
      </c>
      <c r="K1105" s="125">
        <v>80787.8</v>
      </c>
      <c r="L1105" s="125">
        <v>146243.54</v>
      </c>
      <c r="M1105" s="125">
        <v>0</v>
      </c>
      <c r="N1105" s="126">
        <f t="shared" si="561"/>
        <v>115202.1966</v>
      </c>
      <c r="O1105" s="126">
        <f t="shared" ca="1" si="562"/>
        <v>553259.44433929957</v>
      </c>
      <c r="P1105" s="126">
        <f t="shared" ca="1" si="563"/>
        <v>131417</v>
      </c>
      <c r="Q1105" s="49">
        <f t="shared" si="582"/>
        <v>1</v>
      </c>
      <c r="R1105" s="49">
        <f t="shared" si="583"/>
        <v>0</v>
      </c>
      <c r="S1105" s="49">
        <f ca="1">OFFSET(V!$B$7,D1105,Q1105)*H1105</f>
        <v>7902.4000000000005</v>
      </c>
      <c r="T1105" s="49">
        <f ca="1">IF(R1105&gt;0,OFFSET(V!$I$7,D1105,R1105)*IF(R1105=1,H1105-9300,IF(R1105=2,H1105-18000,IF(R1105=3,H1105-45000,0))),0)</f>
        <v>0</v>
      </c>
      <c r="U1105" s="49">
        <f>IF(AND(I1105=1,H1105&gt;20000,H1105&lt;=45000),H1105*V!$G$7,0)+IF(AND(I1105=1,H1105&gt;45000,H1105&lt;=50000),V!$G$7/5000*(50000-H1105)*H1105,0)</f>
        <v>0</v>
      </c>
      <c r="V1105" s="50">
        <f t="shared" ca="1" si="564"/>
        <v>7902.4000000000005</v>
      </c>
      <c r="W1105" s="51">
        <v>0</v>
      </c>
      <c r="X1105" s="51">
        <v>0</v>
      </c>
      <c r="Y1105" s="52">
        <v>0</v>
      </c>
      <c r="Z1105" s="52">
        <v>41709.526681831056</v>
      </c>
      <c r="AA1105" s="52">
        <v>0</v>
      </c>
      <c r="AB1105" s="138">
        <f t="shared" si="584"/>
        <v>0</v>
      </c>
      <c r="AC1105" s="52">
        <v>40142.835743981923</v>
      </c>
      <c r="AD1105" s="138">
        <f t="shared" si="565"/>
        <v>0</v>
      </c>
      <c r="AE1105" s="138">
        <f t="shared" si="566"/>
        <v>1760</v>
      </c>
      <c r="AF1105" s="138">
        <f t="shared" si="567"/>
        <v>0</v>
      </c>
      <c r="AG1105" s="138">
        <f t="shared" si="568"/>
        <v>0</v>
      </c>
      <c r="AH1105" s="29"/>
      <c r="AI1105" s="29"/>
      <c r="AJ1105" s="15"/>
      <c r="AK1105" s="51">
        <f t="shared" ca="1" si="569"/>
        <v>1286292.2892338599</v>
      </c>
      <c r="AL1105" s="15">
        <f t="shared" ca="1" si="570"/>
        <v>1425611.6892338598</v>
      </c>
      <c r="AM1105" s="49">
        <f t="shared" ca="1" si="571"/>
        <v>7719.2410407978587</v>
      </c>
      <c r="AN1105" s="49">
        <f t="shared" ca="1" si="572"/>
        <v>0</v>
      </c>
      <c r="AO1105" s="15"/>
      <c r="AP1105" s="49">
        <f t="shared" ca="1" si="573"/>
        <v>23359.292911755387</v>
      </c>
      <c r="AQ1105" s="15">
        <f t="shared" si="585"/>
        <v>40142.835743981923</v>
      </c>
      <c r="AR1105" s="15">
        <f t="shared" si="586"/>
        <v>0</v>
      </c>
      <c r="AS1105" s="15"/>
      <c r="AT1105" s="15"/>
      <c r="AU1105" s="51">
        <f t="shared" si="574"/>
        <v>0</v>
      </c>
      <c r="AV1105" s="51">
        <f t="shared" ca="1" si="575"/>
        <v>29407.851583536085</v>
      </c>
      <c r="AW1105" s="51">
        <f t="shared" ca="1" si="587"/>
        <v>0</v>
      </c>
      <c r="AX1105" s="15">
        <f t="shared" ca="1" si="588"/>
        <v>12624.308751309552</v>
      </c>
      <c r="AY1105" s="51">
        <f t="shared" ca="1" si="589"/>
        <v>-767.32222025329497</v>
      </c>
      <c r="AZ1105" s="52">
        <f t="shared" ca="1" si="576"/>
        <v>0</v>
      </c>
      <c r="BA1105" s="52">
        <f t="shared" ca="1" si="577"/>
        <v>0</v>
      </c>
      <c r="BB1105" s="52">
        <f t="shared" si="590"/>
        <v>0</v>
      </c>
      <c r="BC1105" s="39">
        <f t="shared" si="591"/>
        <v>0</v>
      </c>
      <c r="BD1105" s="51">
        <f t="shared" ca="1" si="592"/>
        <v>0</v>
      </c>
      <c r="BE1105" s="15">
        <f t="shared" ca="1" si="593"/>
        <v>51999.822275038183</v>
      </c>
      <c r="BF1105" s="39">
        <v>-17702.845000000001</v>
      </c>
      <c r="BG1105" s="15">
        <f t="shared" ca="1" si="594"/>
        <v>1467627.9075496958</v>
      </c>
      <c r="BH1105" s="15"/>
      <c r="BI1105" s="15"/>
    </row>
    <row r="1106" spans="1:61" ht="11.25" x14ac:dyDescent="0.2">
      <c r="A1106" s="20">
        <v>41124</v>
      </c>
      <c r="B1106" s="20"/>
      <c r="C1106" s="20">
        <v>1</v>
      </c>
      <c r="D1106" s="20">
        <f t="shared" si="578"/>
        <v>4</v>
      </c>
      <c r="E1106" s="47">
        <f t="shared" si="579"/>
        <v>5</v>
      </c>
      <c r="F1106" s="47">
        <f t="shared" si="580"/>
        <v>45</v>
      </c>
      <c r="G1106" s="21" t="s">
        <v>1187</v>
      </c>
      <c r="H1106" s="29">
        <v>5174</v>
      </c>
      <c r="I1106" s="48"/>
      <c r="J1106" s="29">
        <f t="shared" si="581"/>
        <v>8340.1791044776128</v>
      </c>
      <c r="K1106" s="125">
        <v>365366.85</v>
      </c>
      <c r="L1106" s="125">
        <v>3504926.95</v>
      </c>
      <c r="M1106" s="125">
        <v>0</v>
      </c>
      <c r="N1106" s="126">
        <f t="shared" si="561"/>
        <v>1629985.6425000001</v>
      </c>
      <c r="O1106" s="126">
        <f t="shared" ca="1" si="562"/>
        <v>1626457.0255747365</v>
      </c>
      <c r="P1106" s="126">
        <f t="shared" ca="1" si="563"/>
        <v>0</v>
      </c>
      <c r="Q1106" s="49">
        <f t="shared" si="582"/>
        <v>1</v>
      </c>
      <c r="R1106" s="49">
        <f t="shared" si="583"/>
        <v>0</v>
      </c>
      <c r="S1106" s="49">
        <f ca="1">OFFSET(V!$B$7,D1106,Q1106)*H1106</f>
        <v>23231.260000000002</v>
      </c>
      <c r="T1106" s="49">
        <f ca="1">IF(R1106&gt;0,OFFSET(V!$I$7,D1106,R1106)*IF(R1106=1,H1106-9300,IF(R1106=2,H1106-18000,IF(R1106=3,H1106-45000,0))),0)</f>
        <v>0</v>
      </c>
      <c r="U1106" s="49">
        <f>IF(AND(I1106=1,H1106&gt;20000,H1106&lt;=45000),H1106*V!$G$7,0)+IF(AND(I1106=1,H1106&gt;45000,H1106&lt;=50000),V!$G$7/5000*(50000-H1106)*H1106,0)</f>
        <v>0</v>
      </c>
      <c r="V1106" s="50">
        <f t="shared" ca="1" si="564"/>
        <v>23231.260000000002</v>
      </c>
      <c r="W1106" s="51">
        <v>27880.2</v>
      </c>
      <c r="X1106" s="51">
        <v>0</v>
      </c>
      <c r="Y1106" s="52">
        <v>0</v>
      </c>
      <c r="Z1106" s="52">
        <v>166906.6662790782</v>
      </c>
      <c r="AA1106" s="52">
        <v>1754</v>
      </c>
      <c r="AB1106" s="138">
        <f t="shared" si="584"/>
        <v>754</v>
      </c>
      <c r="AC1106" s="52">
        <v>160637.32729758482</v>
      </c>
      <c r="AD1106" s="138">
        <f t="shared" si="565"/>
        <v>0</v>
      </c>
      <c r="AE1106" s="138">
        <f t="shared" si="566"/>
        <v>5174</v>
      </c>
      <c r="AF1106" s="138">
        <f t="shared" si="567"/>
        <v>0</v>
      </c>
      <c r="AG1106" s="138">
        <f t="shared" si="568"/>
        <v>0</v>
      </c>
      <c r="AH1106" s="29"/>
      <c r="AI1106" s="29"/>
      <c r="AJ1106" s="15"/>
      <c r="AK1106" s="51">
        <f t="shared" ca="1" si="569"/>
        <v>3781406.9911909048</v>
      </c>
      <c r="AL1106" s="15">
        <f t="shared" ca="1" si="570"/>
        <v>3832518.4511909047</v>
      </c>
      <c r="AM1106" s="49">
        <f t="shared" ca="1" si="571"/>
        <v>22692.814286981888</v>
      </c>
      <c r="AN1106" s="49">
        <f t="shared" ca="1" si="572"/>
        <v>0</v>
      </c>
      <c r="AO1106" s="15"/>
      <c r="AP1106" s="49">
        <f t="shared" ca="1" si="573"/>
        <v>93475.568214394181</v>
      </c>
      <c r="AQ1106" s="15">
        <f t="shared" si="585"/>
        <v>160637.32729758482</v>
      </c>
      <c r="AR1106" s="15">
        <f t="shared" si="586"/>
        <v>0</v>
      </c>
      <c r="AS1106" s="15"/>
      <c r="AT1106" s="15"/>
      <c r="AU1106" s="51">
        <f t="shared" si="574"/>
        <v>377</v>
      </c>
      <c r="AV1106" s="51">
        <f t="shared" ca="1" si="575"/>
        <v>86452.400052963465</v>
      </c>
      <c r="AW1106" s="51">
        <f t="shared" ca="1" si="587"/>
        <v>0</v>
      </c>
      <c r="AX1106" s="15">
        <f t="shared" ca="1" si="588"/>
        <v>19667.640969772823</v>
      </c>
      <c r="AY1106" s="51">
        <f t="shared" ca="1" si="589"/>
        <v>-1195.4252888899978</v>
      </c>
      <c r="AZ1106" s="52">
        <f t="shared" ca="1" si="576"/>
        <v>0</v>
      </c>
      <c r="BA1106" s="52">
        <f t="shared" ca="1" si="577"/>
        <v>0</v>
      </c>
      <c r="BB1106" s="52">
        <f t="shared" si="590"/>
        <v>0</v>
      </c>
      <c r="BC1106" s="39">
        <f t="shared" si="591"/>
        <v>0</v>
      </c>
      <c r="BD1106" s="51">
        <f t="shared" ca="1" si="592"/>
        <v>0</v>
      </c>
      <c r="BE1106" s="15">
        <f t="shared" ca="1" si="593"/>
        <v>179109.54297846765</v>
      </c>
      <c r="BF1106" s="39">
        <v>-80647.294999999998</v>
      </c>
      <c r="BG1106" s="15">
        <f t="shared" ca="1" si="594"/>
        <v>3953673.5134563539</v>
      </c>
      <c r="BH1106" s="15"/>
      <c r="BI1106" s="15"/>
    </row>
    <row r="1107" spans="1:61" ht="11.25" x14ac:dyDescent="0.2">
      <c r="A1107" s="20">
        <v>41125</v>
      </c>
      <c r="B1107" s="20"/>
      <c r="C1107" s="20">
        <v>1</v>
      </c>
      <c r="D1107" s="20">
        <f t="shared" si="578"/>
        <v>4</v>
      </c>
      <c r="E1107" s="47">
        <f t="shared" si="579"/>
        <v>4</v>
      </c>
      <c r="F1107" s="47">
        <f t="shared" si="580"/>
        <v>44</v>
      </c>
      <c r="G1107" s="21" t="s">
        <v>1188</v>
      </c>
      <c r="H1107" s="29">
        <v>2854</v>
      </c>
      <c r="I1107" s="48"/>
      <c r="J1107" s="29">
        <f t="shared" si="581"/>
        <v>4600.4776119402986</v>
      </c>
      <c r="K1107" s="125">
        <v>123267.15</v>
      </c>
      <c r="L1107" s="125">
        <v>193071.28</v>
      </c>
      <c r="M1107" s="125">
        <v>67436</v>
      </c>
      <c r="N1107" s="126">
        <f t="shared" si="561"/>
        <v>231486.14720000001</v>
      </c>
      <c r="O1107" s="126">
        <f t="shared" ca="1" si="562"/>
        <v>897160.48530929605</v>
      </c>
      <c r="P1107" s="126">
        <f t="shared" ca="1" si="563"/>
        <v>199702</v>
      </c>
      <c r="Q1107" s="49">
        <f t="shared" si="582"/>
        <v>1</v>
      </c>
      <c r="R1107" s="49">
        <f t="shared" si="583"/>
        <v>0</v>
      </c>
      <c r="S1107" s="49">
        <f ca="1">OFFSET(V!$B$7,D1107,Q1107)*H1107</f>
        <v>12814.460000000001</v>
      </c>
      <c r="T1107" s="49">
        <f ca="1">IF(R1107&gt;0,OFFSET(V!$I$7,D1107,R1107)*IF(R1107=1,H1107-9300,IF(R1107=2,H1107-18000,IF(R1107=3,H1107-45000,0))),0)</f>
        <v>0</v>
      </c>
      <c r="U1107" s="49">
        <f>IF(AND(I1107=1,H1107&gt;20000,H1107&lt;=45000),H1107*V!$G$7,0)+IF(AND(I1107=1,H1107&gt;45000,H1107&lt;=50000),V!$G$7/5000*(50000-H1107)*H1107,0)</f>
        <v>0</v>
      </c>
      <c r="V1107" s="50">
        <f t="shared" ca="1" si="564"/>
        <v>12814.460000000001</v>
      </c>
      <c r="W1107" s="51">
        <v>15003.66</v>
      </c>
      <c r="X1107" s="51">
        <v>0</v>
      </c>
      <c r="Y1107" s="52">
        <v>0</v>
      </c>
      <c r="Z1107" s="52">
        <v>83298.663546579643</v>
      </c>
      <c r="AA1107" s="52">
        <v>7644</v>
      </c>
      <c r="AB1107" s="138">
        <f t="shared" si="584"/>
        <v>6644</v>
      </c>
      <c r="AC1107" s="52">
        <v>80169.803746542195</v>
      </c>
      <c r="AD1107" s="138">
        <f t="shared" si="565"/>
        <v>0</v>
      </c>
      <c r="AE1107" s="138">
        <f t="shared" si="566"/>
        <v>2854</v>
      </c>
      <c r="AF1107" s="138">
        <f t="shared" si="567"/>
        <v>0</v>
      </c>
      <c r="AG1107" s="138">
        <f t="shared" si="568"/>
        <v>0</v>
      </c>
      <c r="AH1107" s="29"/>
      <c r="AI1107" s="29"/>
      <c r="AJ1107" s="15"/>
      <c r="AK1107" s="51">
        <f t="shared" ca="1" si="569"/>
        <v>2085839.8826553617</v>
      </c>
      <c r="AL1107" s="15">
        <f t="shared" ca="1" si="570"/>
        <v>2313360.0026553618</v>
      </c>
      <c r="AM1107" s="49">
        <f t="shared" ca="1" si="571"/>
        <v>12517.451096839255</v>
      </c>
      <c r="AN1107" s="49">
        <f t="shared" ca="1" si="572"/>
        <v>0</v>
      </c>
      <c r="AO1107" s="15"/>
      <c r="AP1107" s="49">
        <f t="shared" ca="1" si="573"/>
        <v>46651.161874486505</v>
      </c>
      <c r="AQ1107" s="15">
        <f t="shared" si="585"/>
        <v>80169.803746542195</v>
      </c>
      <c r="AR1107" s="15">
        <f t="shared" si="586"/>
        <v>0</v>
      </c>
      <c r="AS1107" s="15"/>
      <c r="AT1107" s="15"/>
      <c r="AU1107" s="51">
        <f t="shared" si="574"/>
        <v>3322</v>
      </c>
      <c r="AV1107" s="51">
        <f t="shared" ca="1" si="575"/>
        <v>47687.504783756813</v>
      </c>
      <c r="AW1107" s="51">
        <f t="shared" ca="1" si="587"/>
        <v>0</v>
      </c>
      <c r="AX1107" s="15">
        <f t="shared" ca="1" si="588"/>
        <v>17490.862911701115</v>
      </c>
      <c r="AY1107" s="51">
        <f t="shared" ca="1" si="589"/>
        <v>-1063.1178330584082</v>
      </c>
      <c r="AZ1107" s="52">
        <f t="shared" ca="1" si="576"/>
        <v>0</v>
      </c>
      <c r="BA1107" s="52">
        <f t="shared" ca="1" si="577"/>
        <v>0</v>
      </c>
      <c r="BB1107" s="52">
        <f t="shared" si="590"/>
        <v>0</v>
      </c>
      <c r="BC1107" s="39">
        <f t="shared" si="591"/>
        <v>0</v>
      </c>
      <c r="BD1107" s="51">
        <f t="shared" ca="1" si="592"/>
        <v>0</v>
      </c>
      <c r="BE1107" s="15">
        <f t="shared" ca="1" si="593"/>
        <v>96597.548825184902</v>
      </c>
      <c r="BF1107" s="39">
        <v>-29017.815999999999</v>
      </c>
      <c r="BG1107" s="15">
        <f t="shared" ca="1" si="594"/>
        <v>2393457.1865773858</v>
      </c>
      <c r="BH1107" s="15"/>
      <c r="BI1107" s="15"/>
    </row>
    <row r="1108" spans="1:61" ht="11.25" x14ac:dyDescent="0.2">
      <c r="A1108" s="20">
        <v>41126</v>
      </c>
      <c r="B1108" s="20"/>
      <c r="C1108" s="20">
        <v>1</v>
      </c>
      <c r="D1108" s="20">
        <f t="shared" si="578"/>
        <v>4</v>
      </c>
      <c r="E1108" s="47">
        <f t="shared" si="579"/>
        <v>3</v>
      </c>
      <c r="F1108" s="47">
        <f t="shared" si="580"/>
        <v>43</v>
      </c>
      <c r="G1108" s="21" t="s">
        <v>1189</v>
      </c>
      <c r="H1108" s="29">
        <v>1442</v>
      </c>
      <c r="I1108" s="48"/>
      <c r="J1108" s="29">
        <f t="shared" si="581"/>
        <v>2324.4179104477612</v>
      </c>
      <c r="K1108" s="125">
        <v>56937.15</v>
      </c>
      <c r="L1108" s="125">
        <v>56439.33</v>
      </c>
      <c r="M1108" s="125">
        <v>33841</v>
      </c>
      <c r="N1108" s="126">
        <f t="shared" ref="N1108:N1171" si="595">K1108*K$2+L1108*L$2+M1108*M$2</f>
        <v>96847.0867</v>
      </c>
      <c r="O1108" s="126">
        <f t="shared" ref="O1108:O1171" ca="1" si="596">OFFSET($O$4,D1108,0)*J1108</f>
        <v>453295.52200981253</v>
      </c>
      <c r="P1108" s="126">
        <f t="shared" ref="P1108:P1171" ca="1" si="597">ROUND(IF(O1108&gt;N1108,(O1108-N1108)*$P$2,0),0)</f>
        <v>106935</v>
      </c>
      <c r="Q1108" s="49">
        <f t="shared" si="582"/>
        <v>1</v>
      </c>
      <c r="R1108" s="49">
        <f t="shared" si="583"/>
        <v>0</v>
      </c>
      <c r="S1108" s="49">
        <f ca="1">OFFSET(V!$B$7,D1108,Q1108)*H1108</f>
        <v>6474.58</v>
      </c>
      <c r="T1108" s="49">
        <f ca="1">IF(R1108&gt;0,OFFSET(V!$I$7,D1108,R1108)*IF(R1108=1,H1108-9300,IF(R1108=2,H1108-18000,IF(R1108=3,H1108-45000,0))),0)</f>
        <v>0</v>
      </c>
      <c r="U1108" s="49">
        <f>IF(AND(I1108=1,H1108&gt;20000,H1108&lt;=45000),H1108*V!$G$7,0)+IF(AND(I1108=1,H1108&gt;45000,H1108&lt;=50000),V!$G$7/5000*(50000-H1108)*H1108,0)</f>
        <v>0</v>
      </c>
      <c r="V1108" s="50">
        <f t="shared" ref="V1108:V1171" ca="1" si="598">SUM(S1108:U1108)</f>
        <v>6474.58</v>
      </c>
      <c r="W1108" s="51">
        <v>0</v>
      </c>
      <c r="X1108" s="51">
        <v>0</v>
      </c>
      <c r="Y1108" s="52">
        <v>0</v>
      </c>
      <c r="Z1108" s="52">
        <v>27319.331700616993</v>
      </c>
      <c r="AA1108" s="52">
        <v>0</v>
      </c>
      <c r="AB1108" s="138">
        <f t="shared" si="584"/>
        <v>0</v>
      </c>
      <c r="AC1108" s="52">
        <v>26293.164471965712</v>
      </c>
      <c r="AD1108" s="138">
        <f t="shared" ref="AD1108:AD1171" si="599">IF(AND(H1108&lt;=$AD$1,I1108=0),0,1)</f>
        <v>0</v>
      </c>
      <c r="AE1108" s="138">
        <f t="shared" ref="AE1108:AE1171" si="600">IF(AD1108=0,H1108,0)</f>
        <v>1442</v>
      </c>
      <c r="AF1108" s="138">
        <f t="shared" ref="AF1108:AF1171" si="601">H1108-AE1108</f>
        <v>0</v>
      </c>
      <c r="AG1108" s="138">
        <f t="shared" ref="AG1108:AG1171" si="602">J1108*AD1108</f>
        <v>0</v>
      </c>
      <c r="AH1108" s="29"/>
      <c r="AI1108" s="29"/>
      <c r="AJ1108" s="15"/>
      <c r="AK1108" s="51">
        <f t="shared" ref="AK1108:AK1171" ca="1" si="603">OFFSET($AK$4,D1108,0)/OFFSET($J$4,D1108,0)*J1108</f>
        <v>1053882.659701833</v>
      </c>
      <c r="AL1108" s="15">
        <f t="shared" ref="AL1108:AL1171" ca="1" si="604">AK1108+P1108+V1108+W1108+X1108</f>
        <v>1167292.2397018331</v>
      </c>
      <c r="AM1108" s="49">
        <f t="shared" ref="AM1108:AM1171" ca="1" si="605">OFFSET($AM$4,D1108,0)/OFFSET($H$4,D1108,0)*H1108</f>
        <v>6324.5145345627916</v>
      </c>
      <c r="AN1108" s="49">
        <f t="shared" ref="AN1108:AN1171" ca="1" si="606">OFFSET($AN$4,D1108,0)/OFFSET($Y$4,D1108,0)*Y1108</f>
        <v>0</v>
      </c>
      <c r="AO1108" s="15"/>
      <c r="AP1108" s="49">
        <f t="shared" ref="AP1108:AP1171" ca="1" si="607">OFFSET($AP$4,D1108,0)/OFFSET($Z$4,D1108,0)*Z1108</f>
        <v>15300.108203483967</v>
      </c>
      <c r="AQ1108" s="15">
        <f t="shared" si="585"/>
        <v>26293.164471965712</v>
      </c>
      <c r="AR1108" s="15">
        <f t="shared" si="586"/>
        <v>0</v>
      </c>
      <c r="AS1108" s="15"/>
      <c r="AT1108" s="15"/>
      <c r="AU1108" s="51">
        <f t="shared" ref="AU1108:AU1171" si="608">IF(AD1108=0,AB1108*$AU$4,0)</f>
        <v>0</v>
      </c>
      <c r="AV1108" s="51">
        <f t="shared" ref="AV1108:AV1171" ca="1" si="609">OFFSET($AV$4,D1108,0)/OFFSET($AE$4,D1108,0)*AE1108</f>
        <v>24094.387490601723</v>
      </c>
      <c r="AW1108" s="51">
        <f t="shared" ca="1" si="587"/>
        <v>0</v>
      </c>
      <c r="AX1108" s="15">
        <f t="shared" ca="1" si="588"/>
        <v>13101.331222119981</v>
      </c>
      <c r="AY1108" s="51">
        <f t="shared" ca="1" si="589"/>
        <v>-796.31627835370386</v>
      </c>
      <c r="AZ1108" s="52">
        <f t="shared" ref="AZ1108:AZ1171" ca="1" si="610">OFFSET($AT$4,D1108,0)*$AZ$2/OFFSET($AF$4,D1108,0)*AF1108</f>
        <v>0</v>
      </c>
      <c r="BA1108" s="52">
        <f t="shared" ref="BA1108:BA1171" ca="1" si="611">OFFSET($AT$4,D1108,0)*$BA$2/OFFSET($AG$4,D1108,0)*AG1108</f>
        <v>0</v>
      </c>
      <c r="BB1108" s="52">
        <f t="shared" si="590"/>
        <v>0</v>
      </c>
      <c r="BC1108" s="39">
        <f t="shared" si="591"/>
        <v>0</v>
      </c>
      <c r="BD1108" s="51">
        <f t="shared" ca="1" si="592"/>
        <v>0</v>
      </c>
      <c r="BE1108" s="15">
        <f t="shared" ca="1" si="593"/>
        <v>38598.179415731989</v>
      </c>
      <c r="BF1108" s="39">
        <v>-13693.096</v>
      </c>
      <c r="BG1108" s="15">
        <f t="shared" ca="1" si="594"/>
        <v>1198521.837652128</v>
      </c>
      <c r="BH1108" s="15"/>
      <c r="BI1108" s="15"/>
    </row>
    <row r="1109" spans="1:61" ht="11.25" x14ac:dyDescent="0.2">
      <c r="A1109" s="20">
        <v>41201</v>
      </c>
      <c r="B1109" s="20"/>
      <c r="C1109" s="20">
        <v>1</v>
      </c>
      <c r="D1109" s="20">
        <f t="shared" ref="D1109:D1172" si="612">INT(A1109/10000)</f>
        <v>4</v>
      </c>
      <c r="E1109" s="47">
        <f t="shared" ref="E1109:E1172" si="613">IF(H1109&lt;=500,1,IF(H1109&lt;=1000,2,IF(H1109&lt;=2500,3,IF(H1109&lt;=5000,4,IF(H1109&lt;=10000,5,IF(H1109&lt;=20000,6,IF(H1109&lt;=50000,7,8)))))))</f>
        <v>2</v>
      </c>
      <c r="F1109" s="47">
        <f t="shared" ref="F1109:F1172" si="614">D1109*10+E1109</f>
        <v>42</v>
      </c>
      <c r="G1109" s="21" t="s">
        <v>1190</v>
      </c>
      <c r="H1109" s="29">
        <v>718</v>
      </c>
      <c r="I1109" s="48"/>
      <c r="J1109" s="29">
        <f t="shared" ref="J1109:J1172" si="615">IF(AND(I1109=1,H1109&lt;=20000),H1109*2,IF(H1109&lt;=10000,H1109*(1+41/67),IF(H1109&lt;=20000,H1109*(1+2/3),IF(H1109&lt;=50000,H1109*(2),H1109*(2+1/3))))+IF(AND(H1109&gt;9000,H1109&lt;=10000),(H1109-9000)*(110/201),0)+IF(AND(H1109&gt;18000,H1109&lt;=20000),(H1109-18000)*(3+1/3),0)+IF(AND(H1109&gt;45000,H1109&lt;=50000),(H1109-45000)*(3+1/3),0))</f>
        <v>1157.3731343283582</v>
      </c>
      <c r="K1109" s="125">
        <v>40408.699999999997</v>
      </c>
      <c r="L1109" s="125">
        <v>74664.679999999993</v>
      </c>
      <c r="M1109" s="125">
        <v>0</v>
      </c>
      <c r="N1109" s="126">
        <f t="shared" si="595"/>
        <v>58213.489199999996</v>
      </c>
      <c r="O1109" s="126">
        <f t="shared" ca="1" si="596"/>
        <v>225704.70513387336</v>
      </c>
      <c r="P1109" s="126">
        <f t="shared" ca="1" si="597"/>
        <v>50247</v>
      </c>
      <c r="Q1109" s="49">
        <f t="shared" ref="Q1109:Q1172" si="616">IF(AND(I1109=1,H1109&lt;=20000),3,IF(H1109&lt;=10000,1,IF(H1109&lt;=20000,2,IF(H1109&lt;=50000,3,4))))</f>
        <v>1</v>
      </c>
      <c r="R1109" s="49">
        <f t="shared" ref="R1109:R1172" si="617">IF(AND(I1109=1,H1109&lt;=45000),0,IF(AND(H1109&gt;9300,H1109&lt;=10000),1,IF(AND(H1109&gt;18000,H1109&lt;=20000),2,IF(AND(H1109&gt;45000,H1109&lt;=50000),3,0))))</f>
        <v>0</v>
      </c>
      <c r="S1109" s="49">
        <f ca="1">OFFSET(V!$B$7,D1109,Q1109)*H1109</f>
        <v>3223.82</v>
      </c>
      <c r="T1109" s="49">
        <f ca="1">IF(R1109&gt;0,OFFSET(V!$I$7,D1109,R1109)*IF(R1109=1,H1109-9300,IF(R1109=2,H1109-18000,IF(R1109=3,H1109-45000,0))),0)</f>
        <v>0</v>
      </c>
      <c r="U1109" s="49">
        <f>IF(AND(I1109=1,H1109&gt;20000,H1109&lt;=45000),H1109*V!$G$7,0)+IF(AND(I1109=1,H1109&gt;45000,H1109&lt;=50000),V!$G$7/5000*(50000-H1109)*H1109,0)</f>
        <v>0</v>
      </c>
      <c r="V1109" s="50">
        <f t="shared" ca="1" si="598"/>
        <v>3223.82</v>
      </c>
      <c r="W1109" s="51">
        <v>0</v>
      </c>
      <c r="X1109" s="51">
        <v>0</v>
      </c>
      <c r="Y1109" s="52">
        <v>1.98E-3</v>
      </c>
      <c r="Z1109" s="52">
        <v>14677.223607043446</v>
      </c>
      <c r="AA1109" s="52">
        <v>0</v>
      </c>
      <c r="AB1109" s="138">
        <f t="shared" ref="AB1109:AB1172" si="618">MAX(AA1109-$AB$3,0)</f>
        <v>0</v>
      </c>
      <c r="AC1109" s="52">
        <v>14125.918544453105</v>
      </c>
      <c r="AD1109" s="138">
        <f t="shared" si="599"/>
        <v>0</v>
      </c>
      <c r="AE1109" s="138">
        <f t="shared" si="600"/>
        <v>718</v>
      </c>
      <c r="AF1109" s="138">
        <f t="shared" si="601"/>
        <v>0</v>
      </c>
      <c r="AG1109" s="138">
        <f t="shared" si="602"/>
        <v>0</v>
      </c>
      <c r="AH1109" s="29"/>
      <c r="AI1109" s="29"/>
      <c r="AJ1109" s="15"/>
      <c r="AK1109" s="51">
        <f t="shared" ca="1" si="603"/>
        <v>524748.78617608605</v>
      </c>
      <c r="AL1109" s="15">
        <f t="shared" ca="1" si="604"/>
        <v>578219.606176086</v>
      </c>
      <c r="AM1109" s="49">
        <f t="shared" ca="1" si="605"/>
        <v>3149.0994700527631</v>
      </c>
      <c r="AN1109" s="49">
        <f t="shared" ca="1" si="606"/>
        <v>80.249672266137466</v>
      </c>
      <c r="AO1109" s="15"/>
      <c r="AP1109" s="49">
        <f t="shared" ca="1" si="607"/>
        <v>8219.9342127180335</v>
      </c>
      <c r="AQ1109" s="15">
        <f t="shared" ref="AQ1109:AQ1172" si="619">IF(AD1109=0,AC1109,0)</f>
        <v>14125.918544453105</v>
      </c>
      <c r="AR1109" s="15">
        <f t="shared" ref="AR1109:AR1172" si="620">AC1109-AQ1109</f>
        <v>0</v>
      </c>
      <c r="AS1109" s="15"/>
      <c r="AT1109" s="15"/>
      <c r="AU1109" s="51">
        <f t="shared" si="608"/>
        <v>0</v>
      </c>
      <c r="AV1109" s="51">
        <f t="shared" ca="1" si="609"/>
        <v>11997.066725556198</v>
      </c>
      <c r="AW1109" s="51">
        <f t="shared" ref="AW1109:AW1172" ca="1" si="621">IF(AD1109=0,MAX(0,AC1109*$AW$1-(AP1109+AU1109+AV1109)),0)</f>
        <v>0</v>
      </c>
      <c r="AX1109" s="15">
        <f t="shared" ref="AX1109:AX1172" ca="1" si="622">IF(AD1109=0,MAX(0,(AP1109+AU1109+AV1109)-AC1109),0)</f>
        <v>6091.082393821127</v>
      </c>
      <c r="AY1109" s="51">
        <f t="shared" ref="AY1109:AY1172" ca="1" si="623">-OFFSET($AW$4,D1109,0)/OFFSET($AX$4,D1109,0)*AX1109</f>
        <v>-370.22406202539634</v>
      </c>
      <c r="AZ1109" s="52">
        <f t="shared" ca="1" si="610"/>
        <v>0</v>
      </c>
      <c r="BA1109" s="52">
        <f t="shared" ca="1" si="611"/>
        <v>0</v>
      </c>
      <c r="BB1109" s="52">
        <f t="shared" ref="BB1109:BB1172" si="624">IF(AD1109=1,MAX(0,AC1109*$BB$1-(AP1109+AZ1109+BA1109)),0)</f>
        <v>0</v>
      </c>
      <c r="BC1109" s="39">
        <f t="shared" ref="BC1109:BC1172" si="625">IF(AD1109=1,MAX(0,(AP1109+AZ1109+BA1109)-AC1109),0)</f>
        <v>0</v>
      </c>
      <c r="BD1109" s="51">
        <f t="shared" ref="BD1109:BD1172" ca="1" si="626">-OFFSET($BB$4,D1109,0)/OFFSET($BC$4,D1109,0)*BC1109</f>
        <v>0</v>
      </c>
      <c r="BE1109" s="15">
        <f t="shared" ref="BE1109:BE1172" ca="1" si="627">AP1109+AU1109+AV1109+AW1109+AY1109+AZ1109+BA1109+BB1109+BD1109</f>
        <v>19846.776876248834</v>
      </c>
      <c r="BF1109" s="39">
        <v>-6965.348</v>
      </c>
      <c r="BG1109" s="15">
        <f t="shared" ref="BG1109:BG1172" ca="1" si="628">AL1109+AM1109+AN1109+BE1109+BF1109</f>
        <v>594330.38419465383</v>
      </c>
      <c r="BH1109" s="15"/>
      <c r="BI1109" s="15"/>
    </row>
    <row r="1110" spans="1:61" ht="11.25" x14ac:dyDescent="0.2">
      <c r="A1110" s="20">
        <v>41202</v>
      </c>
      <c r="B1110" s="20"/>
      <c r="C1110" s="20">
        <v>1</v>
      </c>
      <c r="D1110" s="20">
        <f t="shared" si="612"/>
        <v>4</v>
      </c>
      <c r="E1110" s="47">
        <f t="shared" si="613"/>
        <v>3</v>
      </c>
      <c r="F1110" s="47">
        <f t="shared" si="614"/>
        <v>43</v>
      </c>
      <c r="G1110" s="21" t="s">
        <v>1191</v>
      </c>
      <c r="H1110" s="29">
        <v>1065</v>
      </c>
      <c r="I1110" s="48"/>
      <c r="J1110" s="29">
        <f t="shared" si="615"/>
        <v>1716.7164179104477</v>
      </c>
      <c r="K1110" s="125">
        <v>65375.750000000007</v>
      </c>
      <c r="L1110" s="125">
        <v>278493.05</v>
      </c>
      <c r="M1110" s="125">
        <v>0</v>
      </c>
      <c r="N1110" s="126">
        <f t="shared" si="595"/>
        <v>155682.82949999999</v>
      </c>
      <c r="O1110" s="126">
        <f t="shared" ca="1" si="596"/>
        <v>334784.83421667846</v>
      </c>
      <c r="P1110" s="126">
        <f t="shared" ca="1" si="597"/>
        <v>53731</v>
      </c>
      <c r="Q1110" s="49">
        <f t="shared" si="616"/>
        <v>1</v>
      </c>
      <c r="R1110" s="49">
        <f t="shared" si="617"/>
        <v>0</v>
      </c>
      <c r="S1110" s="49">
        <f ca="1">OFFSET(V!$B$7,D1110,Q1110)*H1110</f>
        <v>4781.8500000000004</v>
      </c>
      <c r="T1110" s="49">
        <f ca="1">IF(R1110&gt;0,OFFSET(V!$I$7,D1110,R1110)*IF(R1110=1,H1110-9300,IF(R1110=2,H1110-18000,IF(R1110=3,H1110-45000,0))),0)</f>
        <v>0</v>
      </c>
      <c r="U1110" s="49">
        <f>IF(AND(I1110=1,H1110&gt;20000,H1110&lt;=45000),H1110*V!$G$7,0)+IF(AND(I1110=1,H1110&gt;45000,H1110&lt;=50000),V!$G$7/5000*(50000-H1110)*H1110,0)</f>
        <v>0</v>
      </c>
      <c r="V1110" s="50">
        <f t="shared" ca="1" si="598"/>
        <v>4781.8500000000004</v>
      </c>
      <c r="W1110" s="51">
        <v>0</v>
      </c>
      <c r="X1110" s="51">
        <v>0</v>
      </c>
      <c r="Y1110" s="52">
        <v>8.5299999999999994E-3</v>
      </c>
      <c r="Z1110" s="52">
        <v>39589.035122780748</v>
      </c>
      <c r="AA1110" s="52">
        <v>0</v>
      </c>
      <c r="AB1110" s="138">
        <f t="shared" si="618"/>
        <v>0</v>
      </c>
      <c r="AC1110" s="52">
        <v>38101.993971770287</v>
      </c>
      <c r="AD1110" s="138">
        <f t="shared" si="599"/>
        <v>0</v>
      </c>
      <c r="AE1110" s="138">
        <f t="shared" si="600"/>
        <v>1065</v>
      </c>
      <c r="AF1110" s="138">
        <f t="shared" si="601"/>
        <v>0</v>
      </c>
      <c r="AG1110" s="138">
        <f t="shared" si="602"/>
        <v>0</v>
      </c>
      <c r="AH1110" s="29"/>
      <c r="AI1110" s="29"/>
      <c r="AJ1110" s="15"/>
      <c r="AK1110" s="51">
        <f t="shared" ca="1" si="603"/>
        <v>778353.00456480728</v>
      </c>
      <c r="AL1110" s="15">
        <f t="shared" ca="1" si="604"/>
        <v>836865.85456480726</v>
      </c>
      <c r="AM1110" s="49">
        <f t="shared" ca="1" si="605"/>
        <v>4671.0180161646131</v>
      </c>
      <c r="AN1110" s="49">
        <f t="shared" ca="1" si="606"/>
        <v>345.72207294452147</v>
      </c>
      <c r="AO1110" s="15"/>
      <c r="AP1110" s="49">
        <f t="shared" ca="1" si="607"/>
        <v>22171.71809647133</v>
      </c>
      <c r="AQ1110" s="15">
        <f t="shared" si="619"/>
        <v>38101.993971770287</v>
      </c>
      <c r="AR1110" s="15">
        <f t="shared" si="620"/>
        <v>0</v>
      </c>
      <c r="AS1110" s="15"/>
      <c r="AT1110" s="15"/>
      <c r="AU1110" s="51">
        <f t="shared" si="608"/>
        <v>0</v>
      </c>
      <c r="AV1110" s="51">
        <f t="shared" ca="1" si="609"/>
        <v>17795.092009355641</v>
      </c>
      <c r="AW1110" s="51">
        <f t="shared" ca="1" si="621"/>
        <v>0</v>
      </c>
      <c r="AX1110" s="15">
        <f t="shared" ca="1" si="622"/>
        <v>1864.8161340566803</v>
      </c>
      <c r="AY1110" s="51">
        <f t="shared" ca="1" si="623"/>
        <v>-113.34599656397864</v>
      </c>
      <c r="AZ1110" s="52">
        <f t="shared" ca="1" si="610"/>
        <v>0</v>
      </c>
      <c r="BA1110" s="52">
        <f t="shared" ca="1" si="611"/>
        <v>0</v>
      </c>
      <c r="BB1110" s="52">
        <f t="shared" si="624"/>
        <v>0</v>
      </c>
      <c r="BC1110" s="39">
        <f t="shared" si="625"/>
        <v>0</v>
      </c>
      <c r="BD1110" s="51">
        <f t="shared" ca="1" si="626"/>
        <v>0</v>
      </c>
      <c r="BE1110" s="15">
        <f t="shared" ca="1" si="627"/>
        <v>39853.46410926299</v>
      </c>
      <c r="BF1110" s="39">
        <v>-12133.89</v>
      </c>
      <c r="BG1110" s="15">
        <f t="shared" ca="1" si="628"/>
        <v>869602.16876317945</v>
      </c>
      <c r="BH1110" s="15"/>
      <c r="BI1110" s="15"/>
    </row>
    <row r="1111" spans="1:61" ht="11.25" x14ac:dyDescent="0.2">
      <c r="A1111" s="20">
        <v>41203</v>
      </c>
      <c r="B1111" s="20"/>
      <c r="C1111" s="20">
        <v>1</v>
      </c>
      <c r="D1111" s="20">
        <f t="shared" si="612"/>
        <v>4</v>
      </c>
      <c r="E1111" s="47">
        <f t="shared" si="613"/>
        <v>4</v>
      </c>
      <c r="F1111" s="47">
        <f t="shared" si="614"/>
        <v>44</v>
      </c>
      <c r="G1111" s="21" t="s">
        <v>1192</v>
      </c>
      <c r="H1111" s="29">
        <v>2896</v>
      </c>
      <c r="I1111" s="48"/>
      <c r="J1111" s="29">
        <f t="shared" si="615"/>
        <v>4668.1791044776119</v>
      </c>
      <c r="K1111" s="125">
        <v>223571.85</v>
      </c>
      <c r="L1111" s="125">
        <v>1581161.96</v>
      </c>
      <c r="M1111" s="125">
        <v>0</v>
      </c>
      <c r="N1111" s="126">
        <f t="shared" si="595"/>
        <v>777624.89639999997</v>
      </c>
      <c r="O1111" s="126">
        <f t="shared" ca="1" si="596"/>
        <v>910363.26750375656</v>
      </c>
      <c r="P1111" s="126">
        <f t="shared" ca="1" si="597"/>
        <v>39822</v>
      </c>
      <c r="Q1111" s="49">
        <f t="shared" si="616"/>
        <v>1</v>
      </c>
      <c r="R1111" s="49">
        <f t="shared" si="617"/>
        <v>0</v>
      </c>
      <c r="S1111" s="49">
        <f ca="1">OFFSET(V!$B$7,D1111,Q1111)*H1111</f>
        <v>13003.04</v>
      </c>
      <c r="T1111" s="49">
        <f ca="1">IF(R1111&gt;0,OFFSET(V!$I$7,D1111,R1111)*IF(R1111=1,H1111-9300,IF(R1111=2,H1111-18000,IF(R1111=3,H1111-45000,0))),0)</f>
        <v>0</v>
      </c>
      <c r="U1111" s="49">
        <f>IF(AND(I1111=1,H1111&gt;20000,H1111&lt;=45000),H1111*V!$G$7,0)+IF(AND(I1111=1,H1111&gt;45000,H1111&lt;=50000),V!$G$7/5000*(50000-H1111)*H1111,0)</f>
        <v>0</v>
      </c>
      <c r="V1111" s="50">
        <f t="shared" ca="1" si="598"/>
        <v>13003.04</v>
      </c>
      <c r="W1111" s="51">
        <v>14648.999999999998</v>
      </c>
      <c r="X1111" s="51">
        <v>0</v>
      </c>
      <c r="Y1111" s="52">
        <v>0</v>
      </c>
      <c r="Z1111" s="52">
        <v>49793.492874428601</v>
      </c>
      <c r="AA1111" s="52">
        <v>0</v>
      </c>
      <c r="AB1111" s="138">
        <f t="shared" si="618"/>
        <v>0</v>
      </c>
      <c r="AC1111" s="52">
        <v>47923.152444883402</v>
      </c>
      <c r="AD1111" s="138">
        <f t="shared" si="599"/>
        <v>0</v>
      </c>
      <c r="AE1111" s="138">
        <f t="shared" si="600"/>
        <v>2896</v>
      </c>
      <c r="AF1111" s="138">
        <f t="shared" si="601"/>
        <v>0</v>
      </c>
      <c r="AG1111" s="138">
        <f t="shared" si="602"/>
        <v>0</v>
      </c>
      <c r="AH1111" s="29"/>
      <c r="AI1111" s="29"/>
      <c r="AJ1111" s="15"/>
      <c r="AK1111" s="51">
        <f t="shared" ca="1" si="603"/>
        <v>2116535.4941029875</v>
      </c>
      <c r="AL1111" s="15">
        <f t="shared" ca="1" si="604"/>
        <v>2184009.5341029875</v>
      </c>
      <c r="AM1111" s="49">
        <f t="shared" ca="1" si="605"/>
        <v>12701.660258040114</v>
      </c>
      <c r="AN1111" s="49">
        <f t="shared" ca="1" si="606"/>
        <v>0</v>
      </c>
      <c r="AO1111" s="15"/>
      <c r="AP1111" s="49">
        <f t="shared" ca="1" si="607"/>
        <v>27886.693465161141</v>
      </c>
      <c r="AQ1111" s="15">
        <f t="shared" si="619"/>
        <v>47923.152444883402</v>
      </c>
      <c r="AR1111" s="15">
        <f t="shared" si="620"/>
        <v>0</v>
      </c>
      <c r="AS1111" s="15"/>
      <c r="AT1111" s="15"/>
      <c r="AU1111" s="51">
        <f t="shared" si="608"/>
        <v>0</v>
      </c>
      <c r="AV1111" s="51">
        <f t="shared" ca="1" si="609"/>
        <v>48389.283060182104</v>
      </c>
      <c r="AW1111" s="51">
        <f t="shared" ca="1" si="621"/>
        <v>0</v>
      </c>
      <c r="AX1111" s="15">
        <f t="shared" ca="1" si="622"/>
        <v>28352.824080459839</v>
      </c>
      <c r="AY1111" s="51">
        <f t="shared" ca="1" si="623"/>
        <v>-1723.3222311370314</v>
      </c>
      <c r="AZ1111" s="52">
        <f t="shared" ca="1" si="610"/>
        <v>0</v>
      </c>
      <c r="BA1111" s="52">
        <f t="shared" ca="1" si="611"/>
        <v>0</v>
      </c>
      <c r="BB1111" s="52">
        <f t="shared" si="624"/>
        <v>0</v>
      </c>
      <c r="BC1111" s="39">
        <f t="shared" si="625"/>
        <v>0</v>
      </c>
      <c r="BD1111" s="51">
        <f t="shared" ca="1" si="626"/>
        <v>0</v>
      </c>
      <c r="BE1111" s="15">
        <f t="shared" ca="1" si="627"/>
        <v>74552.654294206208</v>
      </c>
      <c r="BF1111" s="39">
        <v>-39669.432000000001</v>
      </c>
      <c r="BG1111" s="15">
        <f t="shared" ca="1" si="628"/>
        <v>2231594.4166552341</v>
      </c>
      <c r="BH1111" s="15"/>
      <c r="BI1111" s="15"/>
    </row>
    <row r="1112" spans="1:61" ht="11.25" x14ac:dyDescent="0.2">
      <c r="A1112" s="20">
        <v>41204</v>
      </c>
      <c r="B1112" s="20"/>
      <c r="C1112" s="20">
        <v>1</v>
      </c>
      <c r="D1112" s="20">
        <f t="shared" si="612"/>
        <v>4</v>
      </c>
      <c r="E1112" s="47">
        <f t="shared" si="613"/>
        <v>4</v>
      </c>
      <c r="F1112" s="47">
        <f t="shared" si="614"/>
        <v>44</v>
      </c>
      <c r="G1112" s="21" t="s">
        <v>1193</v>
      </c>
      <c r="H1112" s="29">
        <v>3336</v>
      </c>
      <c r="I1112" s="48"/>
      <c r="J1112" s="29">
        <f t="shared" si="615"/>
        <v>5377.4328358208959</v>
      </c>
      <c r="K1112" s="125">
        <v>235967.34999999998</v>
      </c>
      <c r="L1112" s="125">
        <v>582108.63</v>
      </c>
      <c r="M1112" s="125">
        <v>37287</v>
      </c>
      <c r="N1112" s="126">
        <f t="shared" si="595"/>
        <v>434205.85769999999</v>
      </c>
      <c r="O1112" s="126">
        <f t="shared" ca="1" si="596"/>
        <v>1048678.1285885817</v>
      </c>
      <c r="P1112" s="126">
        <f t="shared" ca="1" si="597"/>
        <v>184342</v>
      </c>
      <c r="Q1112" s="49">
        <f t="shared" si="616"/>
        <v>1</v>
      </c>
      <c r="R1112" s="49">
        <f t="shared" si="617"/>
        <v>0</v>
      </c>
      <c r="S1112" s="49">
        <f ca="1">OFFSET(V!$B$7,D1112,Q1112)*H1112</f>
        <v>14978.640000000001</v>
      </c>
      <c r="T1112" s="49">
        <f ca="1">IF(R1112&gt;0,OFFSET(V!$I$7,D1112,R1112)*IF(R1112=1,H1112-9300,IF(R1112=2,H1112-18000,IF(R1112=3,H1112-45000,0))),0)</f>
        <v>0</v>
      </c>
      <c r="U1112" s="49">
        <f>IF(AND(I1112=1,H1112&gt;20000,H1112&lt;=45000),H1112*V!$G$7,0)+IF(AND(I1112=1,H1112&gt;45000,H1112&lt;=50000),V!$G$7/5000*(50000-H1112)*H1112,0)</f>
        <v>0</v>
      </c>
      <c r="V1112" s="50">
        <f t="shared" ca="1" si="598"/>
        <v>14978.640000000001</v>
      </c>
      <c r="W1112" s="51">
        <v>17332.079999999998</v>
      </c>
      <c r="X1112" s="51">
        <v>0</v>
      </c>
      <c r="Y1112" s="52">
        <v>0</v>
      </c>
      <c r="Z1112" s="52">
        <v>94422.359977616768</v>
      </c>
      <c r="AA1112" s="52">
        <v>0</v>
      </c>
      <c r="AB1112" s="138">
        <f t="shared" si="618"/>
        <v>0</v>
      </c>
      <c r="AC1112" s="52">
        <v>90875.672506533563</v>
      </c>
      <c r="AD1112" s="138">
        <f t="shared" si="599"/>
        <v>0</v>
      </c>
      <c r="AE1112" s="138">
        <f t="shared" si="600"/>
        <v>3336</v>
      </c>
      <c r="AF1112" s="138">
        <f t="shared" si="601"/>
        <v>0</v>
      </c>
      <c r="AG1112" s="138">
        <f t="shared" si="602"/>
        <v>0</v>
      </c>
      <c r="AH1112" s="29"/>
      <c r="AI1112" s="29"/>
      <c r="AJ1112" s="15"/>
      <c r="AK1112" s="51">
        <f t="shared" ca="1" si="603"/>
        <v>2438108.5664114528</v>
      </c>
      <c r="AL1112" s="15">
        <f t="shared" ca="1" si="604"/>
        <v>2654761.286411453</v>
      </c>
      <c r="AM1112" s="49">
        <f t="shared" ca="1" si="605"/>
        <v>14631.470518239577</v>
      </c>
      <c r="AN1112" s="49">
        <f t="shared" ca="1" si="606"/>
        <v>0</v>
      </c>
      <c r="AO1112" s="15"/>
      <c r="AP1112" s="49">
        <f t="shared" ca="1" si="607"/>
        <v>52880.954055447241</v>
      </c>
      <c r="AQ1112" s="15">
        <f t="shared" si="619"/>
        <v>90875.672506533563</v>
      </c>
      <c r="AR1112" s="15">
        <f t="shared" si="620"/>
        <v>0</v>
      </c>
      <c r="AS1112" s="15"/>
      <c r="AT1112" s="15"/>
      <c r="AU1112" s="51">
        <f t="shared" si="608"/>
        <v>0</v>
      </c>
      <c r="AV1112" s="51">
        <f t="shared" ca="1" si="609"/>
        <v>55741.245956066123</v>
      </c>
      <c r="AW1112" s="51">
        <f t="shared" ca="1" si="621"/>
        <v>0</v>
      </c>
      <c r="AX1112" s="15">
        <f t="shared" ca="1" si="622"/>
        <v>17746.527504979807</v>
      </c>
      <c r="AY1112" s="51">
        <f t="shared" ca="1" si="623"/>
        <v>-1078.6574659380628</v>
      </c>
      <c r="AZ1112" s="52">
        <f t="shared" ca="1" si="610"/>
        <v>0</v>
      </c>
      <c r="BA1112" s="52">
        <f t="shared" ca="1" si="611"/>
        <v>0</v>
      </c>
      <c r="BB1112" s="52">
        <f t="shared" si="624"/>
        <v>0</v>
      </c>
      <c r="BC1112" s="39">
        <f t="shared" si="625"/>
        <v>0</v>
      </c>
      <c r="BD1112" s="51">
        <f t="shared" ca="1" si="626"/>
        <v>0</v>
      </c>
      <c r="BE1112" s="15">
        <f t="shared" ca="1" si="627"/>
        <v>107543.54254557531</v>
      </c>
      <c r="BF1112" s="39">
        <v>-35445.391000000003</v>
      </c>
      <c r="BG1112" s="15">
        <f t="shared" ca="1" si="628"/>
        <v>2741490.9084752682</v>
      </c>
      <c r="BH1112" s="15"/>
      <c r="BI1112" s="15"/>
    </row>
    <row r="1113" spans="1:61" ht="11.25" x14ac:dyDescent="0.2">
      <c r="A1113" s="20">
        <v>41205</v>
      </c>
      <c r="B1113" s="20"/>
      <c r="C1113" s="20">
        <v>1</v>
      </c>
      <c r="D1113" s="20">
        <f t="shared" si="612"/>
        <v>4</v>
      </c>
      <c r="E1113" s="47">
        <f t="shared" si="613"/>
        <v>2</v>
      </c>
      <c r="F1113" s="47">
        <f t="shared" si="614"/>
        <v>42</v>
      </c>
      <c r="G1113" s="21" t="s">
        <v>1194</v>
      </c>
      <c r="H1113" s="29">
        <v>735</v>
      </c>
      <c r="I1113" s="48"/>
      <c r="J1113" s="29">
        <f t="shared" si="615"/>
        <v>1184.7761194029852</v>
      </c>
      <c r="K1113" s="125">
        <v>31549.25</v>
      </c>
      <c r="L1113" s="125">
        <v>38375.18</v>
      </c>
      <c r="M1113" s="125">
        <v>14062</v>
      </c>
      <c r="N1113" s="126">
        <f t="shared" si="595"/>
        <v>51743.780200000001</v>
      </c>
      <c r="O1113" s="126">
        <f t="shared" ca="1" si="596"/>
        <v>231048.68840305979</v>
      </c>
      <c r="P1113" s="126">
        <f t="shared" ca="1" si="597"/>
        <v>53791</v>
      </c>
      <c r="Q1113" s="49">
        <f t="shared" si="616"/>
        <v>1</v>
      </c>
      <c r="R1113" s="49">
        <f t="shared" si="617"/>
        <v>0</v>
      </c>
      <c r="S1113" s="49">
        <f ca="1">OFFSET(V!$B$7,D1113,Q1113)*H1113</f>
        <v>3300.15</v>
      </c>
      <c r="T1113" s="49">
        <f ca="1">IF(R1113&gt;0,OFFSET(V!$I$7,D1113,R1113)*IF(R1113=1,H1113-9300,IF(R1113=2,H1113-18000,IF(R1113=3,H1113-45000,0))),0)</f>
        <v>0</v>
      </c>
      <c r="U1113" s="49">
        <f>IF(AND(I1113=1,H1113&gt;20000,H1113&lt;=45000),H1113*V!$G$7,0)+IF(AND(I1113=1,H1113&gt;45000,H1113&lt;=50000),V!$G$7/5000*(50000-H1113)*H1113,0)</f>
        <v>0</v>
      </c>
      <c r="V1113" s="50">
        <f t="shared" ca="1" si="598"/>
        <v>3300.15</v>
      </c>
      <c r="W1113" s="51">
        <v>0</v>
      </c>
      <c r="X1113" s="51">
        <v>0</v>
      </c>
      <c r="Y1113" s="52">
        <v>0</v>
      </c>
      <c r="Z1113" s="52">
        <v>16587.385449445141</v>
      </c>
      <c r="AA1113" s="52">
        <v>0</v>
      </c>
      <c r="AB1113" s="138">
        <f t="shared" si="618"/>
        <v>0</v>
      </c>
      <c r="AC1113" s="52">
        <v>15964.330993217602</v>
      </c>
      <c r="AD1113" s="138">
        <f t="shared" si="599"/>
        <v>0</v>
      </c>
      <c r="AE1113" s="138">
        <f t="shared" si="600"/>
        <v>735</v>
      </c>
      <c r="AF1113" s="138">
        <f t="shared" si="601"/>
        <v>0</v>
      </c>
      <c r="AG1113" s="138">
        <f t="shared" si="602"/>
        <v>0</v>
      </c>
      <c r="AH1113" s="29"/>
      <c r="AI1113" s="29"/>
      <c r="AJ1113" s="15"/>
      <c r="AK1113" s="51">
        <f t="shared" ca="1" si="603"/>
        <v>537173.2003334586</v>
      </c>
      <c r="AL1113" s="15">
        <f t="shared" ca="1" si="604"/>
        <v>594264.35033345863</v>
      </c>
      <c r="AM1113" s="49">
        <f t="shared" ca="1" si="605"/>
        <v>3223.6603210150151</v>
      </c>
      <c r="AN1113" s="49">
        <f t="shared" ca="1" si="606"/>
        <v>0</v>
      </c>
      <c r="AO1113" s="15"/>
      <c r="AP1113" s="49">
        <f t="shared" ca="1" si="607"/>
        <v>9289.7145131729012</v>
      </c>
      <c r="AQ1113" s="15">
        <f t="shared" si="619"/>
        <v>15964.330993217602</v>
      </c>
      <c r="AR1113" s="15">
        <f t="shared" si="620"/>
        <v>0</v>
      </c>
      <c r="AS1113" s="15"/>
      <c r="AT1113" s="15"/>
      <c r="AU1113" s="51">
        <f t="shared" si="608"/>
        <v>0</v>
      </c>
      <c r="AV1113" s="51">
        <f t="shared" ca="1" si="609"/>
        <v>12281.119837442626</v>
      </c>
      <c r="AW1113" s="51">
        <f t="shared" ca="1" si="621"/>
        <v>0</v>
      </c>
      <c r="AX1113" s="15">
        <f t="shared" ca="1" si="622"/>
        <v>5606.5033573979272</v>
      </c>
      <c r="AY1113" s="51">
        <f t="shared" ca="1" si="623"/>
        <v>-340.77070585032016</v>
      </c>
      <c r="AZ1113" s="52">
        <f t="shared" ca="1" si="610"/>
        <v>0</v>
      </c>
      <c r="BA1113" s="52">
        <f t="shared" ca="1" si="611"/>
        <v>0</v>
      </c>
      <c r="BB1113" s="52">
        <f t="shared" si="624"/>
        <v>0</v>
      </c>
      <c r="BC1113" s="39">
        <f t="shared" si="625"/>
        <v>0</v>
      </c>
      <c r="BD1113" s="51">
        <f t="shared" ca="1" si="626"/>
        <v>0</v>
      </c>
      <c r="BE1113" s="15">
        <f t="shared" ca="1" si="627"/>
        <v>21230.063644765207</v>
      </c>
      <c r="BF1113" s="39">
        <v>-6597.6289999999999</v>
      </c>
      <c r="BG1113" s="15">
        <f t="shared" ca="1" si="628"/>
        <v>612120.4452992389</v>
      </c>
      <c r="BH1113" s="15"/>
      <c r="BI1113" s="15"/>
    </row>
    <row r="1114" spans="1:61" ht="11.25" x14ac:dyDescent="0.2">
      <c r="A1114" s="20">
        <v>41206</v>
      </c>
      <c r="B1114" s="20"/>
      <c r="C1114" s="20">
        <v>1</v>
      </c>
      <c r="D1114" s="20">
        <f t="shared" si="612"/>
        <v>4</v>
      </c>
      <c r="E1114" s="47">
        <f t="shared" si="613"/>
        <v>2</v>
      </c>
      <c r="F1114" s="47">
        <f t="shared" si="614"/>
        <v>42</v>
      </c>
      <c r="G1114" s="21" t="s">
        <v>1195</v>
      </c>
      <c r="H1114" s="29">
        <v>532</v>
      </c>
      <c r="I1114" s="48"/>
      <c r="J1114" s="29">
        <f t="shared" si="615"/>
        <v>857.55223880597009</v>
      </c>
      <c r="K1114" s="125">
        <v>24350.050000000003</v>
      </c>
      <c r="L1114" s="125">
        <v>27072.59</v>
      </c>
      <c r="M1114" s="125">
        <v>15515</v>
      </c>
      <c r="N1114" s="126">
        <f t="shared" si="595"/>
        <v>43605.346100000002</v>
      </c>
      <c r="O1114" s="126">
        <f t="shared" ca="1" si="596"/>
        <v>167235.24112983374</v>
      </c>
      <c r="P1114" s="126">
        <f t="shared" ca="1" si="597"/>
        <v>37089</v>
      </c>
      <c r="Q1114" s="49">
        <f t="shared" si="616"/>
        <v>1</v>
      </c>
      <c r="R1114" s="49">
        <f t="shared" si="617"/>
        <v>0</v>
      </c>
      <c r="S1114" s="49">
        <f ca="1">OFFSET(V!$B$7,D1114,Q1114)*H1114</f>
        <v>2388.6800000000003</v>
      </c>
      <c r="T1114" s="49">
        <f ca="1">IF(R1114&gt;0,OFFSET(V!$I$7,D1114,R1114)*IF(R1114=1,H1114-9300,IF(R1114=2,H1114-18000,IF(R1114=3,H1114-45000,0))),0)</f>
        <v>0</v>
      </c>
      <c r="U1114" s="49">
        <f>IF(AND(I1114=1,H1114&gt;20000,H1114&lt;=45000),H1114*V!$G$7,0)+IF(AND(I1114=1,H1114&gt;45000,H1114&lt;=50000),V!$G$7/5000*(50000-H1114)*H1114,0)</f>
        <v>0</v>
      </c>
      <c r="V1114" s="50">
        <f t="shared" ca="1" si="598"/>
        <v>2388.6800000000003</v>
      </c>
      <c r="W1114" s="51">
        <v>0</v>
      </c>
      <c r="X1114" s="51">
        <v>0</v>
      </c>
      <c r="Y1114" s="52">
        <v>0</v>
      </c>
      <c r="Z1114" s="52">
        <v>13807.954768428013</v>
      </c>
      <c r="AA1114" s="52">
        <v>0</v>
      </c>
      <c r="AB1114" s="138">
        <f t="shared" si="618"/>
        <v>0</v>
      </c>
      <c r="AC1114" s="52">
        <v>13289.301133949099</v>
      </c>
      <c r="AD1114" s="138">
        <f t="shared" si="599"/>
        <v>0</v>
      </c>
      <c r="AE1114" s="138">
        <f t="shared" si="600"/>
        <v>532</v>
      </c>
      <c r="AF1114" s="138">
        <f t="shared" si="601"/>
        <v>0</v>
      </c>
      <c r="AG1114" s="138">
        <f t="shared" si="602"/>
        <v>0</v>
      </c>
      <c r="AH1114" s="29"/>
      <c r="AI1114" s="29"/>
      <c r="AJ1114" s="15"/>
      <c r="AK1114" s="51">
        <f t="shared" ca="1" si="603"/>
        <v>388811.07833659853</v>
      </c>
      <c r="AL1114" s="15">
        <f t="shared" ca="1" si="604"/>
        <v>428288.75833659852</v>
      </c>
      <c r="AM1114" s="49">
        <f t="shared" ca="1" si="605"/>
        <v>2333.3160418775346</v>
      </c>
      <c r="AN1114" s="49">
        <f t="shared" ca="1" si="606"/>
        <v>0</v>
      </c>
      <c r="AO1114" s="15"/>
      <c r="AP1114" s="49">
        <f t="shared" ca="1" si="607"/>
        <v>7733.1028570142416</v>
      </c>
      <c r="AQ1114" s="15">
        <f t="shared" si="619"/>
        <v>13289.301133949099</v>
      </c>
      <c r="AR1114" s="15">
        <f t="shared" si="620"/>
        <v>0</v>
      </c>
      <c r="AS1114" s="15"/>
      <c r="AT1114" s="15"/>
      <c r="AU1114" s="51">
        <f t="shared" si="608"/>
        <v>0</v>
      </c>
      <c r="AV1114" s="51">
        <f t="shared" ca="1" si="609"/>
        <v>8889.1915013870439</v>
      </c>
      <c r="AW1114" s="51">
        <f t="shared" ca="1" si="621"/>
        <v>0</v>
      </c>
      <c r="AX1114" s="15">
        <f t="shared" ca="1" si="622"/>
        <v>3332.9932244521879</v>
      </c>
      <c r="AY1114" s="51">
        <f t="shared" ca="1" si="623"/>
        <v>-202.58374628318143</v>
      </c>
      <c r="AZ1114" s="52">
        <f t="shared" ca="1" si="610"/>
        <v>0</v>
      </c>
      <c r="BA1114" s="52">
        <f t="shared" ca="1" si="611"/>
        <v>0</v>
      </c>
      <c r="BB1114" s="52">
        <f t="shared" si="624"/>
        <v>0</v>
      </c>
      <c r="BC1114" s="39">
        <f t="shared" si="625"/>
        <v>0</v>
      </c>
      <c r="BD1114" s="51">
        <f t="shared" ca="1" si="626"/>
        <v>0</v>
      </c>
      <c r="BE1114" s="15">
        <f t="shared" ca="1" si="627"/>
        <v>16419.710612118106</v>
      </c>
      <c r="BF1114" s="39">
        <v>-5005.8609999999999</v>
      </c>
      <c r="BG1114" s="15">
        <f t="shared" ca="1" si="628"/>
        <v>442035.92399059422</v>
      </c>
      <c r="BH1114" s="15"/>
      <c r="BI1114" s="15"/>
    </row>
    <row r="1115" spans="1:61" ht="11.25" x14ac:dyDescent="0.2">
      <c r="A1115" s="20">
        <v>41207</v>
      </c>
      <c r="B1115" s="20"/>
      <c r="C1115" s="20">
        <v>1</v>
      </c>
      <c r="D1115" s="20">
        <f t="shared" si="612"/>
        <v>4</v>
      </c>
      <c r="E1115" s="47">
        <f t="shared" si="613"/>
        <v>3</v>
      </c>
      <c r="F1115" s="47">
        <f t="shared" si="614"/>
        <v>43</v>
      </c>
      <c r="G1115" s="21" t="s">
        <v>1196</v>
      </c>
      <c r="H1115" s="29">
        <v>1420</v>
      </c>
      <c r="I1115" s="48"/>
      <c r="J1115" s="29">
        <f t="shared" si="615"/>
        <v>2288.9552238805968</v>
      </c>
      <c r="K1115" s="125">
        <v>176546.6</v>
      </c>
      <c r="L1115" s="125">
        <v>518638.02</v>
      </c>
      <c r="M1115" s="125">
        <v>0</v>
      </c>
      <c r="N1115" s="126">
        <f t="shared" si="595"/>
        <v>329382.3798</v>
      </c>
      <c r="O1115" s="126">
        <f t="shared" ca="1" si="596"/>
        <v>446379.77895557124</v>
      </c>
      <c r="P1115" s="126">
        <f t="shared" ca="1" si="597"/>
        <v>35099</v>
      </c>
      <c r="Q1115" s="49">
        <f t="shared" si="616"/>
        <v>1</v>
      </c>
      <c r="R1115" s="49">
        <f t="shared" si="617"/>
        <v>0</v>
      </c>
      <c r="S1115" s="49">
        <f ca="1">OFFSET(V!$B$7,D1115,Q1115)*H1115</f>
        <v>6375.8</v>
      </c>
      <c r="T1115" s="49">
        <f ca="1">IF(R1115&gt;0,OFFSET(V!$I$7,D1115,R1115)*IF(R1115=1,H1115-9300,IF(R1115=2,H1115-18000,IF(R1115=3,H1115-45000,0))),0)</f>
        <v>0</v>
      </c>
      <c r="U1115" s="49">
        <f>IF(AND(I1115=1,H1115&gt;20000,H1115&lt;=45000),H1115*V!$G$7,0)+IF(AND(I1115=1,H1115&gt;45000,H1115&lt;=50000),V!$G$7/5000*(50000-H1115)*H1115,0)</f>
        <v>0</v>
      </c>
      <c r="V1115" s="50">
        <f t="shared" ca="1" si="598"/>
        <v>6375.8</v>
      </c>
      <c r="W1115" s="51">
        <v>0</v>
      </c>
      <c r="X1115" s="51">
        <v>0</v>
      </c>
      <c r="Y1115" s="52">
        <v>0</v>
      </c>
      <c r="Z1115" s="52">
        <v>128325.46456109242</v>
      </c>
      <c r="AA1115" s="52">
        <v>90936</v>
      </c>
      <c r="AB1115" s="138">
        <f t="shared" si="618"/>
        <v>89936</v>
      </c>
      <c r="AC1115" s="52">
        <v>123505.31054791536</v>
      </c>
      <c r="AD1115" s="138">
        <f t="shared" si="599"/>
        <v>0</v>
      </c>
      <c r="AE1115" s="138">
        <f t="shared" si="600"/>
        <v>1420</v>
      </c>
      <c r="AF1115" s="138">
        <f t="shared" si="601"/>
        <v>0</v>
      </c>
      <c r="AG1115" s="138">
        <f t="shared" si="602"/>
        <v>0</v>
      </c>
      <c r="AH1115" s="29"/>
      <c r="AI1115" s="29"/>
      <c r="AJ1115" s="15"/>
      <c r="AK1115" s="51">
        <f t="shared" ca="1" si="603"/>
        <v>1037804.0060864097</v>
      </c>
      <c r="AL1115" s="15">
        <f t="shared" ca="1" si="604"/>
        <v>1079278.8060864096</v>
      </c>
      <c r="AM1115" s="49">
        <f t="shared" ca="1" si="605"/>
        <v>6228.0240215528183</v>
      </c>
      <c r="AN1115" s="49">
        <f t="shared" ca="1" si="606"/>
        <v>0</v>
      </c>
      <c r="AO1115" s="15"/>
      <c r="AP1115" s="49">
        <f t="shared" ca="1" si="607"/>
        <v>71868.284135322348</v>
      </c>
      <c r="AQ1115" s="15">
        <f t="shared" si="619"/>
        <v>123505.31054791536</v>
      </c>
      <c r="AR1115" s="15">
        <f t="shared" si="620"/>
        <v>0</v>
      </c>
      <c r="AS1115" s="15"/>
      <c r="AT1115" s="15"/>
      <c r="AU1115" s="51">
        <f t="shared" si="608"/>
        <v>44968</v>
      </c>
      <c r="AV1115" s="51">
        <f t="shared" ca="1" si="609"/>
        <v>23726.789345807523</v>
      </c>
      <c r="AW1115" s="51">
        <f t="shared" ca="1" si="621"/>
        <v>0</v>
      </c>
      <c r="AX1115" s="15">
        <f t="shared" ca="1" si="622"/>
        <v>17057.762933214501</v>
      </c>
      <c r="AY1115" s="51">
        <f t="shared" ca="1" si="623"/>
        <v>-1036.7934422635831</v>
      </c>
      <c r="AZ1115" s="52">
        <f t="shared" ca="1" si="610"/>
        <v>0</v>
      </c>
      <c r="BA1115" s="52">
        <f t="shared" ca="1" si="611"/>
        <v>0</v>
      </c>
      <c r="BB1115" s="52">
        <f t="shared" si="624"/>
        <v>0</v>
      </c>
      <c r="BC1115" s="39">
        <f t="shared" si="625"/>
        <v>0</v>
      </c>
      <c r="BD1115" s="51">
        <f t="shared" ca="1" si="626"/>
        <v>0</v>
      </c>
      <c r="BE1115" s="15">
        <f t="shared" ca="1" si="627"/>
        <v>139526.28003886627</v>
      </c>
      <c r="BF1115" s="39">
        <v>-18234.037</v>
      </c>
      <c r="BG1115" s="15">
        <f t="shared" ca="1" si="628"/>
        <v>1206799.0731468287</v>
      </c>
      <c r="BH1115" s="15"/>
      <c r="BI1115" s="15"/>
    </row>
    <row r="1116" spans="1:61" ht="11.25" x14ac:dyDescent="0.2">
      <c r="A1116" s="20">
        <v>41208</v>
      </c>
      <c r="B1116" s="20"/>
      <c r="C1116" s="20">
        <v>1</v>
      </c>
      <c r="D1116" s="20">
        <f t="shared" si="612"/>
        <v>4</v>
      </c>
      <c r="E1116" s="47">
        <f t="shared" si="613"/>
        <v>3</v>
      </c>
      <c r="F1116" s="47">
        <f t="shared" si="614"/>
        <v>43</v>
      </c>
      <c r="G1116" s="21" t="s">
        <v>1197</v>
      </c>
      <c r="H1116" s="29">
        <v>1191</v>
      </c>
      <c r="I1116" s="48"/>
      <c r="J1116" s="29">
        <f t="shared" si="615"/>
        <v>1919.8208955223881</v>
      </c>
      <c r="K1116" s="125">
        <v>102988.15000000001</v>
      </c>
      <c r="L1116" s="125">
        <v>922879.35</v>
      </c>
      <c r="M1116" s="125">
        <v>0</v>
      </c>
      <c r="N1116" s="126">
        <f t="shared" si="595"/>
        <v>434074.41450000001</v>
      </c>
      <c r="O1116" s="126">
        <f t="shared" ca="1" si="596"/>
        <v>374393.18080006016</v>
      </c>
      <c r="P1116" s="126">
        <f t="shared" ca="1" si="597"/>
        <v>0</v>
      </c>
      <c r="Q1116" s="49">
        <f t="shared" si="616"/>
        <v>1</v>
      </c>
      <c r="R1116" s="49">
        <f t="shared" si="617"/>
        <v>0</v>
      </c>
      <c r="S1116" s="49">
        <f ca="1">OFFSET(V!$B$7,D1116,Q1116)*H1116</f>
        <v>5347.59</v>
      </c>
      <c r="T1116" s="49">
        <f ca="1">IF(R1116&gt;0,OFFSET(V!$I$7,D1116,R1116)*IF(R1116=1,H1116-9300,IF(R1116=2,H1116-18000,IF(R1116=3,H1116-45000,0))),0)</f>
        <v>0</v>
      </c>
      <c r="U1116" s="49">
        <f>IF(AND(I1116=1,H1116&gt;20000,H1116&lt;=45000),H1116*V!$G$7,0)+IF(AND(I1116=1,H1116&gt;45000,H1116&lt;=50000),V!$G$7/5000*(50000-H1116)*H1116,0)</f>
        <v>0</v>
      </c>
      <c r="V1116" s="50">
        <f t="shared" ca="1" si="598"/>
        <v>5347.59</v>
      </c>
      <c r="W1116" s="51">
        <v>0</v>
      </c>
      <c r="X1116" s="51">
        <v>0</v>
      </c>
      <c r="Y1116" s="52">
        <v>0</v>
      </c>
      <c r="Z1116" s="52">
        <v>47333.037797141056</v>
      </c>
      <c r="AA1116" s="52">
        <v>0</v>
      </c>
      <c r="AB1116" s="138">
        <f t="shared" si="618"/>
        <v>0</v>
      </c>
      <c r="AC1116" s="52">
        <v>45555.116845332355</v>
      </c>
      <c r="AD1116" s="138">
        <f t="shared" si="599"/>
        <v>0</v>
      </c>
      <c r="AE1116" s="138">
        <f t="shared" si="600"/>
        <v>1191</v>
      </c>
      <c r="AF1116" s="138">
        <f t="shared" si="601"/>
        <v>0</v>
      </c>
      <c r="AG1116" s="138">
        <f t="shared" si="602"/>
        <v>0</v>
      </c>
      <c r="AH1116" s="29"/>
      <c r="AI1116" s="29"/>
      <c r="AJ1116" s="15"/>
      <c r="AK1116" s="51">
        <f t="shared" ca="1" si="603"/>
        <v>870439.83890768595</v>
      </c>
      <c r="AL1116" s="15">
        <f t="shared" ca="1" si="604"/>
        <v>875787.42890768591</v>
      </c>
      <c r="AM1116" s="49">
        <f t="shared" ca="1" si="605"/>
        <v>5223.6454997671872</v>
      </c>
      <c r="AN1116" s="49">
        <f t="shared" ca="1" si="606"/>
        <v>0</v>
      </c>
      <c r="AO1116" s="15"/>
      <c r="AP1116" s="49">
        <f t="shared" ca="1" si="607"/>
        <v>26508.7231207599</v>
      </c>
      <c r="AQ1116" s="15">
        <f t="shared" si="619"/>
        <v>45555.116845332355</v>
      </c>
      <c r="AR1116" s="15">
        <f t="shared" si="620"/>
        <v>0</v>
      </c>
      <c r="AS1116" s="15"/>
      <c r="AT1116" s="15"/>
      <c r="AU1116" s="51">
        <f t="shared" si="608"/>
        <v>0</v>
      </c>
      <c r="AV1116" s="51">
        <f t="shared" ca="1" si="609"/>
        <v>19900.42683863152</v>
      </c>
      <c r="AW1116" s="51">
        <f t="shared" ca="1" si="621"/>
        <v>0</v>
      </c>
      <c r="AX1116" s="15">
        <f t="shared" ca="1" si="622"/>
        <v>854.03311405906425</v>
      </c>
      <c r="AY1116" s="51">
        <f t="shared" ca="1" si="623"/>
        <v>-51.909264749379545</v>
      </c>
      <c r="AZ1116" s="52">
        <f t="shared" ca="1" si="610"/>
        <v>0</v>
      </c>
      <c r="BA1116" s="52">
        <f t="shared" ca="1" si="611"/>
        <v>0</v>
      </c>
      <c r="BB1116" s="52">
        <f t="shared" si="624"/>
        <v>0</v>
      </c>
      <c r="BC1116" s="39">
        <f t="shared" si="625"/>
        <v>0</v>
      </c>
      <c r="BD1116" s="51">
        <f t="shared" ca="1" si="626"/>
        <v>0</v>
      </c>
      <c r="BE1116" s="15">
        <f t="shared" ca="1" si="627"/>
        <v>46357.240694642038</v>
      </c>
      <c r="BF1116" s="39">
        <v>-18689.349999999999</v>
      </c>
      <c r="BG1116" s="15">
        <f t="shared" ca="1" si="628"/>
        <v>908678.96510209516</v>
      </c>
      <c r="BH1116" s="15"/>
      <c r="BI1116" s="15"/>
    </row>
    <row r="1117" spans="1:61" ht="11.25" x14ac:dyDescent="0.2">
      <c r="A1117" s="20">
        <v>41209</v>
      </c>
      <c r="B1117" s="20"/>
      <c r="C1117" s="20">
        <v>1</v>
      </c>
      <c r="D1117" s="20">
        <f t="shared" si="612"/>
        <v>4</v>
      </c>
      <c r="E1117" s="47">
        <f t="shared" si="613"/>
        <v>3</v>
      </c>
      <c r="F1117" s="47">
        <f t="shared" si="614"/>
        <v>43</v>
      </c>
      <c r="G1117" s="21" t="s">
        <v>1198</v>
      </c>
      <c r="H1117" s="29">
        <v>2079</v>
      </c>
      <c r="I1117" s="48"/>
      <c r="J1117" s="29">
        <f t="shared" si="615"/>
        <v>3351.2238805970151</v>
      </c>
      <c r="K1117" s="125">
        <v>185885.9</v>
      </c>
      <c r="L1117" s="125">
        <v>893325.78</v>
      </c>
      <c r="M1117" s="125">
        <v>0</v>
      </c>
      <c r="N1117" s="126">
        <f t="shared" si="595"/>
        <v>482234.90220000001</v>
      </c>
      <c r="O1117" s="126">
        <f t="shared" ca="1" si="596"/>
        <v>653537.71862579766</v>
      </c>
      <c r="P1117" s="126">
        <f t="shared" ca="1" si="597"/>
        <v>51391</v>
      </c>
      <c r="Q1117" s="49">
        <f t="shared" si="616"/>
        <v>1</v>
      </c>
      <c r="R1117" s="49">
        <f t="shared" si="617"/>
        <v>0</v>
      </c>
      <c r="S1117" s="49">
        <f ca="1">OFFSET(V!$B$7,D1117,Q1117)*H1117</f>
        <v>9334.7100000000009</v>
      </c>
      <c r="T1117" s="49">
        <f ca="1">IF(R1117&gt;0,OFFSET(V!$I$7,D1117,R1117)*IF(R1117=1,H1117-9300,IF(R1117=2,H1117-18000,IF(R1117=3,H1117-45000,0))),0)</f>
        <v>0</v>
      </c>
      <c r="U1117" s="49">
        <f>IF(AND(I1117=1,H1117&gt;20000,H1117&lt;=45000),H1117*V!$G$7,0)+IF(AND(I1117=1,H1117&gt;45000,H1117&lt;=50000),V!$G$7/5000*(50000-H1117)*H1117,0)</f>
        <v>0</v>
      </c>
      <c r="V1117" s="50">
        <f t="shared" ca="1" si="598"/>
        <v>9334.7100000000009</v>
      </c>
      <c r="W1117" s="51">
        <v>0</v>
      </c>
      <c r="X1117" s="51">
        <v>0</v>
      </c>
      <c r="Y1117" s="52">
        <v>5.6509999999999998E-2</v>
      </c>
      <c r="Z1117" s="52">
        <v>33201.616243831893</v>
      </c>
      <c r="AA1117" s="52">
        <v>0</v>
      </c>
      <c r="AB1117" s="138">
        <f t="shared" si="618"/>
        <v>0</v>
      </c>
      <c r="AC1117" s="52">
        <v>31954.498968012631</v>
      </c>
      <c r="AD1117" s="138">
        <f t="shared" si="599"/>
        <v>0</v>
      </c>
      <c r="AE1117" s="138">
        <f t="shared" si="600"/>
        <v>2079</v>
      </c>
      <c r="AF1117" s="138">
        <f t="shared" si="601"/>
        <v>0</v>
      </c>
      <c r="AG1117" s="138">
        <f t="shared" si="602"/>
        <v>0</v>
      </c>
      <c r="AH1117" s="29"/>
      <c r="AI1117" s="29"/>
      <c r="AJ1117" s="15"/>
      <c r="AK1117" s="51">
        <f t="shared" ca="1" si="603"/>
        <v>1519432.766657497</v>
      </c>
      <c r="AL1117" s="15">
        <f t="shared" ca="1" si="604"/>
        <v>1580158.476657497</v>
      </c>
      <c r="AM1117" s="49">
        <f t="shared" ca="1" si="605"/>
        <v>9118.3534794424704</v>
      </c>
      <c r="AN1117" s="49">
        <f t="shared" ca="1" si="606"/>
        <v>2290.3580705855697</v>
      </c>
      <c r="AO1117" s="15"/>
      <c r="AP1117" s="49">
        <f t="shared" ca="1" si="607"/>
        <v>18594.463679713885</v>
      </c>
      <c r="AQ1117" s="15">
        <f t="shared" si="619"/>
        <v>31954.498968012631</v>
      </c>
      <c r="AR1117" s="15">
        <f t="shared" si="620"/>
        <v>0</v>
      </c>
      <c r="AS1117" s="15"/>
      <c r="AT1117" s="15"/>
      <c r="AU1117" s="51">
        <f t="shared" si="608"/>
        <v>0</v>
      </c>
      <c r="AV1117" s="51">
        <f t="shared" ca="1" si="609"/>
        <v>34738.024683051997</v>
      </c>
      <c r="AW1117" s="51">
        <f t="shared" ca="1" si="621"/>
        <v>0</v>
      </c>
      <c r="AX1117" s="15">
        <f t="shared" ca="1" si="622"/>
        <v>21377.989394753255</v>
      </c>
      <c r="AY1117" s="51">
        <f t="shared" ca="1" si="623"/>
        <v>-1299.3825333392492</v>
      </c>
      <c r="AZ1117" s="52">
        <f t="shared" ca="1" si="610"/>
        <v>0</v>
      </c>
      <c r="BA1117" s="52">
        <f t="shared" ca="1" si="611"/>
        <v>0</v>
      </c>
      <c r="BB1117" s="52">
        <f t="shared" si="624"/>
        <v>0</v>
      </c>
      <c r="BC1117" s="39">
        <f t="shared" si="625"/>
        <v>0</v>
      </c>
      <c r="BD1117" s="51">
        <f t="shared" ca="1" si="626"/>
        <v>0</v>
      </c>
      <c r="BE1117" s="15">
        <f t="shared" ca="1" si="627"/>
        <v>52033.105829426633</v>
      </c>
      <c r="BF1117" s="39">
        <v>-25712.428</v>
      </c>
      <c r="BG1117" s="15">
        <f t="shared" ca="1" si="628"/>
        <v>1617887.8660369515</v>
      </c>
      <c r="BH1117" s="15"/>
      <c r="BI1117" s="15"/>
    </row>
    <row r="1118" spans="1:61" ht="11.25" x14ac:dyDescent="0.2">
      <c r="A1118" s="20">
        <v>41210</v>
      </c>
      <c r="B1118" s="20"/>
      <c r="C1118" s="20">
        <v>1</v>
      </c>
      <c r="D1118" s="20">
        <f t="shared" si="612"/>
        <v>4</v>
      </c>
      <c r="E1118" s="47">
        <f t="shared" si="613"/>
        <v>2</v>
      </c>
      <c r="F1118" s="47">
        <f t="shared" si="614"/>
        <v>42</v>
      </c>
      <c r="G1118" s="21" t="s">
        <v>1199</v>
      </c>
      <c r="H1118" s="29">
        <v>614</v>
      </c>
      <c r="I1118" s="48"/>
      <c r="J1118" s="29">
        <f t="shared" si="615"/>
        <v>989.73134328358208</v>
      </c>
      <c r="K1118" s="125">
        <v>40871.25</v>
      </c>
      <c r="L1118" s="125">
        <v>39218.089999999997</v>
      </c>
      <c r="M1118" s="125">
        <v>0</v>
      </c>
      <c r="N1118" s="126">
        <f t="shared" si="595"/>
        <v>44722.355100000001</v>
      </c>
      <c r="O1118" s="126">
        <f t="shared" ca="1" si="596"/>
        <v>193012.10160473292</v>
      </c>
      <c r="P1118" s="126">
        <f t="shared" ca="1" si="597"/>
        <v>44487</v>
      </c>
      <c r="Q1118" s="49">
        <f t="shared" si="616"/>
        <v>1</v>
      </c>
      <c r="R1118" s="49">
        <f t="shared" si="617"/>
        <v>0</v>
      </c>
      <c r="S1118" s="49">
        <f ca="1">OFFSET(V!$B$7,D1118,Q1118)*H1118</f>
        <v>2756.86</v>
      </c>
      <c r="T1118" s="49">
        <f ca="1">IF(R1118&gt;0,OFFSET(V!$I$7,D1118,R1118)*IF(R1118=1,H1118-9300,IF(R1118=2,H1118-18000,IF(R1118=3,H1118-45000,0))),0)</f>
        <v>0</v>
      </c>
      <c r="U1118" s="49">
        <f>IF(AND(I1118=1,H1118&gt;20000,H1118&lt;=45000),H1118*V!$G$7,0)+IF(AND(I1118=1,H1118&gt;45000,H1118&lt;=50000),V!$G$7/5000*(50000-H1118)*H1118,0)</f>
        <v>0</v>
      </c>
      <c r="V1118" s="50">
        <f t="shared" ca="1" si="598"/>
        <v>2756.86</v>
      </c>
      <c r="W1118" s="51">
        <v>0</v>
      </c>
      <c r="X1118" s="51">
        <v>0</v>
      </c>
      <c r="Y1118" s="52">
        <v>0</v>
      </c>
      <c r="Z1118" s="52">
        <v>14445.876906753485</v>
      </c>
      <c r="AA1118" s="52">
        <v>2754</v>
      </c>
      <c r="AB1118" s="138">
        <f t="shared" si="618"/>
        <v>1754</v>
      </c>
      <c r="AC1118" s="52">
        <v>13903.261676143507</v>
      </c>
      <c r="AD1118" s="138">
        <f t="shared" si="599"/>
        <v>0</v>
      </c>
      <c r="AE1118" s="138">
        <f t="shared" si="600"/>
        <v>614</v>
      </c>
      <c r="AF1118" s="138">
        <f t="shared" si="601"/>
        <v>0</v>
      </c>
      <c r="AG1118" s="138">
        <f t="shared" si="602"/>
        <v>0</v>
      </c>
      <c r="AH1118" s="29"/>
      <c r="AI1118" s="29"/>
      <c r="AJ1118" s="15"/>
      <c r="AK1118" s="51">
        <f t="shared" ca="1" si="603"/>
        <v>448740.6054486307</v>
      </c>
      <c r="AL1118" s="15">
        <f t="shared" ca="1" si="604"/>
        <v>495984.46544863068</v>
      </c>
      <c r="AM1118" s="49">
        <f t="shared" ca="1" si="605"/>
        <v>2692.9624994601622</v>
      </c>
      <c r="AN1118" s="49">
        <f t="shared" ca="1" si="606"/>
        <v>0</v>
      </c>
      <c r="AO1118" s="15"/>
      <c r="AP1118" s="49">
        <f t="shared" ca="1" si="607"/>
        <v>8090.369200449617</v>
      </c>
      <c r="AQ1118" s="15">
        <f t="shared" si="619"/>
        <v>13903.261676143507</v>
      </c>
      <c r="AR1118" s="15">
        <f t="shared" si="620"/>
        <v>0</v>
      </c>
      <c r="AS1118" s="15"/>
      <c r="AT1118" s="15"/>
      <c r="AU1118" s="51">
        <f t="shared" si="608"/>
        <v>877</v>
      </c>
      <c r="AV1118" s="51">
        <f t="shared" ca="1" si="609"/>
        <v>10259.33004107452</v>
      </c>
      <c r="AW1118" s="51">
        <f t="shared" ca="1" si="621"/>
        <v>0</v>
      </c>
      <c r="AX1118" s="15">
        <f t="shared" ca="1" si="622"/>
        <v>5323.4375653806292</v>
      </c>
      <c r="AY1118" s="51">
        <f t="shared" ca="1" si="623"/>
        <v>-323.56559178924812</v>
      </c>
      <c r="AZ1118" s="52">
        <f t="shared" ca="1" si="610"/>
        <v>0</v>
      </c>
      <c r="BA1118" s="52">
        <f t="shared" ca="1" si="611"/>
        <v>0</v>
      </c>
      <c r="BB1118" s="52">
        <f t="shared" si="624"/>
        <v>0</v>
      </c>
      <c r="BC1118" s="39">
        <f t="shared" si="625"/>
        <v>0</v>
      </c>
      <c r="BD1118" s="51">
        <f t="shared" ca="1" si="626"/>
        <v>0</v>
      </c>
      <c r="BE1118" s="15">
        <f t="shared" ca="1" si="627"/>
        <v>18903.133649734889</v>
      </c>
      <c r="BF1118" s="39">
        <v>-5746.5969999999998</v>
      </c>
      <c r="BG1118" s="15">
        <f t="shared" ca="1" si="628"/>
        <v>511833.96459782572</v>
      </c>
      <c r="BH1118" s="15"/>
      <c r="BI1118" s="15"/>
    </row>
    <row r="1119" spans="1:61" ht="11.25" x14ac:dyDescent="0.2">
      <c r="A1119" s="20">
        <v>41211</v>
      </c>
      <c r="B1119" s="20"/>
      <c r="C1119" s="20">
        <v>1</v>
      </c>
      <c r="D1119" s="20">
        <f t="shared" si="612"/>
        <v>4</v>
      </c>
      <c r="E1119" s="47">
        <f t="shared" si="613"/>
        <v>2</v>
      </c>
      <c r="F1119" s="47">
        <f t="shared" si="614"/>
        <v>42</v>
      </c>
      <c r="G1119" s="21" t="s">
        <v>1200</v>
      </c>
      <c r="H1119" s="29">
        <v>720</v>
      </c>
      <c r="I1119" s="48"/>
      <c r="J1119" s="29">
        <f t="shared" si="615"/>
        <v>1160.5970149253731</v>
      </c>
      <c r="K1119" s="125">
        <v>41915.200000000004</v>
      </c>
      <c r="L1119" s="125">
        <v>68150.009999999995</v>
      </c>
      <c r="M1119" s="125">
        <v>0</v>
      </c>
      <c r="N1119" s="126">
        <f t="shared" si="595"/>
        <v>56757.447899999999</v>
      </c>
      <c r="O1119" s="126">
        <f t="shared" ca="1" si="596"/>
        <v>226333.40904789529</v>
      </c>
      <c r="P1119" s="126">
        <f t="shared" ca="1" si="597"/>
        <v>50873</v>
      </c>
      <c r="Q1119" s="49">
        <f t="shared" si="616"/>
        <v>1</v>
      </c>
      <c r="R1119" s="49">
        <f t="shared" si="617"/>
        <v>0</v>
      </c>
      <c r="S1119" s="49">
        <f ca="1">OFFSET(V!$B$7,D1119,Q1119)*H1119</f>
        <v>3232.8</v>
      </c>
      <c r="T1119" s="49">
        <f ca="1">IF(R1119&gt;0,OFFSET(V!$I$7,D1119,R1119)*IF(R1119=1,H1119-9300,IF(R1119=2,H1119-18000,IF(R1119=3,H1119-45000,0))),0)</f>
        <v>0</v>
      </c>
      <c r="U1119" s="49">
        <f>IF(AND(I1119=1,H1119&gt;20000,H1119&lt;=45000),H1119*V!$G$7,0)+IF(AND(I1119=1,H1119&gt;45000,H1119&lt;=50000),V!$G$7/5000*(50000-H1119)*H1119,0)</f>
        <v>0</v>
      </c>
      <c r="V1119" s="50">
        <f t="shared" ca="1" si="598"/>
        <v>3232.8</v>
      </c>
      <c r="W1119" s="51">
        <v>0</v>
      </c>
      <c r="X1119" s="51">
        <v>0</v>
      </c>
      <c r="Y1119" s="52">
        <v>1.188E-2</v>
      </c>
      <c r="Z1119" s="52">
        <v>18323.030747876131</v>
      </c>
      <c r="AA1119" s="52">
        <v>5690</v>
      </c>
      <c r="AB1119" s="138">
        <f t="shared" si="618"/>
        <v>4690</v>
      </c>
      <c r="AC1119" s="52">
        <v>17634.782078798489</v>
      </c>
      <c r="AD1119" s="138">
        <f t="shared" si="599"/>
        <v>0</v>
      </c>
      <c r="AE1119" s="138">
        <f t="shared" si="600"/>
        <v>720</v>
      </c>
      <c r="AF1119" s="138">
        <f t="shared" si="601"/>
        <v>0</v>
      </c>
      <c r="AG1119" s="138">
        <f t="shared" si="602"/>
        <v>0</v>
      </c>
      <c r="AH1119" s="29"/>
      <c r="AI1119" s="29"/>
      <c r="AJ1119" s="15"/>
      <c r="AK1119" s="51">
        <f t="shared" ca="1" si="603"/>
        <v>526210.48195930629</v>
      </c>
      <c r="AL1119" s="15">
        <f t="shared" ca="1" si="604"/>
        <v>580316.28195930633</v>
      </c>
      <c r="AM1119" s="49">
        <f t="shared" ca="1" si="605"/>
        <v>3157.8713348718516</v>
      </c>
      <c r="AN1119" s="49">
        <f t="shared" ca="1" si="606"/>
        <v>481.49803359682477</v>
      </c>
      <c r="AO1119" s="15"/>
      <c r="AP1119" s="49">
        <f t="shared" ca="1" si="607"/>
        <v>10261.757356675644</v>
      </c>
      <c r="AQ1119" s="15">
        <f t="shared" si="619"/>
        <v>17634.782078798489</v>
      </c>
      <c r="AR1119" s="15">
        <f t="shared" si="620"/>
        <v>0</v>
      </c>
      <c r="AS1119" s="15"/>
      <c r="AT1119" s="15"/>
      <c r="AU1119" s="51">
        <f t="shared" si="608"/>
        <v>2345</v>
      </c>
      <c r="AV1119" s="51">
        <f t="shared" ca="1" si="609"/>
        <v>12030.484738719308</v>
      </c>
      <c r="AW1119" s="51">
        <f t="shared" ca="1" si="621"/>
        <v>0</v>
      </c>
      <c r="AX1119" s="15">
        <f t="shared" ca="1" si="622"/>
        <v>7002.4600165964621</v>
      </c>
      <c r="AY1119" s="51">
        <f t="shared" ca="1" si="623"/>
        <v>-425.61880202845572</v>
      </c>
      <c r="AZ1119" s="52">
        <f t="shared" ca="1" si="610"/>
        <v>0</v>
      </c>
      <c r="BA1119" s="52">
        <f t="shared" ca="1" si="611"/>
        <v>0</v>
      </c>
      <c r="BB1119" s="52">
        <f t="shared" si="624"/>
        <v>0</v>
      </c>
      <c r="BC1119" s="39">
        <f t="shared" si="625"/>
        <v>0</v>
      </c>
      <c r="BD1119" s="51">
        <f t="shared" ca="1" si="626"/>
        <v>0</v>
      </c>
      <c r="BE1119" s="15">
        <f t="shared" ca="1" si="627"/>
        <v>24211.623293366494</v>
      </c>
      <c r="BF1119" s="39">
        <v>-6951.8360000000002</v>
      </c>
      <c r="BG1119" s="15">
        <f t="shared" ca="1" si="628"/>
        <v>601215.43862114148</v>
      </c>
      <c r="BH1119" s="15"/>
      <c r="BI1119" s="15"/>
    </row>
    <row r="1120" spans="1:61" ht="11.25" x14ac:dyDescent="0.2">
      <c r="A1120" s="20">
        <v>41212</v>
      </c>
      <c r="B1120" s="20"/>
      <c r="C1120" s="20">
        <v>1</v>
      </c>
      <c r="D1120" s="20">
        <f t="shared" si="612"/>
        <v>4</v>
      </c>
      <c r="E1120" s="47">
        <f t="shared" si="613"/>
        <v>3</v>
      </c>
      <c r="F1120" s="47">
        <f t="shared" si="614"/>
        <v>43</v>
      </c>
      <c r="G1120" s="21" t="s">
        <v>1201</v>
      </c>
      <c r="H1120" s="29">
        <v>1270</v>
      </c>
      <c r="I1120" s="48"/>
      <c r="J1120" s="29">
        <f t="shared" si="615"/>
        <v>2047.1641791044776</v>
      </c>
      <c r="K1120" s="125">
        <v>84347.25</v>
      </c>
      <c r="L1120" s="125">
        <v>188547.57</v>
      </c>
      <c r="M1120" s="125">
        <v>0</v>
      </c>
      <c r="N1120" s="126">
        <f t="shared" si="595"/>
        <v>134263.5723</v>
      </c>
      <c r="O1120" s="126">
        <f t="shared" ca="1" si="596"/>
        <v>399226.9854039264</v>
      </c>
      <c r="P1120" s="126">
        <f t="shared" ca="1" si="597"/>
        <v>79489</v>
      </c>
      <c r="Q1120" s="49">
        <f t="shared" si="616"/>
        <v>1</v>
      </c>
      <c r="R1120" s="49">
        <f t="shared" si="617"/>
        <v>0</v>
      </c>
      <c r="S1120" s="49">
        <f ca="1">OFFSET(V!$B$7,D1120,Q1120)*H1120</f>
        <v>5702.3</v>
      </c>
      <c r="T1120" s="49">
        <f ca="1">IF(R1120&gt;0,OFFSET(V!$I$7,D1120,R1120)*IF(R1120=1,H1120-9300,IF(R1120=2,H1120-18000,IF(R1120=3,H1120-45000,0))),0)</f>
        <v>0</v>
      </c>
      <c r="U1120" s="49">
        <f>IF(AND(I1120=1,H1120&gt;20000,H1120&lt;=45000),H1120*V!$G$7,0)+IF(AND(I1120=1,H1120&gt;45000,H1120&lt;=50000),V!$G$7/5000*(50000-H1120)*H1120,0)</f>
        <v>0</v>
      </c>
      <c r="V1120" s="50">
        <f t="shared" ca="1" si="598"/>
        <v>5702.3</v>
      </c>
      <c r="W1120" s="51">
        <v>0</v>
      </c>
      <c r="X1120" s="51">
        <v>0</v>
      </c>
      <c r="Y1120" s="52">
        <v>0</v>
      </c>
      <c r="Z1120" s="52">
        <v>33099.40916985822</v>
      </c>
      <c r="AA1120" s="52">
        <v>0</v>
      </c>
      <c r="AB1120" s="138">
        <f t="shared" si="618"/>
        <v>0</v>
      </c>
      <c r="AC1120" s="52">
        <v>31856.130990507256</v>
      </c>
      <c r="AD1120" s="138">
        <f t="shared" si="599"/>
        <v>0</v>
      </c>
      <c r="AE1120" s="138">
        <f t="shared" si="600"/>
        <v>1270</v>
      </c>
      <c r="AF1120" s="138">
        <f t="shared" si="601"/>
        <v>0</v>
      </c>
      <c r="AG1120" s="138">
        <f t="shared" si="602"/>
        <v>0</v>
      </c>
      <c r="AH1120" s="29"/>
      <c r="AI1120" s="29"/>
      <c r="AJ1120" s="15"/>
      <c r="AK1120" s="51">
        <f t="shared" ca="1" si="603"/>
        <v>928176.82234488754</v>
      </c>
      <c r="AL1120" s="15">
        <f t="shared" ca="1" si="604"/>
        <v>1013368.1223448876</v>
      </c>
      <c r="AM1120" s="49">
        <f t="shared" ca="1" si="605"/>
        <v>5570.1341601211825</v>
      </c>
      <c r="AN1120" s="49">
        <f t="shared" ca="1" si="606"/>
        <v>0</v>
      </c>
      <c r="AO1120" s="15"/>
      <c r="AP1120" s="49">
        <f t="shared" ca="1" si="607"/>
        <v>18537.22292038289</v>
      </c>
      <c r="AQ1120" s="15">
        <f t="shared" si="619"/>
        <v>31856.130990507256</v>
      </c>
      <c r="AR1120" s="15">
        <f t="shared" si="620"/>
        <v>0</v>
      </c>
      <c r="AS1120" s="15"/>
      <c r="AT1120" s="15"/>
      <c r="AU1120" s="51">
        <f t="shared" si="608"/>
        <v>0</v>
      </c>
      <c r="AV1120" s="51">
        <f t="shared" ca="1" si="609"/>
        <v>21220.438358574334</v>
      </c>
      <c r="AW1120" s="51">
        <f t="shared" ca="1" si="621"/>
        <v>0</v>
      </c>
      <c r="AX1120" s="15">
        <f t="shared" ca="1" si="622"/>
        <v>7901.5302884499688</v>
      </c>
      <c r="AY1120" s="51">
        <f t="shared" ca="1" si="623"/>
        <v>-480.26548492828607</v>
      </c>
      <c r="AZ1120" s="52">
        <f t="shared" ca="1" si="610"/>
        <v>0</v>
      </c>
      <c r="BA1120" s="52">
        <f t="shared" ca="1" si="611"/>
        <v>0</v>
      </c>
      <c r="BB1120" s="52">
        <f t="shared" si="624"/>
        <v>0</v>
      </c>
      <c r="BC1120" s="39">
        <f t="shared" si="625"/>
        <v>0</v>
      </c>
      <c r="BD1120" s="51">
        <f t="shared" ca="1" si="626"/>
        <v>0</v>
      </c>
      <c r="BE1120" s="15">
        <f t="shared" ca="1" si="627"/>
        <v>39277.39579402894</v>
      </c>
      <c r="BF1120" s="39">
        <v>-13192.77</v>
      </c>
      <c r="BG1120" s="15">
        <f t="shared" ca="1" si="628"/>
        <v>1045022.8822990377</v>
      </c>
      <c r="BH1120" s="15"/>
      <c r="BI1120" s="15"/>
    </row>
    <row r="1121" spans="1:61" ht="11.25" x14ac:dyDescent="0.2">
      <c r="A1121" s="20">
        <v>41213</v>
      </c>
      <c r="B1121" s="20"/>
      <c r="C1121" s="20">
        <v>1</v>
      </c>
      <c r="D1121" s="20">
        <f t="shared" si="612"/>
        <v>4</v>
      </c>
      <c r="E1121" s="47">
        <f t="shared" si="613"/>
        <v>3</v>
      </c>
      <c r="F1121" s="47">
        <f t="shared" si="614"/>
        <v>43</v>
      </c>
      <c r="G1121" s="21" t="s">
        <v>1202</v>
      </c>
      <c r="H1121" s="29">
        <v>2165</v>
      </c>
      <c r="I1121" s="48"/>
      <c r="J1121" s="29">
        <f t="shared" si="615"/>
        <v>3489.8507462686566</v>
      </c>
      <c r="K1121" s="125">
        <v>147904.79999999999</v>
      </c>
      <c r="L1121" s="125">
        <v>482548.21</v>
      </c>
      <c r="M1121" s="125">
        <v>0</v>
      </c>
      <c r="N1121" s="126">
        <f t="shared" si="595"/>
        <v>294685.25790000003</v>
      </c>
      <c r="O1121" s="126">
        <f t="shared" ca="1" si="596"/>
        <v>680571.98692874063</v>
      </c>
      <c r="P1121" s="126">
        <f t="shared" ca="1" si="597"/>
        <v>115766</v>
      </c>
      <c r="Q1121" s="49">
        <f t="shared" si="616"/>
        <v>1</v>
      </c>
      <c r="R1121" s="49">
        <f t="shared" si="617"/>
        <v>0</v>
      </c>
      <c r="S1121" s="49">
        <f ca="1">OFFSET(V!$B$7,D1121,Q1121)*H1121</f>
        <v>9720.85</v>
      </c>
      <c r="T1121" s="49">
        <f ca="1">IF(R1121&gt;0,OFFSET(V!$I$7,D1121,R1121)*IF(R1121=1,H1121-9300,IF(R1121=2,H1121-18000,IF(R1121=3,H1121-45000,0))),0)</f>
        <v>0</v>
      </c>
      <c r="U1121" s="49">
        <f>IF(AND(I1121=1,H1121&gt;20000,H1121&lt;=45000),H1121*V!$G$7,0)+IF(AND(I1121=1,H1121&gt;45000,H1121&lt;=50000),V!$G$7/5000*(50000-H1121)*H1121,0)</f>
        <v>0</v>
      </c>
      <c r="V1121" s="50">
        <f t="shared" ca="1" si="598"/>
        <v>9720.85</v>
      </c>
      <c r="W1121" s="51">
        <v>11945.359999999999</v>
      </c>
      <c r="X1121" s="51">
        <v>0</v>
      </c>
      <c r="Y1121" s="52">
        <v>0</v>
      </c>
      <c r="Z1121" s="52">
        <v>87487.889072185921</v>
      </c>
      <c r="AA1121" s="52">
        <v>1184</v>
      </c>
      <c r="AB1121" s="138">
        <f t="shared" si="618"/>
        <v>184</v>
      </c>
      <c r="AC1121" s="52">
        <v>84201.673814302136</v>
      </c>
      <c r="AD1121" s="138">
        <f t="shared" si="599"/>
        <v>0</v>
      </c>
      <c r="AE1121" s="138">
        <f t="shared" si="600"/>
        <v>2165</v>
      </c>
      <c r="AF1121" s="138">
        <f t="shared" si="601"/>
        <v>0</v>
      </c>
      <c r="AG1121" s="138">
        <f t="shared" si="602"/>
        <v>0</v>
      </c>
      <c r="AH1121" s="29"/>
      <c r="AI1121" s="29"/>
      <c r="AJ1121" s="15"/>
      <c r="AK1121" s="51">
        <f t="shared" ca="1" si="603"/>
        <v>1582285.6853359698</v>
      </c>
      <c r="AL1121" s="15">
        <f t="shared" ca="1" si="604"/>
        <v>1719717.89533597</v>
      </c>
      <c r="AM1121" s="49">
        <f t="shared" ca="1" si="605"/>
        <v>9495.5436666632759</v>
      </c>
      <c r="AN1121" s="49">
        <f t="shared" ca="1" si="606"/>
        <v>0</v>
      </c>
      <c r="AO1121" s="15"/>
      <c r="AP1121" s="49">
        <f t="shared" ca="1" si="607"/>
        <v>48997.324823601601</v>
      </c>
      <c r="AQ1121" s="15">
        <f t="shared" si="619"/>
        <v>84201.673814302136</v>
      </c>
      <c r="AR1121" s="15">
        <f t="shared" si="620"/>
        <v>0</v>
      </c>
      <c r="AS1121" s="15"/>
      <c r="AT1121" s="15"/>
      <c r="AU1121" s="51">
        <f t="shared" si="608"/>
        <v>92</v>
      </c>
      <c r="AV1121" s="51">
        <f t="shared" ca="1" si="609"/>
        <v>36174.999249065695</v>
      </c>
      <c r="AW1121" s="51">
        <f t="shared" ca="1" si="621"/>
        <v>0</v>
      </c>
      <c r="AX1121" s="15">
        <f t="shared" ca="1" si="622"/>
        <v>1062.65025836516</v>
      </c>
      <c r="AY1121" s="51">
        <f t="shared" ca="1" si="623"/>
        <v>-64.589291316002473</v>
      </c>
      <c r="AZ1121" s="52">
        <f t="shared" ca="1" si="610"/>
        <v>0</v>
      </c>
      <c r="BA1121" s="52">
        <f t="shared" ca="1" si="611"/>
        <v>0</v>
      </c>
      <c r="BB1121" s="52">
        <f t="shared" si="624"/>
        <v>0</v>
      </c>
      <c r="BC1121" s="39">
        <f t="shared" si="625"/>
        <v>0</v>
      </c>
      <c r="BD1121" s="51">
        <f t="shared" ca="1" si="626"/>
        <v>0</v>
      </c>
      <c r="BE1121" s="15">
        <f t="shared" ca="1" si="627"/>
        <v>85199.73478135129</v>
      </c>
      <c r="BF1121" s="39">
        <v>-23978.641</v>
      </c>
      <c r="BG1121" s="15">
        <f t="shared" ca="1" si="628"/>
        <v>1790434.5327839844</v>
      </c>
      <c r="BH1121" s="15"/>
      <c r="BI1121" s="15"/>
    </row>
    <row r="1122" spans="1:61" ht="11.25" x14ac:dyDescent="0.2">
      <c r="A1122" s="20">
        <v>41214</v>
      </c>
      <c r="B1122" s="20"/>
      <c r="C1122" s="20">
        <v>1</v>
      </c>
      <c r="D1122" s="20">
        <f t="shared" si="612"/>
        <v>4</v>
      </c>
      <c r="E1122" s="47">
        <f t="shared" si="613"/>
        <v>3</v>
      </c>
      <c r="F1122" s="47">
        <f t="shared" si="614"/>
        <v>43</v>
      </c>
      <c r="G1122" s="21" t="s">
        <v>1203</v>
      </c>
      <c r="H1122" s="29">
        <v>2278</v>
      </c>
      <c r="I1122" s="48"/>
      <c r="J1122" s="29">
        <f t="shared" si="615"/>
        <v>3672</v>
      </c>
      <c r="K1122" s="125">
        <v>125288.00000000001</v>
      </c>
      <c r="L1122" s="125">
        <v>245064.04</v>
      </c>
      <c r="M1122" s="125">
        <v>0</v>
      </c>
      <c r="N1122" s="126">
        <f t="shared" si="595"/>
        <v>185782.33559999999</v>
      </c>
      <c r="O1122" s="126">
        <f t="shared" ca="1" si="596"/>
        <v>716093.75807097985</v>
      </c>
      <c r="P1122" s="126">
        <f t="shared" ca="1" si="597"/>
        <v>159093</v>
      </c>
      <c r="Q1122" s="49">
        <f t="shared" si="616"/>
        <v>1</v>
      </c>
      <c r="R1122" s="49">
        <f t="shared" si="617"/>
        <v>0</v>
      </c>
      <c r="S1122" s="49">
        <f ca="1">OFFSET(V!$B$7,D1122,Q1122)*H1122</f>
        <v>10228.220000000001</v>
      </c>
      <c r="T1122" s="49">
        <f ca="1">IF(R1122&gt;0,OFFSET(V!$I$7,D1122,R1122)*IF(R1122=1,H1122-9300,IF(R1122=2,H1122-18000,IF(R1122=3,H1122-45000,0))),0)</f>
        <v>0</v>
      </c>
      <c r="U1122" s="49">
        <f>IF(AND(I1122=1,H1122&gt;20000,H1122&lt;=45000),H1122*V!$G$7,0)+IF(AND(I1122=1,H1122&gt;45000,H1122&lt;=50000),V!$G$7/5000*(50000-H1122)*H1122,0)</f>
        <v>0</v>
      </c>
      <c r="V1122" s="50">
        <f t="shared" ca="1" si="598"/>
        <v>10228.220000000001</v>
      </c>
      <c r="W1122" s="51">
        <v>11827.14</v>
      </c>
      <c r="X1122" s="51">
        <v>0</v>
      </c>
      <c r="Y1122" s="52">
        <v>0</v>
      </c>
      <c r="Z1122" s="52">
        <v>43807.591404257168</v>
      </c>
      <c r="AA1122" s="52">
        <v>0</v>
      </c>
      <c r="AB1122" s="138">
        <f t="shared" si="618"/>
        <v>0</v>
      </c>
      <c r="AC1122" s="52">
        <v>42162.093075168137</v>
      </c>
      <c r="AD1122" s="138">
        <f t="shared" si="599"/>
        <v>0</v>
      </c>
      <c r="AE1122" s="138">
        <f t="shared" si="600"/>
        <v>2278</v>
      </c>
      <c r="AF1122" s="138">
        <f t="shared" si="601"/>
        <v>0</v>
      </c>
      <c r="AG1122" s="138">
        <f t="shared" si="602"/>
        <v>0</v>
      </c>
      <c r="AH1122" s="29"/>
      <c r="AI1122" s="29"/>
      <c r="AJ1122" s="15"/>
      <c r="AK1122" s="51">
        <f t="shared" ca="1" si="603"/>
        <v>1664871.4970879164</v>
      </c>
      <c r="AL1122" s="15">
        <f t="shared" ca="1" si="604"/>
        <v>1846019.8570879162</v>
      </c>
      <c r="AM1122" s="49">
        <f t="shared" ca="1" si="605"/>
        <v>9991.1540289417735</v>
      </c>
      <c r="AN1122" s="49">
        <f t="shared" ca="1" si="606"/>
        <v>0</v>
      </c>
      <c r="AO1122" s="15"/>
      <c r="AP1122" s="49">
        <f t="shared" ca="1" si="607"/>
        <v>24534.307645747107</v>
      </c>
      <c r="AQ1122" s="15">
        <f t="shared" si="619"/>
        <v>42162.093075168137</v>
      </c>
      <c r="AR1122" s="15">
        <f t="shared" si="620"/>
        <v>0</v>
      </c>
      <c r="AS1122" s="15"/>
      <c r="AT1122" s="15"/>
      <c r="AU1122" s="51">
        <f t="shared" si="608"/>
        <v>0</v>
      </c>
      <c r="AV1122" s="51">
        <f t="shared" ca="1" si="609"/>
        <v>38063.116992781361</v>
      </c>
      <c r="AW1122" s="51">
        <f t="shared" ca="1" si="621"/>
        <v>0</v>
      </c>
      <c r="AX1122" s="15">
        <f t="shared" ca="1" si="622"/>
        <v>20435.331563360327</v>
      </c>
      <c r="AY1122" s="51">
        <f t="shared" ca="1" si="623"/>
        <v>-1242.0865407924457</v>
      </c>
      <c r="AZ1122" s="52">
        <f t="shared" ca="1" si="610"/>
        <v>0</v>
      </c>
      <c r="BA1122" s="52">
        <f t="shared" ca="1" si="611"/>
        <v>0</v>
      </c>
      <c r="BB1122" s="52">
        <f t="shared" si="624"/>
        <v>0</v>
      </c>
      <c r="BC1122" s="39">
        <f t="shared" si="625"/>
        <v>0</v>
      </c>
      <c r="BD1122" s="51">
        <f t="shared" ca="1" si="626"/>
        <v>0</v>
      </c>
      <c r="BE1122" s="15">
        <f t="shared" ca="1" si="627"/>
        <v>61355.338097736021</v>
      </c>
      <c r="BF1122" s="39">
        <v>-22691.263999999999</v>
      </c>
      <c r="BG1122" s="15">
        <f t="shared" ca="1" si="628"/>
        <v>1894675.0852145941</v>
      </c>
      <c r="BH1122" s="15"/>
      <c r="BI1122" s="15"/>
    </row>
    <row r="1123" spans="1:61" ht="11.25" x14ac:dyDescent="0.2">
      <c r="A1123" s="20">
        <v>41215</v>
      </c>
      <c r="B1123" s="20"/>
      <c r="C1123" s="20">
        <v>1</v>
      </c>
      <c r="D1123" s="20">
        <f t="shared" si="612"/>
        <v>4</v>
      </c>
      <c r="E1123" s="47">
        <f t="shared" si="613"/>
        <v>3</v>
      </c>
      <c r="F1123" s="47">
        <f t="shared" si="614"/>
        <v>43</v>
      </c>
      <c r="G1123" s="21" t="s">
        <v>1204</v>
      </c>
      <c r="H1123" s="29">
        <v>2427</v>
      </c>
      <c r="I1123" s="48"/>
      <c r="J1123" s="29">
        <f t="shared" si="615"/>
        <v>3912.1791044776119</v>
      </c>
      <c r="K1123" s="125">
        <v>149121.79999999999</v>
      </c>
      <c r="L1123" s="125">
        <v>212953.01</v>
      </c>
      <c r="M1123" s="125">
        <v>0</v>
      </c>
      <c r="N1123" s="126">
        <f t="shared" si="595"/>
        <v>190419.36989999999</v>
      </c>
      <c r="O1123" s="126">
        <f t="shared" ca="1" si="596"/>
        <v>762932.19966561371</v>
      </c>
      <c r="P1123" s="126">
        <f t="shared" ca="1" si="597"/>
        <v>171754</v>
      </c>
      <c r="Q1123" s="49">
        <f t="shared" si="616"/>
        <v>1</v>
      </c>
      <c r="R1123" s="49">
        <f t="shared" si="617"/>
        <v>0</v>
      </c>
      <c r="S1123" s="49">
        <f ca="1">OFFSET(V!$B$7,D1123,Q1123)*H1123</f>
        <v>10897.230000000001</v>
      </c>
      <c r="T1123" s="49">
        <f ca="1">IF(R1123&gt;0,OFFSET(V!$I$7,D1123,R1123)*IF(R1123=1,H1123-9300,IF(R1123=2,H1123-18000,IF(R1123=3,H1123-45000,0))),0)</f>
        <v>0</v>
      </c>
      <c r="U1123" s="49">
        <f>IF(AND(I1123=1,H1123&gt;20000,H1123&lt;=45000),H1123*V!$G$7,0)+IF(AND(I1123=1,H1123&gt;45000,H1123&lt;=50000),V!$G$7/5000*(50000-H1123)*H1123,0)</f>
        <v>0</v>
      </c>
      <c r="V1123" s="50">
        <f t="shared" ca="1" si="598"/>
        <v>10897.230000000001</v>
      </c>
      <c r="W1123" s="51">
        <v>13142.98</v>
      </c>
      <c r="X1123" s="51">
        <v>0</v>
      </c>
      <c r="Y1123" s="52">
        <v>0</v>
      </c>
      <c r="Z1123" s="52">
        <v>75495.069148201714</v>
      </c>
      <c r="AA1123" s="52">
        <v>7279</v>
      </c>
      <c r="AB1123" s="138">
        <f t="shared" si="618"/>
        <v>6279</v>
      </c>
      <c r="AC1123" s="52">
        <v>72659.327530009148</v>
      </c>
      <c r="AD1123" s="138">
        <f t="shared" si="599"/>
        <v>0</v>
      </c>
      <c r="AE1123" s="138">
        <f t="shared" si="600"/>
        <v>2427</v>
      </c>
      <c r="AF1123" s="138">
        <f t="shared" si="601"/>
        <v>0</v>
      </c>
      <c r="AG1123" s="138">
        <f t="shared" si="602"/>
        <v>0</v>
      </c>
      <c r="AH1123" s="29"/>
      <c r="AI1123" s="29"/>
      <c r="AJ1123" s="15"/>
      <c r="AK1123" s="51">
        <f t="shared" ca="1" si="603"/>
        <v>1773767.8329378285</v>
      </c>
      <c r="AL1123" s="15">
        <f t="shared" ca="1" si="604"/>
        <v>1969562.0429378285</v>
      </c>
      <c r="AM1123" s="49">
        <f t="shared" ca="1" si="605"/>
        <v>10644.657957963866</v>
      </c>
      <c r="AN1123" s="49">
        <f t="shared" ca="1" si="606"/>
        <v>0</v>
      </c>
      <c r="AO1123" s="15"/>
      <c r="AP1123" s="49">
        <f t="shared" ca="1" si="607"/>
        <v>42280.782687334307</v>
      </c>
      <c r="AQ1123" s="15">
        <f t="shared" si="619"/>
        <v>72659.327530009148</v>
      </c>
      <c r="AR1123" s="15">
        <f t="shared" si="620"/>
        <v>0</v>
      </c>
      <c r="AS1123" s="15"/>
      <c r="AT1123" s="15"/>
      <c r="AU1123" s="51">
        <f t="shared" si="608"/>
        <v>3139.5</v>
      </c>
      <c r="AV1123" s="51">
        <f t="shared" ca="1" si="609"/>
        <v>40552.758973432996</v>
      </c>
      <c r="AW1123" s="51">
        <f t="shared" ca="1" si="621"/>
        <v>0</v>
      </c>
      <c r="AX1123" s="15">
        <f t="shared" ca="1" si="622"/>
        <v>13313.714130758162</v>
      </c>
      <c r="AY1123" s="51">
        <f t="shared" ca="1" si="623"/>
        <v>-809.22519306819845</v>
      </c>
      <c r="AZ1123" s="52">
        <f t="shared" ca="1" si="610"/>
        <v>0</v>
      </c>
      <c r="BA1123" s="52">
        <f t="shared" ca="1" si="611"/>
        <v>0</v>
      </c>
      <c r="BB1123" s="52">
        <f t="shared" si="624"/>
        <v>0</v>
      </c>
      <c r="BC1123" s="39">
        <f t="shared" si="625"/>
        <v>0</v>
      </c>
      <c r="BD1123" s="51">
        <f t="shared" ca="1" si="626"/>
        <v>0</v>
      </c>
      <c r="BE1123" s="15">
        <f t="shared" ca="1" si="627"/>
        <v>85163.816467699115</v>
      </c>
      <c r="BF1123" s="39">
        <v>-23677.39</v>
      </c>
      <c r="BG1123" s="15">
        <f t="shared" ca="1" si="628"/>
        <v>2041693.1273634916</v>
      </c>
      <c r="BH1123" s="15"/>
      <c r="BI1123" s="15"/>
    </row>
    <row r="1124" spans="1:61" ht="11.25" x14ac:dyDescent="0.2">
      <c r="A1124" s="20">
        <v>41216</v>
      </c>
      <c r="B1124" s="20"/>
      <c r="C1124" s="20">
        <v>1</v>
      </c>
      <c r="D1124" s="20">
        <f t="shared" si="612"/>
        <v>4</v>
      </c>
      <c r="E1124" s="47">
        <f t="shared" si="613"/>
        <v>1</v>
      </c>
      <c r="F1124" s="47">
        <f t="shared" si="614"/>
        <v>41</v>
      </c>
      <c r="G1124" s="21" t="s">
        <v>1205</v>
      </c>
      <c r="H1124" s="29">
        <v>321</v>
      </c>
      <c r="I1124" s="48"/>
      <c r="J1124" s="29">
        <f t="shared" si="615"/>
        <v>517.43283582089555</v>
      </c>
      <c r="K1124" s="125">
        <v>22308.95</v>
      </c>
      <c r="L1124" s="125">
        <v>30235.1</v>
      </c>
      <c r="M1124" s="125">
        <v>0</v>
      </c>
      <c r="N1124" s="126">
        <f t="shared" si="595"/>
        <v>27854.133000000002</v>
      </c>
      <c r="O1124" s="126">
        <f t="shared" ca="1" si="596"/>
        <v>100906.97820052</v>
      </c>
      <c r="P1124" s="126">
        <f t="shared" ca="1" si="597"/>
        <v>21916</v>
      </c>
      <c r="Q1124" s="49">
        <f t="shared" si="616"/>
        <v>1</v>
      </c>
      <c r="R1124" s="49">
        <f t="shared" si="617"/>
        <v>0</v>
      </c>
      <c r="S1124" s="49">
        <f ca="1">OFFSET(V!$B$7,D1124,Q1124)*H1124</f>
        <v>1441.29</v>
      </c>
      <c r="T1124" s="49">
        <f ca="1">IF(R1124&gt;0,OFFSET(V!$I$7,D1124,R1124)*IF(R1124=1,H1124-9300,IF(R1124=2,H1124-18000,IF(R1124=3,H1124-45000,0))),0)</f>
        <v>0</v>
      </c>
      <c r="U1124" s="49">
        <f>IF(AND(I1124=1,H1124&gt;20000,H1124&lt;=45000),H1124*V!$G$7,0)+IF(AND(I1124=1,H1124&gt;45000,H1124&lt;=50000),V!$G$7/5000*(50000-H1124)*H1124,0)</f>
        <v>0</v>
      </c>
      <c r="V1124" s="50">
        <f t="shared" ca="1" si="598"/>
        <v>1441.29</v>
      </c>
      <c r="W1124" s="51">
        <v>0</v>
      </c>
      <c r="X1124" s="51">
        <v>0</v>
      </c>
      <c r="Y1124" s="52">
        <v>0</v>
      </c>
      <c r="Z1124" s="52">
        <v>6988.7139088537306</v>
      </c>
      <c r="AA1124" s="52">
        <v>0</v>
      </c>
      <c r="AB1124" s="138">
        <f t="shared" si="618"/>
        <v>0</v>
      </c>
      <c r="AC1124" s="52">
        <v>6726.2042229552599</v>
      </c>
      <c r="AD1124" s="138">
        <f t="shared" si="599"/>
        <v>0</v>
      </c>
      <c r="AE1124" s="138">
        <f t="shared" si="600"/>
        <v>321</v>
      </c>
      <c r="AF1124" s="138">
        <f t="shared" si="601"/>
        <v>0</v>
      </c>
      <c r="AG1124" s="138">
        <f t="shared" si="602"/>
        <v>0</v>
      </c>
      <c r="AH1124" s="29"/>
      <c r="AI1124" s="29"/>
      <c r="AJ1124" s="15"/>
      <c r="AK1124" s="51">
        <f t="shared" ca="1" si="603"/>
        <v>234602.17320685743</v>
      </c>
      <c r="AL1124" s="15">
        <f t="shared" ca="1" si="604"/>
        <v>257959.46320685744</v>
      </c>
      <c r="AM1124" s="49">
        <f t="shared" ca="1" si="605"/>
        <v>1407.8843034637005</v>
      </c>
      <c r="AN1124" s="49">
        <f t="shared" ca="1" si="606"/>
        <v>0</v>
      </c>
      <c r="AO1124" s="15"/>
      <c r="AP1124" s="49">
        <f t="shared" ca="1" si="607"/>
        <v>3914.007860091268</v>
      </c>
      <c r="AQ1124" s="15">
        <f t="shared" si="619"/>
        <v>6726.2042229552599</v>
      </c>
      <c r="AR1124" s="15">
        <f t="shared" si="620"/>
        <v>0</v>
      </c>
      <c r="AS1124" s="15"/>
      <c r="AT1124" s="15"/>
      <c r="AU1124" s="51">
        <f t="shared" si="608"/>
        <v>0</v>
      </c>
      <c r="AV1124" s="51">
        <f t="shared" ca="1" si="609"/>
        <v>5363.5911126790243</v>
      </c>
      <c r="AW1124" s="51">
        <f t="shared" ca="1" si="621"/>
        <v>0</v>
      </c>
      <c r="AX1124" s="15">
        <f t="shared" ca="1" si="622"/>
        <v>2551.3947498150328</v>
      </c>
      <c r="AY1124" s="51">
        <f t="shared" ca="1" si="623"/>
        <v>-155.07715493472776</v>
      </c>
      <c r="AZ1124" s="52">
        <f t="shared" ca="1" si="610"/>
        <v>0</v>
      </c>
      <c r="BA1124" s="52">
        <f t="shared" ca="1" si="611"/>
        <v>0</v>
      </c>
      <c r="BB1124" s="52">
        <f t="shared" si="624"/>
        <v>0</v>
      </c>
      <c r="BC1124" s="39">
        <f t="shared" si="625"/>
        <v>0</v>
      </c>
      <c r="BD1124" s="51">
        <f t="shared" ca="1" si="626"/>
        <v>0</v>
      </c>
      <c r="BE1124" s="15">
        <f t="shared" ca="1" si="627"/>
        <v>9122.5218178355644</v>
      </c>
      <c r="BF1124" s="39">
        <v>-3032.9459999999999</v>
      </c>
      <c r="BG1124" s="15">
        <f t="shared" ca="1" si="628"/>
        <v>265456.9233281567</v>
      </c>
      <c r="BH1124" s="15"/>
      <c r="BI1124" s="15"/>
    </row>
    <row r="1125" spans="1:61" ht="11.25" x14ac:dyDescent="0.2">
      <c r="A1125" s="20">
        <v>41217</v>
      </c>
      <c r="B1125" s="20"/>
      <c r="C1125" s="20">
        <v>1</v>
      </c>
      <c r="D1125" s="20">
        <f t="shared" si="612"/>
        <v>4</v>
      </c>
      <c r="E1125" s="47">
        <f t="shared" si="613"/>
        <v>2</v>
      </c>
      <c r="F1125" s="47">
        <f t="shared" si="614"/>
        <v>42</v>
      </c>
      <c r="G1125" s="21" t="s">
        <v>1206</v>
      </c>
      <c r="H1125" s="29">
        <v>645</v>
      </c>
      <c r="I1125" s="48"/>
      <c r="J1125" s="29">
        <f t="shared" si="615"/>
        <v>1039.7014925373135</v>
      </c>
      <c r="K1125" s="125">
        <v>51134.400000000009</v>
      </c>
      <c r="L1125" s="125">
        <v>67764.3</v>
      </c>
      <c r="M1125" s="125">
        <v>0</v>
      </c>
      <c r="N1125" s="126">
        <f t="shared" si="595"/>
        <v>63244.845000000001</v>
      </c>
      <c r="O1125" s="126">
        <f t="shared" ca="1" si="596"/>
        <v>202757.01227207287</v>
      </c>
      <c r="P1125" s="126">
        <f t="shared" ca="1" si="597"/>
        <v>41854</v>
      </c>
      <c r="Q1125" s="49">
        <f t="shared" si="616"/>
        <v>1</v>
      </c>
      <c r="R1125" s="49">
        <f t="shared" si="617"/>
        <v>0</v>
      </c>
      <c r="S1125" s="49">
        <f ca="1">OFFSET(V!$B$7,D1125,Q1125)*H1125</f>
        <v>2896.05</v>
      </c>
      <c r="T1125" s="49">
        <f ca="1">IF(R1125&gt;0,OFFSET(V!$I$7,D1125,R1125)*IF(R1125=1,H1125-9300,IF(R1125=2,H1125-18000,IF(R1125=3,H1125-45000,0))),0)</f>
        <v>0</v>
      </c>
      <c r="U1125" s="49">
        <f>IF(AND(I1125=1,H1125&gt;20000,H1125&lt;=45000),H1125*V!$G$7,0)+IF(AND(I1125=1,H1125&gt;45000,H1125&lt;=50000),V!$G$7/5000*(50000-H1125)*H1125,0)</f>
        <v>0</v>
      </c>
      <c r="V1125" s="50">
        <f t="shared" ca="1" si="598"/>
        <v>2896.05</v>
      </c>
      <c r="W1125" s="51">
        <v>0</v>
      </c>
      <c r="X1125" s="51">
        <v>0</v>
      </c>
      <c r="Y1125" s="52">
        <v>0</v>
      </c>
      <c r="Z1125" s="52">
        <v>14074.286171086384</v>
      </c>
      <c r="AA1125" s="52">
        <v>3203</v>
      </c>
      <c r="AB1125" s="138">
        <f t="shared" si="618"/>
        <v>2203</v>
      </c>
      <c r="AC1125" s="52">
        <v>13545.628611168746</v>
      </c>
      <c r="AD1125" s="138">
        <f t="shared" si="599"/>
        <v>0</v>
      </c>
      <c r="AE1125" s="138">
        <f t="shared" si="600"/>
        <v>645</v>
      </c>
      <c r="AF1125" s="138">
        <f t="shared" si="601"/>
        <v>0</v>
      </c>
      <c r="AG1125" s="138">
        <f t="shared" si="602"/>
        <v>0</v>
      </c>
      <c r="AH1125" s="29"/>
      <c r="AI1125" s="29"/>
      <c r="AJ1125" s="15"/>
      <c r="AK1125" s="51">
        <f t="shared" ca="1" si="603"/>
        <v>471396.89008854527</v>
      </c>
      <c r="AL1125" s="15">
        <f t="shared" ca="1" si="604"/>
        <v>516146.94008854526</v>
      </c>
      <c r="AM1125" s="49">
        <f t="shared" ca="1" si="605"/>
        <v>2828.9264041560336</v>
      </c>
      <c r="AN1125" s="49">
        <f t="shared" ca="1" si="606"/>
        <v>0</v>
      </c>
      <c r="AO1125" s="15"/>
      <c r="AP1125" s="49">
        <f t="shared" ca="1" si="607"/>
        <v>7882.2609448955309</v>
      </c>
      <c r="AQ1125" s="15">
        <f t="shared" si="619"/>
        <v>13545.628611168746</v>
      </c>
      <c r="AR1125" s="15">
        <f t="shared" si="620"/>
        <v>0</v>
      </c>
      <c r="AS1125" s="15"/>
      <c r="AT1125" s="15"/>
      <c r="AU1125" s="51">
        <f t="shared" si="608"/>
        <v>1101.5</v>
      </c>
      <c r="AV1125" s="51">
        <f t="shared" ca="1" si="609"/>
        <v>10777.309245102713</v>
      </c>
      <c r="AW1125" s="51">
        <f t="shared" ca="1" si="621"/>
        <v>0</v>
      </c>
      <c r="AX1125" s="15">
        <f t="shared" ca="1" si="622"/>
        <v>6215.4415788294991</v>
      </c>
      <c r="AY1125" s="51">
        <f t="shared" ca="1" si="623"/>
        <v>-377.78277813645599</v>
      </c>
      <c r="AZ1125" s="52">
        <f t="shared" ca="1" si="610"/>
        <v>0</v>
      </c>
      <c r="BA1125" s="52">
        <f t="shared" ca="1" si="611"/>
        <v>0</v>
      </c>
      <c r="BB1125" s="52">
        <f t="shared" si="624"/>
        <v>0</v>
      </c>
      <c r="BC1125" s="39">
        <f t="shared" si="625"/>
        <v>0</v>
      </c>
      <c r="BD1125" s="51">
        <f t="shared" ca="1" si="626"/>
        <v>0</v>
      </c>
      <c r="BE1125" s="15">
        <f t="shared" ca="1" si="627"/>
        <v>19383.287411861787</v>
      </c>
      <c r="BF1125" s="39">
        <v>-6294.6059999999998</v>
      </c>
      <c r="BG1125" s="15">
        <f t="shared" ca="1" si="628"/>
        <v>532064.54790456302</v>
      </c>
      <c r="BH1125" s="15"/>
      <c r="BI1125" s="15"/>
    </row>
    <row r="1126" spans="1:61" ht="11.25" x14ac:dyDescent="0.2">
      <c r="A1126" s="20">
        <v>41218</v>
      </c>
      <c r="B1126" s="20"/>
      <c r="C1126" s="20">
        <v>1</v>
      </c>
      <c r="D1126" s="20">
        <f t="shared" si="612"/>
        <v>4</v>
      </c>
      <c r="E1126" s="47">
        <f t="shared" si="613"/>
        <v>3</v>
      </c>
      <c r="F1126" s="47">
        <f t="shared" si="614"/>
        <v>43</v>
      </c>
      <c r="G1126" s="21" t="s">
        <v>1207</v>
      </c>
      <c r="H1126" s="29">
        <v>2216</v>
      </c>
      <c r="I1126" s="48"/>
      <c r="J1126" s="29">
        <f t="shared" si="615"/>
        <v>3572.0597014925374</v>
      </c>
      <c r="K1126" s="125">
        <v>132226.35</v>
      </c>
      <c r="L1126" s="125">
        <v>219214.4</v>
      </c>
      <c r="M1126" s="125">
        <v>0</v>
      </c>
      <c r="N1126" s="126">
        <f t="shared" si="595"/>
        <v>180696.58799999999</v>
      </c>
      <c r="O1126" s="126">
        <f t="shared" ca="1" si="596"/>
        <v>696603.93673630001</v>
      </c>
      <c r="P1126" s="126">
        <f t="shared" ca="1" si="597"/>
        <v>154772</v>
      </c>
      <c r="Q1126" s="49">
        <f t="shared" si="616"/>
        <v>1</v>
      </c>
      <c r="R1126" s="49">
        <f t="shared" si="617"/>
        <v>0</v>
      </c>
      <c r="S1126" s="49">
        <f ca="1">OFFSET(V!$B$7,D1126,Q1126)*H1126</f>
        <v>9949.84</v>
      </c>
      <c r="T1126" s="49">
        <f ca="1">IF(R1126&gt;0,OFFSET(V!$I$7,D1126,R1126)*IF(R1126=1,H1126-9300,IF(R1126=2,H1126-18000,IF(R1126=3,H1126-45000,0))),0)</f>
        <v>0</v>
      </c>
      <c r="U1126" s="49">
        <f>IF(AND(I1126=1,H1126&gt;20000,H1126&lt;=45000),H1126*V!$G$7,0)+IF(AND(I1126=1,H1126&gt;45000,H1126&lt;=50000),V!$G$7/5000*(50000-H1126)*H1126,0)</f>
        <v>0</v>
      </c>
      <c r="V1126" s="50">
        <f t="shared" ca="1" si="598"/>
        <v>9949.84</v>
      </c>
      <c r="W1126" s="51">
        <v>10917.359999999999</v>
      </c>
      <c r="X1126" s="51">
        <v>0</v>
      </c>
      <c r="Y1126" s="52">
        <v>0</v>
      </c>
      <c r="Z1126" s="52">
        <v>67071.357455869424</v>
      </c>
      <c r="AA1126" s="52">
        <v>6060</v>
      </c>
      <c r="AB1126" s="138">
        <f t="shared" si="618"/>
        <v>5060</v>
      </c>
      <c r="AC1126" s="52">
        <v>64552.026831071802</v>
      </c>
      <c r="AD1126" s="138">
        <f t="shared" si="599"/>
        <v>0</v>
      </c>
      <c r="AE1126" s="138">
        <f t="shared" si="600"/>
        <v>2216</v>
      </c>
      <c r="AF1126" s="138">
        <f t="shared" si="601"/>
        <v>0</v>
      </c>
      <c r="AG1126" s="138">
        <f t="shared" si="602"/>
        <v>0</v>
      </c>
      <c r="AH1126" s="29"/>
      <c r="AI1126" s="29"/>
      <c r="AJ1126" s="15"/>
      <c r="AK1126" s="51">
        <f t="shared" ca="1" si="603"/>
        <v>1619558.9278080873</v>
      </c>
      <c r="AL1126" s="15">
        <f t="shared" ca="1" si="604"/>
        <v>1795198.1278080875</v>
      </c>
      <c r="AM1126" s="49">
        <f t="shared" ca="1" si="605"/>
        <v>9719.2262195500316</v>
      </c>
      <c r="AN1126" s="49">
        <f t="shared" ca="1" si="606"/>
        <v>0</v>
      </c>
      <c r="AO1126" s="15"/>
      <c r="AP1126" s="49">
        <f t="shared" ca="1" si="607"/>
        <v>37563.108705407205</v>
      </c>
      <c r="AQ1126" s="15">
        <f t="shared" si="619"/>
        <v>64552.026831071802</v>
      </c>
      <c r="AR1126" s="15">
        <f t="shared" si="620"/>
        <v>0</v>
      </c>
      <c r="AS1126" s="15"/>
      <c r="AT1126" s="15"/>
      <c r="AU1126" s="51">
        <f t="shared" si="608"/>
        <v>2530</v>
      </c>
      <c r="AV1126" s="51">
        <f t="shared" ca="1" si="609"/>
        <v>37027.158584724981</v>
      </c>
      <c r="AW1126" s="51">
        <f t="shared" ca="1" si="621"/>
        <v>0</v>
      </c>
      <c r="AX1126" s="15">
        <f t="shared" ca="1" si="622"/>
        <v>12568.240459060376</v>
      </c>
      <c r="AY1126" s="51">
        <f t="shared" ca="1" si="623"/>
        <v>-763.91431512819372</v>
      </c>
      <c r="AZ1126" s="52">
        <f t="shared" ca="1" si="610"/>
        <v>0</v>
      </c>
      <c r="BA1126" s="52">
        <f t="shared" ca="1" si="611"/>
        <v>0</v>
      </c>
      <c r="BB1126" s="52">
        <f t="shared" si="624"/>
        <v>0</v>
      </c>
      <c r="BC1126" s="39">
        <f t="shared" si="625"/>
        <v>0</v>
      </c>
      <c r="BD1126" s="51">
        <f t="shared" ca="1" si="626"/>
        <v>0</v>
      </c>
      <c r="BE1126" s="15">
        <f t="shared" ca="1" si="627"/>
        <v>76356.352975003989</v>
      </c>
      <c r="BF1126" s="39">
        <v>-21782.102999999999</v>
      </c>
      <c r="BG1126" s="15">
        <f t="shared" ca="1" si="628"/>
        <v>1859491.6040026415</v>
      </c>
      <c r="BH1126" s="15"/>
      <c r="BI1126" s="15"/>
    </row>
    <row r="1127" spans="1:61" ht="11.25" x14ac:dyDescent="0.2">
      <c r="A1127" s="20">
        <v>41219</v>
      </c>
      <c r="B1127" s="20"/>
      <c r="C1127" s="20">
        <v>1</v>
      </c>
      <c r="D1127" s="20">
        <f t="shared" si="612"/>
        <v>4</v>
      </c>
      <c r="E1127" s="47">
        <f t="shared" si="613"/>
        <v>3</v>
      </c>
      <c r="F1127" s="47">
        <f t="shared" si="614"/>
        <v>43</v>
      </c>
      <c r="G1127" s="21" t="s">
        <v>1208</v>
      </c>
      <c r="H1127" s="29">
        <v>1467</v>
      </c>
      <c r="I1127" s="48"/>
      <c r="J1127" s="29">
        <f t="shared" si="615"/>
        <v>2364.7164179104479</v>
      </c>
      <c r="K1127" s="125">
        <v>86022.35</v>
      </c>
      <c r="L1127" s="125">
        <v>157358.22</v>
      </c>
      <c r="M1127" s="125">
        <v>0</v>
      </c>
      <c r="N1127" s="126">
        <f t="shared" si="595"/>
        <v>123305.7978</v>
      </c>
      <c r="O1127" s="126">
        <f t="shared" ca="1" si="596"/>
        <v>461154.3209350867</v>
      </c>
      <c r="P1127" s="126">
        <f t="shared" ca="1" si="597"/>
        <v>101355</v>
      </c>
      <c r="Q1127" s="49">
        <f t="shared" si="616"/>
        <v>1</v>
      </c>
      <c r="R1127" s="49">
        <f t="shared" si="617"/>
        <v>0</v>
      </c>
      <c r="S1127" s="49">
        <f ca="1">OFFSET(V!$B$7,D1127,Q1127)*H1127</f>
        <v>6586.83</v>
      </c>
      <c r="T1127" s="49">
        <f ca="1">IF(R1127&gt;0,OFFSET(V!$I$7,D1127,R1127)*IF(R1127=1,H1127-9300,IF(R1127=2,H1127-18000,IF(R1127=3,H1127-45000,0))),0)</f>
        <v>0</v>
      </c>
      <c r="U1127" s="49">
        <f>IF(AND(I1127=1,H1127&gt;20000,H1127&lt;=45000),H1127*V!$G$7,0)+IF(AND(I1127=1,H1127&gt;45000,H1127&lt;=50000),V!$G$7/5000*(50000-H1127)*H1127,0)</f>
        <v>0</v>
      </c>
      <c r="V1127" s="50">
        <f t="shared" ca="1" si="598"/>
        <v>6586.83</v>
      </c>
      <c r="W1127" s="51">
        <v>0</v>
      </c>
      <c r="X1127" s="51">
        <v>0</v>
      </c>
      <c r="Y1127" s="52">
        <v>0</v>
      </c>
      <c r="Z1127" s="52">
        <v>120801.98832874282</v>
      </c>
      <c r="AA1127" s="52">
        <v>16016</v>
      </c>
      <c r="AB1127" s="138">
        <f t="shared" si="618"/>
        <v>15016</v>
      </c>
      <c r="AC1127" s="52">
        <v>116264.43071432758</v>
      </c>
      <c r="AD1127" s="138">
        <f t="shared" si="599"/>
        <v>0</v>
      </c>
      <c r="AE1127" s="138">
        <f t="shared" si="600"/>
        <v>1467</v>
      </c>
      <c r="AF1127" s="138">
        <f t="shared" si="601"/>
        <v>0</v>
      </c>
      <c r="AG1127" s="138">
        <f t="shared" si="602"/>
        <v>0</v>
      </c>
      <c r="AH1127" s="29"/>
      <c r="AI1127" s="29"/>
      <c r="AJ1127" s="15"/>
      <c r="AK1127" s="51">
        <f t="shared" ca="1" si="603"/>
        <v>1072153.8569920869</v>
      </c>
      <c r="AL1127" s="15">
        <f t="shared" ca="1" si="604"/>
        <v>1180095.6869920869</v>
      </c>
      <c r="AM1127" s="49">
        <f t="shared" ca="1" si="605"/>
        <v>6434.1628448013971</v>
      </c>
      <c r="AN1127" s="49">
        <f t="shared" ca="1" si="606"/>
        <v>0</v>
      </c>
      <c r="AO1127" s="15"/>
      <c r="AP1127" s="49">
        <f t="shared" ca="1" si="607"/>
        <v>67654.784270730524</v>
      </c>
      <c r="AQ1127" s="15">
        <f t="shared" si="619"/>
        <v>116264.43071432758</v>
      </c>
      <c r="AR1127" s="15">
        <f t="shared" si="620"/>
        <v>0</v>
      </c>
      <c r="AS1127" s="15"/>
      <c r="AT1127" s="15"/>
      <c r="AU1127" s="51">
        <f t="shared" si="608"/>
        <v>7508</v>
      </c>
      <c r="AV1127" s="51">
        <f t="shared" ca="1" si="609"/>
        <v>24512.112655140587</v>
      </c>
      <c r="AW1127" s="51">
        <f t="shared" ca="1" si="621"/>
        <v>4963.0907170236896</v>
      </c>
      <c r="AX1127" s="15">
        <f t="shared" ca="1" si="622"/>
        <v>0</v>
      </c>
      <c r="AY1127" s="51">
        <f t="shared" ca="1" si="623"/>
        <v>0</v>
      </c>
      <c r="AZ1127" s="52">
        <f t="shared" ca="1" si="610"/>
        <v>0</v>
      </c>
      <c r="BA1127" s="52">
        <f t="shared" ca="1" si="611"/>
        <v>0</v>
      </c>
      <c r="BB1127" s="52">
        <f t="shared" si="624"/>
        <v>0</v>
      </c>
      <c r="BC1127" s="39">
        <f t="shared" si="625"/>
        <v>0</v>
      </c>
      <c r="BD1127" s="51">
        <f t="shared" ca="1" si="626"/>
        <v>0</v>
      </c>
      <c r="BE1127" s="15">
        <f t="shared" ca="1" si="627"/>
        <v>104637.9876428948</v>
      </c>
      <c r="BF1127" s="39">
        <v>-14933.377</v>
      </c>
      <c r="BG1127" s="15">
        <f t="shared" ca="1" si="628"/>
        <v>1276234.4604797829</v>
      </c>
      <c r="BH1127" s="15"/>
      <c r="BI1127" s="15"/>
    </row>
    <row r="1128" spans="1:61" ht="11.25" x14ac:dyDescent="0.2">
      <c r="A1128" s="20">
        <v>41220</v>
      </c>
      <c r="B1128" s="20"/>
      <c r="C1128" s="20">
        <v>1</v>
      </c>
      <c r="D1128" s="20">
        <f t="shared" si="612"/>
        <v>4</v>
      </c>
      <c r="E1128" s="47">
        <f t="shared" si="613"/>
        <v>3</v>
      </c>
      <c r="F1128" s="47">
        <f t="shared" si="614"/>
        <v>43</v>
      </c>
      <c r="G1128" s="21" t="s">
        <v>1209</v>
      </c>
      <c r="H1128" s="29">
        <v>1228</v>
      </c>
      <c r="I1128" s="48"/>
      <c r="J1128" s="29">
        <f t="shared" si="615"/>
        <v>1979.4626865671642</v>
      </c>
      <c r="K1128" s="125">
        <v>83548.05</v>
      </c>
      <c r="L1128" s="125">
        <v>432603.52</v>
      </c>
      <c r="M1128" s="125">
        <v>0</v>
      </c>
      <c r="N1128" s="126">
        <f t="shared" si="595"/>
        <v>228869.9688</v>
      </c>
      <c r="O1128" s="126">
        <f t="shared" ca="1" si="596"/>
        <v>386024.20320946584</v>
      </c>
      <c r="P1128" s="126">
        <f t="shared" ca="1" si="597"/>
        <v>47146</v>
      </c>
      <c r="Q1128" s="49">
        <f t="shared" si="616"/>
        <v>1</v>
      </c>
      <c r="R1128" s="49">
        <f t="shared" si="617"/>
        <v>0</v>
      </c>
      <c r="S1128" s="49">
        <f ca="1">OFFSET(V!$B$7,D1128,Q1128)*H1128</f>
        <v>5513.72</v>
      </c>
      <c r="T1128" s="49">
        <f ca="1">IF(R1128&gt;0,OFFSET(V!$I$7,D1128,R1128)*IF(R1128=1,H1128-9300,IF(R1128=2,H1128-18000,IF(R1128=3,H1128-45000,0))),0)</f>
        <v>0</v>
      </c>
      <c r="U1128" s="49">
        <f>IF(AND(I1128=1,H1128&gt;20000,H1128&lt;=45000),H1128*V!$G$7,0)+IF(AND(I1128=1,H1128&gt;45000,H1128&lt;=50000),V!$G$7/5000*(50000-H1128)*H1128,0)</f>
        <v>0</v>
      </c>
      <c r="V1128" s="50">
        <f t="shared" ca="1" si="598"/>
        <v>5513.72</v>
      </c>
      <c r="W1128" s="51">
        <v>0</v>
      </c>
      <c r="X1128" s="51">
        <v>0</v>
      </c>
      <c r="Y1128" s="52">
        <v>0</v>
      </c>
      <c r="Z1128" s="52">
        <v>66090.768369875645</v>
      </c>
      <c r="AA1128" s="52">
        <v>4174</v>
      </c>
      <c r="AB1128" s="138">
        <f t="shared" si="618"/>
        <v>3174</v>
      </c>
      <c r="AC1128" s="52">
        <v>63608.270578173906</v>
      </c>
      <c r="AD1128" s="138">
        <f t="shared" si="599"/>
        <v>0</v>
      </c>
      <c r="AE1128" s="138">
        <f t="shared" si="600"/>
        <v>1228</v>
      </c>
      <c r="AF1128" s="138">
        <f t="shared" si="601"/>
        <v>0</v>
      </c>
      <c r="AG1128" s="138">
        <f t="shared" si="602"/>
        <v>0</v>
      </c>
      <c r="AH1128" s="29"/>
      <c r="AI1128" s="29"/>
      <c r="AJ1128" s="15"/>
      <c r="AK1128" s="51">
        <f t="shared" ca="1" si="603"/>
        <v>897481.21089726139</v>
      </c>
      <c r="AL1128" s="15">
        <f t="shared" ca="1" si="604"/>
        <v>950140.93089726137</v>
      </c>
      <c r="AM1128" s="49">
        <f t="shared" ca="1" si="605"/>
        <v>5385.9249989203245</v>
      </c>
      <c r="AN1128" s="49">
        <f t="shared" ca="1" si="606"/>
        <v>0</v>
      </c>
      <c r="AO1128" s="15"/>
      <c r="AP1128" s="49">
        <f t="shared" ca="1" si="607"/>
        <v>37013.93278546619</v>
      </c>
      <c r="AQ1128" s="15">
        <f t="shared" si="619"/>
        <v>63608.270578173906</v>
      </c>
      <c r="AR1128" s="15">
        <f t="shared" si="620"/>
        <v>0</v>
      </c>
      <c r="AS1128" s="15"/>
      <c r="AT1128" s="15"/>
      <c r="AU1128" s="51">
        <f t="shared" si="608"/>
        <v>1587</v>
      </c>
      <c r="AV1128" s="51">
        <f t="shared" ca="1" si="609"/>
        <v>20518.660082149039</v>
      </c>
      <c r="AW1128" s="51">
        <f t="shared" ca="1" si="621"/>
        <v>0</v>
      </c>
      <c r="AX1128" s="15">
        <f t="shared" ca="1" si="622"/>
        <v>0</v>
      </c>
      <c r="AY1128" s="51">
        <f t="shared" ca="1" si="623"/>
        <v>0</v>
      </c>
      <c r="AZ1128" s="52">
        <f t="shared" ca="1" si="610"/>
        <v>0</v>
      </c>
      <c r="BA1128" s="52">
        <f t="shared" ca="1" si="611"/>
        <v>0</v>
      </c>
      <c r="BB1128" s="52">
        <f t="shared" si="624"/>
        <v>0</v>
      </c>
      <c r="BC1128" s="39">
        <f t="shared" si="625"/>
        <v>0</v>
      </c>
      <c r="BD1128" s="51">
        <f t="shared" ca="1" si="626"/>
        <v>0</v>
      </c>
      <c r="BE1128" s="15">
        <f t="shared" ca="1" si="627"/>
        <v>59119.592867615225</v>
      </c>
      <c r="BF1128" s="39">
        <v>-14799.168</v>
      </c>
      <c r="BG1128" s="15">
        <f t="shared" ca="1" si="628"/>
        <v>999847.28076379688</v>
      </c>
      <c r="BH1128" s="15"/>
      <c r="BI1128" s="15"/>
    </row>
    <row r="1129" spans="1:61" ht="11.25" x14ac:dyDescent="0.2">
      <c r="A1129" s="20">
        <v>41221</v>
      </c>
      <c r="B1129" s="20"/>
      <c r="C1129" s="20">
        <v>1</v>
      </c>
      <c r="D1129" s="20">
        <f t="shared" si="612"/>
        <v>4</v>
      </c>
      <c r="E1129" s="47">
        <f t="shared" si="613"/>
        <v>2</v>
      </c>
      <c r="F1129" s="47">
        <f t="shared" si="614"/>
        <v>42</v>
      </c>
      <c r="G1129" s="21" t="s">
        <v>1210</v>
      </c>
      <c r="H1129" s="29">
        <v>884</v>
      </c>
      <c r="I1129" s="48"/>
      <c r="J1129" s="29">
        <f t="shared" si="615"/>
        <v>1424.955223880597</v>
      </c>
      <c r="K1129" s="125">
        <v>43250.7</v>
      </c>
      <c r="L1129" s="125">
        <v>33485.379999999997</v>
      </c>
      <c r="M1129" s="125">
        <v>31005</v>
      </c>
      <c r="N1129" s="126">
        <f t="shared" si="595"/>
        <v>75204.802200000006</v>
      </c>
      <c r="O1129" s="126">
        <f t="shared" ca="1" si="596"/>
        <v>277887.12999769364</v>
      </c>
      <c r="P1129" s="126">
        <f t="shared" ca="1" si="597"/>
        <v>60805</v>
      </c>
      <c r="Q1129" s="49">
        <f t="shared" si="616"/>
        <v>1</v>
      </c>
      <c r="R1129" s="49">
        <f t="shared" si="617"/>
        <v>0</v>
      </c>
      <c r="S1129" s="49">
        <f ca="1">OFFSET(V!$B$7,D1129,Q1129)*H1129</f>
        <v>3969.1600000000003</v>
      </c>
      <c r="T1129" s="49">
        <f ca="1">IF(R1129&gt;0,OFFSET(V!$I$7,D1129,R1129)*IF(R1129=1,H1129-9300,IF(R1129=2,H1129-18000,IF(R1129=3,H1129-45000,0))),0)</f>
        <v>0</v>
      </c>
      <c r="U1129" s="49">
        <f>IF(AND(I1129=1,H1129&gt;20000,H1129&lt;=45000),H1129*V!$G$7,0)+IF(AND(I1129=1,H1129&gt;45000,H1129&lt;=50000),V!$G$7/5000*(50000-H1129)*H1129,0)</f>
        <v>0</v>
      </c>
      <c r="V1129" s="50">
        <f t="shared" ca="1" si="598"/>
        <v>3969.1600000000003</v>
      </c>
      <c r="W1129" s="51">
        <v>0</v>
      </c>
      <c r="X1129" s="51">
        <v>0</v>
      </c>
      <c r="Y1129" s="52">
        <v>0</v>
      </c>
      <c r="Z1129" s="52">
        <v>14332.172990414452</v>
      </c>
      <c r="AA1129" s="52">
        <v>0</v>
      </c>
      <c r="AB1129" s="138">
        <f t="shared" si="618"/>
        <v>0</v>
      </c>
      <c r="AC1129" s="52">
        <v>13793.828700030797</v>
      </c>
      <c r="AD1129" s="138">
        <f t="shared" si="599"/>
        <v>0</v>
      </c>
      <c r="AE1129" s="138">
        <f t="shared" si="600"/>
        <v>884</v>
      </c>
      <c r="AF1129" s="138">
        <f t="shared" si="601"/>
        <v>0</v>
      </c>
      <c r="AG1129" s="138">
        <f t="shared" si="602"/>
        <v>0</v>
      </c>
      <c r="AH1129" s="29"/>
      <c r="AI1129" s="29"/>
      <c r="AJ1129" s="15"/>
      <c r="AK1129" s="51">
        <f t="shared" ca="1" si="603"/>
        <v>646069.53618337051</v>
      </c>
      <c r="AL1129" s="15">
        <f t="shared" ca="1" si="604"/>
        <v>710843.69618337054</v>
      </c>
      <c r="AM1129" s="49">
        <f t="shared" ca="1" si="605"/>
        <v>3877.1642500371063</v>
      </c>
      <c r="AN1129" s="49">
        <f t="shared" ca="1" si="606"/>
        <v>0</v>
      </c>
      <c r="AO1129" s="15"/>
      <c r="AP1129" s="49">
        <f t="shared" ca="1" si="607"/>
        <v>8026.6896696978529</v>
      </c>
      <c r="AQ1129" s="15">
        <f t="shared" si="619"/>
        <v>13793.828700030797</v>
      </c>
      <c r="AR1129" s="15">
        <f t="shared" si="620"/>
        <v>0</v>
      </c>
      <c r="AS1129" s="15"/>
      <c r="AT1129" s="15"/>
      <c r="AU1129" s="51">
        <f t="shared" si="608"/>
        <v>0</v>
      </c>
      <c r="AV1129" s="51">
        <f t="shared" ca="1" si="609"/>
        <v>14770.761818094261</v>
      </c>
      <c r="AW1129" s="51">
        <f t="shared" ca="1" si="621"/>
        <v>0</v>
      </c>
      <c r="AX1129" s="15">
        <f t="shared" ca="1" si="622"/>
        <v>9003.6227877613164</v>
      </c>
      <c r="AY1129" s="51">
        <f t="shared" ca="1" si="623"/>
        <v>-547.25212793227342</v>
      </c>
      <c r="AZ1129" s="52">
        <f t="shared" ca="1" si="610"/>
        <v>0</v>
      </c>
      <c r="BA1129" s="52">
        <f t="shared" ca="1" si="611"/>
        <v>0</v>
      </c>
      <c r="BB1129" s="52">
        <f t="shared" si="624"/>
        <v>0</v>
      </c>
      <c r="BC1129" s="39">
        <f t="shared" si="625"/>
        <v>0</v>
      </c>
      <c r="BD1129" s="51">
        <f t="shared" ca="1" si="626"/>
        <v>0</v>
      </c>
      <c r="BE1129" s="15">
        <f t="shared" ca="1" si="627"/>
        <v>22250.199359859842</v>
      </c>
      <c r="BF1129" s="39">
        <v>-7925.9830000000002</v>
      </c>
      <c r="BG1129" s="15">
        <f t="shared" ca="1" si="628"/>
        <v>729045.07679326739</v>
      </c>
      <c r="BH1129" s="15"/>
      <c r="BI1129" s="15"/>
    </row>
    <row r="1130" spans="1:61" ht="11.25" x14ac:dyDescent="0.2">
      <c r="A1130" s="20">
        <v>41222</v>
      </c>
      <c r="B1130" s="20"/>
      <c r="C1130" s="20">
        <v>1</v>
      </c>
      <c r="D1130" s="20">
        <f t="shared" si="612"/>
        <v>4</v>
      </c>
      <c r="E1130" s="47">
        <f t="shared" si="613"/>
        <v>2</v>
      </c>
      <c r="F1130" s="47">
        <f t="shared" si="614"/>
        <v>42</v>
      </c>
      <c r="G1130" s="21" t="s">
        <v>1211</v>
      </c>
      <c r="H1130" s="29">
        <v>654</v>
      </c>
      <c r="I1130" s="48"/>
      <c r="J1130" s="29">
        <f t="shared" si="615"/>
        <v>1054.2089552238806</v>
      </c>
      <c r="K1130" s="125">
        <v>38328.800000000003</v>
      </c>
      <c r="L1130" s="125">
        <v>28954.95</v>
      </c>
      <c r="M1130" s="125">
        <v>21258</v>
      </c>
      <c r="N1130" s="126">
        <f t="shared" si="595"/>
        <v>60147.166499999999</v>
      </c>
      <c r="O1130" s="126">
        <f t="shared" ca="1" si="596"/>
        <v>205586.17988517156</v>
      </c>
      <c r="P1130" s="126">
        <f t="shared" ca="1" si="597"/>
        <v>43632</v>
      </c>
      <c r="Q1130" s="49">
        <f t="shared" si="616"/>
        <v>1</v>
      </c>
      <c r="R1130" s="49">
        <f t="shared" si="617"/>
        <v>0</v>
      </c>
      <c r="S1130" s="49">
        <f ca="1">OFFSET(V!$B$7,D1130,Q1130)*H1130</f>
        <v>2936.46</v>
      </c>
      <c r="T1130" s="49">
        <f ca="1">IF(R1130&gt;0,OFFSET(V!$I$7,D1130,R1130)*IF(R1130=1,H1130-9300,IF(R1130=2,H1130-18000,IF(R1130=3,H1130-45000,0))),0)</f>
        <v>0</v>
      </c>
      <c r="U1130" s="49">
        <f>IF(AND(I1130=1,H1130&gt;20000,H1130&lt;=45000),H1130*V!$G$7,0)+IF(AND(I1130=1,H1130&gt;45000,H1130&lt;=50000),V!$G$7/5000*(50000-H1130)*H1130,0)</f>
        <v>0</v>
      </c>
      <c r="V1130" s="50">
        <f t="shared" ca="1" si="598"/>
        <v>2936.46</v>
      </c>
      <c r="W1130" s="51">
        <v>0</v>
      </c>
      <c r="X1130" s="51">
        <v>0</v>
      </c>
      <c r="Y1130" s="52">
        <v>0</v>
      </c>
      <c r="Z1130" s="52">
        <v>13829.494996475365</v>
      </c>
      <c r="AA1130" s="52">
        <v>0</v>
      </c>
      <c r="AB1130" s="138">
        <f t="shared" si="618"/>
        <v>0</v>
      </c>
      <c r="AC1130" s="52">
        <v>13310.032269140078</v>
      </c>
      <c r="AD1130" s="138">
        <f t="shared" si="599"/>
        <v>0</v>
      </c>
      <c r="AE1130" s="138">
        <f t="shared" si="600"/>
        <v>654</v>
      </c>
      <c r="AF1130" s="138">
        <f t="shared" si="601"/>
        <v>0</v>
      </c>
      <c r="AG1130" s="138">
        <f t="shared" si="602"/>
        <v>0</v>
      </c>
      <c r="AH1130" s="29"/>
      <c r="AI1130" s="29"/>
      <c r="AJ1130" s="15"/>
      <c r="AK1130" s="51">
        <f t="shared" ca="1" si="603"/>
        <v>477974.52111303661</v>
      </c>
      <c r="AL1130" s="15">
        <f t="shared" ca="1" si="604"/>
        <v>524542.98111303663</v>
      </c>
      <c r="AM1130" s="49">
        <f t="shared" ca="1" si="605"/>
        <v>2868.3997958419318</v>
      </c>
      <c r="AN1130" s="49">
        <f t="shared" ca="1" si="606"/>
        <v>0</v>
      </c>
      <c r="AO1130" s="15"/>
      <c r="AP1130" s="49">
        <f t="shared" ca="1" si="607"/>
        <v>7745.166395883487</v>
      </c>
      <c r="AQ1130" s="15">
        <f t="shared" si="619"/>
        <v>13310.032269140078</v>
      </c>
      <c r="AR1130" s="15">
        <f t="shared" si="620"/>
        <v>0</v>
      </c>
      <c r="AS1130" s="15"/>
      <c r="AT1130" s="15"/>
      <c r="AU1130" s="51">
        <f t="shared" si="608"/>
        <v>0</v>
      </c>
      <c r="AV1130" s="51">
        <f t="shared" ca="1" si="609"/>
        <v>10927.690304336704</v>
      </c>
      <c r="AW1130" s="51">
        <f t="shared" ca="1" si="621"/>
        <v>0</v>
      </c>
      <c r="AX1130" s="15">
        <f t="shared" ca="1" si="622"/>
        <v>5362.824431080111</v>
      </c>
      <c r="AY1130" s="51">
        <f t="shared" ca="1" si="623"/>
        <v>-325.95957769633469</v>
      </c>
      <c r="AZ1130" s="52">
        <f t="shared" ca="1" si="610"/>
        <v>0</v>
      </c>
      <c r="BA1130" s="52">
        <f t="shared" ca="1" si="611"/>
        <v>0</v>
      </c>
      <c r="BB1130" s="52">
        <f t="shared" si="624"/>
        <v>0</v>
      </c>
      <c r="BC1130" s="39">
        <f t="shared" si="625"/>
        <v>0</v>
      </c>
      <c r="BD1130" s="51">
        <f t="shared" ca="1" si="626"/>
        <v>0</v>
      </c>
      <c r="BE1130" s="15">
        <f t="shared" ca="1" si="627"/>
        <v>18346.897122523853</v>
      </c>
      <c r="BF1130" s="39">
        <v>-6200.125</v>
      </c>
      <c r="BG1130" s="15">
        <f t="shared" ca="1" si="628"/>
        <v>539558.15303140238</v>
      </c>
      <c r="BH1130" s="15"/>
      <c r="BI1130" s="15"/>
    </row>
    <row r="1131" spans="1:61" ht="11.25" x14ac:dyDescent="0.2">
      <c r="A1131" s="20">
        <v>41223</v>
      </c>
      <c r="B1131" s="20"/>
      <c r="C1131" s="20">
        <v>1</v>
      </c>
      <c r="D1131" s="20">
        <f t="shared" si="612"/>
        <v>4</v>
      </c>
      <c r="E1131" s="47">
        <f t="shared" si="613"/>
        <v>3</v>
      </c>
      <c r="F1131" s="47">
        <f t="shared" si="614"/>
        <v>43</v>
      </c>
      <c r="G1131" s="21" t="s">
        <v>1212</v>
      </c>
      <c r="H1131" s="29">
        <v>1003</v>
      </c>
      <c r="I1131" s="48"/>
      <c r="J1131" s="29">
        <f t="shared" si="615"/>
        <v>1616.7761194029852</v>
      </c>
      <c r="K1131" s="125">
        <v>63945.599999999991</v>
      </c>
      <c r="L1131" s="125">
        <v>212683.58</v>
      </c>
      <c r="M1131" s="125">
        <v>0</v>
      </c>
      <c r="N1131" s="126">
        <f t="shared" si="595"/>
        <v>128987.42819999999</v>
      </c>
      <c r="O1131" s="126">
        <f t="shared" ca="1" si="596"/>
        <v>315295.01288199861</v>
      </c>
      <c r="P1131" s="126">
        <f t="shared" ca="1" si="597"/>
        <v>55892</v>
      </c>
      <c r="Q1131" s="49">
        <f t="shared" si="616"/>
        <v>1</v>
      </c>
      <c r="R1131" s="49">
        <f t="shared" si="617"/>
        <v>0</v>
      </c>
      <c r="S1131" s="49">
        <f ca="1">OFFSET(V!$B$7,D1131,Q1131)*H1131</f>
        <v>4503.47</v>
      </c>
      <c r="T1131" s="49">
        <f ca="1">IF(R1131&gt;0,OFFSET(V!$I$7,D1131,R1131)*IF(R1131=1,H1131-9300,IF(R1131=2,H1131-18000,IF(R1131=3,H1131-45000,0))),0)</f>
        <v>0</v>
      </c>
      <c r="U1131" s="49">
        <f>IF(AND(I1131=1,H1131&gt;20000,H1131&lt;=45000),H1131*V!$G$7,0)+IF(AND(I1131=1,H1131&gt;45000,H1131&lt;=50000),V!$G$7/5000*(50000-H1131)*H1131,0)</f>
        <v>0</v>
      </c>
      <c r="V1131" s="50">
        <f t="shared" ca="1" si="598"/>
        <v>4503.47</v>
      </c>
      <c r="W1131" s="51">
        <v>0</v>
      </c>
      <c r="X1131" s="51">
        <v>0</v>
      </c>
      <c r="Y1131" s="52">
        <v>0</v>
      </c>
      <c r="Z1131" s="52">
        <v>32463.623612857278</v>
      </c>
      <c r="AA1131" s="52">
        <v>0</v>
      </c>
      <c r="AB1131" s="138">
        <f t="shared" si="618"/>
        <v>0</v>
      </c>
      <c r="AC1131" s="52">
        <v>31244.226775487656</v>
      </c>
      <c r="AD1131" s="138">
        <f t="shared" si="599"/>
        <v>0</v>
      </c>
      <c r="AE1131" s="138">
        <f t="shared" si="600"/>
        <v>1003</v>
      </c>
      <c r="AF1131" s="138">
        <f t="shared" si="601"/>
        <v>0</v>
      </c>
      <c r="AG1131" s="138">
        <f t="shared" si="602"/>
        <v>0</v>
      </c>
      <c r="AH1131" s="29"/>
      <c r="AI1131" s="29"/>
      <c r="AJ1131" s="15"/>
      <c r="AK1131" s="51">
        <f t="shared" ca="1" si="603"/>
        <v>733040.43528497813</v>
      </c>
      <c r="AL1131" s="15">
        <f t="shared" ca="1" si="604"/>
        <v>793435.9052849781</v>
      </c>
      <c r="AM1131" s="49">
        <f t="shared" ca="1" si="605"/>
        <v>4399.0902067728712</v>
      </c>
      <c r="AN1131" s="49">
        <f t="shared" ca="1" si="606"/>
        <v>0</v>
      </c>
      <c r="AO1131" s="15"/>
      <c r="AP1131" s="49">
        <f t="shared" ca="1" si="607"/>
        <v>18181.153162786766</v>
      </c>
      <c r="AQ1131" s="15">
        <f t="shared" si="619"/>
        <v>31244.226775487656</v>
      </c>
      <c r="AR1131" s="15">
        <f t="shared" si="620"/>
        <v>0</v>
      </c>
      <c r="AS1131" s="15"/>
      <c r="AT1131" s="15"/>
      <c r="AU1131" s="51">
        <f t="shared" si="608"/>
        <v>0</v>
      </c>
      <c r="AV1131" s="51">
        <f t="shared" ca="1" si="609"/>
        <v>16759.133601299258</v>
      </c>
      <c r="AW1131" s="51">
        <f t="shared" ca="1" si="621"/>
        <v>0</v>
      </c>
      <c r="AX1131" s="15">
        <f t="shared" ca="1" si="622"/>
        <v>3696.0599885983647</v>
      </c>
      <c r="AY1131" s="51">
        <f t="shared" ca="1" si="623"/>
        <v>-224.65142547677885</v>
      </c>
      <c r="AZ1131" s="52">
        <f t="shared" ca="1" si="610"/>
        <v>0</v>
      </c>
      <c r="BA1131" s="52">
        <f t="shared" ca="1" si="611"/>
        <v>0</v>
      </c>
      <c r="BB1131" s="52">
        <f t="shared" si="624"/>
        <v>0</v>
      </c>
      <c r="BC1131" s="39">
        <f t="shared" si="625"/>
        <v>0</v>
      </c>
      <c r="BD1131" s="51">
        <f t="shared" ca="1" si="626"/>
        <v>0</v>
      </c>
      <c r="BE1131" s="15">
        <f t="shared" ca="1" si="627"/>
        <v>34715.635338609245</v>
      </c>
      <c r="BF1131" s="39">
        <v>-10958.212</v>
      </c>
      <c r="BG1131" s="15">
        <f t="shared" ca="1" si="628"/>
        <v>821592.41883036029</v>
      </c>
      <c r="BH1131" s="15"/>
      <c r="BI1131" s="15"/>
    </row>
    <row r="1132" spans="1:61" ht="11.25" x14ac:dyDescent="0.2">
      <c r="A1132" s="20">
        <v>41224</v>
      </c>
      <c r="B1132" s="20"/>
      <c r="C1132" s="20">
        <v>1</v>
      </c>
      <c r="D1132" s="20">
        <f t="shared" si="612"/>
        <v>4</v>
      </c>
      <c r="E1132" s="47">
        <f t="shared" si="613"/>
        <v>3</v>
      </c>
      <c r="F1132" s="47">
        <f t="shared" si="614"/>
        <v>43</v>
      </c>
      <c r="G1132" s="21" t="s">
        <v>1213</v>
      </c>
      <c r="H1132" s="29">
        <v>1504</v>
      </c>
      <c r="I1132" s="48"/>
      <c r="J1132" s="29">
        <f t="shared" si="615"/>
        <v>2424.3582089552237</v>
      </c>
      <c r="K1132" s="125">
        <v>155103.79999999999</v>
      </c>
      <c r="L1132" s="125">
        <v>1586267.61</v>
      </c>
      <c r="M1132" s="125">
        <v>0</v>
      </c>
      <c r="N1132" s="126">
        <f t="shared" si="595"/>
        <v>730319.1039000001</v>
      </c>
      <c r="O1132" s="126">
        <f t="shared" ca="1" si="596"/>
        <v>472785.34334449237</v>
      </c>
      <c r="P1132" s="126">
        <f t="shared" ca="1" si="597"/>
        <v>0</v>
      </c>
      <c r="Q1132" s="49">
        <f t="shared" si="616"/>
        <v>1</v>
      </c>
      <c r="R1132" s="49">
        <f t="shared" si="617"/>
        <v>0</v>
      </c>
      <c r="S1132" s="49">
        <f ca="1">OFFSET(V!$B$7,D1132,Q1132)*H1132</f>
        <v>6752.96</v>
      </c>
      <c r="T1132" s="49">
        <f ca="1">IF(R1132&gt;0,OFFSET(V!$I$7,D1132,R1132)*IF(R1132=1,H1132-9300,IF(R1132=2,H1132-18000,IF(R1132=3,H1132-45000,0))),0)</f>
        <v>0</v>
      </c>
      <c r="U1132" s="49">
        <f>IF(AND(I1132=1,H1132&gt;20000,H1132&lt;=45000),H1132*V!$G$7,0)+IF(AND(I1132=1,H1132&gt;45000,H1132&lt;=50000),V!$G$7/5000*(50000-H1132)*H1132,0)</f>
        <v>0</v>
      </c>
      <c r="V1132" s="50">
        <f t="shared" ca="1" si="598"/>
        <v>6752.96</v>
      </c>
      <c r="W1132" s="51">
        <v>0</v>
      </c>
      <c r="X1132" s="51">
        <v>0</v>
      </c>
      <c r="Y1132" s="52">
        <v>0</v>
      </c>
      <c r="Z1132" s="52">
        <v>61398.007310887115</v>
      </c>
      <c r="AA1132" s="52">
        <v>5320</v>
      </c>
      <c r="AB1132" s="138">
        <f t="shared" si="618"/>
        <v>4320</v>
      </c>
      <c r="AC1132" s="52">
        <v>59091.77875092929</v>
      </c>
      <c r="AD1132" s="138">
        <f t="shared" si="599"/>
        <v>0</v>
      </c>
      <c r="AE1132" s="138">
        <f t="shared" si="600"/>
        <v>1504</v>
      </c>
      <c r="AF1132" s="138">
        <f t="shared" si="601"/>
        <v>0</v>
      </c>
      <c r="AG1132" s="138">
        <f t="shared" si="602"/>
        <v>0</v>
      </c>
      <c r="AH1132" s="29"/>
      <c r="AI1132" s="29"/>
      <c r="AJ1132" s="15"/>
      <c r="AK1132" s="51">
        <f t="shared" ca="1" si="603"/>
        <v>1099195.2289816621</v>
      </c>
      <c r="AL1132" s="15">
        <f t="shared" ca="1" si="604"/>
        <v>1105948.188981662</v>
      </c>
      <c r="AM1132" s="49">
        <f t="shared" ca="1" si="605"/>
        <v>6596.4423439545344</v>
      </c>
      <c r="AN1132" s="49">
        <f t="shared" ca="1" si="606"/>
        <v>0</v>
      </c>
      <c r="AO1132" s="15"/>
      <c r="AP1132" s="49">
        <f t="shared" ca="1" si="607"/>
        <v>34385.766300193085</v>
      </c>
      <c r="AQ1132" s="15">
        <f t="shared" si="619"/>
        <v>59091.77875092929</v>
      </c>
      <c r="AR1132" s="15">
        <f t="shared" si="620"/>
        <v>0</v>
      </c>
      <c r="AS1132" s="15"/>
      <c r="AT1132" s="15"/>
      <c r="AU1132" s="51">
        <f t="shared" si="608"/>
        <v>2160</v>
      </c>
      <c r="AV1132" s="51">
        <f t="shared" ca="1" si="609"/>
        <v>25130.34589865811</v>
      </c>
      <c r="AW1132" s="51">
        <f t="shared" ca="1" si="621"/>
        <v>0</v>
      </c>
      <c r="AX1132" s="15">
        <f t="shared" ca="1" si="622"/>
        <v>2584.3334479219047</v>
      </c>
      <c r="AY1132" s="51">
        <f t="shared" ca="1" si="623"/>
        <v>-157.0792126680667</v>
      </c>
      <c r="AZ1132" s="52">
        <f t="shared" ca="1" si="610"/>
        <v>0</v>
      </c>
      <c r="BA1132" s="52">
        <f t="shared" ca="1" si="611"/>
        <v>0</v>
      </c>
      <c r="BB1132" s="52">
        <f t="shared" si="624"/>
        <v>0</v>
      </c>
      <c r="BC1132" s="39">
        <f t="shared" si="625"/>
        <v>0</v>
      </c>
      <c r="BD1132" s="51">
        <f t="shared" ca="1" si="626"/>
        <v>0</v>
      </c>
      <c r="BE1132" s="15">
        <f t="shared" ca="1" si="627"/>
        <v>61519.032986183127</v>
      </c>
      <c r="BF1132" s="39">
        <v>-27578.684000000001</v>
      </c>
      <c r="BG1132" s="15">
        <f t="shared" ca="1" si="628"/>
        <v>1146484.9803117998</v>
      </c>
      <c r="BH1132" s="15"/>
      <c r="BI1132" s="15"/>
    </row>
    <row r="1133" spans="1:61" ht="11.25" x14ac:dyDescent="0.2">
      <c r="A1133" s="20">
        <v>41225</v>
      </c>
      <c r="B1133" s="20"/>
      <c r="C1133" s="20">
        <v>1</v>
      </c>
      <c r="D1133" s="20">
        <f t="shared" si="612"/>
        <v>4</v>
      </c>
      <c r="E1133" s="47">
        <f t="shared" si="613"/>
        <v>6</v>
      </c>
      <c r="F1133" s="47">
        <f t="shared" si="614"/>
        <v>46</v>
      </c>
      <c r="G1133" s="21" t="s">
        <v>1214</v>
      </c>
      <c r="H1133" s="29">
        <v>11446</v>
      </c>
      <c r="I1133" s="48"/>
      <c r="J1133" s="29">
        <f t="shared" si="615"/>
        <v>19076.666666666664</v>
      </c>
      <c r="K1133" s="125">
        <v>1309490.0999999999</v>
      </c>
      <c r="L1133" s="125">
        <v>8459672.5500000007</v>
      </c>
      <c r="M1133" s="125">
        <v>0</v>
      </c>
      <c r="N1133" s="126">
        <f t="shared" si="595"/>
        <v>4242105.1665000003</v>
      </c>
      <c r="O1133" s="126">
        <f t="shared" ca="1" si="596"/>
        <v>3720229.2823531381</v>
      </c>
      <c r="P1133" s="126">
        <f t="shared" ca="1" si="597"/>
        <v>0</v>
      </c>
      <c r="Q1133" s="49">
        <f t="shared" si="616"/>
        <v>2</v>
      </c>
      <c r="R1133" s="49">
        <f t="shared" si="617"/>
        <v>0</v>
      </c>
      <c r="S1133" s="49">
        <f ca="1">OFFSET(V!$B$7,D1133,Q1133)*H1133</f>
        <v>1043188.4400000001</v>
      </c>
      <c r="T1133" s="49">
        <f ca="1">IF(R1133&gt;0,OFFSET(V!$I$7,D1133,R1133)*IF(R1133=1,H1133-9300,IF(R1133=2,H1133-18000,IF(R1133=3,H1133-45000,0))),0)</f>
        <v>0</v>
      </c>
      <c r="U1133" s="49">
        <f>IF(AND(I1133=1,H1133&gt;20000,H1133&lt;=45000),H1133*V!$G$7,0)+IF(AND(I1133=1,H1133&gt;45000,H1133&lt;=50000),V!$G$7/5000*(50000-H1133)*H1133,0)</f>
        <v>0</v>
      </c>
      <c r="V1133" s="50">
        <f t="shared" ca="1" si="598"/>
        <v>1043188.4400000001</v>
      </c>
      <c r="W1133" s="51">
        <v>80612.14</v>
      </c>
      <c r="X1133" s="51">
        <v>0</v>
      </c>
      <c r="Y1133" s="52">
        <v>4.5034599999999996</v>
      </c>
      <c r="Z1133" s="52">
        <v>1099607.6829720282</v>
      </c>
      <c r="AA1133" s="52">
        <v>30346</v>
      </c>
      <c r="AB1133" s="138">
        <f t="shared" si="618"/>
        <v>29346</v>
      </c>
      <c r="AC1133" s="52">
        <v>1058304.2799091495</v>
      </c>
      <c r="AD1133" s="138">
        <f t="shared" si="599"/>
        <v>1</v>
      </c>
      <c r="AE1133" s="138">
        <f t="shared" si="600"/>
        <v>0</v>
      </c>
      <c r="AF1133" s="138">
        <f t="shared" si="601"/>
        <v>11446</v>
      </c>
      <c r="AG1133" s="138">
        <f t="shared" si="602"/>
        <v>19076.666666666664</v>
      </c>
      <c r="AH1133" s="29"/>
      <c r="AI1133" s="29"/>
      <c r="AJ1133" s="15"/>
      <c r="AK1133" s="51">
        <f t="shared" ca="1" si="603"/>
        <v>8649291.5557681043</v>
      </c>
      <c r="AL1133" s="15">
        <f t="shared" ca="1" si="604"/>
        <v>9773092.1357681043</v>
      </c>
      <c r="AM1133" s="49">
        <f t="shared" ca="1" si="605"/>
        <v>50201.38235964335</v>
      </c>
      <c r="AN1133" s="49">
        <f t="shared" ca="1" si="606"/>
        <v>182525.85306245423</v>
      </c>
      <c r="AO1133" s="15"/>
      <c r="AP1133" s="49">
        <f t="shared" ca="1" si="607"/>
        <v>615831.92133775225</v>
      </c>
      <c r="AQ1133" s="15">
        <f t="shared" si="619"/>
        <v>0</v>
      </c>
      <c r="AR1133" s="15">
        <f t="shared" si="620"/>
        <v>1058304.2799091495</v>
      </c>
      <c r="AS1133" s="15"/>
      <c r="AT1133" s="15"/>
      <c r="AU1133" s="51">
        <f t="shared" si="608"/>
        <v>0</v>
      </c>
      <c r="AV1133" s="51">
        <f t="shared" ca="1" si="609"/>
        <v>0</v>
      </c>
      <c r="AW1133" s="51">
        <f t="shared" si="621"/>
        <v>0</v>
      </c>
      <c r="AX1133" s="15">
        <f t="shared" si="622"/>
        <v>0</v>
      </c>
      <c r="AY1133" s="51">
        <f t="shared" ca="1" si="623"/>
        <v>0</v>
      </c>
      <c r="AZ1133" s="52">
        <f t="shared" ca="1" si="610"/>
        <v>180274.1569023098</v>
      </c>
      <c r="BA1133" s="52">
        <f t="shared" ca="1" si="611"/>
        <v>142448.472606572</v>
      </c>
      <c r="BB1133" s="52">
        <f t="shared" ca="1" si="624"/>
        <v>13919.301071600406</v>
      </c>
      <c r="BC1133" s="39">
        <f t="shared" ca="1" si="625"/>
        <v>0</v>
      </c>
      <c r="BD1133" s="51">
        <f t="shared" ca="1" si="626"/>
        <v>0</v>
      </c>
      <c r="BE1133" s="15">
        <f t="shared" ca="1" si="627"/>
        <v>952473.85191823449</v>
      </c>
      <c r="BF1133" s="39">
        <v>-199611.26500000001</v>
      </c>
      <c r="BG1133" s="15">
        <f t="shared" ca="1" si="628"/>
        <v>10758681.958108436</v>
      </c>
      <c r="BH1133" s="15"/>
      <c r="BI1133" s="15"/>
    </row>
    <row r="1134" spans="1:61" ht="11.25" x14ac:dyDescent="0.2">
      <c r="A1134" s="20">
        <v>41226</v>
      </c>
      <c r="B1134" s="20"/>
      <c r="C1134" s="20">
        <v>1</v>
      </c>
      <c r="D1134" s="20">
        <f t="shared" si="612"/>
        <v>4</v>
      </c>
      <c r="E1134" s="47">
        <f t="shared" si="613"/>
        <v>2</v>
      </c>
      <c r="F1134" s="47">
        <f t="shared" si="614"/>
        <v>42</v>
      </c>
      <c r="G1134" s="21" t="s">
        <v>1215</v>
      </c>
      <c r="H1134" s="29">
        <v>572</v>
      </c>
      <c r="I1134" s="48"/>
      <c r="J1134" s="29">
        <f t="shared" si="615"/>
        <v>922.02985074626861</v>
      </c>
      <c r="K1134" s="125">
        <v>52855.25</v>
      </c>
      <c r="L1134" s="125">
        <v>56062.33</v>
      </c>
      <c r="M1134" s="125">
        <v>0</v>
      </c>
      <c r="N1134" s="126">
        <f t="shared" si="595"/>
        <v>59920.0887</v>
      </c>
      <c r="O1134" s="126">
        <f t="shared" ca="1" si="596"/>
        <v>179809.31941027235</v>
      </c>
      <c r="P1134" s="126">
        <f t="shared" ca="1" si="597"/>
        <v>35967</v>
      </c>
      <c r="Q1134" s="49">
        <f t="shared" si="616"/>
        <v>1</v>
      </c>
      <c r="R1134" s="49">
        <f t="shared" si="617"/>
        <v>0</v>
      </c>
      <c r="S1134" s="49">
        <f ca="1">OFFSET(V!$B$7,D1134,Q1134)*H1134</f>
        <v>2568.2800000000002</v>
      </c>
      <c r="T1134" s="49">
        <f ca="1">IF(R1134&gt;0,OFFSET(V!$I$7,D1134,R1134)*IF(R1134=1,H1134-9300,IF(R1134=2,H1134-18000,IF(R1134=3,H1134-45000,0))),0)</f>
        <v>0</v>
      </c>
      <c r="U1134" s="49">
        <f>IF(AND(I1134=1,H1134&gt;20000,H1134&lt;=45000),H1134*V!$G$7,0)+IF(AND(I1134=1,H1134&gt;45000,H1134&lt;=50000),V!$G$7/5000*(50000-H1134)*H1134,0)</f>
        <v>0</v>
      </c>
      <c r="V1134" s="50">
        <f t="shared" ca="1" si="598"/>
        <v>2568.2800000000002</v>
      </c>
      <c r="W1134" s="51">
        <v>0</v>
      </c>
      <c r="X1134" s="51">
        <v>0</v>
      </c>
      <c r="Y1134" s="52">
        <v>0</v>
      </c>
      <c r="Z1134" s="52">
        <v>10081.335436000669</v>
      </c>
      <c r="AA1134" s="52">
        <v>0</v>
      </c>
      <c r="AB1134" s="138">
        <f t="shared" si="618"/>
        <v>0</v>
      </c>
      <c r="AC1134" s="52">
        <v>9702.6608710869477</v>
      </c>
      <c r="AD1134" s="138">
        <f t="shared" si="599"/>
        <v>0</v>
      </c>
      <c r="AE1134" s="138">
        <f t="shared" si="600"/>
        <v>572</v>
      </c>
      <c r="AF1134" s="138">
        <f t="shared" si="601"/>
        <v>0</v>
      </c>
      <c r="AG1134" s="138">
        <f t="shared" si="602"/>
        <v>0</v>
      </c>
      <c r="AH1134" s="29"/>
      <c r="AI1134" s="29"/>
      <c r="AJ1134" s="15"/>
      <c r="AK1134" s="51">
        <f t="shared" ca="1" si="603"/>
        <v>418044.99400100444</v>
      </c>
      <c r="AL1134" s="15">
        <f t="shared" ca="1" si="604"/>
        <v>456580.27400100447</v>
      </c>
      <c r="AM1134" s="49">
        <f t="shared" ca="1" si="605"/>
        <v>2508.7533382593042</v>
      </c>
      <c r="AN1134" s="49">
        <f t="shared" ca="1" si="606"/>
        <v>0</v>
      </c>
      <c r="AO1134" s="15"/>
      <c r="AP1134" s="49">
        <f t="shared" ca="1" si="607"/>
        <v>5646.0210921976504</v>
      </c>
      <c r="AQ1134" s="15">
        <f t="shared" si="619"/>
        <v>9702.6608710869477</v>
      </c>
      <c r="AR1134" s="15">
        <f t="shared" si="620"/>
        <v>0</v>
      </c>
      <c r="AS1134" s="15"/>
      <c r="AT1134" s="15"/>
      <c r="AU1134" s="51">
        <f t="shared" si="608"/>
        <v>0</v>
      </c>
      <c r="AV1134" s="51">
        <f t="shared" ca="1" si="609"/>
        <v>9557.5517646492281</v>
      </c>
      <c r="AW1134" s="51">
        <f t="shared" ca="1" si="621"/>
        <v>0</v>
      </c>
      <c r="AX1134" s="15">
        <f t="shared" ca="1" si="622"/>
        <v>5500.9119857599308</v>
      </c>
      <c r="AY1134" s="51">
        <f t="shared" ca="1" si="623"/>
        <v>-334.3527223138787</v>
      </c>
      <c r="AZ1134" s="52">
        <f t="shared" ca="1" si="610"/>
        <v>0</v>
      </c>
      <c r="BA1134" s="52">
        <f t="shared" ca="1" si="611"/>
        <v>0</v>
      </c>
      <c r="BB1134" s="52">
        <f t="shared" si="624"/>
        <v>0</v>
      </c>
      <c r="BC1134" s="39">
        <f t="shared" si="625"/>
        <v>0</v>
      </c>
      <c r="BD1134" s="51">
        <f t="shared" ca="1" si="626"/>
        <v>0</v>
      </c>
      <c r="BE1134" s="15">
        <f t="shared" ca="1" si="627"/>
        <v>14869.220134533</v>
      </c>
      <c r="BF1134" s="39">
        <v>-5814.4660000000003</v>
      </c>
      <c r="BG1134" s="15">
        <f t="shared" ca="1" si="628"/>
        <v>468143.78147379676</v>
      </c>
      <c r="BH1134" s="15"/>
      <c r="BI1134" s="15"/>
    </row>
    <row r="1135" spans="1:61" ht="11.25" x14ac:dyDescent="0.2">
      <c r="A1135" s="20">
        <v>41227</v>
      </c>
      <c r="B1135" s="20"/>
      <c r="C1135" s="20">
        <v>1</v>
      </c>
      <c r="D1135" s="20">
        <f t="shared" si="612"/>
        <v>4</v>
      </c>
      <c r="E1135" s="47">
        <f t="shared" si="613"/>
        <v>2</v>
      </c>
      <c r="F1135" s="47">
        <f t="shared" si="614"/>
        <v>42</v>
      </c>
      <c r="G1135" s="21" t="s">
        <v>1216</v>
      </c>
      <c r="H1135" s="29">
        <v>844</v>
      </c>
      <c r="I1135" s="48"/>
      <c r="J1135" s="29">
        <f t="shared" si="615"/>
        <v>1360.4776119402984</v>
      </c>
      <c r="K1135" s="125">
        <v>38161.9</v>
      </c>
      <c r="L1135" s="125">
        <v>51411.28</v>
      </c>
      <c r="M1135" s="125">
        <v>22453</v>
      </c>
      <c r="N1135" s="126">
        <f t="shared" si="595"/>
        <v>69979.967199999999</v>
      </c>
      <c r="O1135" s="126">
        <f t="shared" ca="1" si="596"/>
        <v>265313.05171725503</v>
      </c>
      <c r="P1135" s="126">
        <f t="shared" ca="1" si="597"/>
        <v>58600</v>
      </c>
      <c r="Q1135" s="49">
        <f t="shared" si="616"/>
        <v>1</v>
      </c>
      <c r="R1135" s="49">
        <f t="shared" si="617"/>
        <v>0</v>
      </c>
      <c r="S1135" s="49">
        <f ca="1">OFFSET(V!$B$7,D1135,Q1135)*H1135</f>
        <v>3789.5600000000004</v>
      </c>
      <c r="T1135" s="49">
        <f ca="1">IF(R1135&gt;0,OFFSET(V!$I$7,D1135,R1135)*IF(R1135=1,H1135-9300,IF(R1135=2,H1135-18000,IF(R1135=3,H1135-45000,0))),0)</f>
        <v>0</v>
      </c>
      <c r="U1135" s="49">
        <f>IF(AND(I1135=1,H1135&gt;20000,H1135&lt;=45000),H1135*V!$G$7,0)+IF(AND(I1135=1,H1135&gt;45000,H1135&lt;=50000),V!$G$7/5000*(50000-H1135)*H1135,0)</f>
        <v>0</v>
      </c>
      <c r="V1135" s="50">
        <f t="shared" ca="1" si="598"/>
        <v>3789.5600000000004</v>
      </c>
      <c r="W1135" s="51">
        <v>0</v>
      </c>
      <c r="X1135" s="51">
        <v>0</v>
      </c>
      <c r="Y1135" s="52">
        <v>0</v>
      </c>
      <c r="Z1135" s="52">
        <v>11526.827176733066</v>
      </c>
      <c r="AA1135" s="52">
        <v>0</v>
      </c>
      <c r="AB1135" s="138">
        <f t="shared" si="618"/>
        <v>0</v>
      </c>
      <c r="AC1135" s="52">
        <v>11093.857130880031</v>
      </c>
      <c r="AD1135" s="138">
        <f t="shared" si="599"/>
        <v>0</v>
      </c>
      <c r="AE1135" s="138">
        <f t="shared" si="600"/>
        <v>844</v>
      </c>
      <c r="AF1135" s="138">
        <f t="shared" si="601"/>
        <v>0</v>
      </c>
      <c r="AG1135" s="138">
        <f t="shared" si="602"/>
        <v>0</v>
      </c>
      <c r="AH1135" s="29"/>
      <c r="AI1135" s="29"/>
      <c r="AJ1135" s="15"/>
      <c r="AK1135" s="51">
        <f t="shared" ca="1" si="603"/>
        <v>616835.6205189646</v>
      </c>
      <c r="AL1135" s="15">
        <f t="shared" ca="1" si="604"/>
        <v>679225.18051896465</v>
      </c>
      <c r="AM1135" s="49">
        <f t="shared" ca="1" si="605"/>
        <v>3701.7269536553367</v>
      </c>
      <c r="AN1135" s="49">
        <f t="shared" ca="1" si="606"/>
        <v>0</v>
      </c>
      <c r="AO1135" s="15"/>
      <c r="AP1135" s="49">
        <f t="shared" ca="1" si="607"/>
        <v>6455.5643227133733</v>
      </c>
      <c r="AQ1135" s="15">
        <f t="shared" si="619"/>
        <v>11093.857130880031</v>
      </c>
      <c r="AR1135" s="15">
        <f t="shared" si="620"/>
        <v>0</v>
      </c>
      <c r="AS1135" s="15"/>
      <c r="AT1135" s="15"/>
      <c r="AU1135" s="51">
        <f t="shared" si="608"/>
        <v>0</v>
      </c>
      <c r="AV1135" s="51">
        <f t="shared" ca="1" si="609"/>
        <v>14102.401554832077</v>
      </c>
      <c r="AW1135" s="51">
        <f t="shared" ca="1" si="621"/>
        <v>0</v>
      </c>
      <c r="AX1135" s="15">
        <f t="shared" ca="1" si="622"/>
        <v>9464.1087466654208</v>
      </c>
      <c r="AY1135" s="51">
        <f t="shared" ca="1" si="623"/>
        <v>-575.24107491878556</v>
      </c>
      <c r="AZ1135" s="52">
        <f t="shared" ca="1" si="610"/>
        <v>0</v>
      </c>
      <c r="BA1135" s="52">
        <f t="shared" ca="1" si="611"/>
        <v>0</v>
      </c>
      <c r="BB1135" s="52">
        <f t="shared" si="624"/>
        <v>0</v>
      </c>
      <c r="BC1135" s="39">
        <f t="shared" si="625"/>
        <v>0</v>
      </c>
      <c r="BD1135" s="51">
        <f t="shared" ca="1" si="626"/>
        <v>0</v>
      </c>
      <c r="BE1135" s="15">
        <f t="shared" ca="1" si="627"/>
        <v>19982.724802626668</v>
      </c>
      <c r="BF1135" s="39">
        <v>-7716.6570000000002</v>
      </c>
      <c r="BG1135" s="15">
        <f t="shared" ca="1" si="628"/>
        <v>695192.97527524666</v>
      </c>
      <c r="BH1135" s="15"/>
      <c r="BI1135" s="15"/>
    </row>
    <row r="1136" spans="1:61" ht="11.25" x14ac:dyDescent="0.2">
      <c r="A1136" s="20">
        <v>41228</v>
      </c>
      <c r="B1136" s="20"/>
      <c r="C1136" s="20">
        <v>1</v>
      </c>
      <c r="D1136" s="20">
        <f t="shared" si="612"/>
        <v>4</v>
      </c>
      <c r="E1136" s="47">
        <f t="shared" si="613"/>
        <v>3</v>
      </c>
      <c r="F1136" s="47">
        <f t="shared" si="614"/>
        <v>43</v>
      </c>
      <c r="G1136" s="21" t="s">
        <v>1217</v>
      </c>
      <c r="H1136" s="29">
        <v>1812</v>
      </c>
      <c r="I1136" s="48"/>
      <c r="J1136" s="29">
        <f t="shared" si="615"/>
        <v>2920.8358208955224</v>
      </c>
      <c r="K1136" s="125">
        <v>156017.15</v>
      </c>
      <c r="L1136" s="125">
        <v>1168580.42</v>
      </c>
      <c r="M1136" s="125">
        <v>0</v>
      </c>
      <c r="N1136" s="126">
        <f t="shared" si="595"/>
        <v>568078.71179999993</v>
      </c>
      <c r="O1136" s="126">
        <f t="shared" ca="1" si="596"/>
        <v>569605.74610386987</v>
      </c>
      <c r="P1136" s="126">
        <f t="shared" ca="1" si="597"/>
        <v>458</v>
      </c>
      <c r="Q1136" s="49">
        <f t="shared" si="616"/>
        <v>1</v>
      </c>
      <c r="R1136" s="49">
        <f t="shared" si="617"/>
        <v>0</v>
      </c>
      <c r="S1136" s="49">
        <f ca="1">OFFSET(V!$B$7,D1136,Q1136)*H1136</f>
        <v>8135.88</v>
      </c>
      <c r="T1136" s="49">
        <f ca="1">IF(R1136&gt;0,OFFSET(V!$I$7,D1136,R1136)*IF(R1136=1,H1136-9300,IF(R1136=2,H1136-18000,IF(R1136=3,H1136-45000,0))),0)</f>
        <v>0</v>
      </c>
      <c r="U1136" s="49">
        <f>IF(AND(I1136=1,H1136&gt;20000,H1136&lt;=45000),H1136*V!$G$7,0)+IF(AND(I1136=1,H1136&gt;45000,H1136&lt;=50000),V!$G$7/5000*(50000-H1136)*H1136,0)</f>
        <v>0</v>
      </c>
      <c r="V1136" s="50">
        <f t="shared" ca="1" si="598"/>
        <v>8135.88</v>
      </c>
      <c r="W1136" s="51">
        <v>0</v>
      </c>
      <c r="X1136" s="51">
        <v>0</v>
      </c>
      <c r="Y1136" s="52">
        <v>0</v>
      </c>
      <c r="Z1136" s="52">
        <v>41464.561092418044</v>
      </c>
      <c r="AA1136" s="52">
        <v>1566</v>
      </c>
      <c r="AB1136" s="138">
        <f t="shared" si="618"/>
        <v>566</v>
      </c>
      <c r="AC1136" s="52">
        <v>39907.071538510419</v>
      </c>
      <c r="AD1136" s="138">
        <f t="shared" si="599"/>
        <v>0</v>
      </c>
      <c r="AE1136" s="138">
        <f t="shared" si="600"/>
        <v>1812</v>
      </c>
      <c r="AF1136" s="138">
        <f t="shared" si="601"/>
        <v>0</v>
      </c>
      <c r="AG1136" s="138">
        <f t="shared" si="602"/>
        <v>0</v>
      </c>
      <c r="AH1136" s="29"/>
      <c r="AI1136" s="29"/>
      <c r="AJ1136" s="15"/>
      <c r="AK1136" s="51">
        <f t="shared" ca="1" si="603"/>
        <v>1324296.3795975875</v>
      </c>
      <c r="AL1136" s="15">
        <f t="shared" ca="1" si="604"/>
        <v>1332890.2595975874</v>
      </c>
      <c r="AM1136" s="49">
        <f t="shared" ca="1" si="605"/>
        <v>7947.3095260941591</v>
      </c>
      <c r="AN1136" s="49">
        <f t="shared" ca="1" si="606"/>
        <v>0</v>
      </c>
      <c r="AO1136" s="15"/>
      <c r="AP1136" s="49">
        <f t="shared" ca="1" si="607"/>
        <v>23222.100682266671</v>
      </c>
      <c r="AQ1136" s="15">
        <f t="shared" si="619"/>
        <v>39907.071538510419</v>
      </c>
      <c r="AR1136" s="15">
        <f t="shared" si="620"/>
        <v>0</v>
      </c>
      <c r="AS1136" s="15"/>
      <c r="AT1136" s="15"/>
      <c r="AU1136" s="51">
        <f t="shared" si="608"/>
        <v>283</v>
      </c>
      <c r="AV1136" s="51">
        <f t="shared" ca="1" si="609"/>
        <v>30276.719925776924</v>
      </c>
      <c r="AW1136" s="51">
        <f t="shared" ca="1" si="621"/>
        <v>0</v>
      </c>
      <c r="AX1136" s="15">
        <f t="shared" ca="1" si="622"/>
        <v>13874.749069533173</v>
      </c>
      <c r="AY1136" s="51">
        <f t="shared" ca="1" si="623"/>
        <v>-843.32564033552751</v>
      </c>
      <c r="AZ1136" s="52">
        <f t="shared" ca="1" si="610"/>
        <v>0</v>
      </c>
      <c r="BA1136" s="52">
        <f t="shared" ca="1" si="611"/>
        <v>0</v>
      </c>
      <c r="BB1136" s="52">
        <f t="shared" si="624"/>
        <v>0</v>
      </c>
      <c r="BC1136" s="39">
        <f t="shared" si="625"/>
        <v>0</v>
      </c>
      <c r="BD1136" s="51">
        <f t="shared" ca="1" si="626"/>
        <v>0</v>
      </c>
      <c r="BE1136" s="15">
        <f t="shared" ca="1" si="627"/>
        <v>52938.494967708066</v>
      </c>
      <c r="BF1136" s="39">
        <v>-26207.991999999998</v>
      </c>
      <c r="BG1136" s="15">
        <f t="shared" ca="1" si="628"/>
        <v>1367568.0720913897</v>
      </c>
      <c r="BH1136" s="15"/>
      <c r="BI1136" s="15"/>
    </row>
    <row r="1137" spans="1:61" ht="11.25" x14ac:dyDescent="0.2">
      <c r="A1137" s="20">
        <v>41229</v>
      </c>
      <c r="B1137" s="20"/>
      <c r="C1137" s="20">
        <v>1</v>
      </c>
      <c r="D1137" s="20">
        <f t="shared" si="612"/>
        <v>4</v>
      </c>
      <c r="E1137" s="47">
        <f t="shared" si="613"/>
        <v>3</v>
      </c>
      <c r="F1137" s="47">
        <f t="shared" si="614"/>
        <v>43</v>
      </c>
      <c r="G1137" s="21" t="s">
        <v>1218</v>
      </c>
      <c r="H1137" s="29">
        <v>1156</v>
      </c>
      <c r="I1137" s="48"/>
      <c r="J1137" s="29">
        <f t="shared" si="615"/>
        <v>1863.4029850746269</v>
      </c>
      <c r="K1137" s="125">
        <v>50249.25</v>
      </c>
      <c r="L1137" s="125">
        <v>79574.05</v>
      </c>
      <c r="M1137" s="125">
        <v>14371</v>
      </c>
      <c r="N1137" s="126">
        <f t="shared" si="595"/>
        <v>81584.339500000002</v>
      </c>
      <c r="O1137" s="126">
        <f t="shared" ca="1" si="596"/>
        <v>363390.86230467632</v>
      </c>
      <c r="P1137" s="126">
        <f t="shared" ca="1" si="597"/>
        <v>84542</v>
      </c>
      <c r="Q1137" s="49">
        <f t="shared" si="616"/>
        <v>1</v>
      </c>
      <c r="R1137" s="49">
        <f t="shared" si="617"/>
        <v>0</v>
      </c>
      <c r="S1137" s="49">
        <f ca="1">OFFSET(V!$B$7,D1137,Q1137)*H1137</f>
        <v>5190.4400000000005</v>
      </c>
      <c r="T1137" s="49">
        <f ca="1">IF(R1137&gt;0,OFFSET(V!$I$7,D1137,R1137)*IF(R1137=1,H1137-9300,IF(R1137=2,H1137-18000,IF(R1137=3,H1137-45000,0))),0)</f>
        <v>0</v>
      </c>
      <c r="U1137" s="49">
        <f>IF(AND(I1137=1,H1137&gt;20000,H1137&lt;=45000),H1137*V!$G$7,0)+IF(AND(I1137=1,H1137&gt;45000,H1137&lt;=50000),V!$G$7/5000*(50000-H1137)*H1137,0)</f>
        <v>0</v>
      </c>
      <c r="V1137" s="50">
        <f t="shared" ca="1" si="598"/>
        <v>5190.4400000000005</v>
      </c>
      <c r="W1137" s="51">
        <v>0</v>
      </c>
      <c r="X1137" s="51">
        <v>0</v>
      </c>
      <c r="Y1137" s="52">
        <v>0</v>
      </c>
      <c r="Z1137" s="52">
        <v>28134.343001242702</v>
      </c>
      <c r="AA1137" s="52">
        <v>0</v>
      </c>
      <c r="AB1137" s="138">
        <f t="shared" si="618"/>
        <v>0</v>
      </c>
      <c r="AC1137" s="52">
        <v>27077.562363125639</v>
      </c>
      <c r="AD1137" s="138">
        <f t="shared" si="599"/>
        <v>0</v>
      </c>
      <c r="AE1137" s="138">
        <f t="shared" si="600"/>
        <v>1156</v>
      </c>
      <c r="AF1137" s="138">
        <f t="shared" si="601"/>
        <v>0</v>
      </c>
      <c r="AG1137" s="138">
        <f t="shared" si="602"/>
        <v>0</v>
      </c>
      <c r="AH1137" s="29"/>
      <c r="AI1137" s="29"/>
      <c r="AJ1137" s="15"/>
      <c r="AK1137" s="51">
        <f t="shared" ca="1" si="603"/>
        <v>844860.16270133073</v>
      </c>
      <c r="AL1137" s="15">
        <f t="shared" ca="1" si="604"/>
        <v>934592.60270133067</v>
      </c>
      <c r="AM1137" s="49">
        <f t="shared" ca="1" si="605"/>
        <v>5070.1378654331393</v>
      </c>
      <c r="AN1137" s="49">
        <f t="shared" ca="1" si="606"/>
        <v>0</v>
      </c>
      <c r="AO1137" s="15"/>
      <c r="AP1137" s="49">
        <f t="shared" ca="1" si="607"/>
        <v>15756.552790902404</v>
      </c>
      <c r="AQ1137" s="15">
        <f t="shared" si="619"/>
        <v>27077.562363125639</v>
      </c>
      <c r="AR1137" s="15">
        <f t="shared" si="620"/>
        <v>0</v>
      </c>
      <c r="AS1137" s="15"/>
      <c r="AT1137" s="15"/>
      <c r="AU1137" s="51">
        <f t="shared" si="608"/>
        <v>0</v>
      </c>
      <c r="AV1137" s="51">
        <f t="shared" ca="1" si="609"/>
        <v>19315.611608277111</v>
      </c>
      <c r="AW1137" s="51">
        <f t="shared" ca="1" si="621"/>
        <v>0</v>
      </c>
      <c r="AX1137" s="15">
        <f t="shared" ca="1" si="622"/>
        <v>7994.6020360538751</v>
      </c>
      <c r="AY1137" s="51">
        <f t="shared" ca="1" si="623"/>
        <v>-485.92250912035325</v>
      </c>
      <c r="AZ1137" s="52">
        <f t="shared" ca="1" si="610"/>
        <v>0</v>
      </c>
      <c r="BA1137" s="52">
        <f t="shared" ca="1" si="611"/>
        <v>0</v>
      </c>
      <c r="BB1137" s="52">
        <f t="shared" si="624"/>
        <v>0</v>
      </c>
      <c r="BC1137" s="39">
        <f t="shared" si="625"/>
        <v>0</v>
      </c>
      <c r="BD1137" s="51">
        <f t="shared" ca="1" si="626"/>
        <v>0</v>
      </c>
      <c r="BE1137" s="15">
        <f t="shared" ca="1" si="627"/>
        <v>34586.241890059158</v>
      </c>
      <c r="BF1137" s="39">
        <v>-10480.987999999999</v>
      </c>
      <c r="BG1137" s="15">
        <f t="shared" ca="1" si="628"/>
        <v>963767.99445682298</v>
      </c>
      <c r="BH1137" s="15"/>
      <c r="BI1137" s="15"/>
    </row>
    <row r="1138" spans="1:61" ht="11.25" x14ac:dyDescent="0.2">
      <c r="A1138" s="20">
        <v>41230</v>
      </c>
      <c r="B1138" s="20"/>
      <c r="C1138" s="20">
        <v>1</v>
      </c>
      <c r="D1138" s="20">
        <f t="shared" si="612"/>
        <v>4</v>
      </c>
      <c r="E1138" s="47">
        <f t="shared" si="613"/>
        <v>2</v>
      </c>
      <c r="F1138" s="47">
        <f t="shared" si="614"/>
        <v>42</v>
      </c>
      <c r="G1138" s="21" t="s">
        <v>1219</v>
      </c>
      <c r="H1138" s="29">
        <v>752</v>
      </c>
      <c r="I1138" s="48"/>
      <c r="J1138" s="29">
        <f t="shared" si="615"/>
        <v>1212.1791044776119</v>
      </c>
      <c r="K1138" s="125">
        <v>44827.45</v>
      </c>
      <c r="L1138" s="125">
        <v>99323.74</v>
      </c>
      <c r="M1138" s="125">
        <v>0</v>
      </c>
      <c r="N1138" s="126">
        <f t="shared" si="595"/>
        <v>71012.022599999997</v>
      </c>
      <c r="O1138" s="126">
        <f t="shared" ca="1" si="596"/>
        <v>236392.67167224619</v>
      </c>
      <c r="P1138" s="126">
        <f t="shared" ca="1" si="597"/>
        <v>49614</v>
      </c>
      <c r="Q1138" s="49">
        <f t="shared" si="616"/>
        <v>1</v>
      </c>
      <c r="R1138" s="49">
        <f t="shared" si="617"/>
        <v>0</v>
      </c>
      <c r="S1138" s="49">
        <f ca="1">OFFSET(V!$B$7,D1138,Q1138)*H1138</f>
        <v>3376.48</v>
      </c>
      <c r="T1138" s="49">
        <f ca="1">IF(R1138&gt;0,OFFSET(V!$I$7,D1138,R1138)*IF(R1138=1,H1138-9300,IF(R1138=2,H1138-18000,IF(R1138=3,H1138-45000,0))),0)</f>
        <v>0</v>
      </c>
      <c r="U1138" s="49">
        <f>IF(AND(I1138=1,H1138&gt;20000,H1138&lt;=45000),H1138*V!$G$7,0)+IF(AND(I1138=1,H1138&gt;45000,H1138&lt;=50000),V!$G$7/5000*(50000-H1138)*H1138,0)</f>
        <v>0</v>
      </c>
      <c r="V1138" s="50">
        <f t="shared" ca="1" si="598"/>
        <v>3376.48</v>
      </c>
      <c r="W1138" s="51">
        <v>0</v>
      </c>
      <c r="X1138" s="51">
        <v>0</v>
      </c>
      <c r="Y1138" s="52">
        <v>0</v>
      </c>
      <c r="Z1138" s="52">
        <v>13416.553418166752</v>
      </c>
      <c r="AA1138" s="52">
        <v>0</v>
      </c>
      <c r="AB1138" s="138">
        <f t="shared" si="618"/>
        <v>0</v>
      </c>
      <c r="AC1138" s="52">
        <v>12912.601579591539</v>
      </c>
      <c r="AD1138" s="138">
        <f t="shared" si="599"/>
        <v>0</v>
      </c>
      <c r="AE1138" s="138">
        <f t="shared" si="600"/>
        <v>752</v>
      </c>
      <c r="AF1138" s="138">
        <f t="shared" si="601"/>
        <v>0</v>
      </c>
      <c r="AG1138" s="138">
        <f t="shared" si="602"/>
        <v>0</v>
      </c>
      <c r="AH1138" s="29"/>
      <c r="AI1138" s="29"/>
      <c r="AJ1138" s="15"/>
      <c r="AK1138" s="51">
        <f t="shared" ca="1" si="603"/>
        <v>549597.61449083104</v>
      </c>
      <c r="AL1138" s="15">
        <f t="shared" ca="1" si="604"/>
        <v>602588.09449083102</v>
      </c>
      <c r="AM1138" s="49">
        <f t="shared" ca="1" si="605"/>
        <v>3298.2211719772672</v>
      </c>
      <c r="AN1138" s="49">
        <f t="shared" ca="1" si="606"/>
        <v>0</v>
      </c>
      <c r="AO1138" s="15"/>
      <c r="AP1138" s="49">
        <f t="shared" ca="1" si="607"/>
        <v>7513.8997273179248</v>
      </c>
      <c r="AQ1138" s="15">
        <f t="shared" si="619"/>
        <v>12912.601579591539</v>
      </c>
      <c r="AR1138" s="15">
        <f t="shared" si="620"/>
        <v>0</v>
      </c>
      <c r="AS1138" s="15"/>
      <c r="AT1138" s="15"/>
      <c r="AU1138" s="51">
        <f t="shared" si="608"/>
        <v>0</v>
      </c>
      <c r="AV1138" s="51">
        <f t="shared" ca="1" si="609"/>
        <v>12565.172949329055</v>
      </c>
      <c r="AW1138" s="51">
        <f t="shared" ca="1" si="621"/>
        <v>0</v>
      </c>
      <c r="AX1138" s="15">
        <f t="shared" ca="1" si="622"/>
        <v>7166.4710970554424</v>
      </c>
      <c r="AY1138" s="51">
        <f t="shared" ca="1" si="623"/>
        <v>-435.58761290618969</v>
      </c>
      <c r="AZ1138" s="52">
        <f t="shared" ca="1" si="610"/>
        <v>0</v>
      </c>
      <c r="BA1138" s="52">
        <f t="shared" ca="1" si="611"/>
        <v>0</v>
      </c>
      <c r="BB1138" s="52">
        <f t="shared" si="624"/>
        <v>0</v>
      </c>
      <c r="BC1138" s="39">
        <f t="shared" si="625"/>
        <v>0</v>
      </c>
      <c r="BD1138" s="51">
        <f t="shared" ca="1" si="626"/>
        <v>0</v>
      </c>
      <c r="BE1138" s="15">
        <f t="shared" ca="1" si="627"/>
        <v>19643.485063740791</v>
      </c>
      <c r="BF1138" s="39">
        <v>-7409.8339999999998</v>
      </c>
      <c r="BG1138" s="15">
        <f t="shared" ca="1" si="628"/>
        <v>618119.96672654897</v>
      </c>
      <c r="BH1138" s="15"/>
      <c r="BI1138" s="15"/>
    </row>
    <row r="1139" spans="1:61" ht="11.25" x14ac:dyDescent="0.2">
      <c r="A1139" s="20">
        <v>41231</v>
      </c>
      <c r="B1139" s="20"/>
      <c r="C1139" s="20">
        <v>1</v>
      </c>
      <c r="D1139" s="20">
        <f t="shared" si="612"/>
        <v>4</v>
      </c>
      <c r="E1139" s="47">
        <f t="shared" si="613"/>
        <v>3</v>
      </c>
      <c r="F1139" s="47">
        <f t="shared" si="614"/>
        <v>43</v>
      </c>
      <c r="G1139" s="21" t="s">
        <v>1220</v>
      </c>
      <c r="H1139" s="29">
        <v>2448</v>
      </c>
      <c r="I1139" s="48"/>
      <c r="J1139" s="29">
        <f t="shared" si="615"/>
        <v>3946.0298507462685</v>
      </c>
      <c r="K1139" s="125">
        <v>143659.59999999998</v>
      </c>
      <c r="L1139" s="125">
        <v>204105.23</v>
      </c>
      <c r="M1139" s="125">
        <v>0</v>
      </c>
      <c r="N1139" s="126">
        <f t="shared" si="595"/>
        <v>183035.95169999998</v>
      </c>
      <c r="O1139" s="126">
        <f t="shared" ca="1" si="596"/>
        <v>769533.59076284396</v>
      </c>
      <c r="P1139" s="126">
        <f t="shared" ca="1" si="597"/>
        <v>175949</v>
      </c>
      <c r="Q1139" s="49">
        <f t="shared" si="616"/>
        <v>1</v>
      </c>
      <c r="R1139" s="49">
        <f t="shared" si="617"/>
        <v>0</v>
      </c>
      <c r="S1139" s="49">
        <f ca="1">OFFSET(V!$B$7,D1139,Q1139)*H1139</f>
        <v>10991.52</v>
      </c>
      <c r="T1139" s="49">
        <f ca="1">IF(R1139&gt;0,OFFSET(V!$I$7,D1139,R1139)*IF(R1139=1,H1139-9300,IF(R1139=2,H1139-18000,IF(R1139=3,H1139-45000,0))),0)</f>
        <v>0</v>
      </c>
      <c r="U1139" s="49">
        <f>IF(AND(I1139=1,H1139&gt;20000,H1139&lt;=45000),H1139*V!$G$7,0)+IF(AND(I1139=1,H1139&gt;45000,H1139&lt;=50000),V!$G$7/5000*(50000-H1139)*H1139,0)</f>
        <v>0</v>
      </c>
      <c r="V1139" s="50">
        <f t="shared" ca="1" si="598"/>
        <v>10991.52</v>
      </c>
      <c r="W1139" s="51">
        <v>12366.839999999998</v>
      </c>
      <c r="X1139" s="51">
        <v>0</v>
      </c>
      <c r="Y1139" s="52">
        <v>4.7800000000000004E-3</v>
      </c>
      <c r="Z1139" s="52">
        <v>56777.366772526751</v>
      </c>
      <c r="AA1139" s="52">
        <v>0</v>
      </c>
      <c r="AB1139" s="138">
        <f t="shared" si="618"/>
        <v>0</v>
      </c>
      <c r="AC1139" s="52">
        <v>54644.698457299797</v>
      </c>
      <c r="AD1139" s="138">
        <f t="shared" si="599"/>
        <v>0</v>
      </c>
      <c r="AE1139" s="138">
        <f t="shared" si="600"/>
        <v>2448</v>
      </c>
      <c r="AF1139" s="138">
        <f t="shared" si="601"/>
        <v>0</v>
      </c>
      <c r="AG1139" s="138">
        <f t="shared" si="602"/>
        <v>0</v>
      </c>
      <c r="AH1139" s="29"/>
      <c r="AI1139" s="29"/>
      <c r="AJ1139" s="15"/>
      <c r="AK1139" s="51">
        <f t="shared" ca="1" si="603"/>
        <v>1789115.6386616414</v>
      </c>
      <c r="AL1139" s="15">
        <f t="shared" ca="1" si="604"/>
        <v>1988422.9986616415</v>
      </c>
      <c r="AM1139" s="49">
        <f t="shared" ca="1" si="605"/>
        <v>10736.762538564295</v>
      </c>
      <c r="AN1139" s="49">
        <f t="shared" ca="1" si="606"/>
        <v>193.73405728895813</v>
      </c>
      <c r="AO1139" s="15"/>
      <c r="AP1139" s="49">
        <f t="shared" ca="1" si="607"/>
        <v>31797.990692024701</v>
      </c>
      <c r="AQ1139" s="15">
        <f t="shared" si="619"/>
        <v>54644.698457299797</v>
      </c>
      <c r="AR1139" s="15">
        <f t="shared" si="620"/>
        <v>0</v>
      </c>
      <c r="AS1139" s="15"/>
      <c r="AT1139" s="15"/>
      <c r="AU1139" s="51">
        <f t="shared" si="608"/>
        <v>0</v>
      </c>
      <c r="AV1139" s="51">
        <f t="shared" ca="1" si="609"/>
        <v>40903.648111645642</v>
      </c>
      <c r="AW1139" s="51">
        <f t="shared" ca="1" si="621"/>
        <v>0</v>
      </c>
      <c r="AX1139" s="15">
        <f t="shared" ca="1" si="622"/>
        <v>18056.940346370546</v>
      </c>
      <c r="AY1139" s="51">
        <f t="shared" ca="1" si="623"/>
        <v>-1097.5247699103591</v>
      </c>
      <c r="AZ1139" s="52">
        <f t="shared" ca="1" si="610"/>
        <v>0</v>
      </c>
      <c r="BA1139" s="52">
        <f t="shared" ca="1" si="611"/>
        <v>0</v>
      </c>
      <c r="BB1139" s="52">
        <f t="shared" si="624"/>
        <v>0</v>
      </c>
      <c r="BC1139" s="39">
        <f t="shared" si="625"/>
        <v>0</v>
      </c>
      <c r="BD1139" s="51">
        <f t="shared" ca="1" si="626"/>
        <v>0</v>
      </c>
      <c r="BE1139" s="15">
        <f t="shared" ca="1" si="627"/>
        <v>71604.114033759979</v>
      </c>
      <c r="BF1139" s="39">
        <v>-23552.268</v>
      </c>
      <c r="BG1139" s="15">
        <f t="shared" ca="1" si="628"/>
        <v>2047405.3412912549</v>
      </c>
      <c r="BH1139" s="15"/>
      <c r="BI1139" s="15"/>
    </row>
    <row r="1140" spans="1:61" ht="11.25" x14ac:dyDescent="0.2">
      <c r="A1140" s="20">
        <v>41232</v>
      </c>
      <c r="B1140" s="20"/>
      <c r="C1140" s="20">
        <v>1</v>
      </c>
      <c r="D1140" s="20">
        <f t="shared" si="612"/>
        <v>4</v>
      </c>
      <c r="E1140" s="47">
        <f t="shared" si="613"/>
        <v>3</v>
      </c>
      <c r="F1140" s="47">
        <f t="shared" si="614"/>
        <v>43</v>
      </c>
      <c r="G1140" s="21" t="s">
        <v>1221</v>
      </c>
      <c r="H1140" s="29">
        <v>1540</v>
      </c>
      <c r="I1140" s="48"/>
      <c r="J1140" s="29">
        <f t="shared" si="615"/>
        <v>2482.3880597014927</v>
      </c>
      <c r="K1140" s="125">
        <v>170505.35</v>
      </c>
      <c r="L1140" s="125">
        <v>662837.28</v>
      </c>
      <c r="M1140" s="125">
        <v>0</v>
      </c>
      <c r="N1140" s="126">
        <f t="shared" si="595"/>
        <v>381270.39120000001</v>
      </c>
      <c r="O1140" s="126">
        <f t="shared" ca="1" si="596"/>
        <v>484102.01379688719</v>
      </c>
      <c r="P1140" s="126">
        <f t="shared" ca="1" si="597"/>
        <v>30849</v>
      </c>
      <c r="Q1140" s="49">
        <f t="shared" si="616"/>
        <v>1</v>
      </c>
      <c r="R1140" s="49">
        <f t="shared" si="617"/>
        <v>0</v>
      </c>
      <c r="S1140" s="49">
        <f ca="1">OFFSET(V!$B$7,D1140,Q1140)*H1140</f>
        <v>6914.6</v>
      </c>
      <c r="T1140" s="49">
        <f ca="1">IF(R1140&gt;0,OFFSET(V!$I$7,D1140,R1140)*IF(R1140=1,H1140-9300,IF(R1140=2,H1140-18000,IF(R1140=3,H1140-45000,0))),0)</f>
        <v>0</v>
      </c>
      <c r="U1140" s="49">
        <f>IF(AND(I1140=1,H1140&gt;20000,H1140&lt;=45000),H1140*V!$G$7,0)+IF(AND(I1140=1,H1140&gt;45000,H1140&lt;=50000),V!$G$7/5000*(50000-H1140)*H1140,0)</f>
        <v>0</v>
      </c>
      <c r="V1140" s="50">
        <f t="shared" ca="1" si="598"/>
        <v>6914.6</v>
      </c>
      <c r="W1140" s="51">
        <v>0</v>
      </c>
      <c r="X1140" s="51">
        <v>0</v>
      </c>
      <c r="Y1140" s="52">
        <v>9.3600000000000003E-3</v>
      </c>
      <c r="Z1140" s="52">
        <v>115463.23481319446</v>
      </c>
      <c r="AA1140" s="52">
        <v>0</v>
      </c>
      <c r="AB1140" s="138">
        <f t="shared" si="618"/>
        <v>0</v>
      </c>
      <c r="AC1140" s="52">
        <v>111126.21116350204</v>
      </c>
      <c r="AD1140" s="138">
        <f t="shared" si="599"/>
        <v>0</v>
      </c>
      <c r="AE1140" s="138">
        <f t="shared" si="600"/>
        <v>1540</v>
      </c>
      <c r="AF1140" s="138">
        <f t="shared" si="601"/>
        <v>0</v>
      </c>
      <c r="AG1140" s="138">
        <f t="shared" si="602"/>
        <v>0</v>
      </c>
      <c r="AH1140" s="29"/>
      <c r="AI1140" s="29"/>
      <c r="AJ1140" s="15"/>
      <c r="AK1140" s="51">
        <f t="shared" ca="1" si="603"/>
        <v>1125505.7530796274</v>
      </c>
      <c r="AL1140" s="15">
        <f t="shared" ca="1" si="604"/>
        <v>1163269.3530796275</v>
      </c>
      <c r="AM1140" s="49">
        <f t="shared" ca="1" si="605"/>
        <v>6754.3359106981261</v>
      </c>
      <c r="AN1140" s="49">
        <f t="shared" ca="1" si="606"/>
        <v>379.36208707628617</v>
      </c>
      <c r="AO1140" s="15"/>
      <c r="AP1140" s="49">
        <f t="shared" ca="1" si="607"/>
        <v>64664.831684965939</v>
      </c>
      <c r="AQ1140" s="15">
        <f t="shared" si="619"/>
        <v>111126.21116350204</v>
      </c>
      <c r="AR1140" s="15">
        <f t="shared" si="620"/>
        <v>0</v>
      </c>
      <c r="AS1140" s="15"/>
      <c r="AT1140" s="15"/>
      <c r="AU1140" s="51">
        <f t="shared" si="608"/>
        <v>0</v>
      </c>
      <c r="AV1140" s="51">
        <f t="shared" ca="1" si="609"/>
        <v>25731.870135594072</v>
      </c>
      <c r="AW1140" s="51">
        <f t="shared" ca="1" si="621"/>
        <v>9616.8882265918219</v>
      </c>
      <c r="AX1140" s="15">
        <f t="shared" ca="1" si="622"/>
        <v>0</v>
      </c>
      <c r="AY1140" s="51">
        <f t="shared" ca="1" si="623"/>
        <v>0</v>
      </c>
      <c r="AZ1140" s="52">
        <f t="shared" ca="1" si="610"/>
        <v>0</v>
      </c>
      <c r="BA1140" s="52">
        <f t="shared" ca="1" si="611"/>
        <v>0</v>
      </c>
      <c r="BB1140" s="52">
        <f t="shared" si="624"/>
        <v>0</v>
      </c>
      <c r="BC1140" s="39">
        <f t="shared" si="625"/>
        <v>0</v>
      </c>
      <c r="BD1140" s="51">
        <f t="shared" ca="1" si="626"/>
        <v>0</v>
      </c>
      <c r="BE1140" s="15">
        <f t="shared" ca="1" si="627"/>
        <v>100013.59004715183</v>
      </c>
      <c r="BF1140" s="39">
        <v>-19781.904999999999</v>
      </c>
      <c r="BG1140" s="15">
        <f t="shared" ca="1" si="628"/>
        <v>1250634.7361245537</v>
      </c>
      <c r="BH1140" s="15"/>
      <c r="BI1140" s="15"/>
    </row>
    <row r="1141" spans="1:61" ht="11.25" x14ac:dyDescent="0.2">
      <c r="A1141" s="20">
        <v>41233</v>
      </c>
      <c r="B1141" s="20"/>
      <c r="C1141" s="20">
        <v>1</v>
      </c>
      <c r="D1141" s="20">
        <f t="shared" si="612"/>
        <v>4</v>
      </c>
      <c r="E1141" s="47">
        <f t="shared" si="613"/>
        <v>3</v>
      </c>
      <c r="F1141" s="47">
        <f t="shared" si="614"/>
        <v>43</v>
      </c>
      <c r="G1141" s="21" t="s">
        <v>1222</v>
      </c>
      <c r="H1141" s="29">
        <v>1537</v>
      </c>
      <c r="I1141" s="48"/>
      <c r="J1141" s="29">
        <f t="shared" si="615"/>
        <v>2477.5522388059703</v>
      </c>
      <c r="K1141" s="125">
        <v>94844.3</v>
      </c>
      <c r="L1141" s="125">
        <v>194345.71</v>
      </c>
      <c r="M1141" s="125">
        <v>0</v>
      </c>
      <c r="N1141" s="126">
        <f t="shared" si="595"/>
        <v>144082.72289999999</v>
      </c>
      <c r="O1141" s="126">
        <f t="shared" ca="1" si="596"/>
        <v>483158.95792585431</v>
      </c>
      <c r="P1141" s="126">
        <f t="shared" ca="1" si="597"/>
        <v>101723</v>
      </c>
      <c r="Q1141" s="49">
        <f t="shared" si="616"/>
        <v>1</v>
      </c>
      <c r="R1141" s="49">
        <f t="shared" si="617"/>
        <v>0</v>
      </c>
      <c r="S1141" s="49">
        <f ca="1">OFFSET(V!$B$7,D1141,Q1141)*H1141</f>
        <v>6901.13</v>
      </c>
      <c r="T1141" s="49">
        <f ca="1">IF(R1141&gt;0,OFFSET(V!$I$7,D1141,R1141)*IF(R1141=1,H1141-9300,IF(R1141=2,H1141-18000,IF(R1141=3,H1141-45000,0))),0)</f>
        <v>0</v>
      </c>
      <c r="U1141" s="49">
        <f>IF(AND(I1141=1,H1141&gt;20000,H1141&lt;=45000),H1141*V!$G$7,0)+IF(AND(I1141=1,H1141&gt;45000,H1141&lt;=50000),V!$G$7/5000*(50000-H1141)*H1141,0)</f>
        <v>0</v>
      </c>
      <c r="V1141" s="50">
        <f t="shared" ca="1" si="598"/>
        <v>6901.13</v>
      </c>
      <c r="W1141" s="51">
        <v>0</v>
      </c>
      <c r="X1141" s="51">
        <v>0</v>
      </c>
      <c r="Y1141" s="52">
        <v>2.97E-3</v>
      </c>
      <c r="Z1141" s="52">
        <v>28150.389163026965</v>
      </c>
      <c r="AA1141" s="52">
        <v>0</v>
      </c>
      <c r="AB1141" s="138">
        <f t="shared" si="618"/>
        <v>0</v>
      </c>
      <c r="AC1141" s="52">
        <v>27093.005799867096</v>
      </c>
      <c r="AD1141" s="138">
        <f t="shared" si="599"/>
        <v>0</v>
      </c>
      <c r="AE1141" s="138">
        <f t="shared" si="600"/>
        <v>1537</v>
      </c>
      <c r="AF1141" s="138">
        <f t="shared" si="601"/>
        <v>0</v>
      </c>
      <c r="AG1141" s="138">
        <f t="shared" si="602"/>
        <v>0</v>
      </c>
      <c r="AH1141" s="29"/>
      <c r="AI1141" s="29"/>
      <c r="AJ1141" s="15"/>
      <c r="AK1141" s="51">
        <f t="shared" ca="1" si="603"/>
        <v>1123313.2094047971</v>
      </c>
      <c r="AL1141" s="15">
        <f t="shared" ca="1" si="604"/>
        <v>1231937.3394047969</v>
      </c>
      <c r="AM1141" s="49">
        <f t="shared" ca="1" si="605"/>
        <v>6741.1781134694938</v>
      </c>
      <c r="AN1141" s="49">
        <f t="shared" ca="1" si="606"/>
        <v>120.37450839920619</v>
      </c>
      <c r="AO1141" s="15"/>
      <c r="AP1141" s="49">
        <f t="shared" ca="1" si="607"/>
        <v>15765.539394756417</v>
      </c>
      <c r="AQ1141" s="15">
        <f t="shared" si="619"/>
        <v>27093.005799867096</v>
      </c>
      <c r="AR1141" s="15">
        <f t="shared" si="620"/>
        <v>0</v>
      </c>
      <c r="AS1141" s="15"/>
      <c r="AT1141" s="15"/>
      <c r="AU1141" s="51">
        <f t="shared" si="608"/>
        <v>0</v>
      </c>
      <c r="AV1141" s="51">
        <f t="shared" ca="1" si="609"/>
        <v>25681.743115849411</v>
      </c>
      <c r="AW1141" s="51">
        <f t="shared" ca="1" si="621"/>
        <v>0</v>
      </c>
      <c r="AX1141" s="15">
        <f t="shared" ca="1" si="622"/>
        <v>14354.276710738734</v>
      </c>
      <c r="AY1141" s="51">
        <f t="shared" ca="1" si="623"/>
        <v>-872.47196601332018</v>
      </c>
      <c r="AZ1141" s="52">
        <f t="shared" ca="1" si="610"/>
        <v>0</v>
      </c>
      <c r="BA1141" s="52">
        <f t="shared" ca="1" si="611"/>
        <v>0</v>
      </c>
      <c r="BB1141" s="52">
        <f t="shared" si="624"/>
        <v>0</v>
      </c>
      <c r="BC1141" s="39">
        <f t="shared" si="625"/>
        <v>0</v>
      </c>
      <c r="BD1141" s="51">
        <f t="shared" ca="1" si="626"/>
        <v>0</v>
      </c>
      <c r="BE1141" s="15">
        <f t="shared" ca="1" si="627"/>
        <v>40574.81054459251</v>
      </c>
      <c r="BF1141" s="39">
        <v>-15260.216</v>
      </c>
      <c r="BG1141" s="15">
        <f t="shared" ca="1" si="628"/>
        <v>1264113.4865712582</v>
      </c>
      <c r="BH1141" s="15"/>
      <c r="BI1141" s="15"/>
    </row>
    <row r="1142" spans="1:61" ht="11.25" x14ac:dyDescent="0.2">
      <c r="A1142" s="20">
        <v>41234</v>
      </c>
      <c r="B1142" s="20"/>
      <c r="C1142" s="20">
        <v>1</v>
      </c>
      <c r="D1142" s="20">
        <f t="shared" si="612"/>
        <v>4</v>
      </c>
      <c r="E1142" s="47">
        <f t="shared" si="613"/>
        <v>3</v>
      </c>
      <c r="F1142" s="47">
        <f t="shared" si="614"/>
        <v>43</v>
      </c>
      <c r="G1142" s="21" t="s">
        <v>1223</v>
      </c>
      <c r="H1142" s="29">
        <v>2122</v>
      </c>
      <c r="I1142" s="48"/>
      <c r="J1142" s="29">
        <f t="shared" si="615"/>
        <v>3420.5373134328356</v>
      </c>
      <c r="K1142" s="125">
        <v>127583.45</v>
      </c>
      <c r="L1142" s="125">
        <v>241945.05</v>
      </c>
      <c r="M1142" s="125">
        <v>0</v>
      </c>
      <c r="N1142" s="126">
        <f t="shared" si="595"/>
        <v>186218.65349999999</v>
      </c>
      <c r="O1142" s="126">
        <f t="shared" ca="1" si="596"/>
        <v>667054.85277726909</v>
      </c>
      <c r="P1142" s="126">
        <f t="shared" ca="1" si="597"/>
        <v>144251</v>
      </c>
      <c r="Q1142" s="49">
        <f t="shared" si="616"/>
        <v>1</v>
      </c>
      <c r="R1142" s="49">
        <f t="shared" si="617"/>
        <v>0</v>
      </c>
      <c r="S1142" s="49">
        <f ca="1">OFFSET(V!$B$7,D1142,Q1142)*H1142</f>
        <v>9527.7800000000007</v>
      </c>
      <c r="T1142" s="49">
        <f ca="1">IF(R1142&gt;0,OFFSET(V!$I$7,D1142,R1142)*IF(R1142=1,H1142-9300,IF(R1142=2,H1142-18000,IF(R1142=3,H1142-45000,0))),0)</f>
        <v>0</v>
      </c>
      <c r="U1142" s="49">
        <f>IF(AND(I1142=1,H1142&gt;20000,H1142&lt;=45000),H1142*V!$G$7,0)+IF(AND(I1142=1,H1142&gt;45000,H1142&lt;=50000),V!$G$7/5000*(50000-H1142)*H1142,0)</f>
        <v>0</v>
      </c>
      <c r="V1142" s="50">
        <f t="shared" ca="1" si="598"/>
        <v>9527.7800000000007</v>
      </c>
      <c r="W1142" s="51">
        <v>10773.439999999999</v>
      </c>
      <c r="X1142" s="51">
        <v>0</v>
      </c>
      <c r="Y1142" s="52">
        <v>0</v>
      </c>
      <c r="Z1142" s="52">
        <v>57997.529123638291</v>
      </c>
      <c r="AA1142" s="52">
        <v>1507</v>
      </c>
      <c r="AB1142" s="138">
        <f t="shared" si="618"/>
        <v>507</v>
      </c>
      <c r="AC1142" s="52">
        <v>55819.029137561338</v>
      </c>
      <c r="AD1142" s="138">
        <f t="shared" si="599"/>
        <v>0</v>
      </c>
      <c r="AE1142" s="138">
        <f t="shared" si="600"/>
        <v>2122</v>
      </c>
      <c r="AF1142" s="138">
        <f t="shared" si="601"/>
        <v>0</v>
      </c>
      <c r="AG1142" s="138">
        <f t="shared" si="602"/>
        <v>0</v>
      </c>
      <c r="AH1142" s="29"/>
      <c r="AI1142" s="29"/>
      <c r="AJ1142" s="15"/>
      <c r="AK1142" s="51">
        <f t="shared" ca="1" si="603"/>
        <v>1550859.2259967334</v>
      </c>
      <c r="AL1142" s="15">
        <f t="shared" ca="1" si="604"/>
        <v>1715411.4459967334</v>
      </c>
      <c r="AM1142" s="49">
        <f t="shared" ca="1" si="605"/>
        <v>9306.9485730528722</v>
      </c>
      <c r="AN1142" s="49">
        <f t="shared" ca="1" si="606"/>
        <v>0</v>
      </c>
      <c r="AO1142" s="15"/>
      <c r="AP1142" s="49">
        <f t="shared" ca="1" si="607"/>
        <v>32481.338886717265</v>
      </c>
      <c r="AQ1142" s="15">
        <f t="shared" si="619"/>
        <v>55819.029137561338</v>
      </c>
      <c r="AR1142" s="15">
        <f t="shared" si="620"/>
        <v>0</v>
      </c>
      <c r="AS1142" s="15"/>
      <c r="AT1142" s="15"/>
      <c r="AU1142" s="51">
        <f t="shared" si="608"/>
        <v>253.5</v>
      </c>
      <c r="AV1142" s="51">
        <f t="shared" ca="1" si="609"/>
        <v>35456.511966058846</v>
      </c>
      <c r="AW1142" s="51">
        <f t="shared" ca="1" si="621"/>
        <v>0</v>
      </c>
      <c r="AX1142" s="15">
        <f t="shared" ca="1" si="622"/>
        <v>12372.321715214777</v>
      </c>
      <c r="AY1142" s="51">
        <f t="shared" ca="1" si="623"/>
        <v>-752.00611417412188</v>
      </c>
      <c r="AZ1142" s="52">
        <f t="shared" ca="1" si="610"/>
        <v>0</v>
      </c>
      <c r="BA1142" s="52">
        <f t="shared" ca="1" si="611"/>
        <v>0</v>
      </c>
      <c r="BB1142" s="52">
        <f t="shared" si="624"/>
        <v>0</v>
      </c>
      <c r="BC1142" s="39">
        <f t="shared" si="625"/>
        <v>0</v>
      </c>
      <c r="BD1142" s="51">
        <f t="shared" ca="1" si="626"/>
        <v>0</v>
      </c>
      <c r="BE1142" s="15">
        <f t="shared" ca="1" si="627"/>
        <v>67439.344738601998</v>
      </c>
      <c r="BF1142" s="39">
        <v>-20686.830000000002</v>
      </c>
      <c r="BG1142" s="15">
        <f t="shared" ca="1" si="628"/>
        <v>1771470.9093083881</v>
      </c>
      <c r="BH1142" s="15"/>
      <c r="BI1142" s="15"/>
    </row>
    <row r="1143" spans="1:61" ht="11.25" x14ac:dyDescent="0.2">
      <c r="A1143" s="20">
        <v>41235</v>
      </c>
      <c r="B1143" s="20"/>
      <c r="C1143" s="20">
        <v>1</v>
      </c>
      <c r="D1143" s="20">
        <f t="shared" si="612"/>
        <v>4</v>
      </c>
      <c r="E1143" s="47">
        <f t="shared" si="613"/>
        <v>2</v>
      </c>
      <c r="F1143" s="47">
        <f t="shared" si="614"/>
        <v>42</v>
      </c>
      <c r="G1143" s="21" t="s">
        <v>1224</v>
      </c>
      <c r="H1143" s="29">
        <v>610</v>
      </c>
      <c r="I1143" s="48"/>
      <c r="J1143" s="29">
        <f t="shared" si="615"/>
        <v>983.28358208955228</v>
      </c>
      <c r="K1143" s="125">
        <v>40197.1</v>
      </c>
      <c r="L1143" s="125">
        <v>58704.07</v>
      </c>
      <c r="M1143" s="125">
        <v>0</v>
      </c>
      <c r="N1143" s="126">
        <f t="shared" si="595"/>
        <v>51836.499299999996</v>
      </c>
      <c r="O1143" s="126">
        <f t="shared" ca="1" si="596"/>
        <v>191754.69377668906</v>
      </c>
      <c r="P1143" s="126">
        <f t="shared" ca="1" si="597"/>
        <v>41975</v>
      </c>
      <c r="Q1143" s="49">
        <f t="shared" si="616"/>
        <v>1</v>
      </c>
      <c r="R1143" s="49">
        <f t="shared" si="617"/>
        <v>0</v>
      </c>
      <c r="S1143" s="49">
        <f ca="1">OFFSET(V!$B$7,D1143,Q1143)*H1143</f>
        <v>2738.9</v>
      </c>
      <c r="T1143" s="49">
        <f ca="1">IF(R1143&gt;0,OFFSET(V!$I$7,D1143,R1143)*IF(R1143=1,H1143-9300,IF(R1143=2,H1143-18000,IF(R1143=3,H1143-45000,0))),0)</f>
        <v>0</v>
      </c>
      <c r="U1143" s="49">
        <f>IF(AND(I1143=1,H1143&gt;20000,H1143&lt;=45000),H1143*V!$G$7,0)+IF(AND(I1143=1,H1143&gt;45000,H1143&lt;=50000),V!$G$7/5000*(50000-H1143)*H1143,0)</f>
        <v>0</v>
      </c>
      <c r="V1143" s="50">
        <f t="shared" ca="1" si="598"/>
        <v>2738.9</v>
      </c>
      <c r="W1143" s="51">
        <v>0</v>
      </c>
      <c r="X1143" s="51">
        <v>0</v>
      </c>
      <c r="Y1143" s="52">
        <v>0</v>
      </c>
      <c r="Z1143" s="52">
        <v>7603.235394577152</v>
      </c>
      <c r="AA1143" s="52">
        <v>0</v>
      </c>
      <c r="AB1143" s="138">
        <f t="shared" si="618"/>
        <v>0</v>
      </c>
      <c r="AC1143" s="52">
        <v>7317.6430865683742</v>
      </c>
      <c r="AD1143" s="138">
        <f t="shared" si="599"/>
        <v>0</v>
      </c>
      <c r="AE1143" s="138">
        <f t="shared" si="600"/>
        <v>610</v>
      </c>
      <c r="AF1143" s="138">
        <f t="shared" si="601"/>
        <v>0</v>
      </c>
      <c r="AG1143" s="138">
        <f t="shared" si="602"/>
        <v>0</v>
      </c>
      <c r="AH1143" s="29"/>
      <c r="AI1143" s="29"/>
      <c r="AJ1143" s="15"/>
      <c r="AK1143" s="51">
        <f t="shared" ca="1" si="603"/>
        <v>445817.21388219012</v>
      </c>
      <c r="AL1143" s="15">
        <f t="shared" ca="1" si="604"/>
        <v>490531.11388219014</v>
      </c>
      <c r="AM1143" s="49">
        <f t="shared" ca="1" si="605"/>
        <v>2675.4187698219853</v>
      </c>
      <c r="AN1143" s="49">
        <f t="shared" ca="1" si="606"/>
        <v>0</v>
      </c>
      <c r="AO1143" s="15"/>
      <c r="AP1143" s="49">
        <f t="shared" ca="1" si="607"/>
        <v>4258.168739572875</v>
      </c>
      <c r="AQ1143" s="15">
        <f t="shared" si="619"/>
        <v>7317.6430865683742</v>
      </c>
      <c r="AR1143" s="15">
        <f t="shared" si="620"/>
        <v>0</v>
      </c>
      <c r="AS1143" s="15"/>
      <c r="AT1143" s="15"/>
      <c r="AU1143" s="51">
        <f t="shared" si="608"/>
        <v>0</v>
      </c>
      <c r="AV1143" s="51">
        <f t="shared" ca="1" si="609"/>
        <v>10192.494014748301</v>
      </c>
      <c r="AW1143" s="51">
        <f t="shared" ca="1" si="621"/>
        <v>0</v>
      </c>
      <c r="AX1143" s="15">
        <f t="shared" ca="1" si="622"/>
        <v>7133.019667752802</v>
      </c>
      <c r="AY1143" s="51">
        <f t="shared" ca="1" si="623"/>
        <v>-433.5543906911131</v>
      </c>
      <c r="AZ1143" s="52">
        <f t="shared" ca="1" si="610"/>
        <v>0</v>
      </c>
      <c r="BA1143" s="52">
        <f t="shared" ca="1" si="611"/>
        <v>0</v>
      </c>
      <c r="BB1143" s="52">
        <f t="shared" si="624"/>
        <v>0</v>
      </c>
      <c r="BC1143" s="39">
        <f t="shared" si="625"/>
        <v>0</v>
      </c>
      <c r="BD1143" s="51">
        <f t="shared" ca="1" si="626"/>
        <v>0</v>
      </c>
      <c r="BE1143" s="15">
        <f t="shared" ca="1" si="627"/>
        <v>14017.108363630063</v>
      </c>
      <c r="BF1143" s="39">
        <v>-5987.3940000000002</v>
      </c>
      <c r="BG1143" s="15">
        <f t="shared" ca="1" si="628"/>
        <v>501236.24701564224</v>
      </c>
      <c r="BH1143" s="15"/>
      <c r="BI1143" s="15"/>
    </row>
    <row r="1144" spans="1:61" ht="11.25" x14ac:dyDescent="0.2">
      <c r="A1144" s="20">
        <v>41236</v>
      </c>
      <c r="B1144" s="20"/>
      <c r="C1144" s="20">
        <v>1</v>
      </c>
      <c r="D1144" s="20">
        <f t="shared" si="612"/>
        <v>4</v>
      </c>
      <c r="E1144" s="47">
        <f t="shared" si="613"/>
        <v>2</v>
      </c>
      <c r="F1144" s="47">
        <f t="shared" si="614"/>
        <v>42</v>
      </c>
      <c r="G1144" s="21" t="s">
        <v>1225</v>
      </c>
      <c r="H1144" s="29">
        <v>548</v>
      </c>
      <c r="I1144" s="48"/>
      <c r="J1144" s="29">
        <f t="shared" si="615"/>
        <v>883.3432835820895</v>
      </c>
      <c r="K1144" s="125">
        <v>27803.85</v>
      </c>
      <c r="L1144" s="125">
        <v>16633.810000000001</v>
      </c>
      <c r="M1144" s="125">
        <v>29379</v>
      </c>
      <c r="N1144" s="126">
        <f t="shared" si="595"/>
        <v>55884.957899999994</v>
      </c>
      <c r="O1144" s="126">
        <f t="shared" ca="1" si="596"/>
        <v>172264.87244200919</v>
      </c>
      <c r="P1144" s="126">
        <f t="shared" ca="1" si="597"/>
        <v>34914</v>
      </c>
      <c r="Q1144" s="49">
        <f t="shared" si="616"/>
        <v>1</v>
      </c>
      <c r="R1144" s="49">
        <f t="shared" si="617"/>
        <v>0</v>
      </c>
      <c r="S1144" s="49">
        <f ca="1">OFFSET(V!$B$7,D1144,Q1144)*H1144</f>
        <v>2460.52</v>
      </c>
      <c r="T1144" s="49">
        <f ca="1">IF(R1144&gt;0,OFFSET(V!$I$7,D1144,R1144)*IF(R1144=1,H1144-9300,IF(R1144=2,H1144-18000,IF(R1144=3,H1144-45000,0))),0)</f>
        <v>0</v>
      </c>
      <c r="U1144" s="49">
        <f>IF(AND(I1144=1,H1144&gt;20000,H1144&lt;=45000),H1144*V!$G$7,0)+IF(AND(I1144=1,H1144&gt;45000,H1144&lt;=50000),V!$G$7/5000*(50000-H1144)*H1144,0)</f>
        <v>0</v>
      </c>
      <c r="V1144" s="50">
        <f t="shared" ca="1" si="598"/>
        <v>2460.52</v>
      </c>
      <c r="W1144" s="51">
        <v>0</v>
      </c>
      <c r="X1144" s="51">
        <v>0</v>
      </c>
      <c r="Y1144" s="52">
        <v>0</v>
      </c>
      <c r="Z1144" s="52">
        <v>7613.9037666329932</v>
      </c>
      <c r="AA1144" s="52">
        <v>0</v>
      </c>
      <c r="AB1144" s="138">
        <f t="shared" si="618"/>
        <v>0</v>
      </c>
      <c r="AC1144" s="52">
        <v>7327.9107338222066</v>
      </c>
      <c r="AD1144" s="138">
        <f t="shared" si="599"/>
        <v>0</v>
      </c>
      <c r="AE1144" s="138">
        <f t="shared" si="600"/>
        <v>548</v>
      </c>
      <c r="AF1144" s="138">
        <f t="shared" si="601"/>
        <v>0</v>
      </c>
      <c r="AG1144" s="138">
        <f t="shared" si="602"/>
        <v>0</v>
      </c>
      <c r="AH1144" s="29"/>
      <c r="AI1144" s="29"/>
      <c r="AJ1144" s="15"/>
      <c r="AK1144" s="51">
        <f t="shared" ca="1" si="603"/>
        <v>400504.6446023609</v>
      </c>
      <c r="AL1144" s="15">
        <f t="shared" ca="1" si="604"/>
        <v>437879.16460236092</v>
      </c>
      <c r="AM1144" s="49">
        <f t="shared" ca="1" si="605"/>
        <v>2403.4909604302425</v>
      </c>
      <c r="AN1144" s="49">
        <f t="shared" ca="1" si="606"/>
        <v>0</v>
      </c>
      <c r="AO1144" s="15"/>
      <c r="AP1144" s="49">
        <f t="shared" ca="1" si="607"/>
        <v>4264.143528729438</v>
      </c>
      <c r="AQ1144" s="15">
        <f t="shared" si="619"/>
        <v>7327.9107338222066</v>
      </c>
      <c r="AR1144" s="15">
        <f t="shared" si="620"/>
        <v>0</v>
      </c>
      <c r="AS1144" s="15"/>
      <c r="AT1144" s="15"/>
      <c r="AU1144" s="51">
        <f t="shared" si="608"/>
        <v>0</v>
      </c>
      <c r="AV1144" s="51">
        <f t="shared" ca="1" si="609"/>
        <v>9156.5356066919176</v>
      </c>
      <c r="AW1144" s="51">
        <f t="shared" ca="1" si="621"/>
        <v>0</v>
      </c>
      <c r="AX1144" s="15">
        <f t="shared" ca="1" si="622"/>
        <v>6092.7684015991499</v>
      </c>
      <c r="AY1144" s="51">
        <f t="shared" ca="1" si="623"/>
        <v>-370.32653981305839</v>
      </c>
      <c r="AZ1144" s="52">
        <f t="shared" ca="1" si="610"/>
        <v>0</v>
      </c>
      <c r="BA1144" s="52">
        <f t="shared" ca="1" si="611"/>
        <v>0</v>
      </c>
      <c r="BB1144" s="52">
        <f t="shared" si="624"/>
        <v>0</v>
      </c>
      <c r="BC1144" s="39">
        <f t="shared" si="625"/>
        <v>0</v>
      </c>
      <c r="BD1144" s="51">
        <f t="shared" ca="1" si="626"/>
        <v>0</v>
      </c>
      <c r="BE1144" s="15">
        <f t="shared" ca="1" si="627"/>
        <v>13050.352595608298</v>
      </c>
      <c r="BF1144" s="39">
        <v>-4677.2259999999997</v>
      </c>
      <c r="BG1144" s="15">
        <f t="shared" ca="1" si="628"/>
        <v>448655.78215839941</v>
      </c>
      <c r="BH1144" s="15"/>
      <c r="BI1144" s="15"/>
    </row>
    <row r="1145" spans="1:61" ht="11.25" x14ac:dyDescent="0.2">
      <c r="A1145" s="20">
        <v>41301</v>
      </c>
      <c r="B1145" s="20"/>
      <c r="C1145" s="20">
        <v>1</v>
      </c>
      <c r="D1145" s="20">
        <f t="shared" si="612"/>
        <v>4</v>
      </c>
      <c r="E1145" s="47">
        <f t="shared" si="613"/>
        <v>1</v>
      </c>
      <c r="F1145" s="47">
        <f t="shared" si="614"/>
        <v>41</v>
      </c>
      <c r="G1145" s="21" t="s">
        <v>1226</v>
      </c>
      <c r="H1145" s="29">
        <v>404</v>
      </c>
      <c r="I1145" s="48"/>
      <c r="J1145" s="29">
        <f t="shared" si="615"/>
        <v>651.22388059701495</v>
      </c>
      <c r="K1145" s="125">
        <v>26770.45</v>
      </c>
      <c r="L1145" s="125">
        <v>38601.08</v>
      </c>
      <c r="M1145" s="125">
        <v>0</v>
      </c>
      <c r="N1145" s="126">
        <f t="shared" si="595"/>
        <v>34329.145199999999</v>
      </c>
      <c r="O1145" s="126">
        <f t="shared" ca="1" si="596"/>
        <v>126998.19063243014</v>
      </c>
      <c r="P1145" s="126">
        <f t="shared" ca="1" si="597"/>
        <v>27801</v>
      </c>
      <c r="Q1145" s="49">
        <f t="shared" si="616"/>
        <v>1</v>
      </c>
      <c r="R1145" s="49">
        <f t="shared" si="617"/>
        <v>0</v>
      </c>
      <c r="S1145" s="49">
        <f ca="1">OFFSET(V!$B$7,D1145,Q1145)*H1145</f>
        <v>1813.96</v>
      </c>
      <c r="T1145" s="49">
        <f ca="1">IF(R1145&gt;0,OFFSET(V!$I$7,D1145,R1145)*IF(R1145=1,H1145-9300,IF(R1145=2,H1145-18000,IF(R1145=3,H1145-45000,0))),0)</f>
        <v>0</v>
      </c>
      <c r="U1145" s="49">
        <f>IF(AND(I1145=1,H1145&gt;20000,H1145&lt;=45000),H1145*V!$G$7,0)+IF(AND(I1145=1,H1145&gt;45000,H1145&lt;=50000),V!$G$7/5000*(50000-H1145)*H1145,0)</f>
        <v>0</v>
      </c>
      <c r="V1145" s="50">
        <f t="shared" ca="1" si="598"/>
        <v>1813.96</v>
      </c>
      <c r="W1145" s="51">
        <v>0</v>
      </c>
      <c r="X1145" s="51">
        <v>0</v>
      </c>
      <c r="Y1145" s="52">
        <v>0</v>
      </c>
      <c r="Z1145" s="52">
        <v>7074.6277334069737</v>
      </c>
      <c r="AA1145" s="52">
        <v>20613</v>
      </c>
      <c r="AB1145" s="138">
        <f t="shared" si="618"/>
        <v>19613</v>
      </c>
      <c r="AC1145" s="52">
        <v>6808.8909571751537</v>
      </c>
      <c r="AD1145" s="138">
        <f t="shared" si="599"/>
        <v>0</v>
      </c>
      <c r="AE1145" s="138">
        <f t="shared" si="600"/>
        <v>404</v>
      </c>
      <c r="AF1145" s="138">
        <f t="shared" si="601"/>
        <v>0</v>
      </c>
      <c r="AG1145" s="138">
        <f t="shared" si="602"/>
        <v>0</v>
      </c>
      <c r="AH1145" s="29"/>
      <c r="AI1145" s="29"/>
      <c r="AJ1145" s="15"/>
      <c r="AK1145" s="51">
        <f t="shared" ca="1" si="603"/>
        <v>295262.54821049969</v>
      </c>
      <c r="AL1145" s="15">
        <f t="shared" ca="1" si="604"/>
        <v>324877.50821049971</v>
      </c>
      <c r="AM1145" s="49">
        <f t="shared" ca="1" si="605"/>
        <v>1771.9166934558721</v>
      </c>
      <c r="AN1145" s="49">
        <f t="shared" ca="1" si="606"/>
        <v>0</v>
      </c>
      <c r="AO1145" s="15"/>
      <c r="AP1145" s="49">
        <f t="shared" ca="1" si="607"/>
        <v>3962.1236348929656</v>
      </c>
      <c r="AQ1145" s="15">
        <f t="shared" si="619"/>
        <v>6808.8909571751537</v>
      </c>
      <c r="AR1145" s="15">
        <f t="shared" si="620"/>
        <v>0</v>
      </c>
      <c r="AS1145" s="15"/>
      <c r="AT1145" s="15"/>
      <c r="AU1145" s="51">
        <f t="shared" si="608"/>
        <v>9806.5</v>
      </c>
      <c r="AV1145" s="51">
        <f t="shared" ca="1" si="609"/>
        <v>6750.4386589480555</v>
      </c>
      <c r="AW1145" s="51">
        <f t="shared" ca="1" si="621"/>
        <v>0</v>
      </c>
      <c r="AX1145" s="15">
        <f t="shared" ca="1" si="622"/>
        <v>13710.171336665866</v>
      </c>
      <c r="AY1145" s="51">
        <f t="shared" ca="1" si="623"/>
        <v>-833.32238757328059</v>
      </c>
      <c r="AZ1145" s="52">
        <f t="shared" ca="1" si="610"/>
        <v>0</v>
      </c>
      <c r="BA1145" s="52">
        <f t="shared" ca="1" si="611"/>
        <v>0</v>
      </c>
      <c r="BB1145" s="52">
        <f t="shared" si="624"/>
        <v>0</v>
      </c>
      <c r="BC1145" s="39">
        <f t="shared" si="625"/>
        <v>0</v>
      </c>
      <c r="BD1145" s="51">
        <f t="shared" ca="1" si="626"/>
        <v>0</v>
      </c>
      <c r="BE1145" s="15">
        <f t="shared" ca="1" si="627"/>
        <v>19685.73990626774</v>
      </c>
      <c r="BF1145" s="39">
        <v>-4299.5110000000004</v>
      </c>
      <c r="BG1145" s="15">
        <f t="shared" ca="1" si="628"/>
        <v>342035.65381022333</v>
      </c>
      <c r="BH1145" s="15"/>
      <c r="BI1145" s="15"/>
    </row>
    <row r="1146" spans="1:61" ht="11.25" x14ac:dyDescent="0.2">
      <c r="A1146" s="20">
        <v>41302</v>
      </c>
      <c r="B1146" s="20"/>
      <c r="C1146" s="20">
        <v>1</v>
      </c>
      <c r="D1146" s="20">
        <f t="shared" si="612"/>
        <v>4</v>
      </c>
      <c r="E1146" s="47">
        <f t="shared" si="613"/>
        <v>1</v>
      </c>
      <c r="F1146" s="47">
        <f t="shared" si="614"/>
        <v>41</v>
      </c>
      <c r="G1146" s="21" t="s">
        <v>1227</v>
      </c>
      <c r="H1146" s="29">
        <v>489</v>
      </c>
      <c r="I1146" s="48"/>
      <c r="J1146" s="29">
        <f t="shared" si="615"/>
        <v>788.2388059701492</v>
      </c>
      <c r="K1146" s="125">
        <v>31251.45</v>
      </c>
      <c r="L1146" s="125">
        <v>31980.25</v>
      </c>
      <c r="M1146" s="125">
        <v>0</v>
      </c>
      <c r="N1146" s="126">
        <f t="shared" si="595"/>
        <v>34973.341499999995</v>
      </c>
      <c r="O1146" s="126">
        <f t="shared" ca="1" si="596"/>
        <v>153718.10697836222</v>
      </c>
      <c r="P1146" s="126">
        <f t="shared" ca="1" si="597"/>
        <v>35623</v>
      </c>
      <c r="Q1146" s="49">
        <f t="shared" si="616"/>
        <v>1</v>
      </c>
      <c r="R1146" s="49">
        <f t="shared" si="617"/>
        <v>0</v>
      </c>
      <c r="S1146" s="49">
        <f ca="1">OFFSET(V!$B$7,D1146,Q1146)*H1146</f>
        <v>2195.61</v>
      </c>
      <c r="T1146" s="49">
        <f ca="1">IF(R1146&gt;0,OFFSET(V!$I$7,D1146,R1146)*IF(R1146=1,H1146-9300,IF(R1146=2,H1146-18000,IF(R1146=3,H1146-45000,0))),0)</f>
        <v>0</v>
      </c>
      <c r="U1146" s="49">
        <f>IF(AND(I1146=1,H1146&gt;20000,H1146&lt;=45000),H1146*V!$G$7,0)+IF(AND(I1146=1,H1146&gt;45000,H1146&lt;=50000),V!$G$7/5000*(50000-H1146)*H1146,0)</f>
        <v>0</v>
      </c>
      <c r="V1146" s="50">
        <f t="shared" ca="1" si="598"/>
        <v>2195.61</v>
      </c>
      <c r="W1146" s="51">
        <v>0</v>
      </c>
      <c r="X1146" s="51">
        <v>0</v>
      </c>
      <c r="Y1146" s="52">
        <v>0</v>
      </c>
      <c r="Z1146" s="52">
        <v>9342.6887495185401</v>
      </c>
      <c r="AA1146" s="52">
        <v>0</v>
      </c>
      <c r="AB1146" s="138">
        <f t="shared" si="618"/>
        <v>0</v>
      </c>
      <c r="AC1146" s="52">
        <v>8991.7591906513135</v>
      </c>
      <c r="AD1146" s="138">
        <f t="shared" si="599"/>
        <v>0</v>
      </c>
      <c r="AE1146" s="138">
        <f t="shared" si="600"/>
        <v>489</v>
      </c>
      <c r="AF1146" s="138">
        <f t="shared" si="601"/>
        <v>0</v>
      </c>
      <c r="AG1146" s="138">
        <f t="shared" si="602"/>
        <v>0</v>
      </c>
      <c r="AH1146" s="29"/>
      <c r="AI1146" s="29"/>
      <c r="AJ1146" s="15"/>
      <c r="AK1146" s="51">
        <f t="shared" ca="1" si="603"/>
        <v>357384.61899736221</v>
      </c>
      <c r="AL1146" s="15">
        <f t="shared" ca="1" si="604"/>
        <v>395203.2289973622</v>
      </c>
      <c r="AM1146" s="49">
        <f t="shared" ca="1" si="605"/>
        <v>2144.7209482671324</v>
      </c>
      <c r="AN1146" s="49">
        <f t="shared" ca="1" si="606"/>
        <v>0</v>
      </c>
      <c r="AO1146" s="15"/>
      <c r="AP1146" s="49">
        <f t="shared" ca="1" si="607"/>
        <v>5232.3442734830023</v>
      </c>
      <c r="AQ1146" s="15">
        <f t="shared" si="619"/>
        <v>8991.7591906513135</v>
      </c>
      <c r="AR1146" s="15">
        <f t="shared" si="620"/>
        <v>0</v>
      </c>
      <c r="AS1146" s="15"/>
      <c r="AT1146" s="15"/>
      <c r="AU1146" s="51">
        <f t="shared" si="608"/>
        <v>0</v>
      </c>
      <c r="AV1146" s="51">
        <f t="shared" ca="1" si="609"/>
        <v>8170.7042183801959</v>
      </c>
      <c r="AW1146" s="51">
        <f t="shared" ca="1" si="621"/>
        <v>0</v>
      </c>
      <c r="AX1146" s="15">
        <f t="shared" ca="1" si="622"/>
        <v>4411.2893012118857</v>
      </c>
      <c r="AY1146" s="51">
        <f t="shared" ca="1" si="623"/>
        <v>-268.12401118076167</v>
      </c>
      <c r="AZ1146" s="52">
        <f t="shared" ca="1" si="610"/>
        <v>0</v>
      </c>
      <c r="BA1146" s="52">
        <f t="shared" ca="1" si="611"/>
        <v>0</v>
      </c>
      <c r="BB1146" s="52">
        <f t="shared" si="624"/>
        <v>0</v>
      </c>
      <c r="BC1146" s="39">
        <f t="shared" si="625"/>
        <v>0</v>
      </c>
      <c r="BD1146" s="51">
        <f t="shared" ca="1" si="626"/>
        <v>0</v>
      </c>
      <c r="BE1146" s="15">
        <f t="shared" ca="1" si="627"/>
        <v>13134.924480682437</v>
      </c>
      <c r="BF1146" s="39">
        <v>-4994.17</v>
      </c>
      <c r="BG1146" s="15">
        <f t="shared" ca="1" si="628"/>
        <v>405488.70442631177</v>
      </c>
      <c r="BH1146" s="15"/>
      <c r="BI1146" s="15"/>
    </row>
    <row r="1147" spans="1:61" ht="11.25" x14ac:dyDescent="0.2">
      <c r="A1147" s="20">
        <v>41304</v>
      </c>
      <c r="B1147" s="20"/>
      <c r="C1147" s="20">
        <v>1</v>
      </c>
      <c r="D1147" s="20">
        <f t="shared" si="612"/>
        <v>4</v>
      </c>
      <c r="E1147" s="47">
        <f t="shared" si="613"/>
        <v>3</v>
      </c>
      <c r="F1147" s="47">
        <f t="shared" si="614"/>
        <v>43</v>
      </c>
      <c r="G1147" s="21" t="s">
        <v>1228</v>
      </c>
      <c r="H1147" s="29">
        <v>2116</v>
      </c>
      <c r="I1147" s="48"/>
      <c r="J1147" s="29">
        <f t="shared" si="615"/>
        <v>3410.8656716417909</v>
      </c>
      <c r="K1147" s="125">
        <v>150263.4</v>
      </c>
      <c r="L1147" s="125">
        <v>409937.29</v>
      </c>
      <c r="M1147" s="125">
        <v>0</v>
      </c>
      <c r="N1147" s="126">
        <f t="shared" si="595"/>
        <v>268065.1911</v>
      </c>
      <c r="O1147" s="126">
        <f t="shared" ca="1" si="596"/>
        <v>665168.74103520333</v>
      </c>
      <c r="P1147" s="126">
        <f t="shared" ca="1" si="597"/>
        <v>119131</v>
      </c>
      <c r="Q1147" s="49">
        <f t="shared" si="616"/>
        <v>1</v>
      </c>
      <c r="R1147" s="49">
        <f t="shared" si="617"/>
        <v>0</v>
      </c>
      <c r="S1147" s="49">
        <f ca="1">OFFSET(V!$B$7,D1147,Q1147)*H1147</f>
        <v>9500.84</v>
      </c>
      <c r="T1147" s="49">
        <f ca="1">IF(R1147&gt;0,OFFSET(V!$I$7,D1147,R1147)*IF(R1147=1,H1147-9300,IF(R1147=2,H1147-18000,IF(R1147=3,H1147-45000,0))),0)</f>
        <v>0</v>
      </c>
      <c r="U1147" s="49">
        <f>IF(AND(I1147=1,H1147&gt;20000,H1147&lt;=45000),H1147*V!$G$7,0)+IF(AND(I1147=1,H1147&gt;45000,H1147&lt;=50000),V!$G$7/5000*(50000-H1147)*H1147,0)</f>
        <v>0</v>
      </c>
      <c r="V1147" s="50">
        <f t="shared" ca="1" si="598"/>
        <v>9500.84</v>
      </c>
      <c r="W1147" s="51">
        <v>11462.199999999999</v>
      </c>
      <c r="X1147" s="51">
        <v>0</v>
      </c>
      <c r="Y1147" s="52">
        <v>0</v>
      </c>
      <c r="Z1147" s="52">
        <v>73062.360558999426</v>
      </c>
      <c r="AA1147" s="52">
        <v>4017</v>
      </c>
      <c r="AB1147" s="138">
        <f t="shared" si="618"/>
        <v>3017</v>
      </c>
      <c r="AC1147" s="52">
        <v>70317.996206490177</v>
      </c>
      <c r="AD1147" s="138">
        <f t="shared" si="599"/>
        <v>0</v>
      </c>
      <c r="AE1147" s="138">
        <f t="shared" si="600"/>
        <v>2116</v>
      </c>
      <c r="AF1147" s="138">
        <f t="shared" si="601"/>
        <v>0</v>
      </c>
      <c r="AG1147" s="138">
        <f t="shared" si="602"/>
        <v>0</v>
      </c>
      <c r="AH1147" s="29"/>
      <c r="AI1147" s="29"/>
      <c r="AJ1147" s="15"/>
      <c r="AK1147" s="51">
        <f t="shared" ca="1" si="603"/>
        <v>1546474.1386470725</v>
      </c>
      <c r="AL1147" s="15">
        <f t="shared" ca="1" si="604"/>
        <v>1686568.1786470725</v>
      </c>
      <c r="AM1147" s="49">
        <f t="shared" ca="1" si="605"/>
        <v>9280.6329785956077</v>
      </c>
      <c r="AN1147" s="49">
        <f t="shared" ca="1" si="606"/>
        <v>0</v>
      </c>
      <c r="AO1147" s="15"/>
      <c r="AP1147" s="49">
        <f t="shared" ca="1" si="607"/>
        <v>40918.351678763953</v>
      </c>
      <c r="AQ1147" s="15">
        <f t="shared" si="619"/>
        <v>70317.996206490177</v>
      </c>
      <c r="AR1147" s="15">
        <f t="shared" si="620"/>
        <v>0</v>
      </c>
      <c r="AS1147" s="15"/>
      <c r="AT1147" s="15"/>
      <c r="AU1147" s="51">
        <f t="shared" si="608"/>
        <v>1508.5</v>
      </c>
      <c r="AV1147" s="51">
        <f t="shared" ca="1" si="609"/>
        <v>35356.257926569517</v>
      </c>
      <c r="AW1147" s="51">
        <f t="shared" ca="1" si="621"/>
        <v>0</v>
      </c>
      <c r="AX1147" s="15">
        <f t="shared" ca="1" si="622"/>
        <v>7465.1133988432994</v>
      </c>
      <c r="AY1147" s="51">
        <f t="shared" ca="1" si="623"/>
        <v>-453.73948787880096</v>
      </c>
      <c r="AZ1147" s="52">
        <f t="shared" ca="1" si="610"/>
        <v>0</v>
      </c>
      <c r="BA1147" s="52">
        <f t="shared" ca="1" si="611"/>
        <v>0</v>
      </c>
      <c r="BB1147" s="52">
        <f t="shared" si="624"/>
        <v>0</v>
      </c>
      <c r="BC1147" s="39">
        <f t="shared" si="625"/>
        <v>0</v>
      </c>
      <c r="BD1147" s="51">
        <f t="shared" ca="1" si="626"/>
        <v>0</v>
      </c>
      <c r="BE1147" s="15">
        <f t="shared" ca="1" si="627"/>
        <v>77329.370117454673</v>
      </c>
      <c r="BF1147" s="39">
        <v>-24603.197</v>
      </c>
      <c r="BG1147" s="15">
        <f t="shared" ca="1" si="628"/>
        <v>1748574.9847431227</v>
      </c>
      <c r="BH1147" s="15"/>
      <c r="BI1147" s="15"/>
    </row>
    <row r="1148" spans="1:61" ht="11.25" x14ac:dyDescent="0.2">
      <c r="A1148" s="20">
        <v>41305</v>
      </c>
      <c r="B1148" s="20"/>
      <c r="C1148" s="20">
        <v>1</v>
      </c>
      <c r="D1148" s="20">
        <f t="shared" si="612"/>
        <v>4</v>
      </c>
      <c r="E1148" s="47">
        <f t="shared" si="613"/>
        <v>3</v>
      </c>
      <c r="F1148" s="47">
        <f t="shared" si="614"/>
        <v>43</v>
      </c>
      <c r="G1148" s="21" t="s">
        <v>1229</v>
      </c>
      <c r="H1148" s="29">
        <v>1146</v>
      </c>
      <c r="I1148" s="48"/>
      <c r="J1148" s="29">
        <f t="shared" si="615"/>
        <v>1847.2835820895523</v>
      </c>
      <c r="K1148" s="125">
        <v>62651.95</v>
      </c>
      <c r="L1148" s="125">
        <v>148175.60999999999</v>
      </c>
      <c r="M1148" s="125">
        <v>0</v>
      </c>
      <c r="N1148" s="126">
        <f t="shared" si="595"/>
        <v>102897.89189999999</v>
      </c>
      <c r="O1148" s="126">
        <f t="shared" ca="1" si="596"/>
        <v>360247.34273456666</v>
      </c>
      <c r="P1148" s="126">
        <f t="shared" ca="1" si="597"/>
        <v>77205</v>
      </c>
      <c r="Q1148" s="49">
        <f t="shared" si="616"/>
        <v>1</v>
      </c>
      <c r="R1148" s="49">
        <f t="shared" si="617"/>
        <v>0</v>
      </c>
      <c r="S1148" s="49">
        <f ca="1">OFFSET(V!$B$7,D1148,Q1148)*H1148</f>
        <v>5145.54</v>
      </c>
      <c r="T1148" s="49">
        <f ca="1">IF(R1148&gt;0,OFFSET(V!$I$7,D1148,R1148)*IF(R1148=1,H1148-9300,IF(R1148=2,H1148-18000,IF(R1148=3,H1148-45000,0))),0)</f>
        <v>0</v>
      </c>
      <c r="U1148" s="49">
        <f>IF(AND(I1148=1,H1148&gt;20000,H1148&lt;=45000),H1148*V!$G$7,0)+IF(AND(I1148=1,H1148&gt;45000,H1148&lt;=50000),V!$G$7/5000*(50000-H1148)*H1148,0)</f>
        <v>0</v>
      </c>
      <c r="V1148" s="50">
        <f t="shared" ca="1" si="598"/>
        <v>5145.54</v>
      </c>
      <c r="W1148" s="51">
        <v>0</v>
      </c>
      <c r="X1148" s="51">
        <v>0</v>
      </c>
      <c r="Y1148" s="52">
        <v>0</v>
      </c>
      <c r="Z1148" s="52">
        <v>20840.824691322137</v>
      </c>
      <c r="AA1148" s="52">
        <v>0</v>
      </c>
      <c r="AB1148" s="138">
        <f t="shared" si="618"/>
        <v>0</v>
      </c>
      <c r="AC1148" s="52">
        <v>20058.002785183846</v>
      </c>
      <c r="AD1148" s="138">
        <f t="shared" si="599"/>
        <v>0</v>
      </c>
      <c r="AE1148" s="138">
        <f t="shared" si="600"/>
        <v>1146</v>
      </c>
      <c r="AF1148" s="138">
        <f t="shared" si="601"/>
        <v>0</v>
      </c>
      <c r="AG1148" s="138">
        <f t="shared" si="602"/>
        <v>0</v>
      </c>
      <c r="AH1148" s="29"/>
      <c r="AI1148" s="29"/>
      <c r="AJ1148" s="15"/>
      <c r="AK1148" s="51">
        <f t="shared" ca="1" si="603"/>
        <v>837551.68378522922</v>
      </c>
      <c r="AL1148" s="15">
        <f t="shared" ca="1" si="604"/>
        <v>919902.22378522926</v>
      </c>
      <c r="AM1148" s="49">
        <f t="shared" ca="1" si="605"/>
        <v>5026.2785413376969</v>
      </c>
      <c r="AN1148" s="49">
        <f t="shared" ca="1" si="606"/>
        <v>0</v>
      </c>
      <c r="AO1148" s="15"/>
      <c r="AP1148" s="49">
        <f t="shared" ca="1" si="607"/>
        <v>11671.840157783494</v>
      </c>
      <c r="AQ1148" s="15">
        <f t="shared" si="619"/>
        <v>20058.002785183846</v>
      </c>
      <c r="AR1148" s="15">
        <f t="shared" si="620"/>
        <v>0</v>
      </c>
      <c r="AS1148" s="15"/>
      <c r="AT1148" s="15"/>
      <c r="AU1148" s="51">
        <f t="shared" si="608"/>
        <v>0</v>
      </c>
      <c r="AV1148" s="51">
        <f t="shared" ca="1" si="609"/>
        <v>19148.521542461564</v>
      </c>
      <c r="AW1148" s="51">
        <f t="shared" ca="1" si="621"/>
        <v>0</v>
      </c>
      <c r="AX1148" s="15">
        <f t="shared" ca="1" si="622"/>
        <v>10762.35891506121</v>
      </c>
      <c r="AY1148" s="51">
        <f t="shared" ca="1" si="623"/>
        <v>-654.15044106957271</v>
      </c>
      <c r="AZ1148" s="52">
        <f t="shared" ca="1" si="610"/>
        <v>0</v>
      </c>
      <c r="BA1148" s="52">
        <f t="shared" ca="1" si="611"/>
        <v>0</v>
      </c>
      <c r="BB1148" s="52">
        <f t="shared" si="624"/>
        <v>0</v>
      </c>
      <c r="BC1148" s="39">
        <f t="shared" si="625"/>
        <v>0</v>
      </c>
      <c r="BD1148" s="51">
        <f t="shared" ca="1" si="626"/>
        <v>0</v>
      </c>
      <c r="BE1148" s="15">
        <f t="shared" ca="1" si="627"/>
        <v>30166.211259175481</v>
      </c>
      <c r="BF1148" s="39">
        <v>-12095.661</v>
      </c>
      <c r="BG1148" s="15">
        <f t="shared" ca="1" si="628"/>
        <v>942999.05258574244</v>
      </c>
      <c r="BH1148" s="15"/>
      <c r="BI1148" s="15"/>
    </row>
    <row r="1149" spans="1:61" ht="11.25" x14ac:dyDescent="0.2">
      <c r="A1149" s="20">
        <v>41306</v>
      </c>
      <c r="B1149" s="20"/>
      <c r="C1149" s="20">
        <v>1</v>
      </c>
      <c r="D1149" s="20">
        <f t="shared" si="612"/>
        <v>4</v>
      </c>
      <c r="E1149" s="47">
        <f t="shared" si="613"/>
        <v>1</v>
      </c>
      <c r="F1149" s="47">
        <f t="shared" si="614"/>
        <v>41</v>
      </c>
      <c r="G1149" s="21" t="s">
        <v>1230</v>
      </c>
      <c r="H1149" s="29">
        <v>449</v>
      </c>
      <c r="I1149" s="48"/>
      <c r="J1149" s="29">
        <f t="shared" si="615"/>
        <v>723.76119402985069</v>
      </c>
      <c r="K1149" s="125">
        <v>24586.85</v>
      </c>
      <c r="L1149" s="125">
        <v>821.29</v>
      </c>
      <c r="M1149" s="125">
        <v>31174</v>
      </c>
      <c r="N1149" s="126">
        <f t="shared" si="595"/>
        <v>49196.835099999997</v>
      </c>
      <c r="O1149" s="126">
        <f t="shared" ca="1" si="596"/>
        <v>141144.02869792358</v>
      </c>
      <c r="P1149" s="126">
        <f t="shared" ca="1" si="597"/>
        <v>27584</v>
      </c>
      <c r="Q1149" s="49">
        <f t="shared" si="616"/>
        <v>1</v>
      </c>
      <c r="R1149" s="49">
        <f t="shared" si="617"/>
        <v>0</v>
      </c>
      <c r="S1149" s="49">
        <f ca="1">OFFSET(V!$B$7,D1149,Q1149)*H1149</f>
        <v>2016.01</v>
      </c>
      <c r="T1149" s="49">
        <f ca="1">IF(R1149&gt;0,OFFSET(V!$I$7,D1149,R1149)*IF(R1149=1,H1149-9300,IF(R1149=2,H1149-18000,IF(R1149=3,H1149-45000,0))),0)</f>
        <v>0</v>
      </c>
      <c r="U1149" s="49">
        <f>IF(AND(I1149=1,H1149&gt;20000,H1149&lt;=45000),H1149*V!$G$7,0)+IF(AND(I1149=1,H1149&gt;45000,H1149&lt;=50000),V!$G$7/5000*(50000-H1149)*H1149,0)</f>
        <v>0</v>
      </c>
      <c r="V1149" s="50">
        <f t="shared" ca="1" si="598"/>
        <v>2016.01</v>
      </c>
      <c r="W1149" s="51">
        <v>0</v>
      </c>
      <c r="X1149" s="51">
        <v>0</v>
      </c>
      <c r="Y1149" s="52">
        <v>0</v>
      </c>
      <c r="Z1149" s="52">
        <v>7730.5727346060758</v>
      </c>
      <c r="AA1149" s="52">
        <v>0</v>
      </c>
      <c r="AB1149" s="138">
        <f t="shared" si="618"/>
        <v>0</v>
      </c>
      <c r="AC1149" s="52">
        <v>7440.1973884632307</v>
      </c>
      <c r="AD1149" s="138">
        <f t="shared" si="599"/>
        <v>0</v>
      </c>
      <c r="AE1149" s="138">
        <f t="shared" si="600"/>
        <v>449</v>
      </c>
      <c r="AF1149" s="138">
        <f t="shared" si="601"/>
        <v>0</v>
      </c>
      <c r="AG1149" s="138">
        <f t="shared" si="602"/>
        <v>0</v>
      </c>
      <c r="AH1149" s="29"/>
      <c r="AI1149" s="29"/>
      <c r="AJ1149" s="15"/>
      <c r="AK1149" s="51">
        <f t="shared" ca="1" si="603"/>
        <v>328150.7033329563</v>
      </c>
      <c r="AL1149" s="15">
        <f t="shared" ca="1" si="604"/>
        <v>357750.71333295631</v>
      </c>
      <c r="AM1149" s="49">
        <f t="shared" ca="1" si="605"/>
        <v>1969.2836518853628</v>
      </c>
      <c r="AN1149" s="49">
        <f t="shared" ca="1" si="606"/>
        <v>0</v>
      </c>
      <c r="AO1149" s="15"/>
      <c r="AP1149" s="49">
        <f t="shared" ca="1" si="607"/>
        <v>4329.4836275846619</v>
      </c>
      <c r="AQ1149" s="15">
        <f t="shared" si="619"/>
        <v>7440.1973884632307</v>
      </c>
      <c r="AR1149" s="15">
        <f t="shared" si="620"/>
        <v>0</v>
      </c>
      <c r="AS1149" s="15"/>
      <c r="AT1149" s="15"/>
      <c r="AU1149" s="51">
        <f t="shared" si="608"/>
        <v>0</v>
      </c>
      <c r="AV1149" s="51">
        <f t="shared" ca="1" si="609"/>
        <v>7502.3439551180127</v>
      </c>
      <c r="AW1149" s="51">
        <f t="shared" ca="1" si="621"/>
        <v>0</v>
      </c>
      <c r="AX1149" s="15">
        <f t="shared" ca="1" si="622"/>
        <v>4391.630194239443</v>
      </c>
      <c r="AY1149" s="51">
        <f t="shared" ca="1" si="623"/>
        <v>-266.9291045995418</v>
      </c>
      <c r="AZ1149" s="52">
        <f t="shared" ca="1" si="610"/>
        <v>0</v>
      </c>
      <c r="BA1149" s="52">
        <f t="shared" ca="1" si="611"/>
        <v>0</v>
      </c>
      <c r="BB1149" s="52">
        <f t="shared" si="624"/>
        <v>0</v>
      </c>
      <c r="BC1149" s="39">
        <f t="shared" si="625"/>
        <v>0</v>
      </c>
      <c r="BD1149" s="51">
        <f t="shared" ca="1" si="626"/>
        <v>0</v>
      </c>
      <c r="BE1149" s="15">
        <f t="shared" ca="1" si="627"/>
        <v>11564.898478103132</v>
      </c>
      <c r="BF1149" s="39">
        <v>-4199.1850000000004</v>
      </c>
      <c r="BG1149" s="15">
        <f t="shared" ca="1" si="628"/>
        <v>367085.71046294476</v>
      </c>
      <c r="BH1149" s="15"/>
      <c r="BI1149" s="15"/>
    </row>
    <row r="1150" spans="1:61" ht="11.25" x14ac:dyDescent="0.2">
      <c r="A1150" s="20">
        <v>41307</v>
      </c>
      <c r="B1150" s="20"/>
      <c r="C1150" s="20">
        <v>1</v>
      </c>
      <c r="D1150" s="20">
        <f t="shared" si="612"/>
        <v>4</v>
      </c>
      <c r="E1150" s="47">
        <f t="shared" si="613"/>
        <v>2</v>
      </c>
      <c r="F1150" s="47">
        <f t="shared" si="614"/>
        <v>42</v>
      </c>
      <c r="G1150" s="21" t="s">
        <v>1231</v>
      </c>
      <c r="H1150" s="29">
        <v>563</v>
      </c>
      <c r="I1150" s="48"/>
      <c r="J1150" s="29">
        <f t="shared" si="615"/>
        <v>907.52238805970148</v>
      </c>
      <c r="K1150" s="125">
        <v>28576.5</v>
      </c>
      <c r="L1150" s="125">
        <v>23801.18</v>
      </c>
      <c r="M1150" s="125">
        <v>26054</v>
      </c>
      <c r="N1150" s="126">
        <f t="shared" si="595"/>
        <v>55911.540199999996</v>
      </c>
      <c r="O1150" s="126">
        <f t="shared" ca="1" si="596"/>
        <v>176980.15179717369</v>
      </c>
      <c r="P1150" s="126">
        <f t="shared" ca="1" si="597"/>
        <v>36321</v>
      </c>
      <c r="Q1150" s="49">
        <f t="shared" si="616"/>
        <v>1</v>
      </c>
      <c r="R1150" s="49">
        <f t="shared" si="617"/>
        <v>0</v>
      </c>
      <c r="S1150" s="49">
        <f ca="1">OFFSET(V!$B$7,D1150,Q1150)*H1150</f>
        <v>2527.8700000000003</v>
      </c>
      <c r="T1150" s="49">
        <f ca="1">IF(R1150&gt;0,OFFSET(V!$I$7,D1150,R1150)*IF(R1150=1,H1150-9300,IF(R1150=2,H1150-18000,IF(R1150=3,H1150-45000,0))),0)</f>
        <v>0</v>
      </c>
      <c r="U1150" s="49">
        <f>IF(AND(I1150=1,H1150&gt;20000,H1150&lt;=45000),H1150*V!$G$7,0)+IF(AND(I1150=1,H1150&gt;45000,H1150&lt;=50000),V!$G$7/5000*(50000-H1150)*H1150,0)</f>
        <v>0</v>
      </c>
      <c r="V1150" s="50">
        <f t="shared" ca="1" si="598"/>
        <v>2527.8700000000003</v>
      </c>
      <c r="W1150" s="51">
        <v>0</v>
      </c>
      <c r="X1150" s="51">
        <v>0</v>
      </c>
      <c r="Y1150" s="52">
        <v>0</v>
      </c>
      <c r="Z1150" s="52">
        <v>11074.962028444144</v>
      </c>
      <c r="AA1150" s="52">
        <v>1453</v>
      </c>
      <c r="AB1150" s="138">
        <f t="shared" si="618"/>
        <v>453</v>
      </c>
      <c r="AC1150" s="52">
        <v>10658.964916337261</v>
      </c>
      <c r="AD1150" s="138">
        <f t="shared" si="599"/>
        <v>0</v>
      </c>
      <c r="AE1150" s="138">
        <f t="shared" si="600"/>
        <v>563</v>
      </c>
      <c r="AF1150" s="138">
        <f t="shared" si="601"/>
        <v>0</v>
      </c>
      <c r="AG1150" s="138">
        <f t="shared" si="602"/>
        <v>0</v>
      </c>
      <c r="AH1150" s="29"/>
      <c r="AI1150" s="29"/>
      <c r="AJ1150" s="15"/>
      <c r="AK1150" s="51">
        <f t="shared" ca="1" si="603"/>
        <v>411467.36297651316</v>
      </c>
      <c r="AL1150" s="15">
        <f t="shared" ca="1" si="604"/>
        <v>450316.23297651316</v>
      </c>
      <c r="AM1150" s="49">
        <f t="shared" ca="1" si="605"/>
        <v>2469.2799465734061</v>
      </c>
      <c r="AN1150" s="49">
        <f t="shared" ca="1" si="606"/>
        <v>0</v>
      </c>
      <c r="AO1150" s="15"/>
      <c r="AP1150" s="49">
        <f t="shared" ca="1" si="607"/>
        <v>6202.4986277700482</v>
      </c>
      <c r="AQ1150" s="15">
        <f t="shared" si="619"/>
        <v>10658.964916337261</v>
      </c>
      <c r="AR1150" s="15">
        <f t="shared" si="620"/>
        <v>0</v>
      </c>
      <c r="AS1150" s="15"/>
      <c r="AT1150" s="15"/>
      <c r="AU1150" s="51">
        <f t="shared" si="608"/>
        <v>226.5</v>
      </c>
      <c r="AV1150" s="51">
        <f t="shared" ca="1" si="609"/>
        <v>9407.1707054152357</v>
      </c>
      <c r="AW1150" s="51">
        <f t="shared" ca="1" si="621"/>
        <v>0</v>
      </c>
      <c r="AX1150" s="15">
        <f t="shared" ca="1" si="622"/>
        <v>5177.2044168480224</v>
      </c>
      <c r="AY1150" s="51">
        <f t="shared" ca="1" si="623"/>
        <v>-314.67734717981318</v>
      </c>
      <c r="AZ1150" s="52">
        <f t="shared" ca="1" si="610"/>
        <v>0</v>
      </c>
      <c r="BA1150" s="52">
        <f t="shared" ca="1" si="611"/>
        <v>0</v>
      </c>
      <c r="BB1150" s="52">
        <f t="shared" si="624"/>
        <v>0</v>
      </c>
      <c r="BC1150" s="39">
        <f t="shared" si="625"/>
        <v>0</v>
      </c>
      <c r="BD1150" s="51">
        <f t="shared" ca="1" si="626"/>
        <v>0</v>
      </c>
      <c r="BE1150" s="15">
        <f t="shared" ca="1" si="627"/>
        <v>15521.491986005471</v>
      </c>
      <c r="BF1150" s="39">
        <v>-5744.625</v>
      </c>
      <c r="BG1150" s="15">
        <f t="shared" ca="1" si="628"/>
        <v>462562.37990909204</v>
      </c>
      <c r="BH1150" s="15"/>
      <c r="BI1150" s="15"/>
    </row>
    <row r="1151" spans="1:61" ht="11.25" x14ac:dyDescent="0.2">
      <c r="A1151" s="20">
        <v>41309</v>
      </c>
      <c r="B1151" s="20"/>
      <c r="C1151" s="20">
        <v>1</v>
      </c>
      <c r="D1151" s="20">
        <f t="shared" si="612"/>
        <v>4</v>
      </c>
      <c r="E1151" s="47">
        <f t="shared" si="613"/>
        <v>4</v>
      </c>
      <c r="F1151" s="47">
        <f t="shared" si="614"/>
        <v>44</v>
      </c>
      <c r="G1151" s="21" t="s">
        <v>1232</v>
      </c>
      <c r="H1151" s="29">
        <v>2515</v>
      </c>
      <c r="I1151" s="48"/>
      <c r="J1151" s="29">
        <f t="shared" si="615"/>
        <v>4054.0298507462685</v>
      </c>
      <c r="K1151" s="125">
        <v>167038.95000000001</v>
      </c>
      <c r="L1151" s="125">
        <v>376536.28</v>
      </c>
      <c r="M1151" s="125">
        <v>35463</v>
      </c>
      <c r="N1151" s="126">
        <f t="shared" si="595"/>
        <v>302580.19320000004</v>
      </c>
      <c r="O1151" s="126">
        <f t="shared" ca="1" si="596"/>
        <v>790595.17188257864</v>
      </c>
      <c r="P1151" s="126">
        <f t="shared" ca="1" si="597"/>
        <v>146404</v>
      </c>
      <c r="Q1151" s="49">
        <f t="shared" si="616"/>
        <v>1</v>
      </c>
      <c r="R1151" s="49">
        <f t="shared" si="617"/>
        <v>0</v>
      </c>
      <c r="S1151" s="49">
        <f ca="1">OFFSET(V!$B$7,D1151,Q1151)*H1151</f>
        <v>11292.35</v>
      </c>
      <c r="T1151" s="49">
        <f ca="1">IF(R1151&gt;0,OFFSET(V!$I$7,D1151,R1151)*IF(R1151=1,H1151-9300,IF(R1151=2,H1151-18000,IF(R1151=3,H1151-45000,0))),0)</f>
        <v>0</v>
      </c>
      <c r="U1151" s="49">
        <f>IF(AND(I1151=1,H1151&gt;20000,H1151&lt;=45000),H1151*V!$G$7,0)+IF(AND(I1151=1,H1151&gt;45000,H1151&lt;=50000),V!$G$7/5000*(50000-H1151)*H1151,0)</f>
        <v>0</v>
      </c>
      <c r="V1151" s="50">
        <f t="shared" ca="1" si="598"/>
        <v>11292.35</v>
      </c>
      <c r="W1151" s="51">
        <v>13209.8</v>
      </c>
      <c r="X1151" s="51">
        <v>0</v>
      </c>
      <c r="Y1151" s="52">
        <v>0</v>
      </c>
      <c r="Z1151" s="52">
        <v>106916.82594129488</v>
      </c>
      <c r="AA1151" s="52">
        <v>8813</v>
      </c>
      <c r="AB1151" s="138">
        <f t="shared" si="618"/>
        <v>7813</v>
      </c>
      <c r="AC1151" s="52">
        <v>102900.82202968045</v>
      </c>
      <c r="AD1151" s="138">
        <f t="shared" si="599"/>
        <v>0</v>
      </c>
      <c r="AE1151" s="138">
        <f t="shared" si="600"/>
        <v>2515</v>
      </c>
      <c r="AF1151" s="138">
        <f t="shared" si="601"/>
        <v>0</v>
      </c>
      <c r="AG1151" s="138">
        <f t="shared" si="602"/>
        <v>0</v>
      </c>
      <c r="AH1151" s="29"/>
      <c r="AI1151" s="29"/>
      <c r="AJ1151" s="15"/>
      <c r="AK1151" s="51">
        <f t="shared" ca="1" si="603"/>
        <v>1838082.4473995215</v>
      </c>
      <c r="AL1151" s="15">
        <f t="shared" ca="1" si="604"/>
        <v>2008988.5973995216</v>
      </c>
      <c r="AM1151" s="49">
        <f t="shared" ca="1" si="605"/>
        <v>11030.620010003759</v>
      </c>
      <c r="AN1151" s="49">
        <f t="shared" ca="1" si="606"/>
        <v>0</v>
      </c>
      <c r="AO1151" s="15"/>
      <c r="AP1151" s="49">
        <f t="shared" ca="1" si="607"/>
        <v>59878.441522708577</v>
      </c>
      <c r="AQ1151" s="15">
        <f t="shared" si="619"/>
        <v>102900.82202968045</v>
      </c>
      <c r="AR1151" s="15">
        <f t="shared" si="620"/>
        <v>0</v>
      </c>
      <c r="AS1151" s="15"/>
      <c r="AT1151" s="15"/>
      <c r="AU1151" s="51">
        <f t="shared" si="608"/>
        <v>3906.5</v>
      </c>
      <c r="AV1151" s="51">
        <f t="shared" ca="1" si="609"/>
        <v>42023.151552609801</v>
      </c>
      <c r="AW1151" s="51">
        <f t="shared" ca="1" si="621"/>
        <v>0</v>
      </c>
      <c r="AX1151" s="15">
        <f t="shared" ca="1" si="622"/>
        <v>2907.2710456379282</v>
      </c>
      <c r="AY1151" s="51">
        <f t="shared" ca="1" si="623"/>
        <v>-176.70778793219907</v>
      </c>
      <c r="AZ1151" s="52">
        <f t="shared" ca="1" si="610"/>
        <v>0</v>
      </c>
      <c r="BA1151" s="52">
        <f t="shared" ca="1" si="611"/>
        <v>0</v>
      </c>
      <c r="BB1151" s="52">
        <f t="shared" si="624"/>
        <v>0</v>
      </c>
      <c r="BC1151" s="39">
        <f t="shared" si="625"/>
        <v>0</v>
      </c>
      <c r="BD1151" s="51">
        <f t="shared" ca="1" si="626"/>
        <v>0</v>
      </c>
      <c r="BE1151" s="15">
        <f t="shared" ca="1" si="627"/>
        <v>105631.38528738618</v>
      </c>
      <c r="BF1151" s="39">
        <v>-27965.57</v>
      </c>
      <c r="BG1151" s="15">
        <f t="shared" ca="1" si="628"/>
        <v>2097685.0326969116</v>
      </c>
      <c r="BH1151" s="15"/>
      <c r="BI1151" s="15"/>
    </row>
    <row r="1152" spans="1:61" ht="11.25" x14ac:dyDescent="0.2">
      <c r="A1152" s="20">
        <v>41310</v>
      </c>
      <c r="B1152" s="20"/>
      <c r="C1152" s="20">
        <v>1</v>
      </c>
      <c r="D1152" s="20">
        <f t="shared" si="612"/>
        <v>4</v>
      </c>
      <c r="E1152" s="47">
        <f t="shared" si="613"/>
        <v>2</v>
      </c>
      <c r="F1152" s="47">
        <f t="shared" si="614"/>
        <v>42</v>
      </c>
      <c r="G1152" s="21" t="s">
        <v>1233</v>
      </c>
      <c r="H1152" s="29">
        <v>950</v>
      </c>
      <c r="I1152" s="48"/>
      <c r="J1152" s="29">
        <f t="shared" si="615"/>
        <v>1531.3432835820895</v>
      </c>
      <c r="K1152" s="125">
        <v>65217</v>
      </c>
      <c r="L1152" s="125">
        <v>104372.59</v>
      </c>
      <c r="M1152" s="125">
        <v>0</v>
      </c>
      <c r="N1152" s="126">
        <f t="shared" si="595"/>
        <v>87661.550099999993</v>
      </c>
      <c r="O1152" s="126">
        <f t="shared" ca="1" si="596"/>
        <v>298634.3591604174</v>
      </c>
      <c r="P1152" s="126">
        <f t="shared" ca="1" si="597"/>
        <v>63292</v>
      </c>
      <c r="Q1152" s="49">
        <f t="shared" si="616"/>
        <v>1</v>
      </c>
      <c r="R1152" s="49">
        <f t="shared" si="617"/>
        <v>0</v>
      </c>
      <c r="S1152" s="49">
        <f ca="1">OFFSET(V!$B$7,D1152,Q1152)*H1152</f>
        <v>4265.5</v>
      </c>
      <c r="T1152" s="49">
        <f ca="1">IF(R1152&gt;0,OFFSET(V!$I$7,D1152,R1152)*IF(R1152=1,H1152-9300,IF(R1152=2,H1152-18000,IF(R1152=3,H1152-45000,0))),0)</f>
        <v>0</v>
      </c>
      <c r="U1152" s="49">
        <f>IF(AND(I1152=1,H1152&gt;20000,H1152&lt;=45000),H1152*V!$G$7,0)+IF(AND(I1152=1,H1152&gt;45000,H1152&lt;=50000),V!$G$7/5000*(50000-H1152)*H1152,0)</f>
        <v>0</v>
      </c>
      <c r="V1152" s="50">
        <f t="shared" ca="1" si="598"/>
        <v>4265.5</v>
      </c>
      <c r="W1152" s="51">
        <v>0</v>
      </c>
      <c r="X1152" s="51">
        <v>0</v>
      </c>
      <c r="Y1152" s="52">
        <v>6.9999999999999994E-5</v>
      </c>
      <c r="Z1152" s="52">
        <v>50299.281265670077</v>
      </c>
      <c r="AA1152" s="52">
        <v>1518</v>
      </c>
      <c r="AB1152" s="138">
        <f t="shared" si="618"/>
        <v>518</v>
      </c>
      <c r="AC1152" s="52">
        <v>48409.942440504812</v>
      </c>
      <c r="AD1152" s="138">
        <f t="shared" si="599"/>
        <v>0</v>
      </c>
      <c r="AE1152" s="138">
        <f t="shared" si="600"/>
        <v>950</v>
      </c>
      <c r="AF1152" s="138">
        <f t="shared" si="601"/>
        <v>0</v>
      </c>
      <c r="AG1152" s="138">
        <f t="shared" si="602"/>
        <v>0</v>
      </c>
      <c r="AH1152" s="29"/>
      <c r="AI1152" s="29"/>
      <c r="AJ1152" s="15"/>
      <c r="AK1152" s="51">
        <f t="shared" ca="1" si="603"/>
        <v>694305.49702964025</v>
      </c>
      <c r="AL1152" s="15">
        <f t="shared" ca="1" si="604"/>
        <v>761862.99702964025</v>
      </c>
      <c r="AM1152" s="49">
        <f t="shared" ca="1" si="605"/>
        <v>4166.6357890670261</v>
      </c>
      <c r="AN1152" s="49">
        <f t="shared" ca="1" si="606"/>
        <v>2.8371096255705162</v>
      </c>
      <c r="AO1152" s="15"/>
      <c r="AP1152" s="49">
        <f t="shared" ca="1" si="607"/>
        <v>28169.958707476195</v>
      </c>
      <c r="AQ1152" s="15">
        <f t="shared" si="619"/>
        <v>48409.942440504812</v>
      </c>
      <c r="AR1152" s="15">
        <f t="shared" si="620"/>
        <v>0</v>
      </c>
      <c r="AS1152" s="15"/>
      <c r="AT1152" s="15"/>
      <c r="AU1152" s="51">
        <f t="shared" si="608"/>
        <v>259</v>
      </c>
      <c r="AV1152" s="51">
        <f t="shared" ca="1" si="609"/>
        <v>15873.556252476863</v>
      </c>
      <c r="AW1152" s="51">
        <f t="shared" ca="1" si="621"/>
        <v>0</v>
      </c>
      <c r="AX1152" s="15">
        <f t="shared" ca="1" si="622"/>
        <v>0</v>
      </c>
      <c r="AY1152" s="51">
        <f t="shared" ca="1" si="623"/>
        <v>0</v>
      </c>
      <c r="AZ1152" s="52">
        <f t="shared" ca="1" si="610"/>
        <v>0</v>
      </c>
      <c r="BA1152" s="52">
        <f t="shared" ca="1" si="611"/>
        <v>0</v>
      </c>
      <c r="BB1152" s="52">
        <f t="shared" si="624"/>
        <v>0</v>
      </c>
      <c r="BC1152" s="39">
        <f t="shared" si="625"/>
        <v>0</v>
      </c>
      <c r="BD1152" s="51">
        <f t="shared" ca="1" si="626"/>
        <v>0</v>
      </c>
      <c r="BE1152" s="15">
        <f t="shared" ca="1" si="627"/>
        <v>44302.514959953056</v>
      </c>
      <c r="BF1152" s="39">
        <v>-10369.965</v>
      </c>
      <c r="BG1152" s="15">
        <f t="shared" ca="1" si="628"/>
        <v>799965.0198882859</v>
      </c>
      <c r="BH1152" s="15"/>
      <c r="BI1152" s="15"/>
    </row>
    <row r="1153" spans="1:61" ht="11.25" x14ac:dyDescent="0.2">
      <c r="A1153" s="20">
        <v>41311</v>
      </c>
      <c r="B1153" s="20"/>
      <c r="C1153" s="20">
        <v>1</v>
      </c>
      <c r="D1153" s="20">
        <f t="shared" si="612"/>
        <v>4</v>
      </c>
      <c r="E1153" s="47">
        <f t="shared" si="613"/>
        <v>1</v>
      </c>
      <c r="F1153" s="47">
        <f t="shared" si="614"/>
        <v>41</v>
      </c>
      <c r="G1153" s="21" t="s">
        <v>1234</v>
      </c>
      <c r="H1153" s="29">
        <v>417</v>
      </c>
      <c r="I1153" s="48"/>
      <c r="J1153" s="29">
        <f t="shared" si="615"/>
        <v>672.17910447761199</v>
      </c>
      <c r="K1153" s="125">
        <v>20221.149999999998</v>
      </c>
      <c r="L1153" s="125">
        <v>91353.47</v>
      </c>
      <c r="M1153" s="125">
        <v>0</v>
      </c>
      <c r="N1153" s="126">
        <f t="shared" si="595"/>
        <v>50187.081299999998</v>
      </c>
      <c r="O1153" s="126">
        <f t="shared" ca="1" si="596"/>
        <v>131084.76607357271</v>
      </c>
      <c r="P1153" s="126">
        <f t="shared" ca="1" si="597"/>
        <v>24269</v>
      </c>
      <c r="Q1153" s="49">
        <f t="shared" si="616"/>
        <v>1</v>
      </c>
      <c r="R1153" s="49">
        <f t="shared" si="617"/>
        <v>0</v>
      </c>
      <c r="S1153" s="49">
        <f ca="1">OFFSET(V!$B$7,D1153,Q1153)*H1153</f>
        <v>1872.3300000000002</v>
      </c>
      <c r="T1153" s="49">
        <f ca="1">IF(R1153&gt;0,OFFSET(V!$I$7,D1153,R1153)*IF(R1153=1,H1153-9300,IF(R1153=2,H1153-18000,IF(R1153=3,H1153-45000,0))),0)</f>
        <v>0</v>
      </c>
      <c r="U1153" s="49">
        <f>IF(AND(I1153=1,H1153&gt;20000,H1153&lt;=45000),H1153*V!$G$7,0)+IF(AND(I1153=1,H1153&gt;45000,H1153&lt;=50000),V!$G$7/5000*(50000-H1153)*H1153,0)</f>
        <v>0</v>
      </c>
      <c r="V1153" s="50">
        <f t="shared" ca="1" si="598"/>
        <v>1872.3300000000002</v>
      </c>
      <c r="W1153" s="51">
        <v>0</v>
      </c>
      <c r="X1153" s="51">
        <v>0</v>
      </c>
      <c r="Y1153" s="52">
        <v>0</v>
      </c>
      <c r="Z1153" s="52">
        <v>210.37332034912032</v>
      </c>
      <c r="AA1153" s="52">
        <v>0</v>
      </c>
      <c r="AB1153" s="138">
        <f t="shared" si="618"/>
        <v>0</v>
      </c>
      <c r="AC1153" s="52">
        <v>202.47128930785772</v>
      </c>
      <c r="AD1153" s="138">
        <f t="shared" si="599"/>
        <v>0</v>
      </c>
      <c r="AE1153" s="138">
        <f t="shared" si="600"/>
        <v>417</v>
      </c>
      <c r="AF1153" s="138">
        <f t="shared" si="601"/>
        <v>0</v>
      </c>
      <c r="AG1153" s="138">
        <f t="shared" si="602"/>
        <v>0</v>
      </c>
      <c r="AH1153" s="29"/>
      <c r="AI1153" s="29"/>
      <c r="AJ1153" s="15"/>
      <c r="AK1153" s="51">
        <f t="shared" ca="1" si="603"/>
        <v>304763.5708014316</v>
      </c>
      <c r="AL1153" s="15">
        <f t="shared" ca="1" si="604"/>
        <v>330904.90080143162</v>
      </c>
      <c r="AM1153" s="49">
        <f t="shared" ca="1" si="605"/>
        <v>1828.9338147799472</v>
      </c>
      <c r="AN1153" s="49">
        <f t="shared" ca="1" si="606"/>
        <v>0</v>
      </c>
      <c r="AO1153" s="15"/>
      <c r="AP1153" s="49">
        <f t="shared" ca="1" si="607"/>
        <v>117.8189349483627</v>
      </c>
      <c r="AQ1153" s="15">
        <f t="shared" si="619"/>
        <v>202.47128930785772</v>
      </c>
      <c r="AR1153" s="15">
        <f t="shared" si="620"/>
        <v>0</v>
      </c>
      <c r="AS1153" s="15"/>
      <c r="AT1153" s="15"/>
      <c r="AU1153" s="51">
        <f t="shared" si="608"/>
        <v>0</v>
      </c>
      <c r="AV1153" s="51">
        <f t="shared" ca="1" si="609"/>
        <v>6967.6557445082653</v>
      </c>
      <c r="AW1153" s="51">
        <f t="shared" ca="1" si="621"/>
        <v>0</v>
      </c>
      <c r="AX1153" s="15">
        <f t="shared" ca="1" si="622"/>
        <v>6883.0033901487704</v>
      </c>
      <c r="AY1153" s="51">
        <f t="shared" ca="1" si="623"/>
        <v>-418.35806992537698</v>
      </c>
      <c r="AZ1153" s="52">
        <f t="shared" ca="1" si="610"/>
        <v>0</v>
      </c>
      <c r="BA1153" s="52">
        <f t="shared" ca="1" si="611"/>
        <v>0</v>
      </c>
      <c r="BB1153" s="52">
        <f t="shared" si="624"/>
        <v>0</v>
      </c>
      <c r="BC1153" s="39">
        <f t="shared" si="625"/>
        <v>0</v>
      </c>
      <c r="BD1153" s="51">
        <f t="shared" ca="1" si="626"/>
        <v>0</v>
      </c>
      <c r="BE1153" s="15">
        <f t="shared" ca="1" si="627"/>
        <v>6667.116609531251</v>
      </c>
      <c r="BF1153" s="39">
        <v>-4739.2349999999997</v>
      </c>
      <c r="BG1153" s="15">
        <f t="shared" ca="1" si="628"/>
        <v>334661.71622574283</v>
      </c>
      <c r="BH1153" s="15"/>
      <c r="BI1153" s="15"/>
    </row>
    <row r="1154" spans="1:61" ht="11.25" x14ac:dyDescent="0.2">
      <c r="A1154" s="20">
        <v>41312</v>
      </c>
      <c r="B1154" s="20"/>
      <c r="C1154" s="20">
        <v>1</v>
      </c>
      <c r="D1154" s="20">
        <f t="shared" si="612"/>
        <v>4</v>
      </c>
      <c r="E1154" s="47">
        <f t="shared" si="613"/>
        <v>3</v>
      </c>
      <c r="F1154" s="47">
        <f t="shared" si="614"/>
        <v>43</v>
      </c>
      <c r="G1154" s="21" t="s">
        <v>1235</v>
      </c>
      <c r="H1154" s="29">
        <v>1484</v>
      </c>
      <c r="I1154" s="48"/>
      <c r="J1154" s="29">
        <f t="shared" si="615"/>
        <v>2392.1194029850744</v>
      </c>
      <c r="K1154" s="125">
        <v>107433.80000000002</v>
      </c>
      <c r="L1154" s="125">
        <v>420458.27</v>
      </c>
      <c r="M1154" s="125">
        <v>0</v>
      </c>
      <c r="N1154" s="126">
        <f t="shared" si="595"/>
        <v>241331.06130000003</v>
      </c>
      <c r="O1154" s="126">
        <f t="shared" ca="1" si="596"/>
        <v>466498.30420427304</v>
      </c>
      <c r="P1154" s="126">
        <f t="shared" ca="1" si="597"/>
        <v>67550</v>
      </c>
      <c r="Q1154" s="49">
        <f t="shared" si="616"/>
        <v>1</v>
      </c>
      <c r="R1154" s="49">
        <f t="shared" si="617"/>
        <v>0</v>
      </c>
      <c r="S1154" s="49">
        <f ca="1">OFFSET(V!$B$7,D1154,Q1154)*H1154</f>
        <v>6663.1600000000008</v>
      </c>
      <c r="T1154" s="49">
        <f ca="1">IF(R1154&gt;0,OFFSET(V!$I$7,D1154,R1154)*IF(R1154=1,H1154-9300,IF(R1154=2,H1154-18000,IF(R1154=3,H1154-45000,0))),0)</f>
        <v>0</v>
      </c>
      <c r="U1154" s="49">
        <f>IF(AND(I1154=1,H1154&gt;20000,H1154&lt;=45000),H1154*V!$G$7,0)+IF(AND(I1154=1,H1154&gt;45000,H1154&lt;=50000),V!$G$7/5000*(50000-H1154)*H1154,0)</f>
        <v>0</v>
      </c>
      <c r="V1154" s="50">
        <f t="shared" ca="1" si="598"/>
        <v>6663.1600000000008</v>
      </c>
      <c r="W1154" s="51">
        <v>0</v>
      </c>
      <c r="X1154" s="51">
        <v>0</v>
      </c>
      <c r="Y1154" s="52">
        <v>0</v>
      </c>
      <c r="Z1154" s="52">
        <v>55066.168615509829</v>
      </c>
      <c r="AA1154" s="52">
        <v>5154</v>
      </c>
      <c r="AB1154" s="138">
        <f t="shared" si="618"/>
        <v>4154</v>
      </c>
      <c r="AC1154" s="52">
        <v>52997.776230957257</v>
      </c>
      <c r="AD1154" s="138">
        <f t="shared" si="599"/>
        <v>0</v>
      </c>
      <c r="AE1154" s="138">
        <f t="shared" si="600"/>
        <v>1484</v>
      </c>
      <c r="AF1154" s="138">
        <f t="shared" si="601"/>
        <v>0</v>
      </c>
      <c r="AG1154" s="138">
        <f t="shared" si="602"/>
        <v>0</v>
      </c>
      <c r="AH1154" s="29"/>
      <c r="AI1154" s="29"/>
      <c r="AJ1154" s="15"/>
      <c r="AK1154" s="51">
        <f t="shared" ca="1" si="603"/>
        <v>1084578.2711494591</v>
      </c>
      <c r="AL1154" s="15">
        <f t="shared" ca="1" si="604"/>
        <v>1158791.431149459</v>
      </c>
      <c r="AM1154" s="49">
        <f t="shared" ca="1" si="605"/>
        <v>6508.7236957636496</v>
      </c>
      <c r="AN1154" s="49">
        <f t="shared" ca="1" si="606"/>
        <v>0</v>
      </c>
      <c r="AO1154" s="15"/>
      <c r="AP1154" s="49">
        <f t="shared" ca="1" si="607"/>
        <v>30839.639395335773</v>
      </c>
      <c r="AQ1154" s="15">
        <f t="shared" si="619"/>
        <v>52997.776230957257</v>
      </c>
      <c r="AR1154" s="15">
        <f t="shared" si="620"/>
        <v>0</v>
      </c>
      <c r="AS1154" s="15"/>
      <c r="AT1154" s="15"/>
      <c r="AU1154" s="51">
        <f t="shared" si="608"/>
        <v>2077</v>
      </c>
      <c r="AV1154" s="51">
        <f t="shared" ca="1" si="609"/>
        <v>24796.165767027018</v>
      </c>
      <c r="AW1154" s="51">
        <f t="shared" ca="1" si="621"/>
        <v>0</v>
      </c>
      <c r="AX1154" s="15">
        <f t="shared" ca="1" si="622"/>
        <v>4715.0289314055408</v>
      </c>
      <c r="AY1154" s="51">
        <f t="shared" ca="1" si="623"/>
        <v>-286.58570853072024</v>
      </c>
      <c r="AZ1154" s="52">
        <f t="shared" ca="1" si="610"/>
        <v>0</v>
      </c>
      <c r="BA1154" s="52">
        <f t="shared" ca="1" si="611"/>
        <v>0</v>
      </c>
      <c r="BB1154" s="52">
        <f t="shared" si="624"/>
        <v>0</v>
      </c>
      <c r="BC1154" s="39">
        <f t="shared" si="625"/>
        <v>0</v>
      </c>
      <c r="BD1154" s="51">
        <f t="shared" ca="1" si="626"/>
        <v>0</v>
      </c>
      <c r="BE1154" s="15">
        <f t="shared" ca="1" si="627"/>
        <v>57426.219453832076</v>
      </c>
      <c r="BF1154" s="39">
        <v>-17877.881000000001</v>
      </c>
      <c r="BG1154" s="15">
        <f t="shared" ca="1" si="628"/>
        <v>1204848.4932990547</v>
      </c>
      <c r="BH1154" s="15"/>
      <c r="BI1154" s="15"/>
    </row>
    <row r="1155" spans="1:61" ht="11.25" x14ac:dyDescent="0.2">
      <c r="A1155" s="20">
        <v>41313</v>
      </c>
      <c r="B1155" s="20"/>
      <c r="C1155" s="20">
        <v>1</v>
      </c>
      <c r="D1155" s="20">
        <f t="shared" si="612"/>
        <v>4</v>
      </c>
      <c r="E1155" s="47">
        <f t="shared" si="613"/>
        <v>3</v>
      </c>
      <c r="F1155" s="47">
        <f t="shared" si="614"/>
        <v>43</v>
      </c>
      <c r="G1155" s="21" t="s">
        <v>1236</v>
      </c>
      <c r="H1155" s="29">
        <v>1552</v>
      </c>
      <c r="I1155" s="48"/>
      <c r="J1155" s="29">
        <f t="shared" si="615"/>
        <v>2501.7313432835822</v>
      </c>
      <c r="K1155" s="125">
        <v>77446.75</v>
      </c>
      <c r="L1155" s="125">
        <v>38633.89</v>
      </c>
      <c r="M1155" s="125">
        <v>33427</v>
      </c>
      <c r="N1155" s="126">
        <f t="shared" si="595"/>
        <v>104255.8771</v>
      </c>
      <c r="O1155" s="126">
        <f t="shared" ca="1" si="596"/>
        <v>487874.23728101875</v>
      </c>
      <c r="P1155" s="126">
        <f t="shared" ca="1" si="597"/>
        <v>115086</v>
      </c>
      <c r="Q1155" s="49">
        <f t="shared" si="616"/>
        <v>1</v>
      </c>
      <c r="R1155" s="49">
        <f t="shared" si="617"/>
        <v>0</v>
      </c>
      <c r="S1155" s="49">
        <f ca="1">OFFSET(V!$B$7,D1155,Q1155)*H1155</f>
        <v>6968.4800000000005</v>
      </c>
      <c r="T1155" s="49">
        <f ca="1">IF(R1155&gt;0,OFFSET(V!$I$7,D1155,R1155)*IF(R1155=1,H1155-9300,IF(R1155=2,H1155-18000,IF(R1155=3,H1155-45000,0))),0)</f>
        <v>0</v>
      </c>
      <c r="U1155" s="49">
        <f>IF(AND(I1155=1,H1155&gt;20000,H1155&lt;=45000),H1155*V!$G$7,0)+IF(AND(I1155=1,H1155&gt;45000,H1155&lt;=50000),V!$G$7/5000*(50000-H1155)*H1155,0)</f>
        <v>0</v>
      </c>
      <c r="V1155" s="50">
        <f t="shared" ca="1" si="598"/>
        <v>6968.4800000000005</v>
      </c>
      <c r="W1155" s="51">
        <v>0</v>
      </c>
      <c r="X1155" s="51">
        <v>0</v>
      </c>
      <c r="Y1155" s="52">
        <v>0</v>
      </c>
      <c r="Z1155" s="52">
        <v>48173.004949020004</v>
      </c>
      <c r="AA1155" s="52">
        <v>2658</v>
      </c>
      <c r="AB1155" s="138">
        <f t="shared" si="618"/>
        <v>1658</v>
      </c>
      <c r="AC1155" s="52">
        <v>46363.533197438912</v>
      </c>
      <c r="AD1155" s="138">
        <f t="shared" si="599"/>
        <v>0</v>
      </c>
      <c r="AE1155" s="138">
        <f t="shared" si="600"/>
        <v>1552</v>
      </c>
      <c r="AF1155" s="138">
        <f t="shared" si="601"/>
        <v>0</v>
      </c>
      <c r="AG1155" s="138">
        <f t="shared" si="602"/>
        <v>0</v>
      </c>
      <c r="AH1155" s="29"/>
      <c r="AI1155" s="29"/>
      <c r="AJ1155" s="15"/>
      <c r="AK1155" s="51">
        <f t="shared" ca="1" si="603"/>
        <v>1134275.9277789493</v>
      </c>
      <c r="AL1155" s="15">
        <f t="shared" ca="1" si="604"/>
        <v>1256330.4077789492</v>
      </c>
      <c r="AM1155" s="49">
        <f t="shared" ca="1" si="605"/>
        <v>6806.967099612657</v>
      </c>
      <c r="AN1155" s="49">
        <f t="shared" ca="1" si="606"/>
        <v>0</v>
      </c>
      <c r="AO1155" s="15"/>
      <c r="AP1155" s="49">
        <f t="shared" ca="1" si="607"/>
        <v>26979.144156382448</v>
      </c>
      <c r="AQ1155" s="15">
        <f t="shared" si="619"/>
        <v>46363.533197438912</v>
      </c>
      <c r="AR1155" s="15">
        <f t="shared" si="620"/>
        <v>0</v>
      </c>
      <c r="AS1155" s="15"/>
      <c r="AT1155" s="15"/>
      <c r="AU1155" s="51">
        <f t="shared" si="608"/>
        <v>829</v>
      </c>
      <c r="AV1155" s="51">
        <f t="shared" ca="1" si="609"/>
        <v>25932.378214572727</v>
      </c>
      <c r="AW1155" s="51">
        <f t="shared" ca="1" si="621"/>
        <v>0</v>
      </c>
      <c r="AX1155" s="15">
        <f t="shared" ca="1" si="622"/>
        <v>7376.9891735162673</v>
      </c>
      <c r="AY1155" s="51">
        <f t="shared" ca="1" si="623"/>
        <v>-448.38318064898721</v>
      </c>
      <c r="AZ1155" s="52">
        <f t="shared" ca="1" si="610"/>
        <v>0</v>
      </c>
      <c r="BA1155" s="52">
        <f t="shared" ca="1" si="611"/>
        <v>0</v>
      </c>
      <c r="BB1155" s="52">
        <f t="shared" si="624"/>
        <v>0</v>
      </c>
      <c r="BC1155" s="39">
        <f t="shared" si="625"/>
        <v>0</v>
      </c>
      <c r="BD1155" s="51">
        <f t="shared" ca="1" si="626"/>
        <v>0</v>
      </c>
      <c r="BE1155" s="15">
        <f t="shared" ca="1" si="627"/>
        <v>53292.139190306189</v>
      </c>
      <c r="BF1155" s="39">
        <v>-15335.075999999999</v>
      </c>
      <c r="BG1155" s="15">
        <f t="shared" ca="1" si="628"/>
        <v>1301094.4380688681</v>
      </c>
      <c r="BH1155" s="15"/>
      <c r="BI1155" s="15"/>
    </row>
    <row r="1156" spans="1:61" ht="11.25" x14ac:dyDescent="0.2">
      <c r="A1156" s="20">
        <v>41314</v>
      </c>
      <c r="B1156" s="20"/>
      <c r="C1156" s="20">
        <v>1</v>
      </c>
      <c r="D1156" s="20">
        <f t="shared" si="612"/>
        <v>4</v>
      </c>
      <c r="E1156" s="47">
        <f t="shared" si="613"/>
        <v>3</v>
      </c>
      <c r="F1156" s="47">
        <f t="shared" si="614"/>
        <v>43</v>
      </c>
      <c r="G1156" s="21" t="s">
        <v>1237</v>
      </c>
      <c r="H1156" s="29">
        <v>1058</v>
      </c>
      <c r="I1156" s="48"/>
      <c r="J1156" s="29">
        <f t="shared" si="615"/>
        <v>1705.4328358208954</v>
      </c>
      <c r="K1156" s="125">
        <v>66009.400000000009</v>
      </c>
      <c r="L1156" s="125">
        <v>122907.69</v>
      </c>
      <c r="M1156" s="125">
        <v>0</v>
      </c>
      <c r="N1156" s="126">
        <f t="shared" si="595"/>
        <v>95460.767099999997</v>
      </c>
      <c r="O1156" s="126">
        <f t="shared" ca="1" si="596"/>
        <v>332584.37051760167</v>
      </c>
      <c r="P1156" s="126">
        <f t="shared" ca="1" si="597"/>
        <v>71137</v>
      </c>
      <c r="Q1156" s="49">
        <f t="shared" si="616"/>
        <v>1</v>
      </c>
      <c r="R1156" s="49">
        <f t="shared" si="617"/>
        <v>0</v>
      </c>
      <c r="S1156" s="49">
        <f ca="1">OFFSET(V!$B$7,D1156,Q1156)*H1156</f>
        <v>4750.42</v>
      </c>
      <c r="T1156" s="49">
        <f ca="1">IF(R1156&gt;0,OFFSET(V!$I$7,D1156,R1156)*IF(R1156=1,H1156-9300,IF(R1156=2,H1156-18000,IF(R1156=3,H1156-45000,0))),0)</f>
        <v>0</v>
      </c>
      <c r="U1156" s="49">
        <f>IF(AND(I1156=1,H1156&gt;20000,H1156&lt;=45000),H1156*V!$G$7,0)+IF(AND(I1156=1,H1156&gt;45000,H1156&lt;=50000),V!$G$7/5000*(50000-H1156)*H1156,0)</f>
        <v>0</v>
      </c>
      <c r="V1156" s="50">
        <f t="shared" ca="1" si="598"/>
        <v>4750.42</v>
      </c>
      <c r="W1156" s="51">
        <v>0</v>
      </c>
      <c r="X1156" s="51">
        <v>0</v>
      </c>
      <c r="Y1156" s="52">
        <v>0</v>
      </c>
      <c r="Z1156" s="52">
        <v>34755.593991410067</v>
      </c>
      <c r="AA1156" s="52">
        <v>2016</v>
      </c>
      <c r="AB1156" s="138">
        <f t="shared" si="618"/>
        <v>1016</v>
      </c>
      <c r="AC1156" s="52">
        <v>33450.106289253396</v>
      </c>
      <c r="AD1156" s="138">
        <f t="shared" si="599"/>
        <v>0</v>
      </c>
      <c r="AE1156" s="138">
        <f t="shared" si="600"/>
        <v>1058</v>
      </c>
      <c r="AF1156" s="138">
        <f t="shared" si="601"/>
        <v>0</v>
      </c>
      <c r="AG1156" s="138">
        <f t="shared" si="602"/>
        <v>0</v>
      </c>
      <c r="AH1156" s="29"/>
      <c r="AI1156" s="29"/>
      <c r="AJ1156" s="15"/>
      <c r="AK1156" s="51">
        <f t="shared" ca="1" si="603"/>
        <v>773237.06932353624</v>
      </c>
      <c r="AL1156" s="15">
        <f t="shared" ca="1" si="604"/>
        <v>849124.48932353628</v>
      </c>
      <c r="AM1156" s="49">
        <f t="shared" ca="1" si="605"/>
        <v>4640.3164892978039</v>
      </c>
      <c r="AN1156" s="49">
        <f t="shared" ca="1" si="606"/>
        <v>0</v>
      </c>
      <c r="AO1156" s="15"/>
      <c r="AP1156" s="49">
        <f t="shared" ca="1" si="607"/>
        <v>19464.764166720874</v>
      </c>
      <c r="AQ1156" s="15">
        <f t="shared" si="619"/>
        <v>33450.106289253396</v>
      </c>
      <c r="AR1156" s="15">
        <f t="shared" si="620"/>
        <v>0</v>
      </c>
      <c r="AS1156" s="15"/>
      <c r="AT1156" s="15"/>
      <c r="AU1156" s="51">
        <f t="shared" si="608"/>
        <v>508</v>
      </c>
      <c r="AV1156" s="51">
        <f t="shared" ca="1" si="609"/>
        <v>17678.128963284758</v>
      </c>
      <c r="AW1156" s="51">
        <f t="shared" ca="1" si="621"/>
        <v>0</v>
      </c>
      <c r="AX1156" s="15">
        <f t="shared" ca="1" si="622"/>
        <v>4200.7868407522328</v>
      </c>
      <c r="AY1156" s="51">
        <f t="shared" ca="1" si="623"/>
        <v>-255.32939259921542</v>
      </c>
      <c r="AZ1156" s="52">
        <f t="shared" ca="1" si="610"/>
        <v>0</v>
      </c>
      <c r="BA1156" s="52">
        <f t="shared" ca="1" si="611"/>
        <v>0</v>
      </c>
      <c r="BB1156" s="52">
        <f t="shared" si="624"/>
        <v>0</v>
      </c>
      <c r="BC1156" s="39">
        <f t="shared" si="625"/>
        <v>0</v>
      </c>
      <c r="BD1156" s="51">
        <f t="shared" ca="1" si="626"/>
        <v>0</v>
      </c>
      <c r="BE1156" s="15">
        <f t="shared" ca="1" si="627"/>
        <v>37395.56373740641</v>
      </c>
      <c r="BF1156" s="39">
        <v>-11314.842000000001</v>
      </c>
      <c r="BG1156" s="15">
        <f t="shared" ca="1" si="628"/>
        <v>879845.52755024051</v>
      </c>
      <c r="BH1156" s="15"/>
      <c r="BI1156" s="15"/>
    </row>
    <row r="1157" spans="1:61" ht="11.25" x14ac:dyDescent="0.2">
      <c r="A1157" s="20">
        <v>41315</v>
      </c>
      <c r="B1157" s="20"/>
      <c r="C1157" s="20">
        <v>1</v>
      </c>
      <c r="D1157" s="20">
        <f t="shared" si="612"/>
        <v>4</v>
      </c>
      <c r="E1157" s="47">
        <f t="shared" si="613"/>
        <v>3</v>
      </c>
      <c r="F1157" s="47">
        <f t="shared" si="614"/>
        <v>43</v>
      </c>
      <c r="G1157" s="21" t="s">
        <v>1238</v>
      </c>
      <c r="H1157" s="29">
        <v>1303</v>
      </c>
      <c r="I1157" s="48"/>
      <c r="J1157" s="29">
        <f t="shared" si="615"/>
        <v>2100.3582089552237</v>
      </c>
      <c r="K1157" s="125">
        <v>79514.75</v>
      </c>
      <c r="L1157" s="125">
        <v>78891.17</v>
      </c>
      <c r="M1157" s="125">
        <v>0</v>
      </c>
      <c r="N1157" s="126">
        <f t="shared" si="595"/>
        <v>88018.176299999992</v>
      </c>
      <c r="O1157" s="126">
        <f t="shared" ca="1" si="596"/>
        <v>409600.59998528828</v>
      </c>
      <c r="P1157" s="126">
        <f t="shared" ca="1" si="597"/>
        <v>96475</v>
      </c>
      <c r="Q1157" s="49">
        <f t="shared" si="616"/>
        <v>1</v>
      </c>
      <c r="R1157" s="49">
        <f t="shared" si="617"/>
        <v>0</v>
      </c>
      <c r="S1157" s="49">
        <f ca="1">OFFSET(V!$B$7,D1157,Q1157)*H1157</f>
        <v>5850.47</v>
      </c>
      <c r="T1157" s="49">
        <f ca="1">IF(R1157&gt;0,OFFSET(V!$I$7,D1157,R1157)*IF(R1157=1,H1157-9300,IF(R1157=2,H1157-18000,IF(R1157=3,H1157-45000,0))),0)</f>
        <v>0</v>
      </c>
      <c r="U1157" s="49">
        <f>IF(AND(I1157=1,H1157&gt;20000,H1157&lt;=45000),H1157*V!$G$7,0)+IF(AND(I1157=1,H1157&gt;45000,H1157&lt;=50000),V!$G$7/5000*(50000-H1157)*H1157,0)</f>
        <v>0</v>
      </c>
      <c r="V1157" s="50">
        <f t="shared" ca="1" si="598"/>
        <v>5850.47</v>
      </c>
      <c r="W1157" s="51">
        <v>0</v>
      </c>
      <c r="X1157" s="51">
        <v>0</v>
      </c>
      <c r="Y1157" s="52">
        <v>0</v>
      </c>
      <c r="Z1157" s="52">
        <v>52617.544675624798</v>
      </c>
      <c r="AA1157" s="52">
        <v>31967</v>
      </c>
      <c r="AB1157" s="138">
        <f t="shared" si="618"/>
        <v>30967</v>
      </c>
      <c r="AC1157" s="52">
        <v>50641.127368278976</v>
      </c>
      <c r="AD1157" s="138">
        <f t="shared" si="599"/>
        <v>0</v>
      </c>
      <c r="AE1157" s="138">
        <f t="shared" si="600"/>
        <v>1303</v>
      </c>
      <c r="AF1157" s="138">
        <f t="shared" si="601"/>
        <v>0</v>
      </c>
      <c r="AG1157" s="138">
        <f t="shared" si="602"/>
        <v>0</v>
      </c>
      <c r="AH1157" s="29"/>
      <c r="AI1157" s="29"/>
      <c r="AJ1157" s="15"/>
      <c r="AK1157" s="51">
        <f t="shared" ca="1" si="603"/>
        <v>952294.8027680224</v>
      </c>
      <c r="AL1157" s="15">
        <f t="shared" ca="1" si="604"/>
        <v>1054620.2727680223</v>
      </c>
      <c r="AM1157" s="49">
        <f t="shared" ca="1" si="605"/>
        <v>5714.8699296361419</v>
      </c>
      <c r="AN1157" s="49">
        <f t="shared" ca="1" si="606"/>
        <v>0</v>
      </c>
      <c r="AO1157" s="15"/>
      <c r="AP1157" s="49">
        <f t="shared" ca="1" si="607"/>
        <v>29468.295043268914</v>
      </c>
      <c r="AQ1157" s="15">
        <f t="shared" si="619"/>
        <v>50641.127368278976</v>
      </c>
      <c r="AR1157" s="15">
        <f t="shared" si="620"/>
        <v>0</v>
      </c>
      <c r="AS1157" s="15"/>
      <c r="AT1157" s="15"/>
      <c r="AU1157" s="51">
        <f t="shared" si="608"/>
        <v>15483.5</v>
      </c>
      <c r="AV1157" s="51">
        <f t="shared" ca="1" si="609"/>
        <v>21771.835575765635</v>
      </c>
      <c r="AW1157" s="51">
        <f t="shared" ca="1" si="621"/>
        <v>0</v>
      </c>
      <c r="AX1157" s="15">
        <f t="shared" ca="1" si="622"/>
        <v>16082.503250755573</v>
      </c>
      <c r="AY1157" s="51">
        <f t="shared" ca="1" si="623"/>
        <v>-977.5158659930978</v>
      </c>
      <c r="AZ1157" s="52">
        <f t="shared" ca="1" si="610"/>
        <v>0</v>
      </c>
      <c r="BA1157" s="52">
        <f t="shared" ca="1" si="611"/>
        <v>0</v>
      </c>
      <c r="BB1157" s="52">
        <f t="shared" si="624"/>
        <v>0</v>
      </c>
      <c r="BC1157" s="39">
        <f t="shared" si="625"/>
        <v>0</v>
      </c>
      <c r="BD1157" s="51">
        <f t="shared" ca="1" si="626"/>
        <v>0</v>
      </c>
      <c r="BE1157" s="15">
        <f t="shared" ca="1" si="627"/>
        <v>65746.114753041446</v>
      </c>
      <c r="BF1157" s="39">
        <v>-13265.531000000001</v>
      </c>
      <c r="BG1157" s="15">
        <f t="shared" ca="1" si="628"/>
        <v>1112815.7264506998</v>
      </c>
      <c r="BH1157" s="15"/>
      <c r="BI1157" s="15"/>
    </row>
    <row r="1158" spans="1:61" ht="11.25" x14ac:dyDescent="0.2">
      <c r="A1158" s="20">
        <v>41316</v>
      </c>
      <c r="B1158" s="20"/>
      <c r="C1158" s="20">
        <v>1</v>
      </c>
      <c r="D1158" s="20">
        <f t="shared" si="612"/>
        <v>4</v>
      </c>
      <c r="E1158" s="47">
        <f t="shared" si="613"/>
        <v>3</v>
      </c>
      <c r="F1158" s="47">
        <f t="shared" si="614"/>
        <v>43</v>
      </c>
      <c r="G1158" s="21" t="s">
        <v>1239</v>
      </c>
      <c r="H1158" s="29">
        <v>1488</v>
      </c>
      <c r="I1158" s="48"/>
      <c r="J1158" s="29">
        <f t="shared" si="615"/>
        <v>2398.5671641791046</v>
      </c>
      <c r="K1158" s="125">
        <v>82700.500000000015</v>
      </c>
      <c r="L1158" s="125">
        <v>68238.509999999995</v>
      </c>
      <c r="M1158" s="125">
        <v>23959</v>
      </c>
      <c r="N1158" s="126">
        <f t="shared" si="595"/>
        <v>110116.37890000001</v>
      </c>
      <c r="O1158" s="126">
        <f t="shared" ca="1" si="596"/>
        <v>467755.71203231695</v>
      </c>
      <c r="P1158" s="126">
        <f t="shared" ca="1" si="597"/>
        <v>107292</v>
      </c>
      <c r="Q1158" s="49">
        <f t="shared" si="616"/>
        <v>1</v>
      </c>
      <c r="R1158" s="49">
        <f t="shared" si="617"/>
        <v>0</v>
      </c>
      <c r="S1158" s="49">
        <f ca="1">OFFSET(V!$B$7,D1158,Q1158)*H1158</f>
        <v>6681.12</v>
      </c>
      <c r="T1158" s="49">
        <f ca="1">IF(R1158&gt;0,OFFSET(V!$I$7,D1158,R1158)*IF(R1158=1,H1158-9300,IF(R1158=2,H1158-18000,IF(R1158=3,H1158-45000,0))),0)</f>
        <v>0</v>
      </c>
      <c r="U1158" s="49">
        <f>IF(AND(I1158=1,H1158&gt;20000,H1158&lt;=45000),H1158*V!$G$7,0)+IF(AND(I1158=1,H1158&gt;45000,H1158&lt;=50000),V!$G$7/5000*(50000-H1158)*H1158,0)</f>
        <v>0</v>
      </c>
      <c r="V1158" s="50">
        <f t="shared" ca="1" si="598"/>
        <v>6681.12</v>
      </c>
      <c r="W1158" s="51">
        <v>0</v>
      </c>
      <c r="X1158" s="51">
        <v>0</v>
      </c>
      <c r="Y1158" s="52">
        <v>0</v>
      </c>
      <c r="Z1158" s="52">
        <v>32210.940168455632</v>
      </c>
      <c r="AA1158" s="52">
        <v>0</v>
      </c>
      <c r="AB1158" s="138">
        <f t="shared" si="618"/>
        <v>0</v>
      </c>
      <c r="AC1158" s="52">
        <v>31001.034612670392</v>
      </c>
      <c r="AD1158" s="138">
        <f t="shared" si="599"/>
        <v>0</v>
      </c>
      <c r="AE1158" s="138">
        <f t="shared" si="600"/>
        <v>1488</v>
      </c>
      <c r="AF1158" s="138">
        <f t="shared" si="601"/>
        <v>0</v>
      </c>
      <c r="AG1158" s="138">
        <f t="shared" si="602"/>
        <v>0</v>
      </c>
      <c r="AH1158" s="29"/>
      <c r="AI1158" s="29"/>
      <c r="AJ1158" s="15"/>
      <c r="AK1158" s="51">
        <f t="shared" ca="1" si="603"/>
        <v>1087501.6627158998</v>
      </c>
      <c r="AL1158" s="15">
        <f t="shared" ca="1" si="604"/>
        <v>1201474.7827158999</v>
      </c>
      <c r="AM1158" s="49">
        <f t="shared" ca="1" si="605"/>
        <v>6526.2674254018266</v>
      </c>
      <c r="AN1158" s="49">
        <f t="shared" ca="1" si="606"/>
        <v>0</v>
      </c>
      <c r="AO1158" s="15"/>
      <c r="AP1158" s="49">
        <f t="shared" ca="1" si="607"/>
        <v>18039.638572205226</v>
      </c>
      <c r="AQ1158" s="15">
        <f t="shared" si="619"/>
        <v>31001.034612670392</v>
      </c>
      <c r="AR1158" s="15">
        <f t="shared" si="620"/>
        <v>0</v>
      </c>
      <c r="AS1158" s="15"/>
      <c r="AT1158" s="15"/>
      <c r="AU1158" s="51">
        <f t="shared" si="608"/>
        <v>0</v>
      </c>
      <c r="AV1158" s="51">
        <f t="shared" ca="1" si="609"/>
        <v>24863.001793353236</v>
      </c>
      <c r="AW1158" s="51">
        <f t="shared" ca="1" si="621"/>
        <v>0</v>
      </c>
      <c r="AX1158" s="15">
        <f t="shared" ca="1" si="622"/>
        <v>11901.605752888066</v>
      </c>
      <c r="AY1158" s="51">
        <f t="shared" ca="1" si="623"/>
        <v>-723.39537401904363</v>
      </c>
      <c r="AZ1158" s="52">
        <f t="shared" ca="1" si="610"/>
        <v>0</v>
      </c>
      <c r="BA1158" s="52">
        <f t="shared" ca="1" si="611"/>
        <v>0</v>
      </c>
      <c r="BB1158" s="52">
        <f t="shared" si="624"/>
        <v>0</v>
      </c>
      <c r="BC1158" s="39">
        <f t="shared" si="625"/>
        <v>0</v>
      </c>
      <c r="BD1158" s="51">
        <f t="shared" ca="1" si="626"/>
        <v>0</v>
      </c>
      <c r="BE1158" s="15">
        <f t="shared" ca="1" si="627"/>
        <v>42179.244991539417</v>
      </c>
      <c r="BF1158" s="39">
        <v>-14458.243</v>
      </c>
      <c r="BG1158" s="15">
        <f t="shared" ca="1" si="628"/>
        <v>1235722.0521328412</v>
      </c>
      <c r="BH1158" s="15"/>
      <c r="BI1158" s="15"/>
    </row>
    <row r="1159" spans="1:61" ht="11.25" x14ac:dyDescent="0.2">
      <c r="A1159" s="20">
        <v>41317</v>
      </c>
      <c r="B1159" s="20"/>
      <c r="C1159" s="20">
        <v>1</v>
      </c>
      <c r="D1159" s="20">
        <f t="shared" si="612"/>
        <v>4</v>
      </c>
      <c r="E1159" s="47">
        <f t="shared" si="613"/>
        <v>3</v>
      </c>
      <c r="F1159" s="47">
        <f t="shared" si="614"/>
        <v>43</v>
      </c>
      <c r="G1159" s="21" t="s">
        <v>1240</v>
      </c>
      <c r="H1159" s="29">
        <v>1473</v>
      </c>
      <c r="I1159" s="48"/>
      <c r="J1159" s="29">
        <f t="shared" si="615"/>
        <v>2374.3880597014927</v>
      </c>
      <c r="K1159" s="125">
        <v>71770.55</v>
      </c>
      <c r="L1159" s="125">
        <v>133846.54</v>
      </c>
      <c r="M1159" s="125">
        <v>0</v>
      </c>
      <c r="N1159" s="126">
        <f t="shared" si="595"/>
        <v>103874.94660000001</v>
      </c>
      <c r="O1159" s="126">
        <f t="shared" ca="1" si="596"/>
        <v>463040.43267715251</v>
      </c>
      <c r="P1159" s="126">
        <f t="shared" ca="1" si="597"/>
        <v>107750</v>
      </c>
      <c r="Q1159" s="49">
        <f t="shared" si="616"/>
        <v>1</v>
      </c>
      <c r="R1159" s="49">
        <f t="shared" si="617"/>
        <v>0</v>
      </c>
      <c r="S1159" s="49">
        <f ca="1">OFFSET(V!$B$7,D1159,Q1159)*H1159</f>
        <v>6613.77</v>
      </c>
      <c r="T1159" s="49">
        <f ca="1">IF(R1159&gt;0,OFFSET(V!$I$7,D1159,R1159)*IF(R1159=1,H1159-9300,IF(R1159=2,H1159-18000,IF(R1159=3,H1159-45000,0))),0)</f>
        <v>0</v>
      </c>
      <c r="U1159" s="49">
        <f>IF(AND(I1159=1,H1159&gt;20000,H1159&lt;=45000),H1159*V!$G$7,0)+IF(AND(I1159=1,H1159&gt;45000,H1159&lt;=50000),V!$G$7/5000*(50000-H1159)*H1159,0)</f>
        <v>0</v>
      </c>
      <c r="V1159" s="50">
        <f t="shared" ca="1" si="598"/>
        <v>6613.77</v>
      </c>
      <c r="W1159" s="51">
        <v>0</v>
      </c>
      <c r="X1159" s="51">
        <v>0</v>
      </c>
      <c r="Y1159" s="52">
        <v>0</v>
      </c>
      <c r="Z1159" s="52">
        <v>49569.805890859927</v>
      </c>
      <c r="AA1159" s="52">
        <v>0</v>
      </c>
      <c r="AB1159" s="138">
        <f t="shared" si="618"/>
        <v>0</v>
      </c>
      <c r="AC1159" s="52">
        <v>47707.867579438607</v>
      </c>
      <c r="AD1159" s="138">
        <f t="shared" si="599"/>
        <v>0</v>
      </c>
      <c r="AE1159" s="138">
        <f t="shared" si="600"/>
        <v>1473</v>
      </c>
      <c r="AF1159" s="138">
        <f t="shared" si="601"/>
        <v>0</v>
      </c>
      <c r="AG1159" s="138">
        <f t="shared" si="602"/>
        <v>0</v>
      </c>
      <c r="AH1159" s="29"/>
      <c r="AI1159" s="29"/>
      <c r="AJ1159" s="15"/>
      <c r="AK1159" s="51">
        <f t="shared" ca="1" si="603"/>
        <v>1076538.9443417476</v>
      </c>
      <c r="AL1159" s="15">
        <f t="shared" ca="1" si="604"/>
        <v>1190902.7143417476</v>
      </c>
      <c r="AM1159" s="49">
        <f t="shared" ca="1" si="605"/>
        <v>6460.4784392586625</v>
      </c>
      <c r="AN1159" s="49">
        <f t="shared" ca="1" si="606"/>
        <v>0</v>
      </c>
      <c r="AO1159" s="15"/>
      <c r="AP1159" s="49">
        <f t="shared" ca="1" si="607"/>
        <v>27761.418253826658</v>
      </c>
      <c r="AQ1159" s="15">
        <f t="shared" si="619"/>
        <v>47707.867579438607</v>
      </c>
      <c r="AR1159" s="15">
        <f t="shared" si="620"/>
        <v>0</v>
      </c>
      <c r="AS1159" s="15"/>
      <c r="AT1159" s="15"/>
      <c r="AU1159" s="51">
        <f t="shared" si="608"/>
        <v>0</v>
      </c>
      <c r="AV1159" s="51">
        <f t="shared" ca="1" si="609"/>
        <v>24612.366694629916</v>
      </c>
      <c r="AW1159" s="51">
        <f t="shared" ca="1" si="621"/>
        <v>0</v>
      </c>
      <c r="AX1159" s="15">
        <f t="shared" ca="1" si="622"/>
        <v>4665.9173690179668</v>
      </c>
      <c r="AY1159" s="51">
        <f t="shared" ca="1" si="623"/>
        <v>-283.60064266820859</v>
      </c>
      <c r="AZ1159" s="52">
        <f t="shared" ca="1" si="610"/>
        <v>0</v>
      </c>
      <c r="BA1159" s="52">
        <f t="shared" ca="1" si="611"/>
        <v>0</v>
      </c>
      <c r="BB1159" s="52">
        <f t="shared" si="624"/>
        <v>0</v>
      </c>
      <c r="BC1159" s="39">
        <f t="shared" si="625"/>
        <v>0</v>
      </c>
      <c r="BD1159" s="51">
        <f t="shared" ca="1" si="626"/>
        <v>0</v>
      </c>
      <c r="BE1159" s="15">
        <f t="shared" ca="1" si="627"/>
        <v>52090.184305788367</v>
      </c>
      <c r="BF1159" s="39">
        <v>-15578.183999999999</v>
      </c>
      <c r="BG1159" s="15">
        <f t="shared" ca="1" si="628"/>
        <v>1233875.1930867946</v>
      </c>
      <c r="BH1159" s="15"/>
      <c r="BI1159" s="15"/>
    </row>
    <row r="1160" spans="1:61" ht="11.25" x14ac:dyDescent="0.2">
      <c r="A1160" s="20">
        <v>41318</v>
      </c>
      <c r="B1160" s="20"/>
      <c r="C1160" s="20">
        <v>1</v>
      </c>
      <c r="D1160" s="20">
        <f t="shared" si="612"/>
        <v>4</v>
      </c>
      <c r="E1160" s="47">
        <f t="shared" si="613"/>
        <v>3</v>
      </c>
      <c r="F1160" s="47">
        <f t="shared" si="614"/>
        <v>43</v>
      </c>
      <c r="G1160" s="21" t="s">
        <v>1241</v>
      </c>
      <c r="H1160" s="29">
        <v>1553</v>
      </c>
      <c r="I1160" s="48"/>
      <c r="J1160" s="29">
        <f t="shared" si="615"/>
        <v>2503.3432835820895</v>
      </c>
      <c r="K1160" s="125">
        <v>110190.59999999999</v>
      </c>
      <c r="L1160" s="125">
        <v>294065.28000000003</v>
      </c>
      <c r="M1160" s="125">
        <v>0</v>
      </c>
      <c r="N1160" s="126">
        <f t="shared" si="595"/>
        <v>194022.6912</v>
      </c>
      <c r="O1160" s="126">
        <f t="shared" ca="1" si="596"/>
        <v>488188.58923802967</v>
      </c>
      <c r="P1160" s="126">
        <f t="shared" ca="1" si="597"/>
        <v>88250</v>
      </c>
      <c r="Q1160" s="49">
        <f t="shared" si="616"/>
        <v>1</v>
      </c>
      <c r="R1160" s="49">
        <f t="shared" si="617"/>
        <v>0</v>
      </c>
      <c r="S1160" s="49">
        <f ca="1">OFFSET(V!$B$7,D1160,Q1160)*H1160</f>
        <v>6972.97</v>
      </c>
      <c r="T1160" s="49">
        <f ca="1">IF(R1160&gt;0,OFFSET(V!$I$7,D1160,R1160)*IF(R1160=1,H1160-9300,IF(R1160=2,H1160-18000,IF(R1160=3,H1160-45000,0))),0)</f>
        <v>0</v>
      </c>
      <c r="U1160" s="49">
        <f>IF(AND(I1160=1,H1160&gt;20000,H1160&lt;=45000),H1160*V!$G$7,0)+IF(AND(I1160=1,H1160&gt;45000,H1160&lt;=50000),V!$G$7/5000*(50000-H1160)*H1160,0)</f>
        <v>0</v>
      </c>
      <c r="V1160" s="50">
        <f t="shared" ca="1" si="598"/>
        <v>6972.97</v>
      </c>
      <c r="W1160" s="51">
        <v>0</v>
      </c>
      <c r="X1160" s="51">
        <v>0</v>
      </c>
      <c r="Y1160" s="52">
        <v>0</v>
      </c>
      <c r="Z1160" s="52">
        <v>67703.669251397136</v>
      </c>
      <c r="AA1160" s="52">
        <v>14052</v>
      </c>
      <c r="AB1160" s="138">
        <f t="shared" si="618"/>
        <v>13052</v>
      </c>
      <c r="AC1160" s="52">
        <v>65160.587765854791</v>
      </c>
      <c r="AD1160" s="138">
        <f t="shared" si="599"/>
        <v>0</v>
      </c>
      <c r="AE1160" s="138">
        <f t="shared" si="600"/>
        <v>1553</v>
      </c>
      <c r="AF1160" s="138">
        <f t="shared" si="601"/>
        <v>0</v>
      </c>
      <c r="AG1160" s="138">
        <f t="shared" si="602"/>
        <v>0</v>
      </c>
      <c r="AH1160" s="29"/>
      <c r="AI1160" s="29"/>
      <c r="AJ1160" s="15"/>
      <c r="AK1160" s="51">
        <f t="shared" ca="1" si="603"/>
        <v>1135006.7756705594</v>
      </c>
      <c r="AL1160" s="15">
        <f t="shared" ca="1" si="604"/>
        <v>1230229.7456705594</v>
      </c>
      <c r="AM1160" s="49">
        <f t="shared" ca="1" si="605"/>
        <v>6811.3530320222017</v>
      </c>
      <c r="AN1160" s="49">
        <f t="shared" ca="1" si="606"/>
        <v>0</v>
      </c>
      <c r="AO1160" s="15"/>
      <c r="AP1160" s="49">
        <f t="shared" ca="1" si="607"/>
        <v>37917.232993509569</v>
      </c>
      <c r="AQ1160" s="15">
        <f t="shared" si="619"/>
        <v>65160.587765854791</v>
      </c>
      <c r="AR1160" s="15">
        <f t="shared" si="620"/>
        <v>0</v>
      </c>
      <c r="AS1160" s="15"/>
      <c r="AT1160" s="15"/>
      <c r="AU1160" s="51">
        <f t="shared" si="608"/>
        <v>6526</v>
      </c>
      <c r="AV1160" s="51">
        <f t="shared" ca="1" si="609"/>
        <v>25949.087221154285</v>
      </c>
      <c r="AW1160" s="51">
        <f t="shared" ca="1" si="621"/>
        <v>0</v>
      </c>
      <c r="AX1160" s="15">
        <f t="shared" ca="1" si="622"/>
        <v>5231.7324488090599</v>
      </c>
      <c r="AY1160" s="51">
        <f t="shared" ca="1" si="623"/>
        <v>-317.99163324288537</v>
      </c>
      <c r="AZ1160" s="52">
        <f t="shared" ca="1" si="610"/>
        <v>0</v>
      </c>
      <c r="BA1160" s="52">
        <f t="shared" ca="1" si="611"/>
        <v>0</v>
      </c>
      <c r="BB1160" s="52">
        <f t="shared" si="624"/>
        <v>0</v>
      </c>
      <c r="BC1160" s="39">
        <f t="shared" si="625"/>
        <v>0</v>
      </c>
      <c r="BD1160" s="51">
        <f t="shared" ca="1" si="626"/>
        <v>0</v>
      </c>
      <c r="BE1160" s="15">
        <f t="shared" ca="1" si="627"/>
        <v>70074.328581420967</v>
      </c>
      <c r="BF1160" s="39">
        <v>-17826.366000000002</v>
      </c>
      <c r="BG1160" s="15">
        <f t="shared" ca="1" si="628"/>
        <v>1289289.0612840026</v>
      </c>
      <c r="BH1160" s="15"/>
      <c r="BI1160" s="15"/>
    </row>
    <row r="1161" spans="1:61" ht="11.25" x14ac:dyDescent="0.2">
      <c r="A1161" s="20">
        <v>41319</v>
      </c>
      <c r="B1161" s="20"/>
      <c r="C1161" s="20">
        <v>1</v>
      </c>
      <c r="D1161" s="20">
        <f t="shared" si="612"/>
        <v>4</v>
      </c>
      <c r="E1161" s="47">
        <f t="shared" si="613"/>
        <v>2</v>
      </c>
      <c r="F1161" s="47">
        <f t="shared" si="614"/>
        <v>42</v>
      </c>
      <c r="G1161" s="21" t="s">
        <v>1242</v>
      </c>
      <c r="H1161" s="29">
        <v>519</v>
      </c>
      <c r="I1161" s="48"/>
      <c r="J1161" s="29">
        <f t="shared" si="615"/>
        <v>836.59701492537317</v>
      </c>
      <c r="K1161" s="125">
        <v>27796.25</v>
      </c>
      <c r="L1161" s="125">
        <v>13397.87</v>
      </c>
      <c r="M1161" s="125">
        <v>28715</v>
      </c>
      <c r="N1161" s="126">
        <f t="shared" si="595"/>
        <v>53953.469299999997</v>
      </c>
      <c r="O1161" s="126">
        <f t="shared" ca="1" si="596"/>
        <v>163148.6656886912</v>
      </c>
      <c r="P1161" s="126">
        <f t="shared" ca="1" si="597"/>
        <v>32759</v>
      </c>
      <c r="Q1161" s="49">
        <f t="shared" si="616"/>
        <v>1</v>
      </c>
      <c r="R1161" s="49">
        <f t="shared" si="617"/>
        <v>0</v>
      </c>
      <c r="S1161" s="49">
        <f ca="1">OFFSET(V!$B$7,D1161,Q1161)*H1161</f>
        <v>2330.31</v>
      </c>
      <c r="T1161" s="49">
        <f ca="1">IF(R1161&gt;0,OFFSET(V!$I$7,D1161,R1161)*IF(R1161=1,H1161-9300,IF(R1161=2,H1161-18000,IF(R1161=3,H1161-45000,0))),0)</f>
        <v>0</v>
      </c>
      <c r="U1161" s="49">
        <f>IF(AND(I1161=1,H1161&gt;20000,H1161&lt;=45000),H1161*V!$G$7,0)+IF(AND(I1161=1,H1161&gt;45000,H1161&lt;=50000),V!$G$7/5000*(50000-H1161)*H1161,0)</f>
        <v>0</v>
      </c>
      <c r="V1161" s="50">
        <f t="shared" ca="1" si="598"/>
        <v>2330.31</v>
      </c>
      <c r="W1161" s="51">
        <v>0</v>
      </c>
      <c r="X1161" s="51">
        <v>0</v>
      </c>
      <c r="Y1161" s="52">
        <v>0</v>
      </c>
      <c r="Z1161" s="52">
        <v>10387.229929580022</v>
      </c>
      <c r="AA1161" s="52">
        <v>0</v>
      </c>
      <c r="AB1161" s="138">
        <f t="shared" si="618"/>
        <v>0</v>
      </c>
      <c r="AC1161" s="52">
        <v>9997.0653725912416</v>
      </c>
      <c r="AD1161" s="138">
        <f t="shared" si="599"/>
        <v>0</v>
      </c>
      <c r="AE1161" s="138">
        <f t="shared" si="600"/>
        <v>519</v>
      </c>
      <c r="AF1161" s="138">
        <f t="shared" si="601"/>
        <v>0</v>
      </c>
      <c r="AG1161" s="138">
        <f t="shared" si="602"/>
        <v>0</v>
      </c>
      <c r="AH1161" s="29"/>
      <c r="AI1161" s="29"/>
      <c r="AJ1161" s="15"/>
      <c r="AK1161" s="51">
        <f t="shared" ca="1" si="603"/>
        <v>379310.05574566667</v>
      </c>
      <c r="AL1161" s="15">
        <f t="shared" ca="1" si="604"/>
        <v>414399.36574566667</v>
      </c>
      <c r="AM1161" s="49">
        <f t="shared" ca="1" si="605"/>
        <v>2276.2989205534595</v>
      </c>
      <c r="AN1161" s="49">
        <f t="shared" ca="1" si="606"/>
        <v>0</v>
      </c>
      <c r="AO1161" s="15"/>
      <c r="AP1161" s="49">
        <f t="shared" ca="1" si="607"/>
        <v>5817.3363682045056</v>
      </c>
      <c r="AQ1161" s="15">
        <f t="shared" si="619"/>
        <v>9997.0653725912416</v>
      </c>
      <c r="AR1161" s="15">
        <f t="shared" si="620"/>
        <v>0</v>
      </c>
      <c r="AS1161" s="15"/>
      <c r="AT1161" s="15"/>
      <c r="AU1161" s="51">
        <f t="shared" si="608"/>
        <v>0</v>
      </c>
      <c r="AV1161" s="51">
        <f t="shared" ca="1" si="609"/>
        <v>8671.9744158268331</v>
      </c>
      <c r="AW1161" s="51">
        <f t="shared" ca="1" si="621"/>
        <v>0</v>
      </c>
      <c r="AX1161" s="15">
        <f t="shared" ca="1" si="622"/>
        <v>4492.2454114400971</v>
      </c>
      <c r="AY1161" s="51">
        <f t="shared" ca="1" si="623"/>
        <v>-273.04463087306266</v>
      </c>
      <c r="AZ1161" s="52">
        <f t="shared" ca="1" si="610"/>
        <v>0</v>
      </c>
      <c r="BA1161" s="52">
        <f t="shared" ca="1" si="611"/>
        <v>0</v>
      </c>
      <c r="BB1161" s="52">
        <f t="shared" si="624"/>
        <v>0</v>
      </c>
      <c r="BC1161" s="39">
        <f t="shared" si="625"/>
        <v>0</v>
      </c>
      <c r="BD1161" s="51">
        <f t="shared" ca="1" si="626"/>
        <v>0</v>
      </c>
      <c r="BE1161" s="15">
        <f t="shared" ca="1" si="627"/>
        <v>14216.266153158276</v>
      </c>
      <c r="BF1161" s="39">
        <v>-4930.1980000000003</v>
      </c>
      <c r="BG1161" s="15">
        <f t="shared" ca="1" si="628"/>
        <v>425961.73281937843</v>
      </c>
      <c r="BH1161" s="15"/>
      <c r="BI1161" s="15"/>
    </row>
    <row r="1162" spans="1:61" ht="11.25" x14ac:dyDescent="0.2">
      <c r="A1162" s="20">
        <v>41320</v>
      </c>
      <c r="B1162" s="20"/>
      <c r="C1162" s="20">
        <v>1</v>
      </c>
      <c r="D1162" s="20">
        <f t="shared" si="612"/>
        <v>4</v>
      </c>
      <c r="E1162" s="47">
        <f t="shared" si="613"/>
        <v>2</v>
      </c>
      <c r="F1162" s="47">
        <f t="shared" si="614"/>
        <v>42</v>
      </c>
      <c r="G1162" s="21" t="s">
        <v>1243</v>
      </c>
      <c r="H1162" s="29">
        <v>623</v>
      </c>
      <c r="I1162" s="48"/>
      <c r="J1162" s="29">
        <f t="shared" si="615"/>
        <v>1004.2388059701492</v>
      </c>
      <c r="K1162" s="125">
        <v>39492.699999999997</v>
      </c>
      <c r="L1162" s="125">
        <v>108223.31</v>
      </c>
      <c r="M1162" s="125">
        <v>0</v>
      </c>
      <c r="N1162" s="126">
        <f t="shared" si="595"/>
        <v>70641.834900000002</v>
      </c>
      <c r="O1162" s="126">
        <f t="shared" ca="1" si="596"/>
        <v>195841.26921783161</v>
      </c>
      <c r="P1162" s="126">
        <f t="shared" ca="1" si="597"/>
        <v>37560</v>
      </c>
      <c r="Q1162" s="49">
        <f t="shared" si="616"/>
        <v>1</v>
      </c>
      <c r="R1162" s="49">
        <f t="shared" si="617"/>
        <v>0</v>
      </c>
      <c r="S1162" s="49">
        <f ca="1">OFFSET(V!$B$7,D1162,Q1162)*H1162</f>
        <v>2797.27</v>
      </c>
      <c r="T1162" s="49">
        <f ca="1">IF(R1162&gt;0,OFFSET(V!$I$7,D1162,R1162)*IF(R1162=1,H1162-9300,IF(R1162=2,H1162-18000,IF(R1162=3,H1162-45000,0))),0)</f>
        <v>0</v>
      </c>
      <c r="U1162" s="49">
        <f>IF(AND(I1162=1,H1162&gt;20000,H1162&lt;=45000),H1162*V!$G$7,0)+IF(AND(I1162=1,H1162&gt;45000,H1162&lt;=50000),V!$G$7/5000*(50000-H1162)*H1162,0)</f>
        <v>0</v>
      </c>
      <c r="V1162" s="50">
        <f t="shared" ca="1" si="598"/>
        <v>2797.27</v>
      </c>
      <c r="W1162" s="51">
        <v>0</v>
      </c>
      <c r="X1162" s="51">
        <v>0</v>
      </c>
      <c r="Y1162" s="52">
        <v>0</v>
      </c>
      <c r="Z1162" s="52">
        <v>12888.062033531245</v>
      </c>
      <c r="AA1162" s="52">
        <v>2360</v>
      </c>
      <c r="AB1162" s="138">
        <f t="shared" si="618"/>
        <v>1360</v>
      </c>
      <c r="AC1162" s="52">
        <v>12403.961359160216</v>
      </c>
      <c r="AD1162" s="138">
        <f t="shared" si="599"/>
        <v>0</v>
      </c>
      <c r="AE1162" s="138">
        <f t="shared" si="600"/>
        <v>623</v>
      </c>
      <c r="AF1162" s="138">
        <f t="shared" si="601"/>
        <v>0</v>
      </c>
      <c r="AG1162" s="138">
        <f t="shared" si="602"/>
        <v>0</v>
      </c>
      <c r="AH1162" s="29"/>
      <c r="AI1162" s="29"/>
      <c r="AJ1162" s="15"/>
      <c r="AK1162" s="51">
        <f t="shared" ca="1" si="603"/>
        <v>455318.23647312197</v>
      </c>
      <c r="AL1162" s="15">
        <f t="shared" ca="1" si="604"/>
        <v>495675.50647312199</v>
      </c>
      <c r="AM1162" s="49">
        <f t="shared" ca="1" si="605"/>
        <v>2732.4358911460604</v>
      </c>
      <c r="AN1162" s="49">
        <f t="shared" ca="1" si="606"/>
        <v>0</v>
      </c>
      <c r="AO1162" s="15"/>
      <c r="AP1162" s="49">
        <f t="shared" ca="1" si="607"/>
        <v>7217.9197429558008</v>
      </c>
      <c r="AQ1162" s="15">
        <f t="shared" si="619"/>
        <v>12403.961359160216</v>
      </c>
      <c r="AR1162" s="15">
        <f t="shared" si="620"/>
        <v>0</v>
      </c>
      <c r="AS1162" s="15"/>
      <c r="AT1162" s="15"/>
      <c r="AU1162" s="51">
        <f t="shared" si="608"/>
        <v>680</v>
      </c>
      <c r="AV1162" s="51">
        <f t="shared" ca="1" si="609"/>
        <v>10409.711100308512</v>
      </c>
      <c r="AW1162" s="51">
        <f t="shared" ca="1" si="621"/>
        <v>0</v>
      </c>
      <c r="AX1162" s="15">
        <f t="shared" ca="1" si="622"/>
        <v>5903.6694841040971</v>
      </c>
      <c r="AY1162" s="51">
        <f t="shared" ca="1" si="623"/>
        <v>-358.83285694469959</v>
      </c>
      <c r="AZ1162" s="52">
        <f t="shared" ca="1" si="610"/>
        <v>0</v>
      </c>
      <c r="BA1162" s="52">
        <f t="shared" ca="1" si="611"/>
        <v>0</v>
      </c>
      <c r="BB1162" s="52">
        <f t="shared" si="624"/>
        <v>0</v>
      </c>
      <c r="BC1162" s="39">
        <f t="shared" si="625"/>
        <v>0</v>
      </c>
      <c r="BD1162" s="51">
        <f t="shared" ca="1" si="626"/>
        <v>0</v>
      </c>
      <c r="BE1162" s="15">
        <f t="shared" ca="1" si="627"/>
        <v>17948.797986319612</v>
      </c>
      <c r="BF1162" s="39">
        <v>-6872.701</v>
      </c>
      <c r="BG1162" s="15">
        <f t="shared" ca="1" si="628"/>
        <v>509484.0393505877</v>
      </c>
      <c r="BH1162" s="15"/>
      <c r="BI1162" s="15"/>
    </row>
    <row r="1163" spans="1:61" ht="11.25" x14ac:dyDescent="0.2">
      <c r="A1163" s="20">
        <v>41321</v>
      </c>
      <c r="B1163" s="20"/>
      <c r="C1163" s="20">
        <v>1</v>
      </c>
      <c r="D1163" s="20">
        <f t="shared" si="612"/>
        <v>4</v>
      </c>
      <c r="E1163" s="47">
        <f t="shared" si="613"/>
        <v>3</v>
      </c>
      <c r="F1163" s="47">
        <f t="shared" si="614"/>
        <v>43</v>
      </c>
      <c r="G1163" s="21" t="s">
        <v>1244</v>
      </c>
      <c r="H1163" s="29">
        <v>1295</v>
      </c>
      <c r="I1163" s="48"/>
      <c r="J1163" s="29">
        <f t="shared" si="615"/>
        <v>2087.4626865671644</v>
      </c>
      <c r="K1163" s="125">
        <v>114909.04999999999</v>
      </c>
      <c r="L1163" s="125">
        <v>443063.21</v>
      </c>
      <c r="M1163" s="125">
        <v>0</v>
      </c>
      <c r="N1163" s="126">
        <f t="shared" si="595"/>
        <v>255529.1679</v>
      </c>
      <c r="O1163" s="126">
        <f t="shared" ca="1" si="596"/>
        <v>407085.78432920057</v>
      </c>
      <c r="P1163" s="126">
        <f t="shared" ca="1" si="597"/>
        <v>45467</v>
      </c>
      <c r="Q1163" s="49">
        <f t="shared" si="616"/>
        <v>1</v>
      </c>
      <c r="R1163" s="49">
        <f t="shared" si="617"/>
        <v>0</v>
      </c>
      <c r="S1163" s="49">
        <f ca="1">OFFSET(V!$B$7,D1163,Q1163)*H1163</f>
        <v>5814.55</v>
      </c>
      <c r="T1163" s="49">
        <f ca="1">IF(R1163&gt;0,OFFSET(V!$I$7,D1163,R1163)*IF(R1163=1,H1163-9300,IF(R1163=2,H1163-18000,IF(R1163=3,H1163-45000,0))),0)</f>
        <v>0</v>
      </c>
      <c r="U1163" s="49">
        <f>IF(AND(I1163=1,H1163&gt;20000,H1163&lt;=45000),H1163*V!$G$7,0)+IF(AND(I1163=1,H1163&gt;45000,H1163&lt;=50000),V!$G$7/5000*(50000-H1163)*H1163,0)</f>
        <v>0</v>
      </c>
      <c r="V1163" s="50">
        <f t="shared" ca="1" si="598"/>
        <v>5814.55</v>
      </c>
      <c r="W1163" s="51">
        <v>0</v>
      </c>
      <c r="X1163" s="51">
        <v>0</v>
      </c>
      <c r="Y1163" s="52">
        <v>0</v>
      </c>
      <c r="Z1163" s="52">
        <v>74244.151653670342</v>
      </c>
      <c r="AA1163" s="52">
        <v>9267</v>
      </c>
      <c r="AB1163" s="138">
        <f t="shared" si="618"/>
        <v>8267</v>
      </c>
      <c r="AC1163" s="52">
        <v>71455.396929326496</v>
      </c>
      <c r="AD1163" s="138">
        <f t="shared" si="599"/>
        <v>0</v>
      </c>
      <c r="AE1163" s="138">
        <f t="shared" si="600"/>
        <v>1295</v>
      </c>
      <c r="AF1163" s="138">
        <f t="shared" si="601"/>
        <v>0</v>
      </c>
      <c r="AG1163" s="138">
        <f t="shared" si="602"/>
        <v>0</v>
      </c>
      <c r="AH1163" s="29"/>
      <c r="AI1163" s="29"/>
      <c r="AJ1163" s="15"/>
      <c r="AK1163" s="51">
        <f t="shared" ca="1" si="603"/>
        <v>946448.01963514136</v>
      </c>
      <c r="AL1163" s="15">
        <f t="shared" ca="1" si="604"/>
        <v>997729.56963514141</v>
      </c>
      <c r="AM1163" s="49">
        <f t="shared" ca="1" si="605"/>
        <v>5679.782470359788</v>
      </c>
      <c r="AN1163" s="49">
        <f t="shared" ca="1" si="606"/>
        <v>0</v>
      </c>
      <c r="AO1163" s="15"/>
      <c r="AP1163" s="49">
        <f t="shared" ca="1" si="607"/>
        <v>41580.210168588223</v>
      </c>
      <c r="AQ1163" s="15">
        <f t="shared" si="619"/>
        <v>71455.396929326496</v>
      </c>
      <c r="AR1163" s="15">
        <f t="shared" si="620"/>
        <v>0</v>
      </c>
      <c r="AS1163" s="15"/>
      <c r="AT1163" s="15"/>
      <c r="AU1163" s="51">
        <f t="shared" si="608"/>
        <v>4133.5</v>
      </c>
      <c r="AV1163" s="51">
        <f t="shared" ca="1" si="609"/>
        <v>21638.163523113199</v>
      </c>
      <c r="AW1163" s="51">
        <f t="shared" ca="1" si="621"/>
        <v>0</v>
      </c>
      <c r="AX1163" s="15">
        <f t="shared" ca="1" si="622"/>
        <v>0</v>
      </c>
      <c r="AY1163" s="51">
        <f t="shared" ca="1" si="623"/>
        <v>0</v>
      </c>
      <c r="AZ1163" s="52">
        <f t="shared" ca="1" si="610"/>
        <v>0</v>
      </c>
      <c r="BA1163" s="52">
        <f t="shared" ca="1" si="611"/>
        <v>0</v>
      </c>
      <c r="BB1163" s="52">
        <f t="shared" si="624"/>
        <v>0</v>
      </c>
      <c r="BC1163" s="39">
        <f t="shared" si="625"/>
        <v>0</v>
      </c>
      <c r="BD1163" s="51">
        <f t="shared" ca="1" si="626"/>
        <v>0</v>
      </c>
      <c r="BE1163" s="15">
        <f t="shared" ca="1" si="627"/>
        <v>67351.873691701418</v>
      </c>
      <c r="BF1163" s="39">
        <v>-17071.781999999999</v>
      </c>
      <c r="BG1163" s="15">
        <f t="shared" ca="1" si="628"/>
        <v>1053689.4437972028</v>
      </c>
      <c r="BH1163" s="15"/>
      <c r="BI1163" s="15"/>
    </row>
    <row r="1164" spans="1:61" ht="11.25" x14ac:dyDescent="0.2">
      <c r="A1164" s="20">
        <v>41322</v>
      </c>
      <c r="B1164" s="20"/>
      <c r="C1164" s="20">
        <v>1</v>
      </c>
      <c r="D1164" s="20">
        <f t="shared" si="612"/>
        <v>4</v>
      </c>
      <c r="E1164" s="47">
        <f t="shared" si="613"/>
        <v>2</v>
      </c>
      <c r="F1164" s="47">
        <f t="shared" si="614"/>
        <v>42</v>
      </c>
      <c r="G1164" s="21" t="s">
        <v>1245</v>
      </c>
      <c r="H1164" s="29">
        <v>979</v>
      </c>
      <c r="I1164" s="48"/>
      <c r="J1164" s="29">
        <f t="shared" si="615"/>
        <v>1578.0895522388059</v>
      </c>
      <c r="K1164" s="125">
        <v>56141.149999999994</v>
      </c>
      <c r="L1164" s="125">
        <v>71776.77</v>
      </c>
      <c r="M1164" s="125">
        <v>0</v>
      </c>
      <c r="N1164" s="126">
        <f t="shared" si="595"/>
        <v>68414.568299999999</v>
      </c>
      <c r="O1164" s="126">
        <f t="shared" ca="1" si="596"/>
        <v>307750.56591373542</v>
      </c>
      <c r="P1164" s="126">
        <f t="shared" ca="1" si="597"/>
        <v>71801</v>
      </c>
      <c r="Q1164" s="49">
        <f t="shared" si="616"/>
        <v>1</v>
      </c>
      <c r="R1164" s="49">
        <f t="shared" si="617"/>
        <v>0</v>
      </c>
      <c r="S1164" s="49">
        <f ca="1">OFFSET(V!$B$7,D1164,Q1164)*H1164</f>
        <v>4395.71</v>
      </c>
      <c r="T1164" s="49">
        <f ca="1">IF(R1164&gt;0,OFFSET(V!$I$7,D1164,R1164)*IF(R1164=1,H1164-9300,IF(R1164=2,H1164-18000,IF(R1164=3,H1164-45000,0))),0)</f>
        <v>0</v>
      </c>
      <c r="U1164" s="49">
        <f>IF(AND(I1164=1,H1164&gt;20000,H1164&lt;=45000),H1164*V!$G$7,0)+IF(AND(I1164=1,H1164&gt;45000,H1164&lt;=50000),V!$G$7/5000*(50000-H1164)*H1164,0)</f>
        <v>0</v>
      </c>
      <c r="V1164" s="50">
        <f t="shared" ca="1" si="598"/>
        <v>4395.71</v>
      </c>
      <c r="W1164" s="51">
        <v>0</v>
      </c>
      <c r="X1164" s="51">
        <v>0</v>
      </c>
      <c r="Y1164" s="52">
        <v>0</v>
      </c>
      <c r="Z1164" s="52">
        <v>22799.793609150962</v>
      </c>
      <c r="AA1164" s="52">
        <v>1864</v>
      </c>
      <c r="AB1164" s="138">
        <f t="shared" si="618"/>
        <v>864</v>
      </c>
      <c r="AC1164" s="52">
        <v>21943.389020703609</v>
      </c>
      <c r="AD1164" s="138">
        <f t="shared" si="599"/>
        <v>0</v>
      </c>
      <c r="AE1164" s="138">
        <f t="shared" si="600"/>
        <v>979</v>
      </c>
      <c r="AF1164" s="138">
        <f t="shared" si="601"/>
        <v>0</v>
      </c>
      <c r="AG1164" s="138">
        <f t="shared" si="602"/>
        <v>0</v>
      </c>
      <c r="AH1164" s="29"/>
      <c r="AI1164" s="29"/>
      <c r="AJ1164" s="15"/>
      <c r="AK1164" s="51">
        <f t="shared" ca="1" si="603"/>
        <v>715500.08588633453</v>
      </c>
      <c r="AL1164" s="15">
        <f t="shared" ca="1" si="604"/>
        <v>791696.7958863345</v>
      </c>
      <c r="AM1164" s="49">
        <f t="shared" ca="1" si="605"/>
        <v>4293.8278289438094</v>
      </c>
      <c r="AN1164" s="49">
        <f t="shared" ca="1" si="606"/>
        <v>0</v>
      </c>
      <c r="AO1164" s="15"/>
      <c r="AP1164" s="49">
        <f t="shared" ca="1" si="607"/>
        <v>12768.95471162765</v>
      </c>
      <c r="AQ1164" s="15">
        <f t="shared" si="619"/>
        <v>21943.389020703609</v>
      </c>
      <c r="AR1164" s="15">
        <f t="shared" si="620"/>
        <v>0</v>
      </c>
      <c r="AS1164" s="15"/>
      <c r="AT1164" s="15"/>
      <c r="AU1164" s="51">
        <f t="shared" si="608"/>
        <v>432</v>
      </c>
      <c r="AV1164" s="51">
        <f t="shared" ca="1" si="609"/>
        <v>16358.117443341947</v>
      </c>
      <c r="AW1164" s="51">
        <f t="shared" ca="1" si="621"/>
        <v>0</v>
      </c>
      <c r="AX1164" s="15">
        <f t="shared" ca="1" si="622"/>
        <v>7615.6831342659862</v>
      </c>
      <c r="AY1164" s="51">
        <f t="shared" ca="1" si="623"/>
        <v>-462.89131598784513</v>
      </c>
      <c r="AZ1164" s="52">
        <f t="shared" ca="1" si="610"/>
        <v>0</v>
      </c>
      <c r="BA1164" s="52">
        <f t="shared" ca="1" si="611"/>
        <v>0</v>
      </c>
      <c r="BB1164" s="52">
        <f t="shared" si="624"/>
        <v>0</v>
      </c>
      <c r="BC1164" s="39">
        <f t="shared" si="625"/>
        <v>0</v>
      </c>
      <c r="BD1164" s="51">
        <f t="shared" ca="1" si="626"/>
        <v>0</v>
      </c>
      <c r="BE1164" s="15">
        <f t="shared" ca="1" si="627"/>
        <v>29096.180838981749</v>
      </c>
      <c r="BF1164" s="39">
        <v>-9932.3510000000006</v>
      </c>
      <c r="BG1164" s="15">
        <f t="shared" ca="1" si="628"/>
        <v>815154.45355426008</v>
      </c>
      <c r="BH1164" s="15"/>
      <c r="BI1164" s="15"/>
    </row>
    <row r="1165" spans="1:61" ht="11.25" x14ac:dyDescent="0.2">
      <c r="A1165" s="20">
        <v>41323</v>
      </c>
      <c r="B1165" s="20"/>
      <c r="C1165" s="20">
        <v>1</v>
      </c>
      <c r="D1165" s="20">
        <f t="shared" si="612"/>
        <v>4</v>
      </c>
      <c r="E1165" s="47">
        <f t="shared" si="613"/>
        <v>3</v>
      </c>
      <c r="F1165" s="47">
        <f t="shared" si="614"/>
        <v>43</v>
      </c>
      <c r="G1165" s="21" t="s">
        <v>1246</v>
      </c>
      <c r="H1165" s="29">
        <v>1756</v>
      </c>
      <c r="I1165" s="48"/>
      <c r="J1165" s="29">
        <f t="shared" si="615"/>
        <v>2830.5671641791046</v>
      </c>
      <c r="K1165" s="125">
        <v>90946.6</v>
      </c>
      <c r="L1165" s="125">
        <v>251232.41</v>
      </c>
      <c r="M1165" s="125">
        <v>0</v>
      </c>
      <c r="N1165" s="126">
        <f t="shared" si="595"/>
        <v>163462.19190000001</v>
      </c>
      <c r="O1165" s="126">
        <f t="shared" ca="1" si="596"/>
        <v>552002.03651125578</v>
      </c>
      <c r="P1165" s="126">
        <f t="shared" ca="1" si="597"/>
        <v>116562</v>
      </c>
      <c r="Q1165" s="49">
        <f t="shared" si="616"/>
        <v>1</v>
      </c>
      <c r="R1165" s="49">
        <f t="shared" si="617"/>
        <v>0</v>
      </c>
      <c r="S1165" s="49">
        <f ca="1">OFFSET(V!$B$7,D1165,Q1165)*H1165</f>
        <v>7884.4400000000005</v>
      </c>
      <c r="T1165" s="49">
        <f ca="1">IF(R1165&gt;0,OFFSET(V!$I$7,D1165,R1165)*IF(R1165=1,H1165-9300,IF(R1165=2,H1165-18000,IF(R1165=3,H1165-45000,0))),0)</f>
        <v>0</v>
      </c>
      <c r="U1165" s="49">
        <f>IF(AND(I1165=1,H1165&gt;20000,H1165&lt;=45000),H1165*V!$G$7,0)+IF(AND(I1165=1,H1165&gt;45000,H1165&lt;=50000),V!$G$7/5000*(50000-H1165)*H1165,0)</f>
        <v>0</v>
      </c>
      <c r="V1165" s="50">
        <f t="shared" ca="1" si="598"/>
        <v>7884.4400000000005</v>
      </c>
      <c r="W1165" s="51">
        <v>0</v>
      </c>
      <c r="X1165" s="51">
        <v>0</v>
      </c>
      <c r="Y1165" s="52">
        <v>0</v>
      </c>
      <c r="Z1165" s="52">
        <v>42467.693291570671</v>
      </c>
      <c r="AA1165" s="52">
        <v>3417</v>
      </c>
      <c r="AB1165" s="138">
        <f t="shared" si="618"/>
        <v>2417</v>
      </c>
      <c r="AC1165" s="52">
        <v>40872.524141395617</v>
      </c>
      <c r="AD1165" s="138">
        <f t="shared" si="599"/>
        <v>0</v>
      </c>
      <c r="AE1165" s="138">
        <f t="shared" si="600"/>
        <v>1756</v>
      </c>
      <c r="AF1165" s="138">
        <f t="shared" si="601"/>
        <v>0</v>
      </c>
      <c r="AG1165" s="138">
        <f t="shared" si="602"/>
        <v>0</v>
      </c>
      <c r="AH1165" s="29"/>
      <c r="AI1165" s="29"/>
      <c r="AJ1165" s="15"/>
      <c r="AK1165" s="51">
        <f t="shared" ca="1" si="603"/>
        <v>1283368.8976674194</v>
      </c>
      <c r="AL1165" s="15">
        <f t="shared" ca="1" si="604"/>
        <v>1407815.3376674193</v>
      </c>
      <c r="AM1165" s="49">
        <f t="shared" ca="1" si="605"/>
        <v>7701.6973111596817</v>
      </c>
      <c r="AN1165" s="49">
        <f t="shared" ca="1" si="606"/>
        <v>0</v>
      </c>
      <c r="AO1165" s="15"/>
      <c r="AP1165" s="49">
        <f t="shared" ca="1" si="607"/>
        <v>23783.901803817804</v>
      </c>
      <c r="AQ1165" s="15">
        <f t="shared" si="619"/>
        <v>40872.524141395617</v>
      </c>
      <c r="AR1165" s="15">
        <f t="shared" si="620"/>
        <v>0</v>
      </c>
      <c r="AS1165" s="15"/>
      <c r="AT1165" s="15"/>
      <c r="AU1165" s="51">
        <f t="shared" si="608"/>
        <v>1208.5</v>
      </c>
      <c r="AV1165" s="51">
        <f t="shared" ca="1" si="609"/>
        <v>29341.015557209867</v>
      </c>
      <c r="AW1165" s="51">
        <f t="shared" ca="1" si="621"/>
        <v>0</v>
      </c>
      <c r="AX1165" s="15">
        <f t="shared" ca="1" si="622"/>
        <v>13460.893219632053</v>
      </c>
      <c r="AY1165" s="51">
        <f t="shared" ca="1" si="623"/>
        <v>-818.17093318548257</v>
      </c>
      <c r="AZ1165" s="52">
        <f t="shared" ca="1" si="610"/>
        <v>0</v>
      </c>
      <c r="BA1165" s="52">
        <f t="shared" ca="1" si="611"/>
        <v>0</v>
      </c>
      <c r="BB1165" s="52">
        <f t="shared" si="624"/>
        <v>0</v>
      </c>
      <c r="BC1165" s="39">
        <f t="shared" si="625"/>
        <v>0</v>
      </c>
      <c r="BD1165" s="51">
        <f t="shared" ca="1" si="626"/>
        <v>0</v>
      </c>
      <c r="BE1165" s="15">
        <f t="shared" ca="1" si="627"/>
        <v>53515.24642784219</v>
      </c>
      <c r="BF1165" s="39">
        <v>-18896.436000000002</v>
      </c>
      <c r="BG1165" s="15">
        <f t="shared" ca="1" si="628"/>
        <v>1450135.8454064212</v>
      </c>
      <c r="BH1165" s="15"/>
      <c r="BI1165" s="15"/>
    </row>
    <row r="1166" spans="1:61" ht="11.25" x14ac:dyDescent="0.2">
      <c r="A1166" s="20">
        <v>41324</v>
      </c>
      <c r="B1166" s="20"/>
      <c r="C1166" s="20">
        <v>1</v>
      </c>
      <c r="D1166" s="20">
        <f t="shared" si="612"/>
        <v>4</v>
      </c>
      <c r="E1166" s="47">
        <f t="shared" si="613"/>
        <v>2</v>
      </c>
      <c r="F1166" s="47">
        <f t="shared" si="614"/>
        <v>42</v>
      </c>
      <c r="G1166" s="21" t="s">
        <v>1247</v>
      </c>
      <c r="H1166" s="29">
        <v>750</v>
      </c>
      <c r="I1166" s="48"/>
      <c r="J1166" s="29">
        <f t="shared" si="615"/>
        <v>1208.955223880597</v>
      </c>
      <c r="K1166" s="125">
        <v>39586.050000000003</v>
      </c>
      <c r="L1166" s="125">
        <v>37619.279999999999</v>
      </c>
      <c r="M1166" s="125">
        <v>4986</v>
      </c>
      <c r="N1166" s="126">
        <f t="shared" si="595"/>
        <v>48159.475200000001</v>
      </c>
      <c r="O1166" s="126">
        <f t="shared" ca="1" si="596"/>
        <v>235763.96775822426</v>
      </c>
      <c r="P1166" s="126">
        <f t="shared" ca="1" si="597"/>
        <v>56281</v>
      </c>
      <c r="Q1166" s="49">
        <f t="shared" si="616"/>
        <v>1</v>
      </c>
      <c r="R1166" s="49">
        <f t="shared" si="617"/>
        <v>0</v>
      </c>
      <c r="S1166" s="49">
        <f ca="1">OFFSET(V!$B$7,D1166,Q1166)*H1166</f>
        <v>3367.5</v>
      </c>
      <c r="T1166" s="49">
        <f ca="1">IF(R1166&gt;0,OFFSET(V!$I$7,D1166,R1166)*IF(R1166=1,H1166-9300,IF(R1166=2,H1166-18000,IF(R1166=3,H1166-45000,0))),0)</f>
        <v>0</v>
      </c>
      <c r="U1166" s="49">
        <f>IF(AND(I1166=1,H1166&gt;20000,H1166&lt;=45000),H1166*V!$G$7,0)+IF(AND(I1166=1,H1166&gt;45000,H1166&lt;=50000),V!$G$7/5000*(50000-H1166)*H1166,0)</f>
        <v>0</v>
      </c>
      <c r="V1166" s="50">
        <f t="shared" ca="1" si="598"/>
        <v>3367.5</v>
      </c>
      <c r="W1166" s="51">
        <v>0</v>
      </c>
      <c r="X1166" s="51">
        <v>0</v>
      </c>
      <c r="Y1166" s="52">
        <v>0</v>
      </c>
      <c r="Z1166" s="52">
        <v>28483.216208948928</v>
      </c>
      <c r="AA1166" s="52">
        <v>0</v>
      </c>
      <c r="AB1166" s="138">
        <f t="shared" si="618"/>
        <v>0</v>
      </c>
      <c r="AC1166" s="52">
        <v>27413.331214670234</v>
      </c>
      <c r="AD1166" s="138">
        <f t="shared" si="599"/>
        <v>0</v>
      </c>
      <c r="AE1166" s="138">
        <f t="shared" si="600"/>
        <v>750</v>
      </c>
      <c r="AF1166" s="138">
        <f t="shared" si="601"/>
        <v>0</v>
      </c>
      <c r="AG1166" s="138">
        <f t="shared" si="602"/>
        <v>0</v>
      </c>
      <c r="AH1166" s="29"/>
      <c r="AI1166" s="29"/>
      <c r="AJ1166" s="15"/>
      <c r="AK1166" s="51">
        <f t="shared" ca="1" si="603"/>
        <v>548135.91870761081</v>
      </c>
      <c r="AL1166" s="15">
        <f t="shared" ca="1" si="604"/>
        <v>607784.41870761081</v>
      </c>
      <c r="AM1166" s="49">
        <f t="shared" ca="1" si="605"/>
        <v>3289.4493071581787</v>
      </c>
      <c r="AN1166" s="49">
        <f t="shared" ca="1" si="606"/>
        <v>0</v>
      </c>
      <c r="AO1166" s="15"/>
      <c r="AP1166" s="49">
        <f t="shared" ca="1" si="607"/>
        <v>15951.938164369692</v>
      </c>
      <c r="AQ1166" s="15">
        <f t="shared" si="619"/>
        <v>27413.331214670234</v>
      </c>
      <c r="AR1166" s="15">
        <f t="shared" si="620"/>
        <v>0</v>
      </c>
      <c r="AS1166" s="15"/>
      <c r="AT1166" s="15"/>
      <c r="AU1166" s="51">
        <f t="shared" si="608"/>
        <v>0</v>
      </c>
      <c r="AV1166" s="51">
        <f t="shared" ca="1" si="609"/>
        <v>12531.754936165946</v>
      </c>
      <c r="AW1166" s="51">
        <f t="shared" ca="1" si="621"/>
        <v>0</v>
      </c>
      <c r="AX1166" s="15">
        <f t="shared" ca="1" si="622"/>
        <v>1070.3618858654045</v>
      </c>
      <c r="AY1166" s="51">
        <f t="shared" ca="1" si="623"/>
        <v>-65.058014257735039</v>
      </c>
      <c r="AZ1166" s="52">
        <f t="shared" ca="1" si="610"/>
        <v>0</v>
      </c>
      <c r="BA1166" s="52">
        <f t="shared" ca="1" si="611"/>
        <v>0</v>
      </c>
      <c r="BB1166" s="52">
        <f t="shared" si="624"/>
        <v>0</v>
      </c>
      <c r="BC1166" s="39">
        <f t="shared" si="625"/>
        <v>0</v>
      </c>
      <c r="BD1166" s="51">
        <f t="shared" ca="1" si="626"/>
        <v>0</v>
      </c>
      <c r="BE1166" s="15">
        <f t="shared" ca="1" si="627"/>
        <v>28418.635086277904</v>
      </c>
      <c r="BF1166" s="39">
        <v>-7395.7839999999997</v>
      </c>
      <c r="BG1166" s="15">
        <f t="shared" ca="1" si="628"/>
        <v>632096.71910104679</v>
      </c>
      <c r="BH1166" s="15"/>
      <c r="BI1166" s="15"/>
    </row>
    <row r="1167" spans="1:61" ht="11.25" x14ac:dyDescent="0.2">
      <c r="A1167" s="20">
        <v>41325</v>
      </c>
      <c r="B1167" s="20"/>
      <c r="C1167" s="20">
        <v>1</v>
      </c>
      <c r="D1167" s="20">
        <f t="shared" si="612"/>
        <v>4</v>
      </c>
      <c r="E1167" s="47">
        <f t="shared" si="613"/>
        <v>3</v>
      </c>
      <c r="F1167" s="47">
        <f t="shared" si="614"/>
        <v>43</v>
      </c>
      <c r="G1167" s="21" t="s">
        <v>1248</v>
      </c>
      <c r="H1167" s="29">
        <v>1508</v>
      </c>
      <c r="I1167" s="48"/>
      <c r="J1167" s="29">
        <f t="shared" si="615"/>
        <v>2430.8059701492539</v>
      </c>
      <c r="K1167" s="125">
        <v>93951.4</v>
      </c>
      <c r="L1167" s="125">
        <v>344911.05</v>
      </c>
      <c r="M1167" s="125">
        <v>0</v>
      </c>
      <c r="N1167" s="126">
        <f t="shared" si="595"/>
        <v>202160.3175</v>
      </c>
      <c r="O1167" s="126">
        <f t="shared" ca="1" si="596"/>
        <v>474042.75117253629</v>
      </c>
      <c r="P1167" s="126">
        <f t="shared" ca="1" si="597"/>
        <v>81565</v>
      </c>
      <c r="Q1167" s="49">
        <f t="shared" si="616"/>
        <v>1</v>
      </c>
      <c r="R1167" s="49">
        <f t="shared" si="617"/>
        <v>0</v>
      </c>
      <c r="S1167" s="49">
        <f ca="1">OFFSET(V!$B$7,D1167,Q1167)*H1167</f>
        <v>6770.92</v>
      </c>
      <c r="T1167" s="49">
        <f ca="1">IF(R1167&gt;0,OFFSET(V!$I$7,D1167,R1167)*IF(R1167=1,H1167-9300,IF(R1167=2,H1167-18000,IF(R1167=3,H1167-45000,0))),0)</f>
        <v>0</v>
      </c>
      <c r="U1167" s="49">
        <f>IF(AND(I1167=1,H1167&gt;20000,H1167&lt;=45000),H1167*V!$G$7,0)+IF(AND(I1167=1,H1167&gt;45000,H1167&lt;=50000),V!$G$7/5000*(50000-H1167)*H1167,0)</f>
        <v>0</v>
      </c>
      <c r="V1167" s="50">
        <f t="shared" ca="1" si="598"/>
        <v>6770.92</v>
      </c>
      <c r="W1167" s="51">
        <v>0</v>
      </c>
      <c r="X1167" s="51">
        <v>0</v>
      </c>
      <c r="Y1167" s="52">
        <v>0</v>
      </c>
      <c r="Z1167" s="52">
        <v>81854.174690958753</v>
      </c>
      <c r="AA1167" s="52">
        <v>0</v>
      </c>
      <c r="AB1167" s="138">
        <f t="shared" si="618"/>
        <v>0</v>
      </c>
      <c r="AC1167" s="52">
        <v>78779.572701545447</v>
      </c>
      <c r="AD1167" s="138">
        <f t="shared" si="599"/>
        <v>0</v>
      </c>
      <c r="AE1167" s="138">
        <f t="shared" si="600"/>
        <v>1508</v>
      </c>
      <c r="AF1167" s="138">
        <f t="shared" si="601"/>
        <v>0</v>
      </c>
      <c r="AG1167" s="138">
        <f t="shared" si="602"/>
        <v>0</v>
      </c>
      <c r="AH1167" s="29"/>
      <c r="AI1167" s="29"/>
      <c r="AJ1167" s="15"/>
      <c r="AK1167" s="51">
        <f t="shared" ca="1" si="603"/>
        <v>1102118.6205481028</v>
      </c>
      <c r="AL1167" s="15">
        <f t="shared" ca="1" si="604"/>
        <v>1190454.5405481027</v>
      </c>
      <c r="AM1167" s="49">
        <f t="shared" ca="1" si="605"/>
        <v>6613.9860735927114</v>
      </c>
      <c r="AN1167" s="49">
        <f t="shared" ca="1" si="606"/>
        <v>0</v>
      </c>
      <c r="AO1167" s="15"/>
      <c r="AP1167" s="49">
        <f t="shared" ca="1" si="607"/>
        <v>45842.180306711656</v>
      </c>
      <c r="AQ1167" s="15">
        <f t="shared" si="619"/>
        <v>78779.572701545447</v>
      </c>
      <c r="AR1167" s="15">
        <f t="shared" si="620"/>
        <v>0</v>
      </c>
      <c r="AS1167" s="15"/>
      <c r="AT1167" s="15"/>
      <c r="AU1167" s="51">
        <f t="shared" si="608"/>
        <v>0</v>
      </c>
      <c r="AV1167" s="51">
        <f t="shared" ca="1" si="609"/>
        <v>25197.181924984328</v>
      </c>
      <c r="AW1167" s="51">
        <f t="shared" ca="1" si="621"/>
        <v>0</v>
      </c>
      <c r="AX1167" s="15">
        <f t="shared" ca="1" si="622"/>
        <v>0</v>
      </c>
      <c r="AY1167" s="51">
        <f t="shared" ca="1" si="623"/>
        <v>0</v>
      </c>
      <c r="AZ1167" s="52">
        <f t="shared" ca="1" si="610"/>
        <v>0</v>
      </c>
      <c r="BA1167" s="52">
        <f t="shared" ca="1" si="611"/>
        <v>0</v>
      </c>
      <c r="BB1167" s="52">
        <f t="shared" si="624"/>
        <v>0</v>
      </c>
      <c r="BC1167" s="39">
        <f t="shared" si="625"/>
        <v>0</v>
      </c>
      <c r="BD1167" s="51">
        <f t="shared" ca="1" si="626"/>
        <v>0</v>
      </c>
      <c r="BE1167" s="15">
        <f t="shared" ca="1" si="627"/>
        <v>71039.362231695981</v>
      </c>
      <c r="BF1167" s="39">
        <v>-18201.866999999998</v>
      </c>
      <c r="BG1167" s="15">
        <f t="shared" ca="1" si="628"/>
        <v>1249906.0218533913</v>
      </c>
      <c r="BH1167" s="15"/>
      <c r="BI1167" s="15"/>
    </row>
    <row r="1168" spans="1:61" ht="11.25" x14ac:dyDescent="0.2">
      <c r="A1168" s="20">
        <v>41326</v>
      </c>
      <c r="B1168" s="20"/>
      <c r="C1168" s="20">
        <v>1</v>
      </c>
      <c r="D1168" s="20">
        <f t="shared" si="612"/>
        <v>4</v>
      </c>
      <c r="E1168" s="47">
        <f t="shared" si="613"/>
        <v>3</v>
      </c>
      <c r="F1168" s="47">
        <f t="shared" si="614"/>
        <v>43</v>
      </c>
      <c r="G1168" s="21" t="s">
        <v>1249</v>
      </c>
      <c r="H1168" s="29">
        <v>1567</v>
      </c>
      <c r="I1168" s="48"/>
      <c r="J1168" s="29">
        <f t="shared" si="615"/>
        <v>2525.9104477611941</v>
      </c>
      <c r="K1168" s="125">
        <v>87582</v>
      </c>
      <c r="L1168" s="125">
        <v>173271.64</v>
      </c>
      <c r="M1168" s="125">
        <v>0</v>
      </c>
      <c r="N1168" s="126">
        <f t="shared" si="595"/>
        <v>130634.97960000002</v>
      </c>
      <c r="O1168" s="126">
        <f t="shared" ca="1" si="596"/>
        <v>492589.51663618325</v>
      </c>
      <c r="P1168" s="126">
        <f t="shared" ca="1" si="597"/>
        <v>108586</v>
      </c>
      <c r="Q1168" s="49">
        <f t="shared" si="616"/>
        <v>1</v>
      </c>
      <c r="R1168" s="49">
        <f t="shared" si="617"/>
        <v>0</v>
      </c>
      <c r="S1168" s="49">
        <f ca="1">OFFSET(V!$B$7,D1168,Q1168)*H1168</f>
        <v>7035.83</v>
      </c>
      <c r="T1168" s="49">
        <f ca="1">IF(R1168&gt;0,OFFSET(V!$I$7,D1168,R1168)*IF(R1168=1,H1168-9300,IF(R1168=2,H1168-18000,IF(R1168=3,H1168-45000,0))),0)</f>
        <v>0</v>
      </c>
      <c r="U1168" s="49">
        <f>IF(AND(I1168=1,H1168&gt;20000,H1168&lt;=45000),H1168*V!$G$7,0)+IF(AND(I1168=1,H1168&gt;45000,H1168&lt;=50000),V!$G$7/5000*(50000-H1168)*H1168,0)</f>
        <v>0</v>
      </c>
      <c r="V1168" s="50">
        <f t="shared" ca="1" si="598"/>
        <v>7035.83</v>
      </c>
      <c r="W1168" s="51">
        <v>0</v>
      </c>
      <c r="X1168" s="51">
        <v>0</v>
      </c>
      <c r="Y1168" s="52">
        <v>0</v>
      </c>
      <c r="Z1168" s="52">
        <v>66144.502663459367</v>
      </c>
      <c r="AA1168" s="52">
        <v>1852</v>
      </c>
      <c r="AB1168" s="138">
        <f t="shared" si="618"/>
        <v>852</v>
      </c>
      <c r="AC1168" s="52">
        <v>63659.986507189467</v>
      </c>
      <c r="AD1168" s="138">
        <f t="shared" si="599"/>
        <v>0</v>
      </c>
      <c r="AE1168" s="138">
        <f t="shared" si="600"/>
        <v>1567</v>
      </c>
      <c r="AF1168" s="138">
        <f t="shared" si="601"/>
        <v>0</v>
      </c>
      <c r="AG1168" s="138">
        <f t="shared" si="602"/>
        <v>0</v>
      </c>
      <c r="AH1168" s="29"/>
      <c r="AI1168" s="29"/>
      <c r="AJ1168" s="15"/>
      <c r="AK1168" s="51">
        <f t="shared" ca="1" si="603"/>
        <v>1145238.6461531015</v>
      </c>
      <c r="AL1168" s="15">
        <f t="shared" ca="1" si="604"/>
        <v>1260860.4761531015</v>
      </c>
      <c r="AM1168" s="49">
        <f t="shared" ca="1" si="605"/>
        <v>6872.756085755821</v>
      </c>
      <c r="AN1168" s="49">
        <f t="shared" ca="1" si="606"/>
        <v>0</v>
      </c>
      <c r="AO1168" s="15"/>
      <c r="AP1168" s="49">
        <f t="shared" ca="1" si="607"/>
        <v>37044.026512321521</v>
      </c>
      <c r="AQ1168" s="15">
        <f t="shared" si="619"/>
        <v>63659.986507189467</v>
      </c>
      <c r="AR1168" s="15">
        <f t="shared" si="620"/>
        <v>0</v>
      </c>
      <c r="AS1168" s="15"/>
      <c r="AT1168" s="15"/>
      <c r="AU1168" s="51">
        <f t="shared" si="608"/>
        <v>426</v>
      </c>
      <c r="AV1168" s="51">
        <f t="shared" ca="1" si="609"/>
        <v>26183.013313296047</v>
      </c>
      <c r="AW1168" s="51">
        <f t="shared" ca="1" si="621"/>
        <v>0</v>
      </c>
      <c r="AX1168" s="15">
        <f t="shared" ca="1" si="622"/>
        <v>0</v>
      </c>
      <c r="AY1168" s="51">
        <f t="shared" ca="1" si="623"/>
        <v>0</v>
      </c>
      <c r="AZ1168" s="52">
        <f t="shared" ca="1" si="610"/>
        <v>0</v>
      </c>
      <c r="BA1168" s="52">
        <f t="shared" ca="1" si="611"/>
        <v>0</v>
      </c>
      <c r="BB1168" s="52">
        <f t="shared" si="624"/>
        <v>0</v>
      </c>
      <c r="BC1168" s="39">
        <f t="shared" si="625"/>
        <v>0</v>
      </c>
      <c r="BD1168" s="51">
        <f t="shared" ca="1" si="626"/>
        <v>0</v>
      </c>
      <c r="BE1168" s="15">
        <f t="shared" ca="1" si="627"/>
        <v>63653.039825617569</v>
      </c>
      <c r="BF1168" s="39">
        <v>-17037.912</v>
      </c>
      <c r="BG1168" s="15">
        <f t="shared" ca="1" si="628"/>
        <v>1314348.3600644749</v>
      </c>
      <c r="BH1168" s="15"/>
      <c r="BI1168" s="15"/>
    </row>
    <row r="1169" spans="1:61" ht="11.25" x14ac:dyDescent="0.2">
      <c r="A1169" s="20">
        <v>41327</v>
      </c>
      <c r="B1169" s="20"/>
      <c r="C1169" s="20">
        <v>1</v>
      </c>
      <c r="D1169" s="20">
        <f t="shared" si="612"/>
        <v>4</v>
      </c>
      <c r="E1169" s="47">
        <f t="shared" si="613"/>
        <v>3</v>
      </c>
      <c r="F1169" s="47">
        <f t="shared" si="614"/>
        <v>43</v>
      </c>
      <c r="G1169" s="21" t="s">
        <v>1250</v>
      </c>
      <c r="H1169" s="29">
        <v>1484</v>
      </c>
      <c r="I1169" s="48"/>
      <c r="J1169" s="29">
        <f t="shared" si="615"/>
        <v>2392.1194029850744</v>
      </c>
      <c r="K1169" s="125">
        <v>80524.2</v>
      </c>
      <c r="L1169" s="125">
        <v>146811.46</v>
      </c>
      <c r="M1169" s="125">
        <v>0</v>
      </c>
      <c r="N1169" s="126">
        <f t="shared" si="595"/>
        <v>115233.8934</v>
      </c>
      <c r="O1169" s="126">
        <f t="shared" ca="1" si="596"/>
        <v>466498.30420427304</v>
      </c>
      <c r="P1169" s="126">
        <f t="shared" ca="1" si="597"/>
        <v>105379</v>
      </c>
      <c r="Q1169" s="49">
        <f t="shared" si="616"/>
        <v>1</v>
      </c>
      <c r="R1169" s="49">
        <f t="shared" si="617"/>
        <v>0</v>
      </c>
      <c r="S1169" s="49">
        <f ca="1">OFFSET(V!$B$7,D1169,Q1169)*H1169</f>
        <v>6663.1600000000008</v>
      </c>
      <c r="T1169" s="49">
        <f ca="1">IF(R1169&gt;0,OFFSET(V!$I$7,D1169,R1169)*IF(R1169=1,H1169-9300,IF(R1169=2,H1169-18000,IF(R1169=3,H1169-45000,0))),0)</f>
        <v>0</v>
      </c>
      <c r="U1169" s="49">
        <f>IF(AND(I1169=1,H1169&gt;20000,H1169&lt;=45000),H1169*V!$G$7,0)+IF(AND(I1169=1,H1169&gt;45000,H1169&lt;=50000),V!$G$7/5000*(50000-H1169)*H1169,0)</f>
        <v>0</v>
      </c>
      <c r="V1169" s="50">
        <f t="shared" ca="1" si="598"/>
        <v>6663.1600000000008</v>
      </c>
      <c r="W1169" s="51">
        <v>0</v>
      </c>
      <c r="X1169" s="51">
        <v>0</v>
      </c>
      <c r="Y1169" s="52">
        <v>0</v>
      </c>
      <c r="Z1169" s="52">
        <v>27120.949397905566</v>
      </c>
      <c r="AA1169" s="52">
        <v>3225</v>
      </c>
      <c r="AB1169" s="138">
        <f t="shared" si="618"/>
        <v>2225</v>
      </c>
      <c r="AC1169" s="52">
        <v>26102.233794353233</v>
      </c>
      <c r="AD1169" s="138">
        <f t="shared" si="599"/>
        <v>0</v>
      </c>
      <c r="AE1169" s="138">
        <f t="shared" si="600"/>
        <v>1484</v>
      </c>
      <c r="AF1169" s="138">
        <f t="shared" si="601"/>
        <v>0</v>
      </c>
      <c r="AG1169" s="138">
        <f t="shared" si="602"/>
        <v>0</v>
      </c>
      <c r="AH1169" s="29"/>
      <c r="AI1169" s="29"/>
      <c r="AJ1169" s="15"/>
      <c r="AK1169" s="51">
        <f t="shared" ca="1" si="603"/>
        <v>1084578.2711494591</v>
      </c>
      <c r="AL1169" s="15">
        <f t="shared" ca="1" si="604"/>
        <v>1196620.431149459</v>
      </c>
      <c r="AM1169" s="49">
        <f t="shared" ca="1" si="605"/>
        <v>6508.7236957636496</v>
      </c>
      <c r="AN1169" s="49">
        <f t="shared" ca="1" si="606"/>
        <v>0</v>
      </c>
      <c r="AO1169" s="15"/>
      <c r="AP1169" s="49">
        <f t="shared" ca="1" si="607"/>
        <v>15189.004801306945</v>
      </c>
      <c r="AQ1169" s="15">
        <f t="shared" si="619"/>
        <v>26102.233794353233</v>
      </c>
      <c r="AR1169" s="15">
        <f t="shared" si="620"/>
        <v>0</v>
      </c>
      <c r="AS1169" s="15"/>
      <c r="AT1169" s="15"/>
      <c r="AU1169" s="51">
        <f t="shared" si="608"/>
        <v>1112.5</v>
      </c>
      <c r="AV1169" s="51">
        <f t="shared" ca="1" si="609"/>
        <v>24796.165767027018</v>
      </c>
      <c r="AW1169" s="51">
        <f t="shared" ca="1" si="621"/>
        <v>0</v>
      </c>
      <c r="AX1169" s="15">
        <f t="shared" ca="1" si="622"/>
        <v>14995.436773980728</v>
      </c>
      <c r="AY1169" s="51">
        <f t="shared" ca="1" si="623"/>
        <v>-911.44252455685671</v>
      </c>
      <c r="AZ1169" s="52">
        <f t="shared" ca="1" si="610"/>
        <v>0</v>
      </c>
      <c r="BA1169" s="52">
        <f t="shared" ca="1" si="611"/>
        <v>0</v>
      </c>
      <c r="BB1169" s="52">
        <f t="shared" si="624"/>
        <v>0</v>
      </c>
      <c r="BC1169" s="39">
        <f t="shared" si="625"/>
        <v>0</v>
      </c>
      <c r="BD1169" s="51">
        <f t="shared" ca="1" si="626"/>
        <v>0</v>
      </c>
      <c r="BE1169" s="15">
        <f t="shared" ca="1" si="627"/>
        <v>40186.228043777104</v>
      </c>
      <c r="BF1169" s="39">
        <v>-15636.549000000001</v>
      </c>
      <c r="BG1169" s="15">
        <f t="shared" ca="1" si="628"/>
        <v>1227678.8338889997</v>
      </c>
      <c r="BH1169" s="15"/>
      <c r="BI1169" s="15"/>
    </row>
    <row r="1170" spans="1:61" ht="11.25" x14ac:dyDescent="0.2">
      <c r="A1170" s="20">
        <v>41328</v>
      </c>
      <c r="B1170" s="20"/>
      <c r="C1170" s="20">
        <v>1</v>
      </c>
      <c r="D1170" s="20">
        <f t="shared" si="612"/>
        <v>4</v>
      </c>
      <c r="E1170" s="47">
        <f t="shared" si="613"/>
        <v>3</v>
      </c>
      <c r="F1170" s="47">
        <f t="shared" si="614"/>
        <v>43</v>
      </c>
      <c r="G1170" s="21" t="s">
        <v>1251</v>
      </c>
      <c r="H1170" s="29">
        <v>1541</v>
      </c>
      <c r="I1170" s="48"/>
      <c r="J1170" s="29">
        <f t="shared" si="615"/>
        <v>2484</v>
      </c>
      <c r="K1170" s="125">
        <v>97766.849999999991</v>
      </c>
      <c r="L1170" s="125">
        <v>169070.3</v>
      </c>
      <c r="M1170" s="125">
        <v>0</v>
      </c>
      <c r="N1170" s="126">
        <f t="shared" si="595"/>
        <v>136329.549</v>
      </c>
      <c r="O1170" s="126">
        <f t="shared" ca="1" si="596"/>
        <v>484416.36575389811</v>
      </c>
      <c r="P1170" s="126">
        <f t="shared" ca="1" si="597"/>
        <v>104426</v>
      </c>
      <c r="Q1170" s="49">
        <f t="shared" si="616"/>
        <v>1</v>
      </c>
      <c r="R1170" s="49">
        <f t="shared" si="617"/>
        <v>0</v>
      </c>
      <c r="S1170" s="49">
        <f ca="1">OFFSET(V!$B$7,D1170,Q1170)*H1170</f>
        <v>6919.09</v>
      </c>
      <c r="T1170" s="49">
        <f ca="1">IF(R1170&gt;0,OFFSET(V!$I$7,D1170,R1170)*IF(R1170=1,H1170-9300,IF(R1170=2,H1170-18000,IF(R1170=3,H1170-45000,0))),0)</f>
        <v>0</v>
      </c>
      <c r="U1170" s="49">
        <f>IF(AND(I1170=1,H1170&gt;20000,H1170&lt;=45000),H1170*V!$G$7,0)+IF(AND(I1170=1,H1170&gt;45000,H1170&lt;=50000),V!$G$7/5000*(50000-H1170)*H1170,0)</f>
        <v>0</v>
      </c>
      <c r="V1170" s="50">
        <f t="shared" ca="1" si="598"/>
        <v>6919.09</v>
      </c>
      <c r="W1170" s="51">
        <v>0</v>
      </c>
      <c r="X1170" s="51">
        <v>0</v>
      </c>
      <c r="Y1170" s="52">
        <v>5.5999999999999995E-4</v>
      </c>
      <c r="Z1170" s="52">
        <v>52608.547778754823</v>
      </c>
      <c r="AA1170" s="52">
        <v>0</v>
      </c>
      <c r="AB1170" s="138">
        <f t="shared" si="618"/>
        <v>0</v>
      </c>
      <c r="AC1170" s="52">
        <v>50632.468412352384</v>
      </c>
      <c r="AD1170" s="138">
        <f t="shared" si="599"/>
        <v>0</v>
      </c>
      <c r="AE1170" s="138">
        <f t="shared" si="600"/>
        <v>1541</v>
      </c>
      <c r="AF1170" s="138">
        <f t="shared" si="601"/>
        <v>0</v>
      </c>
      <c r="AG1170" s="138">
        <f t="shared" si="602"/>
        <v>0</v>
      </c>
      <c r="AH1170" s="29"/>
      <c r="AI1170" s="29"/>
      <c r="AJ1170" s="15"/>
      <c r="AK1170" s="51">
        <f t="shared" ca="1" si="603"/>
        <v>1126236.6009712375</v>
      </c>
      <c r="AL1170" s="15">
        <f t="shared" ca="1" si="604"/>
        <v>1237581.6909712376</v>
      </c>
      <c r="AM1170" s="49">
        <f t="shared" ca="1" si="605"/>
        <v>6758.7218431076708</v>
      </c>
      <c r="AN1170" s="49">
        <f t="shared" ca="1" si="606"/>
        <v>22.696877004564129</v>
      </c>
      <c r="AO1170" s="15"/>
      <c r="AP1170" s="49">
        <f t="shared" ca="1" si="607"/>
        <v>29463.256358680483</v>
      </c>
      <c r="AQ1170" s="15">
        <f t="shared" si="619"/>
        <v>50632.468412352384</v>
      </c>
      <c r="AR1170" s="15">
        <f t="shared" si="620"/>
        <v>0</v>
      </c>
      <c r="AS1170" s="15"/>
      <c r="AT1170" s="15"/>
      <c r="AU1170" s="51">
        <f t="shared" si="608"/>
        <v>0</v>
      </c>
      <c r="AV1170" s="51">
        <f t="shared" ca="1" si="609"/>
        <v>25748.579142175629</v>
      </c>
      <c r="AW1170" s="51">
        <f t="shared" ca="1" si="621"/>
        <v>0</v>
      </c>
      <c r="AX1170" s="15">
        <f t="shared" ca="1" si="622"/>
        <v>4579.3670885037282</v>
      </c>
      <c r="AY1170" s="51">
        <f t="shared" ca="1" si="623"/>
        <v>-278.34000189048345</v>
      </c>
      <c r="AZ1170" s="52">
        <f t="shared" ca="1" si="610"/>
        <v>0</v>
      </c>
      <c r="BA1170" s="52">
        <f t="shared" ca="1" si="611"/>
        <v>0</v>
      </c>
      <c r="BB1170" s="52">
        <f t="shared" si="624"/>
        <v>0</v>
      </c>
      <c r="BC1170" s="39">
        <f t="shared" si="625"/>
        <v>0</v>
      </c>
      <c r="BD1170" s="51">
        <f t="shared" ca="1" si="626"/>
        <v>0</v>
      </c>
      <c r="BE1170" s="15">
        <f t="shared" ca="1" si="627"/>
        <v>54933.495498965625</v>
      </c>
      <c r="BF1170" s="39">
        <v>-16488.64</v>
      </c>
      <c r="BG1170" s="15">
        <f t="shared" ca="1" si="628"/>
        <v>1282807.9651903156</v>
      </c>
      <c r="BH1170" s="15"/>
      <c r="BI1170" s="15"/>
    </row>
    <row r="1171" spans="1:61" ht="11.25" x14ac:dyDescent="0.2">
      <c r="A1171" s="20">
        <v>41329</v>
      </c>
      <c r="B1171" s="20"/>
      <c r="C1171" s="20">
        <v>1</v>
      </c>
      <c r="D1171" s="20">
        <f t="shared" si="612"/>
        <v>4</v>
      </c>
      <c r="E1171" s="47">
        <f t="shared" si="613"/>
        <v>3</v>
      </c>
      <c r="F1171" s="47">
        <f t="shared" si="614"/>
        <v>43</v>
      </c>
      <c r="G1171" s="21" t="s">
        <v>1252</v>
      </c>
      <c r="H1171" s="29">
        <v>1447</v>
      </c>
      <c r="I1171" s="48"/>
      <c r="J1171" s="29">
        <f t="shared" si="615"/>
        <v>2332.4776119402986</v>
      </c>
      <c r="K1171" s="125">
        <v>86380.15</v>
      </c>
      <c r="L1171" s="125">
        <v>135460.60999999999</v>
      </c>
      <c r="M1171" s="125">
        <v>0</v>
      </c>
      <c r="N1171" s="126">
        <f t="shared" si="595"/>
        <v>115023.34589999999</v>
      </c>
      <c r="O1171" s="126">
        <f t="shared" ca="1" si="596"/>
        <v>454867.28179486736</v>
      </c>
      <c r="P1171" s="126">
        <f t="shared" ca="1" si="597"/>
        <v>101953</v>
      </c>
      <c r="Q1171" s="49">
        <f t="shared" si="616"/>
        <v>1</v>
      </c>
      <c r="R1171" s="49">
        <f t="shared" si="617"/>
        <v>0</v>
      </c>
      <c r="S1171" s="49">
        <f ca="1">OFFSET(V!$B$7,D1171,Q1171)*H1171</f>
        <v>6497.0300000000007</v>
      </c>
      <c r="T1171" s="49">
        <f ca="1">IF(R1171&gt;0,OFFSET(V!$I$7,D1171,R1171)*IF(R1171=1,H1171-9300,IF(R1171=2,H1171-18000,IF(R1171=3,H1171-45000,0))),0)</f>
        <v>0</v>
      </c>
      <c r="U1171" s="49">
        <f>IF(AND(I1171=1,H1171&gt;20000,H1171&lt;=45000),H1171*V!$G$7,0)+IF(AND(I1171=1,H1171&gt;45000,H1171&lt;=50000),V!$G$7/5000*(50000-H1171)*H1171,0)</f>
        <v>0</v>
      </c>
      <c r="V1171" s="50">
        <f t="shared" ca="1" si="598"/>
        <v>6497.0300000000007</v>
      </c>
      <c r="W1171" s="51">
        <v>0</v>
      </c>
      <c r="X1171" s="51">
        <v>0</v>
      </c>
      <c r="Y1171" s="52">
        <v>0</v>
      </c>
      <c r="Z1171" s="52">
        <v>55300.509436567503</v>
      </c>
      <c r="AA1171" s="52">
        <v>22940</v>
      </c>
      <c r="AB1171" s="138">
        <f t="shared" si="618"/>
        <v>21940</v>
      </c>
      <c r="AC1171" s="52">
        <v>53223.314755035637</v>
      </c>
      <c r="AD1171" s="138">
        <f t="shared" si="599"/>
        <v>0</v>
      </c>
      <c r="AE1171" s="138">
        <f t="shared" si="600"/>
        <v>1447</v>
      </c>
      <c r="AF1171" s="138">
        <f t="shared" si="601"/>
        <v>0</v>
      </c>
      <c r="AG1171" s="138">
        <f t="shared" si="602"/>
        <v>0</v>
      </c>
      <c r="AH1171" s="29"/>
      <c r="AI1171" s="29"/>
      <c r="AJ1171" s="15"/>
      <c r="AK1171" s="51">
        <f t="shared" ca="1" si="603"/>
        <v>1057536.8991598838</v>
      </c>
      <c r="AL1171" s="15">
        <f t="shared" ca="1" si="604"/>
        <v>1165986.9291598839</v>
      </c>
      <c r="AM1171" s="49">
        <f t="shared" ca="1" si="605"/>
        <v>6346.4441966105123</v>
      </c>
      <c r="AN1171" s="49">
        <f t="shared" ca="1" si="606"/>
        <v>0</v>
      </c>
      <c r="AO1171" s="15"/>
      <c r="AP1171" s="49">
        <f t="shared" ca="1" si="607"/>
        <v>30970.881255787095</v>
      </c>
      <c r="AQ1171" s="15">
        <f t="shared" si="619"/>
        <v>53223.314755035637</v>
      </c>
      <c r="AR1171" s="15">
        <f t="shared" si="620"/>
        <v>0</v>
      </c>
      <c r="AS1171" s="15"/>
      <c r="AT1171" s="15"/>
      <c r="AU1171" s="51">
        <f t="shared" si="608"/>
        <v>10970</v>
      </c>
      <c r="AV1171" s="51">
        <f t="shared" ca="1" si="609"/>
        <v>24177.932523509498</v>
      </c>
      <c r="AW1171" s="51">
        <f t="shared" ca="1" si="621"/>
        <v>0</v>
      </c>
      <c r="AX1171" s="15">
        <f t="shared" ca="1" si="622"/>
        <v>12895.499024260964</v>
      </c>
      <c r="AY1171" s="51">
        <f t="shared" ca="1" si="623"/>
        <v>-783.80552452376344</v>
      </c>
      <c r="AZ1171" s="52">
        <f t="shared" ca="1" si="610"/>
        <v>0</v>
      </c>
      <c r="BA1171" s="52">
        <f t="shared" ca="1" si="611"/>
        <v>0</v>
      </c>
      <c r="BB1171" s="52">
        <f t="shared" si="624"/>
        <v>0</v>
      </c>
      <c r="BC1171" s="39">
        <f t="shared" si="625"/>
        <v>0</v>
      </c>
      <c r="BD1171" s="51">
        <f t="shared" ca="1" si="626"/>
        <v>0</v>
      </c>
      <c r="BE1171" s="15">
        <f t="shared" ca="1" si="627"/>
        <v>65335.008254772838</v>
      </c>
      <c r="BF1171" s="39">
        <v>-15249.053</v>
      </c>
      <c r="BG1171" s="15">
        <f t="shared" ca="1" si="628"/>
        <v>1222419.328611267</v>
      </c>
      <c r="BH1171" s="15"/>
      <c r="BI1171" s="15"/>
    </row>
    <row r="1172" spans="1:61" ht="11.25" x14ac:dyDescent="0.2">
      <c r="A1172" s="20">
        <v>41331</v>
      </c>
      <c r="B1172" s="20"/>
      <c r="C1172" s="20">
        <v>1</v>
      </c>
      <c r="D1172" s="20">
        <f t="shared" si="612"/>
        <v>4</v>
      </c>
      <c r="E1172" s="47">
        <f t="shared" si="613"/>
        <v>3</v>
      </c>
      <c r="F1172" s="47">
        <f t="shared" si="614"/>
        <v>43</v>
      </c>
      <c r="G1172" s="21" t="s">
        <v>1253</v>
      </c>
      <c r="H1172" s="29">
        <v>1027</v>
      </c>
      <c r="I1172" s="48"/>
      <c r="J1172" s="29">
        <f t="shared" si="615"/>
        <v>1655.4626865671642</v>
      </c>
      <c r="K1172" s="125">
        <v>54080.800000000003</v>
      </c>
      <c r="L1172" s="125">
        <v>60749.9</v>
      </c>
      <c r="M1172" s="125">
        <v>4111</v>
      </c>
      <c r="N1172" s="126">
        <f t="shared" ref="N1172:N1235" si="629">K1172*K$2+L1172*L$2+M1172*M$2</f>
        <v>66741.637000000002</v>
      </c>
      <c r="O1172" s="126">
        <f t="shared" ref="O1172:O1235" ca="1" si="630">OFFSET($O$4,D1172,0)*J1172</f>
        <v>322839.45985026174</v>
      </c>
      <c r="P1172" s="126">
        <f t="shared" ref="P1172:P1235" ca="1" si="631">ROUND(IF(O1172&gt;N1172,(O1172-N1172)*$P$2,0),0)</f>
        <v>76829</v>
      </c>
      <c r="Q1172" s="49">
        <f t="shared" si="616"/>
        <v>1</v>
      </c>
      <c r="R1172" s="49">
        <f t="shared" si="617"/>
        <v>0</v>
      </c>
      <c r="S1172" s="49">
        <f ca="1">OFFSET(V!$B$7,D1172,Q1172)*H1172</f>
        <v>4611.2300000000005</v>
      </c>
      <c r="T1172" s="49">
        <f ca="1">IF(R1172&gt;0,OFFSET(V!$I$7,D1172,R1172)*IF(R1172=1,H1172-9300,IF(R1172=2,H1172-18000,IF(R1172=3,H1172-45000,0))),0)</f>
        <v>0</v>
      </c>
      <c r="U1172" s="49">
        <f>IF(AND(I1172=1,H1172&gt;20000,H1172&lt;=45000),H1172*V!$G$7,0)+IF(AND(I1172=1,H1172&gt;45000,H1172&lt;=50000),V!$G$7/5000*(50000-H1172)*H1172,0)</f>
        <v>0</v>
      </c>
      <c r="V1172" s="50">
        <f t="shared" ref="V1172:V1235" ca="1" si="632">SUM(S1172:U1172)</f>
        <v>4611.2300000000005</v>
      </c>
      <c r="W1172" s="51">
        <v>0</v>
      </c>
      <c r="X1172" s="51">
        <v>0</v>
      </c>
      <c r="Y1172" s="52">
        <v>0</v>
      </c>
      <c r="Z1172" s="52">
        <v>37756.09543396582</v>
      </c>
      <c r="AA1172" s="52">
        <v>2999</v>
      </c>
      <c r="AB1172" s="138">
        <f t="shared" si="618"/>
        <v>1999</v>
      </c>
      <c r="AC1172" s="52">
        <v>36337.903062324061</v>
      </c>
      <c r="AD1172" s="138">
        <f t="shared" ref="AD1172:AD1235" si="633">IF(AND(H1172&lt;=$AD$1,I1172=0),0,1)</f>
        <v>0</v>
      </c>
      <c r="AE1172" s="138">
        <f t="shared" ref="AE1172:AE1235" si="634">IF(AD1172=0,H1172,0)</f>
        <v>1027</v>
      </c>
      <c r="AF1172" s="138">
        <f t="shared" ref="AF1172:AF1235" si="635">H1172-AE1172</f>
        <v>0</v>
      </c>
      <c r="AG1172" s="138">
        <f t="shared" ref="AG1172:AG1235" si="636">J1172*AD1172</f>
        <v>0</v>
      </c>
      <c r="AH1172" s="29"/>
      <c r="AI1172" s="29"/>
      <c r="AJ1172" s="15"/>
      <c r="AK1172" s="51">
        <f t="shared" ref="AK1172:AK1235" ca="1" si="637">OFFSET($AK$4,D1172,0)/OFFSET($J$4,D1172,0)*J1172</f>
        <v>750580.78468362172</v>
      </c>
      <c r="AL1172" s="15">
        <f t="shared" ref="AL1172:AL1235" ca="1" si="638">AK1172+P1172+V1172+W1172+X1172</f>
        <v>832021.0146836217</v>
      </c>
      <c r="AM1172" s="49">
        <f t="shared" ref="AM1172:AM1235" ca="1" si="639">OFFSET($AM$4,D1172,0)/OFFSET($H$4,D1172,0)*H1172</f>
        <v>4504.352584601932</v>
      </c>
      <c r="AN1172" s="49">
        <f t="shared" ref="AN1172:AN1235" ca="1" si="640">OFFSET($AN$4,D1172,0)/OFFSET($Y$4,D1172,0)*Y1172</f>
        <v>0</v>
      </c>
      <c r="AO1172" s="15"/>
      <c r="AP1172" s="49">
        <f t="shared" ref="AP1172:AP1235" ca="1" si="641">OFFSET($AP$4,D1172,0)/OFFSET($Z$4,D1172,0)*Z1172</f>
        <v>21145.185827063902</v>
      </c>
      <c r="AQ1172" s="15">
        <f t="shared" si="619"/>
        <v>36337.903062324061</v>
      </c>
      <c r="AR1172" s="15">
        <f t="shared" si="620"/>
        <v>0</v>
      </c>
      <c r="AS1172" s="15"/>
      <c r="AT1172" s="15"/>
      <c r="AU1172" s="51">
        <f t="shared" ref="AU1172:AU1235" si="642">IF(AD1172=0,AB1172*$AU$4,0)</f>
        <v>999.5</v>
      </c>
      <c r="AV1172" s="51">
        <f t="shared" ref="AV1172:AV1235" ca="1" si="643">OFFSET($AV$4,D1172,0)/OFFSET($AE$4,D1172,0)*AE1172</f>
        <v>17160.149759256568</v>
      </c>
      <c r="AW1172" s="51">
        <f t="shared" ca="1" si="621"/>
        <v>0</v>
      </c>
      <c r="AX1172" s="15">
        <f t="shared" ca="1" si="622"/>
        <v>2966.9325239964091</v>
      </c>
      <c r="AY1172" s="51">
        <f t="shared" ca="1" si="623"/>
        <v>-180.33409167202757</v>
      </c>
      <c r="AZ1172" s="52">
        <f t="shared" ref="AZ1172:AZ1235" ca="1" si="644">OFFSET($AT$4,D1172,0)*$AZ$2/OFFSET($AF$4,D1172,0)*AF1172</f>
        <v>0</v>
      </c>
      <c r="BA1172" s="52">
        <f t="shared" ref="BA1172:BA1235" ca="1" si="645">OFFSET($AT$4,D1172,0)*$BA$2/OFFSET($AG$4,D1172,0)*AG1172</f>
        <v>0</v>
      </c>
      <c r="BB1172" s="52">
        <f t="shared" si="624"/>
        <v>0</v>
      </c>
      <c r="BC1172" s="39">
        <f t="shared" si="625"/>
        <v>0</v>
      </c>
      <c r="BD1172" s="51">
        <f t="shared" ca="1" si="626"/>
        <v>0</v>
      </c>
      <c r="BE1172" s="15">
        <f t="shared" ca="1" si="627"/>
        <v>39124.501494648444</v>
      </c>
      <c r="BF1172" s="39">
        <v>-10299.913</v>
      </c>
      <c r="BG1172" s="15">
        <f t="shared" ca="1" si="628"/>
        <v>865349.95576287201</v>
      </c>
      <c r="BH1172" s="15"/>
      <c r="BI1172" s="15"/>
    </row>
    <row r="1173" spans="1:61" ht="11.25" x14ac:dyDescent="0.2">
      <c r="A1173" s="20">
        <v>41332</v>
      </c>
      <c r="B1173" s="20"/>
      <c r="C1173" s="20">
        <v>1</v>
      </c>
      <c r="D1173" s="20">
        <f t="shared" ref="D1173:D1236" si="646">INT(A1173/10000)</f>
        <v>4</v>
      </c>
      <c r="E1173" s="47">
        <f t="shared" ref="E1173:E1236" si="647">IF(H1173&lt;=500,1,IF(H1173&lt;=1000,2,IF(H1173&lt;=2500,3,IF(H1173&lt;=5000,4,IF(H1173&lt;=10000,5,IF(H1173&lt;=20000,6,IF(H1173&lt;=50000,7,8)))))))</f>
        <v>4</v>
      </c>
      <c r="F1173" s="47">
        <f t="shared" ref="F1173:F1236" si="648">D1173*10+E1173</f>
        <v>44</v>
      </c>
      <c r="G1173" s="21" t="s">
        <v>1254</v>
      </c>
      <c r="H1173" s="29">
        <v>3631</v>
      </c>
      <c r="I1173" s="48"/>
      <c r="J1173" s="29">
        <f t="shared" ref="J1173:J1236" si="649">IF(AND(I1173=1,H1173&lt;=20000),H1173*2,IF(H1173&lt;=10000,H1173*(1+41/67),IF(H1173&lt;=20000,H1173*(1+2/3),IF(H1173&lt;=50000,H1173*(2),H1173*(2+1/3))))+IF(AND(H1173&gt;9000,H1173&lt;=10000),(H1173-9000)*(110/201),0)+IF(AND(H1173&gt;18000,H1173&lt;=20000),(H1173-18000)*(3+1/3),0)+IF(AND(H1173&gt;45000,H1173&lt;=50000),(H1173-45000)*(3+1/3),0))</f>
        <v>5852.9552238805973</v>
      </c>
      <c r="K1173" s="125">
        <v>254870.6</v>
      </c>
      <c r="L1173" s="125">
        <v>819025.02</v>
      </c>
      <c r="M1173" s="125">
        <v>0</v>
      </c>
      <c r="N1173" s="126">
        <f t="shared" si="629"/>
        <v>502926.58980000002</v>
      </c>
      <c r="O1173" s="126">
        <f t="shared" ca="1" si="630"/>
        <v>1141411.9559068165</v>
      </c>
      <c r="P1173" s="126">
        <f t="shared" ca="1" si="631"/>
        <v>191546</v>
      </c>
      <c r="Q1173" s="49">
        <f t="shared" ref="Q1173:Q1236" si="650">IF(AND(I1173=1,H1173&lt;=20000),3,IF(H1173&lt;=10000,1,IF(H1173&lt;=20000,2,IF(H1173&lt;=50000,3,4))))</f>
        <v>1</v>
      </c>
      <c r="R1173" s="49">
        <f t="shared" ref="R1173:R1236" si="651">IF(AND(I1173=1,H1173&lt;=45000),0,IF(AND(H1173&gt;9300,H1173&lt;=10000),1,IF(AND(H1173&gt;18000,H1173&lt;=20000),2,IF(AND(H1173&gt;45000,H1173&lt;=50000),3,0))))</f>
        <v>0</v>
      </c>
      <c r="S1173" s="49">
        <f ca="1">OFFSET(V!$B$7,D1173,Q1173)*H1173</f>
        <v>16303.19</v>
      </c>
      <c r="T1173" s="49">
        <f ca="1">IF(R1173&gt;0,OFFSET(V!$I$7,D1173,R1173)*IF(R1173=1,H1173-9300,IF(R1173=2,H1173-18000,IF(R1173=3,H1173-45000,0))),0)</f>
        <v>0</v>
      </c>
      <c r="U1173" s="49">
        <f>IF(AND(I1173=1,H1173&gt;20000,H1173&lt;=45000),H1173*V!$G$7,0)+IF(AND(I1173=1,H1173&gt;45000,H1173&lt;=50000),V!$G$7/5000*(50000-H1173)*H1173,0)</f>
        <v>0</v>
      </c>
      <c r="V1173" s="50">
        <f t="shared" ca="1" si="632"/>
        <v>16303.19</v>
      </c>
      <c r="W1173" s="51">
        <v>18437.18</v>
      </c>
      <c r="X1173" s="51">
        <v>0</v>
      </c>
      <c r="Y1173" s="52">
        <v>0</v>
      </c>
      <c r="Z1173" s="52">
        <v>107052.70960662194</v>
      </c>
      <c r="AA1173" s="52">
        <v>1435</v>
      </c>
      <c r="AB1173" s="138">
        <f t="shared" ref="AB1173:AB1236" si="652">MAX(AA1173-$AB$3,0)</f>
        <v>435</v>
      </c>
      <c r="AC1173" s="52">
        <v>103031.60164027456</v>
      </c>
      <c r="AD1173" s="138">
        <f t="shared" si="633"/>
        <v>0</v>
      </c>
      <c r="AE1173" s="138">
        <f t="shared" si="634"/>
        <v>3631</v>
      </c>
      <c r="AF1173" s="138">
        <f t="shared" si="635"/>
        <v>0</v>
      </c>
      <c r="AG1173" s="138">
        <f t="shared" si="636"/>
        <v>0</v>
      </c>
      <c r="AH1173" s="29"/>
      <c r="AI1173" s="29"/>
      <c r="AJ1173" s="15"/>
      <c r="AK1173" s="51">
        <f t="shared" ca="1" si="637"/>
        <v>2653708.6944364463</v>
      </c>
      <c r="AL1173" s="15">
        <f t="shared" ca="1" si="638"/>
        <v>2879995.0644364464</v>
      </c>
      <c r="AM1173" s="49">
        <f t="shared" ca="1" si="639"/>
        <v>15925.320579055127</v>
      </c>
      <c r="AN1173" s="49">
        <f t="shared" ca="1" si="640"/>
        <v>0</v>
      </c>
      <c r="AO1173" s="15"/>
      <c r="AP1173" s="49">
        <f t="shared" ca="1" si="641"/>
        <v>59954.542754077389</v>
      </c>
      <c r="AQ1173" s="15">
        <f t="shared" ref="AQ1173:AQ1236" si="653">IF(AD1173=0,AC1173,0)</f>
        <v>103031.60164027456</v>
      </c>
      <c r="AR1173" s="15">
        <f t="shared" ref="AR1173:AR1236" si="654">AC1173-AQ1173</f>
        <v>0</v>
      </c>
      <c r="AS1173" s="15"/>
      <c r="AT1173" s="15"/>
      <c r="AU1173" s="51">
        <f t="shared" si="642"/>
        <v>217.5</v>
      </c>
      <c r="AV1173" s="51">
        <f t="shared" ca="1" si="643"/>
        <v>60670.402897624728</v>
      </c>
      <c r="AW1173" s="51">
        <f t="shared" ref="AW1173:AW1236" ca="1" si="655">IF(AD1173=0,MAX(0,AC1173*$AW$1-(AP1173+AU1173+AV1173)),0)</f>
        <v>0</v>
      </c>
      <c r="AX1173" s="15">
        <f t="shared" ref="AX1173:AX1236" ca="1" si="656">IF(AD1173=0,MAX(0,(AP1173+AU1173+AV1173)-AC1173),0)</f>
        <v>17810.844011427558</v>
      </c>
      <c r="AY1173" s="51">
        <f t="shared" ref="AY1173:AY1236" ca="1" si="657">-OFFSET($AW$4,D1173,0)/OFFSET($AX$4,D1173,0)*AX1173</f>
        <v>-1082.5667084557019</v>
      </c>
      <c r="AZ1173" s="52">
        <f t="shared" ca="1" si="644"/>
        <v>0</v>
      </c>
      <c r="BA1173" s="52">
        <f t="shared" ca="1" si="645"/>
        <v>0</v>
      </c>
      <c r="BB1173" s="52">
        <f t="shared" ref="BB1173:BB1236" si="658">IF(AD1173=1,MAX(0,AC1173*$BB$1-(AP1173+AZ1173+BA1173)),0)</f>
        <v>0</v>
      </c>
      <c r="BC1173" s="39">
        <f t="shared" ref="BC1173:BC1236" si="659">IF(AD1173=1,MAX(0,(AP1173+AZ1173+BA1173)-AC1173),0)</f>
        <v>0</v>
      </c>
      <c r="BD1173" s="51">
        <f t="shared" ref="BD1173:BD1236" ca="1" si="660">-OFFSET($BB$4,D1173,0)/OFFSET($BC$4,D1173,0)*BC1173</f>
        <v>0</v>
      </c>
      <c r="BE1173" s="15">
        <f t="shared" ref="BE1173:BE1236" ca="1" si="661">AP1173+AU1173+AV1173+AW1173+AY1173+AZ1173+BA1173+BB1173+BD1173</f>
        <v>119759.87894324641</v>
      </c>
      <c r="BF1173" s="39">
        <v>-42404.262000000002</v>
      </c>
      <c r="BG1173" s="15">
        <f t="shared" ref="BG1173:BG1236" ca="1" si="662">AL1173+AM1173+AN1173+BE1173+BF1173</f>
        <v>2973276.0019587479</v>
      </c>
      <c r="BH1173" s="15"/>
      <c r="BI1173" s="15"/>
    </row>
    <row r="1174" spans="1:61" ht="11.25" x14ac:dyDescent="0.2">
      <c r="A1174" s="20">
        <v>41333</v>
      </c>
      <c r="B1174" s="20"/>
      <c r="C1174" s="20">
        <v>1</v>
      </c>
      <c r="D1174" s="20">
        <f t="shared" si="646"/>
        <v>4</v>
      </c>
      <c r="E1174" s="47">
        <f t="shared" si="647"/>
        <v>1</v>
      </c>
      <c r="F1174" s="47">
        <f t="shared" si="648"/>
        <v>41</v>
      </c>
      <c r="G1174" s="21" t="s">
        <v>1255</v>
      </c>
      <c r="H1174" s="29">
        <v>497</v>
      </c>
      <c r="I1174" s="48"/>
      <c r="J1174" s="29">
        <f t="shared" si="649"/>
        <v>801.1343283582089</v>
      </c>
      <c r="K1174" s="125">
        <v>27647.5</v>
      </c>
      <c r="L1174" s="125">
        <v>20498.16</v>
      </c>
      <c r="M1174" s="125">
        <v>5624</v>
      </c>
      <c r="N1174" s="126">
        <f t="shared" si="629"/>
        <v>33524.482400000001</v>
      </c>
      <c r="O1174" s="126">
        <f t="shared" ca="1" si="630"/>
        <v>156232.92263444993</v>
      </c>
      <c r="P1174" s="126">
        <f t="shared" ca="1" si="631"/>
        <v>36813</v>
      </c>
      <c r="Q1174" s="49">
        <f t="shared" si="650"/>
        <v>1</v>
      </c>
      <c r="R1174" s="49">
        <f t="shared" si="651"/>
        <v>0</v>
      </c>
      <c r="S1174" s="49">
        <f ca="1">OFFSET(V!$B$7,D1174,Q1174)*H1174</f>
        <v>2231.5300000000002</v>
      </c>
      <c r="T1174" s="49">
        <f ca="1">IF(R1174&gt;0,OFFSET(V!$I$7,D1174,R1174)*IF(R1174=1,H1174-9300,IF(R1174=2,H1174-18000,IF(R1174=3,H1174-45000,0))),0)</f>
        <v>0</v>
      </c>
      <c r="U1174" s="49">
        <f>IF(AND(I1174=1,H1174&gt;20000,H1174&lt;=45000),H1174*V!$G$7,0)+IF(AND(I1174=1,H1174&gt;45000,H1174&lt;=50000),V!$G$7/5000*(50000-H1174)*H1174,0)</f>
        <v>0</v>
      </c>
      <c r="V1174" s="50">
        <f t="shared" ca="1" si="632"/>
        <v>2231.5300000000002</v>
      </c>
      <c r="W1174" s="51">
        <v>0</v>
      </c>
      <c r="X1174" s="51">
        <v>0</v>
      </c>
      <c r="Y1174" s="52">
        <v>0</v>
      </c>
      <c r="Z1174" s="52">
        <v>20637.457032186794</v>
      </c>
      <c r="AA1174" s="52">
        <v>0</v>
      </c>
      <c r="AB1174" s="138">
        <f t="shared" si="652"/>
        <v>0</v>
      </c>
      <c r="AC1174" s="52">
        <v>19862.274010830137</v>
      </c>
      <c r="AD1174" s="138">
        <f t="shared" si="633"/>
        <v>0</v>
      </c>
      <c r="AE1174" s="138">
        <f t="shared" si="634"/>
        <v>497</v>
      </c>
      <c r="AF1174" s="138">
        <f t="shared" si="635"/>
        <v>0</v>
      </c>
      <c r="AG1174" s="138">
        <f t="shared" si="636"/>
        <v>0</v>
      </c>
      <c r="AH1174" s="29"/>
      <c r="AI1174" s="29"/>
      <c r="AJ1174" s="15"/>
      <c r="AK1174" s="51">
        <f t="shared" ca="1" si="637"/>
        <v>363231.40213024337</v>
      </c>
      <c r="AL1174" s="15">
        <f t="shared" ca="1" si="638"/>
        <v>402275.9321302434</v>
      </c>
      <c r="AM1174" s="49">
        <f t="shared" ca="1" si="639"/>
        <v>2179.8084075434863</v>
      </c>
      <c r="AN1174" s="49">
        <f t="shared" ca="1" si="640"/>
        <v>0</v>
      </c>
      <c r="AO1174" s="15"/>
      <c r="AP1174" s="49">
        <f t="shared" ca="1" si="641"/>
        <v>11557.944721981536</v>
      </c>
      <c r="AQ1174" s="15">
        <f t="shared" si="653"/>
        <v>19862.274010830137</v>
      </c>
      <c r="AR1174" s="15">
        <f t="shared" si="654"/>
        <v>0</v>
      </c>
      <c r="AS1174" s="15"/>
      <c r="AT1174" s="15"/>
      <c r="AU1174" s="51">
        <f t="shared" si="642"/>
        <v>0</v>
      </c>
      <c r="AV1174" s="51">
        <f t="shared" ca="1" si="643"/>
        <v>8304.3762710326337</v>
      </c>
      <c r="AW1174" s="51">
        <f t="shared" ca="1" si="655"/>
        <v>0</v>
      </c>
      <c r="AX1174" s="15">
        <f t="shared" ca="1" si="656"/>
        <v>4.6982184030639473E-2</v>
      </c>
      <c r="AY1174" s="51">
        <f t="shared" ca="1" si="657"/>
        <v>-2.8556394233466105E-3</v>
      </c>
      <c r="AZ1174" s="52">
        <f t="shared" ca="1" si="644"/>
        <v>0</v>
      </c>
      <c r="BA1174" s="52">
        <f t="shared" ca="1" si="645"/>
        <v>0</v>
      </c>
      <c r="BB1174" s="52">
        <f t="shared" si="658"/>
        <v>0</v>
      </c>
      <c r="BC1174" s="39">
        <f t="shared" si="659"/>
        <v>0</v>
      </c>
      <c r="BD1174" s="51">
        <f t="shared" ca="1" si="660"/>
        <v>0</v>
      </c>
      <c r="BE1174" s="15">
        <f t="shared" ca="1" si="661"/>
        <v>19862.318137374743</v>
      </c>
      <c r="BF1174" s="39">
        <v>-4993.0730000000003</v>
      </c>
      <c r="BG1174" s="15">
        <f t="shared" ca="1" si="662"/>
        <v>419324.98567516165</v>
      </c>
      <c r="BH1174" s="15"/>
      <c r="BI1174" s="15"/>
    </row>
    <row r="1175" spans="1:61" ht="11.25" x14ac:dyDescent="0.2">
      <c r="A1175" s="20">
        <v>41334</v>
      </c>
      <c r="B1175" s="20"/>
      <c r="C1175" s="20">
        <v>1</v>
      </c>
      <c r="D1175" s="20">
        <f t="shared" si="646"/>
        <v>4</v>
      </c>
      <c r="E1175" s="47">
        <f t="shared" si="647"/>
        <v>3</v>
      </c>
      <c r="F1175" s="47">
        <f t="shared" si="648"/>
        <v>43</v>
      </c>
      <c r="G1175" s="21" t="s">
        <v>1256</v>
      </c>
      <c r="H1175" s="29">
        <v>1742</v>
      </c>
      <c r="I1175" s="48"/>
      <c r="J1175" s="29">
        <f t="shared" si="649"/>
        <v>2808</v>
      </c>
      <c r="K1175" s="125">
        <v>92768.599999999991</v>
      </c>
      <c r="L1175" s="125">
        <v>287070.65000000002</v>
      </c>
      <c r="M1175" s="125">
        <v>0</v>
      </c>
      <c r="N1175" s="126">
        <f t="shared" si="629"/>
        <v>178750.9455</v>
      </c>
      <c r="O1175" s="126">
        <f t="shared" ca="1" si="630"/>
        <v>547601.1091131022</v>
      </c>
      <c r="P1175" s="126">
        <f t="shared" ca="1" si="631"/>
        <v>110655</v>
      </c>
      <c r="Q1175" s="49">
        <f t="shared" si="650"/>
        <v>1</v>
      </c>
      <c r="R1175" s="49">
        <f t="shared" si="651"/>
        <v>0</v>
      </c>
      <c r="S1175" s="49">
        <f ca="1">OFFSET(V!$B$7,D1175,Q1175)*H1175</f>
        <v>7821.58</v>
      </c>
      <c r="T1175" s="49">
        <f ca="1">IF(R1175&gt;0,OFFSET(V!$I$7,D1175,R1175)*IF(R1175=1,H1175-9300,IF(R1175=2,H1175-18000,IF(R1175=3,H1175-45000,0))),0)</f>
        <v>0</v>
      </c>
      <c r="U1175" s="49">
        <f>IF(AND(I1175=1,H1175&gt;20000,H1175&lt;=45000),H1175*V!$G$7,0)+IF(AND(I1175=1,H1175&gt;45000,H1175&lt;=50000),V!$G$7/5000*(50000-H1175)*H1175,0)</f>
        <v>0</v>
      </c>
      <c r="V1175" s="50">
        <f t="shared" ca="1" si="632"/>
        <v>7821.58</v>
      </c>
      <c r="W1175" s="51">
        <v>0</v>
      </c>
      <c r="X1175" s="51">
        <v>0</v>
      </c>
      <c r="Y1175" s="52">
        <v>0</v>
      </c>
      <c r="Z1175" s="52">
        <v>57957.907894449956</v>
      </c>
      <c r="AA1175" s="52">
        <v>0</v>
      </c>
      <c r="AB1175" s="138">
        <f t="shared" si="652"/>
        <v>0</v>
      </c>
      <c r="AC1175" s="52">
        <v>55780.896158795724</v>
      </c>
      <c r="AD1175" s="138">
        <f t="shared" si="633"/>
        <v>0</v>
      </c>
      <c r="AE1175" s="138">
        <f t="shared" si="634"/>
        <v>1742</v>
      </c>
      <c r="AF1175" s="138">
        <f t="shared" si="635"/>
        <v>0</v>
      </c>
      <c r="AG1175" s="138">
        <f t="shared" si="636"/>
        <v>0</v>
      </c>
      <c r="AH1175" s="29"/>
      <c r="AI1175" s="29"/>
      <c r="AJ1175" s="15"/>
      <c r="AK1175" s="51">
        <f t="shared" ca="1" si="637"/>
        <v>1273137.0271848773</v>
      </c>
      <c r="AL1175" s="15">
        <f t="shared" ca="1" si="638"/>
        <v>1391613.6071848774</v>
      </c>
      <c r="AM1175" s="49">
        <f t="shared" ca="1" si="639"/>
        <v>7640.2942574260624</v>
      </c>
      <c r="AN1175" s="49">
        <f t="shared" ca="1" si="640"/>
        <v>0</v>
      </c>
      <c r="AO1175" s="15"/>
      <c r="AP1175" s="49">
        <f t="shared" ca="1" si="641"/>
        <v>32459.1491384328</v>
      </c>
      <c r="AQ1175" s="15">
        <f t="shared" si="653"/>
        <v>55780.896158795724</v>
      </c>
      <c r="AR1175" s="15">
        <f t="shared" si="654"/>
        <v>0</v>
      </c>
      <c r="AS1175" s="15"/>
      <c r="AT1175" s="15"/>
      <c r="AU1175" s="51">
        <f t="shared" si="642"/>
        <v>0</v>
      </c>
      <c r="AV1175" s="51">
        <f t="shared" ca="1" si="643"/>
        <v>29107.0894650681</v>
      </c>
      <c r="AW1175" s="51">
        <f t="shared" ca="1" si="655"/>
        <v>0</v>
      </c>
      <c r="AX1175" s="15">
        <f t="shared" ca="1" si="656"/>
        <v>5785.342444705173</v>
      </c>
      <c r="AY1175" s="51">
        <f t="shared" ca="1" si="657"/>
        <v>-351.64078263978661</v>
      </c>
      <c r="AZ1175" s="52">
        <f t="shared" ca="1" si="644"/>
        <v>0</v>
      </c>
      <c r="BA1175" s="52">
        <f t="shared" ca="1" si="645"/>
        <v>0</v>
      </c>
      <c r="BB1175" s="52">
        <f t="shared" si="658"/>
        <v>0</v>
      </c>
      <c r="BC1175" s="39">
        <f t="shared" si="659"/>
        <v>0</v>
      </c>
      <c r="BD1175" s="51">
        <f t="shared" ca="1" si="660"/>
        <v>0</v>
      </c>
      <c r="BE1175" s="15">
        <f t="shared" ca="1" si="661"/>
        <v>61214.597820861112</v>
      </c>
      <c r="BF1175" s="39">
        <v>-19466.688999999998</v>
      </c>
      <c r="BG1175" s="15">
        <f t="shared" ca="1" si="662"/>
        <v>1441001.8102631646</v>
      </c>
      <c r="BH1175" s="15"/>
      <c r="BI1175" s="15"/>
    </row>
    <row r="1176" spans="1:61" ht="11.25" x14ac:dyDescent="0.2">
      <c r="A1176" s="20">
        <v>41335</v>
      </c>
      <c r="B1176" s="20"/>
      <c r="C1176" s="20">
        <v>1</v>
      </c>
      <c r="D1176" s="20">
        <f t="shared" si="646"/>
        <v>4</v>
      </c>
      <c r="E1176" s="47">
        <f t="shared" si="647"/>
        <v>2</v>
      </c>
      <c r="F1176" s="47">
        <f t="shared" si="648"/>
        <v>42</v>
      </c>
      <c r="G1176" s="21" t="s">
        <v>1257</v>
      </c>
      <c r="H1176" s="29">
        <v>797</v>
      </c>
      <c r="I1176" s="48"/>
      <c r="J1176" s="29">
        <f t="shared" si="649"/>
        <v>1284.7164179104477</v>
      </c>
      <c r="K1176" s="125">
        <v>56536.1</v>
      </c>
      <c r="L1176" s="125">
        <v>65750.89</v>
      </c>
      <c r="M1176" s="125">
        <v>0</v>
      </c>
      <c r="N1176" s="126">
        <f t="shared" si="629"/>
        <v>66348.839099999997</v>
      </c>
      <c r="O1176" s="126">
        <f t="shared" ca="1" si="630"/>
        <v>250538.50973773963</v>
      </c>
      <c r="P1176" s="126">
        <f t="shared" ca="1" si="631"/>
        <v>55257</v>
      </c>
      <c r="Q1176" s="49">
        <f t="shared" si="650"/>
        <v>1</v>
      </c>
      <c r="R1176" s="49">
        <f t="shared" si="651"/>
        <v>0</v>
      </c>
      <c r="S1176" s="49">
        <f ca="1">OFFSET(V!$B$7,D1176,Q1176)*H1176</f>
        <v>3578.53</v>
      </c>
      <c r="T1176" s="49">
        <f ca="1">IF(R1176&gt;0,OFFSET(V!$I$7,D1176,R1176)*IF(R1176=1,H1176-9300,IF(R1176=2,H1176-18000,IF(R1176=3,H1176-45000,0))),0)</f>
        <v>0</v>
      </c>
      <c r="U1176" s="49">
        <f>IF(AND(I1176=1,H1176&gt;20000,H1176&lt;=45000),H1176*V!$G$7,0)+IF(AND(I1176=1,H1176&gt;45000,H1176&lt;=50000),V!$G$7/5000*(50000-H1176)*H1176,0)</f>
        <v>0</v>
      </c>
      <c r="V1176" s="50">
        <f t="shared" ca="1" si="632"/>
        <v>3578.53</v>
      </c>
      <c r="W1176" s="51">
        <v>0</v>
      </c>
      <c r="X1176" s="51">
        <v>0</v>
      </c>
      <c r="Y1176" s="52">
        <v>0</v>
      </c>
      <c r="Z1176" s="52">
        <v>22935.473790542354</v>
      </c>
      <c r="AA1176" s="52">
        <v>22821</v>
      </c>
      <c r="AB1176" s="138">
        <f t="shared" si="652"/>
        <v>21821</v>
      </c>
      <c r="AC1176" s="52">
        <v>22073.9727906144</v>
      </c>
      <c r="AD1176" s="138">
        <f t="shared" si="633"/>
        <v>0</v>
      </c>
      <c r="AE1176" s="138">
        <f t="shared" si="634"/>
        <v>797</v>
      </c>
      <c r="AF1176" s="138">
        <f t="shared" si="635"/>
        <v>0</v>
      </c>
      <c r="AG1176" s="138">
        <f t="shared" si="636"/>
        <v>0</v>
      </c>
      <c r="AH1176" s="29"/>
      <c r="AI1176" s="29"/>
      <c r="AJ1176" s="15"/>
      <c r="AK1176" s="51">
        <f t="shared" ca="1" si="637"/>
        <v>582485.76961328764</v>
      </c>
      <c r="AL1176" s="15">
        <f t="shared" ca="1" si="638"/>
        <v>641321.29961328767</v>
      </c>
      <c r="AM1176" s="49">
        <f t="shared" ca="1" si="639"/>
        <v>3495.5881304067575</v>
      </c>
      <c r="AN1176" s="49">
        <f t="shared" ca="1" si="640"/>
        <v>0</v>
      </c>
      <c r="AO1176" s="15"/>
      <c r="AP1176" s="49">
        <f t="shared" ca="1" si="641"/>
        <v>12844.941982440345</v>
      </c>
      <c r="AQ1176" s="15">
        <f t="shared" si="653"/>
        <v>22073.9727906144</v>
      </c>
      <c r="AR1176" s="15">
        <f t="shared" si="654"/>
        <v>0</v>
      </c>
      <c r="AS1176" s="15"/>
      <c r="AT1176" s="15"/>
      <c r="AU1176" s="51">
        <f t="shared" si="642"/>
        <v>10910.5</v>
      </c>
      <c r="AV1176" s="51">
        <f t="shared" ca="1" si="643"/>
        <v>13317.078245499011</v>
      </c>
      <c r="AW1176" s="51">
        <f t="shared" ca="1" si="655"/>
        <v>0</v>
      </c>
      <c r="AX1176" s="15">
        <f t="shared" ca="1" si="656"/>
        <v>14998.547437324956</v>
      </c>
      <c r="AY1176" s="51">
        <f t="shared" ca="1" si="657"/>
        <v>-911.63159479830711</v>
      </c>
      <c r="AZ1176" s="52">
        <f t="shared" ca="1" si="644"/>
        <v>0</v>
      </c>
      <c r="BA1176" s="52">
        <f t="shared" ca="1" si="645"/>
        <v>0</v>
      </c>
      <c r="BB1176" s="52">
        <f t="shared" si="658"/>
        <v>0</v>
      </c>
      <c r="BC1176" s="39">
        <f t="shared" si="659"/>
        <v>0</v>
      </c>
      <c r="BD1176" s="51">
        <f t="shared" ca="1" si="660"/>
        <v>0</v>
      </c>
      <c r="BE1176" s="15">
        <f t="shared" ca="1" si="661"/>
        <v>36160.888633141047</v>
      </c>
      <c r="BF1176" s="39">
        <v>-8436.8160000000007</v>
      </c>
      <c r="BG1176" s="15">
        <f t="shared" ca="1" si="662"/>
        <v>672540.96037683554</v>
      </c>
      <c r="BH1176" s="15"/>
      <c r="BI1176" s="15"/>
    </row>
    <row r="1177" spans="1:61" ht="11.25" x14ac:dyDescent="0.2">
      <c r="A1177" s="20">
        <v>41336</v>
      </c>
      <c r="B1177" s="20"/>
      <c r="C1177" s="20">
        <v>1</v>
      </c>
      <c r="D1177" s="20">
        <f t="shared" si="646"/>
        <v>4</v>
      </c>
      <c r="E1177" s="47">
        <f t="shared" si="647"/>
        <v>2</v>
      </c>
      <c r="F1177" s="47">
        <f t="shared" si="648"/>
        <v>42</v>
      </c>
      <c r="G1177" s="21" t="s">
        <v>1258</v>
      </c>
      <c r="H1177" s="29">
        <v>653</v>
      </c>
      <c r="I1177" s="48"/>
      <c r="J1177" s="29">
        <f t="shared" si="649"/>
        <v>1052.5970149253731</v>
      </c>
      <c r="K1177" s="125">
        <v>26066.6</v>
      </c>
      <c r="L1177" s="125">
        <v>18772.22</v>
      </c>
      <c r="M1177" s="125">
        <v>31342</v>
      </c>
      <c r="N1177" s="126">
        <f t="shared" si="629"/>
        <v>57431.1178</v>
      </c>
      <c r="O1177" s="126">
        <f t="shared" ca="1" si="630"/>
        <v>205271.82792816058</v>
      </c>
      <c r="P1177" s="126">
        <f t="shared" ca="1" si="631"/>
        <v>44352</v>
      </c>
      <c r="Q1177" s="49">
        <f t="shared" si="650"/>
        <v>1</v>
      </c>
      <c r="R1177" s="49">
        <f t="shared" si="651"/>
        <v>0</v>
      </c>
      <c r="S1177" s="49">
        <f ca="1">OFFSET(V!$B$7,D1177,Q1177)*H1177</f>
        <v>2931.9700000000003</v>
      </c>
      <c r="T1177" s="49">
        <f ca="1">IF(R1177&gt;0,OFFSET(V!$I$7,D1177,R1177)*IF(R1177=1,H1177-9300,IF(R1177=2,H1177-18000,IF(R1177=3,H1177-45000,0))),0)</f>
        <v>0</v>
      </c>
      <c r="U1177" s="49">
        <f>IF(AND(I1177=1,H1177&gt;20000,H1177&lt;=45000),H1177*V!$G$7,0)+IF(AND(I1177=1,H1177&gt;45000,H1177&lt;=50000),V!$G$7/5000*(50000-H1177)*H1177,0)</f>
        <v>0</v>
      </c>
      <c r="V1177" s="50">
        <f t="shared" ca="1" si="632"/>
        <v>2931.9700000000003</v>
      </c>
      <c r="W1177" s="51">
        <v>0</v>
      </c>
      <c r="X1177" s="51">
        <v>0</v>
      </c>
      <c r="Y1177" s="52">
        <v>0</v>
      </c>
      <c r="Z1177" s="52">
        <v>13273.620487925407</v>
      </c>
      <c r="AA1177" s="52">
        <v>0</v>
      </c>
      <c r="AB1177" s="138">
        <f t="shared" si="652"/>
        <v>0</v>
      </c>
      <c r="AC1177" s="52">
        <v>12775.037488182568</v>
      </c>
      <c r="AD1177" s="138">
        <f t="shared" si="633"/>
        <v>0</v>
      </c>
      <c r="AE1177" s="138">
        <f t="shared" si="634"/>
        <v>653</v>
      </c>
      <c r="AF1177" s="138">
        <f t="shared" si="635"/>
        <v>0</v>
      </c>
      <c r="AG1177" s="138">
        <f t="shared" si="636"/>
        <v>0</v>
      </c>
      <c r="AH1177" s="29"/>
      <c r="AI1177" s="29"/>
      <c r="AJ1177" s="15"/>
      <c r="AK1177" s="51">
        <f t="shared" ca="1" si="637"/>
        <v>477243.67322142643</v>
      </c>
      <c r="AL1177" s="15">
        <f t="shared" ca="1" si="638"/>
        <v>524527.64322142641</v>
      </c>
      <c r="AM1177" s="49">
        <f t="shared" ca="1" si="639"/>
        <v>2864.0138634323876</v>
      </c>
      <c r="AN1177" s="49">
        <f t="shared" ca="1" si="640"/>
        <v>0</v>
      </c>
      <c r="AO1177" s="15"/>
      <c r="AP1177" s="49">
        <f t="shared" ca="1" si="641"/>
        <v>7433.8505766835342</v>
      </c>
      <c r="AQ1177" s="15">
        <f t="shared" si="653"/>
        <v>12775.037488182568</v>
      </c>
      <c r="AR1177" s="15">
        <f t="shared" si="654"/>
        <v>0</v>
      </c>
      <c r="AS1177" s="15"/>
      <c r="AT1177" s="15"/>
      <c r="AU1177" s="51">
        <f t="shared" si="642"/>
        <v>0</v>
      </c>
      <c r="AV1177" s="51">
        <f t="shared" ca="1" si="643"/>
        <v>10910.98129775515</v>
      </c>
      <c r="AW1177" s="51">
        <f t="shared" ca="1" si="655"/>
        <v>0</v>
      </c>
      <c r="AX1177" s="15">
        <f t="shared" ca="1" si="656"/>
        <v>5569.7943862561169</v>
      </c>
      <c r="AY1177" s="51">
        <f t="shared" ca="1" si="657"/>
        <v>-338.53948592417362</v>
      </c>
      <c r="AZ1177" s="52">
        <f t="shared" ca="1" si="644"/>
        <v>0</v>
      </c>
      <c r="BA1177" s="52">
        <f t="shared" ca="1" si="645"/>
        <v>0</v>
      </c>
      <c r="BB1177" s="52">
        <f t="shared" si="658"/>
        <v>0</v>
      </c>
      <c r="BC1177" s="39">
        <f t="shared" si="659"/>
        <v>0</v>
      </c>
      <c r="BD1177" s="51">
        <f t="shared" ca="1" si="660"/>
        <v>0</v>
      </c>
      <c r="BE1177" s="15">
        <f t="shared" ca="1" si="661"/>
        <v>18006.29238851451</v>
      </c>
      <c r="BF1177" s="39">
        <v>-6397.91</v>
      </c>
      <c r="BG1177" s="15">
        <f t="shared" ca="1" si="662"/>
        <v>539000.03947337321</v>
      </c>
      <c r="BH1177" s="15"/>
      <c r="BI1177" s="15"/>
    </row>
    <row r="1178" spans="1:61" ht="11.25" x14ac:dyDescent="0.2">
      <c r="A1178" s="20">
        <v>41337</v>
      </c>
      <c r="B1178" s="20"/>
      <c r="C1178" s="20">
        <v>1</v>
      </c>
      <c r="D1178" s="20">
        <f t="shared" si="646"/>
        <v>4</v>
      </c>
      <c r="E1178" s="47">
        <f t="shared" si="647"/>
        <v>3</v>
      </c>
      <c r="F1178" s="47">
        <f t="shared" si="648"/>
        <v>43</v>
      </c>
      <c r="G1178" s="21" t="s">
        <v>1259</v>
      </c>
      <c r="H1178" s="29">
        <v>1208</v>
      </c>
      <c r="I1178" s="48"/>
      <c r="J1178" s="29">
        <f t="shared" si="649"/>
        <v>1947.2238805970148</v>
      </c>
      <c r="K1178" s="125">
        <v>69227.650000000009</v>
      </c>
      <c r="L1178" s="125">
        <v>98158.56</v>
      </c>
      <c r="M1178" s="125">
        <v>0</v>
      </c>
      <c r="N1178" s="126">
        <f t="shared" si="629"/>
        <v>88125.746400000004</v>
      </c>
      <c r="O1178" s="126">
        <f t="shared" ca="1" si="630"/>
        <v>379737.1640692465</v>
      </c>
      <c r="P1178" s="126">
        <f t="shared" ca="1" si="631"/>
        <v>87483</v>
      </c>
      <c r="Q1178" s="49">
        <f t="shared" si="650"/>
        <v>1</v>
      </c>
      <c r="R1178" s="49">
        <f t="shared" si="651"/>
        <v>0</v>
      </c>
      <c r="S1178" s="49">
        <f ca="1">OFFSET(V!$B$7,D1178,Q1178)*H1178</f>
        <v>5423.92</v>
      </c>
      <c r="T1178" s="49">
        <f ca="1">IF(R1178&gt;0,OFFSET(V!$I$7,D1178,R1178)*IF(R1178=1,H1178-9300,IF(R1178=2,H1178-18000,IF(R1178=3,H1178-45000,0))),0)</f>
        <v>0</v>
      </c>
      <c r="U1178" s="49">
        <f>IF(AND(I1178=1,H1178&gt;20000,H1178&lt;=45000),H1178*V!$G$7,0)+IF(AND(I1178=1,H1178&gt;45000,H1178&lt;=50000),V!$G$7/5000*(50000-H1178)*H1178,0)</f>
        <v>0</v>
      </c>
      <c r="V1178" s="50">
        <f t="shared" ca="1" si="632"/>
        <v>5423.92</v>
      </c>
      <c r="W1178" s="51">
        <v>0</v>
      </c>
      <c r="X1178" s="51">
        <v>0</v>
      </c>
      <c r="Y1178" s="52">
        <v>0</v>
      </c>
      <c r="Z1178" s="52">
        <v>41199.043625502345</v>
      </c>
      <c r="AA1178" s="52">
        <v>0</v>
      </c>
      <c r="AB1178" s="138">
        <f t="shared" si="652"/>
        <v>0</v>
      </c>
      <c r="AC1178" s="52">
        <v>39651.527424024032</v>
      </c>
      <c r="AD1178" s="138">
        <f t="shared" si="633"/>
        <v>0</v>
      </c>
      <c r="AE1178" s="138">
        <f t="shared" si="634"/>
        <v>1208</v>
      </c>
      <c r="AF1178" s="138">
        <f t="shared" si="635"/>
        <v>0</v>
      </c>
      <c r="AG1178" s="138">
        <f t="shared" si="636"/>
        <v>0</v>
      </c>
      <c r="AH1178" s="29"/>
      <c r="AI1178" s="29"/>
      <c r="AJ1178" s="15"/>
      <c r="AK1178" s="51">
        <f t="shared" ca="1" si="637"/>
        <v>882864.25306505838</v>
      </c>
      <c r="AL1178" s="15">
        <f t="shared" ca="1" si="638"/>
        <v>975771.17306505842</v>
      </c>
      <c r="AM1178" s="49">
        <f t="shared" ca="1" si="639"/>
        <v>5298.2063507294397</v>
      </c>
      <c r="AN1178" s="49">
        <f t="shared" ca="1" si="640"/>
        <v>0</v>
      </c>
      <c r="AO1178" s="15"/>
      <c r="AP1178" s="49">
        <f t="shared" ca="1" si="641"/>
        <v>23073.398436609859</v>
      </c>
      <c r="AQ1178" s="15">
        <f t="shared" si="653"/>
        <v>39651.527424024032</v>
      </c>
      <c r="AR1178" s="15">
        <f t="shared" si="654"/>
        <v>0</v>
      </c>
      <c r="AS1178" s="15"/>
      <c r="AT1178" s="15"/>
      <c r="AU1178" s="51">
        <f t="shared" si="642"/>
        <v>0</v>
      </c>
      <c r="AV1178" s="51">
        <f t="shared" ca="1" si="643"/>
        <v>20184.479950517947</v>
      </c>
      <c r="AW1178" s="51">
        <f t="shared" ca="1" si="655"/>
        <v>0</v>
      </c>
      <c r="AX1178" s="15">
        <f t="shared" ca="1" si="656"/>
        <v>3606.3509631037741</v>
      </c>
      <c r="AY1178" s="51">
        <f t="shared" ca="1" si="657"/>
        <v>-219.19879199202444</v>
      </c>
      <c r="AZ1178" s="52">
        <f t="shared" ca="1" si="644"/>
        <v>0</v>
      </c>
      <c r="BA1178" s="52">
        <f t="shared" ca="1" si="645"/>
        <v>0</v>
      </c>
      <c r="BB1178" s="52">
        <f t="shared" si="658"/>
        <v>0</v>
      </c>
      <c r="BC1178" s="39">
        <f t="shared" si="659"/>
        <v>0</v>
      </c>
      <c r="BD1178" s="51">
        <f t="shared" ca="1" si="660"/>
        <v>0</v>
      </c>
      <c r="BE1178" s="15">
        <f t="shared" ca="1" si="661"/>
        <v>43038.679595135785</v>
      </c>
      <c r="BF1178" s="39">
        <v>-12358.877</v>
      </c>
      <c r="BG1178" s="15">
        <f t="shared" ca="1" si="662"/>
        <v>1011749.1820109236</v>
      </c>
      <c r="BH1178" s="15"/>
      <c r="BI1178" s="15"/>
    </row>
    <row r="1179" spans="1:61" ht="11.25" x14ac:dyDescent="0.2">
      <c r="A1179" s="20">
        <v>41338</v>
      </c>
      <c r="B1179" s="20"/>
      <c r="C1179" s="20">
        <v>1</v>
      </c>
      <c r="D1179" s="20">
        <f t="shared" si="646"/>
        <v>4</v>
      </c>
      <c r="E1179" s="47">
        <f t="shared" si="647"/>
        <v>3</v>
      </c>
      <c r="F1179" s="47">
        <f t="shared" si="648"/>
        <v>43</v>
      </c>
      <c r="G1179" s="21" t="s">
        <v>1260</v>
      </c>
      <c r="H1179" s="29">
        <v>2262</v>
      </c>
      <c r="I1179" s="48"/>
      <c r="J1179" s="29">
        <f t="shared" si="649"/>
        <v>3646.2089552238804</v>
      </c>
      <c r="K1179" s="125">
        <v>164828.99999999997</v>
      </c>
      <c r="L1179" s="125">
        <v>1124505.6399999999</v>
      </c>
      <c r="M1179" s="125">
        <v>0</v>
      </c>
      <c r="N1179" s="126">
        <f t="shared" si="629"/>
        <v>557234.07959999994</v>
      </c>
      <c r="O1179" s="126">
        <f t="shared" ca="1" si="630"/>
        <v>711064.12675880431</v>
      </c>
      <c r="P1179" s="126">
        <f t="shared" ca="1" si="631"/>
        <v>46149</v>
      </c>
      <c r="Q1179" s="49">
        <f t="shared" si="650"/>
        <v>1</v>
      </c>
      <c r="R1179" s="49">
        <f t="shared" si="651"/>
        <v>0</v>
      </c>
      <c r="S1179" s="49">
        <f ca="1">OFFSET(V!$B$7,D1179,Q1179)*H1179</f>
        <v>10156.380000000001</v>
      </c>
      <c r="T1179" s="49">
        <f ca="1">IF(R1179&gt;0,OFFSET(V!$I$7,D1179,R1179)*IF(R1179=1,H1179-9300,IF(R1179=2,H1179-18000,IF(R1179=3,H1179-45000,0))),0)</f>
        <v>0</v>
      </c>
      <c r="U1179" s="49">
        <f>IF(AND(I1179=1,H1179&gt;20000,H1179&lt;=45000),H1179*V!$G$7,0)+IF(AND(I1179=1,H1179&gt;45000,H1179&lt;=50000),V!$G$7/5000*(50000-H1179)*H1179,0)</f>
        <v>0</v>
      </c>
      <c r="V1179" s="50">
        <f t="shared" ca="1" si="632"/>
        <v>10156.380000000001</v>
      </c>
      <c r="W1179" s="51">
        <v>12089.279999999999</v>
      </c>
      <c r="X1179" s="51">
        <v>0</v>
      </c>
      <c r="Y1179" s="52">
        <v>0</v>
      </c>
      <c r="Z1179" s="52">
        <v>86076.001249972731</v>
      </c>
      <c r="AA1179" s="52">
        <v>6790</v>
      </c>
      <c r="AB1179" s="138">
        <f t="shared" si="652"/>
        <v>5790</v>
      </c>
      <c r="AC1179" s="52">
        <v>82842.819244496597</v>
      </c>
      <c r="AD1179" s="138">
        <f t="shared" si="633"/>
        <v>0</v>
      </c>
      <c r="AE1179" s="138">
        <f t="shared" si="634"/>
        <v>2262</v>
      </c>
      <c r="AF1179" s="138">
        <f t="shared" si="635"/>
        <v>0</v>
      </c>
      <c r="AG1179" s="138">
        <f t="shared" si="636"/>
        <v>0</v>
      </c>
      <c r="AH1179" s="29"/>
      <c r="AI1179" s="29"/>
      <c r="AJ1179" s="15"/>
      <c r="AK1179" s="51">
        <f t="shared" ca="1" si="637"/>
        <v>1653177.930822154</v>
      </c>
      <c r="AL1179" s="15">
        <f t="shared" ca="1" si="638"/>
        <v>1721572.590822154</v>
      </c>
      <c r="AM1179" s="49">
        <f t="shared" ca="1" si="639"/>
        <v>9920.9791103890657</v>
      </c>
      <c r="AN1179" s="49">
        <f t="shared" ca="1" si="640"/>
        <v>0</v>
      </c>
      <c r="AO1179" s="15"/>
      <c r="AP1179" s="49">
        <f t="shared" ca="1" si="641"/>
        <v>48206.601364925074</v>
      </c>
      <c r="AQ1179" s="15">
        <f t="shared" si="653"/>
        <v>82842.819244496597</v>
      </c>
      <c r="AR1179" s="15">
        <f t="shared" si="654"/>
        <v>0</v>
      </c>
      <c r="AS1179" s="15"/>
      <c r="AT1179" s="15"/>
      <c r="AU1179" s="51">
        <f t="shared" si="642"/>
        <v>2895</v>
      </c>
      <c r="AV1179" s="51">
        <f t="shared" ca="1" si="643"/>
        <v>37795.772887476487</v>
      </c>
      <c r="AW1179" s="51">
        <f t="shared" ca="1" si="655"/>
        <v>0</v>
      </c>
      <c r="AX1179" s="15">
        <f t="shared" ca="1" si="656"/>
        <v>6054.5550079049572</v>
      </c>
      <c r="AY1179" s="51">
        <f t="shared" ca="1" si="657"/>
        <v>-368.00387908996737</v>
      </c>
      <c r="AZ1179" s="52">
        <f t="shared" ca="1" si="644"/>
        <v>0</v>
      </c>
      <c r="BA1179" s="52">
        <f t="shared" ca="1" si="645"/>
        <v>0</v>
      </c>
      <c r="BB1179" s="52">
        <f t="shared" si="658"/>
        <v>0</v>
      </c>
      <c r="BC1179" s="39">
        <f t="shared" si="659"/>
        <v>0</v>
      </c>
      <c r="BD1179" s="51">
        <f t="shared" ca="1" si="660"/>
        <v>0</v>
      </c>
      <c r="BE1179" s="15">
        <f t="shared" ca="1" si="661"/>
        <v>88529.370373311584</v>
      </c>
      <c r="BF1179" s="39">
        <v>-31728.800999999999</v>
      </c>
      <c r="BG1179" s="15">
        <f t="shared" ca="1" si="662"/>
        <v>1788294.1393058547</v>
      </c>
      <c r="BH1179" s="15"/>
      <c r="BI1179" s="15"/>
    </row>
    <row r="1180" spans="1:61" ht="11.25" x14ac:dyDescent="0.2">
      <c r="A1180" s="20">
        <v>41340</v>
      </c>
      <c r="B1180" s="20"/>
      <c r="C1180" s="20">
        <v>1</v>
      </c>
      <c r="D1180" s="20">
        <f t="shared" si="646"/>
        <v>4</v>
      </c>
      <c r="E1180" s="47">
        <f t="shared" si="647"/>
        <v>2</v>
      </c>
      <c r="F1180" s="47">
        <f t="shared" si="648"/>
        <v>42</v>
      </c>
      <c r="G1180" s="21" t="s">
        <v>1261</v>
      </c>
      <c r="H1180" s="29">
        <v>526</v>
      </c>
      <c r="I1180" s="48"/>
      <c r="J1180" s="29">
        <f t="shared" si="649"/>
        <v>847.88059701492534</v>
      </c>
      <c r="K1180" s="125">
        <v>39547.050000000003</v>
      </c>
      <c r="L1180" s="125">
        <v>50544.4</v>
      </c>
      <c r="M1180" s="125">
        <v>0</v>
      </c>
      <c r="N1180" s="126">
        <f t="shared" si="629"/>
        <v>48186.192000000003</v>
      </c>
      <c r="O1180" s="126">
        <f t="shared" ca="1" si="630"/>
        <v>165349.12938776796</v>
      </c>
      <c r="P1180" s="126">
        <f t="shared" ca="1" si="631"/>
        <v>35149</v>
      </c>
      <c r="Q1180" s="49">
        <f t="shared" si="650"/>
        <v>1</v>
      </c>
      <c r="R1180" s="49">
        <f t="shared" si="651"/>
        <v>0</v>
      </c>
      <c r="S1180" s="49">
        <f ca="1">OFFSET(V!$B$7,D1180,Q1180)*H1180</f>
        <v>2361.7400000000002</v>
      </c>
      <c r="T1180" s="49">
        <f ca="1">IF(R1180&gt;0,OFFSET(V!$I$7,D1180,R1180)*IF(R1180=1,H1180-9300,IF(R1180=2,H1180-18000,IF(R1180=3,H1180-45000,0))),0)</f>
        <v>0</v>
      </c>
      <c r="U1180" s="49">
        <f>IF(AND(I1180=1,H1180&gt;20000,H1180&lt;=45000),H1180*V!$G$7,0)+IF(AND(I1180=1,H1180&gt;45000,H1180&lt;=50000),V!$G$7/5000*(50000-H1180)*H1180,0)</f>
        <v>0</v>
      </c>
      <c r="V1180" s="50">
        <f t="shared" ca="1" si="632"/>
        <v>2361.7400000000002</v>
      </c>
      <c r="W1180" s="51">
        <v>0</v>
      </c>
      <c r="X1180" s="51">
        <v>0</v>
      </c>
      <c r="Y1180" s="52">
        <v>0</v>
      </c>
      <c r="Z1180" s="52">
        <v>25122.577269390928</v>
      </c>
      <c r="AA1180" s="52">
        <v>36137</v>
      </c>
      <c r="AB1180" s="138">
        <f t="shared" si="652"/>
        <v>35137</v>
      </c>
      <c r="AC1180" s="52">
        <v>24178.92440937143</v>
      </c>
      <c r="AD1180" s="138">
        <f t="shared" si="633"/>
        <v>0</v>
      </c>
      <c r="AE1180" s="138">
        <f t="shared" si="634"/>
        <v>526</v>
      </c>
      <c r="AF1180" s="138">
        <f t="shared" si="635"/>
        <v>0</v>
      </c>
      <c r="AG1180" s="138">
        <f t="shared" si="636"/>
        <v>0</v>
      </c>
      <c r="AH1180" s="29"/>
      <c r="AI1180" s="29"/>
      <c r="AJ1180" s="15"/>
      <c r="AK1180" s="51">
        <f t="shared" ca="1" si="637"/>
        <v>384425.99098693766</v>
      </c>
      <c r="AL1180" s="15">
        <f t="shared" ca="1" si="638"/>
        <v>421936.73098693765</v>
      </c>
      <c r="AM1180" s="49">
        <f t="shared" ca="1" si="639"/>
        <v>2307.0004474202692</v>
      </c>
      <c r="AN1180" s="49">
        <f t="shared" ca="1" si="640"/>
        <v>0</v>
      </c>
      <c r="AO1180" s="15"/>
      <c r="AP1180" s="49">
        <f t="shared" ca="1" si="641"/>
        <v>14069.822599774174</v>
      </c>
      <c r="AQ1180" s="15">
        <f t="shared" si="653"/>
        <v>24178.92440937143</v>
      </c>
      <c r="AR1180" s="15">
        <f t="shared" si="654"/>
        <v>0</v>
      </c>
      <c r="AS1180" s="15"/>
      <c r="AT1180" s="15"/>
      <c r="AU1180" s="51">
        <f t="shared" si="642"/>
        <v>17568.5</v>
      </c>
      <c r="AV1180" s="51">
        <f t="shared" ca="1" si="643"/>
        <v>8788.9374618977163</v>
      </c>
      <c r="AW1180" s="51">
        <f t="shared" ca="1" si="655"/>
        <v>0</v>
      </c>
      <c r="AX1180" s="15">
        <f t="shared" ca="1" si="656"/>
        <v>16248.335652300462</v>
      </c>
      <c r="AY1180" s="51">
        <f t="shared" ca="1" si="657"/>
        <v>-987.59537918071373</v>
      </c>
      <c r="AZ1180" s="52">
        <f t="shared" ca="1" si="644"/>
        <v>0</v>
      </c>
      <c r="BA1180" s="52">
        <f t="shared" ca="1" si="645"/>
        <v>0</v>
      </c>
      <c r="BB1180" s="52">
        <f t="shared" si="658"/>
        <v>0</v>
      </c>
      <c r="BC1180" s="39">
        <f t="shared" si="659"/>
        <v>0</v>
      </c>
      <c r="BD1180" s="51">
        <f t="shared" ca="1" si="660"/>
        <v>0</v>
      </c>
      <c r="BE1180" s="15">
        <f t="shared" ca="1" si="661"/>
        <v>39439.66468249118</v>
      </c>
      <c r="BF1180" s="39">
        <v>-5660.35</v>
      </c>
      <c r="BG1180" s="15">
        <f t="shared" ca="1" si="662"/>
        <v>458023.04611684912</v>
      </c>
      <c r="BH1180" s="15"/>
      <c r="BI1180" s="15"/>
    </row>
    <row r="1181" spans="1:61" ht="11.25" x14ac:dyDescent="0.2">
      <c r="A1181" s="20">
        <v>41341</v>
      </c>
      <c r="B1181" s="20"/>
      <c r="C1181" s="20">
        <v>1</v>
      </c>
      <c r="D1181" s="20">
        <f>INT(A1181/10000)</f>
        <v>4</v>
      </c>
      <c r="E1181" s="47">
        <f>IF(H1181&lt;=500,1,IF(H1181&lt;=1000,2,IF(H1181&lt;=2500,3,IF(H1181&lt;=5000,4,IF(H1181&lt;=10000,5,IF(H1181&lt;=20000,6,IF(H1181&lt;=50000,7,8)))))))</f>
        <v>2</v>
      </c>
      <c r="F1181" s="47">
        <f>D1181*10+E1181</f>
        <v>42</v>
      </c>
      <c r="G1181" s="21" t="s">
        <v>1262</v>
      </c>
      <c r="H1181" s="29">
        <v>629</v>
      </c>
      <c r="I1181" s="48"/>
      <c r="J1181" s="29">
        <f>IF(AND(I1181=1,H1181&lt;=20000),H1181*2,IF(H1181&lt;=10000,H1181*(1+41/67),IF(H1181&lt;=20000,H1181*(1+2/3),IF(H1181&lt;=50000,H1181*(2),H1181*(2+1/3))))+IF(AND(H1181&gt;9000,H1181&lt;=10000),(H1181-9000)*(110/201),0)+IF(AND(H1181&gt;18000,H1181&lt;=20000),(H1181-18000)*(3+1/3),0)+IF(AND(H1181&gt;45000,H1181&lt;=50000),(H1181-45000)*(3+1/3),0))</f>
        <v>1013.9104477611941</v>
      </c>
      <c r="K1181" s="125">
        <v>51659.95</v>
      </c>
      <c r="L1181" s="125">
        <v>26743.91</v>
      </c>
      <c r="M1181" s="125">
        <v>0</v>
      </c>
      <c r="N1181" s="126">
        <f t="shared" si="629"/>
        <v>47625.2889</v>
      </c>
      <c r="O1181" s="126">
        <f ca="1">OFFSET($O$4,D1181,0)*J1181</f>
        <v>197727.38095989742</v>
      </c>
      <c r="P1181" s="126">
        <f t="shared" ca="1" si="631"/>
        <v>45031</v>
      </c>
      <c r="Q1181" s="49">
        <f>IF(AND(I1181=1,H1181&lt;=20000),3,IF(H1181&lt;=10000,1,IF(H1181&lt;=20000,2,IF(H1181&lt;=50000,3,4))))</f>
        <v>1</v>
      </c>
      <c r="R1181" s="49">
        <f>IF(AND(I1181=1,H1181&lt;=45000),0,IF(AND(H1181&gt;9300,H1181&lt;=10000),1,IF(AND(H1181&gt;18000,H1181&lt;=20000),2,IF(AND(H1181&gt;45000,H1181&lt;=50000),3,0))))</f>
        <v>0</v>
      </c>
      <c r="S1181" s="49">
        <f ca="1">OFFSET(V!$B$7,D1181,Q1181)*H1181</f>
        <v>2824.21</v>
      </c>
      <c r="T1181" s="49">
        <f ca="1">IF(R1181&gt;0,OFFSET(V!$I$7,D1181,R1181)*IF(R1181=1,H1181-9300,IF(R1181=2,H1181-18000,IF(R1181=3,H1181-45000,0))),0)</f>
        <v>0</v>
      </c>
      <c r="U1181" s="49">
        <f>IF(AND(I1181=1,H1181&gt;20000,H1181&lt;=45000),H1181*V!$G$7,0)+IF(AND(I1181=1,H1181&gt;45000,H1181&lt;=50000),V!$G$7/5000*(50000-H1181)*H1181,0)</f>
        <v>0</v>
      </c>
      <c r="V1181" s="50">
        <f ca="1">SUM(S1181:U1181)</f>
        <v>2824.21</v>
      </c>
      <c r="W1181" s="51">
        <v>0</v>
      </c>
      <c r="X1181" s="51">
        <v>0</v>
      </c>
      <c r="Y1181" s="52">
        <v>0</v>
      </c>
      <c r="Z1181" s="52">
        <v>26599.768900387338</v>
      </c>
      <c r="AA1181" s="52">
        <v>15254</v>
      </c>
      <c r="AB1181" s="138">
        <f>MAX(AA1181-$AB$3,0)</f>
        <v>14254</v>
      </c>
      <c r="AC1181" s="52">
        <v>25600.62984990103</v>
      </c>
      <c r="AD1181" s="138">
        <f>IF(AND(H1181&lt;=$AD$1,I1181=0),0,1)</f>
        <v>0</v>
      </c>
      <c r="AE1181" s="138">
        <f>IF(AD1181=0,H1181,0)</f>
        <v>629</v>
      </c>
      <c r="AF1181" s="138">
        <f>H1181-AE1181</f>
        <v>0</v>
      </c>
      <c r="AG1181" s="138">
        <f>J1181*AD1181</f>
        <v>0</v>
      </c>
      <c r="AH1181" s="29"/>
      <c r="AI1181" s="29"/>
      <c r="AJ1181" s="15"/>
      <c r="AK1181" s="51">
        <f ca="1">OFFSET($AK$4,D1181,0)/OFFSET($J$4,D1181,0)*J1181</f>
        <v>459703.3238227829</v>
      </c>
      <c r="AL1181" s="15">
        <f ca="1">AK1181+P1181+V1181+W1181+X1181</f>
        <v>507558.53382278292</v>
      </c>
      <c r="AM1181" s="49">
        <f ca="1">OFFSET($AM$4,D1181,0)/OFFSET($H$4,D1181,0)*H1181</f>
        <v>2758.7514856033258</v>
      </c>
      <c r="AN1181" s="49">
        <f ca="1">OFFSET($AN$4,D1181,0)/OFFSET($Y$4,D1181,0)*Y1181</f>
        <v>0</v>
      </c>
      <c r="AO1181" s="15"/>
      <c r="AP1181" s="49">
        <f ca="1">OFFSET($AP$4,D1181,0)/OFFSET($Z$4,D1181,0)*Z1181</f>
        <v>14897.119256925402</v>
      </c>
      <c r="AQ1181" s="15">
        <f>IF(AD1181=0,AC1181,0)</f>
        <v>25600.62984990103</v>
      </c>
      <c r="AR1181" s="15">
        <f>AC1181-AQ1181</f>
        <v>0</v>
      </c>
      <c r="AS1181" s="15"/>
      <c r="AT1181" s="15"/>
      <c r="AU1181" s="51">
        <f>IF(AD1181=0,AB1181*$AU$4,0)</f>
        <v>7127</v>
      </c>
      <c r="AV1181" s="51">
        <f ca="1">OFFSET($AV$4,D1181,0)/OFFSET($AE$4,D1181,0)*AE1181</f>
        <v>10509.96513979784</v>
      </c>
      <c r="AW1181" s="51">
        <f t="shared" ca="1" si="655"/>
        <v>0</v>
      </c>
      <c r="AX1181" s="15">
        <f t="shared" ca="1" si="656"/>
        <v>6933.4545468222132</v>
      </c>
      <c r="AY1181" s="51">
        <f t="shared" ca="1" si="657"/>
        <v>-421.4245581043038</v>
      </c>
      <c r="AZ1181" s="52">
        <f ca="1">OFFSET($AT$4,D1181,0)*$AZ$2/OFFSET($AF$4,D1181,0)*AF1181</f>
        <v>0</v>
      </c>
      <c r="BA1181" s="52">
        <f ca="1">OFFSET($AT$4,D1181,0)*$BA$2/OFFSET($AG$4,D1181,0)*AG1181</f>
        <v>0</v>
      </c>
      <c r="BB1181" s="52">
        <f t="shared" si="658"/>
        <v>0</v>
      </c>
      <c r="BC1181" s="39">
        <f t="shared" si="659"/>
        <v>0</v>
      </c>
      <c r="BD1181" s="51">
        <f t="shared" ca="1" si="660"/>
        <v>0</v>
      </c>
      <c r="BE1181" s="15">
        <f ca="1">AP1181+AU1181+AV1181+AW1181+AY1181+AZ1181+BA1181+BB1181+BD1181</f>
        <v>32112.65983861894</v>
      </c>
      <c r="BF1181" s="39">
        <v>-6543.3360000000002</v>
      </c>
      <c r="BG1181" s="15">
        <f ca="1">AL1181+AM1181+AN1181+BE1181+BF1181</f>
        <v>535886.60914700513</v>
      </c>
      <c r="BH1181" s="15"/>
      <c r="BI1181" s="15"/>
    </row>
    <row r="1182" spans="1:61" ht="11.25" x14ac:dyDescent="0.2">
      <c r="A1182" s="20">
        <v>41342</v>
      </c>
      <c r="B1182" s="20"/>
      <c r="C1182" s="20">
        <v>1</v>
      </c>
      <c r="D1182" s="20">
        <f>INT(A1182/10000)</f>
        <v>4</v>
      </c>
      <c r="E1182" s="47">
        <f>IF(H1182&lt;=500,1,IF(H1182&lt;=1000,2,IF(H1182&lt;=2500,3,IF(H1182&lt;=5000,4,IF(H1182&lt;=10000,5,IF(H1182&lt;=20000,6,IF(H1182&lt;=50000,7,8)))))))</f>
        <v>4</v>
      </c>
      <c r="F1182" s="47">
        <f>D1182*10+E1182</f>
        <v>44</v>
      </c>
      <c r="G1182" s="21" t="s">
        <v>1263</v>
      </c>
      <c r="H1182" s="29">
        <v>2889</v>
      </c>
      <c r="I1182" s="48"/>
      <c r="J1182" s="29">
        <f>IF(AND(I1182=1,H1182&lt;=20000),H1182*2,IF(H1182&lt;=10000,H1182*(1+41/67),IF(H1182&lt;=20000,H1182*(1+2/3),IF(H1182&lt;=50000,H1182*(2),H1182*(2+1/3))))+IF(AND(H1182&gt;9000,H1182&lt;=10000),(H1182-9000)*(110/201),0)+IF(AND(H1182&gt;18000,H1182&lt;=20000),(H1182-18000)*(3+1/3),0)+IF(AND(H1182&gt;45000,H1182&lt;=50000),(H1182-45000)*(3+1/3),0))</f>
        <v>4656.8955223880594</v>
      </c>
      <c r="K1182" s="125">
        <v>212918.2</v>
      </c>
      <c r="L1182" s="125">
        <v>590489.68000000005</v>
      </c>
      <c r="M1182" s="125">
        <v>0</v>
      </c>
      <c r="N1182" s="126">
        <f t="shared" si="629"/>
        <v>383592.07920000004</v>
      </c>
      <c r="O1182" s="126">
        <f ca="1">OFFSET($O$4,D1182,0)*J1182</f>
        <v>908162.80380467977</v>
      </c>
      <c r="P1182" s="126">
        <f t="shared" ca="1" si="631"/>
        <v>157371</v>
      </c>
      <c r="Q1182" s="49">
        <f>IF(AND(I1182=1,H1182&lt;=20000),3,IF(H1182&lt;=10000,1,IF(H1182&lt;=20000,2,IF(H1182&lt;=50000,3,4))))</f>
        <v>1</v>
      </c>
      <c r="R1182" s="49">
        <f>IF(AND(I1182=1,H1182&lt;=45000),0,IF(AND(H1182&gt;9300,H1182&lt;=10000),1,IF(AND(H1182&gt;18000,H1182&lt;=20000),2,IF(AND(H1182&gt;45000,H1182&lt;=50000),3,0))))</f>
        <v>0</v>
      </c>
      <c r="S1182" s="49">
        <f ca="1">OFFSET(V!$B$7,D1182,Q1182)*H1182</f>
        <v>12971.61</v>
      </c>
      <c r="T1182" s="49">
        <f ca="1">IF(R1182&gt;0,OFFSET(V!$I$7,D1182,R1182)*IF(R1182=1,H1182-9300,IF(R1182=2,H1182-18000,IF(R1182=3,H1182-45000,0))),0)</f>
        <v>0</v>
      </c>
      <c r="U1182" s="49">
        <f>IF(AND(I1182=1,H1182&gt;20000,H1182&lt;=45000),H1182*V!$G$7,0)+IF(AND(I1182=1,H1182&gt;45000,H1182&lt;=50000),V!$G$7/5000*(50000-H1182)*H1182,0)</f>
        <v>0</v>
      </c>
      <c r="V1182" s="50">
        <f ca="1">SUM(S1182:U1182)</f>
        <v>12971.61</v>
      </c>
      <c r="W1182" s="51">
        <v>15743.82</v>
      </c>
      <c r="X1182" s="51">
        <v>0</v>
      </c>
      <c r="Y1182" s="52">
        <v>0</v>
      </c>
      <c r="Z1182" s="52">
        <v>118575.20548243859</v>
      </c>
      <c r="AA1182" s="52">
        <v>35244</v>
      </c>
      <c r="AB1182" s="138">
        <f>MAX(AA1182-$AB$3,0)</f>
        <v>34244</v>
      </c>
      <c r="AC1182" s="52">
        <v>114121.290162324</v>
      </c>
      <c r="AD1182" s="138">
        <f>IF(AND(H1182&lt;=$AD$1,I1182=0),0,1)</f>
        <v>0</v>
      </c>
      <c r="AE1182" s="138">
        <f>IF(AD1182=0,H1182,0)</f>
        <v>2889</v>
      </c>
      <c r="AF1182" s="138">
        <f>H1182-AE1182</f>
        <v>0</v>
      </c>
      <c r="AG1182" s="138">
        <f>J1182*AD1182</f>
        <v>0</v>
      </c>
      <c r="AH1182" s="29"/>
      <c r="AI1182" s="29"/>
      <c r="AJ1182" s="15"/>
      <c r="AK1182" s="51">
        <f ca="1">OFFSET($AK$4,D1182,0)/OFFSET($J$4,D1182,0)*J1182</f>
        <v>2111419.5588617167</v>
      </c>
      <c r="AL1182" s="15">
        <f ca="1">AK1182+P1182+V1182+W1182+X1182</f>
        <v>2297505.9888617164</v>
      </c>
      <c r="AM1182" s="49">
        <f ca="1">OFFSET($AM$4,D1182,0)/OFFSET($H$4,D1182,0)*H1182</f>
        <v>12670.958731173303</v>
      </c>
      <c r="AN1182" s="49">
        <f ca="1">OFFSET($AN$4,D1182,0)/OFFSET($Y$4,D1182,0)*Y1182</f>
        <v>0</v>
      </c>
      <c r="AO1182" s="15"/>
      <c r="AP1182" s="49">
        <f ca="1">OFFSET($AP$4,D1182,0)/OFFSET($Z$4,D1182,0)*Z1182</f>
        <v>66407.681344953351</v>
      </c>
      <c r="AQ1182" s="15">
        <f>IF(AD1182=0,AC1182,0)</f>
        <v>114121.290162324</v>
      </c>
      <c r="AR1182" s="15">
        <f>AC1182-AQ1182</f>
        <v>0</v>
      </c>
      <c r="AS1182" s="15"/>
      <c r="AT1182" s="15"/>
      <c r="AU1182" s="51">
        <f>IF(AD1182=0,AB1182*$AU$4,0)</f>
        <v>17122</v>
      </c>
      <c r="AV1182" s="51">
        <f ca="1">OFFSET($AV$4,D1182,0)/OFFSET($AE$4,D1182,0)*AE1182</f>
        <v>48272.320014111217</v>
      </c>
      <c r="AW1182" s="51">
        <f t="shared" ca="1" si="655"/>
        <v>0</v>
      </c>
      <c r="AX1182" s="15">
        <f t="shared" ca="1" si="656"/>
        <v>17680.711196740565</v>
      </c>
      <c r="AY1182" s="51">
        <f t="shared" ca="1" si="657"/>
        <v>-1074.6570634794512</v>
      </c>
      <c r="AZ1182" s="52">
        <f ca="1">OFFSET($AT$4,D1182,0)*$AZ$2/OFFSET($AF$4,D1182,0)*AF1182</f>
        <v>0</v>
      </c>
      <c r="BA1182" s="52">
        <f ca="1">OFFSET($AT$4,D1182,0)*$BA$2/OFFSET($AG$4,D1182,0)*AG1182</f>
        <v>0</v>
      </c>
      <c r="BB1182" s="52">
        <f t="shared" si="658"/>
        <v>0</v>
      </c>
      <c r="BC1182" s="39">
        <f t="shared" si="659"/>
        <v>0</v>
      </c>
      <c r="BD1182" s="51">
        <f t="shared" ca="1" si="660"/>
        <v>0</v>
      </c>
      <c r="BE1182" s="15">
        <f ca="1">AP1182+AU1182+AV1182+AW1182+AY1182+AZ1182+BA1182+BB1182+BD1182</f>
        <v>130727.34429558512</v>
      </c>
      <c r="BF1182" s="39">
        <v>-34504.322</v>
      </c>
      <c r="BG1182" s="15">
        <f ca="1">AL1182+AM1182+AN1182+BE1182+BF1182</f>
        <v>2406399.9698884743</v>
      </c>
      <c r="BH1182" s="15"/>
      <c r="BI1182" s="15"/>
    </row>
    <row r="1183" spans="1:61" ht="11.25" x14ac:dyDescent="0.2">
      <c r="A1183" s="20">
        <v>41343</v>
      </c>
      <c r="B1183" s="20"/>
      <c r="C1183" s="20">
        <v>1</v>
      </c>
      <c r="D1183" s="20">
        <f>INT(A1183/10000)</f>
        <v>4</v>
      </c>
      <c r="E1183" s="47">
        <f>IF(H1183&lt;=500,1,IF(H1183&lt;=1000,2,IF(H1183&lt;=2500,3,IF(H1183&lt;=5000,4,IF(H1183&lt;=10000,5,IF(H1183&lt;=20000,6,IF(H1183&lt;=50000,7,8)))))))</f>
        <v>4</v>
      </c>
      <c r="F1183" s="47">
        <f>D1183*10+E1183</f>
        <v>44</v>
      </c>
      <c r="G1183" s="21" t="s">
        <v>1264</v>
      </c>
      <c r="H1183" s="29">
        <v>3144</v>
      </c>
      <c r="I1183" s="48"/>
      <c r="J1183" s="29">
        <f>IF(AND(I1183=1,H1183&lt;=20000),H1183*2,IF(H1183&lt;=10000,H1183*(1+41/67),IF(H1183&lt;=20000,H1183*(1+2/3),IF(H1183&lt;=50000,H1183*(2),H1183*(2+1/3))))+IF(AND(H1183&gt;9000,H1183&lt;=10000),(H1183-9000)*(110/201),0)+IF(AND(H1183&gt;18000,H1183&lt;=20000),(H1183-18000)*(3+1/3),0)+IF(AND(H1183&gt;45000,H1183&lt;=50000),(H1183-45000)*(3+1/3),0))</f>
        <v>5067.940298507463</v>
      </c>
      <c r="K1183" s="125">
        <v>281492.24999999994</v>
      </c>
      <c r="L1183" s="125">
        <v>553475.44999999995</v>
      </c>
      <c r="M1183" s="125">
        <v>0</v>
      </c>
      <c r="N1183" s="126">
        <f t="shared" si="629"/>
        <v>418529.84549999994</v>
      </c>
      <c r="O1183" s="126">
        <f ca="1">OFFSET($O$4,D1183,0)*J1183</f>
        <v>988322.55284247617</v>
      </c>
      <c r="P1183" s="126">
        <f t="shared" ca="1" si="631"/>
        <v>170938</v>
      </c>
      <c r="Q1183" s="49">
        <f>IF(AND(I1183=1,H1183&lt;=20000),3,IF(H1183&lt;=10000,1,IF(H1183&lt;=20000,2,IF(H1183&lt;=50000,3,4))))</f>
        <v>1</v>
      </c>
      <c r="R1183" s="49">
        <f>IF(AND(I1183=1,H1183&lt;=45000),0,IF(AND(H1183&gt;9300,H1183&lt;=10000),1,IF(AND(H1183&gt;18000,H1183&lt;=20000),2,IF(AND(H1183&gt;45000,H1183&lt;=50000),3,0))))</f>
        <v>0</v>
      </c>
      <c r="S1183" s="49">
        <f ca="1">OFFSET(V!$B$7,D1183,Q1183)*H1183</f>
        <v>14116.560000000001</v>
      </c>
      <c r="T1183" s="49">
        <f ca="1">IF(R1183&gt;0,OFFSET(V!$I$7,D1183,R1183)*IF(R1183=1,H1183-9300,IF(R1183=2,H1183-18000,IF(R1183=3,H1183-45000,0))),0)</f>
        <v>0</v>
      </c>
      <c r="U1183" s="49">
        <f>IF(AND(I1183=1,H1183&gt;20000,H1183&lt;=45000),H1183*V!$G$7,0)+IF(AND(I1183=1,H1183&gt;45000,H1183&lt;=50000),V!$G$7/5000*(50000-H1183)*H1183,0)</f>
        <v>0</v>
      </c>
      <c r="V1183" s="50">
        <f ca="1">SUM(S1183:U1183)</f>
        <v>14116.560000000001</v>
      </c>
      <c r="W1183" s="51">
        <v>0</v>
      </c>
      <c r="X1183" s="51">
        <v>0</v>
      </c>
      <c r="Y1183" s="52">
        <v>1.473E-2</v>
      </c>
      <c r="Z1183" s="52">
        <v>225635.211441611</v>
      </c>
      <c r="AA1183" s="52">
        <v>65678</v>
      </c>
      <c r="AB1183" s="138">
        <f>MAX(AA1183-$AB$3,0)</f>
        <v>64678</v>
      </c>
      <c r="AC1183" s="52">
        <v>217159.91408995746</v>
      </c>
      <c r="AD1183" s="138">
        <f>IF(AND(H1183&lt;=$AD$1,I1183=0),0,1)</f>
        <v>0</v>
      </c>
      <c r="AE1183" s="138">
        <f>IF(AD1183=0,H1183,0)</f>
        <v>3144</v>
      </c>
      <c r="AF1183" s="138">
        <f>H1183-AE1183</f>
        <v>0</v>
      </c>
      <c r="AG1183" s="138">
        <f>J1183*AD1183</f>
        <v>0</v>
      </c>
      <c r="AH1183" s="29"/>
      <c r="AI1183" s="29"/>
      <c r="AJ1183" s="15"/>
      <c r="AK1183" s="51">
        <f ca="1">OFFSET($AK$4,D1183,0)/OFFSET($J$4,D1183,0)*J1183</f>
        <v>2297785.7712223046</v>
      </c>
      <c r="AL1183" s="15">
        <f ca="1">AK1183+P1183+V1183+W1183+X1183</f>
        <v>2482840.3312223046</v>
      </c>
      <c r="AM1183" s="49">
        <f ca="1">OFFSET($AM$4,D1183,0)/OFFSET($H$4,D1183,0)*H1183</f>
        <v>13789.371495607083</v>
      </c>
      <c r="AN1183" s="49">
        <f ca="1">OFFSET($AN$4,D1183,0)/OFFSET($Y$4,D1183,0)*Y1183</f>
        <v>597.00892549505295</v>
      </c>
      <c r="AO1183" s="15"/>
      <c r="AP1183" s="49">
        <f ca="1">OFFSET($AP$4,D1183,0)/OFFSET($Z$4,D1183,0)*Z1183</f>
        <v>126366.3103989716</v>
      </c>
      <c r="AQ1183" s="15">
        <f>IF(AD1183=0,AC1183,0)</f>
        <v>217159.91408995746</v>
      </c>
      <c r="AR1183" s="15">
        <f>AC1183-AQ1183</f>
        <v>0</v>
      </c>
      <c r="AS1183" s="15"/>
      <c r="AT1183" s="15"/>
      <c r="AU1183" s="51">
        <f>IF(AD1183=0,AB1183*$AU$4,0)</f>
        <v>32339</v>
      </c>
      <c r="AV1183" s="51">
        <f ca="1">OFFSET($AV$4,D1183,0)/OFFSET($AE$4,D1183,0)*AE1183</f>
        <v>52533.116692407639</v>
      </c>
      <c r="AW1183" s="51">
        <f t="shared" ca="1" si="655"/>
        <v>0</v>
      </c>
      <c r="AX1183" s="15">
        <f t="shared" ca="1" si="656"/>
        <v>0</v>
      </c>
      <c r="AY1183" s="51">
        <f t="shared" ca="1" si="657"/>
        <v>0</v>
      </c>
      <c r="AZ1183" s="52">
        <f ca="1">OFFSET($AT$4,D1183,0)*$AZ$2/OFFSET($AF$4,D1183,0)*AF1183</f>
        <v>0</v>
      </c>
      <c r="BA1183" s="52">
        <f ca="1">OFFSET($AT$4,D1183,0)*$BA$2/OFFSET($AG$4,D1183,0)*AG1183</f>
        <v>0</v>
      </c>
      <c r="BB1183" s="52">
        <f t="shared" si="658"/>
        <v>0</v>
      </c>
      <c r="BC1183" s="39">
        <f t="shared" si="659"/>
        <v>0</v>
      </c>
      <c r="BD1183" s="51">
        <f t="shared" ca="1" si="660"/>
        <v>0</v>
      </c>
      <c r="BE1183" s="15">
        <f ca="1">AP1183+AU1183+AV1183+AW1183+AY1183+AZ1183+BA1183+BB1183+BD1183</f>
        <v>211238.42709137924</v>
      </c>
      <c r="BF1183" s="39">
        <v>-37608.114000000001</v>
      </c>
      <c r="BG1183" s="15">
        <f ca="1">AL1183+AM1183+AN1183+BE1183+BF1183</f>
        <v>2670857.0247347862</v>
      </c>
      <c r="BH1183" s="15"/>
      <c r="BI1183" s="15"/>
    </row>
    <row r="1184" spans="1:61" ht="11.25" x14ac:dyDescent="0.2">
      <c r="A1184" s="20">
        <v>41344</v>
      </c>
      <c r="B1184" s="20"/>
      <c r="C1184" s="20">
        <v>1</v>
      </c>
      <c r="D1184" s="20">
        <f>INT(A1184/10000)</f>
        <v>4</v>
      </c>
      <c r="E1184" s="47">
        <f>IF(H1184&lt;=500,1,IF(H1184&lt;=1000,2,IF(H1184&lt;=2500,3,IF(H1184&lt;=5000,4,IF(H1184&lt;=10000,5,IF(H1184&lt;=20000,6,IF(H1184&lt;=50000,7,8)))))))</f>
        <v>5</v>
      </c>
      <c r="F1184" s="47">
        <f>D1184*10+E1184</f>
        <v>45</v>
      </c>
      <c r="G1184" s="21" t="s">
        <v>1265</v>
      </c>
      <c r="H1184" s="29">
        <v>5052</v>
      </c>
      <c r="I1184" s="48"/>
      <c r="J1184" s="29">
        <f>IF(AND(I1184=1,H1184&lt;=20000),H1184*2,IF(H1184&lt;=10000,H1184*(1+41/67),IF(H1184&lt;=20000,H1184*(1+2/3),IF(H1184&lt;=50000,H1184*(2),H1184*(2+1/3))))+IF(AND(H1184&gt;9000,H1184&lt;=10000),(H1184-9000)*(110/201),0)+IF(AND(H1184&gt;18000,H1184&lt;=20000),(H1184-18000)*(3+1/3),0)+IF(AND(H1184&gt;45000,H1184&lt;=50000),(H1184-45000)*(3+1/3),0))</f>
        <v>8143.5223880597014</v>
      </c>
      <c r="K1184" s="125">
        <v>544885.5</v>
      </c>
      <c r="L1184" s="125">
        <v>1660645.95</v>
      </c>
      <c r="M1184" s="125">
        <v>48587</v>
      </c>
      <c r="N1184" s="126">
        <f t="shared" si="629"/>
        <v>1088556.4805000001</v>
      </c>
      <c r="O1184" s="126">
        <f ca="1">OFFSET($O$4,D1184,0)*J1184</f>
        <v>1588106.0868193987</v>
      </c>
      <c r="P1184" s="126">
        <f t="shared" ca="1" si="631"/>
        <v>149865</v>
      </c>
      <c r="Q1184" s="49">
        <f>IF(AND(I1184=1,H1184&lt;=20000),3,IF(H1184&lt;=10000,1,IF(H1184&lt;=20000,2,IF(H1184&lt;=50000,3,4))))</f>
        <v>1</v>
      </c>
      <c r="R1184" s="49">
        <f>IF(AND(I1184=1,H1184&lt;=45000),0,IF(AND(H1184&gt;9300,H1184&lt;=10000),1,IF(AND(H1184&gt;18000,H1184&lt;=20000),2,IF(AND(H1184&gt;45000,H1184&lt;=50000),3,0))))</f>
        <v>0</v>
      </c>
      <c r="S1184" s="49">
        <f ca="1">OFFSET(V!$B$7,D1184,Q1184)*H1184</f>
        <v>22683.48</v>
      </c>
      <c r="T1184" s="49">
        <f ca="1">IF(R1184&gt;0,OFFSET(V!$I$7,D1184,R1184)*IF(R1184=1,H1184-9300,IF(R1184=2,H1184-18000,IF(R1184=3,H1184-45000,0))),0)</f>
        <v>0</v>
      </c>
      <c r="U1184" s="49">
        <f>IF(AND(I1184=1,H1184&gt;20000,H1184&lt;=45000),H1184*V!$G$7,0)+IF(AND(I1184=1,H1184&gt;45000,H1184&lt;=50000),V!$G$7/5000*(50000-H1184)*H1184,0)</f>
        <v>0</v>
      </c>
      <c r="V1184" s="50">
        <f ca="1">SUM(S1184:U1184)</f>
        <v>22683.48</v>
      </c>
      <c r="W1184" s="51">
        <v>25859.339999999997</v>
      </c>
      <c r="X1184" s="51">
        <v>0</v>
      </c>
      <c r="Y1184" s="52">
        <v>2.085E-2</v>
      </c>
      <c r="Z1184" s="52">
        <v>312379.38126348983</v>
      </c>
      <c r="AA1184" s="52">
        <v>8631</v>
      </c>
      <c r="AB1184" s="138">
        <f>MAX(AA1184-$AB$3,0)</f>
        <v>7631</v>
      </c>
      <c r="AC1184" s="52">
        <v>300645.80419536127</v>
      </c>
      <c r="AD1184" s="138">
        <f>IF(AND(H1184&lt;=$AD$1,I1184=0),0,1)</f>
        <v>0</v>
      </c>
      <c r="AE1184" s="138">
        <f>IF(AD1184=0,H1184,0)</f>
        <v>5052</v>
      </c>
      <c r="AF1184" s="138">
        <f>H1184-AE1184</f>
        <v>0</v>
      </c>
      <c r="AG1184" s="138">
        <f>J1184*AD1184</f>
        <v>0</v>
      </c>
      <c r="AH1184" s="29"/>
      <c r="AI1184" s="29"/>
      <c r="AJ1184" s="15"/>
      <c r="AK1184" s="51">
        <f ca="1">OFFSET($AK$4,D1184,0)/OFFSET($J$4,D1184,0)*J1184</f>
        <v>3692243.548414466</v>
      </c>
      <c r="AL1184" s="15">
        <f ca="1">AK1184+P1184+V1184+W1184+X1184</f>
        <v>3890651.3684144658</v>
      </c>
      <c r="AM1184" s="49">
        <f ca="1">OFFSET($AM$4,D1184,0)/OFFSET($H$4,D1184,0)*H1184</f>
        <v>22157.73053301749</v>
      </c>
      <c r="AN1184" s="49">
        <f ca="1">OFFSET($AN$4,D1184,0)/OFFSET($Y$4,D1184,0)*Y1184</f>
        <v>845.05336704493243</v>
      </c>
      <c r="AO1184" s="15"/>
      <c r="AP1184" s="49">
        <f ca="1">OFFSET($AP$4,D1184,0)/OFFSET($Z$4,D1184,0)*Z1184</f>
        <v>174947.11752999527</v>
      </c>
      <c r="AQ1184" s="15">
        <f>IF(AD1184=0,AC1184,0)</f>
        <v>300645.80419536127</v>
      </c>
      <c r="AR1184" s="15">
        <f>AC1184-AQ1184</f>
        <v>0</v>
      </c>
      <c r="AS1184" s="15"/>
      <c r="AT1184" s="15"/>
      <c r="AU1184" s="51">
        <f>IF(AD1184=0,AB1184*$AU$4,0)</f>
        <v>3815.5</v>
      </c>
      <c r="AV1184" s="51">
        <f ca="1">OFFSET($AV$4,D1184,0)/OFFSET($AE$4,D1184,0)*AE1184</f>
        <v>84413.901250013805</v>
      </c>
      <c r="AW1184" s="51">
        <f t="shared" ca="1" si="655"/>
        <v>7404.7049958160496</v>
      </c>
      <c r="AX1184" s="15">
        <f t="shared" ca="1" si="656"/>
        <v>0</v>
      </c>
      <c r="AY1184" s="51">
        <f t="shared" ca="1" si="657"/>
        <v>0</v>
      </c>
      <c r="AZ1184" s="52">
        <f ca="1">OFFSET($AT$4,D1184,0)*$AZ$2/OFFSET($AF$4,D1184,0)*AF1184</f>
        <v>0</v>
      </c>
      <c r="BA1184" s="52">
        <f ca="1">OFFSET($AT$4,D1184,0)*$BA$2/OFFSET($AG$4,D1184,0)*AG1184</f>
        <v>0</v>
      </c>
      <c r="BB1184" s="52">
        <f t="shared" si="658"/>
        <v>0</v>
      </c>
      <c r="BC1184" s="39">
        <f t="shared" si="659"/>
        <v>0</v>
      </c>
      <c r="BD1184" s="51">
        <f t="shared" ca="1" si="660"/>
        <v>0</v>
      </c>
      <c r="BE1184" s="15">
        <f ca="1">AP1184+AU1184+AV1184+AW1184+AY1184+AZ1184+BA1184+BB1184+BD1184</f>
        <v>270581.22377582511</v>
      </c>
      <c r="BF1184" s="39">
        <v>-65756.368000000002</v>
      </c>
      <c r="BG1184" s="15">
        <f ca="1">AL1184+AM1184+AN1184+BE1184+BF1184</f>
        <v>4118479.0080903531</v>
      </c>
      <c r="BH1184" s="15"/>
      <c r="BI1184" s="15"/>
    </row>
    <row r="1185" spans="1:61" ht="11.25" x14ac:dyDescent="0.2">
      <c r="A1185" s="20">
        <v>41401</v>
      </c>
      <c r="B1185" s="20"/>
      <c r="C1185" s="20">
        <v>1</v>
      </c>
      <c r="D1185" s="20">
        <f t="shared" si="646"/>
        <v>4</v>
      </c>
      <c r="E1185" s="47">
        <f t="shared" si="647"/>
        <v>2</v>
      </c>
      <c r="F1185" s="47">
        <f t="shared" si="648"/>
        <v>42</v>
      </c>
      <c r="G1185" s="21" t="s">
        <v>1266</v>
      </c>
      <c r="H1185" s="29">
        <v>671</v>
      </c>
      <c r="I1185" s="48"/>
      <c r="J1185" s="29">
        <f t="shared" si="649"/>
        <v>1081.6119402985075</v>
      </c>
      <c r="K1185" s="125">
        <v>39361.449999999997</v>
      </c>
      <c r="L1185" s="125">
        <v>20502.509999999998</v>
      </c>
      <c r="M1185" s="125">
        <v>30587</v>
      </c>
      <c r="N1185" s="126">
        <f t="shared" si="629"/>
        <v>66923.222899999993</v>
      </c>
      <c r="O1185" s="126">
        <f t="shared" ca="1" si="630"/>
        <v>210930.16315435799</v>
      </c>
      <c r="P1185" s="126">
        <f t="shared" ca="1" si="631"/>
        <v>43202</v>
      </c>
      <c r="Q1185" s="49">
        <f t="shared" si="650"/>
        <v>1</v>
      </c>
      <c r="R1185" s="49">
        <f t="shared" si="651"/>
        <v>0</v>
      </c>
      <c r="S1185" s="49">
        <f ca="1">OFFSET(V!$B$7,D1185,Q1185)*H1185</f>
        <v>3012.79</v>
      </c>
      <c r="T1185" s="49">
        <f ca="1">IF(R1185&gt;0,OFFSET(V!$I$7,D1185,R1185)*IF(R1185=1,H1185-9300,IF(R1185=2,H1185-18000,IF(R1185=3,H1185-45000,0))),0)</f>
        <v>0</v>
      </c>
      <c r="U1185" s="49">
        <f>IF(AND(I1185=1,H1185&gt;20000,H1185&lt;=45000),H1185*V!$G$7,0)+IF(AND(I1185=1,H1185&gt;45000,H1185&lt;=50000),V!$G$7/5000*(50000-H1185)*H1185,0)</f>
        <v>0</v>
      </c>
      <c r="V1185" s="50">
        <f t="shared" ca="1" si="632"/>
        <v>3012.79</v>
      </c>
      <c r="W1185" s="51">
        <v>0</v>
      </c>
      <c r="X1185" s="51">
        <v>0</v>
      </c>
      <c r="Y1185" s="52">
        <v>0</v>
      </c>
      <c r="Z1185" s="52">
        <v>7595.7646272246957</v>
      </c>
      <c r="AA1185" s="52">
        <v>0</v>
      </c>
      <c r="AB1185" s="138">
        <f t="shared" si="652"/>
        <v>0</v>
      </c>
      <c r="AC1185" s="52">
        <v>7310.4529357666443</v>
      </c>
      <c r="AD1185" s="138">
        <f t="shared" si="633"/>
        <v>0</v>
      </c>
      <c r="AE1185" s="138">
        <f t="shared" si="634"/>
        <v>671</v>
      </c>
      <c r="AF1185" s="138">
        <f t="shared" si="635"/>
        <v>0</v>
      </c>
      <c r="AG1185" s="138">
        <f t="shared" si="636"/>
        <v>0</v>
      </c>
      <c r="AH1185" s="29"/>
      <c r="AI1185" s="29"/>
      <c r="AJ1185" s="15"/>
      <c r="AK1185" s="51">
        <f t="shared" ca="1" si="637"/>
        <v>490398.93527040916</v>
      </c>
      <c r="AL1185" s="15">
        <f t="shared" ca="1" si="638"/>
        <v>536613.72527040914</v>
      </c>
      <c r="AM1185" s="49">
        <f t="shared" ca="1" si="639"/>
        <v>2942.9606468041839</v>
      </c>
      <c r="AN1185" s="49">
        <f t="shared" ca="1" si="640"/>
        <v>0</v>
      </c>
      <c r="AO1185" s="15"/>
      <c r="AP1185" s="49">
        <f t="shared" ca="1" si="641"/>
        <v>4253.9847591553353</v>
      </c>
      <c r="AQ1185" s="15">
        <f t="shared" si="653"/>
        <v>7310.4529357666443</v>
      </c>
      <c r="AR1185" s="15">
        <f t="shared" si="654"/>
        <v>0</v>
      </c>
      <c r="AS1185" s="15"/>
      <c r="AT1185" s="15"/>
      <c r="AU1185" s="51">
        <f t="shared" si="642"/>
        <v>0</v>
      </c>
      <c r="AV1185" s="51">
        <f t="shared" ca="1" si="643"/>
        <v>11211.743416223133</v>
      </c>
      <c r="AW1185" s="51">
        <f t="shared" ca="1" si="655"/>
        <v>0</v>
      </c>
      <c r="AX1185" s="15">
        <f t="shared" ca="1" si="656"/>
        <v>8155.275239611824</v>
      </c>
      <c r="AY1185" s="51">
        <f t="shared" ca="1" si="657"/>
        <v>-495.68843941546794</v>
      </c>
      <c r="AZ1185" s="52">
        <f t="shared" ca="1" si="644"/>
        <v>0</v>
      </c>
      <c r="BA1185" s="52">
        <f t="shared" ca="1" si="645"/>
        <v>0</v>
      </c>
      <c r="BB1185" s="52">
        <f t="shared" si="658"/>
        <v>0</v>
      </c>
      <c r="BC1185" s="39">
        <f t="shared" si="659"/>
        <v>0</v>
      </c>
      <c r="BD1185" s="51">
        <f t="shared" ca="1" si="660"/>
        <v>0</v>
      </c>
      <c r="BE1185" s="15">
        <f t="shared" ca="1" si="661"/>
        <v>14970.039735963001</v>
      </c>
      <c r="BF1185" s="39">
        <v>-6289.777</v>
      </c>
      <c r="BG1185" s="15">
        <f t="shared" ca="1" si="662"/>
        <v>548236.94865317631</v>
      </c>
      <c r="BH1185" s="15"/>
      <c r="BI1185" s="15"/>
    </row>
    <row r="1186" spans="1:61" ht="11.25" x14ac:dyDescent="0.2">
      <c r="A1186" s="20">
        <v>41402</v>
      </c>
      <c r="B1186" s="20"/>
      <c r="C1186" s="20">
        <v>1</v>
      </c>
      <c r="D1186" s="20">
        <f t="shared" si="646"/>
        <v>4</v>
      </c>
      <c r="E1186" s="47">
        <f t="shared" si="647"/>
        <v>5</v>
      </c>
      <c r="F1186" s="47">
        <f t="shared" si="648"/>
        <v>45</v>
      </c>
      <c r="G1186" s="21" t="s">
        <v>1267</v>
      </c>
      <c r="H1186" s="29">
        <v>5148</v>
      </c>
      <c r="I1186" s="48"/>
      <c r="J1186" s="29">
        <f t="shared" si="649"/>
        <v>8298.2686567164183</v>
      </c>
      <c r="K1186" s="125">
        <v>296963</v>
      </c>
      <c r="L1186" s="125">
        <v>1153296.25</v>
      </c>
      <c r="M1186" s="125">
        <v>0</v>
      </c>
      <c r="N1186" s="126">
        <f t="shared" si="629"/>
        <v>663598.89749999996</v>
      </c>
      <c r="O1186" s="126">
        <f t="shared" ca="1" si="630"/>
        <v>1618283.8746924514</v>
      </c>
      <c r="P1186" s="126">
        <f t="shared" ca="1" si="631"/>
        <v>286405</v>
      </c>
      <c r="Q1186" s="49">
        <f t="shared" si="650"/>
        <v>1</v>
      </c>
      <c r="R1186" s="49">
        <f t="shared" si="651"/>
        <v>0</v>
      </c>
      <c r="S1186" s="49">
        <f ca="1">OFFSET(V!$B$7,D1186,Q1186)*H1186</f>
        <v>23114.52</v>
      </c>
      <c r="T1186" s="49">
        <f ca="1">IF(R1186&gt;0,OFFSET(V!$I$7,D1186,R1186)*IF(R1186=1,H1186-9300,IF(R1186=2,H1186-18000,IF(R1186=3,H1186-45000,0))),0)</f>
        <v>0</v>
      </c>
      <c r="U1186" s="49">
        <f>IF(AND(I1186=1,H1186&gt;20000,H1186&lt;=45000),H1186*V!$G$7,0)+IF(AND(I1186=1,H1186&gt;45000,H1186&lt;=50000),V!$G$7/5000*(50000-H1186)*H1186,0)</f>
        <v>0</v>
      </c>
      <c r="V1186" s="50">
        <f t="shared" ca="1" si="632"/>
        <v>23114.52</v>
      </c>
      <c r="W1186" s="51">
        <v>24908.44</v>
      </c>
      <c r="X1186" s="51">
        <v>0</v>
      </c>
      <c r="Y1186" s="52">
        <v>0</v>
      </c>
      <c r="Z1186" s="52">
        <v>194811.63928112033</v>
      </c>
      <c r="AA1186" s="52">
        <v>7372</v>
      </c>
      <c r="AB1186" s="138">
        <f t="shared" si="652"/>
        <v>6372</v>
      </c>
      <c r="AC1186" s="52">
        <v>187494.1352447531</v>
      </c>
      <c r="AD1186" s="138">
        <f t="shared" si="633"/>
        <v>0</v>
      </c>
      <c r="AE1186" s="138">
        <f t="shared" si="634"/>
        <v>5148</v>
      </c>
      <c r="AF1186" s="138">
        <f t="shared" si="635"/>
        <v>0</v>
      </c>
      <c r="AG1186" s="138">
        <f t="shared" si="636"/>
        <v>0</v>
      </c>
      <c r="AH1186" s="29"/>
      <c r="AI1186" s="29"/>
      <c r="AJ1186" s="15"/>
      <c r="AK1186" s="51">
        <f t="shared" ca="1" si="637"/>
        <v>3762404.9460090403</v>
      </c>
      <c r="AL1186" s="15">
        <f t="shared" ca="1" si="638"/>
        <v>4096832.9060090403</v>
      </c>
      <c r="AM1186" s="49">
        <f t="shared" ca="1" si="639"/>
        <v>22578.780044333736</v>
      </c>
      <c r="AN1186" s="49">
        <f t="shared" ca="1" si="640"/>
        <v>0</v>
      </c>
      <c r="AO1186" s="15"/>
      <c r="AP1186" s="49">
        <f t="shared" ca="1" si="641"/>
        <v>109103.66303843049</v>
      </c>
      <c r="AQ1186" s="15">
        <f t="shared" si="653"/>
        <v>187494.1352447531</v>
      </c>
      <c r="AR1186" s="15">
        <f t="shared" si="654"/>
        <v>0</v>
      </c>
      <c r="AS1186" s="15"/>
      <c r="AT1186" s="15"/>
      <c r="AU1186" s="51">
        <f t="shared" si="642"/>
        <v>3186</v>
      </c>
      <c r="AV1186" s="51">
        <f t="shared" ca="1" si="643"/>
        <v>86017.965881843047</v>
      </c>
      <c r="AW1186" s="51">
        <f t="shared" ca="1" si="655"/>
        <v>0</v>
      </c>
      <c r="AX1186" s="15">
        <f t="shared" ca="1" si="656"/>
        <v>10813.49367552044</v>
      </c>
      <c r="AY1186" s="51">
        <f t="shared" ca="1" si="657"/>
        <v>-657.2584795927612</v>
      </c>
      <c r="AZ1186" s="52">
        <f t="shared" ca="1" si="644"/>
        <v>0</v>
      </c>
      <c r="BA1186" s="52">
        <f t="shared" ca="1" si="645"/>
        <v>0</v>
      </c>
      <c r="BB1186" s="52">
        <f t="shared" si="658"/>
        <v>0</v>
      </c>
      <c r="BC1186" s="39">
        <f t="shared" si="659"/>
        <v>0</v>
      </c>
      <c r="BD1186" s="51">
        <f t="shared" ca="1" si="660"/>
        <v>0</v>
      </c>
      <c r="BE1186" s="15">
        <f t="shared" ca="1" si="661"/>
        <v>197650.37044068077</v>
      </c>
      <c r="BF1186" s="39">
        <v>-58710.228999999999</v>
      </c>
      <c r="BG1186" s="15">
        <f t="shared" ca="1" si="662"/>
        <v>4258351.8274940541</v>
      </c>
      <c r="BH1186" s="15"/>
      <c r="BI1186" s="15"/>
    </row>
    <row r="1187" spans="1:61" ht="11.25" x14ac:dyDescent="0.2">
      <c r="A1187" s="20">
        <v>41403</v>
      </c>
      <c r="B1187" s="20"/>
      <c r="C1187" s="20">
        <v>1</v>
      </c>
      <c r="D1187" s="20">
        <f t="shared" si="646"/>
        <v>4</v>
      </c>
      <c r="E1187" s="47">
        <f t="shared" si="647"/>
        <v>3</v>
      </c>
      <c r="F1187" s="47">
        <f t="shared" si="648"/>
        <v>43</v>
      </c>
      <c r="G1187" s="21" t="s">
        <v>1268</v>
      </c>
      <c r="H1187" s="29">
        <v>1972</v>
      </c>
      <c r="I1187" s="48"/>
      <c r="J1187" s="29">
        <f t="shared" si="649"/>
        <v>3178.7462686567164</v>
      </c>
      <c r="K1187" s="125">
        <v>126025.55</v>
      </c>
      <c r="L1187" s="125">
        <v>305073.28000000003</v>
      </c>
      <c r="M1187" s="125">
        <v>0</v>
      </c>
      <c r="N1187" s="126">
        <f t="shared" si="629"/>
        <v>209716.97520000002</v>
      </c>
      <c r="O1187" s="126">
        <f t="shared" ca="1" si="630"/>
        <v>619902.05922562431</v>
      </c>
      <c r="P1187" s="126">
        <f t="shared" ca="1" si="631"/>
        <v>123056</v>
      </c>
      <c r="Q1187" s="49">
        <f t="shared" si="650"/>
        <v>1</v>
      </c>
      <c r="R1187" s="49">
        <f t="shared" si="651"/>
        <v>0</v>
      </c>
      <c r="S1187" s="49">
        <f ca="1">OFFSET(V!$B$7,D1187,Q1187)*H1187</f>
        <v>8854.2800000000007</v>
      </c>
      <c r="T1187" s="49">
        <f ca="1">IF(R1187&gt;0,OFFSET(V!$I$7,D1187,R1187)*IF(R1187=1,H1187-9300,IF(R1187=2,H1187-18000,IF(R1187=3,H1187-45000,0))),0)</f>
        <v>0</v>
      </c>
      <c r="U1187" s="49">
        <f>IF(AND(I1187=1,H1187&gt;20000,H1187&lt;=45000),H1187*V!$G$7,0)+IF(AND(I1187=1,H1187&gt;45000,H1187&lt;=50000),V!$G$7/5000*(50000-H1187)*H1187,0)</f>
        <v>0</v>
      </c>
      <c r="V1187" s="50">
        <f t="shared" ca="1" si="632"/>
        <v>8854.2800000000007</v>
      </c>
      <c r="W1187" s="51">
        <v>0</v>
      </c>
      <c r="X1187" s="51">
        <v>0</v>
      </c>
      <c r="Y1187" s="52">
        <v>0</v>
      </c>
      <c r="Z1187" s="52">
        <v>31525.649876819545</v>
      </c>
      <c r="AA1187" s="52">
        <v>0</v>
      </c>
      <c r="AB1187" s="138">
        <f t="shared" si="652"/>
        <v>0</v>
      </c>
      <c r="AC1187" s="52">
        <v>30341.485157124156</v>
      </c>
      <c r="AD1187" s="138">
        <f t="shared" si="633"/>
        <v>0</v>
      </c>
      <c r="AE1187" s="138">
        <f t="shared" si="634"/>
        <v>1972</v>
      </c>
      <c r="AF1187" s="138">
        <f t="shared" si="635"/>
        <v>0</v>
      </c>
      <c r="AG1187" s="138">
        <f t="shared" si="636"/>
        <v>0</v>
      </c>
      <c r="AH1187" s="29"/>
      <c r="AI1187" s="29"/>
      <c r="AJ1187" s="15"/>
      <c r="AK1187" s="51">
        <f t="shared" ca="1" si="637"/>
        <v>1441232.0422552112</v>
      </c>
      <c r="AL1187" s="15">
        <f t="shared" ca="1" si="638"/>
        <v>1573142.3222552112</v>
      </c>
      <c r="AM1187" s="49">
        <f t="shared" ca="1" si="639"/>
        <v>8649.0587116212373</v>
      </c>
      <c r="AN1187" s="49">
        <f t="shared" ca="1" si="640"/>
        <v>0</v>
      </c>
      <c r="AO1187" s="15"/>
      <c r="AP1187" s="49">
        <f t="shared" ca="1" si="641"/>
        <v>17655.843839313115</v>
      </c>
      <c r="AQ1187" s="15">
        <f t="shared" si="653"/>
        <v>30341.485157124156</v>
      </c>
      <c r="AR1187" s="15">
        <f t="shared" si="654"/>
        <v>0</v>
      </c>
      <c r="AS1187" s="15"/>
      <c r="AT1187" s="15"/>
      <c r="AU1187" s="51">
        <f t="shared" si="642"/>
        <v>0</v>
      </c>
      <c r="AV1187" s="51">
        <f t="shared" ca="1" si="643"/>
        <v>32950.160978825661</v>
      </c>
      <c r="AW1187" s="51">
        <f t="shared" ca="1" si="655"/>
        <v>0</v>
      </c>
      <c r="AX1187" s="15">
        <f t="shared" ca="1" si="656"/>
        <v>20264.519661014619</v>
      </c>
      <c r="AY1187" s="51">
        <f t="shared" ca="1" si="657"/>
        <v>-1231.7043669455013</v>
      </c>
      <c r="AZ1187" s="52">
        <f t="shared" ca="1" si="644"/>
        <v>0</v>
      </c>
      <c r="BA1187" s="52">
        <f t="shared" ca="1" si="645"/>
        <v>0</v>
      </c>
      <c r="BB1187" s="52">
        <f t="shared" si="658"/>
        <v>0</v>
      </c>
      <c r="BC1187" s="39">
        <f t="shared" si="659"/>
        <v>0</v>
      </c>
      <c r="BD1187" s="51">
        <f t="shared" ca="1" si="660"/>
        <v>0</v>
      </c>
      <c r="BE1187" s="15">
        <f t="shared" ca="1" si="661"/>
        <v>49374.300451193274</v>
      </c>
      <c r="BF1187" s="39">
        <v>-21112.035</v>
      </c>
      <c r="BG1187" s="15">
        <f t="shared" ca="1" si="662"/>
        <v>1610053.6464180257</v>
      </c>
      <c r="BH1187" s="15"/>
      <c r="BI1187" s="15"/>
    </row>
    <row r="1188" spans="1:61" ht="11.25" x14ac:dyDescent="0.2">
      <c r="A1188" s="20">
        <v>41404</v>
      </c>
      <c r="B1188" s="20"/>
      <c r="C1188" s="20">
        <v>1</v>
      </c>
      <c r="D1188" s="20">
        <f t="shared" si="646"/>
        <v>4</v>
      </c>
      <c r="E1188" s="47">
        <f t="shared" si="647"/>
        <v>3</v>
      </c>
      <c r="F1188" s="47">
        <f t="shared" si="648"/>
        <v>43</v>
      </c>
      <c r="G1188" s="21" t="s">
        <v>1269</v>
      </c>
      <c r="H1188" s="29">
        <v>1565</v>
      </c>
      <c r="I1188" s="48"/>
      <c r="J1188" s="29">
        <f t="shared" si="649"/>
        <v>2522.686567164179</v>
      </c>
      <c r="K1188" s="125">
        <v>84437</v>
      </c>
      <c r="L1188" s="125">
        <v>43174.54</v>
      </c>
      <c r="M1188" s="125">
        <v>33312</v>
      </c>
      <c r="N1188" s="126">
        <f t="shared" si="629"/>
        <v>110944.71059999999</v>
      </c>
      <c r="O1188" s="126">
        <f t="shared" ca="1" si="630"/>
        <v>491960.8127221613</v>
      </c>
      <c r="P1188" s="126">
        <f t="shared" ca="1" si="631"/>
        <v>114305</v>
      </c>
      <c r="Q1188" s="49">
        <f t="shared" si="650"/>
        <v>1</v>
      </c>
      <c r="R1188" s="49">
        <f t="shared" si="651"/>
        <v>0</v>
      </c>
      <c r="S1188" s="49">
        <f ca="1">OFFSET(V!$B$7,D1188,Q1188)*H1188</f>
        <v>7026.85</v>
      </c>
      <c r="T1188" s="49">
        <f ca="1">IF(R1188&gt;0,OFFSET(V!$I$7,D1188,R1188)*IF(R1188=1,H1188-9300,IF(R1188=2,H1188-18000,IF(R1188=3,H1188-45000,0))),0)</f>
        <v>0</v>
      </c>
      <c r="U1188" s="49">
        <f>IF(AND(I1188=1,H1188&gt;20000,H1188&lt;=45000),H1188*V!$G$7,0)+IF(AND(I1188=1,H1188&gt;45000,H1188&lt;=50000),V!$G$7/5000*(50000-H1188)*H1188,0)</f>
        <v>0</v>
      </c>
      <c r="V1188" s="50">
        <f t="shared" ca="1" si="632"/>
        <v>7026.85</v>
      </c>
      <c r="W1188" s="51">
        <v>0</v>
      </c>
      <c r="X1188" s="51">
        <v>0</v>
      </c>
      <c r="Y1188" s="52">
        <v>5.3499999999999997E-3</v>
      </c>
      <c r="Z1188" s="52">
        <v>29754.176871143794</v>
      </c>
      <c r="AA1188" s="52">
        <v>1570</v>
      </c>
      <c r="AB1188" s="138">
        <f t="shared" si="652"/>
        <v>570</v>
      </c>
      <c r="AC1188" s="52">
        <v>28636.552122659479</v>
      </c>
      <c r="AD1188" s="138">
        <f t="shared" si="633"/>
        <v>0</v>
      </c>
      <c r="AE1188" s="138">
        <f t="shared" si="634"/>
        <v>1565</v>
      </c>
      <c r="AF1188" s="138">
        <f t="shared" si="635"/>
        <v>0</v>
      </c>
      <c r="AG1188" s="138">
        <f t="shared" si="636"/>
        <v>0</v>
      </c>
      <c r="AH1188" s="29"/>
      <c r="AI1188" s="29"/>
      <c r="AJ1188" s="15"/>
      <c r="AK1188" s="51">
        <f t="shared" ca="1" si="637"/>
        <v>1143776.950369881</v>
      </c>
      <c r="AL1188" s="15">
        <f t="shared" ca="1" si="638"/>
        <v>1265108.8003698811</v>
      </c>
      <c r="AM1188" s="49">
        <f t="shared" ca="1" si="639"/>
        <v>6863.9842209367325</v>
      </c>
      <c r="AN1188" s="49">
        <f t="shared" ca="1" si="640"/>
        <v>216.83623566860373</v>
      </c>
      <c r="AO1188" s="15"/>
      <c r="AP1188" s="49">
        <f t="shared" ca="1" si="641"/>
        <v>16663.735797893572</v>
      </c>
      <c r="AQ1188" s="15">
        <f t="shared" si="653"/>
        <v>28636.552122659479</v>
      </c>
      <c r="AR1188" s="15">
        <f t="shared" si="654"/>
        <v>0</v>
      </c>
      <c r="AS1188" s="15"/>
      <c r="AT1188" s="15"/>
      <c r="AU1188" s="51">
        <f t="shared" si="642"/>
        <v>285</v>
      </c>
      <c r="AV1188" s="51">
        <f t="shared" ca="1" si="643"/>
        <v>26149.59530013294</v>
      </c>
      <c r="AW1188" s="51">
        <f t="shared" ca="1" si="655"/>
        <v>0</v>
      </c>
      <c r="AX1188" s="15">
        <f t="shared" ca="1" si="656"/>
        <v>14461.778975367029</v>
      </c>
      <c r="AY1188" s="51">
        <f t="shared" ca="1" si="657"/>
        <v>-879.00609615872588</v>
      </c>
      <c r="AZ1188" s="52">
        <f t="shared" ca="1" si="644"/>
        <v>0</v>
      </c>
      <c r="BA1188" s="52">
        <f t="shared" ca="1" si="645"/>
        <v>0</v>
      </c>
      <c r="BB1188" s="52">
        <f t="shared" si="658"/>
        <v>0</v>
      </c>
      <c r="BC1188" s="39">
        <f t="shared" si="659"/>
        <v>0</v>
      </c>
      <c r="BD1188" s="51">
        <f t="shared" ca="1" si="660"/>
        <v>0</v>
      </c>
      <c r="BE1188" s="15">
        <f t="shared" ca="1" si="661"/>
        <v>42219.325001867786</v>
      </c>
      <c r="BF1188" s="39">
        <v>-15350.279</v>
      </c>
      <c r="BG1188" s="15">
        <f t="shared" ca="1" si="662"/>
        <v>1299058.6668283539</v>
      </c>
      <c r="BH1188" s="15"/>
      <c r="BI1188" s="15"/>
    </row>
    <row r="1189" spans="1:61" ht="11.25" x14ac:dyDescent="0.2">
      <c r="A1189" s="20">
        <v>41405</v>
      </c>
      <c r="B1189" s="20"/>
      <c r="C1189" s="20">
        <v>1</v>
      </c>
      <c r="D1189" s="20">
        <f t="shared" si="646"/>
        <v>4</v>
      </c>
      <c r="E1189" s="47">
        <f t="shared" si="647"/>
        <v>3</v>
      </c>
      <c r="F1189" s="47">
        <f t="shared" si="648"/>
        <v>43</v>
      </c>
      <c r="G1189" s="21" t="s">
        <v>1270</v>
      </c>
      <c r="H1189" s="29">
        <v>1045</v>
      </c>
      <c r="I1189" s="48"/>
      <c r="J1189" s="29">
        <f t="shared" si="649"/>
        <v>1684.4776119402984</v>
      </c>
      <c r="K1189" s="125">
        <v>59877.200000000004</v>
      </c>
      <c r="L1189" s="125">
        <v>382544.26</v>
      </c>
      <c r="M1189" s="125">
        <v>0</v>
      </c>
      <c r="N1189" s="126">
        <f t="shared" si="629"/>
        <v>192303.84540000002</v>
      </c>
      <c r="O1189" s="126">
        <f t="shared" ca="1" si="630"/>
        <v>328497.79507645912</v>
      </c>
      <c r="P1189" s="126">
        <f t="shared" ca="1" si="631"/>
        <v>40858</v>
      </c>
      <c r="Q1189" s="49">
        <f t="shared" si="650"/>
        <v>1</v>
      </c>
      <c r="R1189" s="49">
        <f t="shared" si="651"/>
        <v>0</v>
      </c>
      <c r="S1189" s="49">
        <f ca="1">OFFSET(V!$B$7,D1189,Q1189)*H1189</f>
        <v>4692.05</v>
      </c>
      <c r="T1189" s="49">
        <f ca="1">IF(R1189&gt;0,OFFSET(V!$I$7,D1189,R1189)*IF(R1189=1,H1189-9300,IF(R1189=2,H1189-18000,IF(R1189=3,H1189-45000,0))),0)</f>
        <v>0</v>
      </c>
      <c r="U1189" s="49">
        <f>IF(AND(I1189=1,H1189&gt;20000,H1189&lt;=45000),H1189*V!$G$7,0)+IF(AND(I1189=1,H1189&gt;45000,H1189&lt;=50000),V!$G$7/5000*(50000-H1189)*H1189,0)</f>
        <v>0</v>
      </c>
      <c r="V1189" s="50">
        <f t="shared" ca="1" si="632"/>
        <v>4692.05</v>
      </c>
      <c r="W1189" s="51">
        <v>0</v>
      </c>
      <c r="X1189" s="51">
        <v>0</v>
      </c>
      <c r="Y1189" s="52">
        <v>0</v>
      </c>
      <c r="Z1189" s="52">
        <v>19335.683088304759</v>
      </c>
      <c r="AA1189" s="52">
        <v>0</v>
      </c>
      <c r="AB1189" s="138">
        <f t="shared" si="652"/>
        <v>0</v>
      </c>
      <c r="AC1189" s="52">
        <v>18609.397227938818</v>
      </c>
      <c r="AD1189" s="138">
        <f t="shared" si="633"/>
        <v>0</v>
      </c>
      <c r="AE1189" s="138">
        <f t="shared" si="634"/>
        <v>1045</v>
      </c>
      <c r="AF1189" s="138">
        <f t="shared" si="635"/>
        <v>0</v>
      </c>
      <c r="AG1189" s="138">
        <f t="shared" si="636"/>
        <v>0</v>
      </c>
      <c r="AH1189" s="29"/>
      <c r="AI1189" s="29"/>
      <c r="AJ1189" s="15"/>
      <c r="AK1189" s="51">
        <f t="shared" ca="1" si="637"/>
        <v>763736.04673260427</v>
      </c>
      <c r="AL1189" s="15">
        <f t="shared" ca="1" si="638"/>
        <v>809286.09673260432</v>
      </c>
      <c r="AM1189" s="49">
        <f t="shared" ca="1" si="639"/>
        <v>4583.2993679737283</v>
      </c>
      <c r="AN1189" s="49">
        <f t="shared" ca="1" si="640"/>
        <v>0</v>
      </c>
      <c r="AO1189" s="15"/>
      <c r="AP1189" s="49">
        <f t="shared" ca="1" si="641"/>
        <v>10828.890204245241</v>
      </c>
      <c r="AQ1189" s="15">
        <f t="shared" si="653"/>
        <v>18609.397227938818</v>
      </c>
      <c r="AR1189" s="15">
        <f t="shared" si="654"/>
        <v>0</v>
      </c>
      <c r="AS1189" s="15"/>
      <c r="AT1189" s="15"/>
      <c r="AU1189" s="51">
        <f t="shared" si="642"/>
        <v>0</v>
      </c>
      <c r="AV1189" s="51">
        <f t="shared" ca="1" si="643"/>
        <v>17460.911877724549</v>
      </c>
      <c r="AW1189" s="51">
        <f t="shared" ca="1" si="655"/>
        <v>0</v>
      </c>
      <c r="AX1189" s="15">
        <f t="shared" ca="1" si="656"/>
        <v>9680.4048540309741</v>
      </c>
      <c r="AY1189" s="51">
        <f t="shared" ca="1" si="657"/>
        <v>-588.38783903913122</v>
      </c>
      <c r="AZ1189" s="52">
        <f t="shared" ca="1" si="644"/>
        <v>0</v>
      </c>
      <c r="BA1189" s="52">
        <f t="shared" ca="1" si="645"/>
        <v>0</v>
      </c>
      <c r="BB1189" s="52">
        <f t="shared" si="658"/>
        <v>0</v>
      </c>
      <c r="BC1189" s="39">
        <f t="shared" si="659"/>
        <v>0</v>
      </c>
      <c r="BD1189" s="51">
        <f t="shared" ca="1" si="660"/>
        <v>0</v>
      </c>
      <c r="BE1189" s="15">
        <f t="shared" ca="1" si="661"/>
        <v>27701.414242930659</v>
      </c>
      <c r="BF1189" s="39">
        <v>-12696.584000000001</v>
      </c>
      <c r="BG1189" s="15">
        <f t="shared" ca="1" si="662"/>
        <v>828874.22634350869</v>
      </c>
      <c r="BH1189" s="15"/>
      <c r="BI1189" s="15"/>
    </row>
    <row r="1190" spans="1:61" ht="11.25" x14ac:dyDescent="0.2">
      <c r="A1190" s="20">
        <v>41406</v>
      </c>
      <c r="B1190" s="20"/>
      <c r="C1190" s="20">
        <v>1</v>
      </c>
      <c r="D1190" s="20">
        <f t="shared" si="646"/>
        <v>4</v>
      </c>
      <c r="E1190" s="47">
        <f t="shared" si="647"/>
        <v>3</v>
      </c>
      <c r="F1190" s="47">
        <f t="shared" si="648"/>
        <v>43</v>
      </c>
      <c r="G1190" s="21" t="s">
        <v>1271</v>
      </c>
      <c r="H1190" s="29">
        <v>1257</v>
      </c>
      <c r="I1190" s="48"/>
      <c r="J1190" s="29">
        <f t="shared" si="649"/>
        <v>2026.2089552238806</v>
      </c>
      <c r="K1190" s="125">
        <v>81853.950000000012</v>
      </c>
      <c r="L1190" s="125">
        <v>91009.27</v>
      </c>
      <c r="M1190" s="125">
        <v>0</v>
      </c>
      <c r="N1190" s="126">
        <f t="shared" si="629"/>
        <v>94428.459300000017</v>
      </c>
      <c r="O1190" s="126">
        <f t="shared" ca="1" si="630"/>
        <v>395140.40996278386</v>
      </c>
      <c r="P1190" s="126">
        <f t="shared" ca="1" si="631"/>
        <v>90214</v>
      </c>
      <c r="Q1190" s="49">
        <f t="shared" si="650"/>
        <v>1</v>
      </c>
      <c r="R1190" s="49">
        <f t="shared" si="651"/>
        <v>0</v>
      </c>
      <c r="S1190" s="49">
        <f ca="1">OFFSET(V!$B$7,D1190,Q1190)*H1190</f>
        <v>5643.93</v>
      </c>
      <c r="T1190" s="49">
        <f ca="1">IF(R1190&gt;0,OFFSET(V!$I$7,D1190,R1190)*IF(R1190=1,H1190-9300,IF(R1190=2,H1190-18000,IF(R1190=3,H1190-45000,0))),0)</f>
        <v>0</v>
      </c>
      <c r="U1190" s="49">
        <f>IF(AND(I1190=1,H1190&gt;20000,H1190&lt;=45000),H1190*V!$G$7,0)+IF(AND(I1190=1,H1190&gt;45000,H1190&lt;=50000),V!$G$7/5000*(50000-H1190)*H1190,0)</f>
        <v>0</v>
      </c>
      <c r="V1190" s="50">
        <f t="shared" ca="1" si="632"/>
        <v>5643.93</v>
      </c>
      <c r="W1190" s="51">
        <v>0</v>
      </c>
      <c r="X1190" s="51">
        <v>0</v>
      </c>
      <c r="Y1190" s="52">
        <v>0</v>
      </c>
      <c r="Z1190" s="52">
        <v>32097.992049591936</v>
      </c>
      <c r="AA1190" s="52">
        <v>0</v>
      </c>
      <c r="AB1190" s="138">
        <f t="shared" si="652"/>
        <v>0</v>
      </c>
      <c r="AC1190" s="52">
        <v>30892.329044809987</v>
      </c>
      <c r="AD1190" s="138">
        <f t="shared" si="633"/>
        <v>0</v>
      </c>
      <c r="AE1190" s="138">
        <f t="shared" si="634"/>
        <v>1257</v>
      </c>
      <c r="AF1190" s="138">
        <f t="shared" si="635"/>
        <v>0</v>
      </c>
      <c r="AG1190" s="138">
        <f t="shared" si="636"/>
        <v>0</v>
      </c>
      <c r="AH1190" s="29"/>
      <c r="AI1190" s="29"/>
      <c r="AJ1190" s="15"/>
      <c r="AK1190" s="51">
        <f t="shared" ca="1" si="637"/>
        <v>918675.79975395568</v>
      </c>
      <c r="AL1190" s="15">
        <f t="shared" ca="1" si="638"/>
        <v>1014533.7297539557</v>
      </c>
      <c r="AM1190" s="49">
        <f t="shared" ca="1" si="639"/>
        <v>5513.1170387971069</v>
      </c>
      <c r="AN1190" s="49">
        <f t="shared" ca="1" si="640"/>
        <v>0</v>
      </c>
      <c r="AO1190" s="15"/>
      <c r="AP1190" s="49">
        <f t="shared" ca="1" si="641"/>
        <v>17976.382323519043</v>
      </c>
      <c r="AQ1190" s="15">
        <f t="shared" si="653"/>
        <v>30892.329044809987</v>
      </c>
      <c r="AR1190" s="15">
        <f t="shared" si="654"/>
        <v>0</v>
      </c>
      <c r="AS1190" s="15"/>
      <c r="AT1190" s="15"/>
      <c r="AU1190" s="51">
        <f t="shared" si="642"/>
        <v>0</v>
      </c>
      <c r="AV1190" s="51">
        <f t="shared" ca="1" si="643"/>
        <v>21003.221273014125</v>
      </c>
      <c r="AW1190" s="51">
        <f t="shared" ca="1" si="655"/>
        <v>0</v>
      </c>
      <c r="AX1190" s="15">
        <f t="shared" ca="1" si="656"/>
        <v>8087.2745517231815</v>
      </c>
      <c r="AY1190" s="51">
        <f t="shared" ca="1" si="657"/>
        <v>-491.55526746622741</v>
      </c>
      <c r="AZ1190" s="52">
        <f t="shared" ca="1" si="644"/>
        <v>0</v>
      </c>
      <c r="BA1190" s="52">
        <f t="shared" ca="1" si="645"/>
        <v>0</v>
      </c>
      <c r="BB1190" s="52">
        <f t="shared" si="658"/>
        <v>0</v>
      </c>
      <c r="BC1190" s="39">
        <f t="shared" si="659"/>
        <v>0</v>
      </c>
      <c r="BD1190" s="51">
        <f t="shared" ca="1" si="660"/>
        <v>0</v>
      </c>
      <c r="BE1190" s="15">
        <f t="shared" ca="1" si="661"/>
        <v>38488.048329066944</v>
      </c>
      <c r="BF1190" s="39">
        <v>-12564.239</v>
      </c>
      <c r="BG1190" s="15">
        <f t="shared" ca="1" si="662"/>
        <v>1045970.6561218199</v>
      </c>
      <c r="BH1190" s="15"/>
      <c r="BI1190" s="15"/>
    </row>
    <row r="1191" spans="1:61" ht="11.25" x14ac:dyDescent="0.2">
      <c r="A1191" s="20">
        <v>41407</v>
      </c>
      <c r="B1191" s="20"/>
      <c r="C1191" s="20">
        <v>1</v>
      </c>
      <c r="D1191" s="20">
        <f t="shared" si="646"/>
        <v>4</v>
      </c>
      <c r="E1191" s="47">
        <f t="shared" si="647"/>
        <v>2</v>
      </c>
      <c r="F1191" s="47">
        <f t="shared" si="648"/>
        <v>42</v>
      </c>
      <c r="G1191" s="21" t="s">
        <v>1272</v>
      </c>
      <c r="H1191" s="29">
        <v>977</v>
      </c>
      <c r="I1191" s="48"/>
      <c r="J1191" s="29">
        <f t="shared" si="649"/>
        <v>1574.8656716417911</v>
      </c>
      <c r="K1191" s="125">
        <v>67386</v>
      </c>
      <c r="L1191" s="125">
        <v>214957.14</v>
      </c>
      <c r="M1191" s="125">
        <v>0</v>
      </c>
      <c r="N1191" s="126">
        <f t="shared" si="629"/>
        <v>132351.2046</v>
      </c>
      <c r="O1191" s="126">
        <f t="shared" ca="1" si="630"/>
        <v>307121.86199971347</v>
      </c>
      <c r="P1191" s="126">
        <f t="shared" ca="1" si="631"/>
        <v>52431</v>
      </c>
      <c r="Q1191" s="49">
        <f t="shared" si="650"/>
        <v>1</v>
      </c>
      <c r="R1191" s="49">
        <f t="shared" si="651"/>
        <v>0</v>
      </c>
      <c r="S1191" s="49">
        <f ca="1">OFFSET(V!$B$7,D1191,Q1191)*H1191</f>
        <v>4386.7300000000005</v>
      </c>
      <c r="T1191" s="49">
        <f ca="1">IF(R1191&gt;0,OFFSET(V!$I$7,D1191,R1191)*IF(R1191=1,H1191-9300,IF(R1191=2,H1191-18000,IF(R1191=3,H1191-45000,0))),0)</f>
        <v>0</v>
      </c>
      <c r="U1191" s="49">
        <f>IF(AND(I1191=1,H1191&gt;20000,H1191&lt;=45000),H1191*V!$G$7,0)+IF(AND(I1191=1,H1191&gt;45000,H1191&lt;=50000),V!$G$7/5000*(50000-H1191)*H1191,0)</f>
        <v>0</v>
      </c>
      <c r="V1191" s="50">
        <f t="shared" ca="1" si="632"/>
        <v>4386.7300000000005</v>
      </c>
      <c r="W1191" s="51">
        <v>0</v>
      </c>
      <c r="X1191" s="51">
        <v>0</v>
      </c>
      <c r="Y1191" s="52">
        <v>0</v>
      </c>
      <c r="Z1191" s="52">
        <v>75586.099140280377</v>
      </c>
      <c r="AA1191" s="52">
        <v>6779</v>
      </c>
      <c r="AB1191" s="138">
        <f t="shared" si="652"/>
        <v>5779</v>
      </c>
      <c r="AC1191" s="52">
        <v>72746.938258552414</v>
      </c>
      <c r="AD1191" s="138">
        <f t="shared" si="633"/>
        <v>0</v>
      </c>
      <c r="AE1191" s="138">
        <f t="shared" si="634"/>
        <v>977</v>
      </c>
      <c r="AF1191" s="138">
        <f t="shared" si="635"/>
        <v>0</v>
      </c>
      <c r="AG1191" s="138">
        <f t="shared" si="636"/>
        <v>0</v>
      </c>
      <c r="AH1191" s="29"/>
      <c r="AI1191" s="29"/>
      <c r="AJ1191" s="15"/>
      <c r="AK1191" s="51">
        <f t="shared" ca="1" si="637"/>
        <v>714038.3901031143</v>
      </c>
      <c r="AL1191" s="15">
        <f t="shared" ca="1" si="638"/>
        <v>770856.12010311428</v>
      </c>
      <c r="AM1191" s="49">
        <f t="shared" ca="1" si="639"/>
        <v>4285.055964124721</v>
      </c>
      <c r="AN1191" s="49">
        <f t="shared" ca="1" si="640"/>
        <v>0</v>
      </c>
      <c r="AO1191" s="15"/>
      <c r="AP1191" s="49">
        <f t="shared" ca="1" si="641"/>
        <v>42331.763756118446</v>
      </c>
      <c r="AQ1191" s="15">
        <f t="shared" si="653"/>
        <v>72746.938258552414</v>
      </c>
      <c r="AR1191" s="15">
        <f t="shared" si="654"/>
        <v>0</v>
      </c>
      <c r="AS1191" s="15"/>
      <c r="AT1191" s="15"/>
      <c r="AU1191" s="51">
        <f t="shared" si="642"/>
        <v>2889.5</v>
      </c>
      <c r="AV1191" s="51">
        <f t="shared" ca="1" si="643"/>
        <v>16324.699430178838</v>
      </c>
      <c r="AW1191" s="51">
        <f t="shared" ca="1" si="655"/>
        <v>3926.2812463998853</v>
      </c>
      <c r="AX1191" s="15">
        <f t="shared" ca="1" si="656"/>
        <v>0</v>
      </c>
      <c r="AY1191" s="51">
        <f t="shared" ca="1" si="657"/>
        <v>0</v>
      </c>
      <c r="AZ1191" s="52">
        <f t="shared" ca="1" si="644"/>
        <v>0</v>
      </c>
      <c r="BA1191" s="52">
        <f t="shared" ca="1" si="645"/>
        <v>0</v>
      </c>
      <c r="BB1191" s="52">
        <f t="shared" si="658"/>
        <v>0</v>
      </c>
      <c r="BC1191" s="39">
        <f t="shared" si="659"/>
        <v>0</v>
      </c>
      <c r="BD1191" s="51">
        <f t="shared" ca="1" si="660"/>
        <v>0</v>
      </c>
      <c r="BE1191" s="15">
        <f t="shared" ca="1" si="661"/>
        <v>65472.244432697167</v>
      </c>
      <c r="BF1191" s="39">
        <v>-11403.351000000001</v>
      </c>
      <c r="BG1191" s="15">
        <f t="shared" ca="1" si="662"/>
        <v>829210.06949993619</v>
      </c>
      <c r="BH1191" s="15"/>
      <c r="BI1191" s="15"/>
    </row>
    <row r="1192" spans="1:61" ht="11.25" x14ac:dyDescent="0.2">
      <c r="A1192" s="20">
        <v>41408</v>
      </c>
      <c r="B1192" s="20"/>
      <c r="C1192" s="20">
        <v>1</v>
      </c>
      <c r="D1192" s="20">
        <f t="shared" si="646"/>
        <v>4</v>
      </c>
      <c r="E1192" s="47">
        <f t="shared" si="647"/>
        <v>3</v>
      </c>
      <c r="F1192" s="47">
        <f t="shared" si="648"/>
        <v>43</v>
      </c>
      <c r="G1192" s="21" t="s">
        <v>1273</v>
      </c>
      <c r="H1192" s="29">
        <v>1762</v>
      </c>
      <c r="I1192" s="48"/>
      <c r="J1192" s="29">
        <f t="shared" si="649"/>
        <v>2840.2388059701493</v>
      </c>
      <c r="K1192" s="125">
        <v>86580.950000000012</v>
      </c>
      <c r="L1192" s="125">
        <v>231153.68</v>
      </c>
      <c r="M1192" s="125">
        <v>0</v>
      </c>
      <c r="N1192" s="126">
        <f t="shared" si="629"/>
        <v>152488.21920000002</v>
      </c>
      <c r="O1192" s="126">
        <f t="shared" ca="1" si="630"/>
        <v>553888.14825332153</v>
      </c>
      <c r="P1192" s="126">
        <f t="shared" ca="1" si="631"/>
        <v>120420</v>
      </c>
      <c r="Q1192" s="49">
        <f t="shared" si="650"/>
        <v>1</v>
      </c>
      <c r="R1192" s="49">
        <f t="shared" si="651"/>
        <v>0</v>
      </c>
      <c r="S1192" s="49">
        <f ca="1">OFFSET(V!$B$7,D1192,Q1192)*H1192</f>
        <v>7911.38</v>
      </c>
      <c r="T1192" s="49">
        <f ca="1">IF(R1192&gt;0,OFFSET(V!$I$7,D1192,R1192)*IF(R1192=1,H1192-9300,IF(R1192=2,H1192-18000,IF(R1192=3,H1192-45000,0))),0)</f>
        <v>0</v>
      </c>
      <c r="U1192" s="49">
        <f>IF(AND(I1192=1,H1192&gt;20000,H1192&lt;=45000),H1192*V!$G$7,0)+IF(AND(I1192=1,H1192&gt;45000,H1192&lt;=50000),V!$G$7/5000*(50000-H1192)*H1192,0)</f>
        <v>0</v>
      </c>
      <c r="V1192" s="50">
        <f t="shared" ca="1" si="632"/>
        <v>7911.38</v>
      </c>
      <c r="W1192" s="51">
        <v>0</v>
      </c>
      <c r="X1192" s="51">
        <v>0</v>
      </c>
      <c r="Y1192" s="52">
        <v>0</v>
      </c>
      <c r="Z1192" s="52">
        <v>77230.569100964363</v>
      </c>
      <c r="AA1192" s="52">
        <v>0</v>
      </c>
      <c r="AB1192" s="138">
        <f t="shared" si="652"/>
        <v>0</v>
      </c>
      <c r="AC1192" s="52">
        <v>74329.638729387661</v>
      </c>
      <c r="AD1192" s="138">
        <f t="shared" si="633"/>
        <v>0</v>
      </c>
      <c r="AE1192" s="138">
        <f t="shared" si="634"/>
        <v>1762</v>
      </c>
      <c r="AF1192" s="138">
        <f t="shared" si="635"/>
        <v>0</v>
      </c>
      <c r="AG1192" s="138">
        <f t="shared" si="636"/>
        <v>0</v>
      </c>
      <c r="AH1192" s="29"/>
      <c r="AI1192" s="29"/>
      <c r="AJ1192" s="15"/>
      <c r="AK1192" s="51">
        <f t="shared" ca="1" si="637"/>
        <v>1287753.9850170803</v>
      </c>
      <c r="AL1192" s="15">
        <f t="shared" ca="1" si="638"/>
        <v>1416085.3650170802</v>
      </c>
      <c r="AM1192" s="49">
        <f t="shared" ca="1" si="639"/>
        <v>7728.0129056169471</v>
      </c>
      <c r="AN1192" s="49">
        <f t="shared" ca="1" si="640"/>
        <v>0</v>
      </c>
      <c r="AO1192" s="15"/>
      <c r="AP1192" s="49">
        <f t="shared" ca="1" si="641"/>
        <v>43252.744130439823</v>
      </c>
      <c r="AQ1192" s="15">
        <f t="shared" si="653"/>
        <v>74329.638729387661</v>
      </c>
      <c r="AR1192" s="15">
        <f t="shared" si="654"/>
        <v>0</v>
      </c>
      <c r="AS1192" s="15"/>
      <c r="AT1192" s="15"/>
      <c r="AU1192" s="51">
        <f t="shared" si="642"/>
        <v>0</v>
      </c>
      <c r="AV1192" s="51">
        <f t="shared" ca="1" si="643"/>
        <v>29441.269596699192</v>
      </c>
      <c r="AW1192" s="51">
        <f t="shared" ca="1" si="655"/>
        <v>0</v>
      </c>
      <c r="AX1192" s="15">
        <f t="shared" ca="1" si="656"/>
        <v>0</v>
      </c>
      <c r="AY1192" s="51">
        <f t="shared" ca="1" si="657"/>
        <v>0</v>
      </c>
      <c r="AZ1192" s="52">
        <f t="shared" ca="1" si="644"/>
        <v>0</v>
      </c>
      <c r="BA1192" s="52">
        <f t="shared" ca="1" si="645"/>
        <v>0</v>
      </c>
      <c r="BB1192" s="52">
        <f t="shared" si="658"/>
        <v>0</v>
      </c>
      <c r="BC1192" s="39">
        <f t="shared" si="659"/>
        <v>0</v>
      </c>
      <c r="BD1192" s="51">
        <f t="shared" ca="1" si="660"/>
        <v>0</v>
      </c>
      <c r="BE1192" s="15">
        <f t="shared" ca="1" si="661"/>
        <v>72694.013727139012</v>
      </c>
      <c r="BF1192" s="39">
        <v>-19003.523000000001</v>
      </c>
      <c r="BG1192" s="15">
        <f t="shared" ca="1" si="662"/>
        <v>1477503.8686498362</v>
      </c>
      <c r="BH1192" s="15"/>
      <c r="BI1192" s="15"/>
    </row>
    <row r="1193" spans="1:61" ht="11.25" x14ac:dyDescent="0.2">
      <c r="A1193" s="20">
        <v>41409</v>
      </c>
      <c r="B1193" s="20"/>
      <c r="C1193" s="20">
        <v>1</v>
      </c>
      <c r="D1193" s="20">
        <f t="shared" si="646"/>
        <v>4</v>
      </c>
      <c r="E1193" s="47">
        <f t="shared" si="647"/>
        <v>4</v>
      </c>
      <c r="F1193" s="47">
        <f t="shared" si="648"/>
        <v>44</v>
      </c>
      <c r="G1193" s="21" t="s">
        <v>1274</v>
      </c>
      <c r="H1193" s="29">
        <v>2875</v>
      </c>
      <c r="I1193" s="48"/>
      <c r="J1193" s="29">
        <f t="shared" si="649"/>
        <v>4634.3283582089553</v>
      </c>
      <c r="K1193" s="125">
        <v>119779.15</v>
      </c>
      <c r="L1193" s="125">
        <v>149225.35</v>
      </c>
      <c r="M1193" s="125">
        <v>69419</v>
      </c>
      <c r="N1193" s="126">
        <f t="shared" si="629"/>
        <v>213857.87450000001</v>
      </c>
      <c r="O1193" s="126">
        <f t="shared" ca="1" si="630"/>
        <v>903761.87640652631</v>
      </c>
      <c r="P1193" s="126">
        <f t="shared" ca="1" si="631"/>
        <v>206971</v>
      </c>
      <c r="Q1193" s="49">
        <f t="shared" si="650"/>
        <v>1</v>
      </c>
      <c r="R1193" s="49">
        <f t="shared" si="651"/>
        <v>0</v>
      </c>
      <c r="S1193" s="49">
        <f ca="1">OFFSET(V!$B$7,D1193,Q1193)*H1193</f>
        <v>12908.75</v>
      </c>
      <c r="T1193" s="49">
        <f ca="1">IF(R1193&gt;0,OFFSET(V!$I$7,D1193,R1193)*IF(R1193=1,H1193-9300,IF(R1193=2,H1193-18000,IF(R1193=3,H1193-45000,0))),0)</f>
        <v>0</v>
      </c>
      <c r="U1193" s="49">
        <f>IF(AND(I1193=1,H1193&gt;20000,H1193&lt;=45000),H1193*V!$G$7,0)+IF(AND(I1193=1,H1193&gt;45000,H1193&lt;=50000),V!$G$7/5000*(50000-H1193)*H1193,0)</f>
        <v>0</v>
      </c>
      <c r="V1193" s="50">
        <f t="shared" ca="1" si="632"/>
        <v>12908.75</v>
      </c>
      <c r="W1193" s="51">
        <v>14474.24</v>
      </c>
      <c r="X1193" s="51">
        <v>0</v>
      </c>
      <c r="Y1193" s="52">
        <v>0</v>
      </c>
      <c r="Z1193" s="52">
        <v>59783.580299848109</v>
      </c>
      <c r="AA1193" s="52">
        <v>0</v>
      </c>
      <c r="AB1193" s="138">
        <f t="shared" si="652"/>
        <v>0</v>
      </c>
      <c r="AC1193" s="52">
        <v>57537.992758123546</v>
      </c>
      <c r="AD1193" s="138">
        <f t="shared" si="633"/>
        <v>0</v>
      </c>
      <c r="AE1193" s="138">
        <f t="shared" si="634"/>
        <v>2875</v>
      </c>
      <c r="AF1193" s="138">
        <f t="shared" si="635"/>
        <v>0</v>
      </c>
      <c r="AG1193" s="138">
        <f t="shared" si="636"/>
        <v>0</v>
      </c>
      <c r="AH1193" s="29"/>
      <c r="AI1193" s="29"/>
      <c r="AJ1193" s="15"/>
      <c r="AK1193" s="51">
        <f t="shared" ca="1" si="637"/>
        <v>2101187.6883791746</v>
      </c>
      <c r="AL1193" s="15">
        <f t="shared" ca="1" si="638"/>
        <v>2335541.6783791748</v>
      </c>
      <c r="AM1193" s="49">
        <f t="shared" ca="1" si="639"/>
        <v>12609.555677439685</v>
      </c>
      <c r="AN1193" s="49">
        <f t="shared" ca="1" si="640"/>
        <v>0</v>
      </c>
      <c r="AO1193" s="15"/>
      <c r="AP1193" s="49">
        <f t="shared" ca="1" si="641"/>
        <v>33481.61138797881</v>
      </c>
      <c r="AQ1193" s="15">
        <f t="shared" si="653"/>
        <v>57537.992758123546</v>
      </c>
      <c r="AR1193" s="15">
        <f t="shared" si="654"/>
        <v>0</v>
      </c>
      <c r="AS1193" s="15"/>
      <c r="AT1193" s="15"/>
      <c r="AU1193" s="51">
        <f t="shared" si="642"/>
        <v>0</v>
      </c>
      <c r="AV1193" s="51">
        <f t="shared" ca="1" si="643"/>
        <v>48038.393921969458</v>
      </c>
      <c r="AW1193" s="51">
        <f t="shared" ca="1" si="655"/>
        <v>0</v>
      </c>
      <c r="AX1193" s="15">
        <f t="shared" ca="1" si="656"/>
        <v>23982.012551824715</v>
      </c>
      <c r="AY1193" s="51">
        <f t="shared" ca="1" si="657"/>
        <v>-1457.658512629426</v>
      </c>
      <c r="AZ1193" s="52">
        <f t="shared" ca="1" si="644"/>
        <v>0</v>
      </c>
      <c r="BA1193" s="52">
        <f t="shared" ca="1" si="645"/>
        <v>0</v>
      </c>
      <c r="BB1193" s="52">
        <f t="shared" si="658"/>
        <v>0</v>
      </c>
      <c r="BC1193" s="39">
        <f t="shared" si="659"/>
        <v>0</v>
      </c>
      <c r="BD1193" s="51">
        <f t="shared" ca="1" si="660"/>
        <v>0</v>
      </c>
      <c r="BE1193" s="15">
        <f t="shared" ca="1" si="661"/>
        <v>80062.346797318838</v>
      </c>
      <c r="BF1193" s="39">
        <v>-28033.441999999999</v>
      </c>
      <c r="BG1193" s="15">
        <f t="shared" ca="1" si="662"/>
        <v>2400180.1388539332</v>
      </c>
      <c r="BH1193" s="15"/>
      <c r="BI1193" s="15"/>
    </row>
    <row r="1194" spans="1:61" ht="11.25" x14ac:dyDescent="0.2">
      <c r="A1194" s="20">
        <v>41410</v>
      </c>
      <c r="B1194" s="20"/>
      <c r="C1194" s="20">
        <v>1</v>
      </c>
      <c r="D1194" s="20">
        <f t="shared" si="646"/>
        <v>4</v>
      </c>
      <c r="E1194" s="47">
        <f t="shared" si="647"/>
        <v>3</v>
      </c>
      <c r="F1194" s="47">
        <f t="shared" si="648"/>
        <v>43</v>
      </c>
      <c r="G1194" s="21" t="s">
        <v>1275</v>
      </c>
      <c r="H1194" s="29">
        <v>1454</v>
      </c>
      <c r="I1194" s="48"/>
      <c r="J1194" s="29">
        <f t="shared" si="649"/>
        <v>2343.7611940298507</v>
      </c>
      <c r="K1194" s="125">
        <v>134216</v>
      </c>
      <c r="L1194" s="125">
        <v>777824.65</v>
      </c>
      <c r="M1194" s="125">
        <v>0</v>
      </c>
      <c r="N1194" s="126">
        <f t="shared" si="629"/>
        <v>399987.1335</v>
      </c>
      <c r="O1194" s="126">
        <f t="shared" ca="1" si="630"/>
        <v>457067.74549394409</v>
      </c>
      <c r="P1194" s="126">
        <f t="shared" ca="1" si="631"/>
        <v>17124</v>
      </c>
      <c r="Q1194" s="49">
        <f t="shared" si="650"/>
        <v>1</v>
      </c>
      <c r="R1194" s="49">
        <f t="shared" si="651"/>
        <v>0</v>
      </c>
      <c r="S1194" s="49">
        <f ca="1">OFFSET(V!$B$7,D1194,Q1194)*H1194</f>
        <v>6528.46</v>
      </c>
      <c r="T1194" s="49">
        <f ca="1">IF(R1194&gt;0,OFFSET(V!$I$7,D1194,R1194)*IF(R1194=1,H1194-9300,IF(R1194=2,H1194-18000,IF(R1194=3,H1194-45000,0))),0)</f>
        <v>0</v>
      </c>
      <c r="U1194" s="49">
        <f>IF(AND(I1194=1,H1194&gt;20000,H1194&lt;=45000),H1194*V!$G$7,0)+IF(AND(I1194=1,H1194&gt;45000,H1194&lt;=50000),V!$G$7/5000*(50000-H1194)*H1194,0)</f>
        <v>0</v>
      </c>
      <c r="V1194" s="50">
        <f t="shared" ca="1" si="632"/>
        <v>6528.46</v>
      </c>
      <c r="W1194" s="51">
        <v>0</v>
      </c>
      <c r="X1194" s="51">
        <v>0</v>
      </c>
      <c r="Y1194" s="52">
        <v>0</v>
      </c>
      <c r="Z1194" s="52">
        <v>79003.553701590805</v>
      </c>
      <c r="AA1194" s="52">
        <v>1793</v>
      </c>
      <c r="AB1194" s="138">
        <f t="shared" si="652"/>
        <v>793</v>
      </c>
      <c r="AC1194" s="52">
        <v>76036.026580356978</v>
      </c>
      <c r="AD1194" s="138">
        <f t="shared" si="633"/>
        <v>0</v>
      </c>
      <c r="AE1194" s="138">
        <f t="shared" si="634"/>
        <v>1454</v>
      </c>
      <c r="AF1194" s="138">
        <f t="shared" si="635"/>
        <v>0</v>
      </c>
      <c r="AG1194" s="138">
        <f t="shared" si="636"/>
        <v>0</v>
      </c>
      <c r="AH1194" s="29"/>
      <c r="AI1194" s="29"/>
      <c r="AJ1194" s="15"/>
      <c r="AK1194" s="51">
        <f t="shared" ca="1" si="637"/>
        <v>1062652.8344011547</v>
      </c>
      <c r="AL1194" s="15">
        <f t="shared" ca="1" si="638"/>
        <v>1086305.2944011546</v>
      </c>
      <c r="AM1194" s="49">
        <f t="shared" ca="1" si="639"/>
        <v>6377.1457234773225</v>
      </c>
      <c r="AN1194" s="49">
        <f t="shared" ca="1" si="640"/>
        <v>0</v>
      </c>
      <c r="AO1194" s="15"/>
      <c r="AP1194" s="49">
        <f t="shared" ca="1" si="641"/>
        <v>44245.69873599054</v>
      </c>
      <c r="AQ1194" s="15">
        <f t="shared" si="653"/>
        <v>76036.026580356978</v>
      </c>
      <c r="AR1194" s="15">
        <f t="shared" si="654"/>
        <v>0</v>
      </c>
      <c r="AS1194" s="15"/>
      <c r="AT1194" s="15"/>
      <c r="AU1194" s="51">
        <f t="shared" si="642"/>
        <v>396.5</v>
      </c>
      <c r="AV1194" s="51">
        <f t="shared" ca="1" si="643"/>
        <v>24294.895569580378</v>
      </c>
      <c r="AW1194" s="51">
        <f t="shared" ca="1" si="655"/>
        <v>0</v>
      </c>
      <c r="AX1194" s="15">
        <f t="shared" ca="1" si="656"/>
        <v>0</v>
      </c>
      <c r="AY1194" s="51">
        <f t="shared" ca="1" si="657"/>
        <v>0</v>
      </c>
      <c r="AZ1194" s="52">
        <f t="shared" ca="1" si="644"/>
        <v>0</v>
      </c>
      <c r="BA1194" s="52">
        <f t="shared" ca="1" si="645"/>
        <v>0</v>
      </c>
      <c r="BB1194" s="52">
        <f t="shared" si="658"/>
        <v>0</v>
      </c>
      <c r="BC1194" s="39">
        <f t="shared" si="659"/>
        <v>0</v>
      </c>
      <c r="BD1194" s="51">
        <f t="shared" ca="1" si="660"/>
        <v>0</v>
      </c>
      <c r="BE1194" s="15">
        <f t="shared" ca="1" si="661"/>
        <v>68937.094305570921</v>
      </c>
      <c r="BF1194" s="39">
        <v>-21155.815999999999</v>
      </c>
      <c r="BG1194" s="15">
        <f t="shared" ca="1" si="662"/>
        <v>1140463.7184302027</v>
      </c>
      <c r="BH1194" s="15"/>
      <c r="BI1194" s="15"/>
    </row>
    <row r="1195" spans="1:61" ht="11.25" x14ac:dyDescent="0.2">
      <c r="A1195" s="20">
        <v>41411</v>
      </c>
      <c r="B1195" s="20"/>
      <c r="C1195" s="20">
        <v>1</v>
      </c>
      <c r="D1195" s="20">
        <f t="shared" si="646"/>
        <v>4</v>
      </c>
      <c r="E1195" s="47">
        <f t="shared" si="647"/>
        <v>3</v>
      </c>
      <c r="F1195" s="47">
        <f t="shared" si="648"/>
        <v>43</v>
      </c>
      <c r="G1195" s="21" t="s">
        <v>1276</v>
      </c>
      <c r="H1195" s="29">
        <v>1950</v>
      </c>
      <c r="I1195" s="48"/>
      <c r="J1195" s="29">
        <f t="shared" si="649"/>
        <v>3143.2835820895521</v>
      </c>
      <c r="K1195" s="125">
        <v>116696.65</v>
      </c>
      <c r="L1195" s="125">
        <v>680848.92</v>
      </c>
      <c r="M1195" s="125">
        <v>0</v>
      </c>
      <c r="N1195" s="126">
        <f t="shared" si="629"/>
        <v>349552.66680000001</v>
      </c>
      <c r="O1195" s="126">
        <f t="shared" ca="1" si="630"/>
        <v>612986.31617138302</v>
      </c>
      <c r="P1195" s="126">
        <f t="shared" ca="1" si="631"/>
        <v>79030</v>
      </c>
      <c r="Q1195" s="49">
        <f t="shared" si="650"/>
        <v>1</v>
      </c>
      <c r="R1195" s="49">
        <f t="shared" si="651"/>
        <v>0</v>
      </c>
      <c r="S1195" s="49">
        <f ca="1">OFFSET(V!$B$7,D1195,Q1195)*H1195</f>
        <v>8755.5</v>
      </c>
      <c r="T1195" s="49">
        <f ca="1">IF(R1195&gt;0,OFFSET(V!$I$7,D1195,R1195)*IF(R1195=1,H1195-9300,IF(R1195=2,H1195-18000,IF(R1195=3,H1195-45000,0))),0)</f>
        <v>0</v>
      </c>
      <c r="U1195" s="49">
        <f>IF(AND(I1195=1,H1195&gt;20000,H1195&lt;=45000),H1195*V!$G$7,0)+IF(AND(I1195=1,H1195&gt;45000,H1195&lt;=50000),V!$G$7/5000*(50000-H1195)*H1195,0)</f>
        <v>0</v>
      </c>
      <c r="V1195" s="50">
        <f t="shared" ca="1" si="632"/>
        <v>8755.5</v>
      </c>
      <c r="W1195" s="51">
        <v>10423.92</v>
      </c>
      <c r="X1195" s="51">
        <v>0</v>
      </c>
      <c r="Y1195" s="52">
        <v>0</v>
      </c>
      <c r="Z1195" s="52">
        <v>53821.253897080729</v>
      </c>
      <c r="AA1195" s="52">
        <v>6655</v>
      </c>
      <c r="AB1195" s="138">
        <f t="shared" si="652"/>
        <v>5655</v>
      </c>
      <c r="AC1195" s="52">
        <v>51799.622930432415</v>
      </c>
      <c r="AD1195" s="138">
        <f t="shared" si="633"/>
        <v>0</v>
      </c>
      <c r="AE1195" s="138">
        <f t="shared" si="634"/>
        <v>1950</v>
      </c>
      <c r="AF1195" s="138">
        <f t="shared" si="635"/>
        <v>0</v>
      </c>
      <c r="AG1195" s="138">
        <f t="shared" si="636"/>
        <v>0</v>
      </c>
      <c r="AH1195" s="29"/>
      <c r="AI1195" s="29"/>
      <c r="AJ1195" s="15"/>
      <c r="AK1195" s="51">
        <f t="shared" ca="1" si="637"/>
        <v>1425153.3886397879</v>
      </c>
      <c r="AL1195" s="15">
        <f t="shared" ca="1" si="638"/>
        <v>1523362.8086397878</v>
      </c>
      <c r="AM1195" s="49">
        <f t="shared" ca="1" si="639"/>
        <v>8552.568198611265</v>
      </c>
      <c r="AN1195" s="49">
        <f t="shared" ca="1" si="640"/>
        <v>0</v>
      </c>
      <c r="AO1195" s="15"/>
      <c r="AP1195" s="49">
        <f t="shared" ca="1" si="641"/>
        <v>30142.428712995224</v>
      </c>
      <c r="AQ1195" s="15">
        <f t="shared" si="653"/>
        <v>51799.622930432415</v>
      </c>
      <c r="AR1195" s="15">
        <f t="shared" si="654"/>
        <v>0</v>
      </c>
      <c r="AS1195" s="15"/>
      <c r="AT1195" s="15"/>
      <c r="AU1195" s="51">
        <f t="shared" si="642"/>
        <v>2827.5</v>
      </c>
      <c r="AV1195" s="51">
        <f t="shared" ca="1" si="643"/>
        <v>32582.562834031458</v>
      </c>
      <c r="AW1195" s="51">
        <f t="shared" ca="1" si="655"/>
        <v>0</v>
      </c>
      <c r="AX1195" s="15">
        <f t="shared" ca="1" si="656"/>
        <v>13752.868616594271</v>
      </c>
      <c r="AY1195" s="51">
        <f t="shared" ca="1" si="657"/>
        <v>-835.91758484537218</v>
      </c>
      <c r="AZ1195" s="52">
        <f t="shared" ca="1" si="644"/>
        <v>0</v>
      </c>
      <c r="BA1195" s="52">
        <f t="shared" ca="1" si="645"/>
        <v>0</v>
      </c>
      <c r="BB1195" s="52">
        <f t="shared" si="658"/>
        <v>0</v>
      </c>
      <c r="BC1195" s="39">
        <f t="shared" si="659"/>
        <v>0</v>
      </c>
      <c r="BD1195" s="51">
        <f t="shared" ca="1" si="660"/>
        <v>0</v>
      </c>
      <c r="BE1195" s="15">
        <f t="shared" ca="1" si="661"/>
        <v>64716.573962181312</v>
      </c>
      <c r="BF1195" s="39">
        <v>-24426.532999999999</v>
      </c>
      <c r="BG1195" s="15">
        <f t="shared" ca="1" si="662"/>
        <v>1572205.4178005804</v>
      </c>
      <c r="BH1195" s="15"/>
      <c r="BI1195" s="15"/>
    </row>
    <row r="1196" spans="1:61" ht="11.25" x14ac:dyDescent="0.2">
      <c r="A1196" s="20">
        <v>41412</v>
      </c>
      <c r="B1196" s="20"/>
      <c r="C1196" s="20">
        <v>1</v>
      </c>
      <c r="D1196" s="20">
        <f t="shared" si="646"/>
        <v>4</v>
      </c>
      <c r="E1196" s="47">
        <f t="shared" si="647"/>
        <v>1</v>
      </c>
      <c r="F1196" s="47">
        <f t="shared" si="648"/>
        <v>41</v>
      </c>
      <c r="G1196" s="21" t="s">
        <v>1277</v>
      </c>
      <c r="H1196" s="29">
        <v>294</v>
      </c>
      <c r="I1196" s="48"/>
      <c r="J1196" s="29">
        <f t="shared" si="649"/>
        <v>473.91044776119401</v>
      </c>
      <c r="K1196" s="125">
        <v>11095.9</v>
      </c>
      <c r="L1196" s="125">
        <v>88.71</v>
      </c>
      <c r="M1196" s="125">
        <v>30700</v>
      </c>
      <c r="N1196" s="126">
        <f t="shared" si="629"/>
        <v>38723.644899999999</v>
      </c>
      <c r="O1196" s="126">
        <f t="shared" ca="1" si="630"/>
        <v>92419.4753612239</v>
      </c>
      <c r="P1196" s="126">
        <f t="shared" ca="1" si="631"/>
        <v>16109</v>
      </c>
      <c r="Q1196" s="49">
        <f t="shared" si="650"/>
        <v>1</v>
      </c>
      <c r="R1196" s="49">
        <f t="shared" si="651"/>
        <v>0</v>
      </c>
      <c r="S1196" s="49">
        <f ca="1">OFFSET(V!$B$7,D1196,Q1196)*H1196</f>
        <v>1320.0600000000002</v>
      </c>
      <c r="T1196" s="49">
        <f ca="1">IF(R1196&gt;0,OFFSET(V!$I$7,D1196,R1196)*IF(R1196=1,H1196-9300,IF(R1196=2,H1196-18000,IF(R1196=3,H1196-45000,0))),0)</f>
        <v>0</v>
      </c>
      <c r="U1196" s="49">
        <f>IF(AND(I1196=1,H1196&gt;20000,H1196&lt;=45000),H1196*V!$G$7,0)+IF(AND(I1196=1,H1196&gt;45000,H1196&lt;=50000),V!$G$7/5000*(50000-H1196)*H1196,0)</f>
        <v>0</v>
      </c>
      <c r="V1196" s="50">
        <f t="shared" ca="1" si="632"/>
        <v>1320.0600000000002</v>
      </c>
      <c r="W1196" s="51">
        <v>0</v>
      </c>
      <c r="X1196" s="51">
        <v>0</v>
      </c>
      <c r="Y1196" s="52">
        <v>0</v>
      </c>
      <c r="Z1196" s="52">
        <v>103.96575656054009</v>
      </c>
      <c r="AA1196" s="52">
        <v>0</v>
      </c>
      <c r="AB1196" s="138">
        <f t="shared" si="652"/>
        <v>0</v>
      </c>
      <c r="AC1196" s="52">
        <v>100.06060055403522</v>
      </c>
      <c r="AD1196" s="138">
        <f t="shared" si="633"/>
        <v>0</v>
      </c>
      <c r="AE1196" s="138">
        <f t="shared" si="634"/>
        <v>294</v>
      </c>
      <c r="AF1196" s="138">
        <f t="shared" si="635"/>
        <v>0</v>
      </c>
      <c r="AG1196" s="138">
        <f t="shared" si="636"/>
        <v>0</v>
      </c>
      <c r="AH1196" s="29"/>
      <c r="AI1196" s="29"/>
      <c r="AJ1196" s="15"/>
      <c r="AK1196" s="51">
        <f t="shared" ca="1" si="637"/>
        <v>214869.28013338341</v>
      </c>
      <c r="AL1196" s="15">
        <f t="shared" ca="1" si="638"/>
        <v>232298.3401333834</v>
      </c>
      <c r="AM1196" s="49">
        <f t="shared" ca="1" si="639"/>
        <v>1289.464128406006</v>
      </c>
      <c r="AN1196" s="49">
        <f t="shared" ca="1" si="640"/>
        <v>0</v>
      </c>
      <c r="AO1196" s="15"/>
      <c r="AP1196" s="49">
        <f t="shared" ca="1" si="641"/>
        <v>58.225704137462905</v>
      </c>
      <c r="AQ1196" s="15">
        <f t="shared" si="653"/>
        <v>100.06060055403522</v>
      </c>
      <c r="AR1196" s="15">
        <f t="shared" si="654"/>
        <v>0</v>
      </c>
      <c r="AS1196" s="15"/>
      <c r="AT1196" s="15"/>
      <c r="AU1196" s="51">
        <f t="shared" si="642"/>
        <v>0</v>
      </c>
      <c r="AV1196" s="51">
        <f t="shared" ca="1" si="643"/>
        <v>4912.4479349770509</v>
      </c>
      <c r="AW1196" s="51">
        <f t="shared" ca="1" si="655"/>
        <v>0</v>
      </c>
      <c r="AX1196" s="15">
        <f t="shared" ca="1" si="656"/>
        <v>4870.6130385604793</v>
      </c>
      <c r="AY1196" s="51">
        <f t="shared" ca="1" si="657"/>
        <v>-296.04231680052908</v>
      </c>
      <c r="AZ1196" s="52">
        <f t="shared" ca="1" si="644"/>
        <v>0</v>
      </c>
      <c r="BA1196" s="52">
        <f t="shared" ca="1" si="645"/>
        <v>0</v>
      </c>
      <c r="BB1196" s="52">
        <f t="shared" si="658"/>
        <v>0</v>
      </c>
      <c r="BC1196" s="39">
        <f t="shared" si="659"/>
        <v>0</v>
      </c>
      <c r="BD1196" s="51">
        <f t="shared" ca="1" si="660"/>
        <v>0</v>
      </c>
      <c r="BE1196" s="15">
        <f t="shared" ca="1" si="661"/>
        <v>4674.631322313985</v>
      </c>
      <c r="BF1196" s="39">
        <v>-2603.2159999999999</v>
      </c>
      <c r="BG1196" s="15">
        <f t="shared" ca="1" si="662"/>
        <v>235659.21958410341</v>
      </c>
      <c r="BH1196" s="15"/>
      <c r="BI1196" s="15"/>
    </row>
    <row r="1197" spans="1:61" ht="11.25" x14ac:dyDescent="0.2">
      <c r="A1197" s="20">
        <v>41413</v>
      </c>
      <c r="B1197" s="20"/>
      <c r="C1197" s="20">
        <v>1</v>
      </c>
      <c r="D1197" s="20">
        <f t="shared" si="646"/>
        <v>4</v>
      </c>
      <c r="E1197" s="47">
        <f t="shared" si="647"/>
        <v>4</v>
      </c>
      <c r="F1197" s="47">
        <f t="shared" si="648"/>
        <v>44</v>
      </c>
      <c r="G1197" s="21" t="s">
        <v>1278</v>
      </c>
      <c r="H1197" s="29">
        <v>2538</v>
      </c>
      <c r="I1197" s="48"/>
      <c r="J1197" s="29">
        <f t="shared" si="649"/>
        <v>4091.1044776119402</v>
      </c>
      <c r="K1197" s="125">
        <v>131694.39999999999</v>
      </c>
      <c r="L1197" s="125">
        <v>285640.71000000002</v>
      </c>
      <c r="M1197" s="125">
        <v>49939</v>
      </c>
      <c r="N1197" s="126">
        <f t="shared" si="629"/>
        <v>256158.84490000003</v>
      </c>
      <c r="O1197" s="126">
        <f t="shared" ca="1" si="630"/>
        <v>797825.26689383085</v>
      </c>
      <c r="P1197" s="126">
        <f t="shared" ca="1" si="631"/>
        <v>162500</v>
      </c>
      <c r="Q1197" s="49">
        <f t="shared" si="650"/>
        <v>1</v>
      </c>
      <c r="R1197" s="49">
        <f t="shared" si="651"/>
        <v>0</v>
      </c>
      <c r="S1197" s="49">
        <f ca="1">OFFSET(V!$B$7,D1197,Q1197)*H1197</f>
        <v>11395.62</v>
      </c>
      <c r="T1197" s="49">
        <f ca="1">IF(R1197&gt;0,OFFSET(V!$I$7,D1197,R1197)*IF(R1197=1,H1197-9300,IF(R1197=2,H1197-18000,IF(R1197=3,H1197-45000,0))),0)</f>
        <v>0</v>
      </c>
      <c r="U1197" s="49">
        <f>IF(AND(I1197=1,H1197&gt;20000,H1197&lt;=45000),H1197*V!$G$7,0)+IF(AND(I1197=1,H1197&gt;45000,H1197&lt;=50000),V!$G$7/5000*(50000-H1197)*H1197,0)</f>
        <v>0</v>
      </c>
      <c r="V1197" s="50">
        <f t="shared" ca="1" si="632"/>
        <v>11395.62</v>
      </c>
      <c r="W1197" s="51">
        <v>13225.22</v>
      </c>
      <c r="X1197" s="51">
        <v>0</v>
      </c>
      <c r="Y1197" s="52">
        <v>0</v>
      </c>
      <c r="Z1197" s="52">
        <v>68842.278148005484</v>
      </c>
      <c r="AA1197" s="52">
        <v>0</v>
      </c>
      <c r="AB1197" s="138">
        <f t="shared" si="652"/>
        <v>0</v>
      </c>
      <c r="AC1197" s="52">
        <v>66256.428297967461</v>
      </c>
      <c r="AD1197" s="138">
        <f t="shared" si="633"/>
        <v>0</v>
      </c>
      <c r="AE1197" s="138">
        <f t="shared" si="634"/>
        <v>2538</v>
      </c>
      <c r="AF1197" s="138">
        <f t="shared" si="635"/>
        <v>0</v>
      </c>
      <c r="AG1197" s="138">
        <f t="shared" si="636"/>
        <v>0</v>
      </c>
      <c r="AH1197" s="29"/>
      <c r="AI1197" s="29"/>
      <c r="AJ1197" s="15"/>
      <c r="AK1197" s="51">
        <f t="shared" ca="1" si="637"/>
        <v>1854891.9489065548</v>
      </c>
      <c r="AL1197" s="15">
        <f t="shared" ca="1" si="638"/>
        <v>2042012.7889065549</v>
      </c>
      <c r="AM1197" s="49">
        <f t="shared" ca="1" si="639"/>
        <v>11131.496455423276</v>
      </c>
      <c r="AN1197" s="49">
        <f t="shared" ca="1" si="640"/>
        <v>0</v>
      </c>
      <c r="AO1197" s="15"/>
      <c r="AP1197" s="49">
        <f t="shared" ca="1" si="641"/>
        <v>38554.907425317273</v>
      </c>
      <c r="AQ1197" s="15">
        <f t="shared" si="653"/>
        <v>66256.428297967461</v>
      </c>
      <c r="AR1197" s="15">
        <f t="shared" si="654"/>
        <v>0</v>
      </c>
      <c r="AS1197" s="15"/>
      <c r="AT1197" s="15"/>
      <c r="AU1197" s="51">
        <f t="shared" si="642"/>
        <v>0</v>
      </c>
      <c r="AV1197" s="51">
        <f t="shared" ca="1" si="643"/>
        <v>42407.458703985561</v>
      </c>
      <c r="AW1197" s="51">
        <f t="shared" ca="1" si="655"/>
        <v>0</v>
      </c>
      <c r="AX1197" s="15">
        <f t="shared" ca="1" si="656"/>
        <v>14705.937831335366</v>
      </c>
      <c r="AY1197" s="51">
        <f t="shared" ca="1" si="657"/>
        <v>-893.84639507304826</v>
      </c>
      <c r="AZ1197" s="52">
        <f t="shared" ca="1" si="644"/>
        <v>0</v>
      </c>
      <c r="BA1197" s="52">
        <f t="shared" ca="1" si="645"/>
        <v>0</v>
      </c>
      <c r="BB1197" s="52">
        <f t="shared" si="658"/>
        <v>0</v>
      </c>
      <c r="BC1197" s="39">
        <f t="shared" si="659"/>
        <v>0</v>
      </c>
      <c r="BD1197" s="51">
        <f t="shared" ca="1" si="660"/>
        <v>0</v>
      </c>
      <c r="BE1197" s="15">
        <f t="shared" ca="1" si="661"/>
        <v>80068.519734229776</v>
      </c>
      <c r="BF1197" s="39">
        <v>-26515.881000000001</v>
      </c>
      <c r="BG1197" s="15">
        <f t="shared" ca="1" si="662"/>
        <v>2106696.9240962081</v>
      </c>
      <c r="BH1197" s="15"/>
      <c r="BI1197" s="15"/>
    </row>
    <row r="1198" spans="1:61" ht="11.25" x14ac:dyDescent="0.2">
      <c r="A1198" s="20">
        <v>41414</v>
      </c>
      <c r="B1198" s="20"/>
      <c r="C1198" s="20">
        <v>1</v>
      </c>
      <c r="D1198" s="20">
        <f t="shared" si="646"/>
        <v>4</v>
      </c>
      <c r="E1198" s="47">
        <f t="shared" si="647"/>
        <v>3</v>
      </c>
      <c r="F1198" s="47">
        <f t="shared" si="648"/>
        <v>43</v>
      </c>
      <c r="G1198" s="21" t="s">
        <v>1279</v>
      </c>
      <c r="H1198" s="29">
        <v>2278</v>
      </c>
      <c r="I1198" s="48"/>
      <c r="J1198" s="29">
        <f t="shared" si="649"/>
        <v>3672</v>
      </c>
      <c r="K1198" s="125">
        <v>140544.04999999999</v>
      </c>
      <c r="L1198" s="125">
        <v>448700.9</v>
      </c>
      <c r="M1198" s="125">
        <v>0</v>
      </c>
      <c r="N1198" s="126">
        <f t="shared" si="629"/>
        <v>276185.06700000004</v>
      </c>
      <c r="O1198" s="126">
        <f t="shared" ca="1" si="630"/>
        <v>716093.75807097985</v>
      </c>
      <c r="P1198" s="126">
        <f t="shared" ca="1" si="631"/>
        <v>131973</v>
      </c>
      <c r="Q1198" s="49">
        <f t="shared" si="650"/>
        <v>1</v>
      </c>
      <c r="R1198" s="49">
        <f t="shared" si="651"/>
        <v>0</v>
      </c>
      <c r="S1198" s="49">
        <f ca="1">OFFSET(V!$B$7,D1198,Q1198)*H1198</f>
        <v>10228.220000000001</v>
      </c>
      <c r="T1198" s="49">
        <f ca="1">IF(R1198&gt;0,OFFSET(V!$I$7,D1198,R1198)*IF(R1198=1,H1198-9300,IF(R1198=2,H1198-18000,IF(R1198=3,H1198-45000,0))),0)</f>
        <v>0</v>
      </c>
      <c r="U1198" s="49">
        <f>IF(AND(I1198=1,H1198&gt;20000,H1198&lt;=45000),H1198*V!$G$7,0)+IF(AND(I1198=1,H1198&gt;45000,H1198&lt;=50000),V!$G$7/5000*(50000-H1198)*H1198,0)</f>
        <v>0</v>
      </c>
      <c r="V1198" s="50">
        <f t="shared" ca="1" si="632"/>
        <v>10228.220000000001</v>
      </c>
      <c r="W1198" s="51">
        <v>11672.939999999999</v>
      </c>
      <c r="X1198" s="51">
        <v>0</v>
      </c>
      <c r="Y1198" s="52">
        <v>0</v>
      </c>
      <c r="Z1198" s="52">
        <v>68236.288453013389</v>
      </c>
      <c r="AA1198" s="52">
        <v>0</v>
      </c>
      <c r="AB1198" s="138">
        <f t="shared" si="652"/>
        <v>0</v>
      </c>
      <c r="AC1198" s="52">
        <v>65673.20075443339</v>
      </c>
      <c r="AD1198" s="138">
        <f t="shared" si="633"/>
        <v>0</v>
      </c>
      <c r="AE1198" s="138">
        <f t="shared" si="634"/>
        <v>2278</v>
      </c>
      <c r="AF1198" s="138">
        <f t="shared" si="635"/>
        <v>0</v>
      </c>
      <c r="AG1198" s="138">
        <f t="shared" si="636"/>
        <v>0</v>
      </c>
      <c r="AH1198" s="29"/>
      <c r="AI1198" s="29"/>
      <c r="AJ1198" s="15"/>
      <c r="AK1198" s="51">
        <f t="shared" ca="1" si="637"/>
        <v>1664871.4970879164</v>
      </c>
      <c r="AL1198" s="15">
        <f t="shared" ca="1" si="638"/>
        <v>1818745.6570879163</v>
      </c>
      <c r="AM1198" s="49">
        <f t="shared" ca="1" si="639"/>
        <v>9991.1540289417735</v>
      </c>
      <c r="AN1198" s="49">
        <f t="shared" ca="1" si="640"/>
        <v>0</v>
      </c>
      <c r="AO1198" s="15"/>
      <c r="AP1198" s="49">
        <f t="shared" ca="1" si="641"/>
        <v>38215.524749152988</v>
      </c>
      <c r="AQ1198" s="15">
        <f t="shared" si="653"/>
        <v>65673.20075443339</v>
      </c>
      <c r="AR1198" s="15">
        <f t="shared" si="654"/>
        <v>0</v>
      </c>
      <c r="AS1198" s="15"/>
      <c r="AT1198" s="15"/>
      <c r="AU1198" s="51">
        <f t="shared" si="642"/>
        <v>0</v>
      </c>
      <c r="AV1198" s="51">
        <f t="shared" ca="1" si="643"/>
        <v>38063.116992781361</v>
      </c>
      <c r="AW1198" s="51">
        <f t="shared" ca="1" si="655"/>
        <v>0</v>
      </c>
      <c r="AX1198" s="15">
        <f t="shared" ca="1" si="656"/>
        <v>10605.440987500959</v>
      </c>
      <c r="AY1198" s="51">
        <f t="shared" ca="1" si="657"/>
        <v>-644.6127614274626</v>
      </c>
      <c r="AZ1198" s="52">
        <f t="shared" ca="1" si="644"/>
        <v>0</v>
      </c>
      <c r="BA1198" s="52">
        <f t="shared" ca="1" si="645"/>
        <v>0</v>
      </c>
      <c r="BB1198" s="52">
        <f t="shared" si="658"/>
        <v>0</v>
      </c>
      <c r="BC1198" s="39">
        <f t="shared" si="659"/>
        <v>0</v>
      </c>
      <c r="BD1198" s="51">
        <f t="shared" ca="1" si="660"/>
        <v>0</v>
      </c>
      <c r="BE1198" s="15">
        <f t="shared" ca="1" si="661"/>
        <v>75634.02898050689</v>
      </c>
      <c r="BF1198" s="39">
        <v>-25437.008000000002</v>
      </c>
      <c r="BG1198" s="15">
        <f t="shared" ca="1" si="662"/>
        <v>1878933.8320973651</v>
      </c>
      <c r="BH1198" s="15"/>
      <c r="BI1198" s="15"/>
    </row>
    <row r="1199" spans="1:61" ht="11.25" x14ac:dyDescent="0.2">
      <c r="A1199" s="20">
        <v>41415</v>
      </c>
      <c r="B1199" s="20"/>
      <c r="C1199" s="20">
        <v>1</v>
      </c>
      <c r="D1199" s="20">
        <f t="shared" si="646"/>
        <v>4</v>
      </c>
      <c r="E1199" s="47">
        <f t="shared" si="647"/>
        <v>3</v>
      </c>
      <c r="F1199" s="47">
        <f t="shared" si="648"/>
        <v>43</v>
      </c>
      <c r="G1199" s="21" t="s">
        <v>1280</v>
      </c>
      <c r="H1199" s="29">
        <v>1495</v>
      </c>
      <c r="I1199" s="48"/>
      <c r="J1199" s="29">
        <f t="shared" si="649"/>
        <v>2409.8507462686566</v>
      </c>
      <c r="K1199" s="125">
        <v>79605.399999999994</v>
      </c>
      <c r="L1199" s="125">
        <v>50335.1</v>
      </c>
      <c r="M1199" s="125">
        <v>32842</v>
      </c>
      <c r="N1199" s="126">
        <f t="shared" si="629"/>
        <v>109788.57699999999</v>
      </c>
      <c r="O1199" s="126">
        <f t="shared" ca="1" si="630"/>
        <v>469956.17573139368</v>
      </c>
      <c r="P1199" s="126">
        <f t="shared" ca="1" si="631"/>
        <v>108050</v>
      </c>
      <c r="Q1199" s="49">
        <f t="shared" si="650"/>
        <v>1</v>
      </c>
      <c r="R1199" s="49">
        <f t="shared" si="651"/>
        <v>0</v>
      </c>
      <c r="S1199" s="49">
        <f ca="1">OFFSET(V!$B$7,D1199,Q1199)*H1199</f>
        <v>6712.55</v>
      </c>
      <c r="T1199" s="49">
        <f ca="1">IF(R1199&gt;0,OFFSET(V!$I$7,D1199,R1199)*IF(R1199=1,H1199-9300,IF(R1199=2,H1199-18000,IF(R1199=3,H1199-45000,0))),0)</f>
        <v>0</v>
      </c>
      <c r="U1199" s="49">
        <f>IF(AND(I1199=1,H1199&gt;20000,H1199&lt;=45000),H1199*V!$G$7,0)+IF(AND(I1199=1,H1199&gt;45000,H1199&lt;=50000),V!$G$7/5000*(50000-H1199)*H1199,0)</f>
        <v>0</v>
      </c>
      <c r="V1199" s="50">
        <f t="shared" ca="1" si="632"/>
        <v>6712.55</v>
      </c>
      <c r="W1199" s="51">
        <v>0</v>
      </c>
      <c r="X1199" s="51">
        <v>0</v>
      </c>
      <c r="Y1199" s="52">
        <v>0</v>
      </c>
      <c r="Z1199" s="52">
        <v>34362.448493128781</v>
      </c>
      <c r="AA1199" s="52">
        <v>0</v>
      </c>
      <c r="AB1199" s="138">
        <f t="shared" si="652"/>
        <v>0</v>
      </c>
      <c r="AC1199" s="52">
        <v>33071.728100467422</v>
      </c>
      <c r="AD1199" s="138">
        <f t="shared" si="633"/>
        <v>0</v>
      </c>
      <c r="AE1199" s="138">
        <f t="shared" si="634"/>
        <v>1495</v>
      </c>
      <c r="AF1199" s="138">
        <f t="shared" si="635"/>
        <v>0</v>
      </c>
      <c r="AG1199" s="138">
        <f t="shared" si="636"/>
        <v>0</v>
      </c>
      <c r="AH1199" s="29"/>
      <c r="AI1199" s="29"/>
      <c r="AJ1199" s="15"/>
      <c r="AK1199" s="51">
        <f t="shared" ca="1" si="637"/>
        <v>1092617.5979571708</v>
      </c>
      <c r="AL1199" s="15">
        <f t="shared" ca="1" si="638"/>
        <v>1207380.1479571708</v>
      </c>
      <c r="AM1199" s="49">
        <f t="shared" ca="1" si="639"/>
        <v>6556.9689522686358</v>
      </c>
      <c r="AN1199" s="49">
        <f t="shared" ca="1" si="640"/>
        <v>0</v>
      </c>
      <c r="AO1199" s="15"/>
      <c r="AP1199" s="49">
        <f t="shared" ca="1" si="641"/>
        <v>19244.584232257817</v>
      </c>
      <c r="AQ1199" s="15">
        <f t="shared" si="653"/>
        <v>33071.728100467422</v>
      </c>
      <c r="AR1199" s="15">
        <f t="shared" si="654"/>
        <v>0</v>
      </c>
      <c r="AS1199" s="15"/>
      <c r="AT1199" s="15"/>
      <c r="AU1199" s="51">
        <f t="shared" si="642"/>
        <v>0</v>
      </c>
      <c r="AV1199" s="51">
        <f t="shared" ca="1" si="643"/>
        <v>24979.964839424116</v>
      </c>
      <c r="AW1199" s="51">
        <f t="shared" ca="1" si="655"/>
        <v>0</v>
      </c>
      <c r="AX1199" s="15">
        <f t="shared" ca="1" si="656"/>
        <v>11152.820971214511</v>
      </c>
      <c r="AY1199" s="51">
        <f t="shared" ca="1" si="657"/>
        <v>-677.88324242561828</v>
      </c>
      <c r="AZ1199" s="52">
        <f t="shared" ca="1" si="644"/>
        <v>0</v>
      </c>
      <c r="BA1199" s="52">
        <f t="shared" ca="1" si="645"/>
        <v>0</v>
      </c>
      <c r="BB1199" s="52">
        <f t="shared" si="658"/>
        <v>0</v>
      </c>
      <c r="BC1199" s="39">
        <f t="shared" si="659"/>
        <v>0</v>
      </c>
      <c r="BD1199" s="51">
        <f t="shared" ca="1" si="660"/>
        <v>0</v>
      </c>
      <c r="BE1199" s="15">
        <f t="shared" ca="1" si="661"/>
        <v>43546.665829256315</v>
      </c>
      <c r="BF1199" s="39">
        <v>-14565.637000000001</v>
      </c>
      <c r="BG1199" s="15">
        <f t="shared" ca="1" si="662"/>
        <v>1242918.1457386957</v>
      </c>
      <c r="BH1199" s="15"/>
      <c r="BI1199" s="15"/>
    </row>
    <row r="1200" spans="1:61" ht="11.25" x14ac:dyDescent="0.2">
      <c r="A1200" s="20">
        <v>41416</v>
      </c>
      <c r="B1200" s="20"/>
      <c r="C1200" s="20">
        <v>1</v>
      </c>
      <c r="D1200" s="20">
        <f t="shared" si="646"/>
        <v>4</v>
      </c>
      <c r="E1200" s="47">
        <f t="shared" si="647"/>
        <v>3</v>
      </c>
      <c r="F1200" s="47">
        <f t="shared" si="648"/>
        <v>43</v>
      </c>
      <c r="G1200" s="21" t="s">
        <v>1281</v>
      </c>
      <c r="H1200" s="29">
        <v>1987</v>
      </c>
      <c r="I1200" s="48"/>
      <c r="J1200" s="29">
        <f t="shared" si="649"/>
        <v>3202.9253731343283</v>
      </c>
      <c r="K1200" s="125">
        <v>106946.5</v>
      </c>
      <c r="L1200" s="125">
        <v>646433.92000000004</v>
      </c>
      <c r="M1200" s="125">
        <v>0</v>
      </c>
      <c r="N1200" s="126">
        <f t="shared" si="629"/>
        <v>329110.70880000002</v>
      </c>
      <c r="O1200" s="126">
        <f t="shared" ca="1" si="630"/>
        <v>624617.33858078881</v>
      </c>
      <c r="P1200" s="126">
        <f t="shared" ca="1" si="631"/>
        <v>88652</v>
      </c>
      <c r="Q1200" s="49">
        <f t="shared" si="650"/>
        <v>1</v>
      </c>
      <c r="R1200" s="49">
        <f t="shared" si="651"/>
        <v>0</v>
      </c>
      <c r="S1200" s="49">
        <f ca="1">OFFSET(V!$B$7,D1200,Q1200)*H1200</f>
        <v>8921.630000000001</v>
      </c>
      <c r="T1200" s="49">
        <f ca="1">IF(R1200&gt;0,OFFSET(V!$I$7,D1200,R1200)*IF(R1200=1,H1200-9300,IF(R1200=2,H1200-18000,IF(R1200=3,H1200-45000,0))),0)</f>
        <v>0</v>
      </c>
      <c r="U1200" s="49">
        <f>IF(AND(I1200=1,H1200&gt;20000,H1200&lt;=45000),H1200*V!$G$7,0)+IF(AND(I1200=1,H1200&gt;45000,H1200&lt;=50000),V!$G$7/5000*(50000-H1200)*H1200,0)</f>
        <v>0</v>
      </c>
      <c r="V1200" s="50">
        <f t="shared" ca="1" si="632"/>
        <v>8921.630000000001</v>
      </c>
      <c r="W1200" s="51">
        <v>10346.82</v>
      </c>
      <c r="X1200" s="51">
        <v>0</v>
      </c>
      <c r="Y1200" s="52">
        <v>0</v>
      </c>
      <c r="Z1200" s="52">
        <v>84052.658735638033</v>
      </c>
      <c r="AA1200" s="52">
        <v>0</v>
      </c>
      <c r="AB1200" s="138">
        <f t="shared" si="652"/>
        <v>0</v>
      </c>
      <c r="AC1200" s="52">
        <v>80895.477409947925</v>
      </c>
      <c r="AD1200" s="138">
        <f t="shared" si="633"/>
        <v>0</v>
      </c>
      <c r="AE1200" s="138">
        <f t="shared" si="634"/>
        <v>1987</v>
      </c>
      <c r="AF1200" s="138">
        <f t="shared" si="635"/>
        <v>0</v>
      </c>
      <c r="AG1200" s="138">
        <f t="shared" si="636"/>
        <v>0</v>
      </c>
      <c r="AH1200" s="29"/>
      <c r="AI1200" s="29"/>
      <c r="AJ1200" s="15"/>
      <c r="AK1200" s="51">
        <f t="shared" ca="1" si="637"/>
        <v>1452194.7606293634</v>
      </c>
      <c r="AL1200" s="15">
        <f t="shared" ca="1" si="638"/>
        <v>1560115.2106293633</v>
      </c>
      <c r="AM1200" s="49">
        <f t="shared" ca="1" si="639"/>
        <v>8714.8476977644004</v>
      </c>
      <c r="AN1200" s="49">
        <f t="shared" ca="1" si="640"/>
        <v>0</v>
      </c>
      <c r="AO1200" s="15"/>
      <c r="AP1200" s="49">
        <f t="shared" ca="1" si="641"/>
        <v>47073.434575148473</v>
      </c>
      <c r="AQ1200" s="15">
        <f t="shared" si="653"/>
        <v>80895.477409947925</v>
      </c>
      <c r="AR1200" s="15">
        <f t="shared" si="654"/>
        <v>0</v>
      </c>
      <c r="AS1200" s="15"/>
      <c r="AT1200" s="15"/>
      <c r="AU1200" s="51">
        <f t="shared" si="642"/>
        <v>0</v>
      </c>
      <c r="AV1200" s="51">
        <f t="shared" ca="1" si="643"/>
        <v>33200.796077548977</v>
      </c>
      <c r="AW1200" s="51">
        <f t="shared" ca="1" si="655"/>
        <v>0</v>
      </c>
      <c r="AX1200" s="15">
        <f t="shared" ca="1" si="656"/>
        <v>0</v>
      </c>
      <c r="AY1200" s="51">
        <f t="shared" ca="1" si="657"/>
        <v>0</v>
      </c>
      <c r="AZ1200" s="52">
        <f t="shared" ca="1" si="644"/>
        <v>0</v>
      </c>
      <c r="BA1200" s="52">
        <f t="shared" ca="1" si="645"/>
        <v>0</v>
      </c>
      <c r="BB1200" s="52">
        <f t="shared" si="658"/>
        <v>0</v>
      </c>
      <c r="BC1200" s="39">
        <f t="shared" si="659"/>
        <v>0</v>
      </c>
      <c r="BD1200" s="51">
        <f t="shared" ca="1" si="660"/>
        <v>0</v>
      </c>
      <c r="BE1200" s="15">
        <f t="shared" ca="1" si="661"/>
        <v>80274.230652697443</v>
      </c>
      <c r="BF1200" s="39">
        <v>-24323.878000000001</v>
      </c>
      <c r="BG1200" s="15">
        <f t="shared" ca="1" si="662"/>
        <v>1624780.4109798251</v>
      </c>
      <c r="BH1200" s="15"/>
      <c r="BI1200" s="15"/>
    </row>
    <row r="1201" spans="1:61" ht="11.25" x14ac:dyDescent="0.2">
      <c r="A1201" s="20">
        <v>41417</v>
      </c>
      <c r="B1201" s="20"/>
      <c r="C1201" s="20">
        <v>1</v>
      </c>
      <c r="D1201" s="20">
        <f t="shared" si="646"/>
        <v>4</v>
      </c>
      <c r="E1201" s="47">
        <f t="shared" si="647"/>
        <v>3</v>
      </c>
      <c r="F1201" s="47">
        <f t="shared" si="648"/>
        <v>43</v>
      </c>
      <c r="G1201" s="21" t="s">
        <v>1282</v>
      </c>
      <c r="H1201" s="29">
        <v>1577</v>
      </c>
      <c r="I1201" s="48"/>
      <c r="J1201" s="29">
        <f t="shared" si="649"/>
        <v>2542.0298507462685</v>
      </c>
      <c r="K1201" s="125">
        <v>85875.8</v>
      </c>
      <c r="L1201" s="125">
        <v>132317.18</v>
      </c>
      <c r="M1201" s="125">
        <v>0</v>
      </c>
      <c r="N1201" s="126">
        <f t="shared" si="629"/>
        <v>113434.27619999999</v>
      </c>
      <c r="O1201" s="126">
        <f t="shared" ca="1" si="630"/>
        <v>495733.03620629286</v>
      </c>
      <c r="P1201" s="126">
        <f t="shared" ca="1" si="631"/>
        <v>114690</v>
      </c>
      <c r="Q1201" s="49">
        <f t="shared" si="650"/>
        <v>1</v>
      </c>
      <c r="R1201" s="49">
        <f t="shared" si="651"/>
        <v>0</v>
      </c>
      <c r="S1201" s="49">
        <f ca="1">OFFSET(V!$B$7,D1201,Q1201)*H1201</f>
        <v>7080.7300000000005</v>
      </c>
      <c r="T1201" s="49">
        <f ca="1">IF(R1201&gt;0,OFFSET(V!$I$7,D1201,R1201)*IF(R1201=1,H1201-9300,IF(R1201=2,H1201-18000,IF(R1201=3,H1201-45000,0))),0)</f>
        <v>0</v>
      </c>
      <c r="U1201" s="49">
        <f>IF(AND(I1201=1,H1201&gt;20000,H1201&lt;=45000),H1201*V!$G$7,0)+IF(AND(I1201=1,H1201&gt;45000,H1201&lt;=50000),V!$G$7/5000*(50000-H1201)*H1201,0)</f>
        <v>0</v>
      </c>
      <c r="V1201" s="50">
        <f t="shared" ca="1" si="632"/>
        <v>7080.7300000000005</v>
      </c>
      <c r="W1201" s="51">
        <v>0</v>
      </c>
      <c r="X1201" s="51">
        <v>0</v>
      </c>
      <c r="Y1201" s="52">
        <v>0</v>
      </c>
      <c r="Z1201" s="52">
        <v>37669.949056343241</v>
      </c>
      <c r="AA1201" s="52">
        <v>2113</v>
      </c>
      <c r="AB1201" s="138">
        <f t="shared" si="652"/>
        <v>1113</v>
      </c>
      <c r="AC1201" s="52">
        <v>36254.992510180375</v>
      </c>
      <c r="AD1201" s="138">
        <f t="shared" si="633"/>
        <v>0</v>
      </c>
      <c r="AE1201" s="138">
        <f t="shared" si="634"/>
        <v>1577</v>
      </c>
      <c r="AF1201" s="138">
        <f t="shared" si="635"/>
        <v>0</v>
      </c>
      <c r="AG1201" s="138">
        <f t="shared" si="636"/>
        <v>0</v>
      </c>
      <c r="AH1201" s="29"/>
      <c r="AI1201" s="29"/>
      <c r="AJ1201" s="15"/>
      <c r="AK1201" s="51">
        <f t="shared" ca="1" si="637"/>
        <v>1152547.1250692029</v>
      </c>
      <c r="AL1201" s="15">
        <f t="shared" ca="1" si="638"/>
        <v>1274317.8550692028</v>
      </c>
      <c r="AM1201" s="49">
        <f t="shared" ca="1" si="639"/>
        <v>6916.6154098512634</v>
      </c>
      <c r="AN1201" s="49">
        <f t="shared" ca="1" si="640"/>
        <v>0</v>
      </c>
      <c r="AO1201" s="15"/>
      <c r="AP1201" s="49">
        <f t="shared" ca="1" si="641"/>
        <v>21096.939811626638</v>
      </c>
      <c r="AQ1201" s="15">
        <f t="shared" si="653"/>
        <v>36254.992510180375</v>
      </c>
      <c r="AR1201" s="15">
        <f t="shared" si="654"/>
        <v>0</v>
      </c>
      <c r="AS1201" s="15"/>
      <c r="AT1201" s="15"/>
      <c r="AU1201" s="51">
        <f t="shared" si="642"/>
        <v>556.5</v>
      </c>
      <c r="AV1201" s="51">
        <f t="shared" ca="1" si="643"/>
        <v>26350.103379111595</v>
      </c>
      <c r="AW1201" s="51">
        <f t="shared" ca="1" si="655"/>
        <v>0</v>
      </c>
      <c r="AX1201" s="15">
        <f t="shared" ca="1" si="656"/>
        <v>11748.550680557855</v>
      </c>
      <c r="AY1201" s="51">
        <f t="shared" ca="1" si="657"/>
        <v>-714.0924838382831</v>
      </c>
      <c r="AZ1201" s="52">
        <f t="shared" ca="1" si="644"/>
        <v>0</v>
      </c>
      <c r="BA1201" s="52">
        <f t="shared" ca="1" si="645"/>
        <v>0</v>
      </c>
      <c r="BB1201" s="52">
        <f t="shared" si="658"/>
        <v>0</v>
      </c>
      <c r="BC1201" s="39">
        <f t="shared" si="659"/>
        <v>0</v>
      </c>
      <c r="BD1201" s="51">
        <f t="shared" ca="1" si="660"/>
        <v>0</v>
      </c>
      <c r="BE1201" s="15">
        <f t="shared" ca="1" si="661"/>
        <v>47289.450706899945</v>
      </c>
      <c r="BF1201" s="39">
        <v>-16084.620999999999</v>
      </c>
      <c r="BG1201" s="15">
        <f t="shared" ca="1" si="662"/>
        <v>1312439.300185954</v>
      </c>
      <c r="BH1201" s="15"/>
      <c r="BI1201" s="15"/>
    </row>
    <row r="1202" spans="1:61" ht="11.25" x14ac:dyDescent="0.2">
      <c r="A1202" s="20">
        <v>41418</v>
      </c>
      <c r="B1202" s="20"/>
      <c r="C1202" s="20">
        <v>1</v>
      </c>
      <c r="D1202" s="20">
        <f t="shared" si="646"/>
        <v>4</v>
      </c>
      <c r="E1202" s="47">
        <f t="shared" si="647"/>
        <v>4</v>
      </c>
      <c r="F1202" s="47">
        <f t="shared" si="648"/>
        <v>44</v>
      </c>
      <c r="G1202" s="21" t="s">
        <v>1283</v>
      </c>
      <c r="H1202" s="29">
        <v>3072</v>
      </c>
      <c r="I1202" s="48"/>
      <c r="J1202" s="29">
        <f t="shared" si="649"/>
        <v>4951.8805970149251</v>
      </c>
      <c r="K1202" s="125">
        <v>255684.34999999998</v>
      </c>
      <c r="L1202" s="125">
        <v>1811670.38</v>
      </c>
      <c r="M1202" s="125">
        <v>0</v>
      </c>
      <c r="N1202" s="126">
        <f t="shared" si="629"/>
        <v>890644.18019999994</v>
      </c>
      <c r="O1202" s="126">
        <f t="shared" ca="1" si="630"/>
        <v>965689.21193768654</v>
      </c>
      <c r="P1202" s="126">
        <f t="shared" ca="1" si="631"/>
        <v>22514</v>
      </c>
      <c r="Q1202" s="49">
        <f t="shared" si="650"/>
        <v>1</v>
      </c>
      <c r="R1202" s="49">
        <f t="shared" si="651"/>
        <v>0</v>
      </c>
      <c r="S1202" s="49">
        <f ca="1">OFFSET(V!$B$7,D1202,Q1202)*H1202</f>
        <v>13793.28</v>
      </c>
      <c r="T1202" s="49">
        <f ca="1">IF(R1202&gt;0,OFFSET(V!$I$7,D1202,R1202)*IF(R1202=1,H1202-9300,IF(R1202=2,H1202-18000,IF(R1202=3,H1202-45000,0))),0)</f>
        <v>0</v>
      </c>
      <c r="U1202" s="49">
        <f>IF(AND(I1202=1,H1202&gt;20000,H1202&lt;=45000),H1202*V!$G$7,0)+IF(AND(I1202=1,H1202&gt;45000,H1202&lt;=50000),V!$G$7/5000*(50000-H1202)*H1202,0)</f>
        <v>0</v>
      </c>
      <c r="V1202" s="50">
        <f t="shared" ca="1" si="632"/>
        <v>13793.28</v>
      </c>
      <c r="W1202" s="51">
        <v>15368.599999999999</v>
      </c>
      <c r="X1202" s="51">
        <v>0</v>
      </c>
      <c r="Y1202" s="52">
        <v>0</v>
      </c>
      <c r="Z1202" s="52">
        <v>87427.832242029588</v>
      </c>
      <c r="AA1202" s="52">
        <v>3920</v>
      </c>
      <c r="AB1202" s="138">
        <f t="shared" si="652"/>
        <v>2920</v>
      </c>
      <c r="AC1202" s="52">
        <v>84143.872835483548</v>
      </c>
      <c r="AD1202" s="138">
        <f t="shared" si="633"/>
        <v>0</v>
      </c>
      <c r="AE1202" s="138">
        <f t="shared" si="634"/>
        <v>3072</v>
      </c>
      <c r="AF1202" s="138">
        <f t="shared" si="635"/>
        <v>0</v>
      </c>
      <c r="AG1202" s="138">
        <f t="shared" si="636"/>
        <v>0</v>
      </c>
      <c r="AH1202" s="29"/>
      <c r="AI1202" s="29"/>
      <c r="AJ1202" s="15"/>
      <c r="AK1202" s="51">
        <f t="shared" ca="1" si="637"/>
        <v>2245164.7230263734</v>
      </c>
      <c r="AL1202" s="15">
        <f t="shared" ca="1" si="638"/>
        <v>2296840.6030263733</v>
      </c>
      <c r="AM1202" s="49">
        <f t="shared" ca="1" si="639"/>
        <v>13473.584362119898</v>
      </c>
      <c r="AN1202" s="49">
        <f t="shared" ca="1" si="640"/>
        <v>0</v>
      </c>
      <c r="AO1202" s="15"/>
      <c r="AP1202" s="49">
        <f t="shared" ca="1" si="641"/>
        <v>48963.690179466823</v>
      </c>
      <c r="AQ1202" s="15">
        <f t="shared" si="653"/>
        <v>84143.872835483548</v>
      </c>
      <c r="AR1202" s="15">
        <f t="shared" si="654"/>
        <v>0</v>
      </c>
      <c r="AS1202" s="15"/>
      <c r="AT1202" s="15"/>
      <c r="AU1202" s="51">
        <f t="shared" si="642"/>
        <v>1460</v>
      </c>
      <c r="AV1202" s="51">
        <f t="shared" ca="1" si="643"/>
        <v>51330.068218535715</v>
      </c>
      <c r="AW1202" s="51">
        <f t="shared" ca="1" si="655"/>
        <v>0</v>
      </c>
      <c r="AX1202" s="15">
        <f t="shared" ca="1" si="656"/>
        <v>17609.88556251899</v>
      </c>
      <c r="AY1202" s="51">
        <f t="shared" ca="1" si="657"/>
        <v>-1070.3521875474435</v>
      </c>
      <c r="AZ1202" s="52">
        <f t="shared" ca="1" si="644"/>
        <v>0</v>
      </c>
      <c r="BA1202" s="52">
        <f t="shared" ca="1" si="645"/>
        <v>0</v>
      </c>
      <c r="BB1202" s="52">
        <f t="shared" si="658"/>
        <v>0</v>
      </c>
      <c r="BC1202" s="39">
        <f t="shared" si="659"/>
        <v>0</v>
      </c>
      <c r="BD1202" s="51">
        <f t="shared" ca="1" si="660"/>
        <v>0</v>
      </c>
      <c r="BE1202" s="15">
        <f t="shared" ca="1" si="661"/>
        <v>100683.4062104551</v>
      </c>
      <c r="BF1202" s="39">
        <v>-45688.828999999998</v>
      </c>
      <c r="BG1202" s="15">
        <f t="shared" ca="1" si="662"/>
        <v>2365308.7645989484</v>
      </c>
      <c r="BH1202" s="15"/>
      <c r="BI1202" s="15"/>
    </row>
    <row r="1203" spans="1:61" ht="11.25" x14ac:dyDescent="0.2">
      <c r="A1203" s="20">
        <v>41419</v>
      </c>
      <c r="B1203" s="20"/>
      <c r="C1203" s="20">
        <v>1</v>
      </c>
      <c r="D1203" s="20">
        <f t="shared" si="646"/>
        <v>4</v>
      </c>
      <c r="E1203" s="47">
        <f t="shared" si="647"/>
        <v>3</v>
      </c>
      <c r="F1203" s="47">
        <f t="shared" si="648"/>
        <v>43</v>
      </c>
      <c r="G1203" s="21" t="s">
        <v>1284</v>
      </c>
      <c r="H1203" s="29">
        <v>1839</v>
      </c>
      <c r="I1203" s="48"/>
      <c r="J1203" s="29">
        <f t="shared" si="649"/>
        <v>2964.3582089552237</v>
      </c>
      <c r="K1203" s="125">
        <v>111692.2</v>
      </c>
      <c r="L1203" s="125">
        <v>550928.31999999995</v>
      </c>
      <c r="M1203" s="125">
        <v>0</v>
      </c>
      <c r="N1203" s="126">
        <f t="shared" si="629"/>
        <v>295280.42879999999</v>
      </c>
      <c r="O1203" s="126">
        <f t="shared" ca="1" si="630"/>
        <v>578093.24894316588</v>
      </c>
      <c r="P1203" s="126">
        <f t="shared" ca="1" si="631"/>
        <v>84844</v>
      </c>
      <c r="Q1203" s="49">
        <f t="shared" si="650"/>
        <v>1</v>
      </c>
      <c r="R1203" s="49">
        <f t="shared" si="651"/>
        <v>0</v>
      </c>
      <c r="S1203" s="49">
        <f ca="1">OFFSET(V!$B$7,D1203,Q1203)*H1203</f>
        <v>8257.11</v>
      </c>
      <c r="T1203" s="49">
        <f ca="1">IF(R1203&gt;0,OFFSET(V!$I$7,D1203,R1203)*IF(R1203=1,H1203-9300,IF(R1203=2,H1203-18000,IF(R1203=3,H1203-45000,0))),0)</f>
        <v>0</v>
      </c>
      <c r="U1203" s="49">
        <f>IF(AND(I1203=1,H1203&gt;20000,H1203&lt;=45000),H1203*V!$G$7,0)+IF(AND(I1203=1,H1203&gt;45000,H1203&lt;=50000),V!$G$7/5000*(50000-H1203)*H1203,0)</f>
        <v>0</v>
      </c>
      <c r="V1203" s="50">
        <f t="shared" ca="1" si="632"/>
        <v>8257.11</v>
      </c>
      <c r="W1203" s="51">
        <v>0</v>
      </c>
      <c r="X1203" s="51">
        <v>0</v>
      </c>
      <c r="Y1203" s="52">
        <v>0</v>
      </c>
      <c r="Z1203" s="52">
        <v>81946.269340057988</v>
      </c>
      <c r="AA1203" s="52">
        <v>2841</v>
      </c>
      <c r="AB1203" s="138">
        <f t="shared" si="652"/>
        <v>1841</v>
      </c>
      <c r="AC1203" s="52">
        <v>78868.208096521063</v>
      </c>
      <c r="AD1203" s="138">
        <f t="shared" si="633"/>
        <v>0</v>
      </c>
      <c r="AE1203" s="138">
        <f t="shared" si="634"/>
        <v>1839</v>
      </c>
      <c r="AF1203" s="138">
        <f t="shared" si="635"/>
        <v>0</v>
      </c>
      <c r="AG1203" s="138">
        <f t="shared" si="636"/>
        <v>0</v>
      </c>
      <c r="AH1203" s="29"/>
      <c r="AI1203" s="29"/>
      <c r="AJ1203" s="15"/>
      <c r="AK1203" s="51">
        <f t="shared" ca="1" si="637"/>
        <v>1344029.2726710616</v>
      </c>
      <c r="AL1203" s="15">
        <f t="shared" ca="1" si="638"/>
        <v>1437130.3826710617</v>
      </c>
      <c r="AM1203" s="49">
        <f t="shared" ca="1" si="639"/>
        <v>8065.729701151854</v>
      </c>
      <c r="AN1203" s="49">
        <f t="shared" ca="1" si="640"/>
        <v>0</v>
      </c>
      <c r="AO1203" s="15"/>
      <c r="AP1203" s="49">
        <f t="shared" ca="1" si="641"/>
        <v>45893.757633405497</v>
      </c>
      <c r="AQ1203" s="15">
        <f t="shared" si="653"/>
        <v>78868.208096521063</v>
      </c>
      <c r="AR1203" s="15">
        <f t="shared" si="654"/>
        <v>0</v>
      </c>
      <c r="AS1203" s="15"/>
      <c r="AT1203" s="15"/>
      <c r="AU1203" s="51">
        <f t="shared" si="642"/>
        <v>920.5</v>
      </c>
      <c r="AV1203" s="51">
        <f t="shared" ca="1" si="643"/>
        <v>30727.863103478896</v>
      </c>
      <c r="AW1203" s="51">
        <f t="shared" ca="1" si="655"/>
        <v>0</v>
      </c>
      <c r="AX1203" s="15">
        <f t="shared" ca="1" si="656"/>
        <v>0</v>
      </c>
      <c r="AY1203" s="51">
        <f t="shared" ca="1" si="657"/>
        <v>0</v>
      </c>
      <c r="AZ1203" s="52">
        <f t="shared" ca="1" si="644"/>
        <v>0</v>
      </c>
      <c r="BA1203" s="52">
        <f t="shared" ca="1" si="645"/>
        <v>0</v>
      </c>
      <c r="BB1203" s="52">
        <f t="shared" si="658"/>
        <v>0</v>
      </c>
      <c r="BC1203" s="39">
        <f t="shared" si="659"/>
        <v>0</v>
      </c>
      <c r="BD1203" s="51">
        <f t="shared" ca="1" si="660"/>
        <v>0</v>
      </c>
      <c r="BE1203" s="15">
        <f t="shared" ca="1" si="661"/>
        <v>77542.12073688439</v>
      </c>
      <c r="BF1203" s="39">
        <v>-22635.385999999999</v>
      </c>
      <c r="BG1203" s="15">
        <f t="shared" ca="1" si="662"/>
        <v>1500102.847109098</v>
      </c>
      <c r="BH1203" s="15"/>
      <c r="BI1203" s="15"/>
    </row>
    <row r="1204" spans="1:61" ht="11.25" x14ac:dyDescent="0.2">
      <c r="A1204" s="20">
        <v>41420</v>
      </c>
      <c r="B1204" s="20"/>
      <c r="C1204" s="20">
        <v>1</v>
      </c>
      <c r="D1204" s="20">
        <f t="shared" si="646"/>
        <v>4</v>
      </c>
      <c r="E1204" s="47">
        <f t="shared" si="647"/>
        <v>3</v>
      </c>
      <c r="F1204" s="47">
        <f t="shared" si="648"/>
        <v>43</v>
      </c>
      <c r="G1204" s="21" t="s">
        <v>1285</v>
      </c>
      <c r="H1204" s="29">
        <v>1735</v>
      </c>
      <c r="I1204" s="48"/>
      <c r="J1204" s="29">
        <f t="shared" si="649"/>
        <v>2796.7164179104479</v>
      </c>
      <c r="K1204" s="125">
        <v>63295.4</v>
      </c>
      <c r="L1204" s="125">
        <v>130072.9</v>
      </c>
      <c r="M1204" s="125">
        <v>27153</v>
      </c>
      <c r="N1204" s="126">
        <f t="shared" si="629"/>
        <v>123454.11900000001</v>
      </c>
      <c r="O1204" s="126">
        <f t="shared" ca="1" si="630"/>
        <v>545400.64541402552</v>
      </c>
      <c r="P1204" s="126">
        <f t="shared" ca="1" si="631"/>
        <v>126584</v>
      </c>
      <c r="Q1204" s="49">
        <f t="shared" si="650"/>
        <v>1</v>
      </c>
      <c r="R1204" s="49">
        <f t="shared" si="651"/>
        <v>0</v>
      </c>
      <c r="S1204" s="49">
        <f ca="1">OFFSET(V!$B$7,D1204,Q1204)*H1204</f>
        <v>7790.1500000000005</v>
      </c>
      <c r="T1204" s="49">
        <f ca="1">IF(R1204&gt;0,OFFSET(V!$I$7,D1204,R1204)*IF(R1204=1,H1204-9300,IF(R1204=2,H1204-18000,IF(R1204=3,H1204-45000,0))),0)</f>
        <v>0</v>
      </c>
      <c r="U1204" s="49">
        <f>IF(AND(I1204=1,H1204&gt;20000,H1204&lt;=45000),H1204*V!$G$7,0)+IF(AND(I1204=1,H1204&gt;45000,H1204&lt;=50000),V!$G$7/5000*(50000-H1204)*H1204,0)</f>
        <v>0</v>
      </c>
      <c r="V1204" s="50">
        <f t="shared" ca="1" si="632"/>
        <v>7790.1500000000005</v>
      </c>
      <c r="W1204" s="51">
        <v>0</v>
      </c>
      <c r="X1204" s="51">
        <v>0</v>
      </c>
      <c r="Y1204" s="52">
        <v>0</v>
      </c>
      <c r="Z1204" s="52">
        <v>38973.118318641304</v>
      </c>
      <c r="AA1204" s="52">
        <v>0</v>
      </c>
      <c r="AB1204" s="138">
        <f t="shared" si="652"/>
        <v>0</v>
      </c>
      <c r="AC1204" s="52">
        <v>37509.212200614435</v>
      </c>
      <c r="AD1204" s="138">
        <f t="shared" si="633"/>
        <v>0</v>
      </c>
      <c r="AE1204" s="138">
        <f t="shared" si="634"/>
        <v>1735</v>
      </c>
      <c r="AF1204" s="138">
        <f t="shared" si="635"/>
        <v>0</v>
      </c>
      <c r="AG1204" s="138">
        <f t="shared" si="636"/>
        <v>0</v>
      </c>
      <c r="AH1204" s="29"/>
      <c r="AI1204" s="29"/>
      <c r="AJ1204" s="15"/>
      <c r="AK1204" s="51">
        <f t="shared" ca="1" si="637"/>
        <v>1268021.0919436063</v>
      </c>
      <c r="AL1204" s="15">
        <f t="shared" ca="1" si="638"/>
        <v>1402395.2419436062</v>
      </c>
      <c r="AM1204" s="49">
        <f t="shared" ca="1" si="639"/>
        <v>7609.5927305592531</v>
      </c>
      <c r="AN1204" s="49">
        <f t="shared" ca="1" si="640"/>
        <v>0</v>
      </c>
      <c r="AO1204" s="15"/>
      <c r="AP1204" s="49">
        <f t="shared" ca="1" si="641"/>
        <v>21826.77577317633</v>
      </c>
      <c r="AQ1204" s="15">
        <f t="shared" si="653"/>
        <v>37509.212200614435</v>
      </c>
      <c r="AR1204" s="15">
        <f t="shared" si="654"/>
        <v>0</v>
      </c>
      <c r="AS1204" s="15"/>
      <c r="AT1204" s="15"/>
      <c r="AU1204" s="51">
        <f t="shared" si="642"/>
        <v>0</v>
      </c>
      <c r="AV1204" s="51">
        <f t="shared" ca="1" si="643"/>
        <v>28990.126418997221</v>
      </c>
      <c r="AW1204" s="51">
        <f t="shared" ca="1" si="655"/>
        <v>0</v>
      </c>
      <c r="AX1204" s="15">
        <f t="shared" ca="1" si="656"/>
        <v>13307.68999155912</v>
      </c>
      <c r="AY1204" s="51">
        <f t="shared" ca="1" si="657"/>
        <v>-808.85903790228929</v>
      </c>
      <c r="AZ1204" s="52">
        <f t="shared" ca="1" si="644"/>
        <v>0</v>
      </c>
      <c r="BA1204" s="52">
        <f t="shared" ca="1" si="645"/>
        <v>0</v>
      </c>
      <c r="BB1204" s="52">
        <f t="shared" si="658"/>
        <v>0</v>
      </c>
      <c r="BC1204" s="39">
        <f t="shared" si="659"/>
        <v>0</v>
      </c>
      <c r="BD1204" s="51">
        <f t="shared" ca="1" si="660"/>
        <v>0</v>
      </c>
      <c r="BE1204" s="15">
        <f t="shared" ca="1" si="661"/>
        <v>50008.043154271269</v>
      </c>
      <c r="BF1204" s="39">
        <v>-17427.339</v>
      </c>
      <c r="BG1204" s="15">
        <f t="shared" ca="1" si="662"/>
        <v>1442585.5388284368</v>
      </c>
      <c r="BH1204" s="15"/>
      <c r="BI1204" s="15"/>
    </row>
    <row r="1205" spans="1:61" ht="11.25" x14ac:dyDescent="0.2">
      <c r="A1205" s="20">
        <v>41421</v>
      </c>
      <c r="B1205" s="20"/>
      <c r="C1205" s="20">
        <v>1</v>
      </c>
      <c r="D1205" s="20">
        <f t="shared" si="646"/>
        <v>4</v>
      </c>
      <c r="E1205" s="47">
        <f t="shared" si="647"/>
        <v>3</v>
      </c>
      <c r="F1205" s="47">
        <f t="shared" si="648"/>
        <v>43</v>
      </c>
      <c r="G1205" s="21" t="s">
        <v>1286</v>
      </c>
      <c r="H1205" s="29">
        <v>1116</v>
      </c>
      <c r="I1205" s="48"/>
      <c r="J1205" s="29">
        <f t="shared" si="649"/>
        <v>1798.9253731343283</v>
      </c>
      <c r="K1205" s="125">
        <v>63332.200000000004</v>
      </c>
      <c r="L1205" s="125">
        <v>211479</v>
      </c>
      <c r="M1205" s="125">
        <v>0</v>
      </c>
      <c r="N1205" s="126">
        <f t="shared" si="629"/>
        <v>128075.99400000001</v>
      </c>
      <c r="O1205" s="126">
        <f t="shared" ca="1" si="630"/>
        <v>350816.78402423771</v>
      </c>
      <c r="P1205" s="126">
        <f t="shared" ca="1" si="631"/>
        <v>66822</v>
      </c>
      <c r="Q1205" s="49">
        <f t="shared" si="650"/>
        <v>1</v>
      </c>
      <c r="R1205" s="49">
        <f t="shared" si="651"/>
        <v>0</v>
      </c>
      <c r="S1205" s="49">
        <f ca="1">OFFSET(V!$B$7,D1205,Q1205)*H1205</f>
        <v>5010.84</v>
      </c>
      <c r="T1205" s="49">
        <f ca="1">IF(R1205&gt;0,OFFSET(V!$I$7,D1205,R1205)*IF(R1205=1,H1205-9300,IF(R1205=2,H1205-18000,IF(R1205=3,H1205-45000,0))),0)</f>
        <v>0</v>
      </c>
      <c r="U1205" s="49">
        <f>IF(AND(I1205=1,H1205&gt;20000,H1205&lt;=45000),H1205*V!$G$7,0)+IF(AND(I1205=1,H1205&gt;45000,H1205&lt;=50000),V!$G$7/5000*(50000-H1205)*H1205,0)</f>
        <v>0</v>
      </c>
      <c r="V1205" s="50">
        <f t="shared" ca="1" si="632"/>
        <v>5010.84</v>
      </c>
      <c r="W1205" s="51">
        <v>0</v>
      </c>
      <c r="X1205" s="51">
        <v>0</v>
      </c>
      <c r="Y1205" s="52">
        <v>0</v>
      </c>
      <c r="Z1205" s="52">
        <v>28639.419198709329</v>
      </c>
      <c r="AA1205" s="52">
        <v>0</v>
      </c>
      <c r="AB1205" s="138">
        <f t="shared" si="652"/>
        <v>0</v>
      </c>
      <c r="AC1205" s="52">
        <v>27563.666916355432</v>
      </c>
      <c r="AD1205" s="138">
        <f t="shared" si="633"/>
        <v>0</v>
      </c>
      <c r="AE1205" s="138">
        <f t="shared" si="634"/>
        <v>1116</v>
      </c>
      <c r="AF1205" s="138">
        <f t="shared" si="635"/>
        <v>0</v>
      </c>
      <c r="AG1205" s="138">
        <f t="shared" si="636"/>
        <v>0</v>
      </c>
      <c r="AH1205" s="29"/>
      <c r="AI1205" s="29"/>
      <c r="AJ1205" s="15"/>
      <c r="AK1205" s="51">
        <f t="shared" ca="1" si="637"/>
        <v>815626.24703692482</v>
      </c>
      <c r="AL1205" s="15">
        <f t="shared" ca="1" si="638"/>
        <v>887459.08703692479</v>
      </c>
      <c r="AM1205" s="49">
        <f t="shared" ca="1" si="639"/>
        <v>4894.7005690513697</v>
      </c>
      <c r="AN1205" s="49">
        <f t="shared" ca="1" si="640"/>
        <v>0</v>
      </c>
      <c r="AO1205" s="15"/>
      <c r="AP1205" s="49">
        <f t="shared" ca="1" si="641"/>
        <v>16039.419171271038</v>
      </c>
      <c r="AQ1205" s="15">
        <f t="shared" si="653"/>
        <v>27563.666916355432</v>
      </c>
      <c r="AR1205" s="15">
        <f t="shared" si="654"/>
        <v>0</v>
      </c>
      <c r="AS1205" s="15"/>
      <c r="AT1205" s="15"/>
      <c r="AU1205" s="51">
        <f t="shared" si="642"/>
        <v>0</v>
      </c>
      <c r="AV1205" s="51">
        <f t="shared" ca="1" si="643"/>
        <v>18647.251345014927</v>
      </c>
      <c r="AW1205" s="51">
        <f t="shared" ca="1" si="655"/>
        <v>0</v>
      </c>
      <c r="AX1205" s="15">
        <f t="shared" ca="1" si="656"/>
        <v>7123.0035999305328</v>
      </c>
      <c r="AY1205" s="51">
        <f t="shared" ca="1" si="657"/>
        <v>-432.94560081192122</v>
      </c>
      <c r="AZ1205" s="52">
        <f t="shared" ca="1" si="644"/>
        <v>0</v>
      </c>
      <c r="BA1205" s="52">
        <f t="shared" ca="1" si="645"/>
        <v>0</v>
      </c>
      <c r="BB1205" s="52">
        <f t="shared" si="658"/>
        <v>0</v>
      </c>
      <c r="BC1205" s="39">
        <f t="shared" si="659"/>
        <v>0</v>
      </c>
      <c r="BD1205" s="51">
        <f t="shared" ca="1" si="660"/>
        <v>0</v>
      </c>
      <c r="BE1205" s="15">
        <f t="shared" ca="1" si="661"/>
        <v>34253.724915474042</v>
      </c>
      <c r="BF1205" s="39">
        <v>-12366.248</v>
      </c>
      <c r="BG1205" s="15">
        <f t="shared" ca="1" si="662"/>
        <v>914241.26452145015</v>
      </c>
      <c r="BH1205" s="15"/>
      <c r="BI1205" s="15"/>
    </row>
    <row r="1206" spans="1:61" ht="11.25" x14ac:dyDescent="0.2">
      <c r="A1206" s="20">
        <v>41422</v>
      </c>
      <c r="B1206" s="20"/>
      <c r="C1206" s="20">
        <v>1</v>
      </c>
      <c r="D1206" s="20">
        <f t="shared" si="646"/>
        <v>4</v>
      </c>
      <c r="E1206" s="47">
        <f t="shared" si="647"/>
        <v>4</v>
      </c>
      <c r="F1206" s="47">
        <f t="shared" si="648"/>
        <v>44</v>
      </c>
      <c r="G1206" s="21" t="s">
        <v>1287</v>
      </c>
      <c r="H1206" s="29">
        <v>4861</v>
      </c>
      <c r="I1206" s="48"/>
      <c r="J1206" s="29">
        <f t="shared" si="649"/>
        <v>7835.6417910447763</v>
      </c>
      <c r="K1206" s="125">
        <v>438738.54999999993</v>
      </c>
      <c r="L1206" s="125">
        <v>1766954.35</v>
      </c>
      <c r="M1206" s="125">
        <v>0</v>
      </c>
      <c r="N1206" s="126">
        <f t="shared" si="629"/>
        <v>1005003.9525</v>
      </c>
      <c r="O1206" s="126">
        <f t="shared" ca="1" si="630"/>
        <v>1528064.8630303042</v>
      </c>
      <c r="P1206" s="126">
        <f t="shared" ca="1" si="631"/>
        <v>156918</v>
      </c>
      <c r="Q1206" s="49">
        <f t="shared" si="650"/>
        <v>1</v>
      </c>
      <c r="R1206" s="49">
        <f t="shared" si="651"/>
        <v>0</v>
      </c>
      <c r="S1206" s="49">
        <f ca="1">OFFSET(V!$B$7,D1206,Q1206)*H1206</f>
        <v>21825.89</v>
      </c>
      <c r="T1206" s="49">
        <f ca="1">IF(R1206&gt;0,OFFSET(V!$I$7,D1206,R1206)*IF(R1206=1,H1206-9300,IF(R1206=2,H1206-18000,IF(R1206=3,H1206-45000,0))),0)</f>
        <v>0</v>
      </c>
      <c r="U1206" s="49">
        <f>IF(AND(I1206=1,H1206&gt;20000,H1206&lt;=45000),H1206*V!$G$7,0)+IF(AND(I1206=1,H1206&gt;45000,H1206&lt;=50000),V!$G$7/5000*(50000-H1206)*H1206,0)</f>
        <v>0</v>
      </c>
      <c r="V1206" s="50">
        <f t="shared" ca="1" si="632"/>
        <v>21825.89</v>
      </c>
      <c r="W1206" s="51">
        <v>27275.4</v>
      </c>
      <c r="X1206" s="51">
        <v>0</v>
      </c>
      <c r="Y1206" s="52">
        <v>0.21156</v>
      </c>
      <c r="Z1206" s="52">
        <v>507618.91819219053</v>
      </c>
      <c r="AA1206" s="52">
        <v>65350</v>
      </c>
      <c r="AB1206" s="138">
        <f t="shared" si="652"/>
        <v>64350</v>
      </c>
      <c r="AC1206" s="52">
        <v>488551.76441988657</v>
      </c>
      <c r="AD1206" s="138">
        <f t="shared" si="633"/>
        <v>0</v>
      </c>
      <c r="AE1206" s="138">
        <f t="shared" si="634"/>
        <v>4861</v>
      </c>
      <c r="AF1206" s="138">
        <f t="shared" si="635"/>
        <v>0</v>
      </c>
      <c r="AG1206" s="138">
        <f t="shared" si="636"/>
        <v>0</v>
      </c>
      <c r="AH1206" s="29"/>
      <c r="AI1206" s="29"/>
      <c r="AJ1206" s="15"/>
      <c r="AK1206" s="51">
        <f t="shared" ca="1" si="637"/>
        <v>3552651.6011169278</v>
      </c>
      <c r="AL1206" s="15">
        <f t="shared" ca="1" si="638"/>
        <v>3758670.8911169278</v>
      </c>
      <c r="AM1206" s="49">
        <f t="shared" ca="1" si="639"/>
        <v>21320.017442794542</v>
      </c>
      <c r="AN1206" s="49">
        <f t="shared" ca="1" si="640"/>
        <v>8574.5558912242632</v>
      </c>
      <c r="AO1206" s="15"/>
      <c r="AP1206" s="49">
        <f t="shared" ca="1" si="641"/>
        <v>284290.42333786614</v>
      </c>
      <c r="AQ1206" s="15">
        <f t="shared" si="653"/>
        <v>488551.76441988657</v>
      </c>
      <c r="AR1206" s="15">
        <f t="shared" si="654"/>
        <v>0</v>
      </c>
      <c r="AS1206" s="15"/>
      <c r="AT1206" s="15"/>
      <c r="AU1206" s="51">
        <f t="shared" si="642"/>
        <v>32175</v>
      </c>
      <c r="AV1206" s="51">
        <f t="shared" ca="1" si="643"/>
        <v>81222.480992936878</v>
      </c>
      <c r="AW1206" s="51">
        <f t="shared" ca="1" si="655"/>
        <v>42008.683647094877</v>
      </c>
      <c r="AX1206" s="15">
        <f t="shared" ca="1" si="656"/>
        <v>0</v>
      </c>
      <c r="AY1206" s="51">
        <f t="shared" ca="1" si="657"/>
        <v>0</v>
      </c>
      <c r="AZ1206" s="52">
        <f t="shared" ca="1" si="644"/>
        <v>0</v>
      </c>
      <c r="BA1206" s="52">
        <f t="shared" ca="1" si="645"/>
        <v>0</v>
      </c>
      <c r="BB1206" s="52">
        <f t="shared" si="658"/>
        <v>0</v>
      </c>
      <c r="BC1206" s="39">
        <f t="shared" si="659"/>
        <v>0</v>
      </c>
      <c r="BD1206" s="51">
        <f t="shared" ca="1" si="660"/>
        <v>0</v>
      </c>
      <c r="BE1206" s="15">
        <f t="shared" ca="1" si="661"/>
        <v>439696.5879778979</v>
      </c>
      <c r="BF1206" s="39">
        <v>-66477.989000000001</v>
      </c>
      <c r="BG1206" s="15">
        <f t="shared" ca="1" si="662"/>
        <v>4161784.0634288443</v>
      </c>
      <c r="BH1206" s="15"/>
      <c r="BI1206" s="15"/>
    </row>
    <row r="1207" spans="1:61" ht="11.25" x14ac:dyDescent="0.2">
      <c r="A1207" s="20">
        <v>41423</v>
      </c>
      <c r="B1207" s="20"/>
      <c r="C1207" s="20">
        <v>1</v>
      </c>
      <c r="D1207" s="20">
        <f t="shared" si="646"/>
        <v>4</v>
      </c>
      <c r="E1207" s="47">
        <f t="shared" si="647"/>
        <v>3</v>
      </c>
      <c r="F1207" s="47">
        <f t="shared" si="648"/>
        <v>43</v>
      </c>
      <c r="G1207" s="21" t="s">
        <v>1288</v>
      </c>
      <c r="H1207" s="29">
        <v>2342</v>
      </c>
      <c r="I1207" s="48"/>
      <c r="J1207" s="29">
        <f t="shared" si="649"/>
        <v>3775.1641791044776</v>
      </c>
      <c r="K1207" s="125">
        <v>126447.75</v>
      </c>
      <c r="L1207" s="125">
        <v>183116.11</v>
      </c>
      <c r="M1207" s="125">
        <v>0</v>
      </c>
      <c r="N1207" s="126">
        <f t="shared" si="629"/>
        <v>162457.6629</v>
      </c>
      <c r="O1207" s="126">
        <f t="shared" ca="1" si="630"/>
        <v>736212.28331968165</v>
      </c>
      <c r="P1207" s="126">
        <f t="shared" ca="1" si="631"/>
        <v>172126</v>
      </c>
      <c r="Q1207" s="49">
        <f t="shared" si="650"/>
        <v>1</v>
      </c>
      <c r="R1207" s="49">
        <f t="shared" si="651"/>
        <v>0</v>
      </c>
      <c r="S1207" s="49">
        <f ca="1">OFFSET(V!$B$7,D1207,Q1207)*H1207</f>
        <v>10515.58</v>
      </c>
      <c r="T1207" s="49">
        <f ca="1">IF(R1207&gt;0,OFFSET(V!$I$7,D1207,R1207)*IF(R1207=1,H1207-9300,IF(R1207=2,H1207-18000,IF(R1207=3,H1207-45000,0))),0)</f>
        <v>0</v>
      </c>
      <c r="U1207" s="49">
        <f>IF(AND(I1207=1,H1207&gt;20000,H1207&lt;=45000),H1207*V!$G$7,0)+IF(AND(I1207=1,H1207&gt;45000,H1207&lt;=50000),V!$G$7/5000*(50000-H1207)*H1207,0)</f>
        <v>0</v>
      </c>
      <c r="V1207" s="50">
        <f t="shared" ca="1" si="632"/>
        <v>10515.58</v>
      </c>
      <c r="W1207" s="51">
        <v>12243.48</v>
      </c>
      <c r="X1207" s="51">
        <v>0</v>
      </c>
      <c r="Y1207" s="52">
        <v>0</v>
      </c>
      <c r="Z1207" s="52">
        <v>48272.101625691292</v>
      </c>
      <c r="AA1207" s="52">
        <v>0</v>
      </c>
      <c r="AB1207" s="138">
        <f t="shared" si="652"/>
        <v>0</v>
      </c>
      <c r="AC1207" s="52">
        <v>46458.907610213602</v>
      </c>
      <c r="AD1207" s="138">
        <f t="shared" si="633"/>
        <v>0</v>
      </c>
      <c r="AE1207" s="138">
        <f t="shared" si="634"/>
        <v>2342</v>
      </c>
      <c r="AF1207" s="138">
        <f t="shared" si="635"/>
        <v>0</v>
      </c>
      <c r="AG1207" s="138">
        <f t="shared" si="636"/>
        <v>0</v>
      </c>
      <c r="AH1207" s="29"/>
      <c r="AI1207" s="29"/>
      <c r="AJ1207" s="15"/>
      <c r="AK1207" s="51">
        <f t="shared" ca="1" si="637"/>
        <v>1711645.7621509659</v>
      </c>
      <c r="AL1207" s="15">
        <f t="shared" ca="1" si="638"/>
        <v>1906530.8221509659</v>
      </c>
      <c r="AM1207" s="49">
        <f t="shared" ca="1" si="639"/>
        <v>10271.853703152605</v>
      </c>
      <c r="AN1207" s="49">
        <f t="shared" ca="1" si="640"/>
        <v>0</v>
      </c>
      <c r="AO1207" s="15"/>
      <c r="AP1207" s="49">
        <f t="shared" ca="1" si="641"/>
        <v>27034.642947212757</v>
      </c>
      <c r="AQ1207" s="15">
        <f t="shared" si="653"/>
        <v>46458.907610213602</v>
      </c>
      <c r="AR1207" s="15">
        <f t="shared" si="654"/>
        <v>0</v>
      </c>
      <c r="AS1207" s="15"/>
      <c r="AT1207" s="15"/>
      <c r="AU1207" s="51">
        <f t="shared" si="642"/>
        <v>0</v>
      </c>
      <c r="AV1207" s="51">
        <f t="shared" ca="1" si="643"/>
        <v>39132.493414000855</v>
      </c>
      <c r="AW1207" s="51">
        <f t="shared" ca="1" si="655"/>
        <v>0</v>
      </c>
      <c r="AX1207" s="15">
        <f t="shared" ca="1" si="656"/>
        <v>19708.228751000002</v>
      </c>
      <c r="AY1207" s="51">
        <f t="shared" ca="1" si="657"/>
        <v>-1197.89226803475</v>
      </c>
      <c r="AZ1207" s="52">
        <f t="shared" ca="1" si="644"/>
        <v>0</v>
      </c>
      <c r="BA1207" s="52">
        <f t="shared" ca="1" si="645"/>
        <v>0</v>
      </c>
      <c r="BB1207" s="52">
        <f t="shared" si="658"/>
        <v>0</v>
      </c>
      <c r="BC1207" s="39">
        <f t="shared" si="659"/>
        <v>0</v>
      </c>
      <c r="BD1207" s="51">
        <f t="shared" ca="1" si="660"/>
        <v>0</v>
      </c>
      <c r="BE1207" s="15">
        <f t="shared" ca="1" si="661"/>
        <v>64969.244093178851</v>
      </c>
      <c r="BF1207" s="39">
        <v>-23310.067999999999</v>
      </c>
      <c r="BG1207" s="15">
        <f t="shared" ca="1" si="662"/>
        <v>1958461.8519472973</v>
      </c>
      <c r="BH1207" s="15"/>
      <c r="BI1207" s="15"/>
    </row>
    <row r="1208" spans="1:61" ht="11.25" x14ac:dyDescent="0.2">
      <c r="A1208" s="20">
        <v>41424</v>
      </c>
      <c r="B1208" s="20"/>
      <c r="C1208" s="20">
        <v>1</v>
      </c>
      <c r="D1208" s="20">
        <f t="shared" si="646"/>
        <v>4</v>
      </c>
      <c r="E1208" s="47">
        <f t="shared" si="647"/>
        <v>2</v>
      </c>
      <c r="F1208" s="47">
        <f t="shared" si="648"/>
        <v>42</v>
      </c>
      <c r="G1208" s="21" t="s">
        <v>1289</v>
      </c>
      <c r="H1208" s="29">
        <v>801</v>
      </c>
      <c r="I1208" s="48"/>
      <c r="J1208" s="29">
        <f t="shared" si="649"/>
        <v>1291.1641791044776</v>
      </c>
      <c r="K1208" s="125">
        <v>51295.199999999997</v>
      </c>
      <c r="L1208" s="125">
        <v>333509.96000000002</v>
      </c>
      <c r="M1208" s="125">
        <v>0</v>
      </c>
      <c r="N1208" s="126">
        <f t="shared" si="629"/>
        <v>167001.4284</v>
      </c>
      <c r="O1208" s="126">
        <f t="shared" ca="1" si="630"/>
        <v>251795.91756578351</v>
      </c>
      <c r="P1208" s="126">
        <f t="shared" ca="1" si="631"/>
        <v>25438</v>
      </c>
      <c r="Q1208" s="49">
        <f t="shared" si="650"/>
        <v>1</v>
      </c>
      <c r="R1208" s="49">
        <f t="shared" si="651"/>
        <v>0</v>
      </c>
      <c r="S1208" s="49">
        <f ca="1">OFFSET(V!$B$7,D1208,Q1208)*H1208</f>
        <v>3596.4900000000002</v>
      </c>
      <c r="T1208" s="49">
        <f ca="1">IF(R1208&gt;0,OFFSET(V!$I$7,D1208,R1208)*IF(R1208=1,H1208-9300,IF(R1208=2,H1208-18000,IF(R1208=3,H1208-45000,0))),0)</f>
        <v>0</v>
      </c>
      <c r="U1208" s="49">
        <f>IF(AND(I1208=1,H1208&gt;20000,H1208&lt;=45000),H1208*V!$G$7,0)+IF(AND(I1208=1,H1208&gt;45000,H1208&lt;=50000),V!$G$7/5000*(50000-H1208)*H1208,0)</f>
        <v>0</v>
      </c>
      <c r="V1208" s="50">
        <f t="shared" ca="1" si="632"/>
        <v>3596.4900000000002</v>
      </c>
      <c r="W1208" s="51">
        <v>0</v>
      </c>
      <c r="X1208" s="51">
        <v>0</v>
      </c>
      <c r="Y1208" s="52">
        <v>0</v>
      </c>
      <c r="Z1208" s="52">
        <v>35000.792133892428</v>
      </c>
      <c r="AA1208" s="52">
        <v>0</v>
      </c>
      <c r="AB1208" s="138">
        <f t="shared" si="652"/>
        <v>0</v>
      </c>
      <c r="AC1208" s="52">
        <v>33686.094312648696</v>
      </c>
      <c r="AD1208" s="138">
        <f t="shared" si="633"/>
        <v>0</v>
      </c>
      <c r="AE1208" s="138">
        <f t="shared" si="634"/>
        <v>801</v>
      </c>
      <c r="AF1208" s="138">
        <f t="shared" si="635"/>
        <v>0</v>
      </c>
      <c r="AG1208" s="138">
        <f t="shared" si="636"/>
        <v>0</v>
      </c>
      <c r="AH1208" s="29"/>
      <c r="AI1208" s="29"/>
      <c r="AJ1208" s="15"/>
      <c r="AK1208" s="51">
        <f t="shared" ca="1" si="637"/>
        <v>585409.16117972834</v>
      </c>
      <c r="AL1208" s="15">
        <f t="shared" ca="1" si="638"/>
        <v>614443.65117972833</v>
      </c>
      <c r="AM1208" s="49">
        <f t="shared" ca="1" si="639"/>
        <v>3513.1318600449345</v>
      </c>
      <c r="AN1208" s="49">
        <f t="shared" ca="1" si="640"/>
        <v>0</v>
      </c>
      <c r="AO1208" s="15"/>
      <c r="AP1208" s="49">
        <f t="shared" ca="1" si="641"/>
        <v>19602.086636845157</v>
      </c>
      <c r="AQ1208" s="15">
        <f t="shared" si="653"/>
        <v>33686.094312648696</v>
      </c>
      <c r="AR1208" s="15">
        <f t="shared" si="654"/>
        <v>0</v>
      </c>
      <c r="AS1208" s="15"/>
      <c r="AT1208" s="15"/>
      <c r="AU1208" s="51">
        <f t="shared" si="642"/>
        <v>0</v>
      </c>
      <c r="AV1208" s="51">
        <f t="shared" ca="1" si="643"/>
        <v>13383.91427182523</v>
      </c>
      <c r="AW1208" s="51">
        <f t="shared" ca="1" si="655"/>
        <v>0</v>
      </c>
      <c r="AX1208" s="15">
        <f t="shared" ca="1" si="656"/>
        <v>0</v>
      </c>
      <c r="AY1208" s="51">
        <f t="shared" ca="1" si="657"/>
        <v>0</v>
      </c>
      <c r="AZ1208" s="52">
        <f t="shared" ca="1" si="644"/>
        <v>0</v>
      </c>
      <c r="BA1208" s="52">
        <f t="shared" ca="1" si="645"/>
        <v>0</v>
      </c>
      <c r="BB1208" s="52">
        <f t="shared" si="658"/>
        <v>0</v>
      </c>
      <c r="BC1208" s="39">
        <f t="shared" si="659"/>
        <v>0</v>
      </c>
      <c r="BD1208" s="51">
        <f t="shared" ca="1" si="660"/>
        <v>0</v>
      </c>
      <c r="BE1208" s="15">
        <f t="shared" ca="1" si="661"/>
        <v>32986.000908670387</v>
      </c>
      <c r="BF1208" s="39">
        <v>-10625.103999999999</v>
      </c>
      <c r="BG1208" s="15">
        <f t="shared" ca="1" si="662"/>
        <v>640317.67994844355</v>
      </c>
      <c r="BH1208" s="15"/>
      <c r="BI1208" s="15"/>
    </row>
    <row r="1209" spans="1:61" ht="11.25" x14ac:dyDescent="0.2">
      <c r="A1209" s="20">
        <v>41425</v>
      </c>
      <c r="B1209" s="20"/>
      <c r="C1209" s="20">
        <v>1</v>
      </c>
      <c r="D1209" s="20">
        <f t="shared" si="646"/>
        <v>4</v>
      </c>
      <c r="E1209" s="47">
        <f t="shared" si="647"/>
        <v>3</v>
      </c>
      <c r="F1209" s="47">
        <f t="shared" si="648"/>
        <v>43</v>
      </c>
      <c r="G1209" s="21" t="s">
        <v>1290</v>
      </c>
      <c r="H1209" s="29">
        <v>1432</v>
      </c>
      <c r="I1209" s="48"/>
      <c r="J1209" s="29">
        <f t="shared" si="649"/>
        <v>2308.2985074626868</v>
      </c>
      <c r="K1209" s="125">
        <v>66257</v>
      </c>
      <c r="L1209" s="125">
        <v>366743.53</v>
      </c>
      <c r="M1209" s="125">
        <v>0</v>
      </c>
      <c r="N1209" s="126">
        <f t="shared" si="629"/>
        <v>190735.01670000004</v>
      </c>
      <c r="O1209" s="126">
        <f t="shared" ca="1" si="630"/>
        <v>450152.00243970292</v>
      </c>
      <c r="P1209" s="126">
        <f t="shared" ca="1" si="631"/>
        <v>77825</v>
      </c>
      <c r="Q1209" s="49">
        <f t="shared" si="650"/>
        <v>1</v>
      </c>
      <c r="R1209" s="49">
        <f t="shared" si="651"/>
        <v>0</v>
      </c>
      <c r="S1209" s="49">
        <f ca="1">OFFSET(V!$B$7,D1209,Q1209)*H1209</f>
        <v>6429.68</v>
      </c>
      <c r="T1209" s="49">
        <f ca="1">IF(R1209&gt;0,OFFSET(V!$I$7,D1209,R1209)*IF(R1209=1,H1209-9300,IF(R1209=2,H1209-18000,IF(R1209=3,H1209-45000,0))),0)</f>
        <v>0</v>
      </c>
      <c r="U1209" s="49">
        <f>IF(AND(I1209=1,H1209&gt;20000,H1209&lt;=45000),H1209*V!$G$7,0)+IF(AND(I1209=1,H1209&gt;45000,H1209&lt;=50000),V!$G$7/5000*(50000-H1209)*H1209,0)</f>
        <v>0</v>
      </c>
      <c r="V1209" s="50">
        <f t="shared" ca="1" si="632"/>
        <v>6429.68</v>
      </c>
      <c r="W1209" s="51">
        <v>0</v>
      </c>
      <c r="X1209" s="51">
        <v>0</v>
      </c>
      <c r="Y1209" s="52">
        <v>0</v>
      </c>
      <c r="Z1209" s="52">
        <v>29623.089612871809</v>
      </c>
      <c r="AA1209" s="52">
        <v>4590</v>
      </c>
      <c r="AB1209" s="138">
        <f t="shared" si="652"/>
        <v>3590</v>
      </c>
      <c r="AC1209" s="52">
        <v>28510.388756743519</v>
      </c>
      <c r="AD1209" s="138">
        <f t="shared" si="633"/>
        <v>0</v>
      </c>
      <c r="AE1209" s="138">
        <f t="shared" si="634"/>
        <v>1432</v>
      </c>
      <c r="AF1209" s="138">
        <f t="shared" si="635"/>
        <v>0</v>
      </c>
      <c r="AG1209" s="138">
        <f t="shared" si="636"/>
        <v>0</v>
      </c>
      <c r="AH1209" s="29"/>
      <c r="AI1209" s="29"/>
      <c r="AJ1209" s="15"/>
      <c r="AK1209" s="51">
        <f t="shared" ca="1" si="637"/>
        <v>1046574.1807857315</v>
      </c>
      <c r="AL1209" s="15">
        <f t="shared" ca="1" si="638"/>
        <v>1130828.8607857313</v>
      </c>
      <c r="AM1209" s="49">
        <f t="shared" ca="1" si="639"/>
        <v>6280.6552104673492</v>
      </c>
      <c r="AN1209" s="49">
        <f t="shared" ca="1" si="640"/>
        <v>0</v>
      </c>
      <c r="AO1209" s="15"/>
      <c r="AP1209" s="49">
        <f t="shared" ca="1" si="641"/>
        <v>16590.320779633294</v>
      </c>
      <c r="AQ1209" s="15">
        <f t="shared" si="653"/>
        <v>28510.388756743519</v>
      </c>
      <c r="AR1209" s="15">
        <f t="shared" si="654"/>
        <v>0</v>
      </c>
      <c r="AS1209" s="15"/>
      <c r="AT1209" s="15"/>
      <c r="AU1209" s="51">
        <f t="shared" si="642"/>
        <v>1795</v>
      </c>
      <c r="AV1209" s="51">
        <f t="shared" ca="1" si="643"/>
        <v>23927.297424786178</v>
      </c>
      <c r="AW1209" s="51">
        <f t="shared" ca="1" si="655"/>
        <v>0</v>
      </c>
      <c r="AX1209" s="15">
        <f t="shared" ca="1" si="656"/>
        <v>13802.229447675953</v>
      </c>
      <c r="AY1209" s="51">
        <f t="shared" ca="1" si="657"/>
        <v>-838.91780158953361</v>
      </c>
      <c r="AZ1209" s="52">
        <f t="shared" ca="1" si="644"/>
        <v>0</v>
      </c>
      <c r="BA1209" s="52">
        <f t="shared" ca="1" si="645"/>
        <v>0</v>
      </c>
      <c r="BB1209" s="52">
        <f t="shared" si="658"/>
        <v>0</v>
      </c>
      <c r="BC1209" s="39">
        <f t="shared" si="659"/>
        <v>0</v>
      </c>
      <c r="BD1209" s="51">
        <f t="shared" ca="1" si="660"/>
        <v>0</v>
      </c>
      <c r="BE1209" s="15">
        <f t="shared" ca="1" si="661"/>
        <v>41473.700402829942</v>
      </c>
      <c r="BF1209" s="39">
        <v>-16139.315000000001</v>
      </c>
      <c r="BG1209" s="15">
        <f t="shared" ca="1" si="662"/>
        <v>1162443.9013990287</v>
      </c>
      <c r="BH1209" s="15"/>
      <c r="BI1209" s="15"/>
    </row>
    <row r="1210" spans="1:61" ht="11.25" x14ac:dyDescent="0.2">
      <c r="A1210" s="20">
        <v>41426</v>
      </c>
      <c r="B1210" s="20"/>
      <c r="C1210" s="20">
        <v>1</v>
      </c>
      <c r="D1210" s="20">
        <f t="shared" si="646"/>
        <v>4</v>
      </c>
      <c r="E1210" s="47">
        <f t="shared" si="647"/>
        <v>4</v>
      </c>
      <c r="F1210" s="47">
        <f t="shared" si="648"/>
        <v>44</v>
      </c>
      <c r="G1210" s="21" t="s">
        <v>1291</v>
      </c>
      <c r="H1210" s="29">
        <v>2899</v>
      </c>
      <c r="I1210" s="48"/>
      <c r="J1210" s="29">
        <f t="shared" si="649"/>
        <v>4673.0149253731342</v>
      </c>
      <c r="K1210" s="125">
        <v>172546.49999999997</v>
      </c>
      <c r="L1210" s="125">
        <v>872017.11</v>
      </c>
      <c r="M1210" s="125">
        <v>0</v>
      </c>
      <c r="N1210" s="126">
        <f t="shared" si="629"/>
        <v>464320.15289999999</v>
      </c>
      <c r="O1210" s="126">
        <f t="shared" ca="1" si="630"/>
        <v>911306.32337478956</v>
      </c>
      <c r="P1210" s="126">
        <f t="shared" ca="1" si="631"/>
        <v>134096</v>
      </c>
      <c r="Q1210" s="49">
        <f t="shared" si="650"/>
        <v>1</v>
      </c>
      <c r="R1210" s="49">
        <f t="shared" si="651"/>
        <v>0</v>
      </c>
      <c r="S1210" s="49">
        <f ca="1">OFFSET(V!$B$7,D1210,Q1210)*H1210</f>
        <v>13016.51</v>
      </c>
      <c r="T1210" s="49">
        <f ca="1">IF(R1210&gt;0,OFFSET(V!$I$7,D1210,R1210)*IF(R1210=1,H1210-9300,IF(R1210=2,H1210-18000,IF(R1210=3,H1210-45000,0))),0)</f>
        <v>0</v>
      </c>
      <c r="U1210" s="49">
        <f>IF(AND(I1210=1,H1210&gt;20000,H1210&lt;=45000),H1210*V!$G$7,0)+IF(AND(I1210=1,H1210&gt;45000,H1210&lt;=50000),V!$G$7/5000*(50000-H1210)*H1210,0)</f>
        <v>0</v>
      </c>
      <c r="V1210" s="50">
        <f t="shared" ca="1" si="632"/>
        <v>13016.51</v>
      </c>
      <c r="W1210" s="51">
        <v>15101.32</v>
      </c>
      <c r="X1210" s="51">
        <v>0</v>
      </c>
      <c r="Y1210" s="52">
        <v>0</v>
      </c>
      <c r="Z1210" s="52">
        <v>54914.99458587385</v>
      </c>
      <c r="AA1210" s="52">
        <v>0</v>
      </c>
      <c r="AB1210" s="138">
        <f t="shared" si="652"/>
        <v>0</v>
      </c>
      <c r="AC1210" s="52">
        <v>52852.280591874005</v>
      </c>
      <c r="AD1210" s="138">
        <f t="shared" si="633"/>
        <v>0</v>
      </c>
      <c r="AE1210" s="138">
        <f t="shared" si="634"/>
        <v>2899</v>
      </c>
      <c r="AF1210" s="138">
        <f t="shared" si="635"/>
        <v>0</v>
      </c>
      <c r="AG1210" s="138">
        <f t="shared" si="636"/>
        <v>0</v>
      </c>
      <c r="AH1210" s="29"/>
      <c r="AI1210" s="29"/>
      <c r="AJ1210" s="15"/>
      <c r="AK1210" s="51">
        <f t="shared" ca="1" si="637"/>
        <v>2118728.0377778183</v>
      </c>
      <c r="AL1210" s="15">
        <f t="shared" ca="1" si="638"/>
        <v>2280941.8677778179</v>
      </c>
      <c r="AM1210" s="49">
        <f t="shared" ca="1" si="639"/>
        <v>12714.818055268746</v>
      </c>
      <c r="AN1210" s="49">
        <f t="shared" ca="1" si="640"/>
        <v>0</v>
      </c>
      <c r="AO1210" s="15"/>
      <c r="AP1210" s="49">
        <f t="shared" ca="1" si="641"/>
        <v>30754.974842178533</v>
      </c>
      <c r="AQ1210" s="15">
        <f t="shared" si="653"/>
        <v>52852.280591874005</v>
      </c>
      <c r="AR1210" s="15">
        <f t="shared" si="654"/>
        <v>0</v>
      </c>
      <c r="AS1210" s="15"/>
      <c r="AT1210" s="15"/>
      <c r="AU1210" s="51">
        <f t="shared" si="642"/>
        <v>0</v>
      </c>
      <c r="AV1210" s="51">
        <f t="shared" ca="1" si="643"/>
        <v>48439.410079926769</v>
      </c>
      <c r="AW1210" s="51">
        <f t="shared" ca="1" si="655"/>
        <v>0</v>
      </c>
      <c r="AX1210" s="15">
        <f t="shared" ca="1" si="656"/>
        <v>26342.10433023129</v>
      </c>
      <c r="AY1210" s="51">
        <f t="shared" ca="1" si="657"/>
        <v>-1601.1080193773203</v>
      </c>
      <c r="AZ1210" s="52">
        <f t="shared" ca="1" si="644"/>
        <v>0</v>
      </c>
      <c r="BA1210" s="52">
        <f t="shared" ca="1" si="645"/>
        <v>0</v>
      </c>
      <c r="BB1210" s="52">
        <f t="shared" si="658"/>
        <v>0</v>
      </c>
      <c r="BC1210" s="39">
        <f t="shared" si="659"/>
        <v>0</v>
      </c>
      <c r="BD1210" s="51">
        <f t="shared" ca="1" si="660"/>
        <v>0</v>
      </c>
      <c r="BE1210" s="15">
        <f t="shared" ca="1" si="661"/>
        <v>77593.276902727972</v>
      </c>
      <c r="BF1210" s="39">
        <v>-35207.053999999996</v>
      </c>
      <c r="BG1210" s="15">
        <f t="shared" ca="1" si="662"/>
        <v>2336042.9087358145</v>
      </c>
      <c r="BH1210" s="15"/>
      <c r="BI1210" s="15"/>
    </row>
    <row r="1211" spans="1:61" ht="11.25" x14ac:dyDescent="0.2">
      <c r="A1211" s="20">
        <v>41427</v>
      </c>
      <c r="B1211" s="20"/>
      <c r="C1211" s="20">
        <v>1</v>
      </c>
      <c r="D1211" s="20">
        <f t="shared" si="646"/>
        <v>4</v>
      </c>
      <c r="E1211" s="47">
        <f t="shared" si="647"/>
        <v>2</v>
      </c>
      <c r="F1211" s="47">
        <f t="shared" si="648"/>
        <v>42</v>
      </c>
      <c r="G1211" s="21" t="s">
        <v>1292</v>
      </c>
      <c r="H1211" s="29">
        <v>680</v>
      </c>
      <c r="I1211" s="48"/>
      <c r="J1211" s="29">
        <f t="shared" si="649"/>
        <v>1096.1194029850747</v>
      </c>
      <c r="K1211" s="125">
        <v>38064.550000000003</v>
      </c>
      <c r="L1211" s="125">
        <v>19585.060000000001</v>
      </c>
      <c r="M1211" s="125">
        <v>22241</v>
      </c>
      <c r="N1211" s="126">
        <f t="shared" si="629"/>
        <v>57285.649400000002</v>
      </c>
      <c r="O1211" s="126">
        <f t="shared" ca="1" si="630"/>
        <v>213759.33076745667</v>
      </c>
      <c r="P1211" s="126">
        <f t="shared" ca="1" si="631"/>
        <v>46942</v>
      </c>
      <c r="Q1211" s="49">
        <f t="shared" si="650"/>
        <v>1</v>
      </c>
      <c r="R1211" s="49">
        <f t="shared" si="651"/>
        <v>0</v>
      </c>
      <c r="S1211" s="49">
        <f ca="1">OFFSET(V!$B$7,D1211,Q1211)*H1211</f>
        <v>3053.2000000000003</v>
      </c>
      <c r="T1211" s="49">
        <f ca="1">IF(R1211&gt;0,OFFSET(V!$I$7,D1211,R1211)*IF(R1211=1,H1211-9300,IF(R1211=2,H1211-18000,IF(R1211=3,H1211-45000,0))),0)</f>
        <v>0</v>
      </c>
      <c r="U1211" s="49">
        <f>IF(AND(I1211=1,H1211&gt;20000,H1211&lt;=45000),H1211*V!$G$7,0)+IF(AND(I1211=1,H1211&gt;45000,H1211&lt;=50000),V!$G$7/5000*(50000-H1211)*H1211,0)</f>
        <v>0</v>
      </c>
      <c r="V1211" s="50">
        <f t="shared" ca="1" si="632"/>
        <v>3053.2000000000003</v>
      </c>
      <c r="W1211" s="51">
        <v>0</v>
      </c>
      <c r="X1211" s="51">
        <v>0</v>
      </c>
      <c r="Y1211" s="52">
        <v>0</v>
      </c>
      <c r="Z1211" s="52">
        <v>25872.895213040407</v>
      </c>
      <c r="AA1211" s="52">
        <v>2441</v>
      </c>
      <c r="AB1211" s="138">
        <f t="shared" si="652"/>
        <v>1441</v>
      </c>
      <c r="AC1211" s="52">
        <v>24901.058951857231</v>
      </c>
      <c r="AD1211" s="138">
        <f t="shared" si="633"/>
        <v>0</v>
      </c>
      <c r="AE1211" s="138">
        <f t="shared" si="634"/>
        <v>680</v>
      </c>
      <c r="AF1211" s="138">
        <f t="shared" si="635"/>
        <v>0</v>
      </c>
      <c r="AG1211" s="138">
        <f t="shared" si="636"/>
        <v>0</v>
      </c>
      <c r="AH1211" s="29"/>
      <c r="AI1211" s="29"/>
      <c r="AJ1211" s="15"/>
      <c r="AK1211" s="51">
        <f t="shared" ca="1" si="637"/>
        <v>496976.56629490043</v>
      </c>
      <c r="AL1211" s="15">
        <f t="shared" ca="1" si="638"/>
        <v>546971.76629490033</v>
      </c>
      <c r="AM1211" s="49">
        <f t="shared" ca="1" si="639"/>
        <v>2982.434038490082</v>
      </c>
      <c r="AN1211" s="49">
        <f t="shared" ca="1" si="640"/>
        <v>0</v>
      </c>
      <c r="AO1211" s="15"/>
      <c r="AP1211" s="49">
        <f t="shared" ca="1" si="641"/>
        <v>14490.035870386257</v>
      </c>
      <c r="AQ1211" s="15">
        <f t="shared" si="653"/>
        <v>24901.058951857231</v>
      </c>
      <c r="AR1211" s="15">
        <f t="shared" si="654"/>
        <v>0</v>
      </c>
      <c r="AS1211" s="15"/>
      <c r="AT1211" s="15"/>
      <c r="AU1211" s="51">
        <f t="shared" si="642"/>
        <v>720.5</v>
      </c>
      <c r="AV1211" s="51">
        <f t="shared" ca="1" si="643"/>
        <v>11362.124475457123</v>
      </c>
      <c r="AW1211" s="51">
        <f t="shared" ca="1" si="655"/>
        <v>0</v>
      </c>
      <c r="AX1211" s="15">
        <f t="shared" ca="1" si="656"/>
        <v>1671.6013939861514</v>
      </c>
      <c r="AY1211" s="51">
        <f t="shared" ca="1" si="657"/>
        <v>-101.60214854368982</v>
      </c>
      <c r="AZ1211" s="52">
        <f t="shared" ca="1" si="644"/>
        <v>0</v>
      </c>
      <c r="BA1211" s="52">
        <f t="shared" ca="1" si="645"/>
        <v>0</v>
      </c>
      <c r="BB1211" s="52">
        <f t="shared" si="658"/>
        <v>0</v>
      </c>
      <c r="BC1211" s="39">
        <f t="shared" si="659"/>
        <v>0</v>
      </c>
      <c r="BD1211" s="51">
        <f t="shared" ca="1" si="660"/>
        <v>0</v>
      </c>
      <c r="BE1211" s="15">
        <f t="shared" ca="1" si="661"/>
        <v>26471.058197299692</v>
      </c>
      <c r="BF1211" s="39">
        <v>-6663.4620000000004</v>
      </c>
      <c r="BG1211" s="15">
        <f t="shared" ca="1" si="662"/>
        <v>569761.79653069004</v>
      </c>
      <c r="BH1211" s="15"/>
      <c r="BI1211" s="15"/>
    </row>
    <row r="1212" spans="1:61" ht="11.25" x14ac:dyDescent="0.2">
      <c r="A1212" s="20">
        <v>41428</v>
      </c>
      <c r="B1212" s="20"/>
      <c r="C1212" s="20">
        <v>1</v>
      </c>
      <c r="D1212" s="20">
        <f t="shared" si="646"/>
        <v>4</v>
      </c>
      <c r="E1212" s="47">
        <f t="shared" si="647"/>
        <v>3</v>
      </c>
      <c r="F1212" s="47">
        <f t="shared" si="648"/>
        <v>43</v>
      </c>
      <c r="G1212" s="21" t="s">
        <v>1293</v>
      </c>
      <c r="H1212" s="29">
        <v>1208</v>
      </c>
      <c r="I1212" s="48"/>
      <c r="J1212" s="29">
        <f t="shared" si="649"/>
        <v>1947.2238805970148</v>
      </c>
      <c r="K1212" s="125">
        <v>68767.899999999994</v>
      </c>
      <c r="L1212" s="125">
        <v>94438.17</v>
      </c>
      <c r="M1212" s="125">
        <v>0</v>
      </c>
      <c r="N1212" s="126">
        <f t="shared" si="629"/>
        <v>86343.77429999999</v>
      </c>
      <c r="O1212" s="126">
        <f t="shared" ca="1" si="630"/>
        <v>379737.1640692465</v>
      </c>
      <c r="P1212" s="126">
        <f t="shared" ca="1" si="631"/>
        <v>88018</v>
      </c>
      <c r="Q1212" s="49">
        <f t="shared" si="650"/>
        <v>1</v>
      </c>
      <c r="R1212" s="49">
        <f t="shared" si="651"/>
        <v>0</v>
      </c>
      <c r="S1212" s="49">
        <f ca="1">OFFSET(V!$B$7,D1212,Q1212)*H1212</f>
        <v>5423.92</v>
      </c>
      <c r="T1212" s="49">
        <f ca="1">IF(R1212&gt;0,OFFSET(V!$I$7,D1212,R1212)*IF(R1212=1,H1212-9300,IF(R1212=2,H1212-18000,IF(R1212=3,H1212-45000,0))),0)</f>
        <v>0</v>
      </c>
      <c r="U1212" s="49">
        <f>IF(AND(I1212=1,H1212&gt;20000,H1212&lt;=45000),H1212*V!$G$7,0)+IF(AND(I1212=1,H1212&gt;45000,H1212&lt;=50000),V!$G$7/5000*(50000-H1212)*H1212,0)</f>
        <v>0</v>
      </c>
      <c r="V1212" s="50">
        <f t="shared" ca="1" si="632"/>
        <v>5423.92</v>
      </c>
      <c r="W1212" s="51">
        <v>0</v>
      </c>
      <c r="X1212" s="51">
        <v>0</v>
      </c>
      <c r="Y1212" s="52">
        <v>0</v>
      </c>
      <c r="Z1212" s="52">
        <v>32029.839465709327</v>
      </c>
      <c r="AA1212" s="52">
        <v>8620</v>
      </c>
      <c r="AB1212" s="138">
        <f t="shared" si="652"/>
        <v>7620</v>
      </c>
      <c r="AC1212" s="52">
        <v>30826.736404519506</v>
      </c>
      <c r="AD1212" s="138">
        <f t="shared" si="633"/>
        <v>0</v>
      </c>
      <c r="AE1212" s="138">
        <f t="shared" si="634"/>
        <v>1208</v>
      </c>
      <c r="AF1212" s="138">
        <f t="shared" si="635"/>
        <v>0</v>
      </c>
      <c r="AG1212" s="138">
        <f t="shared" si="636"/>
        <v>0</v>
      </c>
      <c r="AH1212" s="29"/>
      <c r="AI1212" s="29"/>
      <c r="AJ1212" s="15"/>
      <c r="AK1212" s="51">
        <f t="shared" ca="1" si="637"/>
        <v>882864.25306505838</v>
      </c>
      <c r="AL1212" s="15">
        <f t="shared" ca="1" si="638"/>
        <v>976306.17306505842</v>
      </c>
      <c r="AM1212" s="49">
        <f t="shared" ca="1" si="639"/>
        <v>5298.2063507294397</v>
      </c>
      <c r="AN1212" s="49">
        <f t="shared" ca="1" si="640"/>
        <v>0</v>
      </c>
      <c r="AO1212" s="15"/>
      <c r="AP1212" s="49">
        <f t="shared" ca="1" si="641"/>
        <v>17938.21367725866</v>
      </c>
      <c r="AQ1212" s="15">
        <f t="shared" si="653"/>
        <v>30826.736404519506</v>
      </c>
      <c r="AR1212" s="15">
        <f t="shared" si="654"/>
        <v>0</v>
      </c>
      <c r="AS1212" s="15"/>
      <c r="AT1212" s="15"/>
      <c r="AU1212" s="51">
        <f t="shared" si="642"/>
        <v>3810</v>
      </c>
      <c r="AV1212" s="51">
        <f t="shared" ca="1" si="643"/>
        <v>20184.479950517947</v>
      </c>
      <c r="AW1212" s="51">
        <f t="shared" ca="1" si="655"/>
        <v>0</v>
      </c>
      <c r="AX1212" s="15">
        <f t="shared" ca="1" si="656"/>
        <v>11105.957223257101</v>
      </c>
      <c r="AY1212" s="51">
        <f t="shared" ca="1" si="657"/>
        <v>-675.03480170379737</v>
      </c>
      <c r="AZ1212" s="52">
        <f t="shared" ca="1" si="644"/>
        <v>0</v>
      </c>
      <c r="BA1212" s="52">
        <f t="shared" ca="1" si="645"/>
        <v>0</v>
      </c>
      <c r="BB1212" s="52">
        <f t="shared" si="658"/>
        <v>0</v>
      </c>
      <c r="BC1212" s="39">
        <f t="shared" si="659"/>
        <v>0</v>
      </c>
      <c r="BD1212" s="51">
        <f t="shared" ca="1" si="660"/>
        <v>0</v>
      </c>
      <c r="BE1212" s="15">
        <f t="shared" ca="1" si="661"/>
        <v>41257.658826072809</v>
      </c>
      <c r="BF1212" s="39">
        <v>-12327.942999999999</v>
      </c>
      <c r="BG1212" s="15">
        <f t="shared" ca="1" si="662"/>
        <v>1010534.0952418607</v>
      </c>
      <c r="BH1212" s="15"/>
      <c r="BI1212" s="15"/>
    </row>
    <row r="1213" spans="1:61" ht="11.25" x14ac:dyDescent="0.2">
      <c r="A1213" s="20">
        <v>41429</v>
      </c>
      <c r="B1213" s="20"/>
      <c r="C1213" s="20">
        <v>1</v>
      </c>
      <c r="D1213" s="20">
        <f t="shared" si="646"/>
        <v>4</v>
      </c>
      <c r="E1213" s="47">
        <f t="shared" si="647"/>
        <v>3</v>
      </c>
      <c r="F1213" s="47">
        <f t="shared" si="648"/>
        <v>43</v>
      </c>
      <c r="G1213" s="21" t="s">
        <v>1294</v>
      </c>
      <c r="H1213" s="29">
        <v>1527</v>
      </c>
      <c r="I1213" s="48"/>
      <c r="J1213" s="29">
        <f t="shared" si="649"/>
        <v>2461.4328358208954</v>
      </c>
      <c r="K1213" s="125">
        <v>84158</v>
      </c>
      <c r="L1213" s="125">
        <v>176907.61</v>
      </c>
      <c r="M1213" s="125">
        <v>0</v>
      </c>
      <c r="N1213" s="126">
        <f t="shared" si="629"/>
        <v>129587.7279</v>
      </c>
      <c r="O1213" s="126">
        <f t="shared" ca="1" si="630"/>
        <v>480015.43835574458</v>
      </c>
      <c r="P1213" s="126">
        <f t="shared" ca="1" si="631"/>
        <v>105128</v>
      </c>
      <c r="Q1213" s="49">
        <f t="shared" si="650"/>
        <v>1</v>
      </c>
      <c r="R1213" s="49">
        <f t="shared" si="651"/>
        <v>0</v>
      </c>
      <c r="S1213" s="49">
        <f ca="1">OFFSET(V!$B$7,D1213,Q1213)*H1213</f>
        <v>6856.2300000000005</v>
      </c>
      <c r="T1213" s="49">
        <f ca="1">IF(R1213&gt;0,OFFSET(V!$I$7,D1213,R1213)*IF(R1213=1,H1213-9300,IF(R1213=2,H1213-18000,IF(R1213=3,H1213-45000,0))),0)</f>
        <v>0</v>
      </c>
      <c r="U1213" s="49">
        <f>IF(AND(I1213=1,H1213&gt;20000,H1213&lt;=45000),H1213*V!$G$7,0)+IF(AND(I1213=1,H1213&gt;45000,H1213&lt;=50000),V!$G$7/5000*(50000-H1213)*H1213,0)</f>
        <v>0</v>
      </c>
      <c r="V1213" s="50">
        <f t="shared" ca="1" si="632"/>
        <v>6856.2300000000005</v>
      </c>
      <c r="W1213" s="51">
        <v>0</v>
      </c>
      <c r="X1213" s="51">
        <v>0</v>
      </c>
      <c r="Y1213" s="52">
        <v>0</v>
      </c>
      <c r="Z1213" s="52">
        <v>36829.647609427113</v>
      </c>
      <c r="AA1213" s="52">
        <v>1072</v>
      </c>
      <c r="AB1213" s="138">
        <f t="shared" si="652"/>
        <v>72</v>
      </c>
      <c r="AC1213" s="52">
        <v>35446.254419808363</v>
      </c>
      <c r="AD1213" s="138">
        <f t="shared" si="633"/>
        <v>0</v>
      </c>
      <c r="AE1213" s="138">
        <f t="shared" si="634"/>
        <v>1527</v>
      </c>
      <c r="AF1213" s="138">
        <f t="shared" si="635"/>
        <v>0</v>
      </c>
      <c r="AG1213" s="138">
        <f t="shared" si="636"/>
        <v>0</v>
      </c>
      <c r="AH1213" s="29"/>
      <c r="AI1213" s="29"/>
      <c r="AJ1213" s="15"/>
      <c r="AK1213" s="51">
        <f t="shared" ca="1" si="637"/>
        <v>1116004.7304886954</v>
      </c>
      <c r="AL1213" s="15">
        <f t="shared" ca="1" si="638"/>
        <v>1227988.9604886954</v>
      </c>
      <c r="AM1213" s="49">
        <f t="shared" ca="1" si="639"/>
        <v>6697.3187893740514</v>
      </c>
      <c r="AN1213" s="49">
        <f t="shared" ca="1" si="640"/>
        <v>0</v>
      </c>
      <c r="AO1213" s="15"/>
      <c r="AP1213" s="49">
        <f t="shared" ca="1" si="641"/>
        <v>20626.331555090463</v>
      </c>
      <c r="AQ1213" s="15">
        <f t="shared" si="653"/>
        <v>35446.254419808363</v>
      </c>
      <c r="AR1213" s="15">
        <f t="shared" si="654"/>
        <v>0</v>
      </c>
      <c r="AS1213" s="15"/>
      <c r="AT1213" s="15"/>
      <c r="AU1213" s="51">
        <f t="shared" si="642"/>
        <v>36</v>
      </c>
      <c r="AV1213" s="51">
        <f t="shared" ca="1" si="643"/>
        <v>25514.653050033863</v>
      </c>
      <c r="AW1213" s="51">
        <f t="shared" ca="1" si="655"/>
        <v>0</v>
      </c>
      <c r="AX1213" s="15">
        <f t="shared" ca="1" si="656"/>
        <v>10730.730185315959</v>
      </c>
      <c r="AY1213" s="51">
        <f t="shared" ca="1" si="657"/>
        <v>-652.22800494970193</v>
      </c>
      <c r="AZ1213" s="52">
        <f t="shared" ca="1" si="644"/>
        <v>0</v>
      </c>
      <c r="BA1213" s="52">
        <f t="shared" ca="1" si="645"/>
        <v>0</v>
      </c>
      <c r="BB1213" s="52">
        <f t="shared" si="658"/>
        <v>0</v>
      </c>
      <c r="BC1213" s="39">
        <f t="shared" si="659"/>
        <v>0</v>
      </c>
      <c r="BD1213" s="51">
        <f t="shared" ca="1" si="660"/>
        <v>0</v>
      </c>
      <c r="BE1213" s="15">
        <f t="shared" ca="1" si="661"/>
        <v>45524.756600174624</v>
      </c>
      <c r="BF1213" s="39">
        <v>-16133.462</v>
      </c>
      <c r="BG1213" s="15">
        <f t="shared" ca="1" si="662"/>
        <v>1264077.573878244</v>
      </c>
      <c r="BH1213" s="15"/>
      <c r="BI1213" s="15"/>
    </row>
    <row r="1214" spans="1:61" ht="11.25" x14ac:dyDescent="0.2">
      <c r="A1214" s="20">
        <v>41430</v>
      </c>
      <c r="B1214" s="20"/>
      <c r="C1214" s="20">
        <v>1</v>
      </c>
      <c r="D1214" s="20">
        <f t="shared" si="646"/>
        <v>4</v>
      </c>
      <c r="E1214" s="47">
        <f t="shared" si="647"/>
        <v>3</v>
      </c>
      <c r="F1214" s="47">
        <f t="shared" si="648"/>
        <v>43</v>
      </c>
      <c r="G1214" s="21" t="s">
        <v>1295</v>
      </c>
      <c r="H1214" s="29">
        <v>1998</v>
      </c>
      <c r="I1214" s="48"/>
      <c r="J1214" s="29">
        <f t="shared" si="649"/>
        <v>3220.6567164179105</v>
      </c>
      <c r="K1214" s="125">
        <v>107649.25</v>
      </c>
      <c r="L1214" s="125">
        <v>313694.59999999998</v>
      </c>
      <c r="M1214" s="125">
        <v>0</v>
      </c>
      <c r="N1214" s="126">
        <f t="shared" si="629"/>
        <v>199848.35399999999</v>
      </c>
      <c r="O1214" s="126">
        <f t="shared" ca="1" si="630"/>
        <v>628075.2101079094</v>
      </c>
      <c r="P1214" s="126">
        <f t="shared" ca="1" si="631"/>
        <v>128468</v>
      </c>
      <c r="Q1214" s="49">
        <f t="shared" si="650"/>
        <v>1</v>
      </c>
      <c r="R1214" s="49">
        <f t="shared" si="651"/>
        <v>0</v>
      </c>
      <c r="S1214" s="49">
        <f ca="1">OFFSET(V!$B$7,D1214,Q1214)*H1214</f>
        <v>8971.02</v>
      </c>
      <c r="T1214" s="49">
        <f ca="1">IF(R1214&gt;0,OFFSET(V!$I$7,D1214,R1214)*IF(R1214=1,H1214-9300,IF(R1214=2,H1214-18000,IF(R1214=3,H1214-45000,0))),0)</f>
        <v>0</v>
      </c>
      <c r="U1214" s="49">
        <f>IF(AND(I1214=1,H1214&gt;20000,H1214&lt;=45000),H1214*V!$G$7,0)+IF(AND(I1214=1,H1214&gt;45000,H1214&lt;=50000),V!$G$7/5000*(50000-H1214)*H1214,0)</f>
        <v>0</v>
      </c>
      <c r="V1214" s="50">
        <f t="shared" ca="1" si="632"/>
        <v>8971.02</v>
      </c>
      <c r="W1214" s="51">
        <v>0</v>
      </c>
      <c r="X1214" s="51">
        <v>0</v>
      </c>
      <c r="Y1214" s="52">
        <v>0</v>
      </c>
      <c r="Z1214" s="52">
        <v>67224.987827300269</v>
      </c>
      <c r="AA1214" s="52">
        <v>10405</v>
      </c>
      <c r="AB1214" s="138">
        <f t="shared" si="652"/>
        <v>9405</v>
      </c>
      <c r="AC1214" s="52">
        <v>64699.886546975067</v>
      </c>
      <c r="AD1214" s="138">
        <f t="shared" si="633"/>
        <v>0</v>
      </c>
      <c r="AE1214" s="138">
        <f t="shared" si="634"/>
        <v>1998</v>
      </c>
      <c r="AF1214" s="138">
        <f t="shared" si="635"/>
        <v>0</v>
      </c>
      <c r="AG1214" s="138">
        <f t="shared" si="636"/>
        <v>0</v>
      </c>
      <c r="AH1214" s="29"/>
      <c r="AI1214" s="29"/>
      <c r="AJ1214" s="15"/>
      <c r="AK1214" s="51">
        <f t="shared" ca="1" si="637"/>
        <v>1460234.0874370751</v>
      </c>
      <c r="AL1214" s="15">
        <f t="shared" ca="1" si="638"/>
        <v>1597673.1074370751</v>
      </c>
      <c r="AM1214" s="49">
        <f t="shared" ca="1" si="639"/>
        <v>8763.0929542693884</v>
      </c>
      <c r="AN1214" s="49">
        <f t="shared" ca="1" si="640"/>
        <v>0</v>
      </c>
      <c r="AO1214" s="15"/>
      <c r="AP1214" s="49">
        <f t="shared" ca="1" si="641"/>
        <v>37649.148925277601</v>
      </c>
      <c r="AQ1214" s="15">
        <f t="shared" si="653"/>
        <v>64699.886546975067</v>
      </c>
      <c r="AR1214" s="15">
        <f t="shared" si="654"/>
        <v>0</v>
      </c>
      <c r="AS1214" s="15"/>
      <c r="AT1214" s="15"/>
      <c r="AU1214" s="51">
        <f t="shared" si="642"/>
        <v>4702.5</v>
      </c>
      <c r="AV1214" s="51">
        <f t="shared" ca="1" si="643"/>
        <v>33384.595149946079</v>
      </c>
      <c r="AW1214" s="51">
        <f t="shared" ca="1" si="655"/>
        <v>0</v>
      </c>
      <c r="AX1214" s="15">
        <f t="shared" ca="1" si="656"/>
        <v>11036.35752824862</v>
      </c>
      <c r="AY1214" s="51">
        <f t="shared" ca="1" si="657"/>
        <v>-670.80443998222427</v>
      </c>
      <c r="AZ1214" s="52">
        <f t="shared" ca="1" si="644"/>
        <v>0</v>
      </c>
      <c r="BA1214" s="52">
        <f t="shared" ca="1" si="645"/>
        <v>0</v>
      </c>
      <c r="BB1214" s="52">
        <f t="shared" si="658"/>
        <v>0</v>
      </c>
      <c r="BC1214" s="39">
        <f t="shared" si="659"/>
        <v>0</v>
      </c>
      <c r="BD1214" s="51">
        <f t="shared" ca="1" si="660"/>
        <v>0</v>
      </c>
      <c r="BE1214" s="15">
        <f t="shared" ca="1" si="661"/>
        <v>75065.439635241462</v>
      </c>
      <c r="BF1214" s="39">
        <v>-21787.181</v>
      </c>
      <c r="BG1214" s="15">
        <f t="shared" ca="1" si="662"/>
        <v>1659714.4590265858</v>
      </c>
      <c r="BH1214" s="15"/>
      <c r="BI1214" s="15"/>
    </row>
    <row r="1215" spans="1:61" ht="11.25" x14ac:dyDescent="0.2">
      <c r="A1215" s="20">
        <v>41501</v>
      </c>
      <c r="B1215" s="20"/>
      <c r="C1215" s="20">
        <v>1</v>
      </c>
      <c r="D1215" s="20">
        <f t="shared" si="646"/>
        <v>4</v>
      </c>
      <c r="E1215" s="47">
        <f t="shared" si="647"/>
        <v>3</v>
      </c>
      <c r="F1215" s="47">
        <f t="shared" si="648"/>
        <v>43</v>
      </c>
      <c r="G1215" s="21" t="s">
        <v>1296</v>
      </c>
      <c r="H1215" s="29">
        <v>1714</v>
      </c>
      <c r="I1215" s="48"/>
      <c r="J1215" s="29">
        <f t="shared" si="649"/>
        <v>2762.8656716417909</v>
      </c>
      <c r="K1215" s="125">
        <v>139261.19999999998</v>
      </c>
      <c r="L1215" s="125">
        <v>507969.1</v>
      </c>
      <c r="M1215" s="125">
        <v>0</v>
      </c>
      <c r="N1215" s="126">
        <f t="shared" si="629"/>
        <v>298376.01299999998</v>
      </c>
      <c r="O1215" s="126">
        <f t="shared" ca="1" si="630"/>
        <v>538799.25431679515</v>
      </c>
      <c r="P1215" s="126">
        <f t="shared" ca="1" si="631"/>
        <v>72127</v>
      </c>
      <c r="Q1215" s="49">
        <f t="shared" si="650"/>
        <v>1</v>
      </c>
      <c r="R1215" s="49">
        <f t="shared" si="651"/>
        <v>0</v>
      </c>
      <c r="S1215" s="49">
        <f ca="1">OFFSET(V!$B$7,D1215,Q1215)*H1215</f>
        <v>7695.8600000000006</v>
      </c>
      <c r="T1215" s="49">
        <f ca="1">IF(R1215&gt;0,OFFSET(V!$I$7,D1215,R1215)*IF(R1215=1,H1215-9300,IF(R1215=2,H1215-18000,IF(R1215=3,H1215-45000,0))),0)</f>
        <v>0</v>
      </c>
      <c r="U1215" s="49">
        <f>IF(AND(I1215=1,H1215&gt;20000,H1215&lt;=45000),H1215*V!$G$7,0)+IF(AND(I1215=1,H1215&gt;45000,H1215&lt;=50000),V!$G$7/5000*(50000-H1215)*H1215,0)</f>
        <v>0</v>
      </c>
      <c r="V1215" s="50">
        <f t="shared" ca="1" si="632"/>
        <v>7695.8600000000006</v>
      </c>
      <c r="W1215" s="51">
        <v>0</v>
      </c>
      <c r="X1215" s="51">
        <v>0</v>
      </c>
      <c r="Y1215" s="52">
        <v>0</v>
      </c>
      <c r="Z1215" s="52">
        <v>76315.632653357825</v>
      </c>
      <c r="AA1215" s="52">
        <v>0</v>
      </c>
      <c r="AB1215" s="138">
        <f t="shared" si="652"/>
        <v>0</v>
      </c>
      <c r="AC1215" s="52">
        <v>73449.06907409952</v>
      </c>
      <c r="AD1215" s="138">
        <f t="shared" si="633"/>
        <v>0</v>
      </c>
      <c r="AE1215" s="138">
        <f t="shared" si="634"/>
        <v>1714</v>
      </c>
      <c r="AF1215" s="138">
        <f t="shared" si="635"/>
        <v>0</v>
      </c>
      <c r="AG1215" s="138">
        <f t="shared" si="636"/>
        <v>0</v>
      </c>
      <c r="AH1215" s="29"/>
      <c r="AI1215" s="29"/>
      <c r="AJ1215" s="15"/>
      <c r="AK1215" s="51">
        <f t="shared" ca="1" si="637"/>
        <v>1252673.2862197931</v>
      </c>
      <c r="AL1215" s="15">
        <f t="shared" ca="1" si="638"/>
        <v>1332496.1462197932</v>
      </c>
      <c r="AM1215" s="49">
        <f t="shared" ca="1" si="639"/>
        <v>7517.4881499588237</v>
      </c>
      <c r="AN1215" s="49">
        <f t="shared" ca="1" si="640"/>
        <v>0</v>
      </c>
      <c r="AO1215" s="15"/>
      <c r="AP1215" s="49">
        <f t="shared" ca="1" si="641"/>
        <v>42740.336769926857</v>
      </c>
      <c r="AQ1215" s="15">
        <f t="shared" si="653"/>
        <v>73449.06907409952</v>
      </c>
      <c r="AR1215" s="15">
        <f t="shared" si="654"/>
        <v>0</v>
      </c>
      <c r="AS1215" s="15"/>
      <c r="AT1215" s="15"/>
      <c r="AU1215" s="51">
        <f t="shared" si="642"/>
        <v>0</v>
      </c>
      <c r="AV1215" s="51">
        <f t="shared" ca="1" si="643"/>
        <v>28639.237280784571</v>
      </c>
      <c r="AW1215" s="51">
        <f t="shared" ca="1" si="655"/>
        <v>0</v>
      </c>
      <c r="AX1215" s="15">
        <f t="shared" ca="1" si="656"/>
        <v>0</v>
      </c>
      <c r="AY1215" s="51">
        <f t="shared" ca="1" si="657"/>
        <v>0</v>
      </c>
      <c r="AZ1215" s="52">
        <f t="shared" ca="1" si="644"/>
        <v>0</v>
      </c>
      <c r="BA1215" s="52">
        <f t="shared" ca="1" si="645"/>
        <v>0</v>
      </c>
      <c r="BB1215" s="52">
        <f t="shared" si="658"/>
        <v>0</v>
      </c>
      <c r="BC1215" s="39">
        <f t="shared" si="659"/>
        <v>0</v>
      </c>
      <c r="BD1215" s="51">
        <f t="shared" ca="1" si="660"/>
        <v>0</v>
      </c>
      <c r="BE1215" s="15">
        <f t="shared" ca="1" si="661"/>
        <v>71379.574050711424</v>
      </c>
      <c r="BF1215" s="39">
        <v>-20900.641</v>
      </c>
      <c r="BG1215" s="15">
        <f t="shared" ca="1" si="662"/>
        <v>1390492.5674204635</v>
      </c>
      <c r="BH1215" s="15"/>
      <c r="BI1215" s="15"/>
    </row>
    <row r="1216" spans="1:61" ht="11.25" x14ac:dyDescent="0.2">
      <c r="A1216" s="20">
        <v>41502</v>
      </c>
      <c r="B1216" s="20"/>
      <c r="C1216" s="20">
        <v>1</v>
      </c>
      <c r="D1216" s="20">
        <f t="shared" si="646"/>
        <v>4</v>
      </c>
      <c r="E1216" s="47">
        <f t="shared" si="647"/>
        <v>3</v>
      </c>
      <c r="F1216" s="47">
        <f t="shared" si="648"/>
        <v>43</v>
      </c>
      <c r="G1216" s="21" t="s">
        <v>1297</v>
      </c>
      <c r="H1216" s="29">
        <v>2178</v>
      </c>
      <c r="I1216" s="48"/>
      <c r="J1216" s="29">
        <f t="shared" si="649"/>
        <v>3510.8059701492539</v>
      </c>
      <c r="K1216" s="125">
        <v>151394.4</v>
      </c>
      <c r="L1216" s="125">
        <v>137226.19</v>
      </c>
      <c r="M1216" s="125">
        <v>0</v>
      </c>
      <c r="N1216" s="126">
        <f t="shared" si="629"/>
        <v>162522.18210000001</v>
      </c>
      <c r="O1216" s="126">
        <f t="shared" ca="1" si="630"/>
        <v>684658.56236988329</v>
      </c>
      <c r="P1216" s="126">
        <f t="shared" ca="1" si="631"/>
        <v>156641</v>
      </c>
      <c r="Q1216" s="49">
        <f t="shared" si="650"/>
        <v>1</v>
      </c>
      <c r="R1216" s="49">
        <f t="shared" si="651"/>
        <v>0</v>
      </c>
      <c r="S1216" s="49">
        <f ca="1">OFFSET(V!$B$7,D1216,Q1216)*H1216</f>
        <v>9779.2200000000012</v>
      </c>
      <c r="T1216" s="49">
        <f ca="1">IF(R1216&gt;0,OFFSET(V!$I$7,D1216,R1216)*IF(R1216=1,H1216-9300,IF(R1216=2,H1216-18000,IF(R1216=3,H1216-45000,0))),0)</f>
        <v>0</v>
      </c>
      <c r="U1216" s="49">
        <f>IF(AND(I1216=1,H1216&gt;20000,H1216&lt;=45000),H1216*V!$G$7,0)+IF(AND(I1216=1,H1216&gt;45000,H1216&lt;=50000),V!$G$7/5000*(50000-H1216)*H1216,0)</f>
        <v>0</v>
      </c>
      <c r="V1216" s="50">
        <f t="shared" ca="1" si="632"/>
        <v>9779.2200000000012</v>
      </c>
      <c r="W1216" s="51">
        <v>10943.06</v>
      </c>
      <c r="X1216" s="51">
        <v>0</v>
      </c>
      <c r="Y1216" s="52">
        <v>0</v>
      </c>
      <c r="Z1216" s="52">
        <v>28762.381634121346</v>
      </c>
      <c r="AA1216" s="52">
        <v>0</v>
      </c>
      <c r="AB1216" s="138">
        <f t="shared" si="652"/>
        <v>0</v>
      </c>
      <c r="AC1216" s="52">
        <v>27682.010643559002</v>
      </c>
      <c r="AD1216" s="138">
        <f t="shared" si="633"/>
        <v>0</v>
      </c>
      <c r="AE1216" s="138">
        <f t="shared" si="634"/>
        <v>2178</v>
      </c>
      <c r="AF1216" s="138">
        <f t="shared" si="635"/>
        <v>0</v>
      </c>
      <c r="AG1216" s="138">
        <f t="shared" si="636"/>
        <v>0</v>
      </c>
      <c r="AH1216" s="29"/>
      <c r="AI1216" s="29"/>
      <c r="AJ1216" s="15"/>
      <c r="AK1216" s="51">
        <f t="shared" ca="1" si="637"/>
        <v>1591786.7079269018</v>
      </c>
      <c r="AL1216" s="15">
        <f t="shared" ca="1" si="638"/>
        <v>1769149.9879269018</v>
      </c>
      <c r="AM1216" s="49">
        <f t="shared" ca="1" si="639"/>
        <v>9552.5607879873496</v>
      </c>
      <c r="AN1216" s="49">
        <f t="shared" ca="1" si="640"/>
        <v>0</v>
      </c>
      <c r="AO1216" s="15"/>
      <c r="AP1216" s="49">
        <f t="shared" ca="1" si="641"/>
        <v>16108.283907326249</v>
      </c>
      <c r="AQ1216" s="15">
        <f t="shared" si="653"/>
        <v>27682.010643559002</v>
      </c>
      <c r="AR1216" s="15">
        <f t="shared" si="654"/>
        <v>0</v>
      </c>
      <c r="AS1216" s="15"/>
      <c r="AT1216" s="15"/>
      <c r="AU1216" s="51">
        <f t="shared" si="642"/>
        <v>0</v>
      </c>
      <c r="AV1216" s="51">
        <f t="shared" ca="1" si="643"/>
        <v>36392.216334625904</v>
      </c>
      <c r="AW1216" s="51">
        <f t="shared" ca="1" si="655"/>
        <v>0</v>
      </c>
      <c r="AX1216" s="15">
        <f t="shared" ca="1" si="656"/>
        <v>24818.489598393153</v>
      </c>
      <c r="AY1216" s="51">
        <f t="shared" ca="1" si="657"/>
        <v>-1508.5006963250071</v>
      </c>
      <c r="AZ1216" s="52">
        <f t="shared" ca="1" si="644"/>
        <v>0</v>
      </c>
      <c r="BA1216" s="52">
        <f t="shared" ca="1" si="645"/>
        <v>0</v>
      </c>
      <c r="BB1216" s="52">
        <f t="shared" si="658"/>
        <v>0</v>
      </c>
      <c r="BC1216" s="39">
        <f t="shared" si="659"/>
        <v>0</v>
      </c>
      <c r="BD1216" s="51">
        <f t="shared" ca="1" si="660"/>
        <v>0</v>
      </c>
      <c r="BE1216" s="15">
        <f t="shared" ca="1" si="661"/>
        <v>50991.99954562715</v>
      </c>
      <c r="BF1216" s="39">
        <v>-22253.81</v>
      </c>
      <c r="BG1216" s="15">
        <f t="shared" ca="1" si="662"/>
        <v>1807440.7382605162</v>
      </c>
      <c r="BH1216" s="15"/>
      <c r="BI1216" s="15"/>
    </row>
    <row r="1217" spans="1:61" ht="11.25" x14ac:dyDescent="0.2">
      <c r="A1217" s="20">
        <v>41503</v>
      </c>
      <c r="B1217" s="20"/>
      <c r="C1217" s="20">
        <v>1</v>
      </c>
      <c r="D1217" s="20">
        <f t="shared" si="646"/>
        <v>4</v>
      </c>
      <c r="E1217" s="47">
        <f t="shared" si="647"/>
        <v>4</v>
      </c>
      <c r="F1217" s="47">
        <f t="shared" si="648"/>
        <v>44</v>
      </c>
      <c r="G1217" s="21" t="s">
        <v>1298</v>
      </c>
      <c r="H1217" s="29">
        <v>4867</v>
      </c>
      <c r="I1217" s="48"/>
      <c r="J1217" s="29">
        <f t="shared" si="649"/>
        <v>7845.313432835821</v>
      </c>
      <c r="K1217" s="125">
        <v>458398.25000000006</v>
      </c>
      <c r="L1217" s="125">
        <v>1262271.8</v>
      </c>
      <c r="M1217" s="125">
        <v>0</v>
      </c>
      <c r="N1217" s="126">
        <f t="shared" si="629"/>
        <v>822332.74200000009</v>
      </c>
      <c r="O1217" s="126">
        <f t="shared" ca="1" si="630"/>
        <v>1529950.97477237</v>
      </c>
      <c r="P1217" s="126">
        <f t="shared" ca="1" si="631"/>
        <v>212285</v>
      </c>
      <c r="Q1217" s="49">
        <f t="shared" si="650"/>
        <v>1</v>
      </c>
      <c r="R1217" s="49">
        <f t="shared" si="651"/>
        <v>0</v>
      </c>
      <c r="S1217" s="49">
        <f ca="1">OFFSET(V!$B$7,D1217,Q1217)*H1217</f>
        <v>21852.83</v>
      </c>
      <c r="T1217" s="49">
        <f ca="1">IF(R1217&gt;0,OFFSET(V!$I$7,D1217,R1217)*IF(R1217=1,H1217-9300,IF(R1217=2,H1217-18000,IF(R1217=3,H1217-45000,0))),0)</f>
        <v>0</v>
      </c>
      <c r="U1217" s="49">
        <f>IF(AND(I1217=1,H1217&gt;20000,H1217&lt;=45000),H1217*V!$G$7,0)+IF(AND(I1217=1,H1217&gt;45000,H1217&lt;=50000),V!$G$7/5000*(50000-H1217)*H1217,0)</f>
        <v>0</v>
      </c>
      <c r="V1217" s="50">
        <f t="shared" ca="1" si="632"/>
        <v>21852.83</v>
      </c>
      <c r="W1217" s="51">
        <v>24415</v>
      </c>
      <c r="X1217" s="51">
        <v>0</v>
      </c>
      <c r="Y1217" s="52">
        <v>6.6070000000000004E-2</v>
      </c>
      <c r="Z1217" s="52">
        <v>286481.92263250065</v>
      </c>
      <c r="AA1217" s="52">
        <v>198129</v>
      </c>
      <c r="AB1217" s="138">
        <f t="shared" si="652"/>
        <v>197129</v>
      </c>
      <c r="AC1217" s="52">
        <v>275721.10447530379</v>
      </c>
      <c r="AD1217" s="138">
        <f t="shared" si="633"/>
        <v>0</v>
      </c>
      <c r="AE1217" s="138">
        <f t="shared" si="634"/>
        <v>4867</v>
      </c>
      <c r="AF1217" s="138">
        <f t="shared" si="635"/>
        <v>0</v>
      </c>
      <c r="AG1217" s="138">
        <f t="shared" si="636"/>
        <v>0</v>
      </c>
      <c r="AH1217" s="29"/>
      <c r="AI1217" s="29"/>
      <c r="AJ1217" s="15"/>
      <c r="AK1217" s="51">
        <f t="shared" ca="1" si="637"/>
        <v>3557036.688466589</v>
      </c>
      <c r="AL1217" s="15">
        <f t="shared" ca="1" si="638"/>
        <v>3815589.518466589</v>
      </c>
      <c r="AM1217" s="49">
        <f t="shared" ca="1" si="639"/>
        <v>21346.333037251807</v>
      </c>
      <c r="AN1217" s="49">
        <f t="shared" ca="1" si="640"/>
        <v>2677.8261851634861</v>
      </c>
      <c r="AO1217" s="15"/>
      <c r="AP1217" s="49">
        <f t="shared" ca="1" si="641"/>
        <v>160443.3249924774</v>
      </c>
      <c r="AQ1217" s="15">
        <f t="shared" si="653"/>
        <v>275721.10447530379</v>
      </c>
      <c r="AR1217" s="15">
        <f t="shared" si="654"/>
        <v>0</v>
      </c>
      <c r="AS1217" s="15"/>
      <c r="AT1217" s="15"/>
      <c r="AU1217" s="51">
        <f t="shared" si="642"/>
        <v>98564.5</v>
      </c>
      <c r="AV1217" s="51">
        <f t="shared" ca="1" si="643"/>
        <v>81322.735032426208</v>
      </c>
      <c r="AW1217" s="51">
        <f t="shared" ca="1" si="655"/>
        <v>0</v>
      </c>
      <c r="AX1217" s="15">
        <f t="shared" ca="1" si="656"/>
        <v>64609.455549599836</v>
      </c>
      <c r="AY1217" s="51">
        <f t="shared" ca="1" si="657"/>
        <v>-3927.0483523727853</v>
      </c>
      <c r="AZ1217" s="52">
        <f t="shared" ca="1" si="644"/>
        <v>0</v>
      </c>
      <c r="BA1217" s="52">
        <f t="shared" ca="1" si="645"/>
        <v>0</v>
      </c>
      <c r="BB1217" s="52">
        <f t="shared" si="658"/>
        <v>0</v>
      </c>
      <c r="BC1217" s="39">
        <f t="shared" si="659"/>
        <v>0</v>
      </c>
      <c r="BD1217" s="51">
        <f t="shared" ca="1" si="660"/>
        <v>0</v>
      </c>
      <c r="BE1217" s="15">
        <f t="shared" ca="1" si="661"/>
        <v>336403.51167253085</v>
      </c>
      <c r="BF1217" s="39">
        <v>-60789.578999999998</v>
      </c>
      <c r="BG1217" s="15">
        <f t="shared" ca="1" si="662"/>
        <v>4115227.6103615351</v>
      </c>
      <c r="BH1217" s="15"/>
      <c r="BI1217" s="15"/>
    </row>
    <row r="1218" spans="1:61" ht="11.25" x14ac:dyDescent="0.2">
      <c r="A1218" s="20">
        <v>41504</v>
      </c>
      <c r="B1218" s="20"/>
      <c r="C1218" s="20">
        <v>1</v>
      </c>
      <c r="D1218" s="20">
        <f t="shared" si="646"/>
        <v>4</v>
      </c>
      <c r="E1218" s="47">
        <f t="shared" si="647"/>
        <v>4</v>
      </c>
      <c r="F1218" s="47">
        <f t="shared" si="648"/>
        <v>44</v>
      </c>
      <c r="G1218" s="21" t="s">
        <v>1299</v>
      </c>
      <c r="H1218" s="29">
        <v>3028</v>
      </c>
      <c r="I1218" s="48"/>
      <c r="J1218" s="29">
        <f t="shared" si="649"/>
        <v>4880.9552238805973</v>
      </c>
      <c r="K1218" s="125">
        <v>295315.09999999998</v>
      </c>
      <c r="L1218" s="125">
        <v>1207900.8600000001</v>
      </c>
      <c r="M1218" s="125">
        <v>0</v>
      </c>
      <c r="N1218" s="126">
        <f t="shared" si="629"/>
        <v>683708.20739999996</v>
      </c>
      <c r="O1218" s="126">
        <f t="shared" ca="1" si="630"/>
        <v>951857.7258292042</v>
      </c>
      <c r="P1218" s="126">
        <f t="shared" ca="1" si="631"/>
        <v>80445</v>
      </c>
      <c r="Q1218" s="49">
        <f t="shared" si="650"/>
        <v>1</v>
      </c>
      <c r="R1218" s="49">
        <f t="shared" si="651"/>
        <v>0</v>
      </c>
      <c r="S1218" s="49">
        <f ca="1">OFFSET(V!$B$7,D1218,Q1218)*H1218</f>
        <v>13595.720000000001</v>
      </c>
      <c r="T1218" s="49">
        <f ca="1">IF(R1218&gt;0,OFFSET(V!$I$7,D1218,R1218)*IF(R1218=1,H1218-9300,IF(R1218=2,H1218-18000,IF(R1218=3,H1218-45000,0))),0)</f>
        <v>0</v>
      </c>
      <c r="U1218" s="49">
        <f>IF(AND(I1218=1,H1218&gt;20000,H1218&lt;=45000),H1218*V!$G$7,0)+IF(AND(I1218=1,H1218&gt;45000,H1218&lt;=50000),V!$G$7/5000*(50000-H1218)*H1218,0)</f>
        <v>0</v>
      </c>
      <c r="V1218" s="50">
        <f t="shared" ca="1" si="632"/>
        <v>13595.720000000001</v>
      </c>
      <c r="W1218" s="51">
        <v>12490.199999999999</v>
      </c>
      <c r="X1218" s="51">
        <v>0</v>
      </c>
      <c r="Y1218" s="52">
        <v>0</v>
      </c>
      <c r="Z1218" s="52">
        <v>49620.691409344268</v>
      </c>
      <c r="AA1218" s="52">
        <v>16877</v>
      </c>
      <c r="AB1218" s="138">
        <f t="shared" si="652"/>
        <v>15877</v>
      </c>
      <c r="AC1218" s="52">
        <v>47756.84173888775</v>
      </c>
      <c r="AD1218" s="138">
        <f t="shared" si="633"/>
        <v>0</v>
      </c>
      <c r="AE1218" s="138">
        <f t="shared" si="634"/>
        <v>3028</v>
      </c>
      <c r="AF1218" s="138">
        <f t="shared" si="635"/>
        <v>0</v>
      </c>
      <c r="AG1218" s="138">
        <f t="shared" si="636"/>
        <v>0</v>
      </c>
      <c r="AH1218" s="29"/>
      <c r="AI1218" s="29"/>
      <c r="AJ1218" s="15"/>
      <c r="AK1218" s="51">
        <f t="shared" ca="1" si="637"/>
        <v>2213007.4157955274</v>
      </c>
      <c r="AL1218" s="15">
        <f t="shared" ca="1" si="638"/>
        <v>2319538.3357955278</v>
      </c>
      <c r="AM1218" s="49">
        <f t="shared" ca="1" si="639"/>
        <v>13280.603336099954</v>
      </c>
      <c r="AN1218" s="49">
        <f t="shared" ca="1" si="640"/>
        <v>0</v>
      </c>
      <c r="AO1218" s="15"/>
      <c r="AP1218" s="49">
        <f t="shared" ca="1" si="641"/>
        <v>27789.916532896317</v>
      </c>
      <c r="AQ1218" s="15">
        <f t="shared" si="653"/>
        <v>47756.84173888775</v>
      </c>
      <c r="AR1218" s="15">
        <f t="shared" si="654"/>
        <v>0</v>
      </c>
      <c r="AS1218" s="15"/>
      <c r="AT1218" s="15"/>
      <c r="AU1218" s="51">
        <f t="shared" si="642"/>
        <v>7938.5</v>
      </c>
      <c r="AV1218" s="51">
        <f t="shared" ca="1" si="643"/>
        <v>50594.871928947308</v>
      </c>
      <c r="AW1218" s="51">
        <f t="shared" ca="1" si="655"/>
        <v>0</v>
      </c>
      <c r="AX1218" s="15">
        <f t="shared" ca="1" si="656"/>
        <v>38566.446722955872</v>
      </c>
      <c r="AY1218" s="51">
        <f t="shared" ca="1" si="657"/>
        <v>-2344.1197541741967</v>
      </c>
      <c r="AZ1218" s="52">
        <f t="shared" ca="1" si="644"/>
        <v>0</v>
      </c>
      <c r="BA1218" s="52">
        <f t="shared" ca="1" si="645"/>
        <v>0</v>
      </c>
      <c r="BB1218" s="52">
        <f t="shared" si="658"/>
        <v>0</v>
      </c>
      <c r="BC1218" s="39">
        <f t="shared" si="659"/>
        <v>0</v>
      </c>
      <c r="BD1218" s="51">
        <f t="shared" ca="1" si="660"/>
        <v>0</v>
      </c>
      <c r="BE1218" s="15">
        <f t="shared" ca="1" si="661"/>
        <v>83979.168707669422</v>
      </c>
      <c r="BF1218" s="39">
        <v>-39695.203999999998</v>
      </c>
      <c r="BG1218" s="15">
        <f t="shared" ca="1" si="662"/>
        <v>2377102.9038392971</v>
      </c>
      <c r="BH1218" s="15"/>
      <c r="BI1218" s="15"/>
    </row>
    <row r="1219" spans="1:61" ht="11.25" x14ac:dyDescent="0.2">
      <c r="A1219" s="20">
        <v>41505</v>
      </c>
      <c r="B1219" s="20"/>
      <c r="C1219" s="20">
        <v>1</v>
      </c>
      <c r="D1219" s="20">
        <f t="shared" si="646"/>
        <v>4</v>
      </c>
      <c r="E1219" s="47">
        <f t="shared" si="647"/>
        <v>3</v>
      </c>
      <c r="F1219" s="47">
        <f t="shared" si="648"/>
        <v>43</v>
      </c>
      <c r="G1219" s="21" t="s">
        <v>1300</v>
      </c>
      <c r="H1219" s="29">
        <v>1877</v>
      </c>
      <c r="I1219" s="48"/>
      <c r="J1219" s="29">
        <f t="shared" si="649"/>
        <v>3025.6119402985073</v>
      </c>
      <c r="K1219" s="125">
        <v>123038.9</v>
      </c>
      <c r="L1219" s="125">
        <v>348382.03</v>
      </c>
      <c r="M1219" s="125">
        <v>0</v>
      </c>
      <c r="N1219" s="126">
        <f t="shared" si="629"/>
        <v>224456.99969999999</v>
      </c>
      <c r="O1219" s="126">
        <f t="shared" ca="1" si="630"/>
        <v>590038.62330958259</v>
      </c>
      <c r="P1219" s="126">
        <f t="shared" ca="1" si="631"/>
        <v>109674</v>
      </c>
      <c r="Q1219" s="49">
        <f t="shared" si="650"/>
        <v>1</v>
      </c>
      <c r="R1219" s="49">
        <f t="shared" si="651"/>
        <v>0</v>
      </c>
      <c r="S1219" s="49">
        <f ca="1">OFFSET(V!$B$7,D1219,Q1219)*H1219</f>
        <v>8427.73</v>
      </c>
      <c r="T1219" s="49">
        <f ca="1">IF(R1219&gt;0,OFFSET(V!$I$7,D1219,R1219)*IF(R1219=1,H1219-9300,IF(R1219=2,H1219-18000,IF(R1219=3,H1219-45000,0))),0)</f>
        <v>0</v>
      </c>
      <c r="U1219" s="49">
        <f>IF(AND(I1219=1,H1219&gt;20000,H1219&lt;=45000),H1219*V!$G$7,0)+IF(AND(I1219=1,H1219&gt;45000,H1219&lt;=50000),V!$G$7/5000*(50000-H1219)*H1219,0)</f>
        <v>0</v>
      </c>
      <c r="V1219" s="50">
        <f t="shared" ca="1" si="632"/>
        <v>8427.73</v>
      </c>
      <c r="W1219" s="51">
        <v>0</v>
      </c>
      <c r="X1219" s="51">
        <v>0</v>
      </c>
      <c r="Y1219" s="52">
        <v>0</v>
      </c>
      <c r="Z1219" s="52">
        <v>39349.519995930314</v>
      </c>
      <c r="AA1219" s="52">
        <v>2153</v>
      </c>
      <c r="AB1219" s="138">
        <f t="shared" si="652"/>
        <v>1153</v>
      </c>
      <c r="AC1219" s="52">
        <v>37871.475498887579</v>
      </c>
      <c r="AD1219" s="138">
        <f t="shared" si="633"/>
        <v>0</v>
      </c>
      <c r="AE1219" s="138">
        <f t="shared" si="634"/>
        <v>1877</v>
      </c>
      <c r="AF1219" s="138">
        <f t="shared" si="635"/>
        <v>0</v>
      </c>
      <c r="AG1219" s="138">
        <f t="shared" si="636"/>
        <v>0</v>
      </c>
      <c r="AH1219" s="29"/>
      <c r="AI1219" s="29"/>
      <c r="AJ1219" s="15"/>
      <c r="AK1219" s="51">
        <f t="shared" ca="1" si="637"/>
        <v>1371801.4925522471</v>
      </c>
      <c r="AL1219" s="15">
        <f t="shared" ca="1" si="638"/>
        <v>1489903.2225522471</v>
      </c>
      <c r="AM1219" s="49">
        <f t="shared" ca="1" si="639"/>
        <v>8232.3951327145351</v>
      </c>
      <c r="AN1219" s="49">
        <f t="shared" ca="1" si="640"/>
        <v>0</v>
      </c>
      <c r="AO1219" s="15"/>
      <c r="AP1219" s="49">
        <f t="shared" ca="1" si="641"/>
        <v>22037.578381878673</v>
      </c>
      <c r="AQ1219" s="15">
        <f t="shared" si="653"/>
        <v>37871.475498887579</v>
      </c>
      <c r="AR1219" s="15">
        <f t="shared" si="654"/>
        <v>0</v>
      </c>
      <c r="AS1219" s="15"/>
      <c r="AT1219" s="15"/>
      <c r="AU1219" s="51">
        <f t="shared" si="642"/>
        <v>576.5</v>
      </c>
      <c r="AV1219" s="51">
        <f t="shared" ca="1" si="643"/>
        <v>31362.805353577973</v>
      </c>
      <c r="AW1219" s="51">
        <f t="shared" ca="1" si="655"/>
        <v>0</v>
      </c>
      <c r="AX1219" s="15">
        <f t="shared" ca="1" si="656"/>
        <v>16105.40823656907</v>
      </c>
      <c r="AY1219" s="51">
        <f t="shared" ca="1" si="657"/>
        <v>-978.90806139290203</v>
      </c>
      <c r="AZ1219" s="52">
        <f t="shared" ca="1" si="644"/>
        <v>0</v>
      </c>
      <c r="BA1219" s="52">
        <f t="shared" ca="1" si="645"/>
        <v>0</v>
      </c>
      <c r="BB1219" s="52">
        <f t="shared" si="658"/>
        <v>0</v>
      </c>
      <c r="BC1219" s="39">
        <f t="shared" si="659"/>
        <v>0</v>
      </c>
      <c r="BD1219" s="51">
        <f t="shared" ca="1" si="660"/>
        <v>0</v>
      </c>
      <c r="BE1219" s="15">
        <f t="shared" ca="1" si="661"/>
        <v>52997.975674063746</v>
      </c>
      <c r="BF1219" s="39">
        <v>-20723.819</v>
      </c>
      <c r="BG1219" s="15">
        <f t="shared" ca="1" si="662"/>
        <v>1530409.7743590255</v>
      </c>
      <c r="BH1219" s="15"/>
      <c r="BI1219" s="15"/>
    </row>
    <row r="1220" spans="1:61" ht="11.25" x14ac:dyDescent="0.2">
      <c r="A1220" s="20">
        <v>41506</v>
      </c>
      <c r="B1220" s="20"/>
      <c r="C1220" s="20">
        <v>1</v>
      </c>
      <c r="D1220" s="20">
        <f t="shared" si="646"/>
        <v>4</v>
      </c>
      <c r="E1220" s="47">
        <f t="shared" si="647"/>
        <v>5</v>
      </c>
      <c r="F1220" s="47">
        <f t="shared" si="648"/>
        <v>45</v>
      </c>
      <c r="G1220" s="21" t="s">
        <v>1301</v>
      </c>
      <c r="H1220" s="29">
        <v>6645</v>
      </c>
      <c r="I1220" s="48"/>
      <c r="J1220" s="29">
        <f t="shared" si="649"/>
        <v>10711.343283582089</v>
      </c>
      <c r="K1220" s="125">
        <v>367410.65</v>
      </c>
      <c r="L1220" s="125">
        <v>670755.1</v>
      </c>
      <c r="M1220" s="125">
        <v>92150</v>
      </c>
      <c r="N1220" s="126">
        <f t="shared" si="629"/>
        <v>618280.15700000001</v>
      </c>
      <c r="O1220" s="126">
        <f t="shared" ca="1" si="630"/>
        <v>2088868.754337867</v>
      </c>
      <c r="P1220" s="126">
        <f t="shared" ca="1" si="631"/>
        <v>441177</v>
      </c>
      <c r="Q1220" s="49">
        <f t="shared" si="650"/>
        <v>1</v>
      </c>
      <c r="R1220" s="49">
        <f t="shared" si="651"/>
        <v>0</v>
      </c>
      <c r="S1220" s="49">
        <f ca="1">OFFSET(V!$B$7,D1220,Q1220)*H1220</f>
        <v>29836.050000000003</v>
      </c>
      <c r="T1220" s="49">
        <f ca="1">IF(R1220&gt;0,OFFSET(V!$I$7,D1220,R1220)*IF(R1220=1,H1220-9300,IF(R1220=2,H1220-18000,IF(R1220=3,H1220-45000,0))),0)</f>
        <v>0</v>
      </c>
      <c r="U1220" s="49">
        <f>IF(AND(I1220=1,H1220&gt;20000,H1220&lt;=45000),H1220*V!$G$7,0)+IF(AND(I1220=1,H1220&gt;45000,H1220&lt;=50000),V!$G$7/5000*(50000-H1220)*H1220,0)</f>
        <v>0</v>
      </c>
      <c r="V1220" s="50">
        <f t="shared" ca="1" si="632"/>
        <v>29836.050000000003</v>
      </c>
      <c r="W1220" s="51">
        <v>34862.400000000001</v>
      </c>
      <c r="X1220" s="51">
        <v>0</v>
      </c>
      <c r="Y1220" s="52">
        <v>0</v>
      </c>
      <c r="Z1220" s="52">
        <v>156169.35677274477</v>
      </c>
      <c r="AA1220" s="52">
        <v>2471</v>
      </c>
      <c r="AB1220" s="138">
        <f t="shared" si="652"/>
        <v>1471</v>
      </c>
      <c r="AC1220" s="52">
        <v>150303.33201796934</v>
      </c>
      <c r="AD1220" s="138">
        <f t="shared" si="633"/>
        <v>0</v>
      </c>
      <c r="AE1220" s="138">
        <f t="shared" si="634"/>
        <v>6645</v>
      </c>
      <c r="AF1220" s="138">
        <f t="shared" si="635"/>
        <v>0</v>
      </c>
      <c r="AG1220" s="138">
        <f t="shared" si="636"/>
        <v>0</v>
      </c>
      <c r="AH1220" s="29"/>
      <c r="AI1220" s="29"/>
      <c r="AJ1220" s="15"/>
      <c r="AK1220" s="51">
        <f t="shared" ca="1" si="637"/>
        <v>4856484.2397494316</v>
      </c>
      <c r="AL1220" s="15">
        <f t="shared" ca="1" si="638"/>
        <v>5362359.6897494318</v>
      </c>
      <c r="AM1220" s="49">
        <f t="shared" ca="1" si="639"/>
        <v>29144.520861421461</v>
      </c>
      <c r="AN1220" s="49">
        <f t="shared" ca="1" si="640"/>
        <v>0</v>
      </c>
      <c r="AO1220" s="15"/>
      <c r="AP1220" s="49">
        <f t="shared" ca="1" si="641"/>
        <v>87462.170849425398</v>
      </c>
      <c r="AQ1220" s="15">
        <f t="shared" si="653"/>
        <v>150303.33201796934</v>
      </c>
      <c r="AR1220" s="15">
        <f t="shared" si="654"/>
        <v>0</v>
      </c>
      <c r="AS1220" s="15"/>
      <c r="AT1220" s="15"/>
      <c r="AU1220" s="51">
        <f t="shared" si="642"/>
        <v>735.5</v>
      </c>
      <c r="AV1220" s="51">
        <f t="shared" ca="1" si="643"/>
        <v>111031.34873443027</v>
      </c>
      <c r="AW1220" s="51">
        <f t="shared" ca="1" si="655"/>
        <v>0</v>
      </c>
      <c r="AX1220" s="15">
        <f t="shared" ca="1" si="656"/>
        <v>48925.687565886328</v>
      </c>
      <c r="AY1220" s="51">
        <f t="shared" ca="1" si="657"/>
        <v>-2973.7681444602358</v>
      </c>
      <c r="AZ1220" s="52">
        <f t="shared" ca="1" si="644"/>
        <v>0</v>
      </c>
      <c r="BA1220" s="52">
        <f t="shared" ca="1" si="645"/>
        <v>0</v>
      </c>
      <c r="BB1220" s="52">
        <f t="shared" si="658"/>
        <v>0</v>
      </c>
      <c r="BC1220" s="39">
        <f t="shared" si="659"/>
        <v>0</v>
      </c>
      <c r="BD1220" s="51">
        <f t="shared" ca="1" si="660"/>
        <v>0</v>
      </c>
      <c r="BE1220" s="15">
        <f t="shared" ca="1" si="661"/>
        <v>196255.25143939542</v>
      </c>
      <c r="BF1220" s="39">
        <v>-69454.714000000007</v>
      </c>
      <c r="BG1220" s="15">
        <f t="shared" ca="1" si="662"/>
        <v>5518304.7480502492</v>
      </c>
      <c r="BH1220" s="15"/>
      <c r="BI1220" s="15"/>
    </row>
    <row r="1221" spans="1:61" ht="11.25" x14ac:dyDescent="0.2">
      <c r="A1221" s="20">
        <v>41507</v>
      </c>
      <c r="B1221" s="20"/>
      <c r="C1221" s="20">
        <v>1</v>
      </c>
      <c r="D1221" s="20">
        <f t="shared" si="646"/>
        <v>4</v>
      </c>
      <c r="E1221" s="47">
        <f t="shared" si="647"/>
        <v>4</v>
      </c>
      <c r="F1221" s="47">
        <f t="shared" si="648"/>
        <v>44</v>
      </c>
      <c r="G1221" s="21" t="s">
        <v>1302</v>
      </c>
      <c r="H1221" s="29">
        <v>2692</v>
      </c>
      <c r="I1221" s="48"/>
      <c r="J1221" s="29">
        <f t="shared" si="649"/>
        <v>4339.3432835820895</v>
      </c>
      <c r="K1221" s="125">
        <v>169472.09999999998</v>
      </c>
      <c r="L1221" s="125">
        <v>533332.34</v>
      </c>
      <c r="M1221" s="125">
        <v>30205</v>
      </c>
      <c r="N1221" s="126">
        <f t="shared" si="629"/>
        <v>360224.5246</v>
      </c>
      <c r="O1221" s="126">
        <f t="shared" ca="1" si="630"/>
        <v>846235.46827351965</v>
      </c>
      <c r="P1221" s="126">
        <f t="shared" ca="1" si="631"/>
        <v>145803</v>
      </c>
      <c r="Q1221" s="49">
        <f t="shared" si="650"/>
        <v>1</v>
      </c>
      <c r="R1221" s="49">
        <f t="shared" si="651"/>
        <v>0</v>
      </c>
      <c r="S1221" s="49">
        <f ca="1">OFFSET(V!$B$7,D1221,Q1221)*H1221</f>
        <v>12087.08</v>
      </c>
      <c r="T1221" s="49">
        <f ca="1">IF(R1221&gt;0,OFFSET(V!$I$7,D1221,R1221)*IF(R1221=1,H1221-9300,IF(R1221=2,H1221-18000,IF(R1221=3,H1221-45000,0))),0)</f>
        <v>0</v>
      </c>
      <c r="U1221" s="49">
        <f>IF(AND(I1221=1,H1221&gt;20000,H1221&lt;=45000),H1221*V!$G$7,0)+IF(AND(I1221=1,H1221&gt;45000,H1221&lt;=50000),V!$G$7/5000*(50000-H1221)*H1221,0)</f>
        <v>0</v>
      </c>
      <c r="V1221" s="50">
        <f t="shared" ca="1" si="632"/>
        <v>12087.08</v>
      </c>
      <c r="W1221" s="51">
        <v>14186.4</v>
      </c>
      <c r="X1221" s="51">
        <v>0</v>
      </c>
      <c r="Y1221" s="52">
        <v>0</v>
      </c>
      <c r="Z1221" s="52">
        <v>95483.049061430327</v>
      </c>
      <c r="AA1221" s="52">
        <v>17988</v>
      </c>
      <c r="AB1221" s="138">
        <f t="shared" si="652"/>
        <v>16988</v>
      </c>
      <c r="AC1221" s="52">
        <v>91896.520045556579</v>
      </c>
      <c r="AD1221" s="138">
        <f t="shared" si="633"/>
        <v>0</v>
      </c>
      <c r="AE1221" s="138">
        <f t="shared" si="634"/>
        <v>2692</v>
      </c>
      <c r="AF1221" s="138">
        <f t="shared" si="635"/>
        <v>0</v>
      </c>
      <c r="AG1221" s="138">
        <f t="shared" si="636"/>
        <v>0</v>
      </c>
      <c r="AH1221" s="29"/>
      <c r="AI1221" s="29"/>
      <c r="AJ1221" s="15"/>
      <c r="AK1221" s="51">
        <f t="shared" ca="1" si="637"/>
        <v>1967442.5242145176</v>
      </c>
      <c r="AL1221" s="15">
        <f t="shared" ca="1" si="638"/>
        <v>2139519.0042145173</v>
      </c>
      <c r="AM1221" s="49">
        <f t="shared" ca="1" si="639"/>
        <v>11806.930046493089</v>
      </c>
      <c r="AN1221" s="49">
        <f t="shared" ca="1" si="640"/>
        <v>0</v>
      </c>
      <c r="AO1221" s="15"/>
      <c r="AP1221" s="49">
        <f t="shared" ca="1" si="641"/>
        <v>53474.989734300805</v>
      </c>
      <c r="AQ1221" s="15">
        <f t="shared" si="653"/>
        <v>91896.520045556579</v>
      </c>
      <c r="AR1221" s="15">
        <f t="shared" si="654"/>
        <v>0</v>
      </c>
      <c r="AS1221" s="15"/>
      <c r="AT1221" s="15"/>
      <c r="AU1221" s="51">
        <f t="shared" si="642"/>
        <v>8494</v>
      </c>
      <c r="AV1221" s="51">
        <f t="shared" ca="1" si="643"/>
        <v>44980.645717544969</v>
      </c>
      <c r="AW1221" s="51">
        <f t="shared" ca="1" si="655"/>
        <v>0</v>
      </c>
      <c r="AX1221" s="15">
        <f t="shared" ca="1" si="656"/>
        <v>15053.115406289187</v>
      </c>
      <c r="AY1221" s="51">
        <f t="shared" ca="1" si="657"/>
        <v>-914.9483082853726</v>
      </c>
      <c r="AZ1221" s="52">
        <f t="shared" ca="1" si="644"/>
        <v>0</v>
      </c>
      <c r="BA1221" s="52">
        <f t="shared" ca="1" si="645"/>
        <v>0</v>
      </c>
      <c r="BB1221" s="52">
        <f t="shared" si="658"/>
        <v>0</v>
      </c>
      <c r="BC1221" s="39">
        <f t="shared" si="659"/>
        <v>0</v>
      </c>
      <c r="BD1221" s="51">
        <f t="shared" ca="1" si="660"/>
        <v>0</v>
      </c>
      <c r="BE1221" s="15">
        <f t="shared" ca="1" si="661"/>
        <v>106034.6871435604</v>
      </c>
      <c r="BF1221" s="39">
        <v>-30918.550999999999</v>
      </c>
      <c r="BG1221" s="15">
        <f t="shared" ca="1" si="662"/>
        <v>2226442.070404571</v>
      </c>
      <c r="BH1221" s="15"/>
      <c r="BI1221" s="15"/>
    </row>
    <row r="1222" spans="1:61" ht="11.25" x14ac:dyDescent="0.2">
      <c r="A1222" s="20">
        <v>41508</v>
      </c>
      <c r="B1222" s="20"/>
      <c r="C1222" s="20">
        <v>1</v>
      </c>
      <c r="D1222" s="20">
        <f t="shared" si="646"/>
        <v>4</v>
      </c>
      <c r="E1222" s="47">
        <f t="shared" si="647"/>
        <v>3</v>
      </c>
      <c r="F1222" s="47">
        <f t="shared" si="648"/>
        <v>43</v>
      </c>
      <c r="G1222" s="21" t="s">
        <v>1303</v>
      </c>
      <c r="H1222" s="29">
        <v>1273</v>
      </c>
      <c r="I1222" s="48"/>
      <c r="J1222" s="29">
        <f t="shared" si="649"/>
        <v>2052</v>
      </c>
      <c r="K1222" s="125">
        <v>64950.55</v>
      </c>
      <c r="L1222" s="125">
        <v>94886.32</v>
      </c>
      <c r="M1222" s="125">
        <v>0</v>
      </c>
      <c r="N1222" s="126">
        <f t="shared" si="629"/>
        <v>83770.060800000007</v>
      </c>
      <c r="O1222" s="126">
        <f t="shared" ca="1" si="630"/>
        <v>400170.04127495934</v>
      </c>
      <c r="P1222" s="126">
        <f t="shared" ca="1" si="631"/>
        <v>94920</v>
      </c>
      <c r="Q1222" s="49">
        <f t="shared" si="650"/>
        <v>1</v>
      </c>
      <c r="R1222" s="49">
        <f t="shared" si="651"/>
        <v>0</v>
      </c>
      <c r="S1222" s="49">
        <f ca="1">OFFSET(V!$B$7,D1222,Q1222)*H1222</f>
        <v>5715.77</v>
      </c>
      <c r="T1222" s="49">
        <f ca="1">IF(R1222&gt;0,OFFSET(V!$I$7,D1222,R1222)*IF(R1222=1,H1222-9300,IF(R1222=2,H1222-18000,IF(R1222=3,H1222-45000,0))),0)</f>
        <v>0</v>
      </c>
      <c r="U1222" s="49">
        <f>IF(AND(I1222=1,H1222&gt;20000,H1222&lt;=45000),H1222*V!$G$7,0)+IF(AND(I1222=1,H1222&gt;45000,H1222&lt;=50000),V!$G$7/5000*(50000-H1222)*H1222,0)</f>
        <v>0</v>
      </c>
      <c r="V1222" s="50">
        <f t="shared" ca="1" si="632"/>
        <v>5715.77</v>
      </c>
      <c r="W1222" s="51">
        <v>0</v>
      </c>
      <c r="X1222" s="51">
        <v>0</v>
      </c>
      <c r="Y1222" s="52">
        <v>0</v>
      </c>
      <c r="Z1222" s="52">
        <v>27552.277203258644</v>
      </c>
      <c r="AA1222" s="52">
        <v>6893</v>
      </c>
      <c r="AB1222" s="138">
        <f t="shared" si="652"/>
        <v>5893</v>
      </c>
      <c r="AC1222" s="52">
        <v>26517.360088501358</v>
      </c>
      <c r="AD1222" s="138">
        <f t="shared" si="633"/>
        <v>0</v>
      </c>
      <c r="AE1222" s="138">
        <f t="shared" si="634"/>
        <v>1273</v>
      </c>
      <c r="AF1222" s="138">
        <f t="shared" si="635"/>
        <v>0</v>
      </c>
      <c r="AG1222" s="138">
        <f t="shared" si="636"/>
        <v>0</v>
      </c>
      <c r="AH1222" s="29"/>
      <c r="AI1222" s="29"/>
      <c r="AJ1222" s="15"/>
      <c r="AK1222" s="51">
        <f t="shared" ca="1" si="637"/>
        <v>930369.366019718</v>
      </c>
      <c r="AL1222" s="15">
        <f t="shared" ca="1" si="638"/>
        <v>1031005.136019718</v>
      </c>
      <c r="AM1222" s="49">
        <f t="shared" ca="1" si="639"/>
        <v>5583.2919573498148</v>
      </c>
      <c r="AN1222" s="49">
        <f t="shared" ca="1" si="640"/>
        <v>0</v>
      </c>
      <c r="AO1222" s="15"/>
      <c r="AP1222" s="49">
        <f t="shared" ca="1" si="641"/>
        <v>15430.568620121894</v>
      </c>
      <c r="AQ1222" s="15">
        <f t="shared" si="653"/>
        <v>26517.360088501358</v>
      </c>
      <c r="AR1222" s="15">
        <f t="shared" si="654"/>
        <v>0</v>
      </c>
      <c r="AS1222" s="15"/>
      <c r="AT1222" s="15"/>
      <c r="AU1222" s="51">
        <f t="shared" si="642"/>
        <v>2946.5</v>
      </c>
      <c r="AV1222" s="51">
        <f t="shared" ca="1" si="643"/>
        <v>21270.565378318999</v>
      </c>
      <c r="AW1222" s="51">
        <f t="shared" ca="1" si="655"/>
        <v>0</v>
      </c>
      <c r="AX1222" s="15">
        <f t="shared" ca="1" si="656"/>
        <v>13130.273909939533</v>
      </c>
      <c r="AY1222" s="51">
        <f t="shared" ca="1" si="657"/>
        <v>-798.07545328480603</v>
      </c>
      <c r="AZ1222" s="52">
        <f t="shared" ca="1" si="644"/>
        <v>0</v>
      </c>
      <c r="BA1222" s="52">
        <f t="shared" ca="1" si="645"/>
        <v>0</v>
      </c>
      <c r="BB1222" s="52">
        <f t="shared" si="658"/>
        <v>0</v>
      </c>
      <c r="BC1222" s="39">
        <f t="shared" si="659"/>
        <v>0</v>
      </c>
      <c r="BD1222" s="51">
        <f t="shared" ca="1" si="660"/>
        <v>0</v>
      </c>
      <c r="BE1222" s="15">
        <f t="shared" ca="1" si="661"/>
        <v>38849.558545156084</v>
      </c>
      <c r="BF1222" s="39">
        <v>-12885.433000000001</v>
      </c>
      <c r="BG1222" s="15">
        <f t="shared" ca="1" si="662"/>
        <v>1062552.5535222241</v>
      </c>
      <c r="BH1222" s="15"/>
      <c r="BI1222" s="15"/>
    </row>
    <row r="1223" spans="1:61" ht="11.25" x14ac:dyDescent="0.2">
      <c r="A1223" s="20">
        <v>41509</v>
      </c>
      <c r="B1223" s="20"/>
      <c r="C1223" s="20">
        <v>1</v>
      </c>
      <c r="D1223" s="20">
        <f t="shared" si="646"/>
        <v>4</v>
      </c>
      <c r="E1223" s="47">
        <f t="shared" si="647"/>
        <v>3</v>
      </c>
      <c r="F1223" s="47">
        <f t="shared" si="648"/>
        <v>43</v>
      </c>
      <c r="G1223" s="21" t="s">
        <v>1304</v>
      </c>
      <c r="H1223" s="29">
        <v>1624</v>
      </c>
      <c r="I1223" s="48"/>
      <c r="J1223" s="29">
        <f t="shared" si="649"/>
        <v>2617.7910447761192</v>
      </c>
      <c r="K1223" s="125">
        <v>120870.1</v>
      </c>
      <c r="L1223" s="125">
        <v>537046.66</v>
      </c>
      <c r="M1223" s="125">
        <v>0</v>
      </c>
      <c r="N1223" s="126">
        <f t="shared" si="629"/>
        <v>296474.66940000001</v>
      </c>
      <c r="O1223" s="126">
        <f t="shared" ca="1" si="630"/>
        <v>510507.5781858082</v>
      </c>
      <c r="P1223" s="126">
        <f t="shared" ca="1" si="631"/>
        <v>64210</v>
      </c>
      <c r="Q1223" s="49">
        <f t="shared" si="650"/>
        <v>1</v>
      </c>
      <c r="R1223" s="49">
        <f t="shared" si="651"/>
        <v>0</v>
      </c>
      <c r="S1223" s="49">
        <f ca="1">OFFSET(V!$B$7,D1223,Q1223)*H1223</f>
        <v>7291.76</v>
      </c>
      <c r="T1223" s="49">
        <f ca="1">IF(R1223&gt;0,OFFSET(V!$I$7,D1223,R1223)*IF(R1223=1,H1223-9300,IF(R1223=2,H1223-18000,IF(R1223=3,H1223-45000,0))),0)</f>
        <v>0</v>
      </c>
      <c r="U1223" s="49">
        <f>IF(AND(I1223=1,H1223&gt;20000,H1223&lt;=45000),H1223*V!$G$7,0)+IF(AND(I1223=1,H1223&gt;45000,H1223&lt;=50000),V!$G$7/5000*(50000-H1223)*H1223,0)</f>
        <v>0</v>
      </c>
      <c r="V1223" s="50">
        <f t="shared" ca="1" si="632"/>
        <v>7291.76</v>
      </c>
      <c r="W1223" s="51">
        <v>0</v>
      </c>
      <c r="X1223" s="51">
        <v>0</v>
      </c>
      <c r="Y1223" s="52">
        <v>0</v>
      </c>
      <c r="Z1223" s="52">
        <v>65004.149618830983</v>
      </c>
      <c r="AA1223" s="52">
        <v>23021</v>
      </c>
      <c r="AB1223" s="138">
        <f t="shared" si="652"/>
        <v>22021</v>
      </c>
      <c r="AC1223" s="52">
        <v>62562.467340648371</v>
      </c>
      <c r="AD1223" s="138">
        <f t="shared" si="633"/>
        <v>0</v>
      </c>
      <c r="AE1223" s="138">
        <f t="shared" si="634"/>
        <v>1624</v>
      </c>
      <c r="AF1223" s="138">
        <f t="shared" si="635"/>
        <v>0</v>
      </c>
      <c r="AG1223" s="138">
        <f t="shared" si="636"/>
        <v>0</v>
      </c>
      <c r="AH1223" s="29"/>
      <c r="AI1223" s="29"/>
      <c r="AJ1223" s="15"/>
      <c r="AK1223" s="51">
        <f t="shared" ca="1" si="637"/>
        <v>1186896.9759748797</v>
      </c>
      <c r="AL1223" s="15">
        <f t="shared" ca="1" si="638"/>
        <v>1258398.7359748797</v>
      </c>
      <c r="AM1223" s="49">
        <f t="shared" ca="1" si="639"/>
        <v>7122.7542330998422</v>
      </c>
      <c r="AN1223" s="49">
        <f t="shared" ca="1" si="640"/>
        <v>0</v>
      </c>
      <c r="AO1223" s="15"/>
      <c r="AP1223" s="49">
        <f t="shared" ca="1" si="641"/>
        <v>36405.375275747072</v>
      </c>
      <c r="AQ1223" s="15">
        <f t="shared" si="653"/>
        <v>62562.467340648371</v>
      </c>
      <c r="AR1223" s="15">
        <f t="shared" si="654"/>
        <v>0</v>
      </c>
      <c r="AS1223" s="15"/>
      <c r="AT1223" s="15"/>
      <c r="AU1223" s="51">
        <f t="shared" si="642"/>
        <v>11010.5</v>
      </c>
      <c r="AV1223" s="51">
        <f t="shared" ca="1" si="643"/>
        <v>27135.426688444659</v>
      </c>
      <c r="AW1223" s="51">
        <f t="shared" ca="1" si="655"/>
        <v>0</v>
      </c>
      <c r="AX1223" s="15">
        <f t="shared" ca="1" si="656"/>
        <v>11988.834623543364</v>
      </c>
      <c r="AY1223" s="51">
        <f t="shared" ca="1" si="657"/>
        <v>-728.69726040505793</v>
      </c>
      <c r="AZ1223" s="52">
        <f t="shared" ca="1" si="644"/>
        <v>0</v>
      </c>
      <c r="BA1223" s="52">
        <f t="shared" ca="1" si="645"/>
        <v>0</v>
      </c>
      <c r="BB1223" s="52">
        <f t="shared" si="658"/>
        <v>0</v>
      </c>
      <c r="BC1223" s="39">
        <f t="shared" si="659"/>
        <v>0</v>
      </c>
      <c r="BD1223" s="51">
        <f t="shared" ca="1" si="660"/>
        <v>0</v>
      </c>
      <c r="BE1223" s="15">
        <f t="shared" ca="1" si="661"/>
        <v>73822.604703786681</v>
      </c>
      <c r="BF1223" s="39">
        <v>-20423.259999999998</v>
      </c>
      <c r="BG1223" s="15">
        <f t="shared" ca="1" si="662"/>
        <v>1318920.8349117662</v>
      </c>
      <c r="BH1223" s="15"/>
      <c r="BI1223" s="15"/>
    </row>
    <row r="1224" spans="1:61" ht="11.25" x14ac:dyDescent="0.2">
      <c r="A1224" s="20">
        <v>41510</v>
      </c>
      <c r="B1224" s="20"/>
      <c r="C1224" s="20">
        <v>1</v>
      </c>
      <c r="D1224" s="20">
        <f t="shared" si="646"/>
        <v>4</v>
      </c>
      <c r="E1224" s="47">
        <f t="shared" si="647"/>
        <v>3</v>
      </c>
      <c r="F1224" s="47">
        <f t="shared" si="648"/>
        <v>43</v>
      </c>
      <c r="G1224" s="21" t="s">
        <v>1305</v>
      </c>
      <c r="H1224" s="29">
        <v>1600</v>
      </c>
      <c r="I1224" s="48"/>
      <c r="J1224" s="29">
        <f t="shared" si="649"/>
        <v>2579.1044776119402</v>
      </c>
      <c r="K1224" s="125">
        <v>68218.5</v>
      </c>
      <c r="L1224" s="125">
        <v>64347.83</v>
      </c>
      <c r="M1224" s="125">
        <v>34609</v>
      </c>
      <c r="N1224" s="126">
        <f t="shared" si="629"/>
        <v>108821.9737</v>
      </c>
      <c r="O1224" s="126">
        <f t="shared" ca="1" si="630"/>
        <v>502963.13121754507</v>
      </c>
      <c r="P1224" s="126">
        <f t="shared" ca="1" si="631"/>
        <v>118242</v>
      </c>
      <c r="Q1224" s="49">
        <f t="shared" si="650"/>
        <v>1</v>
      </c>
      <c r="R1224" s="49">
        <f t="shared" si="651"/>
        <v>0</v>
      </c>
      <c r="S1224" s="49">
        <f ca="1">OFFSET(V!$B$7,D1224,Q1224)*H1224</f>
        <v>7184</v>
      </c>
      <c r="T1224" s="49">
        <f ca="1">IF(R1224&gt;0,OFFSET(V!$I$7,D1224,R1224)*IF(R1224=1,H1224-9300,IF(R1224=2,H1224-18000,IF(R1224=3,H1224-45000,0))),0)</f>
        <v>0</v>
      </c>
      <c r="U1224" s="49">
        <f>IF(AND(I1224=1,H1224&gt;20000,H1224&lt;=45000),H1224*V!$G$7,0)+IF(AND(I1224=1,H1224&gt;45000,H1224&lt;=50000),V!$G$7/5000*(50000-H1224)*H1224,0)</f>
        <v>0</v>
      </c>
      <c r="V1224" s="50">
        <f t="shared" ca="1" si="632"/>
        <v>7184</v>
      </c>
      <c r="W1224" s="51">
        <v>0</v>
      </c>
      <c r="X1224" s="51">
        <v>0</v>
      </c>
      <c r="Y1224" s="52">
        <v>0</v>
      </c>
      <c r="Z1224" s="52">
        <v>44933.904057324326</v>
      </c>
      <c r="AA1224" s="52">
        <v>1907</v>
      </c>
      <c r="AB1224" s="138">
        <f t="shared" si="652"/>
        <v>907</v>
      </c>
      <c r="AC1224" s="52">
        <v>43246.099234560461</v>
      </c>
      <c r="AD1224" s="138">
        <f t="shared" si="633"/>
        <v>0</v>
      </c>
      <c r="AE1224" s="138">
        <f t="shared" si="634"/>
        <v>1600</v>
      </c>
      <c r="AF1224" s="138">
        <f t="shared" si="635"/>
        <v>0</v>
      </c>
      <c r="AG1224" s="138">
        <f t="shared" si="636"/>
        <v>0</v>
      </c>
      <c r="AH1224" s="29"/>
      <c r="AI1224" s="29"/>
      <c r="AJ1224" s="15"/>
      <c r="AK1224" s="51">
        <f t="shared" ca="1" si="637"/>
        <v>1169356.6265762362</v>
      </c>
      <c r="AL1224" s="15">
        <f t="shared" ca="1" si="638"/>
        <v>1294782.6265762362</v>
      </c>
      <c r="AM1224" s="49">
        <f t="shared" ca="1" si="639"/>
        <v>7017.4918552707804</v>
      </c>
      <c r="AN1224" s="49">
        <f t="shared" ca="1" si="640"/>
        <v>0</v>
      </c>
      <c r="AO1224" s="15"/>
      <c r="AP1224" s="49">
        <f t="shared" ca="1" si="641"/>
        <v>25165.095603949299</v>
      </c>
      <c r="AQ1224" s="15">
        <f t="shared" si="653"/>
        <v>43246.099234560461</v>
      </c>
      <c r="AR1224" s="15">
        <f t="shared" si="654"/>
        <v>0</v>
      </c>
      <c r="AS1224" s="15"/>
      <c r="AT1224" s="15"/>
      <c r="AU1224" s="51">
        <f t="shared" si="642"/>
        <v>453.5</v>
      </c>
      <c r="AV1224" s="51">
        <f t="shared" ca="1" si="643"/>
        <v>26734.410530487348</v>
      </c>
      <c r="AW1224" s="51">
        <f t="shared" ca="1" si="655"/>
        <v>0</v>
      </c>
      <c r="AX1224" s="15">
        <f t="shared" ca="1" si="656"/>
        <v>9106.9068998761868</v>
      </c>
      <c r="AY1224" s="51">
        <f t="shared" ca="1" si="657"/>
        <v>-553.52987317647558</v>
      </c>
      <c r="AZ1224" s="52">
        <f t="shared" ca="1" si="644"/>
        <v>0</v>
      </c>
      <c r="BA1224" s="52">
        <f t="shared" ca="1" si="645"/>
        <v>0</v>
      </c>
      <c r="BB1224" s="52">
        <f t="shared" si="658"/>
        <v>0</v>
      </c>
      <c r="BC1224" s="39">
        <f t="shared" si="659"/>
        <v>0</v>
      </c>
      <c r="BD1224" s="51">
        <f t="shared" ca="1" si="660"/>
        <v>0</v>
      </c>
      <c r="BE1224" s="15">
        <f t="shared" ca="1" si="661"/>
        <v>51799.47626126017</v>
      </c>
      <c r="BF1224" s="39">
        <v>-15943.424999999999</v>
      </c>
      <c r="BG1224" s="15">
        <f t="shared" ca="1" si="662"/>
        <v>1337656.1696927671</v>
      </c>
      <c r="BH1224" s="15"/>
      <c r="BI1224" s="15"/>
    </row>
    <row r="1225" spans="1:61" ht="11.25" x14ac:dyDescent="0.2">
      <c r="A1225" s="20">
        <v>41511</v>
      </c>
      <c r="B1225" s="20"/>
      <c r="C1225" s="20">
        <v>1</v>
      </c>
      <c r="D1225" s="20">
        <f t="shared" si="646"/>
        <v>4</v>
      </c>
      <c r="E1225" s="47">
        <f t="shared" si="647"/>
        <v>3</v>
      </c>
      <c r="F1225" s="47">
        <f t="shared" si="648"/>
        <v>43</v>
      </c>
      <c r="G1225" s="21" t="s">
        <v>1306</v>
      </c>
      <c r="H1225" s="29">
        <v>2152</v>
      </c>
      <c r="I1225" s="48"/>
      <c r="J1225" s="29">
        <f t="shared" si="649"/>
        <v>3468.8955223880598</v>
      </c>
      <c r="K1225" s="125">
        <v>159382.85</v>
      </c>
      <c r="L1225" s="125">
        <v>200244.66</v>
      </c>
      <c r="M1225" s="125">
        <v>0</v>
      </c>
      <c r="N1225" s="126">
        <f t="shared" si="629"/>
        <v>192851.06940000001</v>
      </c>
      <c r="O1225" s="126">
        <f t="shared" ca="1" si="630"/>
        <v>676485.4114875982</v>
      </c>
      <c r="P1225" s="126">
        <f t="shared" ca="1" si="631"/>
        <v>145090</v>
      </c>
      <c r="Q1225" s="49">
        <f t="shared" si="650"/>
        <v>1</v>
      </c>
      <c r="R1225" s="49">
        <f t="shared" si="651"/>
        <v>0</v>
      </c>
      <c r="S1225" s="49">
        <f ca="1">OFFSET(V!$B$7,D1225,Q1225)*H1225</f>
        <v>9662.48</v>
      </c>
      <c r="T1225" s="49">
        <f ca="1">IF(R1225&gt;0,OFFSET(V!$I$7,D1225,R1225)*IF(R1225=1,H1225-9300,IF(R1225=2,H1225-18000,IF(R1225=3,H1225-45000,0))),0)</f>
        <v>0</v>
      </c>
      <c r="U1225" s="49">
        <f>IF(AND(I1225=1,H1225&gt;20000,H1225&lt;=45000),H1225*V!$G$7,0)+IF(AND(I1225=1,H1225&gt;45000,H1225&lt;=50000),V!$G$7/5000*(50000-H1225)*H1225,0)</f>
        <v>0</v>
      </c>
      <c r="V1225" s="50">
        <f t="shared" ca="1" si="632"/>
        <v>9662.48</v>
      </c>
      <c r="W1225" s="51">
        <v>10506.16</v>
      </c>
      <c r="X1225" s="51">
        <v>0</v>
      </c>
      <c r="Y1225" s="52">
        <v>0</v>
      </c>
      <c r="Z1225" s="52">
        <v>66152.511209784672</v>
      </c>
      <c r="AA1225" s="52">
        <v>0</v>
      </c>
      <c r="AB1225" s="138">
        <f t="shared" si="652"/>
        <v>0</v>
      </c>
      <c r="AC1225" s="52">
        <v>63667.694236939969</v>
      </c>
      <c r="AD1225" s="138">
        <f t="shared" si="633"/>
        <v>0</v>
      </c>
      <c r="AE1225" s="138">
        <f t="shared" si="634"/>
        <v>2152</v>
      </c>
      <c r="AF1225" s="138">
        <f t="shared" si="635"/>
        <v>0</v>
      </c>
      <c r="AG1225" s="138">
        <f t="shared" si="636"/>
        <v>0</v>
      </c>
      <c r="AH1225" s="29"/>
      <c r="AI1225" s="29"/>
      <c r="AJ1225" s="15"/>
      <c r="AK1225" s="51">
        <f t="shared" ca="1" si="637"/>
        <v>1572784.6627450378</v>
      </c>
      <c r="AL1225" s="15">
        <f t="shared" ca="1" si="638"/>
        <v>1738043.3027450377</v>
      </c>
      <c r="AM1225" s="49">
        <f t="shared" ca="1" si="639"/>
        <v>9438.5265453392003</v>
      </c>
      <c r="AN1225" s="49">
        <f t="shared" ca="1" si="640"/>
        <v>0</v>
      </c>
      <c r="AO1225" s="15"/>
      <c r="AP1225" s="49">
        <f t="shared" ca="1" si="641"/>
        <v>37048.511674208814</v>
      </c>
      <c r="AQ1225" s="15">
        <f t="shared" si="653"/>
        <v>63667.694236939969</v>
      </c>
      <c r="AR1225" s="15">
        <f t="shared" si="654"/>
        <v>0</v>
      </c>
      <c r="AS1225" s="15"/>
      <c r="AT1225" s="15"/>
      <c r="AU1225" s="51">
        <f t="shared" si="642"/>
        <v>0</v>
      </c>
      <c r="AV1225" s="51">
        <f t="shared" ca="1" si="643"/>
        <v>35957.782163505486</v>
      </c>
      <c r="AW1225" s="51">
        <f t="shared" ca="1" si="655"/>
        <v>0</v>
      </c>
      <c r="AX1225" s="15">
        <f t="shared" ca="1" si="656"/>
        <v>9338.5996007743306</v>
      </c>
      <c r="AY1225" s="51">
        <f t="shared" ca="1" si="657"/>
        <v>-567.61246266092587</v>
      </c>
      <c r="AZ1225" s="52">
        <f t="shared" ca="1" si="644"/>
        <v>0</v>
      </c>
      <c r="BA1225" s="52">
        <f t="shared" ca="1" si="645"/>
        <v>0</v>
      </c>
      <c r="BB1225" s="52">
        <f t="shared" si="658"/>
        <v>0</v>
      </c>
      <c r="BC1225" s="39">
        <f t="shared" si="659"/>
        <v>0</v>
      </c>
      <c r="BD1225" s="51">
        <f t="shared" ca="1" si="660"/>
        <v>0</v>
      </c>
      <c r="BE1225" s="15">
        <f t="shared" ca="1" si="661"/>
        <v>72438.681375053377</v>
      </c>
      <c r="BF1225" s="39">
        <v>-22551.748</v>
      </c>
      <c r="BG1225" s="15">
        <f t="shared" ca="1" si="662"/>
        <v>1797368.7626654305</v>
      </c>
      <c r="BH1225" s="15"/>
      <c r="BI1225" s="15"/>
    </row>
    <row r="1226" spans="1:61" ht="11.25" x14ac:dyDescent="0.2">
      <c r="A1226" s="20">
        <v>41512</v>
      </c>
      <c r="B1226" s="20"/>
      <c r="C1226" s="20">
        <v>1</v>
      </c>
      <c r="D1226" s="20">
        <f t="shared" si="646"/>
        <v>4</v>
      </c>
      <c r="E1226" s="47">
        <f t="shared" si="647"/>
        <v>3</v>
      </c>
      <c r="F1226" s="47">
        <f t="shared" si="648"/>
        <v>43</v>
      </c>
      <c r="G1226" s="21" t="s">
        <v>1307</v>
      </c>
      <c r="H1226" s="29">
        <v>1733</v>
      </c>
      <c r="I1226" s="48"/>
      <c r="J1226" s="29">
        <f t="shared" si="649"/>
        <v>2793.4925373134329</v>
      </c>
      <c r="K1226" s="125">
        <v>121862.55000000002</v>
      </c>
      <c r="L1226" s="125">
        <v>261074.86</v>
      </c>
      <c r="M1226" s="125">
        <v>0</v>
      </c>
      <c r="N1226" s="126">
        <f t="shared" si="629"/>
        <v>189560.23139999999</v>
      </c>
      <c r="O1226" s="126">
        <f t="shared" ca="1" si="630"/>
        <v>544771.94150000357</v>
      </c>
      <c r="P1226" s="126">
        <f t="shared" ca="1" si="631"/>
        <v>106564</v>
      </c>
      <c r="Q1226" s="49">
        <f t="shared" si="650"/>
        <v>1</v>
      </c>
      <c r="R1226" s="49">
        <f t="shared" si="651"/>
        <v>0</v>
      </c>
      <c r="S1226" s="49">
        <f ca="1">OFFSET(V!$B$7,D1226,Q1226)*H1226</f>
        <v>7781.17</v>
      </c>
      <c r="T1226" s="49">
        <f ca="1">IF(R1226&gt;0,OFFSET(V!$I$7,D1226,R1226)*IF(R1226=1,H1226-9300,IF(R1226=2,H1226-18000,IF(R1226=3,H1226-45000,0))),0)</f>
        <v>0</v>
      </c>
      <c r="U1226" s="49">
        <f>IF(AND(I1226=1,H1226&gt;20000,H1226&lt;=45000),H1226*V!$G$7,0)+IF(AND(I1226=1,H1226&gt;45000,H1226&lt;=50000),V!$G$7/5000*(50000-H1226)*H1226,0)</f>
        <v>0</v>
      </c>
      <c r="V1226" s="50">
        <f t="shared" ca="1" si="632"/>
        <v>7781.17</v>
      </c>
      <c r="W1226" s="51">
        <v>0</v>
      </c>
      <c r="X1226" s="51">
        <v>0</v>
      </c>
      <c r="Y1226" s="52">
        <v>1.5200000000000001E-3</v>
      </c>
      <c r="Z1226" s="52">
        <v>53657.914435005041</v>
      </c>
      <c r="AA1226" s="52">
        <v>2507</v>
      </c>
      <c r="AB1226" s="138">
        <f t="shared" si="652"/>
        <v>1507</v>
      </c>
      <c r="AC1226" s="52">
        <v>51642.418816210928</v>
      </c>
      <c r="AD1226" s="138">
        <f t="shared" si="633"/>
        <v>0</v>
      </c>
      <c r="AE1226" s="138">
        <f t="shared" si="634"/>
        <v>1733</v>
      </c>
      <c r="AF1226" s="138">
        <f t="shared" si="635"/>
        <v>0</v>
      </c>
      <c r="AG1226" s="138">
        <f t="shared" si="636"/>
        <v>0</v>
      </c>
      <c r="AH1226" s="29"/>
      <c r="AI1226" s="29"/>
      <c r="AJ1226" s="15"/>
      <c r="AK1226" s="51">
        <f t="shared" ca="1" si="637"/>
        <v>1266559.396160386</v>
      </c>
      <c r="AL1226" s="15">
        <f t="shared" ca="1" si="638"/>
        <v>1380904.566160386</v>
      </c>
      <c r="AM1226" s="49">
        <f t="shared" ca="1" si="639"/>
        <v>7600.8208657401647</v>
      </c>
      <c r="AN1226" s="49">
        <f t="shared" ca="1" si="640"/>
        <v>61.605809012388356</v>
      </c>
      <c r="AO1226" s="15"/>
      <c r="AP1226" s="49">
        <f t="shared" ca="1" si="641"/>
        <v>30050.950946589961</v>
      </c>
      <c r="AQ1226" s="15">
        <f t="shared" si="653"/>
        <v>51642.418816210928</v>
      </c>
      <c r="AR1226" s="15">
        <f t="shared" si="654"/>
        <v>0</v>
      </c>
      <c r="AS1226" s="15"/>
      <c r="AT1226" s="15"/>
      <c r="AU1226" s="51">
        <f t="shared" si="642"/>
        <v>753.5</v>
      </c>
      <c r="AV1226" s="51">
        <f t="shared" ca="1" si="643"/>
        <v>28956.70840583411</v>
      </c>
      <c r="AW1226" s="51">
        <f t="shared" ca="1" si="655"/>
        <v>0</v>
      </c>
      <c r="AX1226" s="15">
        <f t="shared" ca="1" si="656"/>
        <v>8118.7405362131467</v>
      </c>
      <c r="AY1226" s="51">
        <f t="shared" ca="1" si="657"/>
        <v>-493.46781171375233</v>
      </c>
      <c r="AZ1226" s="52">
        <f t="shared" ca="1" si="644"/>
        <v>0</v>
      </c>
      <c r="BA1226" s="52">
        <f t="shared" ca="1" si="645"/>
        <v>0</v>
      </c>
      <c r="BB1226" s="52">
        <f t="shared" si="658"/>
        <v>0</v>
      </c>
      <c r="BC1226" s="39">
        <f t="shared" si="659"/>
        <v>0</v>
      </c>
      <c r="BD1226" s="51">
        <f t="shared" ca="1" si="660"/>
        <v>0</v>
      </c>
      <c r="BE1226" s="15">
        <f t="shared" ca="1" si="661"/>
        <v>59267.691540710322</v>
      </c>
      <c r="BF1226" s="39">
        <v>-19615.932000000001</v>
      </c>
      <c r="BG1226" s="15">
        <f t="shared" ca="1" si="662"/>
        <v>1428218.7523758488</v>
      </c>
      <c r="BH1226" s="15"/>
      <c r="BI1226" s="15"/>
    </row>
    <row r="1227" spans="1:61" ht="11.25" x14ac:dyDescent="0.2">
      <c r="A1227" s="20">
        <v>41513</v>
      </c>
      <c r="B1227" s="20"/>
      <c r="C1227" s="20">
        <v>1</v>
      </c>
      <c r="D1227" s="20">
        <f t="shared" si="646"/>
        <v>4</v>
      </c>
      <c r="E1227" s="47">
        <f t="shared" si="647"/>
        <v>3</v>
      </c>
      <c r="F1227" s="47">
        <f t="shared" si="648"/>
        <v>43</v>
      </c>
      <c r="G1227" s="21" t="s">
        <v>1308</v>
      </c>
      <c r="H1227" s="29">
        <v>1211</v>
      </c>
      <c r="I1227" s="48"/>
      <c r="J1227" s="29">
        <f t="shared" si="649"/>
        <v>1952.0597014925372</v>
      </c>
      <c r="K1227" s="125">
        <v>83339.899999999994</v>
      </c>
      <c r="L1227" s="125">
        <v>232796.4</v>
      </c>
      <c r="M1227" s="125">
        <v>0</v>
      </c>
      <c r="N1227" s="126">
        <f t="shared" si="629"/>
        <v>150795.32399999999</v>
      </c>
      <c r="O1227" s="126">
        <f t="shared" ca="1" si="630"/>
        <v>380680.21994027944</v>
      </c>
      <c r="P1227" s="126">
        <f t="shared" ca="1" si="631"/>
        <v>68965</v>
      </c>
      <c r="Q1227" s="49">
        <f t="shared" si="650"/>
        <v>1</v>
      </c>
      <c r="R1227" s="49">
        <f t="shared" si="651"/>
        <v>0</v>
      </c>
      <c r="S1227" s="49">
        <f ca="1">OFFSET(V!$B$7,D1227,Q1227)*H1227</f>
        <v>5437.39</v>
      </c>
      <c r="T1227" s="49">
        <f ca="1">IF(R1227&gt;0,OFFSET(V!$I$7,D1227,R1227)*IF(R1227=1,H1227-9300,IF(R1227=2,H1227-18000,IF(R1227=3,H1227-45000,0))),0)</f>
        <v>0</v>
      </c>
      <c r="U1227" s="49">
        <f>IF(AND(I1227=1,H1227&gt;20000,H1227&lt;=45000),H1227*V!$G$7,0)+IF(AND(I1227=1,H1227&gt;45000,H1227&lt;=50000),V!$G$7/5000*(50000-H1227)*H1227,0)</f>
        <v>0</v>
      </c>
      <c r="V1227" s="50">
        <f t="shared" ca="1" si="632"/>
        <v>5437.39</v>
      </c>
      <c r="W1227" s="51">
        <v>0</v>
      </c>
      <c r="X1227" s="51">
        <v>0</v>
      </c>
      <c r="Y1227" s="52">
        <v>0</v>
      </c>
      <c r="Z1227" s="52">
        <v>24291.970378552789</v>
      </c>
      <c r="AA1227" s="52">
        <v>0</v>
      </c>
      <c r="AB1227" s="138">
        <f t="shared" si="652"/>
        <v>0</v>
      </c>
      <c r="AC1227" s="52">
        <v>23379.516728697381</v>
      </c>
      <c r="AD1227" s="138">
        <f t="shared" si="633"/>
        <v>0</v>
      </c>
      <c r="AE1227" s="138">
        <f t="shared" si="634"/>
        <v>1211</v>
      </c>
      <c r="AF1227" s="138">
        <f t="shared" si="635"/>
        <v>0</v>
      </c>
      <c r="AG1227" s="138">
        <f t="shared" si="636"/>
        <v>0</v>
      </c>
      <c r="AH1227" s="29"/>
      <c r="AI1227" s="29"/>
      <c r="AJ1227" s="15"/>
      <c r="AK1227" s="51">
        <f t="shared" ca="1" si="637"/>
        <v>885056.79673988884</v>
      </c>
      <c r="AL1227" s="15">
        <f t="shared" ca="1" si="638"/>
        <v>959459.18673988886</v>
      </c>
      <c r="AM1227" s="49">
        <f t="shared" ca="1" si="639"/>
        <v>5311.364147958072</v>
      </c>
      <c r="AN1227" s="49">
        <f t="shared" ca="1" si="640"/>
        <v>0</v>
      </c>
      <c r="AO1227" s="15"/>
      <c r="AP1227" s="49">
        <f t="shared" ca="1" si="641"/>
        <v>13604.643749733126</v>
      </c>
      <c r="AQ1227" s="15">
        <f t="shared" si="653"/>
        <v>23379.516728697381</v>
      </c>
      <c r="AR1227" s="15">
        <f t="shared" si="654"/>
        <v>0</v>
      </c>
      <c r="AS1227" s="15"/>
      <c r="AT1227" s="15"/>
      <c r="AU1227" s="51">
        <f t="shared" si="642"/>
        <v>0</v>
      </c>
      <c r="AV1227" s="51">
        <f t="shared" ca="1" si="643"/>
        <v>20234.606970262612</v>
      </c>
      <c r="AW1227" s="51">
        <f t="shared" ca="1" si="655"/>
        <v>0</v>
      </c>
      <c r="AX1227" s="15">
        <f t="shared" ca="1" si="656"/>
        <v>10459.733991298359</v>
      </c>
      <c r="AY1227" s="51">
        <f t="shared" ca="1" si="657"/>
        <v>-635.75649705409478</v>
      </c>
      <c r="AZ1227" s="52">
        <f t="shared" ca="1" si="644"/>
        <v>0</v>
      </c>
      <c r="BA1227" s="52">
        <f t="shared" ca="1" si="645"/>
        <v>0</v>
      </c>
      <c r="BB1227" s="52">
        <f t="shared" si="658"/>
        <v>0</v>
      </c>
      <c r="BC1227" s="39">
        <f t="shared" si="659"/>
        <v>0</v>
      </c>
      <c r="BD1227" s="51">
        <f t="shared" ca="1" si="660"/>
        <v>0</v>
      </c>
      <c r="BE1227" s="15">
        <f t="shared" ca="1" si="661"/>
        <v>33203.494222941648</v>
      </c>
      <c r="BF1227" s="39">
        <v>-13729.467000000001</v>
      </c>
      <c r="BG1227" s="15">
        <f t="shared" ca="1" si="662"/>
        <v>984244.57811078872</v>
      </c>
      <c r="BH1227" s="15"/>
      <c r="BI1227" s="15"/>
    </row>
    <row r="1228" spans="1:61" ht="11.25" x14ac:dyDescent="0.2">
      <c r="A1228" s="20">
        <v>41514</v>
      </c>
      <c r="B1228" s="20"/>
      <c r="C1228" s="20">
        <v>1</v>
      </c>
      <c r="D1228" s="20">
        <f t="shared" si="646"/>
        <v>4</v>
      </c>
      <c r="E1228" s="47">
        <f t="shared" si="647"/>
        <v>4</v>
      </c>
      <c r="F1228" s="47">
        <f t="shared" si="648"/>
        <v>44</v>
      </c>
      <c r="G1228" s="21" t="s">
        <v>1309</v>
      </c>
      <c r="H1228" s="29">
        <v>2988</v>
      </c>
      <c r="I1228" s="48"/>
      <c r="J1228" s="29">
        <f t="shared" si="649"/>
        <v>4816.4776119402986</v>
      </c>
      <c r="K1228" s="125">
        <v>244951.6</v>
      </c>
      <c r="L1228" s="125">
        <v>491230.63</v>
      </c>
      <c r="M1228" s="125">
        <v>33081</v>
      </c>
      <c r="N1228" s="126">
        <f t="shared" si="629"/>
        <v>401026.09770000004</v>
      </c>
      <c r="O1228" s="126">
        <f t="shared" ca="1" si="630"/>
        <v>939283.64754876553</v>
      </c>
      <c r="P1228" s="126">
        <f t="shared" ca="1" si="631"/>
        <v>161477</v>
      </c>
      <c r="Q1228" s="49">
        <f t="shared" si="650"/>
        <v>1</v>
      </c>
      <c r="R1228" s="49">
        <f t="shared" si="651"/>
        <v>0</v>
      </c>
      <c r="S1228" s="49">
        <f ca="1">OFFSET(V!$B$7,D1228,Q1228)*H1228</f>
        <v>13416.12</v>
      </c>
      <c r="T1228" s="49">
        <f ca="1">IF(R1228&gt;0,OFFSET(V!$I$7,D1228,R1228)*IF(R1228=1,H1228-9300,IF(R1228=2,H1228-18000,IF(R1228=3,H1228-45000,0))),0)</f>
        <v>0</v>
      </c>
      <c r="U1228" s="49">
        <f>IF(AND(I1228=1,H1228&gt;20000,H1228&lt;=45000),H1228*V!$G$7,0)+IF(AND(I1228=1,H1228&gt;45000,H1228&lt;=50000),V!$G$7/5000*(50000-H1228)*H1228,0)</f>
        <v>0</v>
      </c>
      <c r="V1228" s="50">
        <f t="shared" ca="1" si="632"/>
        <v>13416.12</v>
      </c>
      <c r="W1228" s="51">
        <v>15229.82</v>
      </c>
      <c r="X1228" s="51">
        <v>0</v>
      </c>
      <c r="Y1228" s="52">
        <v>0</v>
      </c>
      <c r="Z1228" s="52">
        <v>80736.00139531841</v>
      </c>
      <c r="AA1228" s="52">
        <v>9924</v>
      </c>
      <c r="AB1228" s="138">
        <f t="shared" si="652"/>
        <v>8924</v>
      </c>
      <c r="AC1228" s="52">
        <v>77703.400169485758</v>
      </c>
      <c r="AD1228" s="138">
        <f t="shared" si="633"/>
        <v>0</v>
      </c>
      <c r="AE1228" s="138">
        <f t="shared" si="634"/>
        <v>2988</v>
      </c>
      <c r="AF1228" s="138">
        <f t="shared" si="635"/>
        <v>0</v>
      </c>
      <c r="AG1228" s="138">
        <f t="shared" si="636"/>
        <v>0</v>
      </c>
      <c r="AH1228" s="29"/>
      <c r="AI1228" s="29"/>
      <c r="AJ1228" s="15"/>
      <c r="AK1228" s="51">
        <f t="shared" ca="1" si="637"/>
        <v>2183773.5001311214</v>
      </c>
      <c r="AL1228" s="15">
        <f t="shared" ca="1" si="638"/>
        <v>2373896.4401311213</v>
      </c>
      <c r="AM1228" s="49">
        <f t="shared" ca="1" si="639"/>
        <v>13105.166039718184</v>
      </c>
      <c r="AN1228" s="49">
        <f t="shared" ca="1" si="640"/>
        <v>0</v>
      </c>
      <c r="AO1228" s="15"/>
      <c r="AP1228" s="49">
        <f t="shared" ca="1" si="641"/>
        <v>45215.950770754258</v>
      </c>
      <c r="AQ1228" s="15">
        <f t="shared" si="653"/>
        <v>77703.400169485758</v>
      </c>
      <c r="AR1228" s="15">
        <f t="shared" si="654"/>
        <v>0</v>
      </c>
      <c r="AS1228" s="15"/>
      <c r="AT1228" s="15"/>
      <c r="AU1228" s="51">
        <f t="shared" si="642"/>
        <v>4462</v>
      </c>
      <c r="AV1228" s="51">
        <f t="shared" ca="1" si="643"/>
        <v>49926.511665685124</v>
      </c>
      <c r="AW1228" s="51">
        <f t="shared" ca="1" si="655"/>
        <v>0</v>
      </c>
      <c r="AX1228" s="15">
        <f t="shared" ca="1" si="656"/>
        <v>21901.062266953624</v>
      </c>
      <c r="AY1228" s="51">
        <f t="shared" ca="1" si="657"/>
        <v>-1331.1755958789643</v>
      </c>
      <c r="AZ1228" s="52">
        <f t="shared" ca="1" si="644"/>
        <v>0</v>
      </c>
      <c r="BA1228" s="52">
        <f t="shared" ca="1" si="645"/>
        <v>0</v>
      </c>
      <c r="BB1228" s="52">
        <f t="shared" si="658"/>
        <v>0</v>
      </c>
      <c r="BC1228" s="39">
        <f t="shared" si="659"/>
        <v>0</v>
      </c>
      <c r="BD1228" s="51">
        <f t="shared" ca="1" si="660"/>
        <v>0</v>
      </c>
      <c r="BE1228" s="15">
        <f t="shared" ca="1" si="661"/>
        <v>98273.286840560424</v>
      </c>
      <c r="BF1228" s="39">
        <v>-33455.019999999997</v>
      </c>
      <c r="BG1228" s="15">
        <f t="shared" ca="1" si="662"/>
        <v>2451819.8730114</v>
      </c>
      <c r="BH1228" s="15"/>
      <c r="BI1228" s="15"/>
    </row>
    <row r="1229" spans="1:61" ht="11.25" x14ac:dyDescent="0.2">
      <c r="A1229" s="20">
        <v>41515</v>
      </c>
      <c r="B1229" s="20"/>
      <c r="C1229" s="20">
        <v>1</v>
      </c>
      <c r="D1229" s="20">
        <f t="shared" si="646"/>
        <v>4</v>
      </c>
      <c r="E1229" s="47">
        <f t="shared" si="647"/>
        <v>3</v>
      </c>
      <c r="F1229" s="47">
        <f t="shared" si="648"/>
        <v>43</v>
      </c>
      <c r="G1229" s="21" t="s">
        <v>1310</v>
      </c>
      <c r="H1229" s="29">
        <v>1218</v>
      </c>
      <c r="I1229" s="48"/>
      <c r="J1229" s="29">
        <f t="shared" si="649"/>
        <v>1963.3432835820895</v>
      </c>
      <c r="K1229" s="125">
        <v>106765.85</v>
      </c>
      <c r="L1229" s="125">
        <v>174278.57</v>
      </c>
      <c r="M1229" s="125">
        <v>0</v>
      </c>
      <c r="N1229" s="126">
        <f t="shared" si="629"/>
        <v>144840.05430000002</v>
      </c>
      <c r="O1229" s="126">
        <f t="shared" ca="1" si="630"/>
        <v>382880.68363935617</v>
      </c>
      <c r="P1229" s="126">
        <f t="shared" ca="1" si="631"/>
        <v>71412</v>
      </c>
      <c r="Q1229" s="49">
        <f t="shared" si="650"/>
        <v>1</v>
      </c>
      <c r="R1229" s="49">
        <f t="shared" si="651"/>
        <v>0</v>
      </c>
      <c r="S1229" s="49">
        <f ca="1">OFFSET(V!$B$7,D1229,Q1229)*H1229</f>
        <v>5468.8200000000006</v>
      </c>
      <c r="T1229" s="49">
        <f ca="1">IF(R1229&gt;0,OFFSET(V!$I$7,D1229,R1229)*IF(R1229=1,H1229-9300,IF(R1229=2,H1229-18000,IF(R1229=3,H1229-45000,0))),0)</f>
        <v>0</v>
      </c>
      <c r="U1229" s="49">
        <f>IF(AND(I1229=1,H1229&gt;20000,H1229&lt;=45000),H1229*V!$G$7,0)+IF(AND(I1229=1,H1229&gt;45000,H1229&lt;=50000),V!$G$7/5000*(50000-H1229)*H1229,0)</f>
        <v>0</v>
      </c>
      <c r="V1229" s="50">
        <f t="shared" ca="1" si="632"/>
        <v>5468.8200000000006</v>
      </c>
      <c r="W1229" s="51">
        <v>0</v>
      </c>
      <c r="X1229" s="51">
        <v>0</v>
      </c>
      <c r="Y1229" s="52">
        <v>0</v>
      </c>
      <c r="Z1229" s="52">
        <v>18622.530032048719</v>
      </c>
      <c r="AA1229" s="52">
        <v>0</v>
      </c>
      <c r="AB1229" s="138">
        <f t="shared" si="652"/>
        <v>0</v>
      </c>
      <c r="AC1229" s="52">
        <v>17923.031587398586</v>
      </c>
      <c r="AD1229" s="138">
        <f t="shared" si="633"/>
        <v>0</v>
      </c>
      <c r="AE1229" s="138">
        <f t="shared" si="634"/>
        <v>1218</v>
      </c>
      <c r="AF1229" s="138">
        <f t="shared" si="635"/>
        <v>0</v>
      </c>
      <c r="AG1229" s="138">
        <f t="shared" si="636"/>
        <v>0</v>
      </c>
      <c r="AH1229" s="29"/>
      <c r="AI1229" s="29"/>
      <c r="AJ1229" s="15"/>
      <c r="AK1229" s="51">
        <f t="shared" ca="1" si="637"/>
        <v>890172.73198115989</v>
      </c>
      <c r="AL1229" s="15">
        <f t="shared" ca="1" si="638"/>
        <v>967053.55198115984</v>
      </c>
      <c r="AM1229" s="49">
        <f t="shared" ca="1" si="639"/>
        <v>5342.0656748248821</v>
      </c>
      <c r="AN1229" s="49">
        <f t="shared" ca="1" si="640"/>
        <v>0</v>
      </c>
      <c r="AO1229" s="15"/>
      <c r="AP1229" s="49">
        <f t="shared" ca="1" si="641"/>
        <v>10429.491015204454</v>
      </c>
      <c r="AQ1229" s="15">
        <f t="shared" si="653"/>
        <v>17923.031587398586</v>
      </c>
      <c r="AR1229" s="15">
        <f t="shared" si="654"/>
        <v>0</v>
      </c>
      <c r="AS1229" s="15"/>
      <c r="AT1229" s="15"/>
      <c r="AU1229" s="51">
        <f t="shared" si="642"/>
        <v>0</v>
      </c>
      <c r="AV1229" s="51">
        <f t="shared" ca="1" si="643"/>
        <v>20351.570016333495</v>
      </c>
      <c r="AW1229" s="51">
        <f t="shared" ca="1" si="655"/>
        <v>0</v>
      </c>
      <c r="AX1229" s="15">
        <f t="shared" ca="1" si="656"/>
        <v>12858.029444139363</v>
      </c>
      <c r="AY1229" s="51">
        <f t="shared" ca="1" si="657"/>
        <v>-781.52807377558827</v>
      </c>
      <c r="AZ1229" s="52">
        <f t="shared" ca="1" si="644"/>
        <v>0</v>
      </c>
      <c r="BA1229" s="52">
        <f t="shared" ca="1" si="645"/>
        <v>0</v>
      </c>
      <c r="BB1229" s="52">
        <f t="shared" si="658"/>
        <v>0</v>
      </c>
      <c r="BC1229" s="39">
        <f t="shared" si="659"/>
        <v>0</v>
      </c>
      <c r="BD1229" s="51">
        <f t="shared" ca="1" si="660"/>
        <v>0</v>
      </c>
      <c r="BE1229" s="15">
        <f t="shared" ca="1" si="661"/>
        <v>29999.53295776236</v>
      </c>
      <c r="BF1229" s="39">
        <v>-13540.986000000001</v>
      </c>
      <c r="BG1229" s="15">
        <f t="shared" ca="1" si="662"/>
        <v>988854.16461374704</v>
      </c>
      <c r="BH1229" s="15"/>
      <c r="BI1229" s="15"/>
    </row>
    <row r="1230" spans="1:61" ht="11.25" x14ac:dyDescent="0.2">
      <c r="A1230" s="20">
        <v>41516</v>
      </c>
      <c r="B1230" s="20"/>
      <c r="C1230" s="20">
        <v>1</v>
      </c>
      <c r="D1230" s="20">
        <f t="shared" si="646"/>
        <v>4</v>
      </c>
      <c r="E1230" s="47">
        <f t="shared" si="647"/>
        <v>5</v>
      </c>
      <c r="F1230" s="47">
        <f t="shared" si="648"/>
        <v>45</v>
      </c>
      <c r="G1230" s="21" t="s">
        <v>1311</v>
      </c>
      <c r="H1230" s="29">
        <v>9082</v>
      </c>
      <c r="I1230" s="48"/>
      <c r="J1230" s="29">
        <f t="shared" si="649"/>
        <v>14684.517412935324</v>
      </c>
      <c r="K1230" s="125">
        <v>637482.44999999995</v>
      </c>
      <c r="L1230" s="125">
        <v>1382382.26</v>
      </c>
      <c r="M1230" s="125">
        <v>45088</v>
      </c>
      <c r="N1230" s="126">
        <f t="shared" si="629"/>
        <v>1043204.4454</v>
      </c>
      <c r="O1230" s="126">
        <f t="shared" ca="1" si="630"/>
        <v>2863695.8768212413</v>
      </c>
      <c r="P1230" s="126">
        <f t="shared" ca="1" si="631"/>
        <v>546147</v>
      </c>
      <c r="Q1230" s="49">
        <f t="shared" si="650"/>
        <v>1</v>
      </c>
      <c r="R1230" s="49">
        <f t="shared" si="651"/>
        <v>0</v>
      </c>
      <c r="S1230" s="49">
        <f ca="1">OFFSET(V!$B$7,D1230,Q1230)*H1230</f>
        <v>40778.18</v>
      </c>
      <c r="T1230" s="49">
        <f ca="1">IF(R1230&gt;0,OFFSET(V!$I$7,D1230,R1230)*IF(R1230=1,H1230-9300,IF(R1230=2,H1230-18000,IF(R1230=3,H1230-45000,0))),0)</f>
        <v>0</v>
      </c>
      <c r="U1230" s="49">
        <f>IF(AND(I1230=1,H1230&gt;20000,H1230&lt;=45000),H1230*V!$G$7,0)+IF(AND(I1230=1,H1230&gt;45000,H1230&lt;=50000),V!$G$7/5000*(50000-H1230)*H1230,0)</f>
        <v>0</v>
      </c>
      <c r="V1230" s="50">
        <f t="shared" ca="1" si="632"/>
        <v>40778.18</v>
      </c>
      <c r="W1230" s="51">
        <v>45986.400000000001</v>
      </c>
      <c r="X1230" s="51">
        <v>0</v>
      </c>
      <c r="Y1230" s="52">
        <v>0</v>
      </c>
      <c r="Z1230" s="52">
        <v>275641.19968314643</v>
      </c>
      <c r="AA1230" s="52">
        <v>13537</v>
      </c>
      <c r="AB1230" s="138">
        <f t="shared" si="652"/>
        <v>12537</v>
      </c>
      <c r="AC1230" s="52">
        <v>265287.58016270329</v>
      </c>
      <c r="AD1230" s="138">
        <f t="shared" si="633"/>
        <v>0</v>
      </c>
      <c r="AE1230" s="138">
        <f t="shared" si="634"/>
        <v>9082</v>
      </c>
      <c r="AF1230" s="138">
        <f t="shared" si="635"/>
        <v>0</v>
      </c>
      <c r="AG1230" s="138">
        <f t="shared" si="636"/>
        <v>0</v>
      </c>
      <c r="AH1230" s="29"/>
      <c r="AI1230" s="29"/>
      <c r="AJ1230" s="15"/>
      <c r="AK1230" s="51">
        <f t="shared" ca="1" si="637"/>
        <v>6657906.9959932491</v>
      </c>
      <c r="AL1230" s="15">
        <f t="shared" ca="1" si="638"/>
        <v>7290818.5759932492</v>
      </c>
      <c r="AM1230" s="49">
        <f t="shared" ca="1" si="639"/>
        <v>39833.038143480771</v>
      </c>
      <c r="AN1230" s="49">
        <f t="shared" ca="1" si="640"/>
        <v>0</v>
      </c>
      <c r="AO1230" s="15"/>
      <c r="AP1230" s="49">
        <f t="shared" ca="1" si="641"/>
        <v>154372.01124488065</v>
      </c>
      <c r="AQ1230" s="15">
        <f t="shared" si="653"/>
        <v>265287.58016270329</v>
      </c>
      <c r="AR1230" s="15">
        <f t="shared" si="654"/>
        <v>0</v>
      </c>
      <c r="AS1230" s="15"/>
      <c r="AT1230" s="15"/>
      <c r="AU1230" s="51">
        <f t="shared" si="642"/>
        <v>6268.5</v>
      </c>
      <c r="AV1230" s="51">
        <f t="shared" ca="1" si="643"/>
        <v>151751.19777367881</v>
      </c>
      <c r="AW1230" s="51">
        <f t="shared" ca="1" si="655"/>
        <v>0</v>
      </c>
      <c r="AX1230" s="15">
        <f t="shared" ca="1" si="656"/>
        <v>47104.128855856135</v>
      </c>
      <c r="AY1230" s="51">
        <f t="shared" ca="1" si="657"/>
        <v>-2863.0513914691378</v>
      </c>
      <c r="AZ1230" s="52">
        <f t="shared" ca="1" si="644"/>
        <v>0</v>
      </c>
      <c r="BA1230" s="52">
        <f t="shared" ca="1" si="645"/>
        <v>0</v>
      </c>
      <c r="BB1230" s="52">
        <f t="shared" si="658"/>
        <v>0</v>
      </c>
      <c r="BC1230" s="39">
        <f t="shared" si="659"/>
        <v>0</v>
      </c>
      <c r="BD1230" s="51">
        <f t="shared" ca="1" si="660"/>
        <v>0</v>
      </c>
      <c r="BE1230" s="15">
        <f t="shared" ca="1" si="661"/>
        <v>309528.65762709029</v>
      </c>
      <c r="BF1230" s="39">
        <v>-100302.183</v>
      </c>
      <c r="BG1230" s="15">
        <f t="shared" ca="1" si="662"/>
        <v>7539878.08876382</v>
      </c>
      <c r="BH1230" s="15"/>
      <c r="BI1230" s="15"/>
    </row>
    <row r="1231" spans="1:61" ht="11.25" x14ac:dyDescent="0.2">
      <c r="A1231" s="20">
        <v>41517</v>
      </c>
      <c r="B1231" s="20"/>
      <c r="C1231" s="20">
        <v>1</v>
      </c>
      <c r="D1231" s="20">
        <f t="shared" si="646"/>
        <v>4</v>
      </c>
      <c r="E1231" s="47">
        <f t="shared" si="647"/>
        <v>4</v>
      </c>
      <c r="F1231" s="47">
        <f t="shared" si="648"/>
        <v>44</v>
      </c>
      <c r="G1231" s="21" t="s">
        <v>1312</v>
      </c>
      <c r="H1231" s="29">
        <v>3354</v>
      </c>
      <c r="I1231" s="48"/>
      <c r="J1231" s="29">
        <f t="shared" si="649"/>
        <v>5406.4477611940301</v>
      </c>
      <c r="K1231" s="125">
        <v>233572.39999999997</v>
      </c>
      <c r="L1231" s="125">
        <v>670765.09</v>
      </c>
      <c r="M1231" s="125">
        <v>0</v>
      </c>
      <c r="N1231" s="126">
        <f t="shared" si="629"/>
        <v>429770.51309999998</v>
      </c>
      <c r="O1231" s="126">
        <f t="shared" ca="1" si="630"/>
        <v>1054336.463814779</v>
      </c>
      <c r="P1231" s="126">
        <f t="shared" ca="1" si="631"/>
        <v>187370</v>
      </c>
      <c r="Q1231" s="49">
        <f t="shared" si="650"/>
        <v>1</v>
      </c>
      <c r="R1231" s="49">
        <f t="shared" si="651"/>
        <v>0</v>
      </c>
      <c r="S1231" s="49">
        <f ca="1">OFFSET(V!$B$7,D1231,Q1231)*H1231</f>
        <v>15059.460000000001</v>
      </c>
      <c r="T1231" s="49">
        <f ca="1">IF(R1231&gt;0,OFFSET(V!$I$7,D1231,R1231)*IF(R1231=1,H1231-9300,IF(R1231=2,H1231-18000,IF(R1231=3,H1231-45000,0))),0)</f>
        <v>0</v>
      </c>
      <c r="U1231" s="49">
        <f>IF(AND(I1231=1,H1231&gt;20000,H1231&lt;=45000),H1231*V!$G$7,0)+IF(AND(I1231=1,H1231&gt;45000,H1231&lt;=50000),V!$G$7/5000*(50000-H1231)*H1231,0)</f>
        <v>0</v>
      </c>
      <c r="V1231" s="50">
        <f t="shared" ca="1" si="632"/>
        <v>15059.460000000001</v>
      </c>
      <c r="W1231" s="51">
        <v>17172.739999999998</v>
      </c>
      <c r="X1231" s="51">
        <v>0</v>
      </c>
      <c r="Y1231" s="52">
        <v>0</v>
      </c>
      <c r="Z1231" s="52">
        <v>128902.75648059999</v>
      </c>
      <c r="AA1231" s="52">
        <v>6923</v>
      </c>
      <c r="AB1231" s="138">
        <f t="shared" si="652"/>
        <v>5923</v>
      </c>
      <c r="AC1231" s="52">
        <v>124060.91826022284</v>
      </c>
      <c r="AD1231" s="138">
        <f t="shared" si="633"/>
        <v>0</v>
      </c>
      <c r="AE1231" s="138">
        <f t="shared" si="634"/>
        <v>3354</v>
      </c>
      <c r="AF1231" s="138">
        <f t="shared" si="635"/>
        <v>0</v>
      </c>
      <c r="AG1231" s="138">
        <f t="shared" si="636"/>
        <v>0</v>
      </c>
      <c r="AH1231" s="29"/>
      <c r="AI1231" s="29"/>
      <c r="AJ1231" s="15"/>
      <c r="AK1231" s="51">
        <f t="shared" ca="1" si="637"/>
        <v>2451263.8284604354</v>
      </c>
      <c r="AL1231" s="15">
        <f t="shared" ca="1" si="638"/>
        <v>2670866.0284604356</v>
      </c>
      <c r="AM1231" s="49">
        <f t="shared" ca="1" si="639"/>
        <v>14710.417301611375</v>
      </c>
      <c r="AN1231" s="49">
        <f t="shared" ca="1" si="640"/>
        <v>0</v>
      </c>
      <c r="AO1231" s="15"/>
      <c r="AP1231" s="49">
        <f t="shared" ca="1" si="641"/>
        <v>72191.594710055884</v>
      </c>
      <c r="AQ1231" s="15">
        <f t="shared" si="653"/>
        <v>124060.91826022284</v>
      </c>
      <c r="AR1231" s="15">
        <f t="shared" si="654"/>
        <v>0</v>
      </c>
      <c r="AS1231" s="15"/>
      <c r="AT1231" s="15"/>
      <c r="AU1231" s="51">
        <f t="shared" si="642"/>
        <v>2961.5</v>
      </c>
      <c r="AV1231" s="51">
        <f t="shared" ca="1" si="643"/>
        <v>56042.008074534104</v>
      </c>
      <c r="AW1231" s="51">
        <f t="shared" ca="1" si="655"/>
        <v>0</v>
      </c>
      <c r="AX1231" s="15">
        <f t="shared" ca="1" si="656"/>
        <v>7134.1845243671414</v>
      </c>
      <c r="AY1231" s="51">
        <f t="shared" ca="1" si="657"/>
        <v>-433.62519222022644</v>
      </c>
      <c r="AZ1231" s="52">
        <f t="shared" ca="1" si="644"/>
        <v>0</v>
      </c>
      <c r="BA1231" s="52">
        <f t="shared" ca="1" si="645"/>
        <v>0</v>
      </c>
      <c r="BB1231" s="52">
        <f t="shared" si="658"/>
        <v>0</v>
      </c>
      <c r="BC1231" s="39">
        <f t="shared" si="659"/>
        <v>0</v>
      </c>
      <c r="BD1231" s="51">
        <f t="shared" ca="1" si="660"/>
        <v>0</v>
      </c>
      <c r="BE1231" s="15">
        <f t="shared" ca="1" si="661"/>
        <v>130761.47759236976</v>
      </c>
      <c r="BF1231" s="39">
        <v>-38160.516000000003</v>
      </c>
      <c r="BG1231" s="15">
        <f t="shared" ca="1" si="662"/>
        <v>2778177.4073544168</v>
      </c>
      <c r="BH1231" s="15"/>
      <c r="BI1231" s="15"/>
    </row>
    <row r="1232" spans="1:61" ht="11.25" x14ac:dyDescent="0.2">
      <c r="A1232" s="20">
        <v>41518</v>
      </c>
      <c r="B1232" s="20"/>
      <c r="C1232" s="20">
        <v>1</v>
      </c>
      <c r="D1232" s="20">
        <f t="shared" si="646"/>
        <v>4</v>
      </c>
      <c r="E1232" s="47">
        <f t="shared" si="647"/>
        <v>3</v>
      </c>
      <c r="F1232" s="47">
        <f t="shared" si="648"/>
        <v>43</v>
      </c>
      <c r="G1232" s="21" t="s">
        <v>1313</v>
      </c>
      <c r="H1232" s="29">
        <v>2272</v>
      </c>
      <c r="I1232" s="48"/>
      <c r="J1232" s="29">
        <f t="shared" si="649"/>
        <v>3662.3283582089553</v>
      </c>
      <c r="K1232" s="125">
        <v>180487.09999999998</v>
      </c>
      <c r="L1232" s="125">
        <v>718523.54</v>
      </c>
      <c r="M1232" s="125">
        <v>0</v>
      </c>
      <c r="N1232" s="126">
        <f t="shared" si="629"/>
        <v>410174.89260000002</v>
      </c>
      <c r="O1232" s="126">
        <f t="shared" ca="1" si="630"/>
        <v>714207.6463289141</v>
      </c>
      <c r="P1232" s="126">
        <f t="shared" ca="1" si="631"/>
        <v>91210</v>
      </c>
      <c r="Q1232" s="49">
        <f t="shared" si="650"/>
        <v>1</v>
      </c>
      <c r="R1232" s="49">
        <f t="shared" si="651"/>
        <v>0</v>
      </c>
      <c r="S1232" s="49">
        <f ca="1">OFFSET(V!$B$7,D1232,Q1232)*H1232</f>
        <v>10201.280000000001</v>
      </c>
      <c r="T1232" s="49">
        <f ca="1">IF(R1232&gt;0,OFFSET(V!$I$7,D1232,R1232)*IF(R1232=1,H1232-9300,IF(R1232=2,H1232-18000,IF(R1232=3,H1232-45000,0))),0)</f>
        <v>0</v>
      </c>
      <c r="U1232" s="49">
        <f>IF(AND(I1232=1,H1232&gt;20000,H1232&lt;=45000),H1232*V!$G$7,0)+IF(AND(I1232=1,H1232&gt;45000,H1232&lt;=50000),V!$G$7/5000*(50000-H1232)*H1232,0)</f>
        <v>0</v>
      </c>
      <c r="V1232" s="50">
        <f t="shared" ca="1" si="632"/>
        <v>10201.280000000001</v>
      </c>
      <c r="W1232" s="51">
        <v>11565</v>
      </c>
      <c r="X1232" s="51">
        <v>0</v>
      </c>
      <c r="Y1232" s="52">
        <v>0</v>
      </c>
      <c r="Z1232" s="52">
        <v>44258.279252632565</v>
      </c>
      <c r="AA1232" s="52">
        <v>0</v>
      </c>
      <c r="AB1232" s="138">
        <f t="shared" si="652"/>
        <v>0</v>
      </c>
      <c r="AC1232" s="52">
        <v>42595.85221147172</v>
      </c>
      <c r="AD1232" s="138">
        <f t="shared" si="633"/>
        <v>0</v>
      </c>
      <c r="AE1232" s="138">
        <f t="shared" si="634"/>
        <v>2272</v>
      </c>
      <c r="AF1232" s="138">
        <f t="shared" si="635"/>
        <v>0</v>
      </c>
      <c r="AG1232" s="138">
        <f t="shared" si="636"/>
        <v>0</v>
      </c>
      <c r="AH1232" s="29"/>
      <c r="AI1232" s="29"/>
      <c r="AJ1232" s="15"/>
      <c r="AK1232" s="51">
        <f t="shared" ca="1" si="637"/>
        <v>1660486.4097382557</v>
      </c>
      <c r="AL1232" s="15">
        <f t="shared" ca="1" si="638"/>
        <v>1773462.6897382557</v>
      </c>
      <c r="AM1232" s="49">
        <f t="shared" ca="1" si="639"/>
        <v>9964.838434484509</v>
      </c>
      <c r="AN1232" s="49">
        <f t="shared" ca="1" si="640"/>
        <v>0</v>
      </c>
      <c r="AO1232" s="15"/>
      <c r="AP1232" s="49">
        <f t="shared" ca="1" si="641"/>
        <v>24786.713997472878</v>
      </c>
      <c r="AQ1232" s="15">
        <f t="shared" si="653"/>
        <v>42595.85221147172</v>
      </c>
      <c r="AR1232" s="15">
        <f t="shared" si="654"/>
        <v>0</v>
      </c>
      <c r="AS1232" s="15"/>
      <c r="AT1232" s="15"/>
      <c r="AU1232" s="51">
        <f t="shared" si="642"/>
        <v>0</v>
      </c>
      <c r="AV1232" s="51">
        <f t="shared" ca="1" si="643"/>
        <v>37962.862953292039</v>
      </c>
      <c r="AW1232" s="51">
        <f t="shared" ca="1" si="655"/>
        <v>0</v>
      </c>
      <c r="AX1232" s="15">
        <f t="shared" ca="1" si="656"/>
        <v>20153.724739293197</v>
      </c>
      <c r="AY1232" s="51">
        <f t="shared" ca="1" si="657"/>
        <v>-1224.9701047373426</v>
      </c>
      <c r="AZ1232" s="52">
        <f t="shared" ca="1" si="644"/>
        <v>0</v>
      </c>
      <c r="BA1232" s="52">
        <f t="shared" ca="1" si="645"/>
        <v>0</v>
      </c>
      <c r="BB1232" s="52">
        <f t="shared" si="658"/>
        <v>0</v>
      </c>
      <c r="BC1232" s="39">
        <f t="shared" si="659"/>
        <v>0</v>
      </c>
      <c r="BD1232" s="51">
        <f t="shared" ca="1" si="660"/>
        <v>0</v>
      </c>
      <c r="BE1232" s="15">
        <f t="shared" ca="1" si="661"/>
        <v>61524.606846027571</v>
      </c>
      <c r="BF1232" s="39">
        <v>-28195.753000000001</v>
      </c>
      <c r="BG1232" s="15">
        <f t="shared" ca="1" si="662"/>
        <v>1816756.3820187678</v>
      </c>
      <c r="BH1232" s="15"/>
      <c r="BI1232" s="15"/>
    </row>
    <row r="1233" spans="1:61" ht="11.25" x14ac:dyDescent="0.2">
      <c r="A1233" s="20">
        <v>41521</v>
      </c>
      <c r="B1233" s="20"/>
      <c r="C1233" s="20">
        <v>1</v>
      </c>
      <c r="D1233" s="20">
        <f t="shared" si="646"/>
        <v>4</v>
      </c>
      <c r="E1233" s="47">
        <f t="shared" si="647"/>
        <v>4</v>
      </c>
      <c r="F1233" s="47">
        <f t="shared" si="648"/>
        <v>44</v>
      </c>
      <c r="G1233" s="21" t="s">
        <v>1314</v>
      </c>
      <c r="H1233" s="29">
        <v>3009</v>
      </c>
      <c r="I1233" s="48"/>
      <c r="J1233" s="29">
        <f t="shared" si="649"/>
        <v>4850.3283582089553</v>
      </c>
      <c r="K1233" s="125">
        <v>278040.95</v>
      </c>
      <c r="L1233" s="125">
        <v>859788.3</v>
      </c>
      <c r="M1233" s="125">
        <v>0</v>
      </c>
      <c r="N1233" s="126">
        <f t="shared" si="629"/>
        <v>535506.92100000009</v>
      </c>
      <c r="O1233" s="126">
        <f t="shared" ca="1" si="630"/>
        <v>945885.03864599578</v>
      </c>
      <c r="P1233" s="126">
        <f t="shared" ca="1" si="631"/>
        <v>123113</v>
      </c>
      <c r="Q1233" s="49">
        <f t="shared" si="650"/>
        <v>1</v>
      </c>
      <c r="R1233" s="49">
        <f t="shared" si="651"/>
        <v>0</v>
      </c>
      <c r="S1233" s="49">
        <f ca="1">OFFSET(V!$B$7,D1233,Q1233)*H1233</f>
        <v>13510.41</v>
      </c>
      <c r="T1233" s="49">
        <f ca="1">IF(R1233&gt;0,OFFSET(V!$I$7,D1233,R1233)*IF(R1233=1,H1233-9300,IF(R1233=2,H1233-18000,IF(R1233=3,H1233-45000,0))),0)</f>
        <v>0</v>
      </c>
      <c r="U1233" s="49">
        <f>IF(AND(I1233=1,H1233&gt;20000,H1233&lt;=45000),H1233*V!$G$7,0)+IF(AND(I1233=1,H1233&gt;45000,H1233&lt;=50000),V!$G$7/5000*(50000-H1233)*H1233,0)</f>
        <v>0</v>
      </c>
      <c r="V1233" s="50">
        <f t="shared" ca="1" si="632"/>
        <v>13510.41</v>
      </c>
      <c r="W1233" s="51">
        <v>14613.019999999999</v>
      </c>
      <c r="X1233" s="51">
        <v>0</v>
      </c>
      <c r="Y1233" s="52">
        <v>0</v>
      </c>
      <c r="Z1233" s="52">
        <v>75774.946767148969</v>
      </c>
      <c r="AA1233" s="52">
        <v>7056</v>
      </c>
      <c r="AB1233" s="138">
        <f t="shared" si="652"/>
        <v>6056</v>
      </c>
      <c r="AC1233" s="52">
        <v>72928.692401289518</v>
      </c>
      <c r="AD1233" s="138">
        <f t="shared" si="633"/>
        <v>0</v>
      </c>
      <c r="AE1233" s="138">
        <f t="shared" si="634"/>
        <v>3009</v>
      </c>
      <c r="AF1233" s="138">
        <f t="shared" si="635"/>
        <v>0</v>
      </c>
      <c r="AG1233" s="138">
        <f t="shared" si="636"/>
        <v>0</v>
      </c>
      <c r="AH1233" s="29"/>
      <c r="AI1233" s="29"/>
      <c r="AJ1233" s="15"/>
      <c r="AK1233" s="51">
        <f t="shared" ca="1" si="637"/>
        <v>2199121.3058549343</v>
      </c>
      <c r="AL1233" s="15">
        <f t="shared" ca="1" si="638"/>
        <v>2350357.7358549344</v>
      </c>
      <c r="AM1233" s="49">
        <f t="shared" ca="1" si="639"/>
        <v>13197.270620318612</v>
      </c>
      <c r="AN1233" s="49">
        <f t="shared" ca="1" si="640"/>
        <v>0</v>
      </c>
      <c r="AO1233" s="15"/>
      <c r="AP1233" s="49">
        <f t="shared" ca="1" si="641"/>
        <v>42437.527292237282</v>
      </c>
      <c r="AQ1233" s="15">
        <f t="shared" si="653"/>
        <v>72928.692401289518</v>
      </c>
      <c r="AR1233" s="15">
        <f t="shared" si="654"/>
        <v>0</v>
      </c>
      <c r="AS1233" s="15"/>
      <c r="AT1233" s="15"/>
      <c r="AU1233" s="51">
        <f t="shared" si="642"/>
        <v>3028</v>
      </c>
      <c r="AV1233" s="51">
        <f t="shared" ca="1" si="643"/>
        <v>50277.40080389777</v>
      </c>
      <c r="AW1233" s="51">
        <f t="shared" ca="1" si="655"/>
        <v>0</v>
      </c>
      <c r="AX1233" s="15">
        <f t="shared" ca="1" si="656"/>
        <v>22814.235694845542</v>
      </c>
      <c r="AY1233" s="51">
        <f t="shared" ca="1" si="657"/>
        <v>-1386.6794872974667</v>
      </c>
      <c r="AZ1233" s="52">
        <f t="shared" ca="1" si="644"/>
        <v>0</v>
      </c>
      <c r="BA1233" s="52">
        <f t="shared" ca="1" si="645"/>
        <v>0</v>
      </c>
      <c r="BB1233" s="52">
        <f t="shared" si="658"/>
        <v>0</v>
      </c>
      <c r="BC1233" s="39">
        <f t="shared" si="659"/>
        <v>0</v>
      </c>
      <c r="BD1233" s="51">
        <f t="shared" ca="1" si="660"/>
        <v>0</v>
      </c>
      <c r="BE1233" s="15">
        <f t="shared" ca="1" si="661"/>
        <v>94356.248608837588</v>
      </c>
      <c r="BF1233" s="39">
        <v>-37426.74</v>
      </c>
      <c r="BG1233" s="15">
        <f t="shared" ca="1" si="662"/>
        <v>2420484.5150840902</v>
      </c>
      <c r="BH1233" s="15"/>
      <c r="BI1233" s="15"/>
    </row>
    <row r="1234" spans="1:61" ht="11.25" x14ac:dyDescent="0.2">
      <c r="A1234" s="20">
        <v>41522</v>
      </c>
      <c r="B1234" s="20"/>
      <c r="C1234" s="20">
        <v>1</v>
      </c>
      <c r="D1234" s="20">
        <f t="shared" si="646"/>
        <v>4</v>
      </c>
      <c r="E1234" s="47">
        <f>IF(H1234&lt;=500,1,IF(H1234&lt;=1000,2,IF(H1234&lt;=2500,3,IF(H1234&lt;=5000,4,IF(H1234&lt;=10000,5,IF(H1234&lt;=20000,6,IF(H1234&lt;=50000,7,8)))))))</f>
        <v>4</v>
      </c>
      <c r="F1234" s="47">
        <f>D1234*10+E1234</f>
        <v>44</v>
      </c>
      <c r="G1234" s="21" t="s">
        <v>1315</v>
      </c>
      <c r="H1234" s="29">
        <v>4175</v>
      </c>
      <c r="I1234" s="48"/>
      <c r="J1234" s="29">
        <f t="shared" si="649"/>
        <v>6729.8507462686566</v>
      </c>
      <c r="K1234" s="125">
        <v>311348.39999999997</v>
      </c>
      <c r="L1234" s="125">
        <v>466906.7</v>
      </c>
      <c r="M1234" s="125">
        <v>51647</v>
      </c>
      <c r="N1234" s="126">
        <f t="shared" si="629"/>
        <v>457911.46100000001</v>
      </c>
      <c r="O1234" s="126">
        <f t="shared" ca="1" si="630"/>
        <v>1312419.4205207818</v>
      </c>
      <c r="P1234" s="126">
        <f t="shared" ca="1" si="631"/>
        <v>256352</v>
      </c>
      <c r="Q1234" s="49">
        <f t="shared" si="650"/>
        <v>1</v>
      </c>
      <c r="R1234" s="49">
        <f t="shared" si="651"/>
        <v>0</v>
      </c>
      <c r="S1234" s="49">
        <f ca="1">OFFSET(V!$B$7,D1234,Q1234)*H1234</f>
        <v>18745.75</v>
      </c>
      <c r="T1234" s="49">
        <f ca="1">IF(R1234&gt;0,OFFSET(V!$I$7,D1234,R1234)*IF(R1234=1,H1234-9300,IF(R1234=2,H1234-18000,IF(R1234=3,H1234-45000,0))),0)</f>
        <v>0</v>
      </c>
      <c r="U1234" s="49">
        <f>IF(AND(I1234=1,H1234&gt;20000,H1234&lt;=45000),H1234*V!$G$7,0)+IF(AND(I1234=1,H1234&gt;45000,H1234&lt;=50000),V!$G$7/5000*(50000-H1234)*H1234,0)</f>
        <v>0</v>
      </c>
      <c r="V1234" s="50">
        <f t="shared" ca="1" si="632"/>
        <v>18745.75</v>
      </c>
      <c r="W1234" s="51">
        <v>24229.96</v>
      </c>
      <c r="X1234" s="51">
        <v>0</v>
      </c>
      <c r="Y1234" s="52">
        <v>0</v>
      </c>
      <c r="Z1234" s="52">
        <v>183706.61976846436</v>
      </c>
      <c r="AA1234" s="52">
        <v>60095</v>
      </c>
      <c r="AB1234" s="138">
        <f t="shared" si="652"/>
        <v>59095</v>
      </c>
      <c r="AC1234" s="52">
        <v>176806.24186176606</v>
      </c>
      <c r="AD1234" s="138">
        <f t="shared" si="633"/>
        <v>0</v>
      </c>
      <c r="AE1234" s="138">
        <f t="shared" si="634"/>
        <v>4175</v>
      </c>
      <c r="AF1234" s="138">
        <f t="shared" si="635"/>
        <v>0</v>
      </c>
      <c r="AG1234" s="138">
        <f t="shared" si="636"/>
        <v>0</v>
      </c>
      <c r="AH1234" s="29"/>
      <c r="AI1234" s="29"/>
      <c r="AJ1234" s="15"/>
      <c r="AK1234" s="51">
        <f t="shared" ca="1" si="637"/>
        <v>3051289.9474723665</v>
      </c>
      <c r="AL1234" s="15">
        <f t="shared" ca="1" si="638"/>
        <v>3350617.6574723665</v>
      </c>
      <c r="AM1234" s="49">
        <f t="shared" ca="1" si="639"/>
        <v>18311.267809847195</v>
      </c>
      <c r="AN1234" s="49">
        <f t="shared" ca="1" si="640"/>
        <v>0</v>
      </c>
      <c r="AO1234" s="15"/>
      <c r="AP1234" s="49">
        <f t="shared" ca="1" si="641"/>
        <v>102884.33080851361</v>
      </c>
      <c r="AQ1234" s="15">
        <f t="shared" si="653"/>
        <v>176806.24186176606</v>
      </c>
      <c r="AR1234" s="15">
        <f t="shared" si="654"/>
        <v>0</v>
      </c>
      <c r="AS1234" s="15"/>
      <c r="AT1234" s="15"/>
      <c r="AU1234" s="51">
        <f t="shared" si="642"/>
        <v>29547.5</v>
      </c>
      <c r="AV1234" s="51">
        <f t="shared" ca="1" si="643"/>
        <v>69760.102477990426</v>
      </c>
      <c r="AW1234" s="51">
        <f t="shared" ca="1" si="655"/>
        <v>0</v>
      </c>
      <c r="AX1234" s="15">
        <f t="shared" ca="1" si="656"/>
        <v>25385.691424738005</v>
      </c>
      <c r="AY1234" s="51">
        <f t="shared" ca="1" si="657"/>
        <v>-1542.9759751934448</v>
      </c>
      <c r="AZ1234" s="52">
        <f t="shared" ca="1" si="644"/>
        <v>0</v>
      </c>
      <c r="BA1234" s="52">
        <f t="shared" ca="1" si="645"/>
        <v>0</v>
      </c>
      <c r="BB1234" s="52">
        <f t="shared" si="658"/>
        <v>0</v>
      </c>
      <c r="BC1234" s="39">
        <f t="shared" si="659"/>
        <v>0</v>
      </c>
      <c r="BD1234" s="51">
        <f t="shared" ca="1" si="660"/>
        <v>0</v>
      </c>
      <c r="BE1234" s="15">
        <f t="shared" ca="1" si="661"/>
        <v>200648.95731131063</v>
      </c>
      <c r="BF1234" s="39">
        <v>-45666.428</v>
      </c>
      <c r="BG1234" s="15">
        <f t="shared" ca="1" si="662"/>
        <v>3523911.4545935248</v>
      </c>
      <c r="BH1234" s="15"/>
      <c r="BI1234" s="15"/>
    </row>
    <row r="1235" spans="1:61" ht="11.25" x14ac:dyDescent="0.2">
      <c r="A1235" s="20">
        <v>41601</v>
      </c>
      <c r="B1235" s="20"/>
      <c r="C1235" s="20">
        <v>1</v>
      </c>
      <c r="D1235" s="20">
        <f t="shared" si="646"/>
        <v>4</v>
      </c>
      <c r="E1235" s="47">
        <f t="shared" si="647"/>
        <v>4</v>
      </c>
      <c r="F1235" s="47">
        <f t="shared" si="648"/>
        <v>44</v>
      </c>
      <c r="G1235" s="21" t="s">
        <v>1316</v>
      </c>
      <c r="H1235" s="29">
        <v>3924</v>
      </c>
      <c r="I1235" s="48"/>
      <c r="J1235" s="29">
        <f t="shared" si="649"/>
        <v>6325.2537313432831</v>
      </c>
      <c r="K1235" s="125">
        <v>207061.55000000002</v>
      </c>
      <c r="L1235" s="125">
        <v>178708.25</v>
      </c>
      <c r="M1235" s="125">
        <v>87512</v>
      </c>
      <c r="N1235" s="126">
        <f t="shared" si="629"/>
        <v>306292.53350000002</v>
      </c>
      <c r="O1235" s="126">
        <f t="shared" ca="1" si="630"/>
        <v>1233517.0793110293</v>
      </c>
      <c r="P1235" s="126">
        <f t="shared" ca="1" si="631"/>
        <v>278167</v>
      </c>
      <c r="Q1235" s="49">
        <f t="shared" si="650"/>
        <v>1</v>
      </c>
      <c r="R1235" s="49">
        <f t="shared" si="651"/>
        <v>0</v>
      </c>
      <c r="S1235" s="49">
        <f ca="1">OFFSET(V!$B$7,D1235,Q1235)*H1235</f>
        <v>17618.760000000002</v>
      </c>
      <c r="T1235" s="49">
        <f ca="1">IF(R1235&gt;0,OFFSET(V!$I$7,D1235,R1235)*IF(R1235=1,H1235-9300,IF(R1235=2,H1235-18000,IF(R1235=3,H1235-45000,0))),0)</f>
        <v>0</v>
      </c>
      <c r="U1235" s="49">
        <f>IF(AND(I1235=1,H1235&gt;20000,H1235&lt;=45000),H1235*V!$G$7,0)+IF(AND(I1235=1,H1235&gt;45000,H1235&lt;=50000),V!$G$7/5000*(50000-H1235)*H1235,0)</f>
        <v>0</v>
      </c>
      <c r="V1235" s="50">
        <f t="shared" ca="1" si="632"/>
        <v>17618.760000000002</v>
      </c>
      <c r="W1235" s="51">
        <v>18421.759999999998</v>
      </c>
      <c r="X1235" s="51">
        <v>0</v>
      </c>
      <c r="Y1235" s="52">
        <v>1.1690000000000001E-2</v>
      </c>
      <c r="Z1235" s="52">
        <v>73332.485483601355</v>
      </c>
      <c r="AA1235" s="52">
        <v>6136</v>
      </c>
      <c r="AB1235" s="138">
        <f t="shared" si="652"/>
        <v>5136</v>
      </c>
      <c r="AC1235" s="52">
        <v>70577.97471359164</v>
      </c>
      <c r="AD1235" s="138">
        <f t="shared" si="633"/>
        <v>0</v>
      </c>
      <c r="AE1235" s="138">
        <f t="shared" si="634"/>
        <v>3924</v>
      </c>
      <c r="AF1235" s="138">
        <f t="shared" si="635"/>
        <v>0</v>
      </c>
      <c r="AG1235" s="138">
        <f t="shared" si="636"/>
        <v>0</v>
      </c>
      <c r="AH1235" s="29"/>
      <c r="AI1235" s="29"/>
      <c r="AJ1235" s="15"/>
      <c r="AK1235" s="51">
        <f t="shared" ca="1" si="637"/>
        <v>2867847.1266782195</v>
      </c>
      <c r="AL1235" s="15">
        <f t="shared" ca="1" si="638"/>
        <v>3182054.6466782191</v>
      </c>
      <c r="AM1235" s="49">
        <f t="shared" ca="1" si="639"/>
        <v>17210.398775051592</v>
      </c>
      <c r="AN1235" s="49">
        <f t="shared" ca="1" si="640"/>
        <v>473.79730747027628</v>
      </c>
      <c r="AO1235" s="15"/>
      <c r="AP1235" s="49">
        <f t="shared" ca="1" si="641"/>
        <v>41069.634317012897</v>
      </c>
      <c r="AQ1235" s="15">
        <f t="shared" si="653"/>
        <v>70577.97471359164</v>
      </c>
      <c r="AR1235" s="15">
        <f t="shared" si="654"/>
        <v>0</v>
      </c>
      <c r="AS1235" s="15"/>
      <c r="AT1235" s="15"/>
      <c r="AU1235" s="51">
        <f t="shared" si="642"/>
        <v>2568</v>
      </c>
      <c r="AV1235" s="51">
        <f t="shared" ca="1" si="643"/>
        <v>65566.141826020219</v>
      </c>
      <c r="AW1235" s="51">
        <f t="shared" ca="1" si="655"/>
        <v>0</v>
      </c>
      <c r="AX1235" s="15">
        <f t="shared" ca="1" si="656"/>
        <v>38625.801429441475</v>
      </c>
      <c r="AY1235" s="51">
        <f t="shared" ca="1" si="657"/>
        <v>-2347.7274119129456</v>
      </c>
      <c r="AZ1235" s="52">
        <f t="shared" ca="1" si="644"/>
        <v>0</v>
      </c>
      <c r="BA1235" s="52">
        <f t="shared" ca="1" si="645"/>
        <v>0</v>
      </c>
      <c r="BB1235" s="52">
        <f t="shared" si="658"/>
        <v>0</v>
      </c>
      <c r="BC1235" s="39">
        <f t="shared" si="659"/>
        <v>0</v>
      </c>
      <c r="BD1235" s="51">
        <f t="shared" ca="1" si="660"/>
        <v>0</v>
      </c>
      <c r="BE1235" s="15">
        <f t="shared" ca="1" si="661"/>
        <v>106856.04873112017</v>
      </c>
      <c r="BF1235" s="39">
        <v>-39326.197999999997</v>
      </c>
      <c r="BG1235" s="15">
        <f t="shared" ca="1" si="662"/>
        <v>3267268.6934918617</v>
      </c>
      <c r="BH1235" s="15"/>
      <c r="BI1235" s="15"/>
    </row>
    <row r="1236" spans="1:61" ht="11.25" x14ac:dyDescent="0.2">
      <c r="A1236" s="20">
        <v>41602</v>
      </c>
      <c r="B1236" s="20"/>
      <c r="C1236" s="20">
        <v>1</v>
      </c>
      <c r="D1236" s="20">
        <f t="shared" si="646"/>
        <v>4</v>
      </c>
      <c r="E1236" s="47">
        <f t="shared" si="647"/>
        <v>4</v>
      </c>
      <c r="F1236" s="47">
        <f t="shared" si="648"/>
        <v>44</v>
      </c>
      <c r="G1236" s="21" t="s">
        <v>1317</v>
      </c>
      <c r="H1236" s="29">
        <v>4399</v>
      </c>
      <c r="I1236" s="48"/>
      <c r="J1236" s="29">
        <f t="shared" si="649"/>
        <v>7090.9253731343288</v>
      </c>
      <c r="K1236" s="125">
        <v>311999.7</v>
      </c>
      <c r="L1236" s="125">
        <v>369148.45</v>
      </c>
      <c r="M1236" s="125">
        <v>69696</v>
      </c>
      <c r="N1236" s="126">
        <f t="shared" ref="N1236:N1299" si="663">K1236*K$2+L1236*L$2+M1236*M$2</f>
        <v>438303.67950000003</v>
      </c>
      <c r="O1236" s="126">
        <f t="shared" ref="O1236:O1299" ca="1" si="664">OFFSET($O$4,D1236,0)*J1236</f>
        <v>1382834.2588912381</v>
      </c>
      <c r="P1236" s="126">
        <f t="shared" ref="P1236:P1299" ca="1" si="665">ROUND(IF(O1236&gt;N1236,(O1236-N1236)*$P$2,0),0)</f>
        <v>283359</v>
      </c>
      <c r="Q1236" s="49">
        <f t="shared" si="650"/>
        <v>1</v>
      </c>
      <c r="R1236" s="49">
        <f t="shared" si="651"/>
        <v>0</v>
      </c>
      <c r="S1236" s="49">
        <f ca="1">OFFSET(V!$B$7,D1236,Q1236)*H1236</f>
        <v>19751.510000000002</v>
      </c>
      <c r="T1236" s="49">
        <f ca="1">IF(R1236&gt;0,OFFSET(V!$I$7,D1236,R1236)*IF(R1236=1,H1236-9300,IF(R1236=2,H1236-18000,IF(R1236=3,H1236-45000,0))),0)</f>
        <v>0</v>
      </c>
      <c r="U1236" s="49">
        <f>IF(AND(I1236=1,H1236&gt;20000,H1236&lt;=45000),H1236*V!$G$7,0)+IF(AND(I1236=1,H1236&gt;45000,H1236&lt;=50000),V!$G$7/5000*(50000-H1236)*H1236,0)</f>
        <v>0</v>
      </c>
      <c r="V1236" s="50">
        <f t="shared" ref="V1236:V1299" ca="1" si="666">SUM(S1236:U1236)</f>
        <v>19751.510000000002</v>
      </c>
      <c r="W1236" s="51">
        <v>20940.359999999997</v>
      </c>
      <c r="X1236" s="51">
        <v>0</v>
      </c>
      <c r="Y1236" s="52">
        <v>1.1089999999999999E-2</v>
      </c>
      <c r="Z1236" s="52">
        <v>73870.017368807356</v>
      </c>
      <c r="AA1236" s="52">
        <v>7919</v>
      </c>
      <c r="AB1236" s="138">
        <f t="shared" si="652"/>
        <v>6919</v>
      </c>
      <c r="AC1236" s="52">
        <v>71095.315855810273</v>
      </c>
      <c r="AD1236" s="138">
        <f t="shared" ref="AD1236:AD1299" si="667">IF(AND(H1236&lt;=$AD$1,I1236=0),0,1)</f>
        <v>0</v>
      </c>
      <c r="AE1236" s="138">
        <f t="shared" ref="AE1236:AE1299" si="668">IF(AD1236=0,H1236,0)</f>
        <v>4399</v>
      </c>
      <c r="AF1236" s="138">
        <f t="shared" ref="AF1236:AF1299" si="669">H1236-AE1236</f>
        <v>0</v>
      </c>
      <c r="AG1236" s="138">
        <f t="shared" ref="AG1236:AG1299" si="670">J1236*AD1236</f>
        <v>0</v>
      </c>
      <c r="AH1236" s="29"/>
      <c r="AI1236" s="29"/>
      <c r="AJ1236" s="15"/>
      <c r="AK1236" s="51">
        <f t="shared" ref="AK1236:AK1299" ca="1" si="671">OFFSET($AK$4,D1236,0)/OFFSET($J$4,D1236,0)*J1236</f>
        <v>3214999.8751930399</v>
      </c>
      <c r="AL1236" s="15">
        <f t="shared" ref="AL1236:AL1299" ca="1" si="672">AK1236+P1236+V1236+W1236+X1236</f>
        <v>3539050.7451930395</v>
      </c>
      <c r="AM1236" s="49">
        <f t="shared" ref="AM1236:AM1299" ca="1" si="673">OFFSET($AM$4,D1236,0)/OFFSET($H$4,D1236,0)*H1236</f>
        <v>19293.716669585105</v>
      </c>
      <c r="AN1236" s="49">
        <f t="shared" ref="AN1236:AN1299" ca="1" si="674">OFFSET($AN$4,D1236,0)/OFFSET($Y$4,D1236,0)*Y1236</f>
        <v>449.47922496538604</v>
      </c>
      <c r="AO1236" s="15"/>
      <c r="AP1236" s="49">
        <f t="shared" ref="AP1236:AP1299" ca="1" si="675">OFFSET($AP$4,D1236,0)/OFFSET($Z$4,D1236,0)*Z1236</f>
        <v>41370.677406082636</v>
      </c>
      <c r="AQ1236" s="15">
        <f t="shared" si="653"/>
        <v>71095.315855810273</v>
      </c>
      <c r="AR1236" s="15">
        <f t="shared" si="654"/>
        <v>0</v>
      </c>
      <c r="AS1236" s="15"/>
      <c r="AT1236" s="15"/>
      <c r="AU1236" s="51">
        <f t="shared" ref="AU1236:AU1299" si="676">IF(AD1236=0,AB1236*$AU$4,0)</f>
        <v>3459.5</v>
      </c>
      <c r="AV1236" s="51">
        <f t="shared" ref="AV1236:AV1299" ca="1" si="677">OFFSET($AV$4,D1236,0)/OFFSET($AE$4,D1236,0)*AE1236</f>
        <v>73502.919952258657</v>
      </c>
      <c r="AW1236" s="51">
        <f t="shared" ca="1" si="655"/>
        <v>0</v>
      </c>
      <c r="AX1236" s="15">
        <f t="shared" ca="1" si="656"/>
        <v>47237.781502531026</v>
      </c>
      <c r="AY1236" s="51">
        <f t="shared" ca="1" si="657"/>
        <v>-2871.174976499381</v>
      </c>
      <c r="AZ1236" s="52">
        <f t="shared" ref="AZ1236:AZ1299" ca="1" si="678">OFFSET($AT$4,D1236,0)*$AZ$2/OFFSET($AF$4,D1236,0)*AF1236</f>
        <v>0</v>
      </c>
      <c r="BA1236" s="52">
        <f t="shared" ref="BA1236:BA1299" ca="1" si="679">OFFSET($AT$4,D1236,0)*$BA$2/OFFSET($AG$4,D1236,0)*AG1236</f>
        <v>0</v>
      </c>
      <c r="BB1236" s="52">
        <f t="shared" si="658"/>
        <v>0</v>
      </c>
      <c r="BC1236" s="39">
        <f t="shared" si="659"/>
        <v>0</v>
      </c>
      <c r="BD1236" s="51">
        <f t="shared" ca="1" si="660"/>
        <v>0</v>
      </c>
      <c r="BE1236" s="15">
        <f t="shared" ca="1" si="661"/>
        <v>115461.92238184191</v>
      </c>
      <c r="BF1236" s="39">
        <v>-46597.129000000001</v>
      </c>
      <c r="BG1236" s="15">
        <f t="shared" ca="1" si="662"/>
        <v>3627658.7344694319</v>
      </c>
      <c r="BH1236" s="15"/>
      <c r="BI1236" s="15"/>
    </row>
    <row r="1237" spans="1:61" ht="11.25" x14ac:dyDescent="0.2">
      <c r="A1237" s="20">
        <v>41603</v>
      </c>
      <c r="B1237" s="20"/>
      <c r="C1237" s="20">
        <v>1</v>
      </c>
      <c r="D1237" s="20">
        <f t="shared" ref="D1237:D1300" si="680">INT(A1237/10000)</f>
        <v>4</v>
      </c>
      <c r="E1237" s="47">
        <f t="shared" ref="E1237:E1301" si="681">IF(H1237&lt;=500,1,IF(H1237&lt;=1000,2,IF(H1237&lt;=2500,3,IF(H1237&lt;=5000,4,IF(H1237&lt;=10000,5,IF(H1237&lt;=20000,6,IF(H1237&lt;=50000,7,8)))))))</f>
        <v>4</v>
      </c>
      <c r="F1237" s="47">
        <f t="shared" ref="F1237:F1301" si="682">D1237*10+E1237</f>
        <v>44</v>
      </c>
      <c r="G1237" s="21" t="s">
        <v>1318</v>
      </c>
      <c r="H1237" s="29">
        <v>4119</v>
      </c>
      <c r="I1237" s="48"/>
      <c r="J1237" s="29">
        <f t="shared" ref="J1237:J1300" si="683">IF(AND(I1237=1,H1237&lt;=20000),H1237*2,IF(H1237&lt;=10000,H1237*(1+41/67),IF(H1237&lt;=20000,H1237*(1+2/3),IF(H1237&lt;=50000,H1237*(2),H1237*(2+1/3))))+IF(AND(H1237&gt;9000,H1237&lt;=10000),(H1237-9000)*(110/201),0)+IF(AND(H1237&gt;18000,H1237&lt;=20000),(H1237-18000)*(3+1/3),0)+IF(AND(H1237&gt;45000,H1237&lt;=50000),(H1237-45000)*(3+1/3),0))</f>
        <v>6639.5820895522384</v>
      </c>
      <c r="K1237" s="125">
        <v>367862.75</v>
      </c>
      <c r="L1237" s="125">
        <v>1167428.3799999999</v>
      </c>
      <c r="M1237" s="125">
        <v>0</v>
      </c>
      <c r="N1237" s="126">
        <f t="shared" si="663"/>
        <v>720158.24820000003</v>
      </c>
      <c r="O1237" s="126">
        <f t="shared" ca="1" si="664"/>
        <v>1294815.7109281674</v>
      </c>
      <c r="P1237" s="126">
        <f t="shared" ca="1" si="665"/>
        <v>172397</v>
      </c>
      <c r="Q1237" s="49">
        <f t="shared" ref="Q1237:Q1300" si="684">IF(AND(I1237=1,H1237&lt;=20000),3,IF(H1237&lt;=10000,1,IF(H1237&lt;=20000,2,IF(H1237&lt;=50000,3,4))))</f>
        <v>1</v>
      </c>
      <c r="R1237" s="49">
        <f t="shared" ref="R1237:R1300" si="685">IF(AND(I1237=1,H1237&lt;=45000),0,IF(AND(H1237&gt;9300,H1237&lt;=10000),1,IF(AND(H1237&gt;18000,H1237&lt;=20000),2,IF(AND(H1237&gt;45000,H1237&lt;=50000),3,0))))</f>
        <v>0</v>
      </c>
      <c r="S1237" s="49">
        <f ca="1">OFFSET(V!$B$7,D1237,Q1237)*H1237</f>
        <v>18494.310000000001</v>
      </c>
      <c r="T1237" s="49">
        <f ca="1">IF(R1237&gt;0,OFFSET(V!$I$7,D1237,R1237)*IF(R1237=1,H1237-9300,IF(R1237=2,H1237-18000,IF(R1237=3,H1237-45000,0))),0)</f>
        <v>0</v>
      </c>
      <c r="U1237" s="49">
        <f>IF(AND(I1237=1,H1237&gt;20000,H1237&lt;=45000),H1237*V!$G$7,0)+IF(AND(I1237=1,H1237&gt;45000,H1237&lt;=50000),V!$G$7/5000*(50000-H1237)*H1237,0)</f>
        <v>0</v>
      </c>
      <c r="V1237" s="50">
        <f t="shared" ca="1" si="666"/>
        <v>18494.310000000001</v>
      </c>
      <c r="W1237" s="51">
        <v>19768.439999999999</v>
      </c>
      <c r="X1237" s="51">
        <v>0</v>
      </c>
      <c r="Y1237" s="52">
        <v>2.5999999999999999E-3</v>
      </c>
      <c r="Z1237" s="52">
        <v>234826.10117511972</v>
      </c>
      <c r="AA1237" s="52">
        <v>116044</v>
      </c>
      <c r="AB1237" s="138">
        <f t="shared" ref="AB1237:AB1300" si="686">MAX(AA1237-$AB$3,0)</f>
        <v>115044</v>
      </c>
      <c r="AC1237" s="52">
        <v>226005.57613085533</v>
      </c>
      <c r="AD1237" s="138">
        <f t="shared" si="667"/>
        <v>0</v>
      </c>
      <c r="AE1237" s="138">
        <f t="shared" si="668"/>
        <v>4119</v>
      </c>
      <c r="AF1237" s="138">
        <f t="shared" si="669"/>
        <v>0</v>
      </c>
      <c r="AG1237" s="138">
        <f t="shared" si="670"/>
        <v>0</v>
      </c>
      <c r="AH1237" s="29"/>
      <c r="AI1237" s="29"/>
      <c r="AJ1237" s="15"/>
      <c r="AK1237" s="51">
        <f t="shared" ca="1" si="671"/>
        <v>3010362.4655421982</v>
      </c>
      <c r="AL1237" s="15">
        <f t="shared" ca="1" si="672"/>
        <v>3221022.2155421982</v>
      </c>
      <c r="AM1237" s="49">
        <f t="shared" ca="1" si="673"/>
        <v>18065.655594912718</v>
      </c>
      <c r="AN1237" s="49">
        <f t="shared" ca="1" si="674"/>
        <v>105.37835752119061</v>
      </c>
      <c r="AO1237" s="15"/>
      <c r="AP1237" s="49">
        <f t="shared" ca="1" si="675"/>
        <v>131513.64009758929</v>
      </c>
      <c r="AQ1237" s="15">
        <f t="shared" ref="AQ1237:AQ1300" si="687">IF(AD1237=0,AC1237,0)</f>
        <v>226005.57613085533</v>
      </c>
      <c r="AR1237" s="15">
        <f t="shared" ref="AR1237:AR1300" si="688">AC1237-AQ1237</f>
        <v>0</v>
      </c>
      <c r="AS1237" s="15"/>
      <c r="AT1237" s="15"/>
      <c r="AU1237" s="51">
        <f t="shared" si="676"/>
        <v>57522</v>
      </c>
      <c r="AV1237" s="51">
        <f t="shared" ca="1" si="677"/>
        <v>68824.398109423375</v>
      </c>
      <c r="AW1237" s="51">
        <f t="shared" ref="AW1237:AW1300" ca="1" si="689">IF(AD1237=0,MAX(0,AC1237*$AW$1-(AP1237+AU1237+AV1237)),0)</f>
        <v>0</v>
      </c>
      <c r="AX1237" s="15">
        <f t="shared" ref="AX1237:AX1300" ca="1" si="690">IF(AD1237=0,MAX(0,(AP1237+AU1237+AV1237)-AC1237),0)</f>
        <v>31854.462076157331</v>
      </c>
      <c r="AY1237" s="51">
        <f t="shared" ref="AY1237:AY1300" ca="1" si="691">-OFFSET($AW$4,D1237,0)/OFFSET($AX$4,D1237,0)*AX1237</f>
        <v>-1936.1564301662004</v>
      </c>
      <c r="AZ1237" s="52">
        <f t="shared" ca="1" si="678"/>
        <v>0</v>
      </c>
      <c r="BA1237" s="52">
        <f t="shared" ca="1" si="679"/>
        <v>0</v>
      </c>
      <c r="BB1237" s="52">
        <f t="shared" ref="BB1237:BB1300" si="692">IF(AD1237=1,MAX(0,AC1237*$BB$1-(AP1237+AZ1237+BA1237)),0)</f>
        <v>0</v>
      </c>
      <c r="BC1237" s="39">
        <f t="shared" ref="BC1237:BC1300" si="693">IF(AD1237=1,MAX(0,(AP1237+AZ1237+BA1237)-AC1237),0)</f>
        <v>0</v>
      </c>
      <c r="BD1237" s="51">
        <f t="shared" ref="BD1237:BD1300" ca="1" si="694">-OFFSET($BB$4,D1237,0)/OFFSET($BC$4,D1237,0)*BC1237</f>
        <v>0</v>
      </c>
      <c r="BE1237" s="15">
        <f t="shared" ref="BE1237:BE1300" ca="1" si="695">AP1237+AU1237+AV1237+AW1237+AY1237+AZ1237+BA1237+BB1237+BD1237</f>
        <v>255923.88177684645</v>
      </c>
      <c r="BF1237" s="39">
        <v>-53976.232000000004</v>
      </c>
      <c r="BG1237" s="15">
        <f t="shared" ref="BG1237:BG1300" ca="1" si="696">AL1237+AM1237+AN1237+BE1237+BF1237</f>
        <v>3441140.8992714789</v>
      </c>
      <c r="BH1237" s="15"/>
      <c r="BI1237" s="15"/>
    </row>
    <row r="1238" spans="1:61" ht="11.25" x14ac:dyDescent="0.2">
      <c r="A1238" s="20">
        <v>41604</v>
      </c>
      <c r="B1238" s="20"/>
      <c r="C1238" s="20">
        <v>1</v>
      </c>
      <c r="D1238" s="20">
        <f t="shared" si="680"/>
        <v>4</v>
      </c>
      <c r="E1238" s="47">
        <f t="shared" si="681"/>
        <v>3</v>
      </c>
      <c r="F1238" s="47">
        <f t="shared" si="682"/>
        <v>43</v>
      </c>
      <c r="G1238" s="21" t="s">
        <v>1319</v>
      </c>
      <c r="H1238" s="29">
        <v>2077</v>
      </c>
      <c r="I1238" s="48"/>
      <c r="J1238" s="29">
        <f t="shared" si="683"/>
        <v>3348</v>
      </c>
      <c r="K1238" s="125">
        <v>127177.79999999999</v>
      </c>
      <c r="L1238" s="125">
        <v>69931.83</v>
      </c>
      <c r="M1238" s="125">
        <v>31402</v>
      </c>
      <c r="N1238" s="126">
        <f t="shared" si="663"/>
        <v>150243.42969999998</v>
      </c>
      <c r="O1238" s="126">
        <f t="shared" ca="1" si="664"/>
        <v>652909.0147117757</v>
      </c>
      <c r="P1238" s="126">
        <f t="shared" ca="1" si="665"/>
        <v>150800</v>
      </c>
      <c r="Q1238" s="49">
        <f t="shared" si="684"/>
        <v>1</v>
      </c>
      <c r="R1238" s="49">
        <f t="shared" si="685"/>
        <v>0</v>
      </c>
      <c r="S1238" s="49">
        <f ca="1">OFFSET(V!$B$7,D1238,Q1238)*H1238</f>
        <v>9325.73</v>
      </c>
      <c r="T1238" s="49">
        <f ca="1">IF(R1238&gt;0,OFFSET(V!$I$7,D1238,R1238)*IF(R1238=1,H1238-9300,IF(R1238=2,H1238-18000,IF(R1238=3,H1238-45000,0))),0)</f>
        <v>0</v>
      </c>
      <c r="U1238" s="49">
        <f>IF(AND(I1238=1,H1238&gt;20000,H1238&lt;=45000),H1238*V!$G$7,0)+IF(AND(I1238=1,H1238&gt;45000,H1238&lt;=50000),V!$G$7/5000*(50000-H1238)*H1238,0)</f>
        <v>0</v>
      </c>
      <c r="V1238" s="50">
        <f t="shared" ca="1" si="666"/>
        <v>9325.73</v>
      </c>
      <c r="W1238" s="51">
        <v>0</v>
      </c>
      <c r="X1238" s="51">
        <v>0</v>
      </c>
      <c r="Y1238" s="52">
        <v>0</v>
      </c>
      <c r="Z1238" s="52">
        <v>48406.90973307268</v>
      </c>
      <c r="AA1238" s="52">
        <v>4322</v>
      </c>
      <c r="AB1238" s="138">
        <f t="shared" si="686"/>
        <v>3322</v>
      </c>
      <c r="AC1238" s="52">
        <v>46588.652062910194</v>
      </c>
      <c r="AD1238" s="138">
        <f t="shared" si="667"/>
        <v>0</v>
      </c>
      <c r="AE1238" s="138">
        <f t="shared" si="668"/>
        <v>2077</v>
      </c>
      <c r="AF1238" s="138">
        <f t="shared" si="669"/>
        <v>0</v>
      </c>
      <c r="AG1238" s="138">
        <f t="shared" si="670"/>
        <v>0</v>
      </c>
      <c r="AH1238" s="29"/>
      <c r="AI1238" s="29"/>
      <c r="AJ1238" s="15"/>
      <c r="AK1238" s="51">
        <f t="shared" ca="1" si="671"/>
        <v>1517971.0708742768</v>
      </c>
      <c r="AL1238" s="15">
        <f t="shared" ca="1" si="672"/>
        <v>1678096.8008742768</v>
      </c>
      <c r="AM1238" s="49">
        <f t="shared" ca="1" si="673"/>
        <v>9109.5816146233828</v>
      </c>
      <c r="AN1238" s="49">
        <f t="shared" ca="1" si="674"/>
        <v>0</v>
      </c>
      <c r="AO1238" s="15"/>
      <c r="AP1238" s="49">
        <f t="shared" ca="1" si="675"/>
        <v>27110.141815642088</v>
      </c>
      <c r="AQ1238" s="15">
        <f t="shared" si="687"/>
        <v>46588.652062910194</v>
      </c>
      <c r="AR1238" s="15">
        <f t="shared" si="688"/>
        <v>0</v>
      </c>
      <c r="AS1238" s="15"/>
      <c r="AT1238" s="15"/>
      <c r="AU1238" s="51">
        <f t="shared" si="676"/>
        <v>1661</v>
      </c>
      <c r="AV1238" s="51">
        <f t="shared" ca="1" si="677"/>
        <v>34704.60666988889</v>
      </c>
      <c r="AW1238" s="51">
        <f t="shared" ca="1" si="689"/>
        <v>0</v>
      </c>
      <c r="AX1238" s="15">
        <f t="shared" ca="1" si="690"/>
        <v>16887.09642262078</v>
      </c>
      <c r="AY1238" s="51">
        <f t="shared" ca="1" si="691"/>
        <v>-1026.4201055200508</v>
      </c>
      <c r="AZ1238" s="52">
        <f t="shared" ca="1" si="678"/>
        <v>0</v>
      </c>
      <c r="BA1238" s="52">
        <f t="shared" ca="1" si="679"/>
        <v>0</v>
      </c>
      <c r="BB1238" s="52">
        <f t="shared" si="692"/>
        <v>0</v>
      </c>
      <c r="BC1238" s="39">
        <f t="shared" si="693"/>
        <v>0</v>
      </c>
      <c r="BD1238" s="51">
        <f t="shared" ca="1" si="694"/>
        <v>0</v>
      </c>
      <c r="BE1238" s="15">
        <f t="shared" ca="1" si="695"/>
        <v>62449.32838001092</v>
      </c>
      <c r="BF1238" s="39">
        <v>-20603.539000000001</v>
      </c>
      <c r="BG1238" s="15">
        <f t="shared" ca="1" si="696"/>
        <v>1729052.171868911</v>
      </c>
      <c r="BH1238" s="15"/>
      <c r="BI1238" s="15"/>
    </row>
    <row r="1239" spans="1:61" ht="11.25" x14ac:dyDescent="0.2">
      <c r="A1239" s="20">
        <v>41605</v>
      </c>
      <c r="B1239" s="20"/>
      <c r="C1239" s="20">
        <v>1</v>
      </c>
      <c r="D1239" s="20">
        <f t="shared" si="680"/>
        <v>4</v>
      </c>
      <c r="E1239" s="47">
        <f t="shared" si="681"/>
        <v>5</v>
      </c>
      <c r="F1239" s="47">
        <f t="shared" si="682"/>
        <v>45</v>
      </c>
      <c r="G1239" s="21" t="s">
        <v>1320</v>
      </c>
      <c r="H1239" s="29">
        <v>8538</v>
      </c>
      <c r="I1239" s="48"/>
      <c r="J1239" s="29">
        <f t="shared" si="683"/>
        <v>13762.746268656716</v>
      </c>
      <c r="K1239" s="125">
        <v>457620</v>
      </c>
      <c r="L1239" s="125">
        <v>969575.72</v>
      </c>
      <c r="M1239" s="125">
        <v>96763</v>
      </c>
      <c r="N1239" s="126">
        <f t="shared" si="663"/>
        <v>804383.93079999997</v>
      </c>
      <c r="O1239" s="126">
        <f t="shared" ca="1" si="664"/>
        <v>2683937.0089596249</v>
      </c>
      <c r="P1239" s="126">
        <f t="shared" ca="1" si="665"/>
        <v>563866</v>
      </c>
      <c r="Q1239" s="49">
        <f t="shared" si="684"/>
        <v>1</v>
      </c>
      <c r="R1239" s="49">
        <f t="shared" si="685"/>
        <v>0</v>
      </c>
      <c r="S1239" s="49">
        <f ca="1">OFFSET(V!$B$7,D1239,Q1239)*H1239</f>
        <v>38335.620000000003</v>
      </c>
      <c r="T1239" s="49">
        <f ca="1">IF(R1239&gt;0,OFFSET(V!$I$7,D1239,R1239)*IF(R1239=1,H1239-9300,IF(R1239=2,H1239-18000,IF(R1239=3,H1239-45000,0))),0)</f>
        <v>0</v>
      </c>
      <c r="U1239" s="49">
        <f>IF(AND(I1239=1,H1239&gt;20000,H1239&lt;=45000),H1239*V!$G$7,0)+IF(AND(I1239=1,H1239&gt;45000,H1239&lt;=50000),V!$G$7/5000*(50000-H1239)*H1239,0)</f>
        <v>0</v>
      </c>
      <c r="V1239" s="50">
        <f t="shared" ca="1" si="666"/>
        <v>38335.620000000003</v>
      </c>
      <c r="W1239" s="51">
        <v>40581</v>
      </c>
      <c r="X1239" s="51">
        <v>0</v>
      </c>
      <c r="Y1239" s="52">
        <v>6.5320000000000003E-2</v>
      </c>
      <c r="Z1239" s="52">
        <v>167904.40615393556</v>
      </c>
      <c r="AA1239" s="52">
        <v>12351</v>
      </c>
      <c r="AB1239" s="138">
        <f t="shared" si="686"/>
        <v>11351</v>
      </c>
      <c r="AC1239" s="52">
        <v>161597.59012236213</v>
      </c>
      <c r="AD1239" s="138">
        <f t="shared" si="667"/>
        <v>0</v>
      </c>
      <c r="AE1239" s="138">
        <f t="shared" si="668"/>
        <v>8538</v>
      </c>
      <c r="AF1239" s="138">
        <f t="shared" si="669"/>
        <v>0</v>
      </c>
      <c r="AG1239" s="138">
        <f t="shared" si="670"/>
        <v>0</v>
      </c>
      <c r="AH1239" s="29"/>
      <c r="AI1239" s="29"/>
      <c r="AJ1239" s="15"/>
      <c r="AK1239" s="51">
        <f t="shared" ca="1" si="671"/>
        <v>6239979.2985674404</v>
      </c>
      <c r="AL1239" s="15">
        <f t="shared" ca="1" si="672"/>
        <v>6882761.9185674405</v>
      </c>
      <c r="AM1239" s="49">
        <f t="shared" ca="1" si="673"/>
        <v>37447.090912688705</v>
      </c>
      <c r="AN1239" s="49">
        <f t="shared" ca="1" si="674"/>
        <v>2647.4285820323735</v>
      </c>
      <c r="AO1239" s="15"/>
      <c r="AP1239" s="49">
        <f t="shared" ca="1" si="675"/>
        <v>94034.349381208129</v>
      </c>
      <c r="AQ1239" s="15">
        <f t="shared" si="687"/>
        <v>161597.59012236213</v>
      </c>
      <c r="AR1239" s="15">
        <f t="shared" si="688"/>
        <v>0</v>
      </c>
      <c r="AS1239" s="15"/>
      <c r="AT1239" s="15"/>
      <c r="AU1239" s="51">
        <f t="shared" si="676"/>
        <v>5675.5</v>
      </c>
      <c r="AV1239" s="51">
        <f t="shared" ca="1" si="677"/>
        <v>142661.49819331311</v>
      </c>
      <c r="AW1239" s="51">
        <f t="shared" ca="1" si="689"/>
        <v>0</v>
      </c>
      <c r="AX1239" s="15">
        <f t="shared" ca="1" si="690"/>
        <v>80773.757452159101</v>
      </c>
      <c r="AY1239" s="51">
        <f t="shared" ca="1" si="691"/>
        <v>-4909.5360488519864</v>
      </c>
      <c r="AZ1239" s="52">
        <f t="shared" ca="1" si="678"/>
        <v>0</v>
      </c>
      <c r="BA1239" s="52">
        <f t="shared" ca="1" si="679"/>
        <v>0</v>
      </c>
      <c r="BB1239" s="52">
        <f t="shared" si="692"/>
        <v>0</v>
      </c>
      <c r="BC1239" s="39">
        <f t="shared" si="693"/>
        <v>0</v>
      </c>
      <c r="BD1239" s="51">
        <f t="shared" ca="1" si="694"/>
        <v>0</v>
      </c>
      <c r="BE1239" s="15">
        <f t="shared" ca="1" si="695"/>
        <v>237461.81152566924</v>
      </c>
      <c r="BF1239" s="39">
        <v>-92143.854999999996</v>
      </c>
      <c r="BG1239" s="15">
        <f t="shared" ca="1" si="696"/>
        <v>7068174.3945878297</v>
      </c>
      <c r="BH1239" s="15"/>
      <c r="BI1239" s="15"/>
    </row>
    <row r="1240" spans="1:61" ht="11.25" x14ac:dyDescent="0.2">
      <c r="A1240" s="20">
        <v>41606</v>
      </c>
      <c r="B1240" s="20"/>
      <c r="C1240" s="20">
        <v>1</v>
      </c>
      <c r="D1240" s="20">
        <f t="shared" si="680"/>
        <v>4</v>
      </c>
      <c r="E1240" s="47">
        <f t="shared" si="681"/>
        <v>5</v>
      </c>
      <c r="F1240" s="47">
        <f t="shared" si="682"/>
        <v>45</v>
      </c>
      <c r="G1240" s="21" t="s">
        <v>1321</v>
      </c>
      <c r="H1240" s="29">
        <v>5228</v>
      </c>
      <c r="I1240" s="48"/>
      <c r="J1240" s="29">
        <f t="shared" si="683"/>
        <v>8427.2238805970155</v>
      </c>
      <c r="K1240" s="125">
        <v>356771.49999999994</v>
      </c>
      <c r="L1240" s="125">
        <v>609937.89</v>
      </c>
      <c r="M1240" s="125">
        <v>59173</v>
      </c>
      <c r="N1240" s="126">
        <f t="shared" si="663"/>
        <v>553924.25709999993</v>
      </c>
      <c r="O1240" s="126">
        <f t="shared" ca="1" si="664"/>
        <v>1643432.0312533288</v>
      </c>
      <c r="P1240" s="126">
        <f t="shared" ca="1" si="665"/>
        <v>326852</v>
      </c>
      <c r="Q1240" s="49">
        <f t="shared" si="684"/>
        <v>1</v>
      </c>
      <c r="R1240" s="49">
        <f t="shared" si="685"/>
        <v>0</v>
      </c>
      <c r="S1240" s="49">
        <f ca="1">OFFSET(V!$B$7,D1240,Q1240)*H1240</f>
        <v>23473.72</v>
      </c>
      <c r="T1240" s="49">
        <f ca="1">IF(R1240&gt;0,OFFSET(V!$I$7,D1240,R1240)*IF(R1240=1,H1240-9300,IF(R1240=2,H1240-18000,IF(R1240=3,H1240-45000,0))),0)</f>
        <v>0</v>
      </c>
      <c r="U1240" s="49">
        <f>IF(AND(I1240=1,H1240&gt;20000,H1240&lt;=45000),H1240*V!$G$7,0)+IF(AND(I1240=1,H1240&gt;45000,H1240&lt;=50000),V!$G$7/5000*(50000-H1240)*H1240,0)</f>
        <v>0</v>
      </c>
      <c r="V1240" s="50">
        <f t="shared" ca="1" si="666"/>
        <v>23473.72</v>
      </c>
      <c r="W1240" s="51">
        <v>27329.4</v>
      </c>
      <c r="X1240" s="51">
        <v>0</v>
      </c>
      <c r="Y1240" s="52">
        <v>1.7680000000000001E-2</v>
      </c>
      <c r="Z1240" s="52">
        <v>149757.60702891654</v>
      </c>
      <c r="AA1240" s="52">
        <v>31307</v>
      </c>
      <c r="AB1240" s="138">
        <f t="shared" si="686"/>
        <v>30307</v>
      </c>
      <c r="AC1240" s="52">
        <v>144132.42006393525</v>
      </c>
      <c r="AD1240" s="138">
        <f t="shared" si="667"/>
        <v>0</v>
      </c>
      <c r="AE1240" s="138">
        <f t="shared" si="668"/>
        <v>5228</v>
      </c>
      <c r="AF1240" s="138">
        <f t="shared" si="669"/>
        <v>0</v>
      </c>
      <c r="AG1240" s="138">
        <f t="shared" si="670"/>
        <v>0</v>
      </c>
      <c r="AH1240" s="29"/>
      <c r="AI1240" s="29"/>
      <c r="AJ1240" s="15"/>
      <c r="AK1240" s="51">
        <f t="shared" ca="1" si="671"/>
        <v>3820872.7773378524</v>
      </c>
      <c r="AL1240" s="15">
        <f t="shared" ca="1" si="672"/>
        <v>4198527.897337853</v>
      </c>
      <c r="AM1240" s="49">
        <f t="shared" ca="1" si="673"/>
        <v>22929.654637097276</v>
      </c>
      <c r="AN1240" s="49">
        <f t="shared" ca="1" si="674"/>
        <v>716.5728311440962</v>
      </c>
      <c r="AO1240" s="15"/>
      <c r="AP1240" s="49">
        <f t="shared" ca="1" si="675"/>
        <v>83871.290006171927</v>
      </c>
      <c r="AQ1240" s="15">
        <f t="shared" si="687"/>
        <v>144132.42006393525</v>
      </c>
      <c r="AR1240" s="15">
        <f t="shared" si="688"/>
        <v>0</v>
      </c>
      <c r="AS1240" s="15"/>
      <c r="AT1240" s="15"/>
      <c r="AU1240" s="51">
        <f t="shared" si="676"/>
        <v>15153.5</v>
      </c>
      <c r="AV1240" s="51">
        <f t="shared" ca="1" si="677"/>
        <v>87354.686408367415</v>
      </c>
      <c r="AW1240" s="51">
        <f t="shared" ca="1" si="689"/>
        <v>0</v>
      </c>
      <c r="AX1240" s="15">
        <f t="shared" ca="1" si="690"/>
        <v>42247.056350604078</v>
      </c>
      <c r="AY1240" s="51">
        <f t="shared" ca="1" si="691"/>
        <v>-2567.8320862319588</v>
      </c>
      <c r="AZ1240" s="52">
        <f t="shared" ca="1" si="678"/>
        <v>0</v>
      </c>
      <c r="BA1240" s="52">
        <f t="shared" ca="1" si="679"/>
        <v>0</v>
      </c>
      <c r="BB1240" s="52">
        <f t="shared" si="692"/>
        <v>0</v>
      </c>
      <c r="BC1240" s="39">
        <f t="shared" si="693"/>
        <v>0</v>
      </c>
      <c r="BD1240" s="51">
        <f t="shared" ca="1" si="694"/>
        <v>0</v>
      </c>
      <c r="BE1240" s="15">
        <f t="shared" ca="1" si="695"/>
        <v>183811.64432830736</v>
      </c>
      <c r="BF1240" s="39">
        <v>-56906.307000000001</v>
      </c>
      <c r="BG1240" s="15">
        <f t="shared" ca="1" si="696"/>
        <v>4349079.4621344022</v>
      </c>
      <c r="BH1240" s="15"/>
      <c r="BI1240" s="15"/>
    </row>
    <row r="1241" spans="1:61" ht="11.25" x14ac:dyDescent="0.2">
      <c r="A1241" s="20">
        <v>41607</v>
      </c>
      <c r="B1241" s="20"/>
      <c r="C1241" s="20">
        <v>1</v>
      </c>
      <c r="D1241" s="20">
        <f t="shared" si="680"/>
        <v>4</v>
      </c>
      <c r="E1241" s="47">
        <f t="shared" si="681"/>
        <v>5</v>
      </c>
      <c r="F1241" s="47">
        <f t="shared" si="682"/>
        <v>45</v>
      </c>
      <c r="G1241" s="21" t="s">
        <v>1322</v>
      </c>
      <c r="H1241" s="29">
        <v>6191</v>
      </c>
      <c r="I1241" s="48"/>
      <c r="J1241" s="29">
        <f t="shared" si="683"/>
        <v>9979.5223880597023</v>
      </c>
      <c r="K1241" s="125">
        <v>412742.25000000006</v>
      </c>
      <c r="L1241" s="125">
        <v>1077966.46</v>
      </c>
      <c r="M1241" s="125">
        <v>40244</v>
      </c>
      <c r="N1241" s="126">
        <f t="shared" si="663"/>
        <v>757825.33940000006</v>
      </c>
      <c r="O1241" s="126">
        <f t="shared" ca="1" si="664"/>
        <v>1946152.9658548888</v>
      </c>
      <c r="P1241" s="126">
        <f t="shared" ca="1" si="665"/>
        <v>356498</v>
      </c>
      <c r="Q1241" s="49">
        <f t="shared" si="684"/>
        <v>1</v>
      </c>
      <c r="R1241" s="49">
        <f t="shared" si="685"/>
        <v>0</v>
      </c>
      <c r="S1241" s="49">
        <f ca="1">OFFSET(V!$B$7,D1241,Q1241)*H1241</f>
        <v>27797.59</v>
      </c>
      <c r="T1241" s="49">
        <f ca="1">IF(R1241&gt;0,OFFSET(V!$I$7,D1241,R1241)*IF(R1241=1,H1241-9300,IF(R1241=2,H1241-18000,IF(R1241=3,H1241-45000,0))),0)</f>
        <v>0</v>
      </c>
      <c r="U1241" s="49">
        <f>IF(AND(I1241=1,H1241&gt;20000,H1241&lt;=45000),H1241*V!$G$7,0)+IF(AND(I1241=1,H1241&gt;45000,H1241&lt;=50000),V!$G$7/5000*(50000-H1241)*H1241,0)</f>
        <v>0</v>
      </c>
      <c r="V1241" s="50">
        <f t="shared" ca="1" si="666"/>
        <v>27797.59</v>
      </c>
      <c r="W1241" s="51">
        <v>31930.2</v>
      </c>
      <c r="X1241" s="51">
        <v>0</v>
      </c>
      <c r="Y1241" s="52">
        <v>4.9750000000000003E-2</v>
      </c>
      <c r="Z1241" s="52">
        <v>207401.24851929097</v>
      </c>
      <c r="AA1241" s="52">
        <v>8278</v>
      </c>
      <c r="AB1241" s="138">
        <f t="shared" si="686"/>
        <v>7278</v>
      </c>
      <c r="AC1241" s="52">
        <v>199610.85427597022</v>
      </c>
      <c r="AD1241" s="138">
        <f t="shared" si="667"/>
        <v>0</v>
      </c>
      <c r="AE1241" s="138">
        <f t="shared" si="668"/>
        <v>6191</v>
      </c>
      <c r="AF1241" s="138">
        <f t="shared" si="669"/>
        <v>0</v>
      </c>
      <c r="AG1241" s="138">
        <f t="shared" si="670"/>
        <v>0</v>
      </c>
      <c r="AH1241" s="29"/>
      <c r="AI1241" s="29"/>
      <c r="AJ1241" s="15"/>
      <c r="AK1241" s="51">
        <f t="shared" ca="1" si="671"/>
        <v>4524679.2969584251</v>
      </c>
      <c r="AL1241" s="15">
        <f t="shared" ca="1" si="672"/>
        <v>4940905.0869584251</v>
      </c>
      <c r="AM1241" s="49">
        <f t="shared" ca="1" si="673"/>
        <v>27153.307547488377</v>
      </c>
      <c r="AN1241" s="49">
        <f t="shared" ca="1" si="674"/>
        <v>2016.3743410304742</v>
      </c>
      <c r="AO1241" s="15"/>
      <c r="AP1241" s="49">
        <f t="shared" ca="1" si="675"/>
        <v>116154.4352057175</v>
      </c>
      <c r="AQ1241" s="15">
        <f t="shared" si="687"/>
        <v>199610.85427597022</v>
      </c>
      <c r="AR1241" s="15">
        <f t="shared" si="688"/>
        <v>0</v>
      </c>
      <c r="AS1241" s="15"/>
      <c r="AT1241" s="15"/>
      <c r="AU1241" s="51">
        <f t="shared" si="676"/>
        <v>3639</v>
      </c>
      <c r="AV1241" s="51">
        <f t="shared" ca="1" si="677"/>
        <v>103445.45974640449</v>
      </c>
      <c r="AW1241" s="51">
        <f t="shared" ca="1" si="689"/>
        <v>0</v>
      </c>
      <c r="AX1241" s="15">
        <f t="shared" ca="1" si="690"/>
        <v>23628.040676151781</v>
      </c>
      <c r="AY1241" s="51">
        <f t="shared" ca="1" si="691"/>
        <v>-1436.1436328131031</v>
      </c>
      <c r="AZ1241" s="52">
        <f t="shared" ca="1" si="678"/>
        <v>0</v>
      </c>
      <c r="BA1241" s="52">
        <f t="shared" ca="1" si="679"/>
        <v>0</v>
      </c>
      <c r="BB1241" s="52">
        <f t="shared" si="692"/>
        <v>0</v>
      </c>
      <c r="BC1241" s="39">
        <f t="shared" si="693"/>
        <v>0</v>
      </c>
      <c r="BD1241" s="51">
        <f t="shared" ca="1" si="694"/>
        <v>0</v>
      </c>
      <c r="BE1241" s="15">
        <f t="shared" ca="1" si="695"/>
        <v>221802.75131930891</v>
      </c>
      <c r="BF1241" s="39">
        <v>-71380.820999999996</v>
      </c>
      <c r="BG1241" s="15">
        <f t="shared" ca="1" si="696"/>
        <v>5120496.6991662532</v>
      </c>
      <c r="BH1241" s="15"/>
      <c r="BI1241" s="15"/>
    </row>
    <row r="1242" spans="1:61" ht="11.25" x14ac:dyDescent="0.2">
      <c r="A1242" s="20">
        <v>41608</v>
      </c>
      <c r="B1242" s="20"/>
      <c r="C1242" s="20">
        <v>1</v>
      </c>
      <c r="D1242" s="20">
        <f t="shared" si="680"/>
        <v>4</v>
      </c>
      <c r="E1242" s="47">
        <f t="shared" si="681"/>
        <v>2</v>
      </c>
      <c r="F1242" s="47">
        <f t="shared" si="682"/>
        <v>42</v>
      </c>
      <c r="G1242" s="21" t="s">
        <v>1323</v>
      </c>
      <c r="H1242" s="29">
        <v>910</v>
      </c>
      <c r="I1242" s="48"/>
      <c r="J1242" s="29">
        <f t="shared" si="683"/>
        <v>1466.8656716417911</v>
      </c>
      <c r="K1242" s="125">
        <v>57987.700000000004</v>
      </c>
      <c r="L1242" s="125">
        <v>108229.22</v>
      </c>
      <c r="M1242" s="125">
        <v>0</v>
      </c>
      <c r="N1242" s="126">
        <f t="shared" si="663"/>
        <v>83960.539799999999</v>
      </c>
      <c r="O1242" s="126">
        <f t="shared" ca="1" si="664"/>
        <v>286060.28087997879</v>
      </c>
      <c r="P1242" s="126">
        <f t="shared" ca="1" si="665"/>
        <v>60630</v>
      </c>
      <c r="Q1242" s="49">
        <f t="shared" si="684"/>
        <v>1</v>
      </c>
      <c r="R1242" s="49">
        <f t="shared" si="685"/>
        <v>0</v>
      </c>
      <c r="S1242" s="49">
        <f ca="1">OFFSET(V!$B$7,D1242,Q1242)*H1242</f>
        <v>4085.9</v>
      </c>
      <c r="T1242" s="49">
        <f ca="1">IF(R1242&gt;0,OFFSET(V!$I$7,D1242,R1242)*IF(R1242=1,H1242-9300,IF(R1242=2,H1242-18000,IF(R1242=3,H1242-45000,0))),0)</f>
        <v>0</v>
      </c>
      <c r="U1242" s="49">
        <f>IF(AND(I1242=1,H1242&gt;20000,H1242&lt;=45000),H1242*V!$G$7,0)+IF(AND(I1242=1,H1242&gt;45000,H1242&lt;=50000),V!$G$7/5000*(50000-H1242)*H1242,0)</f>
        <v>0</v>
      </c>
      <c r="V1242" s="50">
        <f t="shared" ca="1" si="666"/>
        <v>4085.9</v>
      </c>
      <c r="W1242" s="51">
        <v>0</v>
      </c>
      <c r="X1242" s="51">
        <v>0</v>
      </c>
      <c r="Y1242" s="52">
        <v>8.9999999999999998E-4</v>
      </c>
      <c r="Z1242" s="52">
        <v>19710.791189145584</v>
      </c>
      <c r="AA1242" s="52">
        <v>0</v>
      </c>
      <c r="AB1242" s="138">
        <f t="shared" si="686"/>
        <v>0</v>
      </c>
      <c r="AC1242" s="52">
        <v>18970.415539010894</v>
      </c>
      <c r="AD1242" s="138">
        <f t="shared" si="667"/>
        <v>0</v>
      </c>
      <c r="AE1242" s="138">
        <f t="shared" si="668"/>
        <v>910</v>
      </c>
      <c r="AF1242" s="138">
        <f t="shared" si="669"/>
        <v>0</v>
      </c>
      <c r="AG1242" s="138">
        <f t="shared" si="670"/>
        <v>0</v>
      </c>
      <c r="AH1242" s="29"/>
      <c r="AI1242" s="29"/>
      <c r="AJ1242" s="15"/>
      <c r="AK1242" s="51">
        <f t="shared" ca="1" si="671"/>
        <v>665071.58136523445</v>
      </c>
      <c r="AL1242" s="15">
        <f t="shared" ca="1" si="672"/>
        <v>729787.48136523447</v>
      </c>
      <c r="AM1242" s="49">
        <f t="shared" ca="1" si="673"/>
        <v>3991.1984926852565</v>
      </c>
      <c r="AN1242" s="49">
        <f t="shared" ca="1" si="674"/>
        <v>36.477123757335207</v>
      </c>
      <c r="AO1242" s="15"/>
      <c r="AP1242" s="49">
        <f t="shared" ca="1" si="675"/>
        <v>11038.968349412255</v>
      </c>
      <c r="AQ1242" s="15">
        <f t="shared" si="687"/>
        <v>18970.415539010894</v>
      </c>
      <c r="AR1242" s="15">
        <f t="shared" si="688"/>
        <v>0</v>
      </c>
      <c r="AS1242" s="15"/>
      <c r="AT1242" s="15"/>
      <c r="AU1242" s="51">
        <f t="shared" si="676"/>
        <v>0</v>
      </c>
      <c r="AV1242" s="51">
        <f t="shared" ca="1" si="677"/>
        <v>15205.195989214681</v>
      </c>
      <c r="AW1242" s="51">
        <f t="shared" ca="1" si="689"/>
        <v>0</v>
      </c>
      <c r="AX1242" s="15">
        <f t="shared" ca="1" si="690"/>
        <v>7273.7487996160417</v>
      </c>
      <c r="AY1242" s="51">
        <f t="shared" ca="1" si="691"/>
        <v>-442.10809387144911</v>
      </c>
      <c r="AZ1242" s="52">
        <f t="shared" ca="1" si="678"/>
        <v>0</v>
      </c>
      <c r="BA1242" s="52">
        <f t="shared" ca="1" si="679"/>
        <v>0</v>
      </c>
      <c r="BB1242" s="52">
        <f t="shared" si="692"/>
        <v>0</v>
      </c>
      <c r="BC1242" s="39">
        <f t="shared" si="693"/>
        <v>0</v>
      </c>
      <c r="BD1242" s="51">
        <f t="shared" ca="1" si="694"/>
        <v>0</v>
      </c>
      <c r="BE1242" s="15">
        <f t="shared" ca="1" si="695"/>
        <v>25802.056244755488</v>
      </c>
      <c r="BF1242" s="39">
        <v>-10177.746999999999</v>
      </c>
      <c r="BG1242" s="15">
        <f t="shared" ca="1" si="696"/>
        <v>749439.46622643259</v>
      </c>
      <c r="BH1242" s="15"/>
      <c r="BI1242" s="15"/>
    </row>
    <row r="1243" spans="1:61" ht="11.25" x14ac:dyDescent="0.2">
      <c r="A1243" s="20">
        <v>41609</v>
      </c>
      <c r="B1243" s="20"/>
      <c r="C1243" s="20">
        <v>1</v>
      </c>
      <c r="D1243" s="20">
        <f t="shared" si="680"/>
        <v>4</v>
      </c>
      <c r="E1243" s="47">
        <f t="shared" si="681"/>
        <v>4</v>
      </c>
      <c r="F1243" s="47">
        <f t="shared" si="682"/>
        <v>44</v>
      </c>
      <c r="G1243" s="21" t="s">
        <v>1324</v>
      </c>
      <c r="H1243" s="29">
        <v>4868</v>
      </c>
      <c r="I1243" s="48"/>
      <c r="J1243" s="29">
        <f t="shared" si="683"/>
        <v>7846.9253731343279</v>
      </c>
      <c r="K1243" s="125">
        <v>364461.85000000003</v>
      </c>
      <c r="L1243" s="125">
        <v>337250.55</v>
      </c>
      <c r="M1243" s="125">
        <v>75390</v>
      </c>
      <c r="N1243" s="126">
        <f t="shared" si="663"/>
        <v>469330.24650000001</v>
      </c>
      <c r="O1243" s="126">
        <f t="shared" ca="1" si="664"/>
        <v>1530265.3267293808</v>
      </c>
      <c r="P1243" s="126">
        <f t="shared" ca="1" si="665"/>
        <v>318281</v>
      </c>
      <c r="Q1243" s="49">
        <f t="shared" si="684"/>
        <v>1</v>
      </c>
      <c r="R1243" s="49">
        <f t="shared" si="685"/>
        <v>0</v>
      </c>
      <c r="S1243" s="49">
        <f ca="1">OFFSET(V!$B$7,D1243,Q1243)*H1243</f>
        <v>21857.32</v>
      </c>
      <c r="T1243" s="49">
        <f ca="1">IF(R1243&gt;0,OFFSET(V!$I$7,D1243,R1243)*IF(R1243=1,H1243-9300,IF(R1243=2,H1243-18000,IF(R1243=3,H1243-45000,0))),0)</f>
        <v>0</v>
      </c>
      <c r="U1243" s="49">
        <f>IF(AND(I1243=1,H1243&gt;20000,H1243&lt;=45000),H1243*V!$G$7,0)+IF(AND(I1243=1,H1243&gt;45000,H1243&lt;=50000),V!$G$7/5000*(50000-H1243)*H1243,0)</f>
        <v>0</v>
      </c>
      <c r="V1243" s="50">
        <f t="shared" ca="1" si="666"/>
        <v>21857.32</v>
      </c>
      <c r="W1243" s="51">
        <v>23253.359999999997</v>
      </c>
      <c r="X1243" s="51">
        <v>0</v>
      </c>
      <c r="Y1243" s="52">
        <v>1.6990000000000002E-2</v>
      </c>
      <c r="Z1243" s="52">
        <v>95465.811065165719</v>
      </c>
      <c r="AA1243" s="52">
        <v>0</v>
      </c>
      <c r="AB1243" s="138">
        <f t="shared" si="686"/>
        <v>0</v>
      </c>
      <c r="AC1243" s="52">
        <v>91879.929541955717</v>
      </c>
      <c r="AD1243" s="138">
        <f t="shared" si="667"/>
        <v>0</v>
      </c>
      <c r="AE1243" s="138">
        <f t="shared" si="668"/>
        <v>4868</v>
      </c>
      <c r="AF1243" s="138">
        <f t="shared" si="669"/>
        <v>0</v>
      </c>
      <c r="AG1243" s="138">
        <f t="shared" si="670"/>
        <v>0</v>
      </c>
      <c r="AH1243" s="29"/>
      <c r="AI1243" s="29"/>
      <c r="AJ1243" s="15"/>
      <c r="AK1243" s="51">
        <f t="shared" ca="1" si="671"/>
        <v>3557767.5363581986</v>
      </c>
      <c r="AL1243" s="15">
        <f t="shared" ca="1" si="672"/>
        <v>3921159.2163581983</v>
      </c>
      <c r="AM1243" s="49">
        <f t="shared" ca="1" si="673"/>
        <v>21350.71896966135</v>
      </c>
      <c r="AN1243" s="49">
        <f t="shared" ca="1" si="674"/>
        <v>688.60703626347254</v>
      </c>
      <c r="AO1243" s="15"/>
      <c r="AP1243" s="49">
        <f t="shared" ca="1" si="675"/>
        <v>53465.335647189524</v>
      </c>
      <c r="AQ1243" s="15">
        <f t="shared" si="687"/>
        <v>91879.929541955717</v>
      </c>
      <c r="AR1243" s="15">
        <f t="shared" si="688"/>
        <v>0</v>
      </c>
      <c r="AS1243" s="15"/>
      <c r="AT1243" s="15"/>
      <c r="AU1243" s="51">
        <f t="shared" si="676"/>
        <v>0</v>
      </c>
      <c r="AV1243" s="51">
        <f t="shared" ca="1" si="677"/>
        <v>81339.444039007765</v>
      </c>
      <c r="AW1243" s="51">
        <f t="shared" ca="1" si="689"/>
        <v>0</v>
      </c>
      <c r="AX1243" s="15">
        <f t="shared" ca="1" si="690"/>
        <v>42924.850144241573</v>
      </c>
      <c r="AY1243" s="51">
        <f t="shared" ca="1" si="691"/>
        <v>-2609.0292914693446</v>
      </c>
      <c r="AZ1243" s="52">
        <f t="shared" ca="1" si="678"/>
        <v>0</v>
      </c>
      <c r="BA1243" s="52">
        <f t="shared" ca="1" si="679"/>
        <v>0</v>
      </c>
      <c r="BB1243" s="52">
        <f t="shared" si="692"/>
        <v>0</v>
      </c>
      <c r="BC1243" s="39">
        <f t="shared" si="693"/>
        <v>0</v>
      </c>
      <c r="BD1243" s="51">
        <f t="shared" ca="1" si="694"/>
        <v>0</v>
      </c>
      <c r="BE1243" s="15">
        <f t="shared" ca="1" si="695"/>
        <v>132195.75039472795</v>
      </c>
      <c r="BF1243" s="39">
        <v>-49986.756000000001</v>
      </c>
      <c r="BG1243" s="15">
        <f t="shared" ca="1" si="696"/>
        <v>4025407.5367588513</v>
      </c>
      <c r="BH1243" s="15"/>
      <c r="BI1243" s="15"/>
    </row>
    <row r="1244" spans="1:61" ht="11.25" x14ac:dyDescent="0.2">
      <c r="A1244" s="20">
        <v>41610</v>
      </c>
      <c r="B1244" s="20"/>
      <c r="C1244" s="20">
        <v>1</v>
      </c>
      <c r="D1244" s="20">
        <f t="shared" si="680"/>
        <v>4</v>
      </c>
      <c r="E1244" s="47">
        <f t="shared" si="681"/>
        <v>2</v>
      </c>
      <c r="F1244" s="47">
        <f t="shared" si="682"/>
        <v>42</v>
      </c>
      <c r="G1244" s="21" t="s">
        <v>1325</v>
      </c>
      <c r="H1244" s="29">
        <v>870</v>
      </c>
      <c r="I1244" s="48"/>
      <c r="J1244" s="29">
        <f t="shared" si="683"/>
        <v>1402.3880597014925</v>
      </c>
      <c r="K1244" s="125">
        <v>43594.399999999994</v>
      </c>
      <c r="L1244" s="125">
        <v>19042.88</v>
      </c>
      <c r="M1244" s="125">
        <v>32672</v>
      </c>
      <c r="N1244" s="126">
        <f t="shared" si="663"/>
        <v>71486.691200000001</v>
      </c>
      <c r="O1244" s="126">
        <f t="shared" ca="1" si="664"/>
        <v>273486.20259954012</v>
      </c>
      <c r="P1244" s="126">
        <f t="shared" ca="1" si="665"/>
        <v>60600</v>
      </c>
      <c r="Q1244" s="49">
        <f t="shared" si="684"/>
        <v>1</v>
      </c>
      <c r="R1244" s="49">
        <f t="shared" si="685"/>
        <v>0</v>
      </c>
      <c r="S1244" s="49">
        <f ca="1">OFFSET(V!$B$7,D1244,Q1244)*H1244</f>
        <v>3906.3</v>
      </c>
      <c r="T1244" s="49">
        <f ca="1">IF(R1244&gt;0,OFFSET(V!$I$7,D1244,R1244)*IF(R1244=1,H1244-9300,IF(R1244=2,H1244-18000,IF(R1244=3,H1244-45000,0))),0)</f>
        <v>0</v>
      </c>
      <c r="U1244" s="49">
        <f>IF(AND(I1244=1,H1244&gt;20000,H1244&lt;=45000),H1244*V!$G$7,0)+IF(AND(I1244=1,H1244&gt;45000,H1244&lt;=50000),V!$G$7/5000*(50000-H1244)*H1244,0)</f>
        <v>0</v>
      </c>
      <c r="V1244" s="50">
        <f t="shared" ca="1" si="666"/>
        <v>3906.3</v>
      </c>
      <c r="W1244" s="51">
        <v>0</v>
      </c>
      <c r="X1244" s="51">
        <v>0</v>
      </c>
      <c r="Y1244" s="52">
        <v>0</v>
      </c>
      <c r="Z1244" s="52">
        <v>9846.8638038414847</v>
      </c>
      <c r="AA1244" s="52">
        <v>0</v>
      </c>
      <c r="AB1244" s="138">
        <f t="shared" si="686"/>
        <v>0</v>
      </c>
      <c r="AC1244" s="52">
        <v>9476.9964494264277</v>
      </c>
      <c r="AD1244" s="138">
        <f t="shared" si="667"/>
        <v>0</v>
      </c>
      <c r="AE1244" s="138">
        <f t="shared" si="668"/>
        <v>870</v>
      </c>
      <c r="AF1244" s="138">
        <f t="shared" si="669"/>
        <v>0</v>
      </c>
      <c r="AG1244" s="138">
        <f t="shared" si="670"/>
        <v>0</v>
      </c>
      <c r="AH1244" s="29"/>
      <c r="AI1244" s="29"/>
      <c r="AJ1244" s="15"/>
      <c r="AK1244" s="51">
        <f t="shared" ca="1" si="671"/>
        <v>635837.66570082842</v>
      </c>
      <c r="AL1244" s="15">
        <f t="shared" ca="1" si="672"/>
        <v>700343.96570082847</v>
      </c>
      <c r="AM1244" s="49">
        <f t="shared" ca="1" si="673"/>
        <v>3815.7611963034869</v>
      </c>
      <c r="AN1244" s="49">
        <f t="shared" ca="1" si="674"/>
        <v>0</v>
      </c>
      <c r="AO1244" s="15"/>
      <c r="AP1244" s="49">
        <f t="shared" ca="1" si="675"/>
        <v>5514.7059713888211</v>
      </c>
      <c r="AQ1244" s="15">
        <f t="shared" si="687"/>
        <v>9476.9964494264277</v>
      </c>
      <c r="AR1244" s="15">
        <f t="shared" si="688"/>
        <v>0</v>
      </c>
      <c r="AS1244" s="15"/>
      <c r="AT1244" s="15"/>
      <c r="AU1244" s="51">
        <f t="shared" si="676"/>
        <v>0</v>
      </c>
      <c r="AV1244" s="51">
        <f t="shared" ca="1" si="677"/>
        <v>14536.835725952496</v>
      </c>
      <c r="AW1244" s="51">
        <f t="shared" ca="1" si="689"/>
        <v>0</v>
      </c>
      <c r="AX1244" s="15">
        <f t="shared" ca="1" si="690"/>
        <v>10574.545247914888</v>
      </c>
      <c r="AY1244" s="51">
        <f t="shared" ca="1" si="691"/>
        <v>-642.7348774210933</v>
      </c>
      <c r="AZ1244" s="52">
        <f t="shared" ca="1" si="678"/>
        <v>0</v>
      </c>
      <c r="BA1244" s="52">
        <f t="shared" ca="1" si="679"/>
        <v>0</v>
      </c>
      <c r="BB1244" s="52">
        <f t="shared" si="692"/>
        <v>0</v>
      </c>
      <c r="BC1244" s="39">
        <f t="shared" si="693"/>
        <v>0</v>
      </c>
      <c r="BD1244" s="51">
        <f t="shared" ca="1" si="694"/>
        <v>0</v>
      </c>
      <c r="BE1244" s="15">
        <f t="shared" ca="1" si="695"/>
        <v>19408.806819920221</v>
      </c>
      <c r="BF1244" s="39">
        <v>-8375.777</v>
      </c>
      <c r="BG1244" s="15">
        <f t="shared" ca="1" si="696"/>
        <v>715192.75671705219</v>
      </c>
      <c r="BH1244" s="15"/>
      <c r="BI1244" s="15"/>
    </row>
    <row r="1245" spans="1:61" ht="11.25" x14ac:dyDescent="0.2">
      <c r="A1245" s="20">
        <v>41611</v>
      </c>
      <c r="B1245" s="20"/>
      <c r="C1245" s="20">
        <v>1</v>
      </c>
      <c r="D1245" s="20">
        <f t="shared" si="680"/>
        <v>4</v>
      </c>
      <c r="E1245" s="47">
        <f t="shared" si="681"/>
        <v>3</v>
      </c>
      <c r="F1245" s="47">
        <f t="shared" si="682"/>
        <v>43</v>
      </c>
      <c r="G1245" s="21" t="s">
        <v>1326</v>
      </c>
      <c r="H1245" s="29">
        <v>2198</v>
      </c>
      <c r="I1245" s="48"/>
      <c r="J1245" s="29">
        <f t="shared" si="683"/>
        <v>3543.0447761194027</v>
      </c>
      <c r="K1245" s="125">
        <v>156541.45000000001</v>
      </c>
      <c r="L1245" s="125">
        <v>281919.78000000003</v>
      </c>
      <c r="M1245" s="125">
        <v>0</v>
      </c>
      <c r="N1245" s="126">
        <f t="shared" si="663"/>
        <v>222658.55820000003</v>
      </c>
      <c r="O1245" s="126">
        <f t="shared" ca="1" si="664"/>
        <v>690945.60151010251</v>
      </c>
      <c r="P1245" s="126">
        <f t="shared" ca="1" si="665"/>
        <v>140486</v>
      </c>
      <c r="Q1245" s="49">
        <f t="shared" si="684"/>
        <v>1</v>
      </c>
      <c r="R1245" s="49">
        <f t="shared" si="685"/>
        <v>0</v>
      </c>
      <c r="S1245" s="49">
        <f ca="1">OFFSET(V!$B$7,D1245,Q1245)*H1245</f>
        <v>9869.02</v>
      </c>
      <c r="T1245" s="49">
        <f ca="1">IF(R1245&gt;0,OFFSET(V!$I$7,D1245,R1245)*IF(R1245=1,H1245-9300,IF(R1245=2,H1245-18000,IF(R1245=3,H1245-45000,0))),0)</f>
        <v>0</v>
      </c>
      <c r="U1245" s="49">
        <f>IF(AND(I1245=1,H1245&gt;20000,H1245&lt;=45000),H1245*V!$G$7,0)+IF(AND(I1245=1,H1245&gt;45000,H1245&lt;=50000),V!$G$7/5000*(50000-H1245)*H1245,0)</f>
        <v>0</v>
      </c>
      <c r="V1245" s="50">
        <f t="shared" ca="1" si="666"/>
        <v>9869.02</v>
      </c>
      <c r="W1245" s="51">
        <v>10701.48</v>
      </c>
      <c r="X1245" s="51">
        <v>0</v>
      </c>
      <c r="Y1245" s="52">
        <v>4.8160000000000001E-2</v>
      </c>
      <c r="Z1245" s="52">
        <v>94431.313270786239</v>
      </c>
      <c r="AA1245" s="52">
        <v>0</v>
      </c>
      <c r="AB1245" s="138">
        <f t="shared" si="686"/>
        <v>0</v>
      </c>
      <c r="AC1245" s="52">
        <v>90884.289496599435</v>
      </c>
      <c r="AD1245" s="138">
        <f t="shared" si="667"/>
        <v>0</v>
      </c>
      <c r="AE1245" s="138">
        <f t="shared" si="668"/>
        <v>2198</v>
      </c>
      <c r="AF1245" s="138">
        <f t="shared" si="669"/>
        <v>0</v>
      </c>
      <c r="AG1245" s="138">
        <f t="shared" si="670"/>
        <v>0</v>
      </c>
      <c r="AH1245" s="29"/>
      <c r="AI1245" s="29"/>
      <c r="AJ1245" s="15"/>
      <c r="AK1245" s="51">
        <f t="shared" ca="1" si="671"/>
        <v>1606403.6657591045</v>
      </c>
      <c r="AL1245" s="15">
        <f t="shared" ca="1" si="672"/>
        <v>1767460.1657591045</v>
      </c>
      <c r="AM1245" s="49">
        <f t="shared" ca="1" si="673"/>
        <v>9640.2794361782344</v>
      </c>
      <c r="AN1245" s="49">
        <f t="shared" ca="1" si="674"/>
        <v>1951.9314223925153</v>
      </c>
      <c r="AO1245" s="15"/>
      <c r="AP1245" s="49">
        <f t="shared" ca="1" si="675"/>
        <v>52885.968319916501</v>
      </c>
      <c r="AQ1245" s="15">
        <f t="shared" si="687"/>
        <v>90884.289496599435</v>
      </c>
      <c r="AR1245" s="15">
        <f t="shared" si="688"/>
        <v>0</v>
      </c>
      <c r="AS1245" s="15"/>
      <c r="AT1245" s="15"/>
      <c r="AU1245" s="51">
        <f t="shared" si="676"/>
        <v>0</v>
      </c>
      <c r="AV1245" s="51">
        <f t="shared" ca="1" si="677"/>
        <v>36726.396466257</v>
      </c>
      <c r="AW1245" s="51">
        <f t="shared" ca="1" si="689"/>
        <v>0</v>
      </c>
      <c r="AX1245" s="15">
        <f t="shared" ca="1" si="690"/>
        <v>0</v>
      </c>
      <c r="AY1245" s="51">
        <f t="shared" ca="1" si="691"/>
        <v>0</v>
      </c>
      <c r="AZ1245" s="52">
        <f t="shared" ca="1" si="678"/>
        <v>0</v>
      </c>
      <c r="BA1245" s="52">
        <f t="shared" ca="1" si="679"/>
        <v>0</v>
      </c>
      <c r="BB1245" s="52">
        <f t="shared" si="692"/>
        <v>0</v>
      </c>
      <c r="BC1245" s="39">
        <f t="shared" si="693"/>
        <v>0</v>
      </c>
      <c r="BD1245" s="51">
        <f t="shared" ca="1" si="694"/>
        <v>0</v>
      </c>
      <c r="BE1245" s="15">
        <f t="shared" ca="1" si="695"/>
        <v>89612.364786173508</v>
      </c>
      <c r="BF1245" s="39">
        <v>-24493.772000000001</v>
      </c>
      <c r="BG1245" s="15">
        <f t="shared" ca="1" si="696"/>
        <v>1844170.9694038488</v>
      </c>
      <c r="BH1245" s="15"/>
      <c r="BI1245" s="15"/>
    </row>
    <row r="1246" spans="1:61" ht="11.25" x14ac:dyDescent="0.2">
      <c r="A1246" s="20">
        <v>41612</v>
      </c>
      <c r="B1246" s="20"/>
      <c r="C1246" s="20">
        <v>1</v>
      </c>
      <c r="D1246" s="20">
        <f t="shared" si="680"/>
        <v>4</v>
      </c>
      <c r="E1246" s="47">
        <f t="shared" si="681"/>
        <v>3</v>
      </c>
      <c r="F1246" s="47">
        <f t="shared" si="682"/>
        <v>43</v>
      </c>
      <c r="G1246" s="21" t="s">
        <v>1327</v>
      </c>
      <c r="H1246" s="29">
        <v>2443</v>
      </c>
      <c r="I1246" s="48"/>
      <c r="J1246" s="29">
        <f t="shared" si="683"/>
        <v>3937.9701492537315</v>
      </c>
      <c r="K1246" s="125">
        <v>150644.45000000001</v>
      </c>
      <c r="L1246" s="125">
        <v>174501.24</v>
      </c>
      <c r="M1246" s="125">
        <v>0</v>
      </c>
      <c r="N1246" s="126">
        <f t="shared" si="663"/>
        <v>176519.48759999999</v>
      </c>
      <c r="O1246" s="126">
        <f t="shared" ca="1" si="664"/>
        <v>767961.83097778924</v>
      </c>
      <c r="P1246" s="126">
        <f t="shared" ca="1" si="665"/>
        <v>177433</v>
      </c>
      <c r="Q1246" s="49">
        <f t="shared" si="684"/>
        <v>1</v>
      </c>
      <c r="R1246" s="49">
        <f t="shared" si="685"/>
        <v>0</v>
      </c>
      <c r="S1246" s="49">
        <f ca="1">OFFSET(V!$B$7,D1246,Q1246)*H1246</f>
        <v>10969.07</v>
      </c>
      <c r="T1246" s="49">
        <f ca="1">IF(R1246&gt;0,OFFSET(V!$I$7,D1246,R1246)*IF(R1246=1,H1246-9300,IF(R1246=2,H1246-18000,IF(R1246=3,H1246-45000,0))),0)</f>
        <v>0</v>
      </c>
      <c r="U1246" s="49">
        <f>IF(AND(I1246=1,H1246&gt;20000,H1246&lt;=45000),H1246*V!$G$7,0)+IF(AND(I1246=1,H1246&gt;45000,H1246&lt;=50000),V!$G$7/5000*(50000-H1246)*H1246,0)</f>
        <v>0</v>
      </c>
      <c r="V1246" s="50">
        <f t="shared" ca="1" si="666"/>
        <v>10969.07</v>
      </c>
      <c r="W1246" s="51">
        <v>12125.259999999998</v>
      </c>
      <c r="X1246" s="51">
        <v>0</v>
      </c>
      <c r="Y1246" s="52">
        <v>3.4499999999999999E-3</v>
      </c>
      <c r="Z1246" s="52">
        <v>60894.195620735009</v>
      </c>
      <c r="AA1246" s="52">
        <v>0</v>
      </c>
      <c r="AB1246" s="138">
        <f t="shared" si="686"/>
        <v>0</v>
      </c>
      <c r="AC1246" s="52">
        <v>58606.891207660097</v>
      </c>
      <c r="AD1246" s="138">
        <f t="shared" si="667"/>
        <v>0</v>
      </c>
      <c r="AE1246" s="138">
        <f t="shared" si="668"/>
        <v>2443</v>
      </c>
      <c r="AF1246" s="138">
        <f t="shared" si="669"/>
        <v>0</v>
      </c>
      <c r="AG1246" s="138">
        <f t="shared" si="670"/>
        <v>0</v>
      </c>
      <c r="AH1246" s="29"/>
      <c r="AI1246" s="29"/>
      <c r="AJ1246" s="15"/>
      <c r="AK1246" s="51">
        <f t="shared" ca="1" si="671"/>
        <v>1785461.3992035908</v>
      </c>
      <c r="AL1246" s="15">
        <f t="shared" ca="1" si="672"/>
        <v>1985988.7292035909</v>
      </c>
      <c r="AM1246" s="49">
        <f t="shared" ca="1" si="673"/>
        <v>10714.832876516573</v>
      </c>
      <c r="AN1246" s="49">
        <f t="shared" ca="1" si="674"/>
        <v>139.82897440311831</v>
      </c>
      <c r="AO1246" s="15"/>
      <c r="AP1246" s="49">
        <f t="shared" ca="1" si="675"/>
        <v>34103.608103280341</v>
      </c>
      <c r="AQ1246" s="15">
        <f t="shared" si="687"/>
        <v>58606.891207660097</v>
      </c>
      <c r="AR1246" s="15">
        <f t="shared" si="688"/>
        <v>0</v>
      </c>
      <c r="AS1246" s="15"/>
      <c r="AT1246" s="15"/>
      <c r="AU1246" s="51">
        <f t="shared" si="676"/>
        <v>0</v>
      </c>
      <c r="AV1246" s="51">
        <f t="shared" ca="1" si="677"/>
        <v>40820.10307873787</v>
      </c>
      <c r="AW1246" s="51">
        <f t="shared" ca="1" si="689"/>
        <v>0</v>
      </c>
      <c r="AX1246" s="15">
        <f t="shared" ca="1" si="690"/>
        <v>16316.819974358121</v>
      </c>
      <c r="AY1246" s="51">
        <f t="shared" ca="1" si="691"/>
        <v>-991.75794705583587</v>
      </c>
      <c r="AZ1246" s="52">
        <f t="shared" ca="1" si="678"/>
        <v>0</v>
      </c>
      <c r="BA1246" s="52">
        <f t="shared" ca="1" si="679"/>
        <v>0</v>
      </c>
      <c r="BB1246" s="52">
        <f t="shared" si="692"/>
        <v>0</v>
      </c>
      <c r="BC1246" s="39">
        <f t="shared" si="693"/>
        <v>0</v>
      </c>
      <c r="BD1246" s="51">
        <f t="shared" ca="1" si="694"/>
        <v>0</v>
      </c>
      <c r="BE1246" s="15">
        <f t="shared" ca="1" si="695"/>
        <v>73931.953234962377</v>
      </c>
      <c r="BF1246" s="39">
        <v>-25725.898000000001</v>
      </c>
      <c r="BG1246" s="15">
        <f t="shared" ca="1" si="696"/>
        <v>2045049.446289473</v>
      </c>
      <c r="BH1246" s="15"/>
      <c r="BI1246" s="15"/>
    </row>
    <row r="1247" spans="1:61" ht="11.25" x14ac:dyDescent="0.2">
      <c r="A1247" s="20">
        <v>41613</v>
      </c>
      <c r="B1247" s="20"/>
      <c r="C1247" s="20">
        <v>1</v>
      </c>
      <c r="D1247" s="20">
        <f t="shared" si="680"/>
        <v>4</v>
      </c>
      <c r="E1247" s="47">
        <f t="shared" si="681"/>
        <v>3</v>
      </c>
      <c r="F1247" s="47">
        <f t="shared" si="682"/>
        <v>43</v>
      </c>
      <c r="G1247" s="21" t="s">
        <v>1328</v>
      </c>
      <c r="H1247" s="29">
        <v>2058</v>
      </c>
      <c r="I1247" s="48"/>
      <c r="J1247" s="29">
        <f t="shared" si="683"/>
        <v>3317.373134328358</v>
      </c>
      <c r="K1247" s="125">
        <v>174361.34999999998</v>
      </c>
      <c r="L1247" s="125">
        <v>253998.72</v>
      </c>
      <c r="M1247" s="125">
        <v>0</v>
      </c>
      <c r="N1247" s="126">
        <f t="shared" si="663"/>
        <v>224599.6728</v>
      </c>
      <c r="O1247" s="126">
        <f t="shared" ca="1" si="664"/>
        <v>646936.32752856729</v>
      </c>
      <c r="P1247" s="126">
        <f t="shared" ca="1" si="665"/>
        <v>126701</v>
      </c>
      <c r="Q1247" s="49">
        <f t="shared" si="684"/>
        <v>1</v>
      </c>
      <c r="R1247" s="49">
        <f t="shared" si="685"/>
        <v>0</v>
      </c>
      <c r="S1247" s="49">
        <f ca="1">OFFSET(V!$B$7,D1247,Q1247)*H1247</f>
        <v>9240.42</v>
      </c>
      <c r="T1247" s="49">
        <f ca="1">IF(R1247&gt;0,OFFSET(V!$I$7,D1247,R1247)*IF(R1247=1,H1247-9300,IF(R1247=2,H1247-18000,IF(R1247=3,H1247-45000,0))),0)</f>
        <v>0</v>
      </c>
      <c r="U1247" s="49">
        <f>IF(AND(I1247=1,H1247&gt;20000,H1247&lt;=45000),H1247*V!$G$7,0)+IF(AND(I1247=1,H1247&gt;45000,H1247&lt;=50000),V!$G$7/5000*(50000-H1247)*H1247,0)</f>
        <v>0</v>
      </c>
      <c r="V1247" s="50">
        <f t="shared" ca="1" si="666"/>
        <v>9240.42</v>
      </c>
      <c r="W1247" s="51">
        <v>0</v>
      </c>
      <c r="X1247" s="51">
        <v>0</v>
      </c>
      <c r="Y1247" s="52">
        <v>2.8400000000000001E-3</v>
      </c>
      <c r="Z1247" s="52">
        <v>44249.311424896252</v>
      </c>
      <c r="AA1247" s="52">
        <v>26700</v>
      </c>
      <c r="AB1247" s="138">
        <f t="shared" si="686"/>
        <v>25700</v>
      </c>
      <c r="AC1247" s="52">
        <v>42587.221232785596</v>
      </c>
      <c r="AD1247" s="138">
        <f t="shared" si="667"/>
        <v>0</v>
      </c>
      <c r="AE1247" s="138">
        <f t="shared" si="668"/>
        <v>2058</v>
      </c>
      <c r="AF1247" s="138">
        <f t="shared" si="669"/>
        <v>0</v>
      </c>
      <c r="AG1247" s="138">
        <f t="shared" si="670"/>
        <v>0</v>
      </c>
      <c r="AH1247" s="29"/>
      <c r="AI1247" s="29"/>
      <c r="AJ1247" s="15"/>
      <c r="AK1247" s="51">
        <f t="shared" ca="1" si="671"/>
        <v>1504084.9609336839</v>
      </c>
      <c r="AL1247" s="15">
        <f t="shared" ca="1" si="672"/>
        <v>1640026.3809336838</v>
      </c>
      <c r="AM1247" s="49">
        <f t="shared" ca="1" si="673"/>
        <v>9026.2488988420409</v>
      </c>
      <c r="AN1247" s="49">
        <f t="shared" ca="1" si="674"/>
        <v>115.10559052314667</v>
      </c>
      <c r="AO1247" s="15"/>
      <c r="AP1247" s="49">
        <f t="shared" ca="1" si="675"/>
        <v>24781.691592963889</v>
      </c>
      <c r="AQ1247" s="15">
        <f t="shared" si="687"/>
        <v>42587.221232785596</v>
      </c>
      <c r="AR1247" s="15">
        <f t="shared" si="688"/>
        <v>0</v>
      </c>
      <c r="AS1247" s="15"/>
      <c r="AT1247" s="15"/>
      <c r="AU1247" s="51">
        <f t="shared" si="676"/>
        <v>12850</v>
      </c>
      <c r="AV1247" s="51">
        <f t="shared" ca="1" si="677"/>
        <v>34387.135544839351</v>
      </c>
      <c r="AW1247" s="51">
        <f t="shared" ca="1" si="689"/>
        <v>0</v>
      </c>
      <c r="AX1247" s="15">
        <f t="shared" ca="1" si="690"/>
        <v>29431.605905017655</v>
      </c>
      <c r="AY1247" s="51">
        <f t="shared" ca="1" si="691"/>
        <v>-1788.8920204296719</v>
      </c>
      <c r="AZ1247" s="52">
        <f t="shared" ca="1" si="678"/>
        <v>0</v>
      </c>
      <c r="BA1247" s="52">
        <f t="shared" ca="1" si="679"/>
        <v>0</v>
      </c>
      <c r="BB1247" s="52">
        <f t="shared" si="692"/>
        <v>0</v>
      </c>
      <c r="BC1247" s="39">
        <f t="shared" si="693"/>
        <v>0</v>
      </c>
      <c r="BD1247" s="51">
        <f t="shared" ca="1" si="694"/>
        <v>0</v>
      </c>
      <c r="BE1247" s="15">
        <f t="shared" ca="1" si="695"/>
        <v>70229.935117373578</v>
      </c>
      <c r="BF1247" s="39">
        <v>-22717.276999999998</v>
      </c>
      <c r="BG1247" s="15">
        <f t="shared" ca="1" si="696"/>
        <v>1696680.3935404227</v>
      </c>
      <c r="BH1247" s="15"/>
      <c r="BI1247" s="15"/>
    </row>
    <row r="1248" spans="1:61" ht="11.25" x14ac:dyDescent="0.2">
      <c r="A1248" s="20">
        <v>41614</v>
      </c>
      <c r="B1248" s="20"/>
      <c r="C1248" s="20">
        <v>1</v>
      </c>
      <c r="D1248" s="20">
        <f t="shared" si="680"/>
        <v>4</v>
      </c>
      <c r="E1248" s="47">
        <f t="shared" si="681"/>
        <v>4</v>
      </c>
      <c r="F1248" s="47">
        <f t="shared" si="682"/>
        <v>44</v>
      </c>
      <c r="G1248" s="21" t="s">
        <v>1329</v>
      </c>
      <c r="H1248" s="29">
        <v>2633</v>
      </c>
      <c r="I1248" s="48"/>
      <c r="J1248" s="29">
        <f t="shared" si="683"/>
        <v>4244.2388059701489</v>
      </c>
      <c r="K1248" s="125">
        <v>200196.45</v>
      </c>
      <c r="L1248" s="125">
        <v>165721.42000000001</v>
      </c>
      <c r="M1248" s="125">
        <v>56307</v>
      </c>
      <c r="N1248" s="126">
        <f t="shared" si="663"/>
        <v>265079.7978</v>
      </c>
      <c r="O1248" s="126">
        <f t="shared" ca="1" si="664"/>
        <v>827688.70280987257</v>
      </c>
      <c r="P1248" s="126">
        <f t="shared" ca="1" si="665"/>
        <v>168783</v>
      </c>
      <c r="Q1248" s="49">
        <f t="shared" si="684"/>
        <v>1</v>
      </c>
      <c r="R1248" s="49">
        <f t="shared" si="685"/>
        <v>0</v>
      </c>
      <c r="S1248" s="49">
        <f ca="1">OFFSET(V!$B$7,D1248,Q1248)*H1248</f>
        <v>11822.17</v>
      </c>
      <c r="T1248" s="49">
        <f ca="1">IF(R1248&gt;0,OFFSET(V!$I$7,D1248,R1248)*IF(R1248=1,H1248-9300,IF(R1248=2,H1248-18000,IF(R1248=3,H1248-45000,0))),0)</f>
        <v>0</v>
      </c>
      <c r="U1248" s="49">
        <f>IF(AND(I1248=1,H1248&gt;20000,H1248&lt;=45000),H1248*V!$G$7,0)+IF(AND(I1248=1,H1248&gt;45000,H1248&lt;=50000),V!$G$7/5000*(50000-H1248)*H1248,0)</f>
        <v>0</v>
      </c>
      <c r="V1248" s="50">
        <f t="shared" ca="1" si="666"/>
        <v>11822.17</v>
      </c>
      <c r="W1248" s="51">
        <v>12279.46</v>
      </c>
      <c r="X1248" s="51">
        <v>0</v>
      </c>
      <c r="Y1248" s="52">
        <v>1.796E-2</v>
      </c>
      <c r="Z1248" s="52">
        <v>64923.351961803142</v>
      </c>
      <c r="AA1248" s="52">
        <v>0</v>
      </c>
      <c r="AB1248" s="138">
        <f t="shared" si="686"/>
        <v>0</v>
      </c>
      <c r="AC1248" s="52">
        <v>62484.704600751822</v>
      </c>
      <c r="AD1248" s="138">
        <f t="shared" si="667"/>
        <v>0</v>
      </c>
      <c r="AE1248" s="138">
        <f t="shared" si="668"/>
        <v>2633</v>
      </c>
      <c r="AF1248" s="138">
        <f t="shared" si="669"/>
        <v>0</v>
      </c>
      <c r="AG1248" s="138">
        <f t="shared" si="670"/>
        <v>0</v>
      </c>
      <c r="AH1248" s="29"/>
      <c r="AI1248" s="29"/>
      <c r="AJ1248" s="15"/>
      <c r="AK1248" s="51">
        <f t="shared" ca="1" si="671"/>
        <v>1924322.4986095186</v>
      </c>
      <c r="AL1248" s="15">
        <f t="shared" ca="1" si="672"/>
        <v>2117207.1286095185</v>
      </c>
      <c r="AM1248" s="49">
        <f t="shared" ca="1" si="673"/>
        <v>11548.160034329978</v>
      </c>
      <c r="AN1248" s="49">
        <f t="shared" ca="1" si="674"/>
        <v>727.92126964637816</v>
      </c>
      <c r="AO1248" s="15"/>
      <c r="AP1248" s="49">
        <f t="shared" ca="1" si="675"/>
        <v>36360.124794927804</v>
      </c>
      <c r="AQ1248" s="15">
        <f t="shared" si="687"/>
        <v>62484.704600751822</v>
      </c>
      <c r="AR1248" s="15">
        <f t="shared" si="688"/>
        <v>0</v>
      </c>
      <c r="AS1248" s="15"/>
      <c r="AT1248" s="15"/>
      <c r="AU1248" s="51">
        <f t="shared" si="676"/>
        <v>0</v>
      </c>
      <c r="AV1248" s="51">
        <f t="shared" ca="1" si="677"/>
        <v>43994.814329233246</v>
      </c>
      <c r="AW1248" s="51">
        <f t="shared" ca="1" si="689"/>
        <v>0</v>
      </c>
      <c r="AX1248" s="15">
        <f t="shared" ca="1" si="690"/>
        <v>17870.234523409235</v>
      </c>
      <c r="AY1248" s="51">
        <f t="shared" ca="1" si="691"/>
        <v>-1086.1765424999646</v>
      </c>
      <c r="AZ1248" s="52">
        <f t="shared" ca="1" si="678"/>
        <v>0</v>
      </c>
      <c r="BA1248" s="52">
        <f t="shared" ca="1" si="679"/>
        <v>0</v>
      </c>
      <c r="BB1248" s="52">
        <f t="shared" si="692"/>
        <v>0</v>
      </c>
      <c r="BC1248" s="39">
        <f t="shared" si="693"/>
        <v>0</v>
      </c>
      <c r="BD1248" s="51">
        <f t="shared" ca="1" si="694"/>
        <v>0</v>
      </c>
      <c r="BE1248" s="15">
        <f t="shared" ca="1" si="695"/>
        <v>79268.762581661096</v>
      </c>
      <c r="BF1248" s="39">
        <v>-27171.812999999998</v>
      </c>
      <c r="BG1248" s="15">
        <f t="shared" ca="1" si="696"/>
        <v>2181580.1594951558</v>
      </c>
      <c r="BH1248" s="15"/>
      <c r="BI1248" s="15"/>
    </row>
    <row r="1249" spans="1:61" ht="11.25" x14ac:dyDescent="0.2">
      <c r="A1249" s="20">
        <v>41615</v>
      </c>
      <c r="B1249" s="20"/>
      <c r="C1249" s="20">
        <v>1</v>
      </c>
      <c r="D1249" s="20">
        <f t="shared" si="680"/>
        <v>4</v>
      </c>
      <c r="E1249" s="47">
        <f t="shared" si="681"/>
        <v>4</v>
      </c>
      <c r="F1249" s="47">
        <f t="shared" si="682"/>
        <v>44</v>
      </c>
      <c r="G1249" s="21" t="s">
        <v>1330</v>
      </c>
      <c r="H1249" s="29">
        <v>3162</v>
      </c>
      <c r="I1249" s="48"/>
      <c r="J1249" s="29">
        <f t="shared" si="683"/>
        <v>5096.9552238805973</v>
      </c>
      <c r="K1249" s="125">
        <v>207777.59999999998</v>
      </c>
      <c r="L1249" s="125">
        <v>427884.28</v>
      </c>
      <c r="M1249" s="125">
        <v>45239</v>
      </c>
      <c r="N1249" s="126">
        <f t="shared" si="663"/>
        <v>361713.74119999999</v>
      </c>
      <c r="O1249" s="126">
        <f t="shared" ca="1" si="664"/>
        <v>993980.88806867355</v>
      </c>
      <c r="P1249" s="126">
        <f t="shared" ca="1" si="665"/>
        <v>189680</v>
      </c>
      <c r="Q1249" s="49">
        <f t="shared" si="684"/>
        <v>1</v>
      </c>
      <c r="R1249" s="49">
        <f t="shared" si="685"/>
        <v>0</v>
      </c>
      <c r="S1249" s="49">
        <f ca="1">OFFSET(V!$B$7,D1249,Q1249)*H1249</f>
        <v>14197.380000000001</v>
      </c>
      <c r="T1249" s="49">
        <f ca="1">IF(R1249&gt;0,OFFSET(V!$I$7,D1249,R1249)*IF(R1249=1,H1249-9300,IF(R1249=2,H1249-18000,IF(R1249=3,H1249-45000,0))),0)</f>
        <v>0</v>
      </c>
      <c r="U1249" s="49">
        <f>IF(AND(I1249=1,H1249&gt;20000,H1249&lt;=45000),H1249*V!$G$7,0)+IF(AND(I1249=1,H1249&gt;45000,H1249&lt;=50000),V!$G$7/5000*(50000-H1249)*H1249,0)</f>
        <v>0</v>
      </c>
      <c r="V1249" s="50">
        <f t="shared" ca="1" si="666"/>
        <v>14197.380000000001</v>
      </c>
      <c r="W1249" s="51">
        <v>15471.4</v>
      </c>
      <c r="X1249" s="51">
        <v>0</v>
      </c>
      <c r="Y1249" s="52">
        <v>1.256E-2</v>
      </c>
      <c r="Z1249" s="52">
        <v>84038.865431712969</v>
      </c>
      <c r="AA1249" s="52">
        <v>5133</v>
      </c>
      <c r="AB1249" s="138">
        <f t="shared" si="686"/>
        <v>4133</v>
      </c>
      <c r="AC1249" s="52">
        <v>80882.202209343173</v>
      </c>
      <c r="AD1249" s="138">
        <f t="shared" si="667"/>
        <v>0</v>
      </c>
      <c r="AE1249" s="138">
        <f t="shared" si="668"/>
        <v>3162</v>
      </c>
      <c r="AF1249" s="138">
        <f t="shared" si="669"/>
        <v>0</v>
      </c>
      <c r="AG1249" s="138">
        <f t="shared" si="670"/>
        <v>0</v>
      </c>
      <c r="AH1249" s="29"/>
      <c r="AI1249" s="29"/>
      <c r="AJ1249" s="15"/>
      <c r="AK1249" s="51">
        <f t="shared" ca="1" si="671"/>
        <v>2310941.0332712871</v>
      </c>
      <c r="AL1249" s="15">
        <f t="shared" ca="1" si="672"/>
        <v>2530289.8132712869</v>
      </c>
      <c r="AM1249" s="49">
        <f t="shared" ca="1" si="673"/>
        <v>13868.318278978881</v>
      </c>
      <c r="AN1249" s="49">
        <f t="shared" ca="1" si="674"/>
        <v>509.05852710236695</v>
      </c>
      <c r="AO1249" s="15"/>
      <c r="AP1249" s="49">
        <f t="shared" ca="1" si="675"/>
        <v>47065.709677451501</v>
      </c>
      <c r="AQ1249" s="15">
        <f t="shared" si="687"/>
        <v>80882.202209343173</v>
      </c>
      <c r="AR1249" s="15">
        <f t="shared" si="688"/>
        <v>0</v>
      </c>
      <c r="AS1249" s="15"/>
      <c r="AT1249" s="15"/>
      <c r="AU1249" s="51">
        <f t="shared" si="676"/>
        <v>2066.5</v>
      </c>
      <c r="AV1249" s="51">
        <f t="shared" ca="1" si="677"/>
        <v>52833.878810875627</v>
      </c>
      <c r="AW1249" s="51">
        <f t="shared" ca="1" si="689"/>
        <v>0</v>
      </c>
      <c r="AX1249" s="15">
        <f t="shared" ca="1" si="690"/>
        <v>21083.886278983962</v>
      </c>
      <c r="AY1249" s="51">
        <f t="shared" ca="1" si="691"/>
        <v>-1281.5065561098349</v>
      </c>
      <c r="AZ1249" s="52">
        <f t="shared" ca="1" si="678"/>
        <v>0</v>
      </c>
      <c r="BA1249" s="52">
        <f t="shared" ca="1" si="679"/>
        <v>0</v>
      </c>
      <c r="BB1249" s="52">
        <f t="shared" si="692"/>
        <v>0</v>
      </c>
      <c r="BC1249" s="39">
        <f t="shared" si="693"/>
        <v>0</v>
      </c>
      <c r="BD1249" s="51">
        <f t="shared" ca="1" si="694"/>
        <v>0</v>
      </c>
      <c r="BE1249" s="15">
        <f t="shared" ca="1" si="695"/>
        <v>100684.5819322173</v>
      </c>
      <c r="BF1249" s="39">
        <v>-35453.175000000003</v>
      </c>
      <c r="BG1249" s="15">
        <f t="shared" ca="1" si="696"/>
        <v>2609898.5970095857</v>
      </c>
      <c r="BH1249" s="15"/>
      <c r="BI1249" s="15"/>
    </row>
    <row r="1250" spans="1:61" ht="11.25" x14ac:dyDescent="0.2">
      <c r="A1250" s="20">
        <v>41616</v>
      </c>
      <c r="B1250" s="20"/>
      <c r="C1250" s="20">
        <v>1</v>
      </c>
      <c r="D1250" s="20">
        <f t="shared" si="680"/>
        <v>4</v>
      </c>
      <c r="E1250" s="47">
        <f t="shared" si="681"/>
        <v>2</v>
      </c>
      <c r="F1250" s="47">
        <f t="shared" si="682"/>
        <v>42</v>
      </c>
      <c r="G1250" s="21" t="s">
        <v>1331</v>
      </c>
      <c r="H1250" s="29">
        <v>512</v>
      </c>
      <c r="I1250" s="48"/>
      <c r="J1250" s="29">
        <f t="shared" si="683"/>
        <v>825.31343283582089</v>
      </c>
      <c r="K1250" s="125">
        <v>25679.25</v>
      </c>
      <c r="L1250" s="125">
        <v>8960.5400000000009</v>
      </c>
      <c r="M1250" s="125">
        <v>27868</v>
      </c>
      <c r="N1250" s="126">
        <f t="shared" si="663"/>
        <v>49851.670599999998</v>
      </c>
      <c r="O1250" s="126">
        <f t="shared" ca="1" si="664"/>
        <v>160948.20198961443</v>
      </c>
      <c r="P1250" s="126">
        <f t="shared" ca="1" si="665"/>
        <v>33329</v>
      </c>
      <c r="Q1250" s="49">
        <f t="shared" si="684"/>
        <v>1</v>
      </c>
      <c r="R1250" s="49">
        <f t="shared" si="685"/>
        <v>0</v>
      </c>
      <c r="S1250" s="49">
        <f ca="1">OFFSET(V!$B$7,D1250,Q1250)*H1250</f>
        <v>2298.88</v>
      </c>
      <c r="T1250" s="49">
        <f ca="1">IF(R1250&gt;0,OFFSET(V!$I$7,D1250,R1250)*IF(R1250=1,H1250-9300,IF(R1250=2,H1250-18000,IF(R1250=3,H1250-45000,0))),0)</f>
        <v>0</v>
      </c>
      <c r="U1250" s="49">
        <f>IF(AND(I1250=1,H1250&gt;20000,H1250&lt;=45000),H1250*V!$G$7,0)+IF(AND(I1250=1,H1250&gt;45000,H1250&lt;=50000),V!$G$7/5000*(50000-H1250)*H1250,0)</f>
        <v>0</v>
      </c>
      <c r="V1250" s="50">
        <f t="shared" ca="1" si="666"/>
        <v>2298.88</v>
      </c>
      <c r="W1250" s="51">
        <v>0</v>
      </c>
      <c r="X1250" s="51">
        <v>0</v>
      </c>
      <c r="Y1250" s="52">
        <v>4.5999999999999999E-3</v>
      </c>
      <c r="Z1250" s="52">
        <v>13388.850533781964</v>
      </c>
      <c r="AA1250" s="52">
        <v>0</v>
      </c>
      <c r="AB1250" s="138">
        <f t="shared" si="686"/>
        <v>0</v>
      </c>
      <c r="AC1250" s="52">
        <v>12885.939269420143</v>
      </c>
      <c r="AD1250" s="138">
        <f t="shared" si="667"/>
        <v>0</v>
      </c>
      <c r="AE1250" s="138">
        <f t="shared" si="668"/>
        <v>512</v>
      </c>
      <c r="AF1250" s="138">
        <f t="shared" si="669"/>
        <v>0</v>
      </c>
      <c r="AG1250" s="138">
        <f t="shared" si="670"/>
        <v>0</v>
      </c>
      <c r="AH1250" s="29"/>
      <c r="AI1250" s="29"/>
      <c r="AJ1250" s="15"/>
      <c r="AK1250" s="51">
        <f t="shared" ca="1" si="671"/>
        <v>374194.12050439563</v>
      </c>
      <c r="AL1250" s="15">
        <f t="shared" ca="1" si="672"/>
        <v>409822.00050439563</v>
      </c>
      <c r="AM1250" s="49">
        <f t="shared" ca="1" si="673"/>
        <v>2245.5973936866499</v>
      </c>
      <c r="AN1250" s="49">
        <f t="shared" ca="1" si="674"/>
        <v>186.43863253749106</v>
      </c>
      <c r="AO1250" s="15"/>
      <c r="AP1250" s="49">
        <f t="shared" ca="1" si="675"/>
        <v>7498.3848116061954</v>
      </c>
      <c r="AQ1250" s="15">
        <f t="shared" si="687"/>
        <v>12885.939269420143</v>
      </c>
      <c r="AR1250" s="15">
        <f t="shared" si="688"/>
        <v>0</v>
      </c>
      <c r="AS1250" s="15"/>
      <c r="AT1250" s="15"/>
      <c r="AU1250" s="51">
        <f t="shared" si="676"/>
        <v>0</v>
      </c>
      <c r="AV1250" s="51">
        <f t="shared" ca="1" si="677"/>
        <v>8555.0113697559518</v>
      </c>
      <c r="AW1250" s="51">
        <f t="shared" ca="1" si="689"/>
        <v>0</v>
      </c>
      <c r="AX1250" s="15">
        <f t="shared" ca="1" si="690"/>
        <v>3167.456911942003</v>
      </c>
      <c r="AY1250" s="51">
        <f t="shared" ca="1" si="691"/>
        <v>-192.52222977958021</v>
      </c>
      <c r="AZ1250" s="52">
        <f t="shared" ca="1" si="678"/>
        <v>0</v>
      </c>
      <c r="BA1250" s="52">
        <f t="shared" ca="1" si="679"/>
        <v>0</v>
      </c>
      <c r="BB1250" s="52">
        <f t="shared" si="692"/>
        <v>0</v>
      </c>
      <c r="BC1250" s="39">
        <f t="shared" si="693"/>
        <v>0</v>
      </c>
      <c r="BD1250" s="51">
        <f t="shared" ca="1" si="694"/>
        <v>0</v>
      </c>
      <c r="BE1250" s="15">
        <f t="shared" ca="1" si="695"/>
        <v>15860.873951582565</v>
      </c>
      <c r="BF1250" s="39">
        <v>-4992.1549999999997</v>
      </c>
      <c r="BG1250" s="15">
        <f t="shared" ca="1" si="696"/>
        <v>423122.75548220234</v>
      </c>
      <c r="BH1250" s="15"/>
      <c r="BI1250" s="15"/>
    </row>
    <row r="1251" spans="1:61" ht="11.25" x14ac:dyDescent="0.2">
      <c r="A1251" s="20">
        <v>41617</v>
      </c>
      <c r="B1251" s="20"/>
      <c r="C1251" s="20">
        <v>1</v>
      </c>
      <c r="D1251" s="20">
        <f t="shared" si="680"/>
        <v>4</v>
      </c>
      <c r="E1251" s="47">
        <f t="shared" si="681"/>
        <v>4</v>
      </c>
      <c r="F1251" s="47">
        <f t="shared" si="682"/>
        <v>44</v>
      </c>
      <c r="G1251" s="21" t="s">
        <v>1332</v>
      </c>
      <c r="H1251" s="29">
        <v>4485</v>
      </c>
      <c r="I1251" s="48"/>
      <c r="J1251" s="29">
        <f t="shared" si="683"/>
        <v>7229.5522388059699</v>
      </c>
      <c r="K1251" s="125">
        <v>315169.14999999997</v>
      </c>
      <c r="L1251" s="125">
        <v>699299.65</v>
      </c>
      <c r="M1251" s="125">
        <v>34731</v>
      </c>
      <c r="N1251" s="126">
        <f t="shared" si="663"/>
        <v>534379.65150000004</v>
      </c>
      <c r="O1251" s="126">
        <f t="shared" ca="1" si="664"/>
        <v>1409868.527194181</v>
      </c>
      <c r="P1251" s="126">
        <f t="shared" ca="1" si="665"/>
        <v>262647</v>
      </c>
      <c r="Q1251" s="49">
        <f t="shared" si="684"/>
        <v>1</v>
      </c>
      <c r="R1251" s="49">
        <f t="shared" si="685"/>
        <v>0</v>
      </c>
      <c r="S1251" s="49">
        <f ca="1">OFFSET(V!$B$7,D1251,Q1251)*H1251</f>
        <v>20137.650000000001</v>
      </c>
      <c r="T1251" s="49">
        <f ca="1">IF(R1251&gt;0,OFFSET(V!$I$7,D1251,R1251)*IF(R1251=1,H1251-9300,IF(R1251=2,H1251-18000,IF(R1251=3,H1251-45000,0))),0)</f>
        <v>0</v>
      </c>
      <c r="U1251" s="49">
        <f>IF(AND(I1251=1,H1251&gt;20000,H1251&lt;=45000),H1251*V!$G$7,0)+IF(AND(I1251=1,H1251&gt;45000,H1251&lt;=50000),V!$G$7/5000*(50000-H1251)*H1251,0)</f>
        <v>0</v>
      </c>
      <c r="V1251" s="50">
        <f t="shared" ca="1" si="666"/>
        <v>20137.650000000001</v>
      </c>
      <c r="W1251" s="51">
        <v>22158.539999999997</v>
      </c>
      <c r="X1251" s="51">
        <v>0</v>
      </c>
      <c r="Y1251" s="52">
        <v>5.0169999999999999E-2</v>
      </c>
      <c r="Z1251" s="52">
        <v>188586.44070260093</v>
      </c>
      <c r="AA1251" s="52">
        <v>4214</v>
      </c>
      <c r="AB1251" s="138">
        <f t="shared" si="686"/>
        <v>3214</v>
      </c>
      <c r="AC1251" s="52">
        <v>181502.76723145865</v>
      </c>
      <c r="AD1251" s="138">
        <f t="shared" si="667"/>
        <v>0</v>
      </c>
      <c r="AE1251" s="138">
        <f t="shared" si="668"/>
        <v>4485</v>
      </c>
      <c r="AF1251" s="138">
        <f t="shared" si="669"/>
        <v>0</v>
      </c>
      <c r="AG1251" s="138">
        <f t="shared" si="670"/>
        <v>0</v>
      </c>
      <c r="AH1251" s="29"/>
      <c r="AI1251" s="29"/>
      <c r="AJ1251" s="15"/>
      <c r="AK1251" s="51">
        <f t="shared" ca="1" si="671"/>
        <v>3277852.7938715122</v>
      </c>
      <c r="AL1251" s="15">
        <f t="shared" ca="1" si="672"/>
        <v>3582795.9838715121</v>
      </c>
      <c r="AM1251" s="49">
        <f t="shared" ca="1" si="673"/>
        <v>19670.906856805908</v>
      </c>
      <c r="AN1251" s="49">
        <f t="shared" ca="1" si="674"/>
        <v>2033.3969987838973</v>
      </c>
      <c r="AO1251" s="15"/>
      <c r="AP1251" s="49">
        <f t="shared" ca="1" si="675"/>
        <v>105617.25960501962</v>
      </c>
      <c r="AQ1251" s="15">
        <f t="shared" si="687"/>
        <v>181502.76723145865</v>
      </c>
      <c r="AR1251" s="15">
        <f t="shared" si="688"/>
        <v>0</v>
      </c>
      <c r="AS1251" s="15"/>
      <c r="AT1251" s="15"/>
      <c r="AU1251" s="51">
        <f t="shared" si="676"/>
        <v>1607</v>
      </c>
      <c r="AV1251" s="51">
        <f t="shared" ca="1" si="677"/>
        <v>74939.894518272355</v>
      </c>
      <c r="AW1251" s="51">
        <f t="shared" ca="1" si="689"/>
        <v>0</v>
      </c>
      <c r="AX1251" s="15">
        <f t="shared" ca="1" si="690"/>
        <v>661.3868918333028</v>
      </c>
      <c r="AY1251" s="51">
        <f t="shared" ca="1" si="691"/>
        <v>-40.199971997303358</v>
      </c>
      <c r="AZ1251" s="52">
        <f t="shared" ca="1" si="678"/>
        <v>0</v>
      </c>
      <c r="BA1251" s="52">
        <f t="shared" ca="1" si="679"/>
        <v>0</v>
      </c>
      <c r="BB1251" s="52">
        <f t="shared" si="692"/>
        <v>0</v>
      </c>
      <c r="BC1251" s="39">
        <f t="shared" si="693"/>
        <v>0</v>
      </c>
      <c r="BD1251" s="51">
        <f t="shared" ca="1" si="694"/>
        <v>0</v>
      </c>
      <c r="BE1251" s="15">
        <f t="shared" ca="1" si="695"/>
        <v>182123.95415129466</v>
      </c>
      <c r="BF1251" s="39">
        <v>-51541.025999999998</v>
      </c>
      <c r="BG1251" s="15">
        <f t="shared" ca="1" si="696"/>
        <v>3735083.2158783968</v>
      </c>
      <c r="BH1251" s="15"/>
      <c r="BI1251" s="15"/>
    </row>
    <row r="1252" spans="1:61" ht="11.25" x14ac:dyDescent="0.2">
      <c r="A1252" s="20">
        <v>41618</v>
      </c>
      <c r="B1252" s="20"/>
      <c r="C1252" s="20">
        <v>1</v>
      </c>
      <c r="D1252" s="20">
        <f t="shared" si="680"/>
        <v>4</v>
      </c>
      <c r="E1252" s="47">
        <f t="shared" si="681"/>
        <v>4</v>
      </c>
      <c r="F1252" s="47">
        <f t="shared" si="682"/>
        <v>44</v>
      </c>
      <c r="G1252" s="21" t="s">
        <v>1333</v>
      </c>
      <c r="H1252" s="29">
        <v>4406</v>
      </c>
      <c r="I1252" s="48"/>
      <c r="J1252" s="29">
        <f t="shared" si="683"/>
        <v>7102.2089552238804</v>
      </c>
      <c r="K1252" s="125">
        <v>345714.5</v>
      </c>
      <c r="L1252" s="125">
        <v>292920.3</v>
      </c>
      <c r="M1252" s="125">
        <v>80864</v>
      </c>
      <c r="N1252" s="126">
        <f t="shared" si="663"/>
        <v>444017.35700000002</v>
      </c>
      <c r="O1252" s="126">
        <f t="shared" ca="1" si="664"/>
        <v>1385034.7225903147</v>
      </c>
      <c r="P1252" s="126">
        <f t="shared" ca="1" si="665"/>
        <v>282305</v>
      </c>
      <c r="Q1252" s="49">
        <f t="shared" si="684"/>
        <v>1</v>
      </c>
      <c r="R1252" s="49">
        <f t="shared" si="685"/>
        <v>0</v>
      </c>
      <c r="S1252" s="49">
        <f ca="1">OFFSET(V!$B$7,D1252,Q1252)*H1252</f>
        <v>19782.940000000002</v>
      </c>
      <c r="T1252" s="49">
        <f ca="1">IF(R1252&gt;0,OFFSET(V!$I$7,D1252,R1252)*IF(R1252=1,H1252-9300,IF(R1252=2,H1252-18000,IF(R1252=3,H1252-45000,0))),0)</f>
        <v>0</v>
      </c>
      <c r="U1252" s="49">
        <f>IF(AND(I1252=1,H1252&gt;20000,H1252&lt;=45000),H1252*V!$G$7,0)+IF(AND(I1252=1,H1252&gt;45000,H1252&lt;=50000),V!$G$7/5000*(50000-H1252)*H1252,0)</f>
        <v>0</v>
      </c>
      <c r="V1252" s="50">
        <f t="shared" ca="1" si="666"/>
        <v>19782.940000000002</v>
      </c>
      <c r="W1252" s="51">
        <v>24019.219999999998</v>
      </c>
      <c r="X1252" s="51">
        <v>0</v>
      </c>
      <c r="Y1252" s="52">
        <v>7.43E-3</v>
      </c>
      <c r="Z1252" s="52">
        <v>74748.937159800291</v>
      </c>
      <c r="AA1252" s="52">
        <v>0</v>
      </c>
      <c r="AB1252" s="138">
        <f t="shared" si="686"/>
        <v>0</v>
      </c>
      <c r="AC1252" s="52">
        <v>71941.221710151542</v>
      </c>
      <c r="AD1252" s="138">
        <f t="shared" si="667"/>
        <v>0</v>
      </c>
      <c r="AE1252" s="138">
        <f t="shared" si="668"/>
        <v>4406</v>
      </c>
      <c r="AF1252" s="138">
        <f t="shared" si="669"/>
        <v>0</v>
      </c>
      <c r="AG1252" s="138">
        <f t="shared" si="670"/>
        <v>0</v>
      </c>
      <c r="AH1252" s="29"/>
      <c r="AI1252" s="29"/>
      <c r="AJ1252" s="15"/>
      <c r="AK1252" s="51">
        <f t="shared" ca="1" si="671"/>
        <v>3220115.8104343107</v>
      </c>
      <c r="AL1252" s="15">
        <f t="shared" ca="1" si="672"/>
        <v>3546222.9704343108</v>
      </c>
      <c r="AM1252" s="49">
        <f t="shared" ca="1" si="673"/>
        <v>19324.418196451912</v>
      </c>
      <c r="AN1252" s="49">
        <f t="shared" ca="1" si="674"/>
        <v>301.13892168555623</v>
      </c>
      <c r="AO1252" s="15"/>
      <c r="AP1252" s="49">
        <f t="shared" ca="1" si="675"/>
        <v>41862.913748162398</v>
      </c>
      <c r="AQ1252" s="15">
        <f t="shared" si="687"/>
        <v>71941.221710151542</v>
      </c>
      <c r="AR1252" s="15">
        <f t="shared" si="688"/>
        <v>0</v>
      </c>
      <c r="AS1252" s="15"/>
      <c r="AT1252" s="15"/>
      <c r="AU1252" s="51">
        <f t="shared" si="676"/>
        <v>0</v>
      </c>
      <c r="AV1252" s="51">
        <f t="shared" ca="1" si="677"/>
        <v>73619.882998329544</v>
      </c>
      <c r="AW1252" s="51">
        <f t="shared" ca="1" si="689"/>
        <v>0</v>
      </c>
      <c r="AX1252" s="15">
        <f t="shared" ca="1" si="690"/>
        <v>43541.575036340408</v>
      </c>
      <c r="AY1252" s="51">
        <f t="shared" ca="1" si="691"/>
        <v>-2646.514647920379</v>
      </c>
      <c r="AZ1252" s="52">
        <f t="shared" ca="1" si="678"/>
        <v>0</v>
      </c>
      <c r="BA1252" s="52">
        <f t="shared" ca="1" si="679"/>
        <v>0</v>
      </c>
      <c r="BB1252" s="52">
        <f t="shared" si="692"/>
        <v>0</v>
      </c>
      <c r="BC1252" s="39">
        <f t="shared" si="693"/>
        <v>0</v>
      </c>
      <c r="BD1252" s="51">
        <f t="shared" ca="1" si="694"/>
        <v>0</v>
      </c>
      <c r="BE1252" s="15">
        <f t="shared" ca="1" si="695"/>
        <v>112836.28209857157</v>
      </c>
      <c r="BF1252" s="39">
        <v>-46593.353000000003</v>
      </c>
      <c r="BG1252" s="15">
        <f t="shared" ca="1" si="696"/>
        <v>3632091.4566510199</v>
      </c>
      <c r="BH1252" s="15"/>
      <c r="BI1252" s="15"/>
    </row>
    <row r="1253" spans="1:61" ht="11.25" x14ac:dyDescent="0.2">
      <c r="A1253" s="20">
        <v>41619</v>
      </c>
      <c r="B1253" s="20"/>
      <c r="C1253" s="20">
        <v>1</v>
      </c>
      <c r="D1253" s="20">
        <f t="shared" si="680"/>
        <v>4</v>
      </c>
      <c r="E1253" s="47">
        <f t="shared" si="681"/>
        <v>3</v>
      </c>
      <c r="F1253" s="47">
        <f t="shared" si="682"/>
        <v>43</v>
      </c>
      <c r="G1253" s="21" t="s">
        <v>1334</v>
      </c>
      <c r="H1253" s="29">
        <v>1254</v>
      </c>
      <c r="I1253" s="48"/>
      <c r="J1253" s="29">
        <f t="shared" si="683"/>
        <v>2021.3731343283582</v>
      </c>
      <c r="K1253" s="125">
        <v>70610.850000000006</v>
      </c>
      <c r="L1253" s="125">
        <v>58903.54</v>
      </c>
      <c r="M1253" s="125">
        <v>0</v>
      </c>
      <c r="N1253" s="126">
        <f t="shared" si="663"/>
        <v>73812.192600000009</v>
      </c>
      <c r="O1253" s="126">
        <f t="shared" ca="1" si="664"/>
        <v>394197.35409175098</v>
      </c>
      <c r="P1253" s="126">
        <f t="shared" ca="1" si="665"/>
        <v>96116</v>
      </c>
      <c r="Q1253" s="49">
        <f t="shared" si="684"/>
        <v>1</v>
      </c>
      <c r="R1253" s="49">
        <f t="shared" si="685"/>
        <v>0</v>
      </c>
      <c r="S1253" s="49">
        <f ca="1">OFFSET(V!$B$7,D1253,Q1253)*H1253</f>
        <v>5630.46</v>
      </c>
      <c r="T1253" s="49">
        <f ca="1">IF(R1253&gt;0,OFFSET(V!$I$7,D1253,R1253)*IF(R1253=1,H1253-9300,IF(R1253=2,H1253-18000,IF(R1253=3,H1253-45000,0))),0)</f>
        <v>0</v>
      </c>
      <c r="U1253" s="49">
        <f>IF(AND(I1253=1,H1253&gt;20000,H1253&lt;=45000),H1253*V!$G$7,0)+IF(AND(I1253=1,H1253&gt;45000,H1253&lt;=50000),V!$G$7/5000*(50000-H1253)*H1253,0)</f>
        <v>0</v>
      </c>
      <c r="V1253" s="50">
        <f t="shared" ca="1" si="666"/>
        <v>5630.46</v>
      </c>
      <c r="W1253" s="51">
        <v>0</v>
      </c>
      <c r="X1253" s="51">
        <v>0</v>
      </c>
      <c r="Y1253" s="52">
        <v>9.4999999999999998E-3</v>
      </c>
      <c r="Z1253" s="52">
        <v>53754.612908148803</v>
      </c>
      <c r="AA1253" s="52">
        <v>2196</v>
      </c>
      <c r="AB1253" s="138">
        <f t="shared" si="686"/>
        <v>1196</v>
      </c>
      <c r="AC1253" s="52">
        <v>51735.485106646556</v>
      </c>
      <c r="AD1253" s="138">
        <f t="shared" si="667"/>
        <v>0</v>
      </c>
      <c r="AE1253" s="138">
        <f t="shared" si="668"/>
        <v>1254</v>
      </c>
      <c r="AF1253" s="138">
        <f t="shared" si="669"/>
        <v>0</v>
      </c>
      <c r="AG1253" s="138">
        <f t="shared" si="670"/>
        <v>0</v>
      </c>
      <c r="AH1253" s="29"/>
      <c r="AI1253" s="29"/>
      <c r="AJ1253" s="15"/>
      <c r="AK1253" s="51">
        <f t="shared" ca="1" si="671"/>
        <v>916483.25607912522</v>
      </c>
      <c r="AL1253" s="15">
        <f t="shared" ca="1" si="672"/>
        <v>1018229.7160791252</v>
      </c>
      <c r="AM1253" s="49">
        <f t="shared" ca="1" si="673"/>
        <v>5499.9592415684747</v>
      </c>
      <c r="AN1253" s="49">
        <f t="shared" ca="1" si="674"/>
        <v>385.03630632742721</v>
      </c>
      <c r="AO1253" s="15"/>
      <c r="AP1253" s="49">
        <f t="shared" ca="1" si="675"/>
        <v>30105.106630866012</v>
      </c>
      <c r="AQ1253" s="15">
        <f t="shared" si="687"/>
        <v>51735.485106646556</v>
      </c>
      <c r="AR1253" s="15">
        <f t="shared" si="688"/>
        <v>0</v>
      </c>
      <c r="AS1253" s="15"/>
      <c r="AT1253" s="15"/>
      <c r="AU1253" s="51">
        <f t="shared" si="676"/>
        <v>598</v>
      </c>
      <c r="AV1253" s="51">
        <f t="shared" ca="1" si="677"/>
        <v>20953.094253269461</v>
      </c>
      <c r="AW1253" s="51">
        <f t="shared" ca="1" si="689"/>
        <v>0</v>
      </c>
      <c r="AX1253" s="15">
        <f t="shared" ca="1" si="690"/>
        <v>0</v>
      </c>
      <c r="AY1253" s="51">
        <f t="shared" ca="1" si="691"/>
        <v>0</v>
      </c>
      <c r="AZ1253" s="52">
        <f t="shared" ca="1" si="678"/>
        <v>0</v>
      </c>
      <c r="BA1253" s="52">
        <f t="shared" ca="1" si="679"/>
        <v>0</v>
      </c>
      <c r="BB1253" s="52">
        <f t="shared" si="692"/>
        <v>0</v>
      </c>
      <c r="BC1253" s="39">
        <f t="shared" si="693"/>
        <v>0</v>
      </c>
      <c r="BD1253" s="51">
        <f t="shared" ca="1" si="694"/>
        <v>0</v>
      </c>
      <c r="BE1253" s="15">
        <f t="shared" ca="1" si="695"/>
        <v>51656.200884135469</v>
      </c>
      <c r="BF1253" s="39">
        <v>-12902.583000000001</v>
      </c>
      <c r="BG1253" s="15">
        <f t="shared" ca="1" si="696"/>
        <v>1062868.3295111565</v>
      </c>
      <c r="BH1253" s="15"/>
      <c r="BI1253" s="15"/>
    </row>
    <row r="1254" spans="1:61" ht="11.25" x14ac:dyDescent="0.2">
      <c r="A1254" s="20">
        <v>41620</v>
      </c>
      <c r="B1254" s="20"/>
      <c r="C1254" s="20">
        <v>1</v>
      </c>
      <c r="D1254" s="20">
        <f t="shared" si="680"/>
        <v>4</v>
      </c>
      <c r="E1254" s="47">
        <f t="shared" si="681"/>
        <v>3</v>
      </c>
      <c r="F1254" s="47">
        <f t="shared" si="682"/>
        <v>43</v>
      </c>
      <c r="G1254" s="21" t="s">
        <v>1335</v>
      </c>
      <c r="H1254" s="29">
        <v>1512</v>
      </c>
      <c r="I1254" s="48"/>
      <c r="J1254" s="29">
        <f t="shared" si="683"/>
        <v>2437.2537313432836</v>
      </c>
      <c r="K1254" s="125">
        <v>87781.6</v>
      </c>
      <c r="L1254" s="125">
        <v>194734</v>
      </c>
      <c r="M1254" s="125">
        <v>0</v>
      </c>
      <c r="N1254" s="126">
        <f t="shared" si="663"/>
        <v>139149.01200000002</v>
      </c>
      <c r="O1254" s="126">
        <f t="shared" ca="1" si="664"/>
        <v>475300.15900058008</v>
      </c>
      <c r="P1254" s="126">
        <f t="shared" ca="1" si="665"/>
        <v>100845</v>
      </c>
      <c r="Q1254" s="49">
        <f t="shared" si="684"/>
        <v>1</v>
      </c>
      <c r="R1254" s="49">
        <f t="shared" si="685"/>
        <v>0</v>
      </c>
      <c r="S1254" s="49">
        <f ca="1">OFFSET(V!$B$7,D1254,Q1254)*H1254</f>
        <v>6788.88</v>
      </c>
      <c r="T1254" s="49">
        <f ca="1">IF(R1254&gt;0,OFFSET(V!$I$7,D1254,R1254)*IF(R1254=1,H1254-9300,IF(R1254=2,H1254-18000,IF(R1254=3,H1254-45000,0))),0)</f>
        <v>0</v>
      </c>
      <c r="U1254" s="49">
        <f>IF(AND(I1254=1,H1254&gt;20000,H1254&lt;=45000),H1254*V!$G$7,0)+IF(AND(I1254=1,H1254&gt;45000,H1254&lt;=50000),V!$G$7/5000*(50000-H1254)*H1254,0)</f>
        <v>0</v>
      </c>
      <c r="V1254" s="50">
        <f t="shared" ca="1" si="666"/>
        <v>6788.88</v>
      </c>
      <c r="W1254" s="51">
        <v>0</v>
      </c>
      <c r="X1254" s="51">
        <v>0</v>
      </c>
      <c r="Y1254" s="52">
        <v>2.8300000000000001E-3</v>
      </c>
      <c r="Z1254" s="52">
        <v>46716.292522692085</v>
      </c>
      <c r="AA1254" s="52">
        <v>0</v>
      </c>
      <c r="AB1254" s="138">
        <f t="shared" si="686"/>
        <v>0</v>
      </c>
      <c r="AC1254" s="52">
        <v>44961.537722822992</v>
      </c>
      <c r="AD1254" s="138">
        <f t="shared" si="667"/>
        <v>0</v>
      </c>
      <c r="AE1254" s="138">
        <f t="shared" si="668"/>
        <v>1512</v>
      </c>
      <c r="AF1254" s="138">
        <f t="shared" si="669"/>
        <v>0</v>
      </c>
      <c r="AG1254" s="138">
        <f t="shared" si="670"/>
        <v>0</v>
      </c>
      <c r="AH1254" s="29"/>
      <c r="AI1254" s="29"/>
      <c r="AJ1254" s="15"/>
      <c r="AK1254" s="51">
        <f t="shared" ca="1" si="671"/>
        <v>1105042.0121145432</v>
      </c>
      <c r="AL1254" s="15">
        <f t="shared" ca="1" si="672"/>
        <v>1212675.8921145431</v>
      </c>
      <c r="AM1254" s="49">
        <f t="shared" ca="1" si="673"/>
        <v>6631.5298032308883</v>
      </c>
      <c r="AN1254" s="49">
        <f t="shared" ca="1" si="674"/>
        <v>114.70028914806517</v>
      </c>
      <c r="AO1254" s="15"/>
      <c r="AP1254" s="49">
        <f t="shared" ca="1" si="675"/>
        <v>26163.316815200691</v>
      </c>
      <c r="AQ1254" s="15">
        <f t="shared" si="687"/>
        <v>44961.537722822992</v>
      </c>
      <c r="AR1254" s="15">
        <f t="shared" si="688"/>
        <v>0</v>
      </c>
      <c r="AS1254" s="15"/>
      <c r="AT1254" s="15"/>
      <c r="AU1254" s="51">
        <f t="shared" si="676"/>
        <v>0</v>
      </c>
      <c r="AV1254" s="51">
        <f t="shared" ca="1" si="677"/>
        <v>25264.017951310547</v>
      </c>
      <c r="AW1254" s="51">
        <f t="shared" ca="1" si="689"/>
        <v>0</v>
      </c>
      <c r="AX1254" s="15">
        <f t="shared" ca="1" si="690"/>
        <v>6465.797043688246</v>
      </c>
      <c r="AY1254" s="51">
        <f t="shared" ca="1" si="691"/>
        <v>-392.9997151531486</v>
      </c>
      <c r="AZ1254" s="52">
        <f t="shared" ca="1" si="678"/>
        <v>0</v>
      </c>
      <c r="BA1254" s="52">
        <f t="shared" ca="1" si="679"/>
        <v>0</v>
      </c>
      <c r="BB1254" s="52">
        <f t="shared" si="692"/>
        <v>0</v>
      </c>
      <c r="BC1254" s="39">
        <f t="shared" si="693"/>
        <v>0</v>
      </c>
      <c r="BD1254" s="51">
        <f t="shared" ca="1" si="694"/>
        <v>0</v>
      </c>
      <c r="BE1254" s="15">
        <f t="shared" ca="1" si="695"/>
        <v>51034.335051358088</v>
      </c>
      <c r="BF1254" s="39">
        <v>-16329.638000000001</v>
      </c>
      <c r="BG1254" s="15">
        <f t="shared" ca="1" si="696"/>
        <v>1254126.8192582801</v>
      </c>
      <c r="BH1254" s="15"/>
      <c r="BI1254" s="15"/>
    </row>
    <row r="1255" spans="1:61" ht="11.25" x14ac:dyDescent="0.2">
      <c r="A1255" s="20">
        <v>41621</v>
      </c>
      <c r="B1255" s="20"/>
      <c r="C1255" s="20">
        <v>1</v>
      </c>
      <c r="D1255" s="20">
        <f t="shared" si="680"/>
        <v>4</v>
      </c>
      <c r="E1255" s="47">
        <f t="shared" si="681"/>
        <v>3</v>
      </c>
      <c r="F1255" s="47">
        <f t="shared" si="682"/>
        <v>43</v>
      </c>
      <c r="G1255" s="21" t="s">
        <v>1336</v>
      </c>
      <c r="H1255" s="29">
        <v>1254</v>
      </c>
      <c r="I1255" s="48"/>
      <c r="J1255" s="29">
        <f t="shared" si="683"/>
        <v>2021.3731343283582</v>
      </c>
      <c r="K1255" s="125">
        <v>82025.150000000009</v>
      </c>
      <c r="L1255" s="125">
        <v>39978.089999999997</v>
      </c>
      <c r="M1255" s="125">
        <v>30798</v>
      </c>
      <c r="N1255" s="126">
        <f t="shared" si="663"/>
        <v>105447.5631</v>
      </c>
      <c r="O1255" s="126">
        <f t="shared" ca="1" si="664"/>
        <v>394197.35409175098</v>
      </c>
      <c r="P1255" s="126">
        <f t="shared" ca="1" si="665"/>
        <v>86625</v>
      </c>
      <c r="Q1255" s="49">
        <f t="shared" si="684"/>
        <v>1</v>
      </c>
      <c r="R1255" s="49">
        <f t="shared" si="685"/>
        <v>0</v>
      </c>
      <c r="S1255" s="49">
        <f ca="1">OFFSET(V!$B$7,D1255,Q1255)*H1255</f>
        <v>5630.46</v>
      </c>
      <c r="T1255" s="49">
        <f ca="1">IF(R1255&gt;0,OFFSET(V!$I$7,D1255,R1255)*IF(R1255=1,H1255-9300,IF(R1255=2,H1255-18000,IF(R1255=3,H1255-45000,0))),0)</f>
        <v>0</v>
      </c>
      <c r="U1255" s="49">
        <f>IF(AND(I1255=1,H1255&gt;20000,H1255&lt;=45000),H1255*V!$G$7,0)+IF(AND(I1255=1,H1255&gt;45000,H1255&lt;=50000),V!$G$7/5000*(50000-H1255)*H1255,0)</f>
        <v>0</v>
      </c>
      <c r="V1255" s="50">
        <f t="shared" ca="1" si="666"/>
        <v>5630.46</v>
      </c>
      <c r="W1255" s="51">
        <v>0</v>
      </c>
      <c r="X1255" s="51">
        <v>0</v>
      </c>
      <c r="Y1255" s="52">
        <v>7.5000000000000002E-4</v>
      </c>
      <c r="Z1255" s="52">
        <v>33282.83540329789</v>
      </c>
      <c r="AA1255" s="52">
        <v>0</v>
      </c>
      <c r="AB1255" s="138">
        <f t="shared" si="686"/>
        <v>0</v>
      </c>
      <c r="AC1255" s="52">
        <v>32032.667377896025</v>
      </c>
      <c r="AD1255" s="138">
        <f t="shared" si="667"/>
        <v>0</v>
      </c>
      <c r="AE1255" s="138">
        <f t="shared" si="668"/>
        <v>1254</v>
      </c>
      <c r="AF1255" s="138">
        <f t="shared" si="669"/>
        <v>0</v>
      </c>
      <c r="AG1255" s="138">
        <f t="shared" si="670"/>
        <v>0</v>
      </c>
      <c r="AH1255" s="29"/>
      <c r="AI1255" s="29"/>
      <c r="AJ1255" s="15"/>
      <c r="AK1255" s="51">
        <f t="shared" ca="1" si="671"/>
        <v>916483.25607912522</v>
      </c>
      <c r="AL1255" s="15">
        <f t="shared" ca="1" si="672"/>
        <v>1008738.7160791252</v>
      </c>
      <c r="AM1255" s="49">
        <f t="shared" ca="1" si="673"/>
        <v>5499.9592415684747</v>
      </c>
      <c r="AN1255" s="49">
        <f t="shared" ca="1" si="674"/>
        <v>30.397603131112675</v>
      </c>
      <c r="AO1255" s="15"/>
      <c r="AP1255" s="49">
        <f t="shared" ca="1" si="675"/>
        <v>18639.950221685107</v>
      </c>
      <c r="AQ1255" s="15">
        <f t="shared" si="687"/>
        <v>32032.667377896025</v>
      </c>
      <c r="AR1255" s="15">
        <f t="shared" si="688"/>
        <v>0</v>
      </c>
      <c r="AS1255" s="15"/>
      <c r="AT1255" s="15"/>
      <c r="AU1255" s="51">
        <f t="shared" si="676"/>
        <v>0</v>
      </c>
      <c r="AV1255" s="51">
        <f t="shared" ca="1" si="677"/>
        <v>20953.094253269461</v>
      </c>
      <c r="AW1255" s="51">
        <f t="shared" ca="1" si="689"/>
        <v>0</v>
      </c>
      <c r="AX1255" s="15">
        <f t="shared" ca="1" si="690"/>
        <v>7560.3770970585465</v>
      </c>
      <c r="AY1255" s="51">
        <f t="shared" ca="1" si="691"/>
        <v>-459.52974173459961</v>
      </c>
      <c r="AZ1255" s="52">
        <f t="shared" ca="1" si="678"/>
        <v>0</v>
      </c>
      <c r="BA1255" s="52">
        <f t="shared" ca="1" si="679"/>
        <v>0</v>
      </c>
      <c r="BB1255" s="52">
        <f t="shared" si="692"/>
        <v>0</v>
      </c>
      <c r="BC1255" s="39">
        <f t="shared" si="693"/>
        <v>0</v>
      </c>
      <c r="BD1255" s="51">
        <f t="shared" ca="1" si="694"/>
        <v>0</v>
      </c>
      <c r="BE1255" s="15">
        <f t="shared" ca="1" si="695"/>
        <v>39133.51473321997</v>
      </c>
      <c r="BF1255" s="39">
        <v>-12957.687</v>
      </c>
      <c r="BG1255" s="15">
        <f t="shared" ca="1" si="696"/>
        <v>1040444.9006570446</v>
      </c>
      <c r="BH1255" s="15"/>
      <c r="BI1255" s="15"/>
    </row>
    <row r="1256" spans="1:61" ht="11.25" x14ac:dyDescent="0.2">
      <c r="A1256" s="20">
        <v>41622</v>
      </c>
      <c r="B1256" s="20"/>
      <c r="C1256" s="20">
        <v>1</v>
      </c>
      <c r="D1256" s="20">
        <f t="shared" si="680"/>
        <v>4</v>
      </c>
      <c r="E1256" s="47">
        <f t="shared" si="681"/>
        <v>3</v>
      </c>
      <c r="F1256" s="47">
        <f t="shared" si="682"/>
        <v>43</v>
      </c>
      <c r="G1256" s="21" t="s">
        <v>1337</v>
      </c>
      <c r="H1256" s="29">
        <v>1568</v>
      </c>
      <c r="I1256" s="48"/>
      <c r="J1256" s="29">
        <f t="shared" si="683"/>
        <v>2527.5223880597014</v>
      </c>
      <c r="K1256" s="125">
        <v>84571.4</v>
      </c>
      <c r="L1256" s="125">
        <v>102911.92</v>
      </c>
      <c r="M1256" s="125">
        <v>2096</v>
      </c>
      <c r="N1256" s="126">
        <f t="shared" si="663"/>
        <v>103123.05679999999</v>
      </c>
      <c r="O1256" s="126">
        <f t="shared" ca="1" si="664"/>
        <v>492903.86859319417</v>
      </c>
      <c r="P1256" s="126">
        <f t="shared" ca="1" si="665"/>
        <v>116934</v>
      </c>
      <c r="Q1256" s="49">
        <f t="shared" si="684"/>
        <v>1</v>
      </c>
      <c r="R1256" s="49">
        <f t="shared" si="685"/>
        <v>0</v>
      </c>
      <c r="S1256" s="49">
        <f ca="1">OFFSET(V!$B$7,D1256,Q1256)*H1256</f>
        <v>7040.3200000000006</v>
      </c>
      <c r="T1256" s="49">
        <f ca="1">IF(R1256&gt;0,OFFSET(V!$I$7,D1256,R1256)*IF(R1256=1,H1256-9300,IF(R1256=2,H1256-18000,IF(R1256=3,H1256-45000,0))),0)</f>
        <v>0</v>
      </c>
      <c r="U1256" s="49">
        <f>IF(AND(I1256=1,H1256&gt;20000,H1256&lt;=45000),H1256*V!$G$7,0)+IF(AND(I1256=1,H1256&gt;45000,H1256&lt;=50000),V!$G$7/5000*(50000-H1256)*H1256,0)</f>
        <v>0</v>
      </c>
      <c r="V1256" s="50">
        <f t="shared" ca="1" si="666"/>
        <v>7040.3200000000006</v>
      </c>
      <c r="W1256" s="51">
        <v>0</v>
      </c>
      <c r="X1256" s="51">
        <v>0</v>
      </c>
      <c r="Y1256" s="52">
        <v>0</v>
      </c>
      <c r="Z1256" s="52">
        <v>33991.410071001352</v>
      </c>
      <c r="AA1256" s="52">
        <v>0</v>
      </c>
      <c r="AB1256" s="138">
        <f t="shared" si="686"/>
        <v>0</v>
      </c>
      <c r="AC1256" s="52">
        <v>32714.626603061653</v>
      </c>
      <c r="AD1256" s="138">
        <f t="shared" si="667"/>
        <v>0</v>
      </c>
      <c r="AE1256" s="138">
        <f t="shared" si="668"/>
        <v>1568</v>
      </c>
      <c r="AF1256" s="138">
        <f t="shared" si="669"/>
        <v>0</v>
      </c>
      <c r="AG1256" s="138">
        <f t="shared" si="670"/>
        <v>0</v>
      </c>
      <c r="AH1256" s="29"/>
      <c r="AI1256" s="29"/>
      <c r="AJ1256" s="15"/>
      <c r="AK1256" s="51">
        <f t="shared" ca="1" si="671"/>
        <v>1145969.4940447116</v>
      </c>
      <c r="AL1256" s="15">
        <f t="shared" ca="1" si="672"/>
        <v>1269943.8140447116</v>
      </c>
      <c r="AM1256" s="49">
        <f t="shared" ca="1" si="673"/>
        <v>6877.1420181653648</v>
      </c>
      <c r="AN1256" s="49">
        <f t="shared" ca="1" si="674"/>
        <v>0</v>
      </c>
      <c r="AO1256" s="15"/>
      <c r="AP1256" s="49">
        <f t="shared" ca="1" si="675"/>
        <v>19036.785298213195</v>
      </c>
      <c r="AQ1256" s="15">
        <f t="shared" si="687"/>
        <v>32714.626603061653</v>
      </c>
      <c r="AR1256" s="15">
        <f t="shared" si="688"/>
        <v>0</v>
      </c>
      <c r="AS1256" s="15"/>
      <c r="AT1256" s="15"/>
      <c r="AU1256" s="51">
        <f t="shared" si="676"/>
        <v>0</v>
      </c>
      <c r="AV1256" s="51">
        <f t="shared" ca="1" si="677"/>
        <v>26199.722319877601</v>
      </c>
      <c r="AW1256" s="51">
        <f t="shared" ca="1" si="689"/>
        <v>0</v>
      </c>
      <c r="AX1256" s="15">
        <f t="shared" ca="1" si="690"/>
        <v>12521.881015029139</v>
      </c>
      <c r="AY1256" s="51">
        <f t="shared" ca="1" si="691"/>
        <v>-761.09652666749344</v>
      </c>
      <c r="AZ1256" s="52">
        <f t="shared" ca="1" si="678"/>
        <v>0</v>
      </c>
      <c r="BA1256" s="52">
        <f t="shared" ca="1" si="679"/>
        <v>0</v>
      </c>
      <c r="BB1256" s="52">
        <f t="shared" si="692"/>
        <v>0</v>
      </c>
      <c r="BC1256" s="39">
        <f t="shared" si="693"/>
        <v>0</v>
      </c>
      <c r="BD1256" s="51">
        <f t="shared" ca="1" si="694"/>
        <v>0</v>
      </c>
      <c r="BE1256" s="15">
        <f t="shared" ca="1" si="695"/>
        <v>44475.411091423302</v>
      </c>
      <c r="BF1256" s="39">
        <v>-15896.111000000001</v>
      </c>
      <c r="BG1256" s="15">
        <f t="shared" ca="1" si="696"/>
        <v>1305400.2561543004</v>
      </c>
      <c r="BH1256" s="15"/>
      <c r="BI1256" s="15"/>
    </row>
    <row r="1257" spans="1:61" ht="11.25" x14ac:dyDescent="0.2">
      <c r="A1257" s="20">
        <v>41623</v>
      </c>
      <c r="B1257" s="20"/>
      <c r="C1257" s="20">
        <v>1</v>
      </c>
      <c r="D1257" s="20">
        <f t="shared" si="680"/>
        <v>4</v>
      </c>
      <c r="E1257" s="47">
        <f t="shared" si="681"/>
        <v>2</v>
      </c>
      <c r="F1257" s="47">
        <f t="shared" si="682"/>
        <v>42</v>
      </c>
      <c r="G1257" s="21" t="s">
        <v>1338</v>
      </c>
      <c r="H1257" s="29">
        <v>899</v>
      </c>
      <c r="I1257" s="48"/>
      <c r="J1257" s="29">
        <f t="shared" si="683"/>
        <v>1449.1343283582089</v>
      </c>
      <c r="K1257" s="125">
        <v>49705.299999999996</v>
      </c>
      <c r="L1257" s="125">
        <v>94181.6</v>
      </c>
      <c r="M1257" s="125">
        <v>0</v>
      </c>
      <c r="N1257" s="126">
        <f t="shared" si="663"/>
        <v>72518.64</v>
      </c>
      <c r="O1257" s="126">
        <f t="shared" ca="1" si="664"/>
        <v>282602.40935285814</v>
      </c>
      <c r="P1257" s="126">
        <f t="shared" ca="1" si="665"/>
        <v>63025</v>
      </c>
      <c r="Q1257" s="49">
        <f t="shared" si="684"/>
        <v>1</v>
      </c>
      <c r="R1257" s="49">
        <f t="shared" si="685"/>
        <v>0</v>
      </c>
      <c r="S1257" s="49">
        <f ca="1">OFFSET(V!$B$7,D1257,Q1257)*H1257</f>
        <v>4036.51</v>
      </c>
      <c r="T1257" s="49">
        <f ca="1">IF(R1257&gt;0,OFFSET(V!$I$7,D1257,R1257)*IF(R1257=1,H1257-9300,IF(R1257=2,H1257-18000,IF(R1257=3,H1257-45000,0))),0)</f>
        <v>0</v>
      </c>
      <c r="U1257" s="49">
        <f>IF(AND(I1257=1,H1257&gt;20000,H1257&lt;=45000),H1257*V!$G$7,0)+IF(AND(I1257=1,H1257&gt;45000,H1257&lt;=50000),V!$G$7/5000*(50000-H1257)*H1257,0)</f>
        <v>0</v>
      </c>
      <c r="V1257" s="50">
        <f t="shared" ca="1" si="666"/>
        <v>4036.51</v>
      </c>
      <c r="W1257" s="51">
        <v>0</v>
      </c>
      <c r="X1257" s="51">
        <v>0</v>
      </c>
      <c r="Y1257" s="52">
        <v>0</v>
      </c>
      <c r="Z1257" s="52">
        <v>2809.9096676671288</v>
      </c>
      <c r="AA1257" s="52">
        <v>0</v>
      </c>
      <c r="AB1257" s="138">
        <f t="shared" si="686"/>
        <v>0</v>
      </c>
      <c r="AC1257" s="52">
        <v>2704.3639959051325</v>
      </c>
      <c r="AD1257" s="138">
        <f t="shared" si="667"/>
        <v>0</v>
      </c>
      <c r="AE1257" s="138">
        <f t="shared" si="668"/>
        <v>899</v>
      </c>
      <c r="AF1257" s="138">
        <f t="shared" si="669"/>
        <v>0</v>
      </c>
      <c r="AG1257" s="138">
        <f t="shared" si="670"/>
        <v>0</v>
      </c>
      <c r="AH1257" s="29"/>
      <c r="AI1257" s="29"/>
      <c r="AJ1257" s="15"/>
      <c r="AK1257" s="51">
        <f t="shared" ca="1" si="671"/>
        <v>657032.25455752271</v>
      </c>
      <c r="AL1257" s="15">
        <f t="shared" ca="1" si="672"/>
        <v>724093.76455752272</v>
      </c>
      <c r="AM1257" s="49">
        <f t="shared" ca="1" si="673"/>
        <v>3942.9532361802699</v>
      </c>
      <c r="AN1257" s="49">
        <f t="shared" ca="1" si="674"/>
        <v>0</v>
      </c>
      <c r="AO1257" s="15"/>
      <c r="AP1257" s="49">
        <f t="shared" ca="1" si="675"/>
        <v>1573.681319457452</v>
      </c>
      <c r="AQ1257" s="15">
        <f t="shared" si="687"/>
        <v>2704.3639959051325</v>
      </c>
      <c r="AR1257" s="15">
        <f t="shared" si="688"/>
        <v>0</v>
      </c>
      <c r="AS1257" s="15"/>
      <c r="AT1257" s="15"/>
      <c r="AU1257" s="51">
        <f t="shared" si="676"/>
        <v>0</v>
      </c>
      <c r="AV1257" s="51">
        <f t="shared" ca="1" si="677"/>
        <v>15021.396916817579</v>
      </c>
      <c r="AW1257" s="51">
        <f t="shared" ca="1" si="689"/>
        <v>0</v>
      </c>
      <c r="AX1257" s="15">
        <f t="shared" ca="1" si="690"/>
        <v>13890.7142403699</v>
      </c>
      <c r="AY1257" s="51">
        <f t="shared" ca="1" si="691"/>
        <v>-844.29602458186412</v>
      </c>
      <c r="AZ1257" s="52">
        <f t="shared" ca="1" si="678"/>
        <v>0</v>
      </c>
      <c r="BA1257" s="52">
        <f t="shared" ca="1" si="679"/>
        <v>0</v>
      </c>
      <c r="BB1257" s="52">
        <f t="shared" si="692"/>
        <v>0</v>
      </c>
      <c r="BC1257" s="39">
        <f t="shared" si="693"/>
        <v>0</v>
      </c>
      <c r="BD1257" s="51">
        <f t="shared" ca="1" si="694"/>
        <v>0</v>
      </c>
      <c r="BE1257" s="15">
        <f t="shared" ca="1" si="695"/>
        <v>15750.782211693167</v>
      </c>
      <c r="BF1257" s="39">
        <v>-9183.0949999999993</v>
      </c>
      <c r="BG1257" s="15">
        <f t="shared" ca="1" si="696"/>
        <v>734604.40500539611</v>
      </c>
      <c r="BH1257" s="15"/>
      <c r="BI1257" s="15"/>
    </row>
    <row r="1258" spans="1:61" ht="11.25" x14ac:dyDescent="0.2">
      <c r="A1258" s="20">
        <v>41624</v>
      </c>
      <c r="B1258" s="20"/>
      <c r="C1258" s="20">
        <v>1</v>
      </c>
      <c r="D1258" s="20">
        <f t="shared" si="680"/>
        <v>4</v>
      </c>
      <c r="E1258" s="47">
        <f t="shared" si="681"/>
        <v>4</v>
      </c>
      <c r="F1258" s="47">
        <f t="shared" si="682"/>
        <v>44</v>
      </c>
      <c r="G1258" s="21" t="s">
        <v>1339</v>
      </c>
      <c r="H1258" s="29">
        <v>4826</v>
      </c>
      <c r="I1258" s="48"/>
      <c r="J1258" s="29">
        <f t="shared" si="683"/>
        <v>7779.2238805970146</v>
      </c>
      <c r="K1258" s="125">
        <v>419223.64999999997</v>
      </c>
      <c r="L1258" s="125">
        <v>1170066.47</v>
      </c>
      <c r="M1258" s="125">
        <v>0</v>
      </c>
      <c r="N1258" s="126">
        <f t="shared" si="663"/>
        <v>758166.95130000007</v>
      </c>
      <c r="O1258" s="126">
        <f t="shared" ca="1" si="664"/>
        <v>1517062.5445349202</v>
      </c>
      <c r="P1258" s="126">
        <f t="shared" ca="1" si="665"/>
        <v>227669</v>
      </c>
      <c r="Q1258" s="49">
        <f t="shared" si="684"/>
        <v>1</v>
      </c>
      <c r="R1258" s="49">
        <f t="shared" si="685"/>
        <v>0</v>
      </c>
      <c r="S1258" s="49">
        <f ca="1">OFFSET(V!$B$7,D1258,Q1258)*H1258</f>
        <v>21668.74</v>
      </c>
      <c r="T1258" s="49">
        <f ca="1">IF(R1258&gt;0,OFFSET(V!$I$7,D1258,R1258)*IF(R1258=1,H1258-9300,IF(R1258=2,H1258-18000,IF(R1258=3,H1258-45000,0))),0)</f>
        <v>0</v>
      </c>
      <c r="U1258" s="49">
        <f>IF(AND(I1258=1,H1258&gt;20000,H1258&lt;=45000),H1258*V!$G$7,0)+IF(AND(I1258=1,H1258&gt;45000,H1258&lt;=50000),V!$G$7/5000*(50000-H1258)*H1258,0)</f>
        <v>0</v>
      </c>
      <c r="V1258" s="50">
        <f t="shared" ca="1" si="666"/>
        <v>21668.74</v>
      </c>
      <c r="W1258" s="51">
        <v>24399.579999999998</v>
      </c>
      <c r="X1258" s="51">
        <v>0</v>
      </c>
      <c r="Y1258" s="52">
        <v>0.14405000000000001</v>
      </c>
      <c r="Z1258" s="52">
        <v>164334.80374701132</v>
      </c>
      <c r="AA1258" s="52">
        <v>51986</v>
      </c>
      <c r="AB1258" s="138">
        <f t="shared" si="686"/>
        <v>50986</v>
      </c>
      <c r="AC1258" s="52">
        <v>158162.06892391847</v>
      </c>
      <c r="AD1258" s="138">
        <f t="shared" si="667"/>
        <v>0</v>
      </c>
      <c r="AE1258" s="138">
        <f t="shared" si="668"/>
        <v>4826</v>
      </c>
      <c r="AF1258" s="138">
        <f t="shared" si="669"/>
        <v>0</v>
      </c>
      <c r="AG1258" s="138">
        <f t="shared" si="670"/>
        <v>0</v>
      </c>
      <c r="AH1258" s="29"/>
      <c r="AI1258" s="29"/>
      <c r="AJ1258" s="15"/>
      <c r="AK1258" s="51">
        <f t="shared" ca="1" si="671"/>
        <v>3527071.9249105728</v>
      </c>
      <c r="AL1258" s="15">
        <f t="shared" ca="1" si="672"/>
        <v>3800809.2449105731</v>
      </c>
      <c r="AM1258" s="49">
        <f t="shared" ca="1" si="673"/>
        <v>21166.509808460494</v>
      </c>
      <c r="AN1258" s="49">
        <f t="shared" ca="1" si="674"/>
        <v>5838.3663080490414</v>
      </c>
      <c r="AO1258" s="15"/>
      <c r="AP1258" s="49">
        <f t="shared" ca="1" si="675"/>
        <v>92035.204465517381</v>
      </c>
      <c r="AQ1258" s="15">
        <f t="shared" si="687"/>
        <v>158162.06892391847</v>
      </c>
      <c r="AR1258" s="15">
        <f t="shared" si="688"/>
        <v>0</v>
      </c>
      <c r="AS1258" s="15"/>
      <c r="AT1258" s="15"/>
      <c r="AU1258" s="51">
        <f t="shared" si="676"/>
        <v>25493</v>
      </c>
      <c r="AV1258" s="51">
        <f t="shared" ca="1" si="677"/>
        <v>80637.665762582474</v>
      </c>
      <c r="AW1258" s="51">
        <f t="shared" ca="1" si="689"/>
        <v>0</v>
      </c>
      <c r="AX1258" s="15">
        <f t="shared" ca="1" si="690"/>
        <v>40003.801304181397</v>
      </c>
      <c r="AY1258" s="51">
        <f t="shared" ca="1" si="691"/>
        <v>-2431.4840709287919</v>
      </c>
      <c r="AZ1258" s="52">
        <f t="shared" ca="1" si="678"/>
        <v>0</v>
      </c>
      <c r="BA1258" s="52">
        <f t="shared" ca="1" si="679"/>
        <v>0</v>
      </c>
      <c r="BB1258" s="52">
        <f t="shared" si="692"/>
        <v>0</v>
      </c>
      <c r="BC1258" s="39">
        <f t="shared" si="693"/>
        <v>0</v>
      </c>
      <c r="BD1258" s="51">
        <f t="shared" ca="1" si="694"/>
        <v>0</v>
      </c>
      <c r="BE1258" s="15">
        <f t="shared" ca="1" si="695"/>
        <v>195734.38615717107</v>
      </c>
      <c r="BF1258" s="39">
        <v>-59485.767999999996</v>
      </c>
      <c r="BG1258" s="15">
        <f t="shared" ca="1" si="696"/>
        <v>3964062.7391842534</v>
      </c>
      <c r="BH1258" s="15"/>
      <c r="BI1258" s="15"/>
    </row>
    <row r="1259" spans="1:61" ht="11.25" x14ac:dyDescent="0.2">
      <c r="A1259" s="20">
        <v>41625</v>
      </c>
      <c r="B1259" s="20"/>
      <c r="C1259" s="20">
        <v>1</v>
      </c>
      <c r="D1259" s="20">
        <f t="shared" si="680"/>
        <v>4</v>
      </c>
      <c r="E1259" s="47">
        <f t="shared" si="681"/>
        <v>3</v>
      </c>
      <c r="F1259" s="47">
        <f t="shared" si="682"/>
        <v>43</v>
      </c>
      <c r="G1259" s="21" t="s">
        <v>1340</v>
      </c>
      <c r="H1259" s="29">
        <v>2058</v>
      </c>
      <c r="I1259" s="48"/>
      <c r="J1259" s="29">
        <f t="shared" si="683"/>
        <v>3317.373134328358</v>
      </c>
      <c r="K1259" s="125">
        <v>111940.59999999999</v>
      </c>
      <c r="L1259" s="125">
        <v>187927.99</v>
      </c>
      <c r="M1259" s="125">
        <v>0</v>
      </c>
      <c r="N1259" s="126">
        <f t="shared" si="663"/>
        <v>153889.14809999999</v>
      </c>
      <c r="O1259" s="126">
        <f t="shared" ca="1" si="664"/>
        <v>646936.32752856729</v>
      </c>
      <c r="P1259" s="126">
        <f t="shared" ca="1" si="665"/>
        <v>147914</v>
      </c>
      <c r="Q1259" s="49">
        <f t="shared" si="684"/>
        <v>1</v>
      </c>
      <c r="R1259" s="49">
        <f t="shared" si="685"/>
        <v>0</v>
      </c>
      <c r="S1259" s="49">
        <f ca="1">OFFSET(V!$B$7,D1259,Q1259)*H1259</f>
        <v>9240.42</v>
      </c>
      <c r="T1259" s="49">
        <f ca="1">IF(R1259&gt;0,OFFSET(V!$I$7,D1259,R1259)*IF(R1259=1,H1259-9300,IF(R1259=2,H1259-18000,IF(R1259=3,H1259-45000,0))),0)</f>
        <v>0</v>
      </c>
      <c r="U1259" s="49">
        <f>IF(AND(I1259=1,H1259&gt;20000,H1259&lt;=45000),H1259*V!$G$7,0)+IF(AND(I1259=1,H1259&gt;45000,H1259&lt;=50000),V!$G$7/5000*(50000-H1259)*H1259,0)</f>
        <v>0</v>
      </c>
      <c r="V1259" s="50">
        <f t="shared" ca="1" si="666"/>
        <v>9240.42</v>
      </c>
      <c r="W1259" s="51">
        <v>10865.96</v>
      </c>
      <c r="X1259" s="51">
        <v>0</v>
      </c>
      <c r="Y1259" s="52">
        <v>5.3400000000000001E-3</v>
      </c>
      <c r="Z1259" s="52">
        <v>50506.951156588155</v>
      </c>
      <c r="AA1259" s="52">
        <v>1489</v>
      </c>
      <c r="AB1259" s="138">
        <f t="shared" si="686"/>
        <v>489</v>
      </c>
      <c r="AC1259" s="52">
        <v>48609.811846448618</v>
      </c>
      <c r="AD1259" s="138">
        <f t="shared" si="667"/>
        <v>0</v>
      </c>
      <c r="AE1259" s="138">
        <f t="shared" si="668"/>
        <v>2058</v>
      </c>
      <c r="AF1259" s="138">
        <f t="shared" si="669"/>
        <v>0</v>
      </c>
      <c r="AG1259" s="138">
        <f t="shared" si="670"/>
        <v>0</v>
      </c>
      <c r="AH1259" s="29"/>
      <c r="AI1259" s="29"/>
      <c r="AJ1259" s="15"/>
      <c r="AK1259" s="51">
        <f t="shared" ca="1" si="671"/>
        <v>1504084.9609336839</v>
      </c>
      <c r="AL1259" s="15">
        <f t="shared" ca="1" si="672"/>
        <v>1672105.3409336838</v>
      </c>
      <c r="AM1259" s="49">
        <f t="shared" ca="1" si="673"/>
        <v>9026.2488988420409</v>
      </c>
      <c r="AN1259" s="49">
        <f t="shared" ca="1" si="674"/>
        <v>216.43093429352226</v>
      </c>
      <c r="AO1259" s="15"/>
      <c r="AP1259" s="49">
        <f t="shared" ca="1" si="675"/>
        <v>28286.263595036111</v>
      </c>
      <c r="AQ1259" s="15">
        <f t="shared" si="687"/>
        <v>48609.811846448618</v>
      </c>
      <c r="AR1259" s="15">
        <f t="shared" si="688"/>
        <v>0</v>
      </c>
      <c r="AS1259" s="15"/>
      <c r="AT1259" s="15"/>
      <c r="AU1259" s="51">
        <f t="shared" si="676"/>
        <v>244.5</v>
      </c>
      <c r="AV1259" s="51">
        <f t="shared" ca="1" si="677"/>
        <v>34387.135544839351</v>
      </c>
      <c r="AW1259" s="51">
        <f t="shared" ca="1" si="689"/>
        <v>0</v>
      </c>
      <c r="AX1259" s="15">
        <f t="shared" ca="1" si="690"/>
        <v>14308.087293426841</v>
      </c>
      <c r="AY1259" s="51">
        <f t="shared" ca="1" si="691"/>
        <v>-869.66451200200322</v>
      </c>
      <c r="AZ1259" s="52">
        <f t="shared" ca="1" si="678"/>
        <v>0</v>
      </c>
      <c r="BA1259" s="52">
        <f t="shared" ca="1" si="679"/>
        <v>0</v>
      </c>
      <c r="BB1259" s="52">
        <f t="shared" si="692"/>
        <v>0</v>
      </c>
      <c r="BC1259" s="39">
        <f t="shared" si="693"/>
        <v>0</v>
      </c>
      <c r="BD1259" s="51">
        <f t="shared" ca="1" si="694"/>
        <v>0</v>
      </c>
      <c r="BE1259" s="15">
        <f t="shared" ca="1" si="695"/>
        <v>62048.234627873455</v>
      </c>
      <c r="BF1259" s="39">
        <v>-21939.057000000001</v>
      </c>
      <c r="BG1259" s="15">
        <f t="shared" ca="1" si="696"/>
        <v>1721457.1983946927</v>
      </c>
      <c r="BH1259" s="15"/>
      <c r="BI1259" s="15"/>
    </row>
    <row r="1260" spans="1:61" ht="11.25" x14ac:dyDescent="0.2">
      <c r="A1260" s="20">
        <v>41626</v>
      </c>
      <c r="B1260" s="20"/>
      <c r="C1260" s="20">
        <v>1</v>
      </c>
      <c r="D1260" s="20">
        <f t="shared" si="680"/>
        <v>4</v>
      </c>
      <c r="E1260" s="47">
        <f t="shared" si="681"/>
        <v>4</v>
      </c>
      <c r="F1260" s="47">
        <f t="shared" si="682"/>
        <v>44</v>
      </c>
      <c r="G1260" s="21" t="s">
        <v>1341</v>
      </c>
      <c r="H1260" s="29">
        <v>3988</v>
      </c>
      <c r="I1260" s="48"/>
      <c r="J1260" s="29">
        <f t="shared" si="683"/>
        <v>6428.4179104477607</v>
      </c>
      <c r="K1260" s="125">
        <v>256832.65</v>
      </c>
      <c r="L1260" s="125">
        <v>572164.91</v>
      </c>
      <c r="M1260" s="125">
        <v>48536</v>
      </c>
      <c r="N1260" s="126">
        <f t="shared" si="663"/>
        <v>456599.82290000003</v>
      </c>
      <c r="O1260" s="126">
        <f t="shared" ca="1" si="664"/>
        <v>1253635.604559731</v>
      </c>
      <c r="P1260" s="126">
        <f t="shared" ca="1" si="665"/>
        <v>239111</v>
      </c>
      <c r="Q1260" s="49">
        <f t="shared" si="684"/>
        <v>1</v>
      </c>
      <c r="R1260" s="49">
        <f t="shared" si="685"/>
        <v>0</v>
      </c>
      <c r="S1260" s="49">
        <f ca="1">OFFSET(V!$B$7,D1260,Q1260)*H1260</f>
        <v>17906.120000000003</v>
      </c>
      <c r="T1260" s="49">
        <f ca="1">IF(R1260&gt;0,OFFSET(V!$I$7,D1260,R1260)*IF(R1260=1,H1260-9300,IF(R1260=2,H1260-18000,IF(R1260=3,H1260-45000,0))),0)</f>
        <v>0</v>
      </c>
      <c r="U1260" s="49">
        <f>IF(AND(I1260=1,H1260&gt;20000,H1260&lt;=45000),H1260*V!$G$7,0)+IF(AND(I1260=1,H1260&gt;45000,H1260&lt;=50000),V!$G$7/5000*(50000-H1260)*H1260,0)</f>
        <v>0</v>
      </c>
      <c r="V1260" s="50">
        <f t="shared" ca="1" si="666"/>
        <v>17906.120000000003</v>
      </c>
      <c r="W1260" s="51">
        <v>19336.68</v>
      </c>
      <c r="X1260" s="51">
        <v>0</v>
      </c>
      <c r="Y1260" s="52">
        <v>0.43136000000000002</v>
      </c>
      <c r="Z1260" s="52">
        <v>53592.145520083133</v>
      </c>
      <c r="AA1260" s="52">
        <v>1605</v>
      </c>
      <c r="AB1260" s="138">
        <f t="shared" si="686"/>
        <v>605</v>
      </c>
      <c r="AC1260" s="52">
        <v>51579.120309639286</v>
      </c>
      <c r="AD1260" s="138">
        <f t="shared" si="667"/>
        <v>0</v>
      </c>
      <c r="AE1260" s="138">
        <f t="shared" si="668"/>
        <v>3988</v>
      </c>
      <c r="AF1260" s="138">
        <f t="shared" si="669"/>
        <v>0</v>
      </c>
      <c r="AG1260" s="138">
        <f t="shared" si="670"/>
        <v>0</v>
      </c>
      <c r="AH1260" s="29"/>
      <c r="AI1260" s="29"/>
      <c r="AJ1260" s="15"/>
      <c r="AK1260" s="51">
        <f t="shared" ca="1" si="671"/>
        <v>2914621.3917412688</v>
      </c>
      <c r="AL1260" s="15">
        <f t="shared" ca="1" si="672"/>
        <v>3190975.1917412691</v>
      </c>
      <c r="AM1260" s="49">
        <f t="shared" ca="1" si="673"/>
        <v>17491.098449262423</v>
      </c>
      <c r="AN1260" s="49">
        <f t="shared" ca="1" si="674"/>
        <v>17483.080115515684</v>
      </c>
      <c r="AO1260" s="15"/>
      <c r="AP1260" s="49">
        <f t="shared" ca="1" si="675"/>
        <v>30014.117266844121</v>
      </c>
      <c r="AQ1260" s="15">
        <f t="shared" si="687"/>
        <v>51579.120309639286</v>
      </c>
      <c r="AR1260" s="15">
        <f t="shared" si="688"/>
        <v>0</v>
      </c>
      <c r="AS1260" s="15"/>
      <c r="AT1260" s="15"/>
      <c r="AU1260" s="51">
        <f t="shared" si="676"/>
        <v>302.5</v>
      </c>
      <c r="AV1260" s="51">
        <f t="shared" ca="1" si="677"/>
        <v>66635.518247239714</v>
      </c>
      <c r="AW1260" s="51">
        <f t="shared" ca="1" si="689"/>
        <v>0</v>
      </c>
      <c r="AX1260" s="15">
        <f t="shared" ca="1" si="690"/>
        <v>45373.015204444557</v>
      </c>
      <c r="AY1260" s="51">
        <f t="shared" ca="1" si="691"/>
        <v>-2757.8320090317325</v>
      </c>
      <c r="AZ1260" s="52">
        <f t="shared" ca="1" si="678"/>
        <v>0</v>
      </c>
      <c r="BA1260" s="52">
        <f t="shared" ca="1" si="679"/>
        <v>0</v>
      </c>
      <c r="BB1260" s="52">
        <f t="shared" si="692"/>
        <v>0</v>
      </c>
      <c r="BC1260" s="39">
        <f t="shared" si="693"/>
        <v>0</v>
      </c>
      <c r="BD1260" s="51">
        <f t="shared" ca="1" si="694"/>
        <v>0</v>
      </c>
      <c r="BE1260" s="15">
        <f t="shared" ca="1" si="695"/>
        <v>94194.303505052114</v>
      </c>
      <c r="BF1260" s="39">
        <v>-43557.563000000002</v>
      </c>
      <c r="BG1260" s="15">
        <f t="shared" ca="1" si="696"/>
        <v>3276586.1108110994</v>
      </c>
      <c r="BH1260" s="15"/>
      <c r="BI1260" s="15"/>
    </row>
    <row r="1261" spans="1:61" ht="11.25" x14ac:dyDescent="0.2">
      <c r="A1261" s="20">
        <v>41627</v>
      </c>
      <c r="B1261" s="20"/>
      <c r="C1261" s="20">
        <v>1</v>
      </c>
      <c r="D1261" s="20">
        <f t="shared" si="680"/>
        <v>4</v>
      </c>
      <c r="E1261" s="47">
        <f t="shared" si="681"/>
        <v>3</v>
      </c>
      <c r="F1261" s="47">
        <f t="shared" si="682"/>
        <v>43</v>
      </c>
      <c r="G1261" s="21" t="s">
        <v>1342</v>
      </c>
      <c r="H1261" s="29">
        <v>1738</v>
      </c>
      <c r="I1261" s="48"/>
      <c r="J1261" s="29">
        <f t="shared" si="683"/>
        <v>2801.5522388059703</v>
      </c>
      <c r="K1261" s="125">
        <v>90542.550000000017</v>
      </c>
      <c r="L1261" s="125">
        <v>144354.26</v>
      </c>
      <c r="M1261" s="125">
        <v>0</v>
      </c>
      <c r="N1261" s="126">
        <f t="shared" si="663"/>
        <v>121488.79740000001</v>
      </c>
      <c r="O1261" s="126">
        <f t="shared" ca="1" si="664"/>
        <v>546343.7012850584</v>
      </c>
      <c r="P1261" s="126">
        <f t="shared" ca="1" si="665"/>
        <v>127456</v>
      </c>
      <c r="Q1261" s="49">
        <f t="shared" si="684"/>
        <v>1</v>
      </c>
      <c r="R1261" s="49">
        <f t="shared" si="685"/>
        <v>0</v>
      </c>
      <c r="S1261" s="49">
        <f ca="1">OFFSET(V!$B$7,D1261,Q1261)*H1261</f>
        <v>7803.6200000000008</v>
      </c>
      <c r="T1261" s="49">
        <f ca="1">IF(R1261&gt;0,OFFSET(V!$I$7,D1261,R1261)*IF(R1261=1,H1261-9300,IF(R1261=2,H1261-18000,IF(R1261=3,H1261-45000,0))),0)</f>
        <v>0</v>
      </c>
      <c r="U1261" s="49">
        <f>IF(AND(I1261=1,H1261&gt;20000,H1261&lt;=45000),H1261*V!$G$7,0)+IF(AND(I1261=1,H1261&gt;45000,H1261&lt;=50000),V!$G$7/5000*(50000-H1261)*H1261,0)</f>
        <v>0</v>
      </c>
      <c r="V1261" s="50">
        <f t="shared" ca="1" si="666"/>
        <v>7803.6200000000008</v>
      </c>
      <c r="W1261" s="51">
        <v>0</v>
      </c>
      <c r="X1261" s="51">
        <v>0</v>
      </c>
      <c r="Y1261" s="52">
        <v>1.5699999999999999E-2</v>
      </c>
      <c r="Z1261" s="52">
        <v>66005.726619332418</v>
      </c>
      <c r="AA1261" s="52">
        <v>0</v>
      </c>
      <c r="AB1261" s="138">
        <f t="shared" si="686"/>
        <v>0</v>
      </c>
      <c r="AC1261" s="52">
        <v>63526.423161168226</v>
      </c>
      <c r="AD1261" s="138">
        <f t="shared" si="667"/>
        <v>0</v>
      </c>
      <c r="AE1261" s="138">
        <f t="shared" si="668"/>
        <v>1738</v>
      </c>
      <c r="AF1261" s="138">
        <f t="shared" si="669"/>
        <v>0</v>
      </c>
      <c r="AG1261" s="138">
        <f t="shared" si="670"/>
        <v>0</v>
      </c>
      <c r="AH1261" s="29"/>
      <c r="AI1261" s="29"/>
      <c r="AJ1261" s="15"/>
      <c r="AK1261" s="51">
        <f t="shared" ca="1" si="671"/>
        <v>1270213.6356184368</v>
      </c>
      <c r="AL1261" s="15">
        <f t="shared" ca="1" si="672"/>
        <v>1405473.255618437</v>
      </c>
      <c r="AM1261" s="49">
        <f t="shared" ca="1" si="673"/>
        <v>7622.7505277878854</v>
      </c>
      <c r="AN1261" s="49">
        <f t="shared" ca="1" si="674"/>
        <v>636.32315887795858</v>
      </c>
      <c r="AO1261" s="15"/>
      <c r="AP1261" s="49">
        <f t="shared" ca="1" si="675"/>
        <v>36966.305413047863</v>
      </c>
      <c r="AQ1261" s="15">
        <f t="shared" si="687"/>
        <v>63526.423161168226</v>
      </c>
      <c r="AR1261" s="15">
        <f t="shared" si="688"/>
        <v>0</v>
      </c>
      <c r="AS1261" s="15"/>
      <c r="AT1261" s="15"/>
      <c r="AU1261" s="51">
        <f t="shared" si="676"/>
        <v>0</v>
      </c>
      <c r="AV1261" s="51">
        <f t="shared" ca="1" si="677"/>
        <v>29040.253438741882</v>
      </c>
      <c r="AW1261" s="51">
        <f t="shared" ca="1" si="689"/>
        <v>0</v>
      </c>
      <c r="AX1261" s="15">
        <f t="shared" ca="1" si="690"/>
        <v>2480.1356906215151</v>
      </c>
      <c r="AY1261" s="51">
        <f t="shared" ca="1" si="691"/>
        <v>-150.74593485839216</v>
      </c>
      <c r="AZ1261" s="52">
        <f t="shared" ca="1" si="678"/>
        <v>0</v>
      </c>
      <c r="BA1261" s="52">
        <f t="shared" ca="1" si="679"/>
        <v>0</v>
      </c>
      <c r="BB1261" s="52">
        <f t="shared" si="692"/>
        <v>0</v>
      </c>
      <c r="BC1261" s="39">
        <f t="shared" si="693"/>
        <v>0</v>
      </c>
      <c r="BD1261" s="51">
        <f t="shared" ca="1" si="694"/>
        <v>0</v>
      </c>
      <c r="BE1261" s="15">
        <f t="shared" ca="1" si="695"/>
        <v>65855.812916931347</v>
      </c>
      <c r="BF1261" s="39">
        <v>-18460.901000000002</v>
      </c>
      <c r="BG1261" s="15">
        <f t="shared" ca="1" si="696"/>
        <v>1461127.2412220342</v>
      </c>
      <c r="BH1261" s="15"/>
      <c r="BI1261" s="15"/>
    </row>
    <row r="1262" spans="1:61" ht="11.25" x14ac:dyDescent="0.2">
      <c r="A1262" s="20">
        <v>41701</v>
      </c>
      <c r="B1262" s="20"/>
      <c r="C1262" s="20">
        <v>1</v>
      </c>
      <c r="D1262" s="20">
        <f t="shared" si="680"/>
        <v>4</v>
      </c>
      <c r="E1262" s="47">
        <f t="shared" si="681"/>
        <v>4</v>
      </c>
      <c r="F1262" s="47">
        <f t="shared" si="682"/>
        <v>44</v>
      </c>
      <c r="G1262" s="21" t="s">
        <v>1343</v>
      </c>
      <c r="H1262" s="29">
        <v>3430</v>
      </c>
      <c r="I1262" s="48"/>
      <c r="J1262" s="29">
        <f t="shared" si="683"/>
        <v>5528.9552238805973</v>
      </c>
      <c r="K1262" s="125">
        <v>241938.05</v>
      </c>
      <c r="L1262" s="125">
        <v>530553.94999999995</v>
      </c>
      <c r="M1262" s="125">
        <v>0</v>
      </c>
      <c r="N1262" s="126">
        <f t="shared" si="663"/>
        <v>381111.43649999995</v>
      </c>
      <c r="O1262" s="126">
        <f t="shared" ca="1" si="664"/>
        <v>1078227.2125476124</v>
      </c>
      <c r="P1262" s="126">
        <f t="shared" ca="1" si="665"/>
        <v>209135</v>
      </c>
      <c r="Q1262" s="49">
        <f t="shared" si="684"/>
        <v>1</v>
      </c>
      <c r="R1262" s="49">
        <f t="shared" si="685"/>
        <v>0</v>
      </c>
      <c r="S1262" s="49">
        <f ca="1">OFFSET(V!$B$7,D1262,Q1262)*H1262</f>
        <v>15400.7</v>
      </c>
      <c r="T1262" s="49">
        <f ca="1">IF(R1262&gt;0,OFFSET(V!$I$7,D1262,R1262)*IF(R1262=1,H1262-9300,IF(R1262=2,H1262-18000,IF(R1262=3,H1262-45000,0))),0)</f>
        <v>0</v>
      </c>
      <c r="U1262" s="49">
        <f>IF(AND(I1262=1,H1262&gt;20000,H1262&lt;=45000),H1262*V!$G$7,0)+IF(AND(I1262=1,H1262&gt;45000,H1262&lt;=50000),V!$G$7/5000*(50000-H1262)*H1262,0)</f>
        <v>0</v>
      </c>
      <c r="V1262" s="50">
        <f t="shared" ca="1" si="666"/>
        <v>15400.7</v>
      </c>
      <c r="W1262" s="51">
        <v>18555.399999999998</v>
      </c>
      <c r="X1262" s="51">
        <v>0</v>
      </c>
      <c r="Y1262" s="52">
        <v>0</v>
      </c>
      <c r="Z1262" s="52">
        <v>193166.41352296097</v>
      </c>
      <c r="AA1262" s="52">
        <v>73295</v>
      </c>
      <c r="AB1262" s="138">
        <f t="shared" si="686"/>
        <v>72295</v>
      </c>
      <c r="AC1262" s="52">
        <v>185910.7073656655</v>
      </c>
      <c r="AD1262" s="138">
        <f t="shared" si="667"/>
        <v>0</v>
      </c>
      <c r="AE1262" s="138">
        <f t="shared" si="668"/>
        <v>3430</v>
      </c>
      <c r="AF1262" s="138">
        <f t="shared" si="669"/>
        <v>0</v>
      </c>
      <c r="AG1262" s="138">
        <f t="shared" si="670"/>
        <v>0</v>
      </c>
      <c r="AH1262" s="29"/>
      <c r="AI1262" s="29"/>
      <c r="AJ1262" s="15"/>
      <c r="AK1262" s="51">
        <f t="shared" ca="1" si="671"/>
        <v>2506808.2682228065</v>
      </c>
      <c r="AL1262" s="15">
        <f t="shared" ca="1" si="672"/>
        <v>2749899.3682228066</v>
      </c>
      <c r="AM1262" s="49">
        <f t="shared" ca="1" si="673"/>
        <v>15043.748164736737</v>
      </c>
      <c r="AN1262" s="49">
        <f t="shared" ca="1" si="674"/>
        <v>0</v>
      </c>
      <c r="AO1262" s="15"/>
      <c r="AP1262" s="49">
        <f t="shared" ca="1" si="675"/>
        <v>108182.25938204351</v>
      </c>
      <c r="AQ1262" s="15">
        <f t="shared" si="687"/>
        <v>185910.7073656655</v>
      </c>
      <c r="AR1262" s="15">
        <f t="shared" si="688"/>
        <v>0</v>
      </c>
      <c r="AS1262" s="15"/>
      <c r="AT1262" s="15"/>
      <c r="AU1262" s="51">
        <f t="shared" si="676"/>
        <v>36147.5</v>
      </c>
      <c r="AV1262" s="51">
        <f t="shared" ca="1" si="677"/>
        <v>57311.892574732257</v>
      </c>
      <c r="AW1262" s="51">
        <f t="shared" ca="1" si="689"/>
        <v>0</v>
      </c>
      <c r="AX1262" s="15">
        <f t="shared" ca="1" si="690"/>
        <v>15730.944591110252</v>
      </c>
      <c r="AY1262" s="51">
        <f t="shared" ca="1" si="691"/>
        <v>-956.14766464580907</v>
      </c>
      <c r="AZ1262" s="52">
        <f t="shared" ca="1" si="678"/>
        <v>0</v>
      </c>
      <c r="BA1262" s="52">
        <f t="shared" ca="1" si="679"/>
        <v>0</v>
      </c>
      <c r="BB1262" s="52">
        <f t="shared" si="692"/>
        <v>0</v>
      </c>
      <c r="BC1262" s="39">
        <f t="shared" si="693"/>
        <v>0</v>
      </c>
      <c r="BD1262" s="51">
        <f t="shared" ca="1" si="694"/>
        <v>0</v>
      </c>
      <c r="BE1262" s="15">
        <f t="shared" ca="1" si="695"/>
        <v>200685.50429212995</v>
      </c>
      <c r="BF1262" s="39">
        <v>-37126.987999999998</v>
      </c>
      <c r="BG1262" s="15">
        <f t="shared" ca="1" si="696"/>
        <v>2928501.6326796734</v>
      </c>
      <c r="BH1262" s="15"/>
      <c r="BI1262" s="15"/>
    </row>
    <row r="1263" spans="1:61" ht="11.25" x14ac:dyDescent="0.2">
      <c r="A1263" s="20">
        <v>41702</v>
      </c>
      <c r="B1263" s="20"/>
      <c r="C1263" s="20">
        <v>1</v>
      </c>
      <c r="D1263" s="20">
        <f t="shared" si="680"/>
        <v>4</v>
      </c>
      <c r="E1263" s="47">
        <f t="shared" si="681"/>
        <v>3</v>
      </c>
      <c r="F1263" s="47">
        <f t="shared" si="682"/>
        <v>43</v>
      </c>
      <c r="G1263" s="21" t="s">
        <v>1344</v>
      </c>
      <c r="H1263" s="29">
        <v>1598</v>
      </c>
      <c r="I1263" s="48"/>
      <c r="J1263" s="29">
        <f t="shared" si="683"/>
        <v>2575.8805970149256</v>
      </c>
      <c r="K1263" s="125">
        <v>268675.10000000003</v>
      </c>
      <c r="L1263" s="125">
        <v>159886.19</v>
      </c>
      <c r="M1263" s="125">
        <v>0</v>
      </c>
      <c r="N1263" s="126">
        <f t="shared" si="663"/>
        <v>255801.68610000002</v>
      </c>
      <c r="O1263" s="126">
        <f t="shared" ca="1" si="664"/>
        <v>502334.42730352317</v>
      </c>
      <c r="P1263" s="126">
        <f t="shared" ca="1" si="665"/>
        <v>73960</v>
      </c>
      <c r="Q1263" s="49">
        <f t="shared" si="684"/>
        <v>1</v>
      </c>
      <c r="R1263" s="49">
        <f t="shared" si="685"/>
        <v>0</v>
      </c>
      <c r="S1263" s="49">
        <f ca="1">OFFSET(V!$B$7,D1263,Q1263)*H1263</f>
        <v>7175.02</v>
      </c>
      <c r="T1263" s="49">
        <f ca="1">IF(R1263&gt;0,OFFSET(V!$I$7,D1263,R1263)*IF(R1263=1,H1263-9300,IF(R1263=2,H1263-18000,IF(R1263=3,H1263-45000,0))),0)</f>
        <v>0</v>
      </c>
      <c r="U1263" s="49">
        <f>IF(AND(I1263=1,H1263&gt;20000,H1263&lt;=45000),H1263*V!$G$7,0)+IF(AND(I1263=1,H1263&gt;45000,H1263&lt;=50000),V!$G$7/5000*(50000-H1263)*H1263,0)</f>
        <v>0</v>
      </c>
      <c r="V1263" s="50">
        <f t="shared" ca="1" si="666"/>
        <v>7175.02</v>
      </c>
      <c r="W1263" s="51">
        <v>0</v>
      </c>
      <c r="X1263" s="51">
        <v>0</v>
      </c>
      <c r="Y1263" s="52">
        <v>0</v>
      </c>
      <c r="Z1263" s="52">
        <v>96799.764540017291</v>
      </c>
      <c r="AA1263" s="52">
        <v>46422</v>
      </c>
      <c r="AB1263" s="138">
        <f t="shared" si="686"/>
        <v>45422</v>
      </c>
      <c r="AC1263" s="52">
        <v>93163.77713005137</v>
      </c>
      <c r="AD1263" s="138">
        <f t="shared" si="667"/>
        <v>0</v>
      </c>
      <c r="AE1263" s="138">
        <f t="shared" si="668"/>
        <v>1598</v>
      </c>
      <c r="AF1263" s="138">
        <f t="shared" si="669"/>
        <v>0</v>
      </c>
      <c r="AG1263" s="138">
        <f t="shared" si="670"/>
        <v>0</v>
      </c>
      <c r="AH1263" s="29"/>
      <c r="AI1263" s="29"/>
      <c r="AJ1263" s="15"/>
      <c r="AK1263" s="51">
        <f t="shared" ca="1" si="671"/>
        <v>1167894.930793016</v>
      </c>
      <c r="AL1263" s="15">
        <f t="shared" ca="1" si="672"/>
        <v>1249029.950793016</v>
      </c>
      <c r="AM1263" s="49">
        <f t="shared" ca="1" si="673"/>
        <v>7008.719990451692</v>
      </c>
      <c r="AN1263" s="49">
        <f t="shared" ca="1" si="674"/>
        <v>0</v>
      </c>
      <c r="AO1263" s="15"/>
      <c r="AP1263" s="49">
        <f t="shared" ca="1" si="675"/>
        <v>54212.412212872187</v>
      </c>
      <c r="AQ1263" s="15">
        <f t="shared" si="687"/>
        <v>93163.77713005137</v>
      </c>
      <c r="AR1263" s="15">
        <f t="shared" si="688"/>
        <v>0</v>
      </c>
      <c r="AS1263" s="15"/>
      <c r="AT1263" s="15"/>
      <c r="AU1263" s="51">
        <f t="shared" si="676"/>
        <v>22711</v>
      </c>
      <c r="AV1263" s="51">
        <f t="shared" ca="1" si="677"/>
        <v>26700.992517324241</v>
      </c>
      <c r="AW1263" s="51">
        <f t="shared" ca="1" si="689"/>
        <v>0</v>
      </c>
      <c r="AX1263" s="15">
        <f t="shared" ca="1" si="690"/>
        <v>10460.627600145046</v>
      </c>
      <c r="AY1263" s="51">
        <f t="shared" ca="1" si="691"/>
        <v>-635.81081178433351</v>
      </c>
      <c r="AZ1263" s="52">
        <f t="shared" ca="1" si="678"/>
        <v>0</v>
      </c>
      <c r="BA1263" s="52">
        <f t="shared" ca="1" si="679"/>
        <v>0</v>
      </c>
      <c r="BB1263" s="52">
        <f t="shared" si="692"/>
        <v>0</v>
      </c>
      <c r="BC1263" s="39">
        <f t="shared" si="693"/>
        <v>0</v>
      </c>
      <c r="BD1263" s="51">
        <f t="shared" ca="1" si="694"/>
        <v>0</v>
      </c>
      <c r="BE1263" s="15">
        <f t="shared" ca="1" si="695"/>
        <v>102988.59391841208</v>
      </c>
      <c r="BF1263" s="39">
        <v>-17347.495999999999</v>
      </c>
      <c r="BG1263" s="15">
        <f t="shared" ca="1" si="696"/>
        <v>1341679.7687018795</v>
      </c>
      <c r="BH1263" s="15"/>
      <c r="BI1263" s="15"/>
    </row>
    <row r="1264" spans="1:61" ht="11.25" x14ac:dyDescent="0.2">
      <c r="A1264" s="20">
        <v>41703</v>
      </c>
      <c r="B1264" s="20"/>
      <c r="C1264" s="20">
        <v>1</v>
      </c>
      <c r="D1264" s="20">
        <f t="shared" si="680"/>
        <v>4</v>
      </c>
      <c r="E1264" s="47">
        <f t="shared" si="681"/>
        <v>5</v>
      </c>
      <c r="F1264" s="47">
        <f t="shared" si="682"/>
        <v>45</v>
      </c>
      <c r="G1264" s="21" t="s">
        <v>1345</v>
      </c>
      <c r="H1264" s="29">
        <v>8845</v>
      </c>
      <c r="I1264" s="48"/>
      <c r="J1264" s="29">
        <f t="shared" si="683"/>
        <v>14257.611940298508</v>
      </c>
      <c r="K1264" s="125">
        <v>566983.79999999993</v>
      </c>
      <c r="L1264" s="125">
        <v>3791213.68</v>
      </c>
      <c r="M1264" s="125">
        <v>0</v>
      </c>
      <c r="N1264" s="126">
        <f t="shared" si="663"/>
        <v>1886801.6712</v>
      </c>
      <c r="O1264" s="126">
        <f t="shared" ca="1" si="664"/>
        <v>2780443.0597619917</v>
      </c>
      <c r="P1264" s="126">
        <f t="shared" ca="1" si="665"/>
        <v>268092</v>
      </c>
      <c r="Q1264" s="49">
        <f t="shared" si="684"/>
        <v>1</v>
      </c>
      <c r="R1264" s="49">
        <f t="shared" si="685"/>
        <v>0</v>
      </c>
      <c r="S1264" s="49">
        <f ca="1">OFFSET(V!$B$7,D1264,Q1264)*H1264</f>
        <v>39714.050000000003</v>
      </c>
      <c r="T1264" s="49">
        <f ca="1">IF(R1264&gt;0,OFFSET(V!$I$7,D1264,R1264)*IF(R1264=1,H1264-9300,IF(R1264=2,H1264-18000,IF(R1264=3,H1264-45000,0))),0)</f>
        <v>0</v>
      </c>
      <c r="U1264" s="49">
        <f>IF(AND(I1264=1,H1264&gt;20000,H1264&lt;=45000),H1264*V!$G$7,0)+IF(AND(I1264=1,H1264&gt;45000,H1264&lt;=50000),V!$G$7/5000*(50000-H1264)*H1264,0)</f>
        <v>0</v>
      </c>
      <c r="V1264" s="50">
        <f t="shared" ca="1" si="666"/>
        <v>39714.050000000003</v>
      </c>
      <c r="W1264" s="51">
        <v>47282.400000000001</v>
      </c>
      <c r="X1264" s="51">
        <v>0</v>
      </c>
      <c r="Y1264" s="52">
        <v>0.14827000000000001</v>
      </c>
      <c r="Z1264" s="52">
        <v>293405.08564493502</v>
      </c>
      <c r="AA1264" s="52">
        <v>7731</v>
      </c>
      <c r="AB1264" s="138">
        <f t="shared" si="686"/>
        <v>6731</v>
      </c>
      <c r="AC1264" s="52">
        <v>282384.22002099099</v>
      </c>
      <c r="AD1264" s="138">
        <f t="shared" si="667"/>
        <v>0</v>
      </c>
      <c r="AE1264" s="138">
        <f t="shared" si="668"/>
        <v>8845</v>
      </c>
      <c r="AF1264" s="138">
        <f t="shared" si="669"/>
        <v>0</v>
      </c>
      <c r="AG1264" s="138">
        <f t="shared" si="670"/>
        <v>0</v>
      </c>
      <c r="AH1264" s="29"/>
      <c r="AI1264" s="29"/>
      <c r="AJ1264" s="15"/>
      <c r="AK1264" s="51">
        <f t="shared" ca="1" si="671"/>
        <v>6464349.6012917561</v>
      </c>
      <c r="AL1264" s="15">
        <f t="shared" ca="1" si="672"/>
        <v>6819438.0512917563</v>
      </c>
      <c r="AM1264" s="49">
        <f t="shared" ca="1" si="673"/>
        <v>38793.572162418786</v>
      </c>
      <c r="AN1264" s="49">
        <f t="shared" ca="1" si="674"/>
        <v>6009.4034883334352</v>
      </c>
      <c r="AO1264" s="15"/>
      <c r="AP1264" s="49">
        <f t="shared" ca="1" si="675"/>
        <v>164320.62127341868</v>
      </c>
      <c r="AQ1264" s="15">
        <f t="shared" si="687"/>
        <v>282384.22002099099</v>
      </c>
      <c r="AR1264" s="15">
        <f t="shared" si="688"/>
        <v>0</v>
      </c>
      <c r="AS1264" s="15"/>
      <c r="AT1264" s="15"/>
      <c r="AU1264" s="51">
        <f t="shared" si="676"/>
        <v>3365.5</v>
      </c>
      <c r="AV1264" s="51">
        <f t="shared" ca="1" si="677"/>
        <v>147791.16321385038</v>
      </c>
      <c r="AW1264" s="51">
        <f t="shared" ca="1" si="689"/>
        <v>0</v>
      </c>
      <c r="AX1264" s="15">
        <f t="shared" ca="1" si="690"/>
        <v>33093.064466278069</v>
      </c>
      <c r="AY1264" s="51">
        <f t="shared" ca="1" si="691"/>
        <v>-2011.4403252863901</v>
      </c>
      <c r="AZ1264" s="52">
        <f t="shared" ca="1" si="678"/>
        <v>0</v>
      </c>
      <c r="BA1264" s="52">
        <f t="shared" ca="1" si="679"/>
        <v>0</v>
      </c>
      <c r="BB1264" s="52">
        <f t="shared" si="692"/>
        <v>0</v>
      </c>
      <c r="BC1264" s="39">
        <f t="shared" si="693"/>
        <v>0</v>
      </c>
      <c r="BD1264" s="51">
        <f t="shared" ca="1" si="694"/>
        <v>0</v>
      </c>
      <c r="BE1264" s="15">
        <f t="shared" ca="1" si="695"/>
        <v>313465.84416198265</v>
      </c>
      <c r="BF1264" s="39">
        <v>-113381.882</v>
      </c>
      <c r="BG1264" s="15">
        <f t="shared" ca="1" si="696"/>
        <v>7064324.9891044907</v>
      </c>
      <c r="BH1264" s="15"/>
      <c r="BI1264" s="15"/>
    </row>
    <row r="1265" spans="1:61" ht="11.25" x14ac:dyDescent="0.2">
      <c r="A1265" s="20">
        <v>41704</v>
      </c>
      <c r="B1265" s="20"/>
      <c r="C1265" s="20">
        <v>1</v>
      </c>
      <c r="D1265" s="20">
        <f t="shared" si="680"/>
        <v>4</v>
      </c>
      <c r="E1265" s="47">
        <f t="shared" si="681"/>
        <v>3</v>
      </c>
      <c r="F1265" s="47">
        <f t="shared" si="682"/>
        <v>43</v>
      </c>
      <c r="G1265" s="21" t="s">
        <v>1346</v>
      </c>
      <c r="H1265" s="29">
        <v>1161</v>
      </c>
      <c r="I1265" s="48"/>
      <c r="J1265" s="29">
        <f t="shared" si="683"/>
        <v>1871.4626865671642</v>
      </c>
      <c r="K1265" s="125">
        <v>61640.4</v>
      </c>
      <c r="L1265" s="125">
        <v>338671.5</v>
      </c>
      <c r="M1265" s="125">
        <v>0</v>
      </c>
      <c r="N1265" s="126">
        <f t="shared" si="663"/>
        <v>176462.973</v>
      </c>
      <c r="O1265" s="126">
        <f t="shared" ca="1" si="664"/>
        <v>364962.62208973116</v>
      </c>
      <c r="P1265" s="126">
        <f t="shared" ca="1" si="665"/>
        <v>56550</v>
      </c>
      <c r="Q1265" s="49">
        <f t="shared" si="684"/>
        <v>1</v>
      </c>
      <c r="R1265" s="49">
        <f t="shared" si="685"/>
        <v>0</v>
      </c>
      <c r="S1265" s="49">
        <f ca="1">OFFSET(V!$B$7,D1265,Q1265)*H1265</f>
        <v>5212.8900000000003</v>
      </c>
      <c r="T1265" s="49">
        <f ca="1">IF(R1265&gt;0,OFFSET(V!$I$7,D1265,R1265)*IF(R1265=1,H1265-9300,IF(R1265=2,H1265-18000,IF(R1265=3,H1265-45000,0))),0)</f>
        <v>0</v>
      </c>
      <c r="U1265" s="49">
        <f>IF(AND(I1265=1,H1265&gt;20000,H1265&lt;=45000),H1265*V!$G$7,0)+IF(AND(I1265=1,H1265&gt;45000,H1265&lt;=50000),V!$G$7/5000*(50000-H1265)*H1265,0)</f>
        <v>0</v>
      </c>
      <c r="V1265" s="50">
        <f t="shared" ca="1" si="666"/>
        <v>5212.8900000000003</v>
      </c>
      <c r="W1265" s="51">
        <v>0</v>
      </c>
      <c r="X1265" s="51">
        <v>0</v>
      </c>
      <c r="Y1265" s="52">
        <v>0</v>
      </c>
      <c r="Z1265" s="52">
        <v>21783.958198585784</v>
      </c>
      <c r="AA1265" s="52">
        <v>0</v>
      </c>
      <c r="AB1265" s="138">
        <f t="shared" si="686"/>
        <v>0</v>
      </c>
      <c r="AC1265" s="52">
        <v>20965.710363731418</v>
      </c>
      <c r="AD1265" s="138">
        <f t="shared" si="667"/>
        <v>0</v>
      </c>
      <c r="AE1265" s="138">
        <f t="shared" si="668"/>
        <v>1161</v>
      </c>
      <c r="AF1265" s="138">
        <f t="shared" si="669"/>
        <v>0</v>
      </c>
      <c r="AG1265" s="138">
        <f t="shared" si="670"/>
        <v>0</v>
      </c>
      <c r="AH1265" s="29"/>
      <c r="AI1265" s="29"/>
      <c r="AJ1265" s="15"/>
      <c r="AK1265" s="51">
        <f t="shared" ca="1" si="671"/>
        <v>848514.40215938143</v>
      </c>
      <c r="AL1265" s="15">
        <f t="shared" ca="1" si="672"/>
        <v>910277.29215938144</v>
      </c>
      <c r="AM1265" s="49">
        <f t="shared" ca="1" si="673"/>
        <v>5092.06752748086</v>
      </c>
      <c r="AN1265" s="49">
        <f t="shared" ca="1" si="674"/>
        <v>0</v>
      </c>
      <c r="AO1265" s="15"/>
      <c r="AP1265" s="49">
        <f t="shared" ca="1" si="675"/>
        <v>12200.039195358751</v>
      </c>
      <c r="AQ1265" s="15">
        <f t="shared" si="687"/>
        <v>20965.710363731418</v>
      </c>
      <c r="AR1265" s="15">
        <f t="shared" si="688"/>
        <v>0</v>
      </c>
      <c r="AS1265" s="15"/>
      <c r="AT1265" s="15"/>
      <c r="AU1265" s="51">
        <f t="shared" si="676"/>
        <v>0</v>
      </c>
      <c r="AV1265" s="51">
        <f t="shared" ca="1" si="677"/>
        <v>19399.156641184883</v>
      </c>
      <c r="AW1265" s="51">
        <f t="shared" ca="1" si="689"/>
        <v>0</v>
      </c>
      <c r="AX1265" s="15">
        <f t="shared" ca="1" si="690"/>
        <v>10633.485472812219</v>
      </c>
      <c r="AY1265" s="51">
        <f t="shared" ca="1" si="691"/>
        <v>-646.31734241948436</v>
      </c>
      <c r="AZ1265" s="52">
        <f t="shared" ca="1" si="678"/>
        <v>0</v>
      </c>
      <c r="BA1265" s="52">
        <f t="shared" ca="1" si="679"/>
        <v>0</v>
      </c>
      <c r="BB1265" s="52">
        <f t="shared" si="692"/>
        <v>0</v>
      </c>
      <c r="BC1265" s="39">
        <f t="shared" si="693"/>
        <v>0</v>
      </c>
      <c r="BD1265" s="51">
        <f t="shared" ca="1" si="694"/>
        <v>0</v>
      </c>
      <c r="BE1265" s="15">
        <f t="shared" ca="1" si="695"/>
        <v>30952.878494124154</v>
      </c>
      <c r="BF1265" s="39">
        <v>-13281.419</v>
      </c>
      <c r="BG1265" s="15">
        <f t="shared" ca="1" si="696"/>
        <v>933040.81918098649</v>
      </c>
      <c r="BH1265" s="15"/>
      <c r="BI1265" s="15"/>
    </row>
    <row r="1266" spans="1:61" ht="11.25" x14ac:dyDescent="0.2">
      <c r="A1266" s="20">
        <v>41705</v>
      </c>
      <c r="B1266" s="20"/>
      <c r="C1266" s="20">
        <v>1</v>
      </c>
      <c r="D1266" s="20">
        <f t="shared" si="680"/>
        <v>4</v>
      </c>
      <c r="E1266" s="47">
        <f t="shared" si="681"/>
        <v>3</v>
      </c>
      <c r="F1266" s="47">
        <f t="shared" si="682"/>
        <v>43</v>
      </c>
      <c r="G1266" s="21" t="s">
        <v>1347</v>
      </c>
      <c r="H1266" s="29">
        <v>1616</v>
      </c>
      <c r="I1266" s="48"/>
      <c r="J1266" s="29">
        <f t="shared" si="683"/>
        <v>2604.8955223880598</v>
      </c>
      <c r="K1266" s="125">
        <v>92360.1</v>
      </c>
      <c r="L1266" s="125">
        <v>120934.1</v>
      </c>
      <c r="M1266" s="125">
        <v>0</v>
      </c>
      <c r="N1266" s="126">
        <f t="shared" si="663"/>
        <v>113663.571</v>
      </c>
      <c r="O1266" s="126">
        <f t="shared" ca="1" si="664"/>
        <v>507992.76252972055</v>
      </c>
      <c r="P1266" s="126">
        <f t="shared" ca="1" si="665"/>
        <v>118299</v>
      </c>
      <c r="Q1266" s="49">
        <f t="shared" si="684"/>
        <v>1</v>
      </c>
      <c r="R1266" s="49">
        <f t="shared" si="685"/>
        <v>0</v>
      </c>
      <c r="S1266" s="49">
        <f ca="1">OFFSET(V!$B$7,D1266,Q1266)*H1266</f>
        <v>7255.84</v>
      </c>
      <c r="T1266" s="49">
        <f ca="1">IF(R1266&gt;0,OFFSET(V!$I$7,D1266,R1266)*IF(R1266=1,H1266-9300,IF(R1266=2,H1266-18000,IF(R1266=3,H1266-45000,0))),0)</f>
        <v>0</v>
      </c>
      <c r="U1266" s="49">
        <f>IF(AND(I1266=1,H1266&gt;20000,H1266&lt;=45000),H1266*V!$G$7,0)+IF(AND(I1266=1,H1266&gt;45000,H1266&lt;=50000),V!$G$7/5000*(50000-H1266)*H1266,0)</f>
        <v>0</v>
      </c>
      <c r="V1266" s="50">
        <f t="shared" ca="1" si="666"/>
        <v>7255.84</v>
      </c>
      <c r="W1266" s="51">
        <v>0</v>
      </c>
      <c r="X1266" s="51">
        <v>0</v>
      </c>
      <c r="Y1266" s="52">
        <v>0</v>
      </c>
      <c r="Z1266" s="52">
        <v>56661.453602029018</v>
      </c>
      <c r="AA1266" s="52">
        <v>1240</v>
      </c>
      <c r="AB1266" s="138">
        <f t="shared" si="686"/>
        <v>240</v>
      </c>
      <c r="AC1266" s="52">
        <v>54533.139210911097</v>
      </c>
      <c r="AD1266" s="138">
        <f t="shared" si="667"/>
        <v>0</v>
      </c>
      <c r="AE1266" s="138">
        <f t="shared" si="668"/>
        <v>1616</v>
      </c>
      <c r="AF1266" s="138">
        <f t="shared" si="669"/>
        <v>0</v>
      </c>
      <c r="AG1266" s="138">
        <f t="shared" si="670"/>
        <v>0</v>
      </c>
      <c r="AH1266" s="29"/>
      <c r="AI1266" s="29"/>
      <c r="AJ1266" s="15"/>
      <c r="AK1266" s="51">
        <f t="shared" ca="1" si="671"/>
        <v>1181050.1928419988</v>
      </c>
      <c r="AL1266" s="15">
        <f t="shared" ca="1" si="672"/>
        <v>1306605.0328419989</v>
      </c>
      <c r="AM1266" s="49">
        <f t="shared" ca="1" si="673"/>
        <v>7087.6667738234883</v>
      </c>
      <c r="AN1266" s="49">
        <f t="shared" ca="1" si="674"/>
        <v>0</v>
      </c>
      <c r="AO1266" s="15"/>
      <c r="AP1266" s="49">
        <f t="shared" ca="1" si="675"/>
        <v>31733.07387523507</v>
      </c>
      <c r="AQ1266" s="15">
        <f t="shared" si="687"/>
        <v>54533.139210911097</v>
      </c>
      <c r="AR1266" s="15">
        <f t="shared" si="688"/>
        <v>0</v>
      </c>
      <c r="AS1266" s="15"/>
      <c r="AT1266" s="15"/>
      <c r="AU1266" s="51">
        <f t="shared" si="676"/>
        <v>120</v>
      </c>
      <c r="AV1266" s="51">
        <f t="shared" ca="1" si="677"/>
        <v>27001.754635792222</v>
      </c>
      <c r="AW1266" s="51">
        <f t="shared" ca="1" si="689"/>
        <v>0</v>
      </c>
      <c r="AX1266" s="15">
        <f t="shared" ca="1" si="690"/>
        <v>4321.6893001161952</v>
      </c>
      <c r="AY1266" s="51">
        <f t="shared" ca="1" si="691"/>
        <v>-262.67800434349141</v>
      </c>
      <c r="AZ1266" s="52">
        <f t="shared" ca="1" si="678"/>
        <v>0</v>
      </c>
      <c r="BA1266" s="52">
        <f t="shared" ca="1" si="679"/>
        <v>0</v>
      </c>
      <c r="BB1266" s="52">
        <f t="shared" si="692"/>
        <v>0</v>
      </c>
      <c r="BC1266" s="39">
        <f t="shared" si="693"/>
        <v>0</v>
      </c>
      <c r="BD1266" s="51">
        <f t="shared" ca="1" si="694"/>
        <v>0</v>
      </c>
      <c r="BE1266" s="15">
        <f t="shared" ca="1" si="695"/>
        <v>58592.1505066838</v>
      </c>
      <c r="BF1266" s="39">
        <v>-15678.329</v>
      </c>
      <c r="BG1266" s="15">
        <f t="shared" ca="1" si="696"/>
        <v>1356606.5211225064</v>
      </c>
      <c r="BH1266" s="15"/>
      <c r="BI1266" s="15"/>
    </row>
    <row r="1267" spans="1:61" ht="11.25" x14ac:dyDescent="0.2">
      <c r="A1267" s="20">
        <v>41706</v>
      </c>
      <c r="B1267" s="20"/>
      <c r="C1267" s="20">
        <v>1</v>
      </c>
      <c r="D1267" s="20">
        <f t="shared" si="680"/>
        <v>4</v>
      </c>
      <c r="E1267" s="47">
        <f t="shared" si="681"/>
        <v>3</v>
      </c>
      <c r="F1267" s="47">
        <f t="shared" si="682"/>
        <v>43</v>
      </c>
      <c r="G1267" s="21" t="s">
        <v>1348</v>
      </c>
      <c r="H1267" s="29">
        <v>1006</v>
      </c>
      <c r="I1267" s="48"/>
      <c r="J1267" s="29">
        <f t="shared" si="683"/>
        <v>1621.6119402985075</v>
      </c>
      <c r="K1267" s="125">
        <v>80373.399999999994</v>
      </c>
      <c r="L1267" s="125">
        <v>46167.93</v>
      </c>
      <c r="M1267" s="125">
        <v>0</v>
      </c>
      <c r="N1267" s="126">
        <f t="shared" si="663"/>
        <v>75874.340700000001</v>
      </c>
      <c r="O1267" s="126">
        <f t="shared" ca="1" si="664"/>
        <v>316238.06875303149</v>
      </c>
      <c r="P1267" s="126">
        <f t="shared" ca="1" si="665"/>
        <v>72109</v>
      </c>
      <c r="Q1267" s="49">
        <f t="shared" si="684"/>
        <v>1</v>
      </c>
      <c r="R1267" s="49">
        <f t="shared" si="685"/>
        <v>0</v>
      </c>
      <c r="S1267" s="49">
        <f ca="1">OFFSET(V!$B$7,D1267,Q1267)*H1267</f>
        <v>4516.9400000000005</v>
      </c>
      <c r="T1267" s="49">
        <f ca="1">IF(R1267&gt;0,OFFSET(V!$I$7,D1267,R1267)*IF(R1267=1,H1267-9300,IF(R1267=2,H1267-18000,IF(R1267=3,H1267-45000,0))),0)</f>
        <v>0</v>
      </c>
      <c r="U1267" s="49">
        <f>IF(AND(I1267=1,H1267&gt;20000,H1267&lt;=45000),H1267*V!$G$7,0)+IF(AND(I1267=1,H1267&gt;45000,H1267&lt;=50000),V!$G$7/5000*(50000-H1267)*H1267,0)</f>
        <v>0</v>
      </c>
      <c r="V1267" s="50">
        <f t="shared" ca="1" si="666"/>
        <v>4516.9400000000005</v>
      </c>
      <c r="W1267" s="51">
        <v>0</v>
      </c>
      <c r="X1267" s="51">
        <v>0</v>
      </c>
      <c r="Y1267" s="52">
        <v>0</v>
      </c>
      <c r="Z1267" s="52">
        <v>41988.953729206478</v>
      </c>
      <c r="AA1267" s="52">
        <v>109198</v>
      </c>
      <c r="AB1267" s="138">
        <f t="shared" si="686"/>
        <v>108198</v>
      </c>
      <c r="AC1267" s="52">
        <v>40411.76696803495</v>
      </c>
      <c r="AD1267" s="138">
        <f t="shared" si="667"/>
        <v>0</v>
      </c>
      <c r="AE1267" s="138">
        <f t="shared" si="668"/>
        <v>1006</v>
      </c>
      <c r="AF1267" s="138">
        <f t="shared" si="669"/>
        <v>0</v>
      </c>
      <c r="AG1267" s="138">
        <f t="shared" si="670"/>
        <v>0</v>
      </c>
      <c r="AH1267" s="29"/>
      <c r="AI1267" s="29"/>
      <c r="AJ1267" s="15"/>
      <c r="AK1267" s="51">
        <f t="shared" ca="1" si="671"/>
        <v>735232.97895980859</v>
      </c>
      <c r="AL1267" s="15">
        <f t="shared" ca="1" si="672"/>
        <v>811858.91895980854</v>
      </c>
      <c r="AM1267" s="49">
        <f t="shared" ca="1" si="673"/>
        <v>4412.2480040015034</v>
      </c>
      <c r="AN1267" s="49">
        <f t="shared" ca="1" si="674"/>
        <v>0</v>
      </c>
      <c r="AO1267" s="15"/>
      <c r="AP1267" s="49">
        <f t="shared" ca="1" si="675"/>
        <v>23515.785175426954</v>
      </c>
      <c r="AQ1267" s="15">
        <f t="shared" si="687"/>
        <v>40411.76696803495</v>
      </c>
      <c r="AR1267" s="15">
        <f t="shared" si="688"/>
        <v>0</v>
      </c>
      <c r="AS1267" s="15"/>
      <c r="AT1267" s="15"/>
      <c r="AU1267" s="51">
        <f t="shared" si="676"/>
        <v>54099</v>
      </c>
      <c r="AV1267" s="51">
        <f t="shared" ca="1" si="677"/>
        <v>16809.260621043923</v>
      </c>
      <c r="AW1267" s="51">
        <f t="shared" ca="1" si="689"/>
        <v>0</v>
      </c>
      <c r="AX1267" s="15">
        <f t="shared" ca="1" si="690"/>
        <v>54012.278828435927</v>
      </c>
      <c r="AY1267" s="51">
        <f t="shared" ca="1" si="691"/>
        <v>-3282.9379040081153</v>
      </c>
      <c r="AZ1267" s="52">
        <f t="shared" ca="1" si="678"/>
        <v>0</v>
      </c>
      <c r="BA1267" s="52">
        <f t="shared" ca="1" si="679"/>
        <v>0</v>
      </c>
      <c r="BB1267" s="52">
        <f t="shared" si="692"/>
        <v>0</v>
      </c>
      <c r="BC1267" s="39">
        <f t="shared" si="693"/>
        <v>0</v>
      </c>
      <c r="BD1267" s="51">
        <f t="shared" ca="1" si="694"/>
        <v>0</v>
      </c>
      <c r="BE1267" s="15">
        <f t="shared" ca="1" si="695"/>
        <v>91141.107892462765</v>
      </c>
      <c r="BF1267" s="39">
        <v>-9938.2900000000009</v>
      </c>
      <c r="BG1267" s="15">
        <f t="shared" ca="1" si="696"/>
        <v>897473.9848562727</v>
      </c>
      <c r="BH1267" s="15"/>
      <c r="BI1267" s="15"/>
    </row>
    <row r="1268" spans="1:61" ht="11.25" x14ac:dyDescent="0.2">
      <c r="A1268" s="20">
        <v>41707</v>
      </c>
      <c r="B1268" s="20"/>
      <c r="C1268" s="20">
        <v>1</v>
      </c>
      <c r="D1268" s="20">
        <f t="shared" si="680"/>
        <v>4</v>
      </c>
      <c r="E1268" s="47">
        <f t="shared" si="681"/>
        <v>3</v>
      </c>
      <c r="F1268" s="47">
        <f t="shared" si="682"/>
        <v>43</v>
      </c>
      <c r="G1268" s="21" t="s">
        <v>1349</v>
      </c>
      <c r="H1268" s="29">
        <v>1771</v>
      </c>
      <c r="I1268" s="48"/>
      <c r="J1268" s="29">
        <f t="shared" si="683"/>
        <v>2854.7462686567164</v>
      </c>
      <c r="K1268" s="125">
        <v>106773.85</v>
      </c>
      <c r="L1268" s="125">
        <v>190045.74</v>
      </c>
      <c r="M1268" s="125">
        <v>0</v>
      </c>
      <c r="N1268" s="126">
        <f t="shared" si="663"/>
        <v>150995.01060000001</v>
      </c>
      <c r="O1268" s="126">
        <f t="shared" ca="1" si="664"/>
        <v>556717.31586642028</v>
      </c>
      <c r="P1268" s="126">
        <f t="shared" ca="1" si="665"/>
        <v>121717</v>
      </c>
      <c r="Q1268" s="49">
        <f t="shared" si="684"/>
        <v>1</v>
      </c>
      <c r="R1268" s="49">
        <f t="shared" si="685"/>
        <v>0</v>
      </c>
      <c r="S1268" s="49">
        <f ca="1">OFFSET(V!$B$7,D1268,Q1268)*H1268</f>
        <v>7951.79</v>
      </c>
      <c r="T1268" s="49">
        <f ca="1">IF(R1268&gt;0,OFFSET(V!$I$7,D1268,R1268)*IF(R1268=1,H1268-9300,IF(R1268=2,H1268-18000,IF(R1268=3,H1268-45000,0))),0)</f>
        <v>0</v>
      </c>
      <c r="U1268" s="49">
        <f>IF(AND(I1268=1,H1268&gt;20000,H1268&lt;=45000),H1268*V!$G$7,0)+IF(AND(I1268=1,H1268&gt;45000,H1268&lt;=50000),V!$G$7/5000*(50000-H1268)*H1268,0)</f>
        <v>0</v>
      </c>
      <c r="V1268" s="50">
        <f t="shared" ca="1" si="666"/>
        <v>7951.79</v>
      </c>
      <c r="W1268" s="51">
        <v>0</v>
      </c>
      <c r="X1268" s="51">
        <v>0</v>
      </c>
      <c r="Y1268" s="52">
        <v>0</v>
      </c>
      <c r="Z1268" s="52">
        <v>32798.470963569096</v>
      </c>
      <c r="AA1268" s="52">
        <v>0</v>
      </c>
      <c r="AB1268" s="138">
        <f t="shared" si="686"/>
        <v>0</v>
      </c>
      <c r="AC1268" s="52">
        <v>31566.496608503701</v>
      </c>
      <c r="AD1268" s="138">
        <f t="shared" si="667"/>
        <v>0</v>
      </c>
      <c r="AE1268" s="138">
        <f t="shared" si="668"/>
        <v>1771</v>
      </c>
      <c r="AF1268" s="138">
        <f t="shared" si="669"/>
        <v>0</v>
      </c>
      <c r="AG1268" s="138">
        <f t="shared" si="670"/>
        <v>0</v>
      </c>
      <c r="AH1268" s="29"/>
      <c r="AI1268" s="29"/>
      <c r="AJ1268" s="15"/>
      <c r="AK1268" s="51">
        <f t="shared" ca="1" si="671"/>
        <v>1294331.6160415716</v>
      </c>
      <c r="AL1268" s="15">
        <f t="shared" ca="1" si="672"/>
        <v>1424000.4060415716</v>
      </c>
      <c r="AM1268" s="49">
        <f t="shared" ca="1" si="673"/>
        <v>7767.4862973028457</v>
      </c>
      <c r="AN1268" s="49">
        <f t="shared" ca="1" si="674"/>
        <v>0</v>
      </c>
      <c r="AO1268" s="15"/>
      <c r="AP1268" s="49">
        <f t="shared" ca="1" si="675"/>
        <v>18368.683397921512</v>
      </c>
      <c r="AQ1268" s="15">
        <f t="shared" si="687"/>
        <v>31566.496608503701</v>
      </c>
      <c r="AR1268" s="15">
        <f t="shared" si="688"/>
        <v>0</v>
      </c>
      <c r="AS1268" s="15"/>
      <c r="AT1268" s="15"/>
      <c r="AU1268" s="51">
        <f t="shared" si="676"/>
        <v>0</v>
      </c>
      <c r="AV1268" s="51">
        <f t="shared" ca="1" si="677"/>
        <v>29591.650655933186</v>
      </c>
      <c r="AW1268" s="51">
        <f t="shared" ca="1" si="689"/>
        <v>0</v>
      </c>
      <c r="AX1268" s="15">
        <f t="shared" ca="1" si="690"/>
        <v>16393.837445350997</v>
      </c>
      <c r="AY1268" s="51">
        <f t="shared" ca="1" si="691"/>
        <v>-996.43917103448871</v>
      </c>
      <c r="AZ1268" s="52">
        <f t="shared" ca="1" si="678"/>
        <v>0</v>
      </c>
      <c r="BA1268" s="52">
        <f t="shared" ca="1" si="679"/>
        <v>0</v>
      </c>
      <c r="BB1268" s="52">
        <f t="shared" si="692"/>
        <v>0</v>
      </c>
      <c r="BC1268" s="39">
        <f t="shared" si="693"/>
        <v>0</v>
      </c>
      <c r="BD1268" s="51">
        <f t="shared" ca="1" si="694"/>
        <v>0</v>
      </c>
      <c r="BE1268" s="15">
        <f t="shared" ca="1" si="695"/>
        <v>46963.894882820212</v>
      </c>
      <c r="BF1268" s="39">
        <v>-16910.939999999999</v>
      </c>
      <c r="BG1268" s="15">
        <f t="shared" ca="1" si="696"/>
        <v>1461820.8472216949</v>
      </c>
      <c r="BH1268" s="15"/>
      <c r="BI1268" s="15"/>
    </row>
    <row r="1269" spans="1:61" ht="11.25" x14ac:dyDescent="0.2">
      <c r="A1269" s="20">
        <v>41708</v>
      </c>
      <c r="B1269" s="20"/>
      <c r="C1269" s="20">
        <v>1</v>
      </c>
      <c r="D1269" s="20">
        <f t="shared" si="680"/>
        <v>4</v>
      </c>
      <c r="E1269" s="47">
        <f t="shared" si="681"/>
        <v>2</v>
      </c>
      <c r="F1269" s="47">
        <f t="shared" si="682"/>
        <v>42</v>
      </c>
      <c r="G1269" s="21" t="s">
        <v>1350</v>
      </c>
      <c r="H1269" s="29">
        <v>947</v>
      </c>
      <c r="I1269" s="48"/>
      <c r="J1269" s="29">
        <f t="shared" si="683"/>
        <v>1526.5074626865671</v>
      </c>
      <c r="K1269" s="125">
        <v>49215.25</v>
      </c>
      <c r="L1269" s="125">
        <v>100877.66</v>
      </c>
      <c r="M1269" s="125">
        <v>0</v>
      </c>
      <c r="N1269" s="126">
        <f t="shared" si="663"/>
        <v>74777.267399999997</v>
      </c>
      <c r="O1269" s="126">
        <f t="shared" ca="1" si="664"/>
        <v>297691.30328938452</v>
      </c>
      <c r="P1269" s="126">
        <f t="shared" ca="1" si="665"/>
        <v>66874</v>
      </c>
      <c r="Q1269" s="49">
        <f t="shared" si="684"/>
        <v>1</v>
      </c>
      <c r="R1269" s="49">
        <f t="shared" si="685"/>
        <v>0</v>
      </c>
      <c r="S1269" s="49">
        <f ca="1">OFFSET(V!$B$7,D1269,Q1269)*H1269</f>
        <v>4252.0300000000007</v>
      </c>
      <c r="T1269" s="49">
        <f ca="1">IF(R1269&gt;0,OFFSET(V!$I$7,D1269,R1269)*IF(R1269=1,H1269-9300,IF(R1269=2,H1269-18000,IF(R1269=3,H1269-45000,0))),0)</f>
        <v>0</v>
      </c>
      <c r="U1269" s="49">
        <f>IF(AND(I1269=1,H1269&gt;20000,H1269&lt;=45000),H1269*V!$G$7,0)+IF(AND(I1269=1,H1269&gt;45000,H1269&lt;=50000),V!$G$7/5000*(50000-H1269)*H1269,0)</f>
        <v>0</v>
      </c>
      <c r="V1269" s="50">
        <f t="shared" ca="1" si="666"/>
        <v>4252.0300000000007</v>
      </c>
      <c r="W1269" s="51">
        <v>0</v>
      </c>
      <c r="X1269" s="51">
        <v>0</v>
      </c>
      <c r="Y1269" s="52">
        <v>0</v>
      </c>
      <c r="Z1269" s="52">
        <v>24666.933133725284</v>
      </c>
      <c r="AA1269" s="52">
        <v>3001</v>
      </c>
      <c r="AB1269" s="138">
        <f t="shared" si="686"/>
        <v>2001</v>
      </c>
      <c r="AC1269" s="52">
        <v>23740.395153567093</v>
      </c>
      <c r="AD1269" s="138">
        <f t="shared" si="667"/>
        <v>0</v>
      </c>
      <c r="AE1269" s="138">
        <f t="shared" si="668"/>
        <v>947</v>
      </c>
      <c r="AF1269" s="138">
        <f t="shared" si="669"/>
        <v>0</v>
      </c>
      <c r="AG1269" s="138">
        <f t="shared" si="670"/>
        <v>0</v>
      </c>
      <c r="AH1269" s="29"/>
      <c r="AI1269" s="29"/>
      <c r="AJ1269" s="15"/>
      <c r="AK1269" s="51">
        <f t="shared" ca="1" si="671"/>
        <v>692112.9533548099</v>
      </c>
      <c r="AL1269" s="15">
        <f t="shared" ca="1" si="672"/>
        <v>763238.98335480993</v>
      </c>
      <c r="AM1269" s="49">
        <f t="shared" ca="1" si="673"/>
        <v>4153.4779918383938</v>
      </c>
      <c r="AN1269" s="49">
        <f t="shared" ca="1" si="674"/>
        <v>0</v>
      </c>
      <c r="AO1269" s="15"/>
      <c r="AP1269" s="49">
        <f t="shared" ca="1" si="675"/>
        <v>13814.640494502915</v>
      </c>
      <c r="AQ1269" s="15">
        <f t="shared" si="687"/>
        <v>23740.395153567093</v>
      </c>
      <c r="AR1269" s="15">
        <f t="shared" si="688"/>
        <v>0</v>
      </c>
      <c r="AS1269" s="15"/>
      <c r="AT1269" s="15"/>
      <c r="AU1269" s="51">
        <f t="shared" si="676"/>
        <v>1000.5</v>
      </c>
      <c r="AV1269" s="51">
        <f t="shared" ca="1" si="677"/>
        <v>15823.4292327322</v>
      </c>
      <c r="AW1269" s="51">
        <f t="shared" ca="1" si="689"/>
        <v>0</v>
      </c>
      <c r="AX1269" s="15">
        <f t="shared" ca="1" si="690"/>
        <v>6898.1745736680241</v>
      </c>
      <c r="AY1269" s="51">
        <f t="shared" ca="1" si="691"/>
        <v>-419.28019457007537</v>
      </c>
      <c r="AZ1269" s="52">
        <f t="shared" ca="1" si="678"/>
        <v>0</v>
      </c>
      <c r="BA1269" s="52">
        <f t="shared" ca="1" si="679"/>
        <v>0</v>
      </c>
      <c r="BB1269" s="52">
        <f t="shared" si="692"/>
        <v>0</v>
      </c>
      <c r="BC1269" s="39">
        <f t="shared" si="693"/>
        <v>0</v>
      </c>
      <c r="BD1269" s="51">
        <f t="shared" ca="1" si="694"/>
        <v>0</v>
      </c>
      <c r="BE1269" s="15">
        <f t="shared" ca="1" si="695"/>
        <v>30219.289532665043</v>
      </c>
      <c r="BF1269" s="39">
        <v>-9340.4989999999998</v>
      </c>
      <c r="BG1269" s="15">
        <f t="shared" ca="1" si="696"/>
        <v>788271.25187931338</v>
      </c>
      <c r="BH1269" s="15"/>
      <c r="BI1269" s="15"/>
    </row>
    <row r="1270" spans="1:61" ht="11.25" x14ac:dyDescent="0.2">
      <c r="A1270" s="20">
        <v>41709</v>
      </c>
      <c r="B1270" s="20"/>
      <c r="C1270" s="20">
        <v>1</v>
      </c>
      <c r="D1270" s="20">
        <f t="shared" si="680"/>
        <v>4</v>
      </c>
      <c r="E1270" s="47">
        <f t="shared" si="681"/>
        <v>4</v>
      </c>
      <c r="F1270" s="47">
        <f t="shared" si="682"/>
        <v>44</v>
      </c>
      <c r="G1270" s="21" t="s">
        <v>1351</v>
      </c>
      <c r="H1270" s="29">
        <v>4815</v>
      </c>
      <c r="I1270" s="48"/>
      <c r="J1270" s="29">
        <f t="shared" si="683"/>
        <v>7761.4925373134329</v>
      </c>
      <c r="K1270" s="125">
        <v>301769.34999999998</v>
      </c>
      <c r="L1270" s="125">
        <v>1281409.17</v>
      </c>
      <c r="M1270" s="125">
        <v>0</v>
      </c>
      <c r="N1270" s="126">
        <f t="shared" si="663"/>
        <v>717023.50829999999</v>
      </c>
      <c r="O1270" s="126">
        <f t="shared" ca="1" si="664"/>
        <v>1513604.6730077998</v>
      </c>
      <c r="P1270" s="126">
        <f t="shared" ca="1" si="665"/>
        <v>238974</v>
      </c>
      <c r="Q1270" s="49">
        <f t="shared" si="684"/>
        <v>1</v>
      </c>
      <c r="R1270" s="49">
        <f t="shared" si="685"/>
        <v>0</v>
      </c>
      <c r="S1270" s="49">
        <f ca="1">OFFSET(V!$B$7,D1270,Q1270)*H1270</f>
        <v>21619.350000000002</v>
      </c>
      <c r="T1270" s="49">
        <f ca="1">IF(R1270&gt;0,OFFSET(V!$I$7,D1270,R1270)*IF(R1270=1,H1270-9300,IF(R1270=2,H1270-18000,IF(R1270=3,H1270-45000,0))),0)</f>
        <v>0</v>
      </c>
      <c r="U1270" s="49">
        <f>IF(AND(I1270=1,H1270&gt;20000,H1270&lt;=45000),H1270*V!$G$7,0)+IF(AND(I1270=1,H1270&gt;45000,H1270&lt;=50000),V!$G$7/5000*(50000-H1270)*H1270,0)</f>
        <v>0</v>
      </c>
      <c r="V1270" s="50">
        <f t="shared" ca="1" si="666"/>
        <v>21619.350000000002</v>
      </c>
      <c r="W1270" s="51">
        <v>27502.2</v>
      </c>
      <c r="X1270" s="51">
        <v>0</v>
      </c>
      <c r="Y1270" s="52">
        <v>0</v>
      </c>
      <c r="Z1270" s="52">
        <v>162224.84974891535</v>
      </c>
      <c r="AA1270" s="52">
        <v>4981</v>
      </c>
      <c r="AB1270" s="138">
        <f t="shared" si="686"/>
        <v>3981</v>
      </c>
      <c r="AC1270" s="52">
        <v>156131.36890137853</v>
      </c>
      <c r="AD1270" s="138">
        <f t="shared" si="667"/>
        <v>0</v>
      </c>
      <c r="AE1270" s="138">
        <f t="shared" si="668"/>
        <v>4815</v>
      </c>
      <c r="AF1270" s="138">
        <f t="shared" si="669"/>
        <v>0</v>
      </c>
      <c r="AG1270" s="138">
        <f t="shared" si="670"/>
        <v>0</v>
      </c>
      <c r="AH1270" s="29"/>
      <c r="AI1270" s="29"/>
      <c r="AJ1270" s="15"/>
      <c r="AK1270" s="51">
        <f t="shared" ca="1" si="671"/>
        <v>3519032.5981028611</v>
      </c>
      <c r="AL1270" s="15">
        <f t="shared" ca="1" si="672"/>
        <v>3807128.1481028614</v>
      </c>
      <c r="AM1270" s="49">
        <f t="shared" ca="1" si="673"/>
        <v>21118.264551955504</v>
      </c>
      <c r="AN1270" s="49">
        <f t="shared" ca="1" si="674"/>
        <v>0</v>
      </c>
      <c r="AO1270" s="15"/>
      <c r="AP1270" s="49">
        <f t="shared" ca="1" si="675"/>
        <v>90853.531179032376</v>
      </c>
      <c r="AQ1270" s="15">
        <f t="shared" si="687"/>
        <v>156131.36890137853</v>
      </c>
      <c r="AR1270" s="15">
        <f t="shared" si="688"/>
        <v>0</v>
      </c>
      <c r="AS1270" s="15"/>
      <c r="AT1270" s="15"/>
      <c r="AU1270" s="51">
        <f t="shared" si="676"/>
        <v>1990.5</v>
      </c>
      <c r="AV1270" s="51">
        <f t="shared" ca="1" si="677"/>
        <v>80453.866690185372</v>
      </c>
      <c r="AW1270" s="51">
        <f t="shared" ca="1" si="689"/>
        <v>0</v>
      </c>
      <c r="AX1270" s="15">
        <f t="shared" ca="1" si="690"/>
        <v>17166.5289678392</v>
      </c>
      <c r="AY1270" s="51">
        <f t="shared" ca="1" si="691"/>
        <v>-1043.4043860245802</v>
      </c>
      <c r="AZ1270" s="52">
        <f t="shared" ca="1" si="678"/>
        <v>0</v>
      </c>
      <c r="BA1270" s="52">
        <f t="shared" ca="1" si="679"/>
        <v>0</v>
      </c>
      <c r="BB1270" s="52">
        <f t="shared" si="692"/>
        <v>0</v>
      </c>
      <c r="BC1270" s="39">
        <f t="shared" si="693"/>
        <v>0</v>
      </c>
      <c r="BD1270" s="51">
        <f t="shared" ca="1" si="694"/>
        <v>0</v>
      </c>
      <c r="BE1270" s="15">
        <f t="shared" ca="1" si="695"/>
        <v>172254.49348319316</v>
      </c>
      <c r="BF1270" s="39">
        <v>-55007.881999999998</v>
      </c>
      <c r="BG1270" s="15">
        <f t="shared" ca="1" si="696"/>
        <v>3945493.0241380096</v>
      </c>
      <c r="BH1270" s="15"/>
      <c r="BI1270" s="15"/>
    </row>
    <row r="1271" spans="1:61" ht="11.25" x14ac:dyDescent="0.2">
      <c r="A1271" s="20">
        <v>41710</v>
      </c>
      <c r="B1271" s="20"/>
      <c r="C1271" s="20">
        <v>1</v>
      </c>
      <c r="D1271" s="20">
        <f t="shared" si="680"/>
        <v>4</v>
      </c>
      <c r="E1271" s="47">
        <f t="shared" si="681"/>
        <v>4</v>
      </c>
      <c r="F1271" s="47">
        <f t="shared" si="682"/>
        <v>44</v>
      </c>
      <c r="G1271" s="21" t="s">
        <v>1352</v>
      </c>
      <c r="H1271" s="29">
        <v>3610</v>
      </c>
      <c r="I1271" s="48"/>
      <c r="J1271" s="29">
        <f t="shared" si="683"/>
        <v>5819.1044776119406</v>
      </c>
      <c r="K1271" s="125">
        <v>261890.35</v>
      </c>
      <c r="L1271" s="125">
        <v>1350165.76</v>
      </c>
      <c r="M1271" s="125">
        <v>0</v>
      </c>
      <c r="N1271" s="126">
        <f t="shared" si="663"/>
        <v>715125.69839999999</v>
      </c>
      <c r="O1271" s="126">
        <f t="shared" ca="1" si="664"/>
        <v>1134810.5648095862</v>
      </c>
      <c r="P1271" s="126">
        <f t="shared" ca="1" si="665"/>
        <v>125905</v>
      </c>
      <c r="Q1271" s="49">
        <f t="shared" si="684"/>
        <v>1</v>
      </c>
      <c r="R1271" s="49">
        <f t="shared" si="685"/>
        <v>0</v>
      </c>
      <c r="S1271" s="49">
        <f ca="1">OFFSET(V!$B$7,D1271,Q1271)*H1271</f>
        <v>16208.900000000001</v>
      </c>
      <c r="T1271" s="49">
        <f ca="1">IF(R1271&gt;0,OFFSET(V!$I$7,D1271,R1271)*IF(R1271=1,H1271-9300,IF(R1271=2,H1271-18000,IF(R1271=3,H1271-45000,0))),0)</f>
        <v>0</v>
      </c>
      <c r="U1271" s="49">
        <f>IF(AND(I1271=1,H1271&gt;20000,H1271&lt;=45000),H1271*V!$G$7,0)+IF(AND(I1271=1,H1271&gt;45000,H1271&lt;=50000),V!$G$7/5000*(50000-H1271)*H1271,0)</f>
        <v>0</v>
      </c>
      <c r="V1271" s="50">
        <f t="shared" ca="1" si="666"/>
        <v>16208.900000000001</v>
      </c>
      <c r="W1271" s="51">
        <v>18025.98</v>
      </c>
      <c r="X1271" s="51">
        <v>0</v>
      </c>
      <c r="Y1271" s="52">
        <v>0</v>
      </c>
      <c r="Z1271" s="52">
        <v>119882.93859872238</v>
      </c>
      <c r="AA1271" s="52">
        <v>4864</v>
      </c>
      <c r="AB1271" s="138">
        <f t="shared" si="686"/>
        <v>3864</v>
      </c>
      <c r="AC1271" s="52">
        <v>115379.9022795124</v>
      </c>
      <c r="AD1271" s="138">
        <f t="shared" si="667"/>
        <v>0</v>
      </c>
      <c r="AE1271" s="138">
        <f t="shared" si="668"/>
        <v>3610</v>
      </c>
      <c r="AF1271" s="138">
        <f t="shared" si="669"/>
        <v>0</v>
      </c>
      <c r="AG1271" s="138">
        <f t="shared" si="670"/>
        <v>0</v>
      </c>
      <c r="AH1271" s="29"/>
      <c r="AI1271" s="29"/>
      <c r="AJ1271" s="15"/>
      <c r="AK1271" s="51">
        <f t="shared" ca="1" si="671"/>
        <v>2638360.8887126334</v>
      </c>
      <c r="AL1271" s="15">
        <f t="shared" ca="1" si="672"/>
        <v>2798500.7687126333</v>
      </c>
      <c r="AM1271" s="49">
        <f t="shared" ca="1" si="673"/>
        <v>15833.2159984547</v>
      </c>
      <c r="AN1271" s="49">
        <f t="shared" ca="1" si="674"/>
        <v>0</v>
      </c>
      <c r="AO1271" s="15"/>
      <c r="AP1271" s="49">
        <f t="shared" ca="1" si="675"/>
        <v>67140.073278976008</v>
      </c>
      <c r="AQ1271" s="15">
        <f t="shared" si="687"/>
        <v>115379.9022795124</v>
      </c>
      <c r="AR1271" s="15">
        <f t="shared" si="688"/>
        <v>0</v>
      </c>
      <c r="AS1271" s="15"/>
      <c r="AT1271" s="15"/>
      <c r="AU1271" s="51">
        <f t="shared" si="676"/>
        <v>1932</v>
      </c>
      <c r="AV1271" s="51">
        <f t="shared" ca="1" si="677"/>
        <v>60319.513759412082</v>
      </c>
      <c r="AW1271" s="51">
        <f t="shared" ca="1" si="689"/>
        <v>0</v>
      </c>
      <c r="AX1271" s="15">
        <f t="shared" ca="1" si="690"/>
        <v>14011.684758875694</v>
      </c>
      <c r="AY1271" s="51">
        <f t="shared" ca="1" si="691"/>
        <v>-851.64877305099753</v>
      </c>
      <c r="AZ1271" s="52">
        <f t="shared" ca="1" si="678"/>
        <v>0</v>
      </c>
      <c r="BA1271" s="52">
        <f t="shared" ca="1" si="679"/>
        <v>0</v>
      </c>
      <c r="BB1271" s="52">
        <f t="shared" si="692"/>
        <v>0</v>
      </c>
      <c r="BC1271" s="39">
        <f t="shared" si="693"/>
        <v>0</v>
      </c>
      <c r="BD1271" s="51">
        <f t="shared" ca="1" si="694"/>
        <v>0</v>
      </c>
      <c r="BE1271" s="15">
        <f t="shared" ca="1" si="695"/>
        <v>128539.9382653371</v>
      </c>
      <c r="BF1271" s="39">
        <v>-43609.040999999997</v>
      </c>
      <c r="BG1271" s="15">
        <f t="shared" ca="1" si="696"/>
        <v>2899264.8819764247</v>
      </c>
      <c r="BH1271" s="15"/>
      <c r="BI1271" s="15"/>
    </row>
    <row r="1272" spans="1:61" ht="11.25" x14ac:dyDescent="0.2">
      <c r="A1272" s="20">
        <v>41711</v>
      </c>
      <c r="B1272" s="20"/>
      <c r="C1272" s="20">
        <v>1</v>
      </c>
      <c r="D1272" s="20">
        <f t="shared" si="680"/>
        <v>4</v>
      </c>
      <c r="E1272" s="47">
        <f t="shared" si="681"/>
        <v>4</v>
      </c>
      <c r="F1272" s="47">
        <f t="shared" si="682"/>
        <v>44</v>
      </c>
      <c r="G1272" s="21" t="s">
        <v>1353</v>
      </c>
      <c r="H1272" s="29">
        <v>2738</v>
      </c>
      <c r="I1272" s="48"/>
      <c r="J1272" s="29">
        <f t="shared" si="683"/>
        <v>4413.4925373134329</v>
      </c>
      <c r="K1272" s="125">
        <v>160027.65</v>
      </c>
      <c r="L1272" s="125">
        <v>1220877.22</v>
      </c>
      <c r="M1272" s="125">
        <v>0</v>
      </c>
      <c r="N1272" s="126">
        <f t="shared" si="663"/>
        <v>591362.02380000008</v>
      </c>
      <c r="O1272" s="126">
        <f t="shared" ca="1" si="664"/>
        <v>860695.65829602408</v>
      </c>
      <c r="P1272" s="126">
        <f t="shared" ca="1" si="665"/>
        <v>80800</v>
      </c>
      <c r="Q1272" s="49">
        <f t="shared" si="684"/>
        <v>1</v>
      </c>
      <c r="R1272" s="49">
        <f t="shared" si="685"/>
        <v>0</v>
      </c>
      <c r="S1272" s="49">
        <f ca="1">OFFSET(V!$B$7,D1272,Q1272)*H1272</f>
        <v>12293.62</v>
      </c>
      <c r="T1272" s="49">
        <f ca="1">IF(R1272&gt;0,OFFSET(V!$I$7,D1272,R1272)*IF(R1272=1,H1272-9300,IF(R1272=2,H1272-18000,IF(R1272=3,H1272-45000,0))),0)</f>
        <v>0</v>
      </c>
      <c r="U1272" s="49">
        <f>IF(AND(I1272=1,H1272&gt;20000,H1272&lt;=45000),H1272*V!$G$7,0)+IF(AND(I1272=1,H1272&gt;45000,H1272&lt;=50000),V!$G$7/5000*(50000-H1272)*H1272,0)</f>
        <v>0</v>
      </c>
      <c r="V1272" s="50">
        <f t="shared" ca="1" si="666"/>
        <v>12293.62</v>
      </c>
      <c r="W1272" s="51">
        <v>12664.96</v>
      </c>
      <c r="X1272" s="51">
        <v>0</v>
      </c>
      <c r="Y1272" s="52">
        <v>0</v>
      </c>
      <c r="Z1272" s="52">
        <v>49598.889559093914</v>
      </c>
      <c r="AA1272" s="52">
        <v>2255</v>
      </c>
      <c r="AB1272" s="138">
        <f t="shared" si="686"/>
        <v>1255</v>
      </c>
      <c r="AC1272" s="52">
        <v>47735.85880853251</v>
      </c>
      <c r="AD1272" s="138">
        <f t="shared" si="667"/>
        <v>0</v>
      </c>
      <c r="AE1272" s="138">
        <f t="shared" si="668"/>
        <v>2738</v>
      </c>
      <c r="AF1272" s="138">
        <f t="shared" si="669"/>
        <v>0</v>
      </c>
      <c r="AG1272" s="138">
        <f t="shared" si="670"/>
        <v>0</v>
      </c>
      <c r="AH1272" s="29"/>
      <c r="AI1272" s="29"/>
      <c r="AJ1272" s="15"/>
      <c r="AK1272" s="51">
        <f t="shared" ca="1" si="671"/>
        <v>2001061.5272285843</v>
      </c>
      <c r="AL1272" s="15">
        <f t="shared" ca="1" si="672"/>
        <v>2106820.1072285846</v>
      </c>
      <c r="AM1272" s="49">
        <f t="shared" ca="1" si="673"/>
        <v>12008.682937332123</v>
      </c>
      <c r="AN1272" s="49">
        <f t="shared" ca="1" si="674"/>
        <v>0</v>
      </c>
      <c r="AO1272" s="15"/>
      <c r="AP1272" s="49">
        <f t="shared" ca="1" si="675"/>
        <v>27777.706473312061</v>
      </c>
      <c r="AQ1272" s="15">
        <f t="shared" si="687"/>
        <v>47735.85880853251</v>
      </c>
      <c r="AR1272" s="15">
        <f t="shared" si="688"/>
        <v>0</v>
      </c>
      <c r="AS1272" s="15"/>
      <c r="AT1272" s="15"/>
      <c r="AU1272" s="51">
        <f t="shared" si="676"/>
        <v>627.5</v>
      </c>
      <c r="AV1272" s="51">
        <f t="shared" ca="1" si="677"/>
        <v>45749.260020296475</v>
      </c>
      <c r="AW1272" s="51">
        <f t="shared" ca="1" si="689"/>
        <v>0</v>
      </c>
      <c r="AX1272" s="15">
        <f t="shared" ca="1" si="690"/>
        <v>26418.607685076022</v>
      </c>
      <c r="AY1272" s="51">
        <f t="shared" ca="1" si="691"/>
        <v>-1605.7579946949943</v>
      </c>
      <c r="AZ1272" s="52">
        <f t="shared" ca="1" si="678"/>
        <v>0</v>
      </c>
      <c r="BA1272" s="52">
        <f t="shared" ca="1" si="679"/>
        <v>0</v>
      </c>
      <c r="BB1272" s="52">
        <f t="shared" si="692"/>
        <v>0</v>
      </c>
      <c r="BC1272" s="39">
        <f t="shared" si="693"/>
        <v>0</v>
      </c>
      <c r="BD1272" s="51">
        <f t="shared" ca="1" si="694"/>
        <v>0</v>
      </c>
      <c r="BE1272" s="15">
        <f t="shared" ca="1" si="695"/>
        <v>72548.708498913533</v>
      </c>
      <c r="BF1272" s="39">
        <v>-34925.748</v>
      </c>
      <c r="BG1272" s="15">
        <f t="shared" ca="1" si="696"/>
        <v>2156451.7506648297</v>
      </c>
      <c r="BH1272" s="15"/>
      <c r="BI1272" s="15"/>
    </row>
    <row r="1273" spans="1:61" ht="11.25" x14ac:dyDescent="0.2">
      <c r="A1273" s="20">
        <v>41712</v>
      </c>
      <c r="B1273" s="20"/>
      <c r="C1273" s="20">
        <v>1</v>
      </c>
      <c r="D1273" s="20">
        <f t="shared" si="680"/>
        <v>4</v>
      </c>
      <c r="E1273" s="47">
        <f t="shared" si="681"/>
        <v>3</v>
      </c>
      <c r="F1273" s="47">
        <f t="shared" si="682"/>
        <v>43</v>
      </c>
      <c r="G1273" s="21" t="s">
        <v>1354</v>
      </c>
      <c r="H1273" s="29">
        <v>1116</v>
      </c>
      <c r="I1273" s="48"/>
      <c r="J1273" s="29">
        <f t="shared" si="683"/>
        <v>1798.9253731343283</v>
      </c>
      <c r="K1273" s="125">
        <v>117438.45</v>
      </c>
      <c r="L1273" s="125">
        <v>159825.01</v>
      </c>
      <c r="M1273" s="125">
        <v>0</v>
      </c>
      <c r="N1273" s="126">
        <f t="shared" si="663"/>
        <v>146887.43789999999</v>
      </c>
      <c r="O1273" s="126">
        <f t="shared" ca="1" si="664"/>
        <v>350816.78402423771</v>
      </c>
      <c r="P1273" s="126">
        <f t="shared" ca="1" si="665"/>
        <v>61179</v>
      </c>
      <c r="Q1273" s="49">
        <f t="shared" si="684"/>
        <v>1</v>
      </c>
      <c r="R1273" s="49">
        <f t="shared" si="685"/>
        <v>0</v>
      </c>
      <c r="S1273" s="49">
        <f ca="1">OFFSET(V!$B$7,D1273,Q1273)*H1273</f>
        <v>5010.84</v>
      </c>
      <c r="T1273" s="49">
        <f ca="1">IF(R1273&gt;0,OFFSET(V!$I$7,D1273,R1273)*IF(R1273=1,H1273-9300,IF(R1273=2,H1273-18000,IF(R1273=3,H1273-45000,0))),0)</f>
        <v>0</v>
      </c>
      <c r="U1273" s="49">
        <f>IF(AND(I1273=1,H1273&gt;20000,H1273&lt;=45000),H1273*V!$G$7,0)+IF(AND(I1273=1,H1273&gt;45000,H1273&lt;=50000),V!$G$7/5000*(50000-H1273)*H1273,0)</f>
        <v>0</v>
      </c>
      <c r="V1273" s="50">
        <f t="shared" ca="1" si="666"/>
        <v>5010.84</v>
      </c>
      <c r="W1273" s="51">
        <v>0</v>
      </c>
      <c r="X1273" s="51">
        <v>0</v>
      </c>
      <c r="Y1273" s="52">
        <v>0</v>
      </c>
      <c r="Z1273" s="52">
        <v>141090.2233236194</v>
      </c>
      <c r="AA1273" s="52">
        <v>21005</v>
      </c>
      <c r="AB1273" s="138">
        <f t="shared" si="686"/>
        <v>20005</v>
      </c>
      <c r="AC1273" s="52">
        <v>135790.60014672746</v>
      </c>
      <c r="AD1273" s="138">
        <f t="shared" si="667"/>
        <v>0</v>
      </c>
      <c r="AE1273" s="138">
        <f t="shared" si="668"/>
        <v>1116</v>
      </c>
      <c r="AF1273" s="138">
        <f t="shared" si="669"/>
        <v>0</v>
      </c>
      <c r="AG1273" s="138">
        <f t="shared" si="670"/>
        <v>0</v>
      </c>
      <c r="AH1273" s="29"/>
      <c r="AI1273" s="29"/>
      <c r="AJ1273" s="15"/>
      <c r="AK1273" s="51">
        <f t="shared" ca="1" si="671"/>
        <v>815626.24703692482</v>
      </c>
      <c r="AL1273" s="15">
        <f t="shared" ca="1" si="672"/>
        <v>881816.08703692479</v>
      </c>
      <c r="AM1273" s="49">
        <f t="shared" ca="1" si="673"/>
        <v>4894.7005690513697</v>
      </c>
      <c r="AN1273" s="49">
        <f t="shared" ca="1" si="674"/>
        <v>0</v>
      </c>
      <c r="AO1273" s="15"/>
      <c r="AP1273" s="49">
        <f t="shared" ca="1" si="675"/>
        <v>79017.148258291432</v>
      </c>
      <c r="AQ1273" s="15">
        <f t="shared" si="687"/>
        <v>135790.60014672746</v>
      </c>
      <c r="AR1273" s="15">
        <f t="shared" si="688"/>
        <v>0</v>
      </c>
      <c r="AS1273" s="15"/>
      <c r="AT1273" s="15"/>
      <c r="AU1273" s="51">
        <f t="shared" si="676"/>
        <v>10002.5</v>
      </c>
      <c r="AV1273" s="51">
        <f t="shared" ca="1" si="677"/>
        <v>18647.251345014927</v>
      </c>
      <c r="AW1273" s="51">
        <f t="shared" ca="1" si="689"/>
        <v>14544.64052874835</v>
      </c>
      <c r="AX1273" s="15">
        <f t="shared" ca="1" si="690"/>
        <v>0</v>
      </c>
      <c r="AY1273" s="51">
        <f t="shared" ca="1" si="691"/>
        <v>0</v>
      </c>
      <c r="AZ1273" s="52">
        <f t="shared" ca="1" si="678"/>
        <v>0</v>
      </c>
      <c r="BA1273" s="52">
        <f t="shared" ca="1" si="679"/>
        <v>0</v>
      </c>
      <c r="BB1273" s="52">
        <f t="shared" si="692"/>
        <v>0</v>
      </c>
      <c r="BC1273" s="39">
        <f t="shared" si="693"/>
        <v>0</v>
      </c>
      <c r="BD1273" s="51">
        <f t="shared" ca="1" si="694"/>
        <v>0</v>
      </c>
      <c r="BE1273" s="15">
        <f t="shared" ca="1" si="695"/>
        <v>122211.54013205471</v>
      </c>
      <c r="BF1273" s="39">
        <v>-12785.441000000001</v>
      </c>
      <c r="BG1273" s="15">
        <f t="shared" ca="1" si="696"/>
        <v>996136.88673803082</v>
      </c>
      <c r="BH1273" s="15"/>
      <c r="BI1273" s="15"/>
    </row>
    <row r="1274" spans="1:61" ht="11.25" x14ac:dyDescent="0.2">
      <c r="A1274" s="20">
        <v>41713</v>
      </c>
      <c r="B1274" s="20"/>
      <c r="C1274" s="20">
        <v>1</v>
      </c>
      <c r="D1274" s="20">
        <f t="shared" si="680"/>
        <v>4</v>
      </c>
      <c r="E1274" s="47">
        <f t="shared" si="681"/>
        <v>5</v>
      </c>
      <c r="F1274" s="47">
        <f t="shared" si="682"/>
        <v>45</v>
      </c>
      <c r="G1274" s="21" t="s">
        <v>1355</v>
      </c>
      <c r="H1274" s="29">
        <v>5024</v>
      </c>
      <c r="I1274" s="48"/>
      <c r="J1274" s="29">
        <f t="shared" si="683"/>
        <v>8098.3880597014922</v>
      </c>
      <c r="K1274" s="125">
        <v>431456.05000000005</v>
      </c>
      <c r="L1274" s="125">
        <v>6974031.9500000002</v>
      </c>
      <c r="M1274" s="125">
        <v>0</v>
      </c>
      <c r="N1274" s="126">
        <f t="shared" si="663"/>
        <v>3030520.8165000002</v>
      </c>
      <c r="O1274" s="126">
        <f t="shared" ca="1" si="664"/>
        <v>1579304.2320230915</v>
      </c>
      <c r="P1274" s="126">
        <f t="shared" ca="1" si="665"/>
        <v>0</v>
      </c>
      <c r="Q1274" s="49">
        <f t="shared" si="684"/>
        <v>1</v>
      </c>
      <c r="R1274" s="49">
        <f t="shared" si="685"/>
        <v>0</v>
      </c>
      <c r="S1274" s="49">
        <f ca="1">OFFSET(V!$B$7,D1274,Q1274)*H1274</f>
        <v>22557.760000000002</v>
      </c>
      <c r="T1274" s="49">
        <f ca="1">IF(R1274&gt;0,OFFSET(V!$I$7,D1274,R1274)*IF(R1274=1,H1274-9300,IF(R1274=2,H1274-18000,IF(R1274=3,H1274-45000,0))),0)</f>
        <v>0</v>
      </c>
      <c r="U1274" s="49">
        <f>IF(AND(I1274=1,H1274&gt;20000,H1274&lt;=45000),H1274*V!$G$7,0)+IF(AND(I1274=1,H1274&gt;45000,H1274&lt;=50000),V!$G$7/5000*(50000-H1274)*H1274,0)</f>
        <v>0</v>
      </c>
      <c r="V1274" s="50">
        <f t="shared" ca="1" si="666"/>
        <v>22557.760000000002</v>
      </c>
      <c r="W1274" s="51">
        <v>27205.200000000001</v>
      </c>
      <c r="X1274" s="51">
        <v>0</v>
      </c>
      <c r="Y1274" s="52">
        <v>5.4460000000000001E-2</v>
      </c>
      <c r="Z1274" s="52">
        <v>213021.05332005839</v>
      </c>
      <c r="AA1274" s="52">
        <v>11015</v>
      </c>
      <c r="AB1274" s="138">
        <f t="shared" si="686"/>
        <v>10015</v>
      </c>
      <c r="AC1274" s="52">
        <v>205019.56827916024</v>
      </c>
      <c r="AD1274" s="138">
        <f t="shared" si="667"/>
        <v>0</v>
      </c>
      <c r="AE1274" s="138">
        <f t="shared" si="668"/>
        <v>5024</v>
      </c>
      <c r="AF1274" s="138">
        <f t="shared" si="669"/>
        <v>0</v>
      </c>
      <c r="AG1274" s="138">
        <f t="shared" si="670"/>
        <v>0</v>
      </c>
      <c r="AH1274" s="29"/>
      <c r="AI1274" s="29"/>
      <c r="AJ1274" s="15"/>
      <c r="AK1274" s="51">
        <f t="shared" ca="1" si="671"/>
        <v>3671779.8074493818</v>
      </c>
      <c r="AL1274" s="15">
        <f t="shared" ca="1" si="672"/>
        <v>3721542.7674493818</v>
      </c>
      <c r="AM1274" s="49">
        <f t="shared" ca="1" si="673"/>
        <v>22034.924425550253</v>
      </c>
      <c r="AN1274" s="49">
        <f t="shared" ca="1" si="674"/>
        <v>2207.2712886938616</v>
      </c>
      <c r="AO1274" s="15"/>
      <c r="AP1274" s="49">
        <f t="shared" ca="1" si="675"/>
        <v>119301.78970459268</v>
      </c>
      <c r="AQ1274" s="15">
        <f t="shared" si="687"/>
        <v>205019.56827916024</v>
      </c>
      <c r="AR1274" s="15">
        <f t="shared" si="688"/>
        <v>0</v>
      </c>
      <c r="AS1274" s="15"/>
      <c r="AT1274" s="15"/>
      <c r="AU1274" s="51">
        <f t="shared" si="676"/>
        <v>5007.5</v>
      </c>
      <c r="AV1274" s="51">
        <f t="shared" ca="1" si="677"/>
        <v>83946.049065730273</v>
      </c>
      <c r="AW1274" s="51">
        <f t="shared" ca="1" si="689"/>
        <v>0</v>
      </c>
      <c r="AX1274" s="15">
        <f t="shared" ca="1" si="690"/>
        <v>3235.7704911627225</v>
      </c>
      <c r="AY1274" s="51">
        <f t="shared" ca="1" si="691"/>
        <v>-196.67441967874237</v>
      </c>
      <c r="AZ1274" s="52">
        <f t="shared" ca="1" si="678"/>
        <v>0</v>
      </c>
      <c r="BA1274" s="52">
        <f t="shared" ca="1" si="679"/>
        <v>0</v>
      </c>
      <c r="BB1274" s="52">
        <f t="shared" si="692"/>
        <v>0</v>
      </c>
      <c r="BC1274" s="39">
        <f t="shared" si="693"/>
        <v>0</v>
      </c>
      <c r="BD1274" s="51">
        <f t="shared" ca="1" si="694"/>
        <v>0</v>
      </c>
      <c r="BE1274" s="15">
        <f t="shared" ca="1" si="695"/>
        <v>208058.66435064422</v>
      </c>
      <c r="BF1274" s="39">
        <v>-109185.77</v>
      </c>
      <c r="BG1274" s="15">
        <f t="shared" ca="1" si="696"/>
        <v>3844657.8575142701</v>
      </c>
      <c r="BH1274" s="15"/>
      <c r="BI1274" s="15"/>
    </row>
    <row r="1275" spans="1:61" ht="11.25" x14ac:dyDescent="0.2">
      <c r="A1275" s="20">
        <v>41714</v>
      </c>
      <c r="B1275" s="20"/>
      <c r="C1275" s="20">
        <v>1</v>
      </c>
      <c r="D1275" s="20">
        <f t="shared" si="680"/>
        <v>4</v>
      </c>
      <c r="E1275" s="47">
        <f t="shared" si="681"/>
        <v>2</v>
      </c>
      <c r="F1275" s="47">
        <f t="shared" si="682"/>
        <v>42</v>
      </c>
      <c r="G1275" s="21" t="s">
        <v>1356</v>
      </c>
      <c r="H1275" s="29">
        <v>823</v>
      </c>
      <c r="I1275" s="48"/>
      <c r="J1275" s="29">
        <f t="shared" si="683"/>
        <v>1326.6268656716418</v>
      </c>
      <c r="K1275" s="125">
        <v>36136.75</v>
      </c>
      <c r="L1275" s="125">
        <v>15058.58</v>
      </c>
      <c r="M1275" s="125">
        <v>32779</v>
      </c>
      <c r="N1275" s="126">
        <f t="shared" si="663"/>
        <v>64670.306199999999</v>
      </c>
      <c r="O1275" s="126">
        <f t="shared" ca="1" si="664"/>
        <v>258711.66062002475</v>
      </c>
      <c r="P1275" s="126">
        <f t="shared" ca="1" si="665"/>
        <v>58212</v>
      </c>
      <c r="Q1275" s="49">
        <f t="shared" si="684"/>
        <v>1</v>
      </c>
      <c r="R1275" s="49">
        <f t="shared" si="685"/>
        <v>0</v>
      </c>
      <c r="S1275" s="49">
        <f ca="1">OFFSET(V!$B$7,D1275,Q1275)*H1275</f>
        <v>3695.27</v>
      </c>
      <c r="T1275" s="49">
        <f ca="1">IF(R1275&gt;0,OFFSET(V!$I$7,D1275,R1275)*IF(R1275=1,H1275-9300,IF(R1275=2,H1275-18000,IF(R1275=3,H1275-45000,0))),0)</f>
        <v>0</v>
      </c>
      <c r="U1275" s="49">
        <f>IF(AND(I1275=1,H1275&gt;20000,H1275&lt;=45000),H1275*V!$G$7,0)+IF(AND(I1275=1,H1275&gt;45000,H1275&lt;=50000),V!$G$7/5000*(50000-H1275)*H1275,0)</f>
        <v>0</v>
      </c>
      <c r="V1275" s="50">
        <f t="shared" ca="1" si="666"/>
        <v>3695.27</v>
      </c>
      <c r="W1275" s="51">
        <v>0</v>
      </c>
      <c r="X1275" s="51">
        <v>0</v>
      </c>
      <c r="Y1275" s="52">
        <v>0</v>
      </c>
      <c r="Z1275" s="52">
        <v>12651.119525010356</v>
      </c>
      <c r="AA1275" s="52">
        <v>0</v>
      </c>
      <c r="AB1275" s="138">
        <f t="shared" si="686"/>
        <v>0</v>
      </c>
      <c r="AC1275" s="52">
        <v>12175.918872059434</v>
      </c>
      <c r="AD1275" s="138">
        <f t="shared" si="667"/>
        <v>0</v>
      </c>
      <c r="AE1275" s="138">
        <f t="shared" si="668"/>
        <v>823</v>
      </c>
      <c r="AF1275" s="138">
        <f t="shared" si="669"/>
        <v>0</v>
      </c>
      <c r="AG1275" s="138">
        <f t="shared" si="670"/>
        <v>0</v>
      </c>
      <c r="AH1275" s="29"/>
      <c r="AI1275" s="29"/>
      <c r="AJ1275" s="15"/>
      <c r="AK1275" s="51">
        <f t="shared" ca="1" si="671"/>
        <v>601487.81479515159</v>
      </c>
      <c r="AL1275" s="15">
        <f t="shared" ca="1" si="672"/>
        <v>663395.0847951516</v>
      </c>
      <c r="AM1275" s="49">
        <f t="shared" ca="1" si="673"/>
        <v>3609.6223730549077</v>
      </c>
      <c r="AN1275" s="49">
        <f t="shared" ca="1" si="674"/>
        <v>0</v>
      </c>
      <c r="AO1275" s="15"/>
      <c r="AP1275" s="49">
        <f t="shared" ca="1" si="675"/>
        <v>7085.2208153940892</v>
      </c>
      <c r="AQ1275" s="15">
        <f t="shared" si="687"/>
        <v>12175.918872059434</v>
      </c>
      <c r="AR1275" s="15">
        <f t="shared" si="688"/>
        <v>0</v>
      </c>
      <c r="AS1275" s="15"/>
      <c r="AT1275" s="15"/>
      <c r="AU1275" s="51">
        <f t="shared" si="676"/>
        <v>0</v>
      </c>
      <c r="AV1275" s="51">
        <f t="shared" ca="1" si="677"/>
        <v>13751.512416619431</v>
      </c>
      <c r="AW1275" s="51">
        <f t="shared" ca="1" si="689"/>
        <v>0</v>
      </c>
      <c r="AX1275" s="15">
        <f t="shared" ca="1" si="690"/>
        <v>8660.8143599540872</v>
      </c>
      <c r="AY1275" s="51">
        <f t="shared" ca="1" si="691"/>
        <v>-526.4157772751098</v>
      </c>
      <c r="AZ1275" s="52">
        <f t="shared" ca="1" si="678"/>
        <v>0</v>
      </c>
      <c r="BA1275" s="52">
        <f t="shared" ca="1" si="679"/>
        <v>0</v>
      </c>
      <c r="BB1275" s="52">
        <f t="shared" si="692"/>
        <v>0</v>
      </c>
      <c r="BC1275" s="39">
        <f t="shared" si="693"/>
        <v>0</v>
      </c>
      <c r="BD1275" s="51">
        <f t="shared" ca="1" si="694"/>
        <v>0</v>
      </c>
      <c r="BE1275" s="15">
        <f t="shared" ca="1" si="695"/>
        <v>20310.317454738411</v>
      </c>
      <c r="BF1275" s="39">
        <v>-7218.8919999999998</v>
      </c>
      <c r="BG1275" s="15">
        <f t="shared" ca="1" si="696"/>
        <v>680096.13262294489</v>
      </c>
      <c r="BH1275" s="15"/>
      <c r="BI1275" s="15"/>
    </row>
    <row r="1276" spans="1:61" ht="11.25" x14ac:dyDescent="0.2">
      <c r="A1276" s="20">
        <v>41715</v>
      </c>
      <c r="B1276" s="20"/>
      <c r="C1276" s="20">
        <v>1</v>
      </c>
      <c r="D1276" s="20">
        <f t="shared" si="680"/>
        <v>4</v>
      </c>
      <c r="E1276" s="47">
        <f t="shared" si="681"/>
        <v>4</v>
      </c>
      <c r="F1276" s="47">
        <f t="shared" si="682"/>
        <v>44</v>
      </c>
      <c r="G1276" s="21" t="s">
        <v>1357</v>
      </c>
      <c r="H1276" s="29">
        <v>3392</v>
      </c>
      <c r="I1276" s="48"/>
      <c r="J1276" s="29">
        <f t="shared" si="683"/>
        <v>5467.7014925373132</v>
      </c>
      <c r="K1276" s="125">
        <v>400753.25</v>
      </c>
      <c r="L1276" s="125">
        <v>2216206.7000000002</v>
      </c>
      <c r="M1276" s="125">
        <v>0</v>
      </c>
      <c r="N1276" s="126">
        <f t="shared" si="663"/>
        <v>1152862.9530000002</v>
      </c>
      <c r="O1276" s="126">
        <f t="shared" ca="1" si="664"/>
        <v>1066281.8381811955</v>
      </c>
      <c r="P1276" s="126">
        <f t="shared" ca="1" si="665"/>
        <v>0</v>
      </c>
      <c r="Q1276" s="49">
        <f t="shared" si="684"/>
        <v>1</v>
      </c>
      <c r="R1276" s="49">
        <f t="shared" si="685"/>
        <v>0</v>
      </c>
      <c r="S1276" s="49">
        <f ca="1">OFFSET(V!$B$7,D1276,Q1276)*H1276</f>
        <v>15230.08</v>
      </c>
      <c r="T1276" s="49">
        <f ca="1">IF(R1276&gt;0,OFFSET(V!$I$7,D1276,R1276)*IF(R1276=1,H1276-9300,IF(R1276=2,H1276-18000,IF(R1276=3,H1276-45000,0))),0)</f>
        <v>0</v>
      </c>
      <c r="U1276" s="49">
        <f>IF(AND(I1276=1,H1276&gt;20000,H1276&lt;=45000),H1276*V!$G$7,0)+IF(AND(I1276=1,H1276&gt;45000,H1276&lt;=50000),V!$G$7/5000*(50000-H1276)*H1276,0)</f>
        <v>0</v>
      </c>
      <c r="V1276" s="50">
        <f t="shared" ca="1" si="666"/>
        <v>15230.08</v>
      </c>
      <c r="W1276" s="51">
        <v>16463.419999999998</v>
      </c>
      <c r="X1276" s="51">
        <v>0</v>
      </c>
      <c r="Y1276" s="52">
        <v>0</v>
      </c>
      <c r="Z1276" s="52">
        <v>368017.51415303443</v>
      </c>
      <c r="AA1276" s="52">
        <v>65661</v>
      </c>
      <c r="AB1276" s="138">
        <f t="shared" si="686"/>
        <v>64661</v>
      </c>
      <c r="AC1276" s="52">
        <v>354194.06060987827</v>
      </c>
      <c r="AD1276" s="138">
        <f t="shared" si="667"/>
        <v>0</v>
      </c>
      <c r="AE1276" s="138">
        <f t="shared" si="668"/>
        <v>3392</v>
      </c>
      <c r="AF1276" s="138">
        <f t="shared" si="669"/>
        <v>0</v>
      </c>
      <c r="AG1276" s="138">
        <f t="shared" si="670"/>
        <v>0</v>
      </c>
      <c r="AH1276" s="29"/>
      <c r="AI1276" s="29"/>
      <c r="AJ1276" s="15"/>
      <c r="AK1276" s="51">
        <f t="shared" ca="1" si="671"/>
        <v>2479036.0483416207</v>
      </c>
      <c r="AL1276" s="15">
        <f t="shared" ca="1" si="672"/>
        <v>2510729.5483416207</v>
      </c>
      <c r="AM1276" s="49">
        <f t="shared" ca="1" si="673"/>
        <v>14877.082733174055</v>
      </c>
      <c r="AN1276" s="49">
        <f t="shared" ca="1" si="674"/>
        <v>0</v>
      </c>
      <c r="AO1276" s="15"/>
      <c r="AP1276" s="49">
        <f t="shared" ca="1" si="675"/>
        <v>206107.08376850421</v>
      </c>
      <c r="AQ1276" s="15">
        <f t="shared" si="687"/>
        <v>354194.06060987827</v>
      </c>
      <c r="AR1276" s="15">
        <f t="shared" si="688"/>
        <v>0</v>
      </c>
      <c r="AS1276" s="15"/>
      <c r="AT1276" s="15"/>
      <c r="AU1276" s="51">
        <f t="shared" si="676"/>
        <v>32330.5</v>
      </c>
      <c r="AV1276" s="51">
        <f t="shared" ca="1" si="677"/>
        <v>56676.950324633181</v>
      </c>
      <c r="AW1276" s="51">
        <f t="shared" ca="1" si="689"/>
        <v>23660.120455753058</v>
      </c>
      <c r="AX1276" s="15">
        <f t="shared" ca="1" si="690"/>
        <v>0</v>
      </c>
      <c r="AY1276" s="51">
        <f t="shared" ca="1" si="691"/>
        <v>0</v>
      </c>
      <c r="AZ1276" s="52">
        <f t="shared" ca="1" si="678"/>
        <v>0</v>
      </c>
      <c r="BA1276" s="52">
        <f t="shared" ca="1" si="679"/>
        <v>0</v>
      </c>
      <c r="BB1276" s="52">
        <f t="shared" si="692"/>
        <v>0</v>
      </c>
      <c r="BC1276" s="39">
        <f t="shared" si="693"/>
        <v>0</v>
      </c>
      <c r="BD1276" s="51">
        <f t="shared" ca="1" si="694"/>
        <v>0</v>
      </c>
      <c r="BE1276" s="15">
        <f t="shared" ca="1" si="695"/>
        <v>318774.65454889042</v>
      </c>
      <c r="BF1276" s="39">
        <v>-52904.720999999998</v>
      </c>
      <c r="BG1276" s="15">
        <f t="shared" ca="1" si="696"/>
        <v>2791476.5646236851</v>
      </c>
      <c r="BH1276" s="15"/>
      <c r="BI1276" s="15"/>
    </row>
    <row r="1277" spans="1:61" ht="11.25" x14ac:dyDescent="0.2">
      <c r="A1277" s="20">
        <v>41716</v>
      </c>
      <c r="B1277" s="20"/>
      <c r="C1277" s="20">
        <v>1</v>
      </c>
      <c r="D1277" s="20">
        <f t="shared" si="680"/>
        <v>4</v>
      </c>
      <c r="E1277" s="47">
        <f t="shared" si="681"/>
        <v>4</v>
      </c>
      <c r="F1277" s="47">
        <f t="shared" si="682"/>
        <v>44</v>
      </c>
      <c r="G1277" s="21" t="s">
        <v>1358</v>
      </c>
      <c r="H1277" s="29">
        <v>2548</v>
      </c>
      <c r="I1277" s="48"/>
      <c r="J1277" s="29">
        <f t="shared" si="683"/>
        <v>4107.2238805970146</v>
      </c>
      <c r="K1277" s="125">
        <v>172809.75</v>
      </c>
      <c r="L1277" s="125">
        <v>498743.62</v>
      </c>
      <c r="M1277" s="125">
        <v>0</v>
      </c>
      <c r="N1277" s="126">
        <f t="shared" si="663"/>
        <v>318933.0318</v>
      </c>
      <c r="O1277" s="126">
        <f t="shared" ca="1" si="664"/>
        <v>800968.78646394052</v>
      </c>
      <c r="P1277" s="126">
        <f t="shared" ca="1" si="665"/>
        <v>144611</v>
      </c>
      <c r="Q1277" s="49">
        <f t="shared" si="684"/>
        <v>1</v>
      </c>
      <c r="R1277" s="49">
        <f t="shared" si="685"/>
        <v>0</v>
      </c>
      <c r="S1277" s="49">
        <f ca="1">OFFSET(V!$B$7,D1277,Q1277)*H1277</f>
        <v>11440.52</v>
      </c>
      <c r="T1277" s="49">
        <f ca="1">IF(R1277&gt;0,OFFSET(V!$I$7,D1277,R1277)*IF(R1277=1,H1277-9300,IF(R1277=2,H1277-18000,IF(R1277=3,H1277-45000,0))),0)</f>
        <v>0</v>
      </c>
      <c r="U1277" s="49">
        <f>IF(AND(I1277=1,H1277&gt;20000,H1277&lt;=45000),H1277*V!$G$7,0)+IF(AND(I1277=1,H1277&gt;45000,H1277&lt;=50000),V!$G$7/5000*(50000-H1277)*H1277,0)</f>
        <v>0</v>
      </c>
      <c r="V1277" s="50">
        <f t="shared" ca="1" si="666"/>
        <v>11440.52</v>
      </c>
      <c r="W1277" s="51">
        <v>12983.64</v>
      </c>
      <c r="X1277" s="51">
        <v>0</v>
      </c>
      <c r="Y1277" s="52">
        <v>0</v>
      </c>
      <c r="Z1277" s="52">
        <v>190129.66287072227</v>
      </c>
      <c r="AA1277" s="52">
        <v>2901</v>
      </c>
      <c r="AB1277" s="138">
        <f t="shared" si="686"/>
        <v>1901</v>
      </c>
      <c r="AC1277" s="52">
        <v>182988.02297372418</v>
      </c>
      <c r="AD1277" s="138">
        <f t="shared" si="667"/>
        <v>0</v>
      </c>
      <c r="AE1277" s="138">
        <f t="shared" si="668"/>
        <v>2548</v>
      </c>
      <c r="AF1277" s="138">
        <f t="shared" si="669"/>
        <v>0</v>
      </c>
      <c r="AG1277" s="138">
        <f t="shared" si="670"/>
        <v>0</v>
      </c>
      <c r="AH1277" s="29"/>
      <c r="AI1277" s="29"/>
      <c r="AJ1277" s="15"/>
      <c r="AK1277" s="51">
        <f t="shared" ca="1" si="671"/>
        <v>1862200.4278226562</v>
      </c>
      <c r="AL1277" s="15">
        <f t="shared" ca="1" si="672"/>
        <v>2031235.5878226561</v>
      </c>
      <c r="AM1277" s="49">
        <f t="shared" ca="1" si="673"/>
        <v>11175.355779518719</v>
      </c>
      <c r="AN1277" s="49">
        <f t="shared" ca="1" si="674"/>
        <v>0</v>
      </c>
      <c r="AO1277" s="15"/>
      <c r="AP1277" s="49">
        <f t="shared" ca="1" si="675"/>
        <v>106481.53646263172</v>
      </c>
      <c r="AQ1277" s="15">
        <f t="shared" si="687"/>
        <v>182988.02297372418</v>
      </c>
      <c r="AR1277" s="15">
        <f t="shared" si="688"/>
        <v>0</v>
      </c>
      <c r="AS1277" s="15"/>
      <c r="AT1277" s="15"/>
      <c r="AU1277" s="51">
        <f t="shared" si="676"/>
        <v>950.5</v>
      </c>
      <c r="AV1277" s="51">
        <f t="shared" ca="1" si="677"/>
        <v>42574.548769801106</v>
      </c>
      <c r="AW1277" s="51">
        <f t="shared" ca="1" si="689"/>
        <v>14682.635443918931</v>
      </c>
      <c r="AX1277" s="15">
        <f t="shared" ca="1" si="690"/>
        <v>0</v>
      </c>
      <c r="AY1277" s="51">
        <f t="shared" ca="1" si="691"/>
        <v>0</v>
      </c>
      <c r="AZ1277" s="52">
        <f t="shared" ca="1" si="678"/>
        <v>0</v>
      </c>
      <c r="BA1277" s="52">
        <f t="shared" ca="1" si="679"/>
        <v>0</v>
      </c>
      <c r="BB1277" s="52">
        <f t="shared" si="692"/>
        <v>0</v>
      </c>
      <c r="BC1277" s="39">
        <f t="shared" si="693"/>
        <v>0</v>
      </c>
      <c r="BD1277" s="51">
        <f t="shared" ca="1" si="694"/>
        <v>0</v>
      </c>
      <c r="BE1277" s="15">
        <f t="shared" ca="1" si="695"/>
        <v>164689.22067635175</v>
      </c>
      <c r="BF1277" s="39">
        <v>-28090.276999999998</v>
      </c>
      <c r="BG1277" s="15">
        <f t="shared" ca="1" si="696"/>
        <v>2179009.8872785266</v>
      </c>
      <c r="BH1277" s="15"/>
      <c r="BI1277" s="15"/>
    </row>
    <row r="1278" spans="1:61" ht="11.25" x14ac:dyDescent="0.2">
      <c r="A1278" s="20">
        <v>41717</v>
      </c>
      <c r="B1278" s="20"/>
      <c r="C1278" s="20">
        <v>1</v>
      </c>
      <c r="D1278" s="20">
        <f t="shared" si="680"/>
        <v>4</v>
      </c>
      <c r="E1278" s="47">
        <f t="shared" si="681"/>
        <v>3</v>
      </c>
      <c r="F1278" s="47">
        <f t="shared" si="682"/>
        <v>43</v>
      </c>
      <c r="G1278" s="21" t="s">
        <v>1359</v>
      </c>
      <c r="H1278" s="29">
        <v>1031</v>
      </c>
      <c r="I1278" s="48"/>
      <c r="J1278" s="29">
        <f t="shared" si="683"/>
        <v>1661.9104477611941</v>
      </c>
      <c r="K1278" s="125">
        <v>52728.05</v>
      </c>
      <c r="L1278" s="125">
        <v>66767.570000000007</v>
      </c>
      <c r="M1278" s="125">
        <v>1440</v>
      </c>
      <c r="N1278" s="126">
        <f t="shared" si="663"/>
        <v>65443.548300000009</v>
      </c>
      <c r="O1278" s="126">
        <f t="shared" ca="1" si="664"/>
        <v>324096.8676783056</v>
      </c>
      <c r="P1278" s="126">
        <f t="shared" ca="1" si="665"/>
        <v>77596</v>
      </c>
      <c r="Q1278" s="49">
        <f t="shared" si="684"/>
        <v>1</v>
      </c>
      <c r="R1278" s="49">
        <f t="shared" si="685"/>
        <v>0</v>
      </c>
      <c r="S1278" s="49">
        <f ca="1">OFFSET(V!$B$7,D1278,Q1278)*H1278</f>
        <v>4629.1900000000005</v>
      </c>
      <c r="T1278" s="49">
        <f ca="1">IF(R1278&gt;0,OFFSET(V!$I$7,D1278,R1278)*IF(R1278=1,H1278-9300,IF(R1278=2,H1278-18000,IF(R1278=3,H1278-45000,0))),0)</f>
        <v>0</v>
      </c>
      <c r="U1278" s="49">
        <f>IF(AND(I1278=1,H1278&gt;20000,H1278&lt;=45000),H1278*V!$G$7,0)+IF(AND(I1278=1,H1278&gt;45000,H1278&lt;=50000),V!$G$7/5000*(50000-H1278)*H1278,0)</f>
        <v>0</v>
      </c>
      <c r="V1278" s="50">
        <f t="shared" ca="1" si="666"/>
        <v>4629.1900000000005</v>
      </c>
      <c r="W1278" s="51">
        <v>0</v>
      </c>
      <c r="X1278" s="51">
        <v>0</v>
      </c>
      <c r="Y1278" s="52">
        <v>0</v>
      </c>
      <c r="Z1278" s="52">
        <v>27682.623198622117</v>
      </c>
      <c r="AA1278" s="52">
        <v>0</v>
      </c>
      <c r="AB1278" s="138">
        <f t="shared" si="686"/>
        <v>0</v>
      </c>
      <c r="AC1278" s="52">
        <v>26642.810034785238</v>
      </c>
      <c r="AD1278" s="138">
        <f t="shared" si="667"/>
        <v>0</v>
      </c>
      <c r="AE1278" s="138">
        <f t="shared" si="668"/>
        <v>1031</v>
      </c>
      <c r="AF1278" s="138">
        <f t="shared" si="669"/>
        <v>0</v>
      </c>
      <c r="AG1278" s="138">
        <f t="shared" si="670"/>
        <v>0</v>
      </c>
      <c r="AH1278" s="29"/>
      <c r="AI1278" s="29"/>
      <c r="AJ1278" s="15"/>
      <c r="AK1278" s="51">
        <f t="shared" ca="1" si="671"/>
        <v>753504.1762500623</v>
      </c>
      <c r="AL1278" s="15">
        <f t="shared" ca="1" si="672"/>
        <v>835729.36625006224</v>
      </c>
      <c r="AM1278" s="49">
        <f t="shared" ca="1" si="673"/>
        <v>4521.8963142401089</v>
      </c>
      <c r="AN1278" s="49">
        <f t="shared" ca="1" si="674"/>
        <v>0</v>
      </c>
      <c r="AO1278" s="15"/>
      <c r="AP1278" s="49">
        <f t="shared" ca="1" si="675"/>
        <v>15503.568496356309</v>
      </c>
      <c r="AQ1278" s="15">
        <f t="shared" si="687"/>
        <v>26642.810034785238</v>
      </c>
      <c r="AR1278" s="15">
        <f t="shared" si="688"/>
        <v>0</v>
      </c>
      <c r="AS1278" s="15"/>
      <c r="AT1278" s="15"/>
      <c r="AU1278" s="51">
        <f t="shared" si="676"/>
        <v>0</v>
      </c>
      <c r="AV1278" s="51">
        <f t="shared" ca="1" si="677"/>
        <v>17226.985785582787</v>
      </c>
      <c r="AW1278" s="51">
        <f t="shared" ca="1" si="689"/>
        <v>0</v>
      </c>
      <c r="AX1278" s="15">
        <f t="shared" ca="1" si="690"/>
        <v>6087.7442471538598</v>
      </c>
      <c r="AY1278" s="51">
        <f t="shared" ca="1" si="691"/>
        <v>-370.02116504602765</v>
      </c>
      <c r="AZ1278" s="52">
        <f t="shared" ca="1" si="678"/>
        <v>0</v>
      </c>
      <c r="BA1278" s="52">
        <f t="shared" ca="1" si="679"/>
        <v>0</v>
      </c>
      <c r="BB1278" s="52">
        <f t="shared" si="692"/>
        <v>0</v>
      </c>
      <c r="BC1278" s="39">
        <f t="shared" si="693"/>
        <v>0</v>
      </c>
      <c r="BD1278" s="51">
        <f t="shared" ca="1" si="694"/>
        <v>0</v>
      </c>
      <c r="BE1278" s="15">
        <f t="shared" ca="1" si="695"/>
        <v>32360.533116893072</v>
      </c>
      <c r="BF1278" s="39">
        <v>-9870.7749999999996</v>
      </c>
      <c r="BG1278" s="15">
        <f t="shared" ca="1" si="696"/>
        <v>862741.02068119531</v>
      </c>
      <c r="BH1278" s="15"/>
      <c r="BI1278" s="15"/>
    </row>
    <row r="1279" spans="1:61" ht="11.25" x14ac:dyDescent="0.2">
      <c r="A1279" s="20">
        <v>41718</v>
      </c>
      <c r="B1279" s="20"/>
      <c r="C1279" s="20">
        <v>1</v>
      </c>
      <c r="D1279" s="20">
        <f t="shared" si="680"/>
        <v>4</v>
      </c>
      <c r="E1279" s="47">
        <f t="shared" si="681"/>
        <v>3</v>
      </c>
      <c r="F1279" s="47">
        <f t="shared" si="682"/>
        <v>43</v>
      </c>
      <c r="G1279" s="21" t="s">
        <v>1360</v>
      </c>
      <c r="H1279" s="29">
        <v>1137</v>
      </c>
      <c r="I1279" s="48"/>
      <c r="J1279" s="29">
        <f t="shared" si="683"/>
        <v>1832.7761194029852</v>
      </c>
      <c r="K1279" s="125">
        <v>261584.59999999998</v>
      </c>
      <c r="L1279" s="125">
        <v>162326.17000000001</v>
      </c>
      <c r="M1279" s="125">
        <v>0</v>
      </c>
      <c r="N1279" s="126">
        <f t="shared" si="663"/>
        <v>251648.11829999997</v>
      </c>
      <c r="O1279" s="126">
        <f t="shared" ca="1" si="664"/>
        <v>357418.17512146803</v>
      </c>
      <c r="P1279" s="126">
        <f t="shared" ca="1" si="665"/>
        <v>31731</v>
      </c>
      <c r="Q1279" s="49">
        <f t="shared" si="684"/>
        <v>1</v>
      </c>
      <c r="R1279" s="49">
        <f t="shared" si="685"/>
        <v>0</v>
      </c>
      <c r="S1279" s="49">
        <f ca="1">OFFSET(V!$B$7,D1279,Q1279)*H1279</f>
        <v>5105.13</v>
      </c>
      <c r="T1279" s="49">
        <f ca="1">IF(R1279&gt;0,OFFSET(V!$I$7,D1279,R1279)*IF(R1279=1,H1279-9300,IF(R1279=2,H1279-18000,IF(R1279=3,H1279-45000,0))),0)</f>
        <v>0</v>
      </c>
      <c r="U1279" s="49">
        <f>IF(AND(I1279=1,H1279&gt;20000,H1279&lt;=45000),H1279*V!$G$7,0)+IF(AND(I1279=1,H1279&gt;45000,H1279&lt;=50000),V!$G$7/5000*(50000-H1279)*H1279,0)</f>
        <v>0</v>
      </c>
      <c r="V1279" s="50">
        <f t="shared" ca="1" si="666"/>
        <v>5105.13</v>
      </c>
      <c r="W1279" s="51">
        <v>0</v>
      </c>
      <c r="X1279" s="51">
        <v>0</v>
      </c>
      <c r="Y1279" s="52">
        <v>0</v>
      </c>
      <c r="Z1279" s="52">
        <v>96942.493986322967</v>
      </c>
      <c r="AA1279" s="52">
        <v>64397</v>
      </c>
      <c r="AB1279" s="138">
        <f t="shared" si="686"/>
        <v>63397</v>
      </c>
      <c r="AC1279" s="52">
        <v>93301.14538077703</v>
      </c>
      <c r="AD1279" s="138">
        <f t="shared" si="667"/>
        <v>0</v>
      </c>
      <c r="AE1279" s="138">
        <f t="shared" si="668"/>
        <v>1137</v>
      </c>
      <c r="AF1279" s="138">
        <f t="shared" si="669"/>
        <v>0</v>
      </c>
      <c r="AG1279" s="138">
        <f t="shared" si="670"/>
        <v>0</v>
      </c>
      <c r="AH1279" s="29"/>
      <c r="AI1279" s="29"/>
      <c r="AJ1279" s="15"/>
      <c r="AK1279" s="51">
        <f t="shared" ca="1" si="671"/>
        <v>830974.05276073795</v>
      </c>
      <c r="AL1279" s="15">
        <f t="shared" ca="1" si="672"/>
        <v>867810.18276073795</v>
      </c>
      <c r="AM1279" s="49">
        <f t="shared" ca="1" si="673"/>
        <v>4986.8051496517983</v>
      </c>
      <c r="AN1279" s="49">
        <f t="shared" ca="1" si="674"/>
        <v>0</v>
      </c>
      <c r="AO1279" s="15"/>
      <c r="AP1279" s="49">
        <f t="shared" ca="1" si="675"/>
        <v>54292.347402950458</v>
      </c>
      <c r="AQ1279" s="15">
        <f t="shared" si="687"/>
        <v>93301.14538077703</v>
      </c>
      <c r="AR1279" s="15">
        <f t="shared" si="688"/>
        <v>0</v>
      </c>
      <c r="AS1279" s="15"/>
      <c r="AT1279" s="15"/>
      <c r="AU1279" s="51">
        <f t="shared" si="676"/>
        <v>31698.5</v>
      </c>
      <c r="AV1279" s="51">
        <f t="shared" ca="1" si="677"/>
        <v>18998.140483227573</v>
      </c>
      <c r="AW1279" s="51">
        <f t="shared" ca="1" si="689"/>
        <v>0</v>
      </c>
      <c r="AX1279" s="15">
        <f t="shared" ca="1" si="690"/>
        <v>11687.842505401</v>
      </c>
      <c r="AY1279" s="51">
        <f t="shared" ca="1" si="691"/>
        <v>-710.40256047958428</v>
      </c>
      <c r="AZ1279" s="52">
        <f t="shared" ca="1" si="678"/>
        <v>0</v>
      </c>
      <c r="BA1279" s="52">
        <f t="shared" ca="1" si="679"/>
        <v>0</v>
      </c>
      <c r="BB1279" s="52">
        <f t="shared" si="692"/>
        <v>0</v>
      </c>
      <c r="BC1279" s="39">
        <f t="shared" si="693"/>
        <v>0</v>
      </c>
      <c r="BD1279" s="51">
        <f t="shared" ca="1" si="694"/>
        <v>0</v>
      </c>
      <c r="BE1279" s="15">
        <f t="shared" ca="1" si="695"/>
        <v>104278.58532569844</v>
      </c>
      <c r="BF1279" s="39">
        <v>-13414.094999999999</v>
      </c>
      <c r="BG1279" s="15">
        <f t="shared" ca="1" si="696"/>
        <v>963661.4782360883</v>
      </c>
      <c r="BH1279" s="15"/>
      <c r="BI1279" s="15"/>
    </row>
    <row r="1280" spans="1:61" ht="11.25" x14ac:dyDescent="0.2">
      <c r="A1280" s="20">
        <v>41719</v>
      </c>
      <c r="B1280" s="20"/>
      <c r="C1280" s="20">
        <v>1</v>
      </c>
      <c r="D1280" s="20">
        <f t="shared" si="680"/>
        <v>4</v>
      </c>
      <c r="E1280" s="47">
        <f t="shared" si="681"/>
        <v>3</v>
      </c>
      <c r="F1280" s="47">
        <f t="shared" si="682"/>
        <v>43</v>
      </c>
      <c r="G1280" s="21" t="s">
        <v>1361</v>
      </c>
      <c r="H1280" s="29">
        <v>1540</v>
      </c>
      <c r="I1280" s="48"/>
      <c r="J1280" s="29">
        <f t="shared" si="683"/>
        <v>2482.3880597014927</v>
      </c>
      <c r="K1280" s="125">
        <v>108266.35</v>
      </c>
      <c r="L1280" s="125">
        <v>237201.05</v>
      </c>
      <c r="M1280" s="125">
        <v>0</v>
      </c>
      <c r="N1280" s="126">
        <f t="shared" si="663"/>
        <v>170460.18150000001</v>
      </c>
      <c r="O1280" s="126">
        <f t="shared" ca="1" si="664"/>
        <v>484102.01379688719</v>
      </c>
      <c r="P1280" s="126">
        <f t="shared" ca="1" si="665"/>
        <v>94093</v>
      </c>
      <c r="Q1280" s="49">
        <f t="shared" si="684"/>
        <v>1</v>
      </c>
      <c r="R1280" s="49">
        <f t="shared" si="685"/>
        <v>0</v>
      </c>
      <c r="S1280" s="49">
        <f ca="1">OFFSET(V!$B$7,D1280,Q1280)*H1280</f>
        <v>6914.6</v>
      </c>
      <c r="T1280" s="49">
        <f ca="1">IF(R1280&gt;0,OFFSET(V!$I$7,D1280,R1280)*IF(R1280=1,H1280-9300,IF(R1280=2,H1280-18000,IF(R1280=3,H1280-45000,0))),0)</f>
        <v>0</v>
      </c>
      <c r="U1280" s="49">
        <f>IF(AND(I1280=1,H1280&gt;20000,H1280&lt;=45000),H1280*V!$G$7,0)+IF(AND(I1280=1,H1280&gt;45000,H1280&lt;=50000),V!$G$7/5000*(50000-H1280)*H1280,0)</f>
        <v>0</v>
      </c>
      <c r="V1280" s="50">
        <f t="shared" ca="1" si="666"/>
        <v>6914.6</v>
      </c>
      <c r="W1280" s="51">
        <v>0</v>
      </c>
      <c r="X1280" s="51">
        <v>0</v>
      </c>
      <c r="Y1280" s="52">
        <v>0</v>
      </c>
      <c r="Z1280" s="52">
        <v>50486.457417352816</v>
      </c>
      <c r="AA1280" s="52">
        <v>5584</v>
      </c>
      <c r="AB1280" s="138">
        <f t="shared" si="686"/>
        <v>4584</v>
      </c>
      <c r="AC1280" s="52">
        <v>48590.087891914685</v>
      </c>
      <c r="AD1280" s="138">
        <f t="shared" si="667"/>
        <v>0</v>
      </c>
      <c r="AE1280" s="138">
        <f t="shared" si="668"/>
        <v>1540</v>
      </c>
      <c r="AF1280" s="138">
        <f t="shared" si="669"/>
        <v>0</v>
      </c>
      <c r="AG1280" s="138">
        <f t="shared" si="670"/>
        <v>0</v>
      </c>
      <c r="AH1280" s="29"/>
      <c r="AI1280" s="29"/>
      <c r="AJ1280" s="15"/>
      <c r="AK1280" s="51">
        <f t="shared" ca="1" si="671"/>
        <v>1125505.7530796274</v>
      </c>
      <c r="AL1280" s="15">
        <f t="shared" ca="1" si="672"/>
        <v>1226513.3530796275</v>
      </c>
      <c r="AM1280" s="49">
        <f t="shared" ca="1" si="673"/>
        <v>6754.3359106981261</v>
      </c>
      <c r="AN1280" s="49">
        <f t="shared" ca="1" si="674"/>
        <v>0</v>
      </c>
      <c r="AO1280" s="15"/>
      <c r="AP1280" s="49">
        <f t="shared" ca="1" si="675"/>
        <v>28274.78613902691</v>
      </c>
      <c r="AQ1280" s="15">
        <f t="shared" si="687"/>
        <v>48590.087891914685</v>
      </c>
      <c r="AR1280" s="15">
        <f t="shared" si="688"/>
        <v>0</v>
      </c>
      <c r="AS1280" s="15"/>
      <c r="AT1280" s="15"/>
      <c r="AU1280" s="51">
        <f t="shared" si="676"/>
        <v>2292</v>
      </c>
      <c r="AV1280" s="51">
        <f t="shared" ca="1" si="677"/>
        <v>25731.870135594072</v>
      </c>
      <c r="AW1280" s="51">
        <f t="shared" ca="1" si="689"/>
        <v>0</v>
      </c>
      <c r="AX1280" s="15">
        <f t="shared" ca="1" si="690"/>
        <v>7708.5683827062967</v>
      </c>
      <c r="AY1280" s="51">
        <f t="shared" ca="1" si="691"/>
        <v>-468.53700451353211</v>
      </c>
      <c r="AZ1280" s="52">
        <f t="shared" ca="1" si="678"/>
        <v>0</v>
      </c>
      <c r="BA1280" s="52">
        <f t="shared" ca="1" si="679"/>
        <v>0</v>
      </c>
      <c r="BB1280" s="52">
        <f t="shared" si="692"/>
        <v>0</v>
      </c>
      <c r="BC1280" s="39">
        <f t="shared" si="693"/>
        <v>0</v>
      </c>
      <c r="BD1280" s="51">
        <f t="shared" ca="1" si="694"/>
        <v>0</v>
      </c>
      <c r="BE1280" s="15">
        <f t="shared" ca="1" si="695"/>
        <v>55830.119270107447</v>
      </c>
      <c r="BF1280" s="39">
        <v>-15786.9</v>
      </c>
      <c r="BG1280" s="15">
        <f t="shared" ca="1" si="696"/>
        <v>1273310.9082604332</v>
      </c>
      <c r="BH1280" s="15"/>
      <c r="BI1280" s="15"/>
    </row>
    <row r="1281" spans="1:61" ht="11.25" x14ac:dyDescent="0.2">
      <c r="A1281" s="20">
        <v>41720</v>
      </c>
      <c r="B1281" s="20"/>
      <c r="C1281" s="20">
        <v>1</v>
      </c>
      <c r="D1281" s="20">
        <f t="shared" si="680"/>
        <v>4</v>
      </c>
      <c r="E1281" s="47">
        <f t="shared" si="681"/>
        <v>3</v>
      </c>
      <c r="F1281" s="47">
        <f t="shared" si="682"/>
        <v>43</v>
      </c>
      <c r="G1281" s="21" t="s">
        <v>1362</v>
      </c>
      <c r="H1281" s="29">
        <v>1406</v>
      </c>
      <c r="I1281" s="48"/>
      <c r="J1281" s="29">
        <f t="shared" si="683"/>
        <v>2266.3880597014927</v>
      </c>
      <c r="K1281" s="125">
        <v>104277.79999999999</v>
      </c>
      <c r="L1281" s="125">
        <v>315448.94</v>
      </c>
      <c r="M1281" s="125">
        <v>0</v>
      </c>
      <c r="N1281" s="126">
        <f t="shared" si="663"/>
        <v>198105.10259999998</v>
      </c>
      <c r="O1281" s="126">
        <f t="shared" ca="1" si="664"/>
        <v>441978.85155741777</v>
      </c>
      <c r="P1281" s="126">
        <f t="shared" ca="1" si="665"/>
        <v>73162</v>
      </c>
      <c r="Q1281" s="49">
        <f t="shared" si="684"/>
        <v>1</v>
      </c>
      <c r="R1281" s="49">
        <f t="shared" si="685"/>
        <v>0</v>
      </c>
      <c r="S1281" s="49">
        <f ca="1">OFFSET(V!$B$7,D1281,Q1281)*H1281</f>
        <v>6312.9400000000005</v>
      </c>
      <c r="T1281" s="49">
        <f ca="1">IF(R1281&gt;0,OFFSET(V!$I$7,D1281,R1281)*IF(R1281=1,H1281-9300,IF(R1281=2,H1281-18000,IF(R1281=3,H1281-45000,0))),0)</f>
        <v>0</v>
      </c>
      <c r="U1281" s="49">
        <f>IF(AND(I1281=1,H1281&gt;20000,H1281&lt;=45000),H1281*V!$G$7,0)+IF(AND(I1281=1,H1281&gt;45000,H1281&lt;=50000),V!$G$7/5000*(50000-H1281)*H1281,0)</f>
        <v>0</v>
      </c>
      <c r="V1281" s="50">
        <f t="shared" ca="1" si="666"/>
        <v>6312.9400000000005</v>
      </c>
      <c r="W1281" s="51">
        <v>0</v>
      </c>
      <c r="X1281" s="51">
        <v>0</v>
      </c>
      <c r="Y1281" s="52">
        <v>0</v>
      </c>
      <c r="Z1281" s="52">
        <v>17612.493913650138</v>
      </c>
      <c r="AA1281" s="52">
        <v>0</v>
      </c>
      <c r="AB1281" s="138">
        <f t="shared" si="686"/>
        <v>0</v>
      </c>
      <c r="AC1281" s="52">
        <v>16950.934389900889</v>
      </c>
      <c r="AD1281" s="138">
        <f t="shared" si="667"/>
        <v>0</v>
      </c>
      <c r="AE1281" s="138">
        <f t="shared" si="668"/>
        <v>1406</v>
      </c>
      <c r="AF1281" s="138">
        <f t="shared" si="669"/>
        <v>0</v>
      </c>
      <c r="AG1281" s="138">
        <f t="shared" si="670"/>
        <v>0</v>
      </c>
      <c r="AH1281" s="29"/>
      <c r="AI1281" s="29"/>
      <c r="AJ1281" s="15"/>
      <c r="AK1281" s="51">
        <f t="shared" ca="1" si="671"/>
        <v>1027572.1356038677</v>
      </c>
      <c r="AL1281" s="15">
        <f t="shared" ca="1" si="672"/>
        <v>1107047.0756038676</v>
      </c>
      <c r="AM1281" s="49">
        <f t="shared" ca="1" si="673"/>
        <v>6166.620967819199</v>
      </c>
      <c r="AN1281" s="49">
        <f t="shared" ca="1" si="674"/>
        <v>0</v>
      </c>
      <c r="AO1281" s="15"/>
      <c r="AP1281" s="49">
        <f t="shared" ca="1" si="675"/>
        <v>9863.8233747849699</v>
      </c>
      <c r="AQ1281" s="15">
        <f t="shared" si="687"/>
        <v>16950.934389900889</v>
      </c>
      <c r="AR1281" s="15">
        <f t="shared" si="688"/>
        <v>0</v>
      </c>
      <c r="AS1281" s="15"/>
      <c r="AT1281" s="15"/>
      <c r="AU1281" s="51">
        <f t="shared" si="676"/>
        <v>0</v>
      </c>
      <c r="AV1281" s="51">
        <f t="shared" ca="1" si="677"/>
        <v>23492.863253665757</v>
      </c>
      <c r="AW1281" s="51">
        <f t="shared" ca="1" si="689"/>
        <v>0</v>
      </c>
      <c r="AX1281" s="15">
        <f t="shared" ca="1" si="690"/>
        <v>16405.752238549838</v>
      </c>
      <c r="AY1281" s="51">
        <f t="shared" ca="1" si="691"/>
        <v>-997.16336795895359</v>
      </c>
      <c r="AZ1281" s="52">
        <f t="shared" ca="1" si="678"/>
        <v>0</v>
      </c>
      <c r="BA1281" s="52">
        <f t="shared" ca="1" si="679"/>
        <v>0</v>
      </c>
      <c r="BB1281" s="52">
        <f t="shared" si="692"/>
        <v>0</v>
      </c>
      <c r="BC1281" s="39">
        <f t="shared" si="693"/>
        <v>0</v>
      </c>
      <c r="BD1281" s="51">
        <f t="shared" ca="1" si="694"/>
        <v>0</v>
      </c>
      <c r="BE1281" s="15">
        <f t="shared" ca="1" si="695"/>
        <v>32359.523260491773</v>
      </c>
      <c r="BF1281" s="39">
        <v>-15454.975</v>
      </c>
      <c r="BG1281" s="15">
        <f t="shared" ca="1" si="696"/>
        <v>1130118.2448321783</v>
      </c>
      <c r="BH1281" s="15"/>
      <c r="BI1281" s="15"/>
    </row>
    <row r="1282" spans="1:61" ht="11.25" x14ac:dyDescent="0.2">
      <c r="A1282" s="20">
        <v>41721</v>
      </c>
      <c r="B1282" s="20"/>
      <c r="C1282" s="20">
        <v>1</v>
      </c>
      <c r="D1282" s="20">
        <f t="shared" si="680"/>
        <v>4</v>
      </c>
      <c r="E1282" s="47">
        <f t="shared" si="681"/>
        <v>3</v>
      </c>
      <c r="F1282" s="47">
        <f t="shared" si="682"/>
        <v>43</v>
      </c>
      <c r="G1282" s="21" t="s">
        <v>1363</v>
      </c>
      <c r="H1282" s="29">
        <v>1627</v>
      </c>
      <c r="I1282" s="48"/>
      <c r="J1282" s="29">
        <f t="shared" si="683"/>
        <v>2622.6268656716416</v>
      </c>
      <c r="K1282" s="125">
        <v>105399.2</v>
      </c>
      <c r="L1282" s="125">
        <v>392814.19</v>
      </c>
      <c r="M1282" s="125">
        <v>0</v>
      </c>
      <c r="N1282" s="126">
        <f t="shared" si="663"/>
        <v>229084.95810000002</v>
      </c>
      <c r="O1282" s="126">
        <f t="shared" ca="1" si="664"/>
        <v>511450.63405684114</v>
      </c>
      <c r="P1282" s="126">
        <f t="shared" ca="1" si="665"/>
        <v>84710</v>
      </c>
      <c r="Q1282" s="49">
        <f t="shared" si="684"/>
        <v>1</v>
      </c>
      <c r="R1282" s="49">
        <f t="shared" si="685"/>
        <v>0</v>
      </c>
      <c r="S1282" s="49">
        <f ca="1">OFFSET(V!$B$7,D1282,Q1282)*H1282</f>
        <v>7305.2300000000005</v>
      </c>
      <c r="T1282" s="49">
        <f ca="1">IF(R1282&gt;0,OFFSET(V!$I$7,D1282,R1282)*IF(R1282=1,H1282-9300,IF(R1282=2,H1282-18000,IF(R1282=3,H1282-45000,0))),0)</f>
        <v>0</v>
      </c>
      <c r="U1282" s="49">
        <f>IF(AND(I1282=1,H1282&gt;20000,H1282&lt;=45000),H1282*V!$G$7,0)+IF(AND(I1282=1,H1282&gt;45000,H1282&lt;=50000),V!$G$7/5000*(50000-H1282)*H1282,0)</f>
        <v>0</v>
      </c>
      <c r="V1282" s="50">
        <f t="shared" ca="1" si="666"/>
        <v>7305.2300000000005</v>
      </c>
      <c r="W1282" s="51">
        <v>0</v>
      </c>
      <c r="X1282" s="51">
        <v>0</v>
      </c>
      <c r="Y1282" s="52">
        <v>0</v>
      </c>
      <c r="Z1282" s="52">
        <v>42030.987696489166</v>
      </c>
      <c r="AA1282" s="52">
        <v>3805</v>
      </c>
      <c r="AB1282" s="138">
        <f t="shared" si="686"/>
        <v>2805</v>
      </c>
      <c r="AC1282" s="52">
        <v>40452.222057759864</v>
      </c>
      <c r="AD1282" s="138">
        <f t="shared" si="667"/>
        <v>0</v>
      </c>
      <c r="AE1282" s="138">
        <f t="shared" si="668"/>
        <v>1627</v>
      </c>
      <c r="AF1282" s="138">
        <f t="shared" si="669"/>
        <v>0</v>
      </c>
      <c r="AG1282" s="138">
        <f t="shared" si="670"/>
        <v>0</v>
      </c>
      <c r="AH1282" s="29"/>
      <c r="AI1282" s="29"/>
      <c r="AJ1282" s="15"/>
      <c r="AK1282" s="51">
        <f t="shared" ca="1" si="671"/>
        <v>1189089.5196497103</v>
      </c>
      <c r="AL1282" s="15">
        <f t="shared" ca="1" si="672"/>
        <v>1281104.7496497103</v>
      </c>
      <c r="AM1282" s="49">
        <f t="shared" ca="1" si="673"/>
        <v>7135.9120303284753</v>
      </c>
      <c r="AN1282" s="49">
        <f t="shared" ca="1" si="674"/>
        <v>0</v>
      </c>
      <c r="AO1282" s="15"/>
      <c r="AP1282" s="49">
        <f t="shared" ca="1" si="675"/>
        <v>23539.326170305401</v>
      </c>
      <c r="AQ1282" s="15">
        <f t="shared" si="687"/>
        <v>40452.222057759864</v>
      </c>
      <c r="AR1282" s="15">
        <f t="shared" si="688"/>
        <v>0</v>
      </c>
      <c r="AS1282" s="15"/>
      <c r="AT1282" s="15"/>
      <c r="AU1282" s="51">
        <f t="shared" si="676"/>
        <v>1402.5</v>
      </c>
      <c r="AV1282" s="51">
        <f t="shared" ca="1" si="677"/>
        <v>27185.553708189324</v>
      </c>
      <c r="AW1282" s="51">
        <f t="shared" ca="1" si="689"/>
        <v>0</v>
      </c>
      <c r="AX1282" s="15">
        <f t="shared" ca="1" si="690"/>
        <v>11675.157820734865</v>
      </c>
      <c r="AY1282" s="51">
        <f t="shared" ca="1" si="691"/>
        <v>-709.63156853119563</v>
      </c>
      <c r="AZ1282" s="52">
        <f t="shared" ca="1" si="678"/>
        <v>0</v>
      </c>
      <c r="BA1282" s="52">
        <f t="shared" ca="1" si="679"/>
        <v>0</v>
      </c>
      <c r="BB1282" s="52">
        <f t="shared" si="692"/>
        <v>0</v>
      </c>
      <c r="BC1282" s="39">
        <f t="shared" si="693"/>
        <v>0</v>
      </c>
      <c r="BD1282" s="51">
        <f t="shared" ca="1" si="694"/>
        <v>0</v>
      </c>
      <c r="BE1282" s="15">
        <f t="shared" ca="1" si="695"/>
        <v>51417.748309963536</v>
      </c>
      <c r="BF1282" s="39">
        <v>-18302.083999999999</v>
      </c>
      <c r="BG1282" s="15">
        <f t="shared" ca="1" si="696"/>
        <v>1321356.3259900024</v>
      </c>
      <c r="BH1282" s="15"/>
      <c r="BI1282" s="15"/>
    </row>
    <row r="1283" spans="1:61" ht="11.25" x14ac:dyDescent="0.2">
      <c r="A1283" s="20">
        <v>41722</v>
      </c>
      <c r="B1283" s="20"/>
      <c r="C1283" s="20">
        <v>1</v>
      </c>
      <c r="D1283" s="20">
        <f t="shared" si="680"/>
        <v>4</v>
      </c>
      <c r="E1283" s="47">
        <f t="shared" si="681"/>
        <v>4</v>
      </c>
      <c r="F1283" s="47">
        <f t="shared" si="682"/>
        <v>44</v>
      </c>
      <c r="G1283" s="21" t="s">
        <v>1364</v>
      </c>
      <c r="H1283" s="29">
        <v>3864</v>
      </c>
      <c r="I1283" s="48"/>
      <c r="J1283" s="29">
        <f t="shared" si="683"/>
        <v>6228.5373134328356</v>
      </c>
      <c r="K1283" s="125">
        <v>205170.45</v>
      </c>
      <c r="L1283" s="125">
        <v>354128.7</v>
      </c>
      <c r="M1283" s="125">
        <v>68727</v>
      </c>
      <c r="N1283" s="126">
        <f t="shared" si="663"/>
        <v>354559.91700000002</v>
      </c>
      <c r="O1283" s="126">
        <f t="shared" ca="1" si="664"/>
        <v>1214655.9618903713</v>
      </c>
      <c r="P1283" s="126">
        <f t="shared" ca="1" si="665"/>
        <v>258029</v>
      </c>
      <c r="Q1283" s="49">
        <f t="shared" si="684"/>
        <v>1</v>
      </c>
      <c r="R1283" s="49">
        <f t="shared" si="685"/>
        <v>0</v>
      </c>
      <c r="S1283" s="49">
        <f ca="1">OFFSET(V!$B$7,D1283,Q1283)*H1283</f>
        <v>17349.36</v>
      </c>
      <c r="T1283" s="49">
        <f ca="1">IF(R1283&gt;0,OFFSET(V!$I$7,D1283,R1283)*IF(R1283=1,H1283-9300,IF(R1283=2,H1283-18000,IF(R1283=3,H1283-45000,0))),0)</f>
        <v>0</v>
      </c>
      <c r="U1283" s="49">
        <f>IF(AND(I1283=1,H1283&gt;20000,H1283&lt;=45000),H1283*V!$G$7,0)+IF(AND(I1283=1,H1283&gt;45000,H1283&lt;=50000),V!$G$7/5000*(50000-H1283)*H1283,0)</f>
        <v>0</v>
      </c>
      <c r="V1283" s="50">
        <f t="shared" ca="1" si="666"/>
        <v>17349.36</v>
      </c>
      <c r="W1283" s="51">
        <v>19244.16</v>
      </c>
      <c r="X1283" s="51">
        <v>0</v>
      </c>
      <c r="Y1283" s="52">
        <v>0</v>
      </c>
      <c r="Z1283" s="52">
        <v>85545.431422280031</v>
      </c>
      <c r="AA1283" s="52">
        <v>0</v>
      </c>
      <c r="AB1283" s="138">
        <f t="shared" si="686"/>
        <v>0</v>
      </c>
      <c r="AC1283" s="52">
        <v>82332.178651371403</v>
      </c>
      <c r="AD1283" s="138">
        <f t="shared" si="667"/>
        <v>0</v>
      </c>
      <c r="AE1283" s="138">
        <f t="shared" si="668"/>
        <v>3864</v>
      </c>
      <c r="AF1283" s="138">
        <f t="shared" si="669"/>
        <v>0</v>
      </c>
      <c r="AG1283" s="138">
        <f t="shared" si="670"/>
        <v>0</v>
      </c>
      <c r="AH1283" s="29"/>
      <c r="AI1283" s="29"/>
      <c r="AJ1283" s="15"/>
      <c r="AK1283" s="51">
        <f t="shared" ca="1" si="671"/>
        <v>2823996.2531816107</v>
      </c>
      <c r="AL1283" s="15">
        <f t="shared" ca="1" si="672"/>
        <v>3118618.7731816107</v>
      </c>
      <c r="AM1283" s="49">
        <f t="shared" ca="1" si="673"/>
        <v>16947.242830478936</v>
      </c>
      <c r="AN1283" s="49">
        <f t="shared" ca="1" si="674"/>
        <v>0</v>
      </c>
      <c r="AO1283" s="15"/>
      <c r="AP1283" s="49">
        <f t="shared" ca="1" si="675"/>
        <v>47909.457354882587</v>
      </c>
      <c r="AQ1283" s="15">
        <f t="shared" si="687"/>
        <v>82332.178651371403</v>
      </c>
      <c r="AR1283" s="15">
        <f t="shared" si="688"/>
        <v>0</v>
      </c>
      <c r="AS1283" s="15"/>
      <c r="AT1283" s="15"/>
      <c r="AU1283" s="51">
        <f t="shared" si="676"/>
        <v>0</v>
      </c>
      <c r="AV1283" s="51">
        <f t="shared" ca="1" si="677"/>
        <v>64563.601431126946</v>
      </c>
      <c r="AW1283" s="51">
        <f t="shared" ca="1" si="689"/>
        <v>0</v>
      </c>
      <c r="AX1283" s="15">
        <f t="shared" ca="1" si="690"/>
        <v>30140.880134638122</v>
      </c>
      <c r="AY1283" s="51">
        <f t="shared" ca="1" si="691"/>
        <v>-1832.0026482954841</v>
      </c>
      <c r="AZ1283" s="52">
        <f t="shared" ca="1" si="678"/>
        <v>0</v>
      </c>
      <c r="BA1283" s="52">
        <f t="shared" ca="1" si="679"/>
        <v>0</v>
      </c>
      <c r="BB1283" s="52">
        <f t="shared" si="692"/>
        <v>0</v>
      </c>
      <c r="BC1283" s="39">
        <f t="shared" si="693"/>
        <v>0</v>
      </c>
      <c r="BD1283" s="51">
        <f t="shared" ca="1" si="694"/>
        <v>0</v>
      </c>
      <c r="BE1283" s="15">
        <f t="shared" ca="1" si="695"/>
        <v>110641.05613771404</v>
      </c>
      <c r="BF1283" s="39">
        <v>-37568.517999999996</v>
      </c>
      <c r="BG1283" s="15">
        <f t="shared" ca="1" si="696"/>
        <v>3208638.5541498037</v>
      </c>
      <c r="BH1283" s="15"/>
      <c r="BI1283" s="15"/>
    </row>
    <row r="1284" spans="1:61" ht="11.25" x14ac:dyDescent="0.2">
      <c r="A1284" s="20">
        <v>41723</v>
      </c>
      <c r="B1284" s="20"/>
      <c r="C1284" s="20">
        <v>1</v>
      </c>
      <c r="D1284" s="20">
        <f t="shared" si="680"/>
        <v>4</v>
      </c>
      <c r="E1284" s="47">
        <f t="shared" si="681"/>
        <v>3</v>
      </c>
      <c r="F1284" s="47">
        <f t="shared" si="682"/>
        <v>43</v>
      </c>
      <c r="G1284" s="21" t="s">
        <v>1365</v>
      </c>
      <c r="H1284" s="29">
        <v>1445</v>
      </c>
      <c r="I1284" s="48"/>
      <c r="J1284" s="29">
        <f t="shared" si="683"/>
        <v>2329.2537313432836</v>
      </c>
      <c r="K1284" s="125">
        <v>72530.600000000006</v>
      </c>
      <c r="L1284" s="125">
        <v>139626.35</v>
      </c>
      <c r="M1284" s="125">
        <v>0</v>
      </c>
      <c r="N1284" s="126">
        <f t="shared" si="663"/>
        <v>106676.30850000001</v>
      </c>
      <c r="O1284" s="126">
        <f t="shared" ca="1" si="664"/>
        <v>454238.57788084541</v>
      </c>
      <c r="P1284" s="126">
        <f t="shared" ca="1" si="665"/>
        <v>104269</v>
      </c>
      <c r="Q1284" s="49">
        <f t="shared" si="684"/>
        <v>1</v>
      </c>
      <c r="R1284" s="49">
        <f t="shared" si="685"/>
        <v>0</v>
      </c>
      <c r="S1284" s="49">
        <f ca="1">OFFSET(V!$B$7,D1284,Q1284)*H1284</f>
        <v>6488.05</v>
      </c>
      <c r="T1284" s="49">
        <f ca="1">IF(R1284&gt;0,OFFSET(V!$I$7,D1284,R1284)*IF(R1284=1,H1284-9300,IF(R1284=2,H1284-18000,IF(R1284=3,H1284-45000,0))),0)</f>
        <v>0</v>
      </c>
      <c r="U1284" s="49">
        <f>IF(AND(I1284=1,H1284&gt;20000,H1284&lt;=45000),H1284*V!$G$7,0)+IF(AND(I1284=1,H1284&gt;45000,H1284&lt;=50000),V!$G$7/5000*(50000-H1284)*H1284,0)</f>
        <v>0</v>
      </c>
      <c r="V1284" s="50">
        <f t="shared" ca="1" si="666"/>
        <v>6488.05</v>
      </c>
      <c r="W1284" s="51">
        <v>0</v>
      </c>
      <c r="X1284" s="51">
        <v>0</v>
      </c>
      <c r="Y1284" s="52">
        <v>0</v>
      </c>
      <c r="Z1284" s="52">
        <v>8019.0838862524779</v>
      </c>
      <c r="AA1284" s="52">
        <v>0</v>
      </c>
      <c r="AB1284" s="138">
        <f t="shared" si="686"/>
        <v>0</v>
      </c>
      <c r="AC1284" s="52">
        <v>7717.8715001642777</v>
      </c>
      <c r="AD1284" s="138">
        <f t="shared" si="667"/>
        <v>0</v>
      </c>
      <c r="AE1284" s="138">
        <f t="shared" si="668"/>
        <v>1445</v>
      </c>
      <c r="AF1284" s="138">
        <f t="shared" si="669"/>
        <v>0</v>
      </c>
      <c r="AG1284" s="138">
        <f t="shared" si="670"/>
        <v>0</v>
      </c>
      <c r="AH1284" s="29"/>
      <c r="AI1284" s="29"/>
      <c r="AJ1284" s="15"/>
      <c r="AK1284" s="51">
        <f t="shared" ca="1" si="671"/>
        <v>1056075.2033766634</v>
      </c>
      <c r="AL1284" s="15">
        <f t="shared" ca="1" si="672"/>
        <v>1166832.2533766634</v>
      </c>
      <c r="AM1284" s="49">
        <f t="shared" ca="1" si="673"/>
        <v>6337.6723317914239</v>
      </c>
      <c r="AN1284" s="49">
        <f t="shared" ca="1" si="674"/>
        <v>0</v>
      </c>
      <c r="AO1284" s="15"/>
      <c r="AP1284" s="49">
        <f t="shared" ca="1" si="675"/>
        <v>4491.0634160830032</v>
      </c>
      <c r="AQ1284" s="15">
        <f t="shared" si="687"/>
        <v>7717.8715001642777</v>
      </c>
      <c r="AR1284" s="15">
        <f t="shared" si="688"/>
        <v>0</v>
      </c>
      <c r="AS1284" s="15"/>
      <c r="AT1284" s="15"/>
      <c r="AU1284" s="51">
        <f t="shared" si="676"/>
        <v>0</v>
      </c>
      <c r="AV1284" s="51">
        <f t="shared" ca="1" si="677"/>
        <v>24144.514510346387</v>
      </c>
      <c r="AW1284" s="51">
        <f t="shared" ca="1" si="689"/>
        <v>0</v>
      </c>
      <c r="AX1284" s="15">
        <f t="shared" ca="1" si="690"/>
        <v>20917.706426265111</v>
      </c>
      <c r="AY1284" s="51">
        <f t="shared" ca="1" si="691"/>
        <v>-1271.4059243792963</v>
      </c>
      <c r="AZ1284" s="52">
        <f t="shared" ca="1" si="678"/>
        <v>0</v>
      </c>
      <c r="BA1284" s="52">
        <f t="shared" ca="1" si="679"/>
        <v>0</v>
      </c>
      <c r="BB1284" s="52">
        <f t="shared" si="692"/>
        <v>0</v>
      </c>
      <c r="BC1284" s="39">
        <f t="shared" si="693"/>
        <v>0</v>
      </c>
      <c r="BD1284" s="51">
        <f t="shared" ca="1" si="694"/>
        <v>0</v>
      </c>
      <c r="BE1284" s="15">
        <f t="shared" ca="1" si="695"/>
        <v>27364.172002050094</v>
      </c>
      <c r="BF1284" s="39">
        <v>-13623.446</v>
      </c>
      <c r="BG1284" s="15">
        <f t="shared" ca="1" si="696"/>
        <v>1186910.6517105049</v>
      </c>
      <c r="BH1284" s="15"/>
      <c r="BI1284" s="15"/>
    </row>
    <row r="1285" spans="1:61" ht="11.25" x14ac:dyDescent="0.2">
      <c r="A1285" s="20">
        <v>41724</v>
      </c>
      <c r="B1285" s="20"/>
      <c r="C1285" s="20">
        <v>1</v>
      </c>
      <c r="D1285" s="20">
        <f t="shared" si="680"/>
        <v>4</v>
      </c>
      <c r="E1285" s="47">
        <f t="shared" si="681"/>
        <v>2</v>
      </c>
      <c r="F1285" s="47">
        <f t="shared" si="682"/>
        <v>42</v>
      </c>
      <c r="G1285" s="21" t="s">
        <v>1366</v>
      </c>
      <c r="H1285" s="29">
        <v>625</v>
      </c>
      <c r="I1285" s="48"/>
      <c r="J1285" s="29">
        <f t="shared" si="683"/>
        <v>1007.4626865671642</v>
      </c>
      <c r="K1285" s="125">
        <v>38283.449999999997</v>
      </c>
      <c r="L1285" s="125">
        <v>11095.47</v>
      </c>
      <c r="M1285" s="125">
        <v>31356</v>
      </c>
      <c r="N1285" s="126">
        <f t="shared" si="663"/>
        <v>63247.317299999995</v>
      </c>
      <c r="O1285" s="126">
        <f t="shared" ca="1" si="664"/>
        <v>196469.97313185353</v>
      </c>
      <c r="P1285" s="126">
        <f t="shared" ca="1" si="665"/>
        <v>39967</v>
      </c>
      <c r="Q1285" s="49">
        <f t="shared" si="684"/>
        <v>1</v>
      </c>
      <c r="R1285" s="49">
        <f t="shared" si="685"/>
        <v>0</v>
      </c>
      <c r="S1285" s="49">
        <f ca="1">OFFSET(V!$B$7,D1285,Q1285)*H1285</f>
        <v>2806.25</v>
      </c>
      <c r="T1285" s="49">
        <f ca="1">IF(R1285&gt;0,OFFSET(V!$I$7,D1285,R1285)*IF(R1285=1,H1285-9300,IF(R1285=2,H1285-18000,IF(R1285=3,H1285-45000,0))),0)</f>
        <v>0</v>
      </c>
      <c r="U1285" s="49">
        <f>IF(AND(I1285=1,H1285&gt;20000,H1285&lt;=45000),H1285*V!$G$7,0)+IF(AND(I1285=1,H1285&gt;45000,H1285&lt;=50000),V!$G$7/5000*(50000-H1285)*H1285,0)</f>
        <v>0</v>
      </c>
      <c r="V1285" s="50">
        <f t="shared" ca="1" si="666"/>
        <v>2806.25</v>
      </c>
      <c r="W1285" s="51">
        <v>0</v>
      </c>
      <c r="X1285" s="51">
        <v>0</v>
      </c>
      <c r="Y1285" s="52">
        <v>2.99E-3</v>
      </c>
      <c r="Z1285" s="52">
        <v>6552.6042310124049</v>
      </c>
      <c r="AA1285" s="52">
        <v>0</v>
      </c>
      <c r="AB1285" s="138">
        <f t="shared" si="686"/>
        <v>0</v>
      </c>
      <c r="AC1285" s="52">
        <v>6306.4756727492177</v>
      </c>
      <c r="AD1285" s="138">
        <f t="shared" si="667"/>
        <v>0</v>
      </c>
      <c r="AE1285" s="138">
        <f t="shared" si="668"/>
        <v>625</v>
      </c>
      <c r="AF1285" s="138">
        <f t="shared" si="669"/>
        <v>0</v>
      </c>
      <c r="AG1285" s="138">
        <f t="shared" si="670"/>
        <v>0</v>
      </c>
      <c r="AH1285" s="29"/>
      <c r="AI1285" s="29"/>
      <c r="AJ1285" s="15"/>
      <c r="AK1285" s="51">
        <f t="shared" ca="1" si="671"/>
        <v>456779.93225634232</v>
      </c>
      <c r="AL1285" s="15">
        <f t="shared" ca="1" si="672"/>
        <v>499553.18225634232</v>
      </c>
      <c r="AM1285" s="49">
        <f t="shared" ca="1" si="673"/>
        <v>2741.2077559651489</v>
      </c>
      <c r="AN1285" s="49">
        <f t="shared" ca="1" si="674"/>
        <v>121.18511114936921</v>
      </c>
      <c r="AO1285" s="15"/>
      <c r="AP1285" s="49">
        <f t="shared" ca="1" si="675"/>
        <v>3669.7659682075027</v>
      </c>
      <c r="AQ1285" s="15">
        <f t="shared" si="687"/>
        <v>6306.4756727492177</v>
      </c>
      <c r="AR1285" s="15">
        <f t="shared" si="688"/>
        <v>0</v>
      </c>
      <c r="AS1285" s="15"/>
      <c r="AT1285" s="15"/>
      <c r="AU1285" s="51">
        <f t="shared" si="676"/>
        <v>0</v>
      </c>
      <c r="AV1285" s="51">
        <f t="shared" ca="1" si="677"/>
        <v>10443.129113471621</v>
      </c>
      <c r="AW1285" s="51">
        <f t="shared" ca="1" si="689"/>
        <v>0</v>
      </c>
      <c r="AX1285" s="15">
        <f t="shared" ca="1" si="690"/>
        <v>7806.4194089299062</v>
      </c>
      <c r="AY1285" s="51">
        <f t="shared" ca="1" si="691"/>
        <v>-474.48451959535191</v>
      </c>
      <c r="AZ1285" s="52">
        <f t="shared" ca="1" si="678"/>
        <v>0</v>
      </c>
      <c r="BA1285" s="52">
        <f t="shared" ca="1" si="679"/>
        <v>0</v>
      </c>
      <c r="BB1285" s="52">
        <f t="shared" si="692"/>
        <v>0</v>
      </c>
      <c r="BC1285" s="39">
        <f t="shared" si="693"/>
        <v>0</v>
      </c>
      <c r="BD1285" s="51">
        <f t="shared" ca="1" si="694"/>
        <v>0</v>
      </c>
      <c r="BE1285" s="15">
        <f t="shared" ca="1" si="695"/>
        <v>13638.410562083773</v>
      </c>
      <c r="BF1285" s="39">
        <v>-5619.2690000000002</v>
      </c>
      <c r="BG1285" s="15">
        <f t="shared" ca="1" si="696"/>
        <v>510434.71668554062</v>
      </c>
      <c r="BH1285" s="15"/>
      <c r="BI1285" s="15"/>
    </row>
    <row r="1286" spans="1:61" ht="11.25" x14ac:dyDescent="0.2">
      <c r="A1286" s="20">
        <v>41725</v>
      </c>
      <c r="B1286" s="20"/>
      <c r="C1286" s="20">
        <v>1</v>
      </c>
      <c r="D1286" s="20">
        <f t="shared" si="680"/>
        <v>4</v>
      </c>
      <c r="E1286" s="47">
        <f t="shared" si="681"/>
        <v>1</v>
      </c>
      <c r="F1286" s="47">
        <f t="shared" si="682"/>
        <v>41</v>
      </c>
      <c r="G1286" s="21" t="s">
        <v>1367</v>
      </c>
      <c r="H1286" s="29">
        <v>499</v>
      </c>
      <c r="I1286" s="48"/>
      <c r="J1286" s="29">
        <f t="shared" si="683"/>
        <v>804.35820895522386</v>
      </c>
      <c r="K1286" s="125">
        <v>23270.5</v>
      </c>
      <c r="L1286" s="125">
        <v>11289.69</v>
      </c>
      <c r="M1286" s="125">
        <v>31156</v>
      </c>
      <c r="N1286" s="126">
        <f t="shared" si="663"/>
        <v>52313.739099999999</v>
      </c>
      <c r="O1286" s="126">
        <f t="shared" ca="1" si="664"/>
        <v>156861.62654847186</v>
      </c>
      <c r="P1286" s="126">
        <f t="shared" ca="1" si="665"/>
        <v>31364</v>
      </c>
      <c r="Q1286" s="49">
        <f t="shared" si="684"/>
        <v>1</v>
      </c>
      <c r="R1286" s="49">
        <f t="shared" si="685"/>
        <v>0</v>
      </c>
      <c r="S1286" s="49">
        <f ca="1">OFFSET(V!$B$7,D1286,Q1286)*H1286</f>
        <v>2240.5100000000002</v>
      </c>
      <c r="T1286" s="49">
        <f ca="1">IF(R1286&gt;0,OFFSET(V!$I$7,D1286,R1286)*IF(R1286=1,H1286-9300,IF(R1286=2,H1286-18000,IF(R1286=3,H1286-45000,0))),0)</f>
        <v>0</v>
      </c>
      <c r="U1286" s="49">
        <f>IF(AND(I1286=1,H1286&gt;20000,H1286&lt;=45000),H1286*V!$G$7,0)+IF(AND(I1286=1,H1286&gt;45000,H1286&lt;=50000),V!$G$7/5000*(50000-H1286)*H1286,0)</f>
        <v>0</v>
      </c>
      <c r="V1286" s="50">
        <f t="shared" ca="1" si="666"/>
        <v>2240.5100000000002</v>
      </c>
      <c r="W1286" s="51">
        <v>0</v>
      </c>
      <c r="X1286" s="51">
        <v>0</v>
      </c>
      <c r="Y1286" s="52">
        <v>0</v>
      </c>
      <c r="Z1286" s="52">
        <v>3618.6129662870717</v>
      </c>
      <c r="AA1286" s="52">
        <v>0</v>
      </c>
      <c r="AB1286" s="138">
        <f t="shared" si="686"/>
        <v>0</v>
      </c>
      <c r="AC1286" s="52">
        <v>3482.6908258822777</v>
      </c>
      <c r="AD1286" s="138">
        <f t="shared" si="667"/>
        <v>0</v>
      </c>
      <c r="AE1286" s="138">
        <f t="shared" si="668"/>
        <v>499</v>
      </c>
      <c r="AF1286" s="138">
        <f t="shared" si="669"/>
        <v>0</v>
      </c>
      <c r="AG1286" s="138">
        <f t="shared" si="670"/>
        <v>0</v>
      </c>
      <c r="AH1286" s="29"/>
      <c r="AI1286" s="29"/>
      <c r="AJ1286" s="15"/>
      <c r="AK1286" s="51">
        <f t="shared" ca="1" si="671"/>
        <v>364693.09791346372</v>
      </c>
      <c r="AL1286" s="15">
        <f t="shared" ca="1" si="672"/>
        <v>398297.60791346373</v>
      </c>
      <c r="AM1286" s="49">
        <f t="shared" ca="1" si="673"/>
        <v>2188.5802723625748</v>
      </c>
      <c r="AN1286" s="49">
        <f t="shared" ca="1" si="674"/>
        <v>0</v>
      </c>
      <c r="AO1286" s="15"/>
      <c r="AP1286" s="49">
        <f t="shared" ca="1" si="675"/>
        <v>2026.5931296361794</v>
      </c>
      <c r="AQ1286" s="15">
        <f t="shared" si="687"/>
        <v>3482.6908258822777</v>
      </c>
      <c r="AR1286" s="15">
        <f t="shared" si="688"/>
        <v>0</v>
      </c>
      <c r="AS1286" s="15"/>
      <c r="AT1286" s="15"/>
      <c r="AU1286" s="51">
        <f t="shared" si="676"/>
        <v>0</v>
      </c>
      <c r="AV1286" s="51">
        <f t="shared" ca="1" si="677"/>
        <v>8337.7942841957429</v>
      </c>
      <c r="AW1286" s="51">
        <f t="shared" ca="1" si="689"/>
        <v>0</v>
      </c>
      <c r="AX1286" s="15">
        <f t="shared" ca="1" si="690"/>
        <v>6881.6965879496447</v>
      </c>
      <c r="AY1286" s="51">
        <f t="shared" ca="1" si="691"/>
        <v>-418.27864075546216</v>
      </c>
      <c r="AZ1286" s="52">
        <f t="shared" ca="1" si="678"/>
        <v>0</v>
      </c>
      <c r="BA1286" s="52">
        <f t="shared" ca="1" si="679"/>
        <v>0</v>
      </c>
      <c r="BB1286" s="52">
        <f t="shared" si="692"/>
        <v>0</v>
      </c>
      <c r="BC1286" s="39">
        <f t="shared" si="693"/>
        <v>0</v>
      </c>
      <c r="BD1286" s="51">
        <f t="shared" ca="1" si="694"/>
        <v>0</v>
      </c>
      <c r="BE1286" s="15">
        <f t="shared" ca="1" si="695"/>
        <v>9946.1087730764611</v>
      </c>
      <c r="BF1286" s="39">
        <v>-4381.6580000000004</v>
      </c>
      <c r="BG1286" s="15">
        <f t="shared" ca="1" si="696"/>
        <v>406050.63895890274</v>
      </c>
      <c r="BH1286" s="15"/>
      <c r="BI1286" s="15"/>
    </row>
    <row r="1287" spans="1:61" ht="11.25" x14ac:dyDescent="0.2">
      <c r="A1287" s="20">
        <v>41726</v>
      </c>
      <c r="B1287" s="20"/>
      <c r="C1287" s="20">
        <v>1</v>
      </c>
      <c r="D1287" s="20">
        <f t="shared" si="680"/>
        <v>4</v>
      </c>
      <c r="E1287" s="47">
        <f t="shared" si="681"/>
        <v>3</v>
      </c>
      <c r="F1287" s="47">
        <f t="shared" si="682"/>
        <v>43</v>
      </c>
      <c r="G1287" s="21" t="s">
        <v>1368</v>
      </c>
      <c r="H1287" s="29">
        <v>2288</v>
      </c>
      <c r="I1287" s="48"/>
      <c r="J1287" s="29">
        <f t="shared" si="683"/>
        <v>3688.1194029850744</v>
      </c>
      <c r="K1287" s="125">
        <v>153719.5</v>
      </c>
      <c r="L1287" s="125">
        <v>198353.01</v>
      </c>
      <c r="M1287" s="125">
        <v>0</v>
      </c>
      <c r="N1287" s="126">
        <f t="shared" si="663"/>
        <v>188035.7139</v>
      </c>
      <c r="O1287" s="126">
        <f t="shared" ca="1" si="664"/>
        <v>719237.2776410894</v>
      </c>
      <c r="P1287" s="126">
        <f t="shared" ca="1" si="665"/>
        <v>159360</v>
      </c>
      <c r="Q1287" s="49">
        <f t="shared" si="684"/>
        <v>1</v>
      </c>
      <c r="R1287" s="49">
        <f t="shared" si="685"/>
        <v>0</v>
      </c>
      <c r="S1287" s="49">
        <f ca="1">OFFSET(V!$B$7,D1287,Q1287)*H1287</f>
        <v>10273.120000000001</v>
      </c>
      <c r="T1287" s="49">
        <f ca="1">IF(R1287&gt;0,OFFSET(V!$I$7,D1287,R1287)*IF(R1287=1,H1287-9300,IF(R1287=2,H1287-18000,IF(R1287=3,H1287-45000,0))),0)</f>
        <v>0</v>
      </c>
      <c r="U1287" s="49">
        <f>IF(AND(I1287=1,H1287&gt;20000,H1287&lt;=45000),H1287*V!$G$7,0)+IF(AND(I1287=1,H1287&gt;45000,H1287&lt;=50000),V!$G$7/5000*(50000-H1287)*H1287,0)</f>
        <v>0</v>
      </c>
      <c r="V1287" s="50">
        <f t="shared" ca="1" si="666"/>
        <v>10273.120000000001</v>
      </c>
      <c r="W1287" s="51">
        <v>11482.759999999998</v>
      </c>
      <c r="X1287" s="51">
        <v>0</v>
      </c>
      <c r="Y1287" s="52">
        <v>0</v>
      </c>
      <c r="Z1287" s="52">
        <v>55359.621519879642</v>
      </c>
      <c r="AA1287" s="52">
        <v>0</v>
      </c>
      <c r="AB1287" s="138">
        <f t="shared" si="686"/>
        <v>0</v>
      </c>
      <c r="AC1287" s="52">
        <v>53280.206473538819</v>
      </c>
      <c r="AD1287" s="138">
        <f t="shared" si="667"/>
        <v>0</v>
      </c>
      <c r="AE1287" s="138">
        <f t="shared" si="668"/>
        <v>2288</v>
      </c>
      <c r="AF1287" s="138">
        <f t="shared" si="669"/>
        <v>0</v>
      </c>
      <c r="AG1287" s="138">
        <f t="shared" si="670"/>
        <v>0</v>
      </c>
      <c r="AH1287" s="29"/>
      <c r="AI1287" s="29"/>
      <c r="AJ1287" s="15"/>
      <c r="AK1287" s="51">
        <f t="shared" ca="1" si="671"/>
        <v>1672179.9760040177</v>
      </c>
      <c r="AL1287" s="15">
        <f t="shared" ca="1" si="672"/>
        <v>1853295.8560040179</v>
      </c>
      <c r="AM1287" s="49">
        <f t="shared" ca="1" si="673"/>
        <v>10035.013353037217</v>
      </c>
      <c r="AN1287" s="49">
        <f t="shared" ca="1" si="674"/>
        <v>0</v>
      </c>
      <c r="AO1287" s="15"/>
      <c r="AP1287" s="49">
        <f t="shared" ca="1" si="675"/>
        <v>31003.98679733988</v>
      </c>
      <c r="AQ1287" s="15">
        <f t="shared" si="687"/>
        <v>53280.206473538819</v>
      </c>
      <c r="AR1287" s="15">
        <f t="shared" si="688"/>
        <v>0</v>
      </c>
      <c r="AS1287" s="15"/>
      <c r="AT1287" s="15"/>
      <c r="AU1287" s="51">
        <f t="shared" si="676"/>
        <v>0</v>
      </c>
      <c r="AV1287" s="51">
        <f t="shared" ca="1" si="677"/>
        <v>38230.207058596912</v>
      </c>
      <c r="AW1287" s="51">
        <f t="shared" ca="1" si="689"/>
        <v>0</v>
      </c>
      <c r="AX1287" s="15">
        <f t="shared" ca="1" si="690"/>
        <v>15953.987382397965</v>
      </c>
      <c r="AY1287" s="51">
        <f t="shared" ca="1" si="691"/>
        <v>-969.70450115811536</v>
      </c>
      <c r="AZ1287" s="52">
        <f t="shared" ca="1" si="678"/>
        <v>0</v>
      </c>
      <c r="BA1287" s="52">
        <f t="shared" ca="1" si="679"/>
        <v>0</v>
      </c>
      <c r="BB1287" s="52">
        <f t="shared" si="692"/>
        <v>0</v>
      </c>
      <c r="BC1287" s="39">
        <f t="shared" si="693"/>
        <v>0</v>
      </c>
      <c r="BD1287" s="51">
        <f t="shared" ca="1" si="694"/>
        <v>0</v>
      </c>
      <c r="BE1287" s="15">
        <f t="shared" ca="1" si="695"/>
        <v>68264.489354778663</v>
      </c>
      <c r="BF1287" s="39">
        <v>-22669.894</v>
      </c>
      <c r="BG1287" s="15">
        <f t="shared" ca="1" si="696"/>
        <v>1908925.4647118335</v>
      </c>
      <c r="BH1287" s="15"/>
      <c r="BI1287" s="15"/>
    </row>
    <row r="1288" spans="1:61" ht="11.25" x14ac:dyDescent="0.2">
      <c r="A1288" s="20">
        <v>41727</v>
      </c>
      <c r="B1288" s="20"/>
      <c r="C1288" s="20">
        <v>1</v>
      </c>
      <c r="D1288" s="20">
        <f t="shared" si="680"/>
        <v>4</v>
      </c>
      <c r="E1288" s="47">
        <f t="shared" si="681"/>
        <v>2</v>
      </c>
      <c r="F1288" s="47">
        <f t="shared" si="682"/>
        <v>42</v>
      </c>
      <c r="G1288" s="21" t="s">
        <v>1369</v>
      </c>
      <c r="H1288" s="29">
        <v>980</v>
      </c>
      <c r="I1288" s="48"/>
      <c r="J1288" s="29">
        <f t="shared" si="683"/>
        <v>1579.7014925373135</v>
      </c>
      <c r="K1288" s="125">
        <v>47177.1</v>
      </c>
      <c r="L1288" s="125">
        <v>94045.1</v>
      </c>
      <c r="M1288" s="125">
        <v>0</v>
      </c>
      <c r="N1288" s="126">
        <f t="shared" si="663"/>
        <v>70645.100999999995</v>
      </c>
      <c r="O1288" s="126">
        <f t="shared" ca="1" si="664"/>
        <v>308064.9178707464</v>
      </c>
      <c r="P1288" s="126">
        <f t="shared" ca="1" si="665"/>
        <v>71226</v>
      </c>
      <c r="Q1288" s="49">
        <f t="shared" si="684"/>
        <v>1</v>
      </c>
      <c r="R1288" s="49">
        <f t="shared" si="685"/>
        <v>0</v>
      </c>
      <c r="S1288" s="49">
        <f ca="1">OFFSET(V!$B$7,D1288,Q1288)*H1288</f>
        <v>4400.2</v>
      </c>
      <c r="T1288" s="49">
        <f ca="1">IF(R1288&gt;0,OFFSET(V!$I$7,D1288,R1288)*IF(R1288=1,H1288-9300,IF(R1288=2,H1288-18000,IF(R1288=3,H1288-45000,0))),0)</f>
        <v>0</v>
      </c>
      <c r="U1288" s="49">
        <f>IF(AND(I1288=1,H1288&gt;20000,H1288&lt;=45000),H1288*V!$G$7,0)+IF(AND(I1288=1,H1288&gt;45000,H1288&lt;=50000),V!$G$7/5000*(50000-H1288)*H1288,0)</f>
        <v>0</v>
      </c>
      <c r="V1288" s="50">
        <f t="shared" ca="1" si="666"/>
        <v>4400.2</v>
      </c>
      <c r="W1288" s="51">
        <v>0</v>
      </c>
      <c r="X1288" s="51">
        <v>0</v>
      </c>
      <c r="Y1288" s="52">
        <v>0</v>
      </c>
      <c r="Z1288" s="52">
        <v>23591.069962137455</v>
      </c>
      <c r="AA1288" s="52">
        <v>1991</v>
      </c>
      <c r="AB1288" s="138">
        <f t="shared" si="686"/>
        <v>991</v>
      </c>
      <c r="AC1288" s="52">
        <v>22704.9434950168</v>
      </c>
      <c r="AD1288" s="138">
        <f t="shared" si="667"/>
        <v>0</v>
      </c>
      <c r="AE1288" s="138">
        <f t="shared" si="668"/>
        <v>980</v>
      </c>
      <c r="AF1288" s="138">
        <f t="shared" si="669"/>
        <v>0</v>
      </c>
      <c r="AG1288" s="138">
        <f t="shared" si="670"/>
        <v>0</v>
      </c>
      <c r="AH1288" s="29"/>
      <c r="AI1288" s="29"/>
      <c r="AJ1288" s="15"/>
      <c r="AK1288" s="51">
        <f t="shared" ca="1" si="671"/>
        <v>716230.93377794477</v>
      </c>
      <c r="AL1288" s="15">
        <f t="shared" ca="1" si="672"/>
        <v>791857.13377794472</v>
      </c>
      <c r="AM1288" s="49">
        <f t="shared" ca="1" si="673"/>
        <v>4298.2137613533532</v>
      </c>
      <c r="AN1288" s="49">
        <f t="shared" ca="1" si="674"/>
        <v>0</v>
      </c>
      <c r="AO1288" s="15"/>
      <c r="AP1288" s="49">
        <f t="shared" ca="1" si="675"/>
        <v>13212.106614178696</v>
      </c>
      <c r="AQ1288" s="15">
        <f t="shared" si="687"/>
        <v>22704.9434950168</v>
      </c>
      <c r="AR1288" s="15">
        <f t="shared" si="688"/>
        <v>0</v>
      </c>
      <c r="AS1288" s="15"/>
      <c r="AT1288" s="15"/>
      <c r="AU1288" s="51">
        <f t="shared" si="676"/>
        <v>495.5</v>
      </c>
      <c r="AV1288" s="51">
        <f t="shared" ca="1" si="677"/>
        <v>16374.826449923501</v>
      </c>
      <c r="AW1288" s="51">
        <f t="shared" ca="1" si="689"/>
        <v>0</v>
      </c>
      <c r="AX1288" s="15">
        <f t="shared" ca="1" si="690"/>
        <v>7377.4895690853955</v>
      </c>
      <c r="AY1288" s="51">
        <f t="shared" ca="1" si="691"/>
        <v>-448.41359535498594</v>
      </c>
      <c r="AZ1288" s="52">
        <f t="shared" ca="1" si="678"/>
        <v>0</v>
      </c>
      <c r="BA1288" s="52">
        <f t="shared" ca="1" si="679"/>
        <v>0</v>
      </c>
      <c r="BB1288" s="52">
        <f t="shared" si="692"/>
        <v>0</v>
      </c>
      <c r="BC1288" s="39">
        <f t="shared" si="693"/>
        <v>0</v>
      </c>
      <c r="BD1288" s="51">
        <f t="shared" ca="1" si="694"/>
        <v>0</v>
      </c>
      <c r="BE1288" s="15">
        <f t="shared" ca="1" si="695"/>
        <v>29634.01946874721</v>
      </c>
      <c r="BF1288" s="39">
        <v>-9491.0310000000009</v>
      </c>
      <c r="BG1288" s="15">
        <f t="shared" ca="1" si="696"/>
        <v>816298.33600804536</v>
      </c>
      <c r="BH1288" s="15"/>
      <c r="BI1288" s="15"/>
    </row>
    <row r="1289" spans="1:61" ht="11.25" x14ac:dyDescent="0.2">
      <c r="A1289" s="20">
        <v>41728</v>
      </c>
      <c r="B1289" s="20"/>
      <c r="C1289" s="20">
        <v>1</v>
      </c>
      <c r="D1289" s="20">
        <f t="shared" si="680"/>
        <v>4</v>
      </c>
      <c r="E1289" s="47">
        <f t="shared" si="681"/>
        <v>2</v>
      </c>
      <c r="F1289" s="47">
        <f t="shared" si="682"/>
        <v>42</v>
      </c>
      <c r="G1289" s="21" t="s">
        <v>1370</v>
      </c>
      <c r="H1289" s="29">
        <v>594</v>
      </c>
      <c r="I1289" s="48"/>
      <c r="J1289" s="29">
        <f t="shared" si="683"/>
        <v>957.49253731343288</v>
      </c>
      <c r="K1289" s="125">
        <v>30770.15</v>
      </c>
      <c r="L1289" s="125">
        <v>34109.22</v>
      </c>
      <c r="M1289" s="125">
        <v>0</v>
      </c>
      <c r="N1289" s="126">
        <f t="shared" si="663"/>
        <v>35457.103800000004</v>
      </c>
      <c r="O1289" s="126">
        <f t="shared" ca="1" si="664"/>
        <v>186725.06246451361</v>
      </c>
      <c r="P1289" s="126">
        <f t="shared" ca="1" si="665"/>
        <v>45380</v>
      </c>
      <c r="Q1289" s="49">
        <f t="shared" si="684"/>
        <v>1</v>
      </c>
      <c r="R1289" s="49">
        <f t="shared" si="685"/>
        <v>0</v>
      </c>
      <c r="S1289" s="49">
        <f ca="1">OFFSET(V!$B$7,D1289,Q1289)*H1289</f>
        <v>2667.06</v>
      </c>
      <c r="T1289" s="49">
        <f ca="1">IF(R1289&gt;0,OFFSET(V!$I$7,D1289,R1289)*IF(R1289=1,H1289-9300,IF(R1289=2,H1289-18000,IF(R1289=3,H1289-45000,0))),0)</f>
        <v>0</v>
      </c>
      <c r="U1289" s="49">
        <f>IF(AND(I1289=1,H1289&gt;20000,H1289&lt;=45000),H1289*V!$G$7,0)+IF(AND(I1289=1,H1289&gt;45000,H1289&lt;=50000),V!$G$7/5000*(50000-H1289)*H1289,0)</f>
        <v>0</v>
      </c>
      <c r="V1289" s="50">
        <f t="shared" ca="1" si="666"/>
        <v>2667.06</v>
      </c>
      <c r="W1289" s="51">
        <v>0</v>
      </c>
      <c r="X1289" s="51">
        <v>0</v>
      </c>
      <c r="Y1289" s="52">
        <v>0</v>
      </c>
      <c r="Z1289" s="52">
        <v>16305.240438071845</v>
      </c>
      <c r="AA1289" s="52">
        <v>0</v>
      </c>
      <c r="AB1289" s="138">
        <f t="shared" si="686"/>
        <v>0</v>
      </c>
      <c r="AC1289" s="52">
        <v>15692.783897180287</v>
      </c>
      <c r="AD1289" s="138">
        <f t="shared" si="667"/>
        <v>0</v>
      </c>
      <c r="AE1289" s="138">
        <f t="shared" si="668"/>
        <v>594</v>
      </c>
      <c r="AF1289" s="138">
        <f t="shared" si="669"/>
        <v>0</v>
      </c>
      <c r="AG1289" s="138">
        <f t="shared" si="670"/>
        <v>0</v>
      </c>
      <c r="AH1289" s="29"/>
      <c r="AI1289" s="29"/>
      <c r="AJ1289" s="15"/>
      <c r="AK1289" s="51">
        <f t="shared" ca="1" si="671"/>
        <v>434123.64761642774</v>
      </c>
      <c r="AL1289" s="15">
        <f t="shared" ca="1" si="672"/>
        <v>482170.70761642774</v>
      </c>
      <c r="AM1289" s="49">
        <f t="shared" ca="1" si="673"/>
        <v>2605.2438512692775</v>
      </c>
      <c r="AN1289" s="49">
        <f t="shared" ca="1" si="674"/>
        <v>0</v>
      </c>
      <c r="AO1289" s="15"/>
      <c r="AP1289" s="49">
        <f t="shared" ca="1" si="675"/>
        <v>9131.7000620731633</v>
      </c>
      <c r="AQ1289" s="15">
        <f t="shared" si="687"/>
        <v>15692.783897180287</v>
      </c>
      <c r="AR1289" s="15">
        <f t="shared" si="688"/>
        <v>0</v>
      </c>
      <c r="AS1289" s="15"/>
      <c r="AT1289" s="15"/>
      <c r="AU1289" s="51">
        <f t="shared" si="676"/>
        <v>0</v>
      </c>
      <c r="AV1289" s="51">
        <f t="shared" ca="1" si="677"/>
        <v>9925.1499094434294</v>
      </c>
      <c r="AW1289" s="51">
        <f t="shared" ca="1" si="689"/>
        <v>0</v>
      </c>
      <c r="AX1289" s="15">
        <f t="shared" ca="1" si="690"/>
        <v>3364.066074336306</v>
      </c>
      <c r="AY1289" s="51">
        <f t="shared" ca="1" si="691"/>
        <v>-204.47239528823729</v>
      </c>
      <c r="AZ1289" s="52">
        <f t="shared" ca="1" si="678"/>
        <v>0</v>
      </c>
      <c r="BA1289" s="52">
        <f t="shared" ca="1" si="679"/>
        <v>0</v>
      </c>
      <c r="BB1289" s="52">
        <f t="shared" si="692"/>
        <v>0</v>
      </c>
      <c r="BC1289" s="39">
        <f t="shared" si="693"/>
        <v>0</v>
      </c>
      <c r="BD1289" s="51">
        <f t="shared" ca="1" si="694"/>
        <v>0</v>
      </c>
      <c r="BE1289" s="15">
        <f t="shared" ca="1" si="695"/>
        <v>18852.377576228355</v>
      </c>
      <c r="BF1289" s="39">
        <v>-5621.0829999999996</v>
      </c>
      <c r="BG1289" s="15">
        <f t="shared" ca="1" si="696"/>
        <v>498007.24604392541</v>
      </c>
      <c r="BH1289" s="15"/>
      <c r="BI1289" s="15"/>
    </row>
    <row r="1290" spans="1:61" ht="11.25" x14ac:dyDescent="0.2">
      <c r="A1290" s="20">
        <v>41729</v>
      </c>
      <c r="B1290" s="20"/>
      <c r="C1290" s="20">
        <v>1</v>
      </c>
      <c r="D1290" s="20">
        <f t="shared" si="680"/>
        <v>4</v>
      </c>
      <c r="E1290" s="47">
        <f t="shared" si="681"/>
        <v>1</v>
      </c>
      <c r="F1290" s="47">
        <f t="shared" si="682"/>
        <v>41</v>
      </c>
      <c r="G1290" s="21" t="s">
        <v>1371</v>
      </c>
      <c r="H1290" s="29">
        <v>492</v>
      </c>
      <c r="I1290" s="48"/>
      <c r="J1290" s="29">
        <f t="shared" si="683"/>
        <v>793.07462686567169</v>
      </c>
      <c r="K1290" s="125">
        <v>29165.25</v>
      </c>
      <c r="L1290" s="125">
        <v>28641.67</v>
      </c>
      <c r="M1290" s="125">
        <v>14431</v>
      </c>
      <c r="N1290" s="126">
        <f t="shared" si="663"/>
        <v>46600.231299999999</v>
      </c>
      <c r="O1290" s="126">
        <f t="shared" ca="1" si="664"/>
        <v>154661.16284939513</v>
      </c>
      <c r="P1290" s="126">
        <f t="shared" ca="1" si="665"/>
        <v>32418</v>
      </c>
      <c r="Q1290" s="49">
        <f t="shared" si="684"/>
        <v>1</v>
      </c>
      <c r="R1290" s="49">
        <f t="shared" si="685"/>
        <v>0</v>
      </c>
      <c r="S1290" s="49">
        <f ca="1">OFFSET(V!$B$7,D1290,Q1290)*H1290</f>
        <v>2209.08</v>
      </c>
      <c r="T1290" s="49">
        <f ca="1">IF(R1290&gt;0,OFFSET(V!$I$7,D1290,R1290)*IF(R1290=1,H1290-9300,IF(R1290=2,H1290-18000,IF(R1290=3,H1290-45000,0))),0)</f>
        <v>0</v>
      </c>
      <c r="U1290" s="49">
        <f>IF(AND(I1290=1,H1290&gt;20000,H1290&lt;=45000),H1290*V!$G$7,0)+IF(AND(I1290=1,H1290&gt;45000,H1290&lt;=50000),V!$G$7/5000*(50000-H1290)*H1290,0)</f>
        <v>0</v>
      </c>
      <c r="V1290" s="50">
        <f t="shared" ca="1" si="666"/>
        <v>2209.08</v>
      </c>
      <c r="W1290" s="51">
        <v>0</v>
      </c>
      <c r="X1290" s="51">
        <v>0</v>
      </c>
      <c r="Y1290" s="52">
        <v>0</v>
      </c>
      <c r="Z1290" s="52">
        <v>6021.6855737156884</v>
      </c>
      <c r="AA1290" s="52">
        <v>0</v>
      </c>
      <c r="AB1290" s="138">
        <f t="shared" si="686"/>
        <v>0</v>
      </c>
      <c r="AC1290" s="52">
        <v>5795.4993527383403</v>
      </c>
      <c r="AD1290" s="138">
        <f t="shared" si="667"/>
        <v>0</v>
      </c>
      <c r="AE1290" s="138">
        <f t="shared" si="668"/>
        <v>492</v>
      </c>
      <c r="AF1290" s="138">
        <f t="shared" si="669"/>
        <v>0</v>
      </c>
      <c r="AG1290" s="138">
        <f t="shared" si="670"/>
        <v>0</v>
      </c>
      <c r="AH1290" s="29"/>
      <c r="AI1290" s="29"/>
      <c r="AJ1290" s="15"/>
      <c r="AK1290" s="51">
        <f t="shared" ca="1" si="671"/>
        <v>359577.16267219267</v>
      </c>
      <c r="AL1290" s="15">
        <f t="shared" ca="1" si="672"/>
        <v>394204.24267219269</v>
      </c>
      <c r="AM1290" s="49">
        <f t="shared" ca="1" si="673"/>
        <v>2157.8787454957651</v>
      </c>
      <c r="AN1290" s="49">
        <f t="shared" ca="1" si="674"/>
        <v>0</v>
      </c>
      <c r="AO1290" s="15"/>
      <c r="AP1290" s="49">
        <f t="shared" ca="1" si="675"/>
        <v>3372.4265972116623</v>
      </c>
      <c r="AQ1290" s="15">
        <f t="shared" si="687"/>
        <v>5795.4993527383403</v>
      </c>
      <c r="AR1290" s="15">
        <f t="shared" si="688"/>
        <v>0</v>
      </c>
      <c r="AS1290" s="15"/>
      <c r="AT1290" s="15"/>
      <c r="AU1290" s="51">
        <f t="shared" si="676"/>
        <v>0</v>
      </c>
      <c r="AV1290" s="51">
        <f t="shared" ca="1" si="677"/>
        <v>8220.8312381248597</v>
      </c>
      <c r="AW1290" s="51">
        <f t="shared" ca="1" si="689"/>
        <v>0</v>
      </c>
      <c r="AX1290" s="15">
        <f t="shared" ca="1" si="690"/>
        <v>5797.7584825981821</v>
      </c>
      <c r="AY1290" s="51">
        <f t="shared" ca="1" si="691"/>
        <v>-352.39544588119577</v>
      </c>
      <c r="AZ1290" s="52">
        <f t="shared" ca="1" si="678"/>
        <v>0</v>
      </c>
      <c r="BA1290" s="52">
        <f t="shared" ca="1" si="679"/>
        <v>0</v>
      </c>
      <c r="BB1290" s="52">
        <f t="shared" si="692"/>
        <v>0</v>
      </c>
      <c r="BC1290" s="39">
        <f t="shared" si="693"/>
        <v>0</v>
      </c>
      <c r="BD1290" s="51">
        <f t="shared" ca="1" si="694"/>
        <v>0</v>
      </c>
      <c r="BE1290" s="15">
        <f t="shared" ca="1" si="695"/>
        <v>11240.862389455328</v>
      </c>
      <c r="BF1290" s="39">
        <v>-4643.2150000000001</v>
      </c>
      <c r="BG1290" s="15">
        <f t="shared" ca="1" si="696"/>
        <v>402959.76880714373</v>
      </c>
      <c r="BH1290" s="15"/>
      <c r="BI1290" s="15"/>
    </row>
    <row r="1291" spans="1:61" ht="11.25" x14ac:dyDescent="0.2">
      <c r="A1291" s="20">
        <v>41730</v>
      </c>
      <c r="B1291" s="20"/>
      <c r="C1291" s="20">
        <v>1</v>
      </c>
      <c r="D1291" s="20">
        <f t="shared" si="680"/>
        <v>4</v>
      </c>
      <c r="E1291" s="47">
        <f t="shared" si="681"/>
        <v>3</v>
      </c>
      <c r="F1291" s="47">
        <f t="shared" si="682"/>
        <v>43</v>
      </c>
      <c r="G1291" s="21" t="s">
        <v>1372</v>
      </c>
      <c r="H1291" s="29">
        <v>1496</v>
      </c>
      <c r="I1291" s="48"/>
      <c r="J1291" s="29">
        <f t="shared" si="683"/>
        <v>2411.4626865671644</v>
      </c>
      <c r="K1291" s="125">
        <v>117895.5</v>
      </c>
      <c r="L1291" s="125">
        <v>608315.96</v>
      </c>
      <c r="M1291" s="125">
        <v>0</v>
      </c>
      <c r="N1291" s="126">
        <f t="shared" si="663"/>
        <v>322127.98440000002</v>
      </c>
      <c r="O1291" s="126">
        <f t="shared" ca="1" si="664"/>
        <v>470270.52768840472</v>
      </c>
      <c r="P1291" s="126">
        <f t="shared" ca="1" si="665"/>
        <v>44443</v>
      </c>
      <c r="Q1291" s="49">
        <f t="shared" si="684"/>
        <v>1</v>
      </c>
      <c r="R1291" s="49">
        <f t="shared" si="685"/>
        <v>0</v>
      </c>
      <c r="S1291" s="49">
        <f ca="1">OFFSET(V!$B$7,D1291,Q1291)*H1291</f>
        <v>6717.04</v>
      </c>
      <c r="T1291" s="49">
        <f ca="1">IF(R1291&gt;0,OFFSET(V!$I$7,D1291,R1291)*IF(R1291=1,H1291-9300,IF(R1291=2,H1291-18000,IF(R1291=3,H1291-45000,0))),0)</f>
        <v>0</v>
      </c>
      <c r="U1291" s="49">
        <f>IF(AND(I1291=1,H1291&gt;20000,H1291&lt;=45000),H1291*V!$G$7,0)+IF(AND(I1291=1,H1291&gt;45000,H1291&lt;=50000),V!$G$7/5000*(50000-H1291)*H1291,0)</f>
        <v>0</v>
      </c>
      <c r="V1291" s="50">
        <f t="shared" ca="1" si="666"/>
        <v>6717.04</v>
      </c>
      <c r="W1291" s="51">
        <v>0</v>
      </c>
      <c r="X1291" s="51">
        <v>0</v>
      </c>
      <c r="Y1291" s="52">
        <v>0</v>
      </c>
      <c r="Z1291" s="52">
        <v>18430.819095513903</v>
      </c>
      <c r="AA1291" s="52">
        <v>0</v>
      </c>
      <c r="AB1291" s="138">
        <f t="shared" si="686"/>
        <v>0</v>
      </c>
      <c r="AC1291" s="52">
        <v>17738.521686474814</v>
      </c>
      <c r="AD1291" s="138">
        <f t="shared" si="667"/>
        <v>0</v>
      </c>
      <c r="AE1291" s="138">
        <f t="shared" si="668"/>
        <v>1496</v>
      </c>
      <c r="AF1291" s="138">
        <f t="shared" si="669"/>
        <v>0</v>
      </c>
      <c r="AG1291" s="138">
        <f t="shared" si="670"/>
        <v>0</v>
      </c>
      <c r="AH1291" s="29"/>
      <c r="AI1291" s="29"/>
      <c r="AJ1291" s="15"/>
      <c r="AK1291" s="51">
        <f t="shared" ca="1" si="671"/>
        <v>1093348.4458487811</v>
      </c>
      <c r="AL1291" s="15">
        <f t="shared" ca="1" si="672"/>
        <v>1144508.4858487812</v>
      </c>
      <c r="AM1291" s="49">
        <f t="shared" ca="1" si="673"/>
        <v>6561.3548846781805</v>
      </c>
      <c r="AN1291" s="49">
        <f t="shared" ca="1" si="674"/>
        <v>0</v>
      </c>
      <c r="AO1291" s="15"/>
      <c r="AP1291" s="49">
        <f t="shared" ca="1" si="675"/>
        <v>10322.123891260215</v>
      </c>
      <c r="AQ1291" s="15">
        <f t="shared" si="687"/>
        <v>17738.521686474814</v>
      </c>
      <c r="AR1291" s="15">
        <f t="shared" si="688"/>
        <v>0</v>
      </c>
      <c r="AS1291" s="15"/>
      <c r="AT1291" s="15"/>
      <c r="AU1291" s="51">
        <f t="shared" si="676"/>
        <v>0</v>
      </c>
      <c r="AV1291" s="51">
        <f t="shared" ca="1" si="677"/>
        <v>24996.673846005673</v>
      </c>
      <c r="AW1291" s="51">
        <f t="shared" ca="1" si="689"/>
        <v>0</v>
      </c>
      <c r="AX1291" s="15">
        <f t="shared" ca="1" si="690"/>
        <v>17580.276050791072</v>
      </c>
      <c r="AY1291" s="51">
        <f t="shared" ca="1" si="691"/>
        <v>-1068.5524821752722</v>
      </c>
      <c r="AZ1291" s="52">
        <f t="shared" ca="1" si="678"/>
        <v>0</v>
      </c>
      <c r="BA1291" s="52">
        <f t="shared" ca="1" si="679"/>
        <v>0</v>
      </c>
      <c r="BB1291" s="52">
        <f t="shared" si="692"/>
        <v>0</v>
      </c>
      <c r="BC1291" s="39">
        <f t="shared" si="693"/>
        <v>0</v>
      </c>
      <c r="BD1291" s="51">
        <f t="shared" ca="1" si="694"/>
        <v>0</v>
      </c>
      <c r="BE1291" s="15">
        <f t="shared" ca="1" si="695"/>
        <v>34250.245255090616</v>
      </c>
      <c r="BF1291" s="39">
        <v>-18518.333999999999</v>
      </c>
      <c r="BG1291" s="15">
        <f t="shared" ca="1" si="696"/>
        <v>1166801.7519885499</v>
      </c>
      <c r="BH1291" s="15"/>
      <c r="BI1291" s="15"/>
    </row>
    <row r="1292" spans="1:61" ht="11.25" x14ac:dyDescent="0.2">
      <c r="A1292" s="20">
        <v>41731</v>
      </c>
      <c r="B1292" s="20"/>
      <c r="C1292" s="20">
        <v>1</v>
      </c>
      <c r="D1292" s="20">
        <f t="shared" si="680"/>
        <v>4</v>
      </c>
      <c r="E1292" s="47">
        <f t="shared" si="681"/>
        <v>5</v>
      </c>
      <c r="F1292" s="47">
        <f t="shared" si="682"/>
        <v>45</v>
      </c>
      <c r="G1292" s="21" t="s">
        <v>1373</v>
      </c>
      <c r="H1292" s="29">
        <v>6403</v>
      </c>
      <c r="I1292" s="48"/>
      <c r="J1292" s="29">
        <f t="shared" si="683"/>
        <v>10321.253731343284</v>
      </c>
      <c r="K1292" s="125">
        <v>485885.55</v>
      </c>
      <c r="L1292" s="125">
        <v>1894122.08</v>
      </c>
      <c r="M1292" s="125">
        <v>0</v>
      </c>
      <c r="N1292" s="126">
        <f t="shared" si="663"/>
        <v>1088545.2072000001</v>
      </c>
      <c r="O1292" s="126">
        <f t="shared" ca="1" si="664"/>
        <v>2012795.5807412134</v>
      </c>
      <c r="P1292" s="126">
        <f t="shared" ca="1" si="665"/>
        <v>277275</v>
      </c>
      <c r="Q1292" s="49">
        <f t="shared" si="684"/>
        <v>1</v>
      </c>
      <c r="R1292" s="49">
        <f t="shared" si="685"/>
        <v>0</v>
      </c>
      <c r="S1292" s="49">
        <f ca="1">OFFSET(V!$B$7,D1292,Q1292)*H1292</f>
        <v>28749.47</v>
      </c>
      <c r="T1292" s="49">
        <f ca="1">IF(R1292&gt;0,OFFSET(V!$I$7,D1292,R1292)*IF(R1292=1,H1292-9300,IF(R1292=2,H1292-18000,IF(R1292=3,H1292-45000,0))),0)</f>
        <v>0</v>
      </c>
      <c r="U1292" s="49">
        <f>IF(AND(I1292=1,H1292&gt;20000,H1292&lt;=45000),H1292*V!$G$7,0)+IF(AND(I1292=1,H1292&gt;45000,H1292&lt;=50000),V!$G$7/5000*(50000-H1292)*H1292,0)</f>
        <v>0</v>
      </c>
      <c r="V1292" s="50">
        <f t="shared" ca="1" si="666"/>
        <v>28749.47</v>
      </c>
      <c r="W1292" s="51">
        <v>29656.800000000003</v>
      </c>
      <c r="X1292" s="51">
        <v>0</v>
      </c>
      <c r="Y1292" s="52">
        <v>0</v>
      </c>
      <c r="Z1292" s="52">
        <v>154224.54452301183</v>
      </c>
      <c r="AA1292" s="52">
        <v>4112</v>
      </c>
      <c r="AB1292" s="138">
        <f t="shared" si="686"/>
        <v>3112</v>
      </c>
      <c r="AC1292" s="52">
        <v>148431.57069856024</v>
      </c>
      <c r="AD1292" s="138">
        <f t="shared" si="667"/>
        <v>0</v>
      </c>
      <c r="AE1292" s="138">
        <f t="shared" si="668"/>
        <v>6403</v>
      </c>
      <c r="AF1292" s="138">
        <f t="shared" si="669"/>
        <v>0</v>
      </c>
      <c r="AG1292" s="138">
        <f t="shared" si="670"/>
        <v>0</v>
      </c>
      <c r="AH1292" s="29"/>
      <c r="AI1292" s="29"/>
      <c r="AJ1292" s="15"/>
      <c r="AK1292" s="51">
        <f t="shared" ca="1" si="671"/>
        <v>4679619.0499797761</v>
      </c>
      <c r="AL1292" s="15">
        <f t="shared" ca="1" si="672"/>
        <v>5015300.3199797757</v>
      </c>
      <c r="AM1292" s="49">
        <f t="shared" ca="1" si="673"/>
        <v>28083.125218311758</v>
      </c>
      <c r="AN1292" s="49">
        <f t="shared" ca="1" si="674"/>
        <v>0</v>
      </c>
      <c r="AO1292" s="15"/>
      <c r="AP1292" s="49">
        <f t="shared" ca="1" si="675"/>
        <v>86372.984694271276</v>
      </c>
      <c r="AQ1292" s="15">
        <f t="shared" si="687"/>
        <v>148431.57069856024</v>
      </c>
      <c r="AR1292" s="15">
        <f t="shared" si="688"/>
        <v>0</v>
      </c>
      <c r="AS1292" s="15"/>
      <c r="AT1292" s="15"/>
      <c r="AU1292" s="51">
        <f t="shared" si="676"/>
        <v>1556</v>
      </c>
      <c r="AV1292" s="51">
        <f t="shared" ca="1" si="677"/>
        <v>106987.76914169407</v>
      </c>
      <c r="AW1292" s="51">
        <f t="shared" ca="1" si="689"/>
        <v>0</v>
      </c>
      <c r="AX1292" s="15">
        <f t="shared" ca="1" si="690"/>
        <v>46485.183137405111</v>
      </c>
      <c r="AY1292" s="51">
        <f t="shared" ca="1" si="691"/>
        <v>-2825.4310502485664</v>
      </c>
      <c r="AZ1292" s="52">
        <f t="shared" ca="1" si="678"/>
        <v>0</v>
      </c>
      <c r="BA1292" s="52">
        <f t="shared" ca="1" si="679"/>
        <v>0</v>
      </c>
      <c r="BB1292" s="52">
        <f t="shared" si="692"/>
        <v>0</v>
      </c>
      <c r="BC1292" s="39">
        <f t="shared" si="693"/>
        <v>0</v>
      </c>
      <c r="BD1292" s="51">
        <f t="shared" ca="1" si="694"/>
        <v>0</v>
      </c>
      <c r="BE1292" s="15">
        <f t="shared" ca="1" si="695"/>
        <v>192091.32278571679</v>
      </c>
      <c r="BF1292" s="39">
        <v>-73460.937999999995</v>
      </c>
      <c r="BG1292" s="15">
        <f t="shared" ca="1" si="696"/>
        <v>5162013.8299838034</v>
      </c>
      <c r="BH1292" s="15"/>
      <c r="BI1292" s="15"/>
    </row>
    <row r="1293" spans="1:61" ht="11.25" x14ac:dyDescent="0.2">
      <c r="A1293" s="20">
        <v>41732</v>
      </c>
      <c r="B1293" s="20"/>
      <c r="C1293" s="20">
        <v>1</v>
      </c>
      <c r="D1293" s="20">
        <f t="shared" si="680"/>
        <v>4</v>
      </c>
      <c r="E1293" s="47">
        <f t="shared" si="681"/>
        <v>3</v>
      </c>
      <c r="F1293" s="47">
        <f t="shared" si="682"/>
        <v>43</v>
      </c>
      <c r="G1293" s="21" t="s">
        <v>1374</v>
      </c>
      <c r="H1293" s="29">
        <v>1987</v>
      </c>
      <c r="I1293" s="48"/>
      <c r="J1293" s="29">
        <f t="shared" si="683"/>
        <v>3202.9253731343283</v>
      </c>
      <c r="K1293" s="125">
        <v>109082.5</v>
      </c>
      <c r="L1293" s="125">
        <v>495533.88</v>
      </c>
      <c r="M1293" s="125">
        <v>0</v>
      </c>
      <c r="N1293" s="126">
        <f t="shared" si="663"/>
        <v>271797.61320000002</v>
      </c>
      <c r="O1293" s="126">
        <f t="shared" ca="1" si="664"/>
        <v>624617.33858078881</v>
      </c>
      <c r="P1293" s="126">
        <f t="shared" ca="1" si="665"/>
        <v>105846</v>
      </c>
      <c r="Q1293" s="49">
        <f t="shared" si="684"/>
        <v>1</v>
      </c>
      <c r="R1293" s="49">
        <f t="shared" si="685"/>
        <v>0</v>
      </c>
      <c r="S1293" s="49">
        <f ca="1">OFFSET(V!$B$7,D1293,Q1293)*H1293</f>
        <v>8921.630000000001</v>
      </c>
      <c r="T1293" s="49">
        <f ca="1">IF(R1293&gt;0,OFFSET(V!$I$7,D1293,R1293)*IF(R1293=1,H1293-9300,IF(R1293=2,H1293-18000,IF(R1293=3,H1293-45000,0))),0)</f>
        <v>0</v>
      </c>
      <c r="U1293" s="49">
        <f>IF(AND(I1293=1,H1293&gt;20000,H1293&lt;=45000),H1293*V!$G$7,0)+IF(AND(I1293=1,H1293&gt;45000,H1293&lt;=50000),V!$G$7/5000*(50000-H1293)*H1293,0)</f>
        <v>0</v>
      </c>
      <c r="V1293" s="50">
        <f t="shared" ca="1" si="666"/>
        <v>8921.630000000001</v>
      </c>
      <c r="W1293" s="51">
        <v>0</v>
      </c>
      <c r="X1293" s="51">
        <v>0</v>
      </c>
      <c r="Y1293" s="52">
        <v>0</v>
      </c>
      <c r="Z1293" s="52">
        <v>40421.676852975586</v>
      </c>
      <c r="AA1293" s="52">
        <v>0</v>
      </c>
      <c r="AB1293" s="138">
        <f t="shared" si="686"/>
        <v>0</v>
      </c>
      <c r="AC1293" s="52">
        <v>38903.360059277489</v>
      </c>
      <c r="AD1293" s="138">
        <f t="shared" si="667"/>
        <v>0</v>
      </c>
      <c r="AE1293" s="138">
        <f t="shared" si="668"/>
        <v>1987</v>
      </c>
      <c r="AF1293" s="138">
        <f t="shared" si="669"/>
        <v>0</v>
      </c>
      <c r="AG1293" s="138">
        <f t="shared" si="670"/>
        <v>0</v>
      </c>
      <c r="AH1293" s="29"/>
      <c r="AI1293" s="29"/>
      <c r="AJ1293" s="15"/>
      <c r="AK1293" s="51">
        <f t="shared" ca="1" si="671"/>
        <v>1452194.7606293634</v>
      </c>
      <c r="AL1293" s="15">
        <f t="shared" ca="1" si="672"/>
        <v>1566962.3906293632</v>
      </c>
      <c r="AM1293" s="49">
        <f t="shared" ca="1" si="673"/>
        <v>8714.8476977644004</v>
      </c>
      <c r="AN1293" s="49">
        <f t="shared" ca="1" si="674"/>
        <v>0</v>
      </c>
      <c r="AO1293" s="15"/>
      <c r="AP1293" s="49">
        <f t="shared" ca="1" si="675"/>
        <v>22638.036552073572</v>
      </c>
      <c r="AQ1293" s="15">
        <f t="shared" si="687"/>
        <v>38903.360059277489</v>
      </c>
      <c r="AR1293" s="15">
        <f t="shared" si="688"/>
        <v>0</v>
      </c>
      <c r="AS1293" s="15"/>
      <c r="AT1293" s="15"/>
      <c r="AU1293" s="51">
        <f t="shared" si="676"/>
        <v>0</v>
      </c>
      <c r="AV1293" s="51">
        <f t="shared" ca="1" si="677"/>
        <v>33200.796077548977</v>
      </c>
      <c r="AW1293" s="51">
        <f t="shared" ca="1" si="689"/>
        <v>0</v>
      </c>
      <c r="AX1293" s="15">
        <f t="shared" ca="1" si="690"/>
        <v>16935.47257034506</v>
      </c>
      <c r="AY1293" s="51">
        <f t="shared" ca="1" si="691"/>
        <v>-1029.360471904487</v>
      </c>
      <c r="AZ1293" s="52">
        <f t="shared" ca="1" si="678"/>
        <v>0</v>
      </c>
      <c r="BA1293" s="52">
        <f t="shared" ca="1" si="679"/>
        <v>0</v>
      </c>
      <c r="BB1293" s="52">
        <f t="shared" si="692"/>
        <v>0</v>
      </c>
      <c r="BC1293" s="39">
        <f t="shared" si="693"/>
        <v>0</v>
      </c>
      <c r="BD1293" s="51">
        <f t="shared" ca="1" si="694"/>
        <v>0</v>
      </c>
      <c r="BE1293" s="15">
        <f t="shared" ca="1" si="695"/>
        <v>54809.472157718061</v>
      </c>
      <c r="BF1293" s="39">
        <v>-21812.535</v>
      </c>
      <c r="BG1293" s="15">
        <f t="shared" ca="1" si="696"/>
        <v>1608674.1754848459</v>
      </c>
      <c r="BH1293" s="15"/>
      <c r="BI1293" s="15"/>
    </row>
    <row r="1294" spans="1:61" ht="11.25" x14ac:dyDescent="0.2">
      <c r="A1294" s="20">
        <v>41733</v>
      </c>
      <c r="B1294" s="20"/>
      <c r="C1294" s="20">
        <v>1</v>
      </c>
      <c r="D1294" s="20">
        <f t="shared" si="680"/>
        <v>4</v>
      </c>
      <c r="E1294" s="47">
        <f t="shared" si="681"/>
        <v>1</v>
      </c>
      <c r="F1294" s="47">
        <f t="shared" si="682"/>
        <v>41</v>
      </c>
      <c r="G1294" s="21" t="s">
        <v>1375</v>
      </c>
      <c r="H1294" s="29">
        <v>263</v>
      </c>
      <c r="I1294" s="48"/>
      <c r="J1294" s="29">
        <f t="shared" si="683"/>
        <v>423.94029850746267</v>
      </c>
      <c r="K1294" s="125">
        <v>13459.75</v>
      </c>
      <c r="L1294" s="125">
        <v>6326.88</v>
      </c>
      <c r="M1294" s="125">
        <v>0</v>
      </c>
      <c r="N1294" s="126">
        <f t="shared" si="663"/>
        <v>12158.503200000001</v>
      </c>
      <c r="O1294" s="126">
        <f t="shared" ca="1" si="664"/>
        <v>82674.564693883978</v>
      </c>
      <c r="P1294" s="126">
        <f t="shared" ca="1" si="665"/>
        <v>21155</v>
      </c>
      <c r="Q1294" s="49">
        <f t="shared" si="684"/>
        <v>1</v>
      </c>
      <c r="R1294" s="49">
        <f t="shared" si="685"/>
        <v>0</v>
      </c>
      <c r="S1294" s="49">
        <f ca="1">OFFSET(V!$B$7,D1294,Q1294)*H1294</f>
        <v>1180.8700000000001</v>
      </c>
      <c r="T1294" s="49">
        <f ca="1">IF(R1294&gt;0,OFFSET(V!$I$7,D1294,R1294)*IF(R1294=1,H1294-9300,IF(R1294=2,H1294-18000,IF(R1294=3,H1294-45000,0))),0)</f>
        <v>0</v>
      </c>
      <c r="U1294" s="49">
        <f>IF(AND(I1294=1,H1294&gt;20000,H1294&lt;=45000),H1294*V!$G$7,0)+IF(AND(I1294=1,H1294&gt;45000,H1294&lt;=50000),V!$G$7/5000*(50000-H1294)*H1294,0)</f>
        <v>0</v>
      </c>
      <c r="V1294" s="50">
        <f t="shared" ca="1" si="666"/>
        <v>1180.8700000000001</v>
      </c>
      <c r="W1294" s="51">
        <v>0</v>
      </c>
      <c r="X1294" s="51">
        <v>0</v>
      </c>
      <c r="Y1294" s="52">
        <v>0</v>
      </c>
      <c r="Z1294" s="52">
        <v>17833.259449285262</v>
      </c>
      <c r="AA1294" s="52">
        <v>0</v>
      </c>
      <c r="AB1294" s="138">
        <f t="shared" si="686"/>
        <v>0</v>
      </c>
      <c r="AC1294" s="52">
        <v>17163.40754267808</v>
      </c>
      <c r="AD1294" s="138">
        <f t="shared" si="667"/>
        <v>0</v>
      </c>
      <c r="AE1294" s="138">
        <f t="shared" si="668"/>
        <v>263</v>
      </c>
      <c r="AF1294" s="138">
        <f t="shared" si="669"/>
        <v>0</v>
      </c>
      <c r="AG1294" s="138">
        <f t="shared" si="670"/>
        <v>0</v>
      </c>
      <c r="AH1294" s="29"/>
      <c r="AI1294" s="29"/>
      <c r="AJ1294" s="15"/>
      <c r="AK1294" s="51">
        <f t="shared" ca="1" si="671"/>
        <v>192212.99549346883</v>
      </c>
      <c r="AL1294" s="15">
        <f t="shared" ca="1" si="672"/>
        <v>214548.86549346882</v>
      </c>
      <c r="AM1294" s="49">
        <f t="shared" ca="1" si="673"/>
        <v>1153.5002237101346</v>
      </c>
      <c r="AN1294" s="49">
        <f t="shared" ca="1" si="674"/>
        <v>0</v>
      </c>
      <c r="AO1294" s="15"/>
      <c r="AP1294" s="49">
        <f t="shared" ca="1" si="675"/>
        <v>9987.4624381351623</v>
      </c>
      <c r="AQ1294" s="15">
        <f t="shared" si="687"/>
        <v>17163.40754267808</v>
      </c>
      <c r="AR1294" s="15">
        <f t="shared" si="688"/>
        <v>0</v>
      </c>
      <c r="AS1294" s="15"/>
      <c r="AT1294" s="15"/>
      <c r="AU1294" s="51">
        <f t="shared" si="676"/>
        <v>0</v>
      </c>
      <c r="AV1294" s="51">
        <f t="shared" ca="1" si="677"/>
        <v>4394.4687309488581</v>
      </c>
      <c r="AW1294" s="51">
        <f t="shared" ca="1" si="689"/>
        <v>1065.1356193262509</v>
      </c>
      <c r="AX1294" s="15">
        <f t="shared" ca="1" si="690"/>
        <v>0</v>
      </c>
      <c r="AY1294" s="51">
        <f t="shared" ca="1" si="691"/>
        <v>0</v>
      </c>
      <c r="AZ1294" s="52">
        <f t="shared" ca="1" si="678"/>
        <v>0</v>
      </c>
      <c r="BA1294" s="52">
        <f t="shared" ca="1" si="679"/>
        <v>0</v>
      </c>
      <c r="BB1294" s="52">
        <f t="shared" si="692"/>
        <v>0</v>
      </c>
      <c r="BC1294" s="39">
        <f t="shared" si="693"/>
        <v>0</v>
      </c>
      <c r="BD1294" s="51">
        <f t="shared" ca="1" si="694"/>
        <v>0</v>
      </c>
      <c r="BE1294" s="15">
        <f t="shared" ca="1" si="695"/>
        <v>15447.066788410271</v>
      </c>
      <c r="BF1294" s="39">
        <v>-2439.2869999999998</v>
      </c>
      <c r="BG1294" s="15">
        <f t="shared" ca="1" si="696"/>
        <v>228710.14550558923</v>
      </c>
      <c r="BH1294" s="15"/>
      <c r="BI1294" s="15"/>
    </row>
    <row r="1295" spans="1:61" ht="11.25" x14ac:dyDescent="0.2">
      <c r="A1295" s="20">
        <v>41734</v>
      </c>
      <c r="B1295" s="20"/>
      <c r="C1295" s="20">
        <v>1</v>
      </c>
      <c r="D1295" s="20">
        <f t="shared" si="680"/>
        <v>4</v>
      </c>
      <c r="E1295" s="47">
        <f t="shared" si="681"/>
        <v>4</v>
      </c>
      <c r="F1295" s="47">
        <f t="shared" si="682"/>
        <v>44</v>
      </c>
      <c r="G1295" s="21" t="s">
        <v>1376</v>
      </c>
      <c r="H1295" s="29">
        <v>4217</v>
      </c>
      <c r="I1295" s="48"/>
      <c r="J1295" s="29">
        <f t="shared" si="683"/>
        <v>6797.5522388059699</v>
      </c>
      <c r="K1295" s="125">
        <v>321330.15000000002</v>
      </c>
      <c r="L1295" s="125">
        <v>1003885.1</v>
      </c>
      <c r="M1295" s="125">
        <v>0</v>
      </c>
      <c r="N1295" s="126">
        <f t="shared" si="663"/>
        <v>622872.897</v>
      </c>
      <c r="O1295" s="126">
        <f t="shared" ca="1" si="664"/>
        <v>1325622.2027152423</v>
      </c>
      <c r="P1295" s="126">
        <f t="shared" ca="1" si="665"/>
        <v>210825</v>
      </c>
      <c r="Q1295" s="49">
        <f t="shared" si="684"/>
        <v>1</v>
      </c>
      <c r="R1295" s="49">
        <f t="shared" si="685"/>
        <v>0</v>
      </c>
      <c r="S1295" s="49">
        <f ca="1">OFFSET(V!$B$7,D1295,Q1295)*H1295</f>
        <v>18934.330000000002</v>
      </c>
      <c r="T1295" s="49">
        <f ca="1">IF(R1295&gt;0,OFFSET(V!$I$7,D1295,R1295)*IF(R1295=1,H1295-9300,IF(R1295=2,H1295-18000,IF(R1295=3,H1295-45000,0))),0)</f>
        <v>0</v>
      </c>
      <c r="U1295" s="49">
        <f>IF(AND(I1295=1,H1295&gt;20000,H1295&lt;=45000),H1295*V!$G$7,0)+IF(AND(I1295=1,H1295&gt;45000,H1295&lt;=50000),V!$G$7/5000*(50000-H1295)*H1295,0)</f>
        <v>0</v>
      </c>
      <c r="V1295" s="50">
        <f t="shared" ca="1" si="666"/>
        <v>18934.330000000002</v>
      </c>
      <c r="W1295" s="51">
        <v>20637.099999999999</v>
      </c>
      <c r="X1295" s="51">
        <v>0</v>
      </c>
      <c r="Y1295" s="52">
        <v>0</v>
      </c>
      <c r="Z1295" s="52">
        <v>315632.37720107846</v>
      </c>
      <c r="AA1295" s="52">
        <v>133785</v>
      </c>
      <c r="AB1295" s="138">
        <f t="shared" si="686"/>
        <v>132785</v>
      </c>
      <c r="AC1295" s="52">
        <v>303776.61127918615</v>
      </c>
      <c r="AD1295" s="138">
        <f t="shared" si="667"/>
        <v>0</v>
      </c>
      <c r="AE1295" s="138">
        <f t="shared" si="668"/>
        <v>4217</v>
      </c>
      <c r="AF1295" s="138">
        <f t="shared" si="669"/>
        <v>0</v>
      </c>
      <c r="AG1295" s="138">
        <f t="shared" si="670"/>
        <v>0</v>
      </c>
      <c r="AH1295" s="29"/>
      <c r="AI1295" s="29"/>
      <c r="AJ1295" s="15"/>
      <c r="AK1295" s="51">
        <f t="shared" ca="1" si="671"/>
        <v>3081985.5589199928</v>
      </c>
      <c r="AL1295" s="15">
        <f t="shared" ca="1" si="672"/>
        <v>3332381.9889199929</v>
      </c>
      <c r="AM1295" s="49">
        <f t="shared" ca="1" si="673"/>
        <v>18495.47697104805</v>
      </c>
      <c r="AN1295" s="49">
        <f t="shared" ca="1" si="674"/>
        <v>0</v>
      </c>
      <c r="AO1295" s="15"/>
      <c r="AP1295" s="49">
        <f t="shared" ca="1" si="675"/>
        <v>176768.94796040349</v>
      </c>
      <c r="AQ1295" s="15">
        <f t="shared" si="687"/>
        <v>303776.61127918615</v>
      </c>
      <c r="AR1295" s="15">
        <f t="shared" si="688"/>
        <v>0</v>
      </c>
      <c r="AS1295" s="15"/>
      <c r="AT1295" s="15"/>
      <c r="AU1295" s="51">
        <f t="shared" si="676"/>
        <v>66392.5</v>
      </c>
      <c r="AV1295" s="51">
        <f t="shared" ca="1" si="677"/>
        <v>70461.880754415717</v>
      </c>
      <c r="AW1295" s="51">
        <f t="shared" ca="1" si="689"/>
        <v>0</v>
      </c>
      <c r="AX1295" s="15">
        <f t="shared" ca="1" si="690"/>
        <v>9846.7174356330652</v>
      </c>
      <c r="AY1295" s="51">
        <f t="shared" ca="1" si="691"/>
        <v>-598.49653820713399</v>
      </c>
      <c r="AZ1295" s="52">
        <f t="shared" ca="1" si="678"/>
        <v>0</v>
      </c>
      <c r="BA1295" s="52">
        <f t="shared" ca="1" si="679"/>
        <v>0</v>
      </c>
      <c r="BB1295" s="52">
        <f t="shared" si="692"/>
        <v>0</v>
      </c>
      <c r="BC1295" s="39">
        <f t="shared" si="693"/>
        <v>0</v>
      </c>
      <c r="BD1295" s="51">
        <f t="shared" ca="1" si="694"/>
        <v>0</v>
      </c>
      <c r="BE1295" s="15">
        <f t="shared" ca="1" si="695"/>
        <v>313024.83217661211</v>
      </c>
      <c r="BF1295" s="39">
        <v>-48483.203999999998</v>
      </c>
      <c r="BG1295" s="15">
        <f t="shared" ca="1" si="696"/>
        <v>3615419.0940676532</v>
      </c>
      <c r="BH1295" s="15"/>
      <c r="BI1295" s="15"/>
    </row>
    <row r="1296" spans="1:61" ht="11.25" x14ac:dyDescent="0.2">
      <c r="A1296" s="20">
        <v>41735</v>
      </c>
      <c r="B1296" s="20"/>
      <c r="C1296" s="20">
        <v>1</v>
      </c>
      <c r="D1296" s="20">
        <f t="shared" si="680"/>
        <v>4</v>
      </c>
      <c r="E1296" s="47">
        <f t="shared" si="681"/>
        <v>3</v>
      </c>
      <c r="F1296" s="47">
        <f t="shared" si="682"/>
        <v>43</v>
      </c>
      <c r="G1296" s="21" t="s">
        <v>1377</v>
      </c>
      <c r="H1296" s="29">
        <v>2428</v>
      </c>
      <c r="I1296" s="48"/>
      <c r="J1296" s="29">
        <f t="shared" si="683"/>
        <v>3913.7910447761192</v>
      </c>
      <c r="K1296" s="125">
        <v>217053</v>
      </c>
      <c r="L1296" s="125">
        <v>432877.58</v>
      </c>
      <c r="M1296" s="125">
        <v>0</v>
      </c>
      <c r="N1296" s="126">
        <f t="shared" si="663"/>
        <v>325100.41619999998</v>
      </c>
      <c r="O1296" s="126">
        <f t="shared" ca="1" si="664"/>
        <v>763246.55162262463</v>
      </c>
      <c r="P1296" s="126">
        <f t="shared" ca="1" si="665"/>
        <v>131444</v>
      </c>
      <c r="Q1296" s="49">
        <f t="shared" si="684"/>
        <v>1</v>
      </c>
      <c r="R1296" s="49">
        <f t="shared" si="685"/>
        <v>0</v>
      </c>
      <c r="S1296" s="49">
        <f ca="1">OFFSET(V!$B$7,D1296,Q1296)*H1296</f>
        <v>10901.720000000001</v>
      </c>
      <c r="T1296" s="49">
        <f ca="1">IF(R1296&gt;0,OFFSET(V!$I$7,D1296,R1296)*IF(R1296=1,H1296-9300,IF(R1296=2,H1296-18000,IF(R1296=3,H1296-45000,0))),0)</f>
        <v>0</v>
      </c>
      <c r="U1296" s="49">
        <f>IF(AND(I1296=1,H1296&gt;20000,H1296&lt;=45000),H1296*V!$G$7,0)+IF(AND(I1296=1,H1296&gt;45000,H1296&lt;=50000),V!$G$7/5000*(50000-H1296)*H1296,0)</f>
        <v>0</v>
      </c>
      <c r="V1296" s="50">
        <f t="shared" ca="1" si="666"/>
        <v>10901.720000000001</v>
      </c>
      <c r="W1296" s="51">
        <v>10321.119999999999</v>
      </c>
      <c r="X1296" s="51">
        <v>0</v>
      </c>
      <c r="Y1296" s="52">
        <v>0</v>
      </c>
      <c r="Z1296" s="52">
        <v>100887.26263235538</v>
      </c>
      <c r="AA1296" s="52">
        <v>54256</v>
      </c>
      <c r="AB1296" s="138">
        <f t="shared" si="686"/>
        <v>53256</v>
      </c>
      <c r="AC1296" s="52">
        <v>97097.74084477374</v>
      </c>
      <c r="AD1296" s="138">
        <f t="shared" si="667"/>
        <v>0</v>
      </c>
      <c r="AE1296" s="138">
        <f t="shared" si="668"/>
        <v>2428</v>
      </c>
      <c r="AF1296" s="138">
        <f t="shared" si="669"/>
        <v>0</v>
      </c>
      <c r="AG1296" s="138">
        <f t="shared" si="670"/>
        <v>0</v>
      </c>
      <c r="AH1296" s="29"/>
      <c r="AI1296" s="29"/>
      <c r="AJ1296" s="15"/>
      <c r="AK1296" s="51">
        <f t="shared" ca="1" si="671"/>
        <v>1774498.6808294384</v>
      </c>
      <c r="AL1296" s="15">
        <f t="shared" ca="1" si="672"/>
        <v>1927165.5208294385</v>
      </c>
      <c r="AM1296" s="49">
        <f t="shared" ca="1" si="673"/>
        <v>10649.04389037341</v>
      </c>
      <c r="AN1296" s="49">
        <f t="shared" ca="1" si="674"/>
        <v>0</v>
      </c>
      <c r="AO1296" s="15"/>
      <c r="AP1296" s="49">
        <f t="shared" ca="1" si="675"/>
        <v>56501.603023967124</v>
      </c>
      <c r="AQ1296" s="15">
        <f t="shared" si="687"/>
        <v>97097.74084477374</v>
      </c>
      <c r="AR1296" s="15">
        <f t="shared" si="688"/>
        <v>0</v>
      </c>
      <c r="AS1296" s="15"/>
      <c r="AT1296" s="15"/>
      <c r="AU1296" s="51">
        <f t="shared" si="676"/>
        <v>26628</v>
      </c>
      <c r="AV1296" s="51">
        <f t="shared" ca="1" si="677"/>
        <v>40569.467980014553</v>
      </c>
      <c r="AW1296" s="51">
        <f t="shared" ca="1" si="689"/>
        <v>0</v>
      </c>
      <c r="AX1296" s="15">
        <f t="shared" ca="1" si="690"/>
        <v>26601.330159207937</v>
      </c>
      <c r="AY1296" s="51">
        <f t="shared" ca="1" si="691"/>
        <v>-1616.8641088833479</v>
      </c>
      <c r="AZ1296" s="52">
        <f t="shared" ca="1" si="678"/>
        <v>0</v>
      </c>
      <c r="BA1296" s="52">
        <f t="shared" ca="1" si="679"/>
        <v>0</v>
      </c>
      <c r="BB1296" s="52">
        <f t="shared" si="692"/>
        <v>0</v>
      </c>
      <c r="BC1296" s="39">
        <f t="shared" si="693"/>
        <v>0</v>
      </c>
      <c r="BD1296" s="51">
        <f t="shared" ca="1" si="694"/>
        <v>0</v>
      </c>
      <c r="BE1296" s="15">
        <f t="shared" ca="1" si="695"/>
        <v>122082.20689509832</v>
      </c>
      <c r="BF1296" s="39">
        <v>-25918.521000000001</v>
      </c>
      <c r="BG1296" s="15">
        <f t="shared" ca="1" si="696"/>
        <v>2033978.2506149102</v>
      </c>
      <c r="BH1296" s="15"/>
      <c r="BI1296" s="15"/>
    </row>
    <row r="1297" spans="1:61" ht="11.25" x14ac:dyDescent="0.2">
      <c r="A1297" s="20">
        <v>41736</v>
      </c>
      <c r="B1297" s="20"/>
      <c r="C1297" s="20">
        <v>1</v>
      </c>
      <c r="D1297" s="20">
        <f t="shared" si="680"/>
        <v>4</v>
      </c>
      <c r="E1297" s="47">
        <f t="shared" si="681"/>
        <v>3</v>
      </c>
      <c r="F1297" s="47">
        <f t="shared" si="682"/>
        <v>43</v>
      </c>
      <c r="G1297" s="21" t="s">
        <v>1378</v>
      </c>
      <c r="H1297" s="29">
        <v>1326</v>
      </c>
      <c r="I1297" s="48"/>
      <c r="J1297" s="29">
        <f t="shared" si="683"/>
        <v>2137.4328358208954</v>
      </c>
      <c r="K1297" s="125">
        <v>92291</v>
      </c>
      <c r="L1297" s="125">
        <v>238436.62</v>
      </c>
      <c r="M1297" s="125">
        <v>0</v>
      </c>
      <c r="N1297" s="126">
        <f t="shared" si="663"/>
        <v>159439.80180000002</v>
      </c>
      <c r="O1297" s="126">
        <f t="shared" ca="1" si="664"/>
        <v>416830.69499654049</v>
      </c>
      <c r="P1297" s="126">
        <f t="shared" ca="1" si="665"/>
        <v>77217</v>
      </c>
      <c r="Q1297" s="49">
        <f t="shared" si="684"/>
        <v>1</v>
      </c>
      <c r="R1297" s="49">
        <f t="shared" si="685"/>
        <v>0</v>
      </c>
      <c r="S1297" s="49">
        <f ca="1">OFFSET(V!$B$7,D1297,Q1297)*H1297</f>
        <v>5953.7400000000007</v>
      </c>
      <c r="T1297" s="49">
        <f ca="1">IF(R1297&gt;0,OFFSET(V!$I$7,D1297,R1297)*IF(R1297=1,H1297-9300,IF(R1297=2,H1297-18000,IF(R1297=3,H1297-45000,0))),0)</f>
        <v>0</v>
      </c>
      <c r="U1297" s="49">
        <f>IF(AND(I1297=1,H1297&gt;20000,H1297&lt;=45000),H1297*V!$G$7,0)+IF(AND(I1297=1,H1297&gt;45000,H1297&lt;=50000),V!$G$7/5000*(50000-H1297)*H1297,0)</f>
        <v>0</v>
      </c>
      <c r="V1297" s="50">
        <f t="shared" ca="1" si="666"/>
        <v>5953.7400000000007</v>
      </c>
      <c r="W1297" s="51">
        <v>0</v>
      </c>
      <c r="X1297" s="51">
        <v>0</v>
      </c>
      <c r="Y1297" s="52">
        <v>0</v>
      </c>
      <c r="Z1297" s="52">
        <v>13733.348836871288</v>
      </c>
      <c r="AA1297" s="52">
        <v>0</v>
      </c>
      <c r="AB1297" s="138">
        <f t="shared" si="686"/>
        <v>0</v>
      </c>
      <c r="AC1297" s="52">
        <v>13217.497546273456</v>
      </c>
      <c r="AD1297" s="138">
        <f t="shared" si="667"/>
        <v>0</v>
      </c>
      <c r="AE1297" s="138">
        <f t="shared" si="668"/>
        <v>1326</v>
      </c>
      <c r="AF1297" s="138">
        <f t="shared" si="669"/>
        <v>0</v>
      </c>
      <c r="AG1297" s="138">
        <f t="shared" si="670"/>
        <v>0</v>
      </c>
      <c r="AH1297" s="29"/>
      <c r="AI1297" s="29"/>
      <c r="AJ1297" s="15"/>
      <c r="AK1297" s="51">
        <f t="shared" ca="1" si="671"/>
        <v>969104.30427505577</v>
      </c>
      <c r="AL1297" s="15">
        <f t="shared" ca="1" si="672"/>
        <v>1052275.0442750559</v>
      </c>
      <c r="AM1297" s="49">
        <f t="shared" ca="1" si="673"/>
        <v>5815.7463750556599</v>
      </c>
      <c r="AN1297" s="49">
        <f t="shared" ca="1" si="674"/>
        <v>0</v>
      </c>
      <c r="AO1297" s="15"/>
      <c r="AP1297" s="49">
        <f t="shared" ca="1" si="675"/>
        <v>7691.3200331169119</v>
      </c>
      <c r="AQ1297" s="15">
        <f t="shared" si="687"/>
        <v>13217.497546273456</v>
      </c>
      <c r="AR1297" s="15">
        <f t="shared" si="688"/>
        <v>0</v>
      </c>
      <c r="AS1297" s="15"/>
      <c r="AT1297" s="15"/>
      <c r="AU1297" s="51">
        <f t="shared" si="676"/>
        <v>0</v>
      </c>
      <c r="AV1297" s="51">
        <f t="shared" ca="1" si="677"/>
        <v>22156.142727141392</v>
      </c>
      <c r="AW1297" s="51">
        <f t="shared" ca="1" si="689"/>
        <v>0</v>
      </c>
      <c r="AX1297" s="15">
        <f t="shared" ca="1" si="690"/>
        <v>16629.965213984848</v>
      </c>
      <c r="AY1297" s="51">
        <f t="shared" ca="1" si="691"/>
        <v>-1010.7913298148883</v>
      </c>
      <c r="AZ1297" s="52">
        <f t="shared" ca="1" si="678"/>
        <v>0</v>
      </c>
      <c r="BA1297" s="52">
        <f t="shared" ca="1" si="679"/>
        <v>0</v>
      </c>
      <c r="BB1297" s="52">
        <f t="shared" si="692"/>
        <v>0</v>
      </c>
      <c r="BC1297" s="39">
        <f t="shared" si="693"/>
        <v>0</v>
      </c>
      <c r="BD1297" s="51">
        <f t="shared" ca="1" si="694"/>
        <v>0</v>
      </c>
      <c r="BE1297" s="15">
        <f t="shared" ca="1" si="695"/>
        <v>28836.671430443417</v>
      </c>
      <c r="BF1297" s="39">
        <v>-13799.454</v>
      </c>
      <c r="BG1297" s="15">
        <f t="shared" ca="1" si="696"/>
        <v>1073128.0080805551</v>
      </c>
      <c r="BH1297" s="15"/>
      <c r="BI1297" s="15"/>
    </row>
    <row r="1298" spans="1:61" ht="11.25" x14ac:dyDescent="0.2">
      <c r="A1298" s="20">
        <v>41737</v>
      </c>
      <c r="B1298" s="20"/>
      <c r="C1298" s="20">
        <v>1</v>
      </c>
      <c r="D1298" s="20">
        <f t="shared" si="680"/>
        <v>4</v>
      </c>
      <c r="E1298" s="47">
        <f t="shared" si="681"/>
        <v>4</v>
      </c>
      <c r="F1298" s="47">
        <f t="shared" si="682"/>
        <v>44</v>
      </c>
      <c r="G1298" s="21" t="s">
        <v>1379</v>
      </c>
      <c r="H1298" s="29">
        <v>3250</v>
      </c>
      <c r="I1298" s="48"/>
      <c r="J1298" s="29">
        <f t="shared" si="683"/>
        <v>5238.8059701492539</v>
      </c>
      <c r="K1298" s="125">
        <v>304807.19999999995</v>
      </c>
      <c r="L1298" s="125">
        <v>962378.16</v>
      </c>
      <c r="M1298" s="125">
        <v>0</v>
      </c>
      <c r="N1298" s="126">
        <f t="shared" si="663"/>
        <v>594788.66639999999</v>
      </c>
      <c r="O1298" s="126">
        <f t="shared" ca="1" si="664"/>
        <v>1021643.8602856385</v>
      </c>
      <c r="P1298" s="126">
        <f t="shared" ca="1" si="665"/>
        <v>128057</v>
      </c>
      <c r="Q1298" s="49">
        <f t="shared" si="684"/>
        <v>1</v>
      </c>
      <c r="R1298" s="49">
        <f t="shared" si="685"/>
        <v>0</v>
      </c>
      <c r="S1298" s="49">
        <f ca="1">OFFSET(V!$B$7,D1298,Q1298)*H1298</f>
        <v>14592.5</v>
      </c>
      <c r="T1298" s="49">
        <f ca="1">IF(R1298&gt;0,OFFSET(V!$I$7,D1298,R1298)*IF(R1298=1,H1298-9300,IF(R1298=2,H1298-18000,IF(R1298=3,H1298-45000,0))),0)</f>
        <v>0</v>
      </c>
      <c r="U1298" s="49">
        <f>IF(AND(I1298=1,H1298&gt;20000,H1298&lt;=45000),H1298*V!$G$7,0)+IF(AND(I1298=1,H1298&gt;45000,H1298&lt;=50000),V!$G$7/5000*(50000-H1298)*H1298,0)</f>
        <v>0</v>
      </c>
      <c r="V1298" s="50">
        <f t="shared" ca="1" si="666"/>
        <v>14592.5</v>
      </c>
      <c r="W1298" s="51">
        <v>16268.099999999999</v>
      </c>
      <c r="X1298" s="51">
        <v>0</v>
      </c>
      <c r="Y1298" s="52">
        <v>0</v>
      </c>
      <c r="Z1298" s="52">
        <v>160443.74032542895</v>
      </c>
      <c r="AA1298" s="52">
        <v>10091</v>
      </c>
      <c r="AB1298" s="138">
        <f t="shared" si="686"/>
        <v>9091</v>
      </c>
      <c r="AC1298" s="52">
        <v>154417.16141169687</v>
      </c>
      <c r="AD1298" s="138">
        <f t="shared" si="667"/>
        <v>0</v>
      </c>
      <c r="AE1298" s="138">
        <f t="shared" si="668"/>
        <v>3250</v>
      </c>
      <c r="AF1298" s="138">
        <f t="shared" si="669"/>
        <v>0</v>
      </c>
      <c r="AG1298" s="138">
        <f t="shared" si="670"/>
        <v>0</v>
      </c>
      <c r="AH1298" s="29"/>
      <c r="AI1298" s="29"/>
      <c r="AJ1298" s="15"/>
      <c r="AK1298" s="51">
        <f t="shared" ca="1" si="671"/>
        <v>2375255.6477329801</v>
      </c>
      <c r="AL1298" s="15">
        <f t="shared" ca="1" si="672"/>
        <v>2534173.2477329802</v>
      </c>
      <c r="AM1298" s="49">
        <f t="shared" ca="1" si="673"/>
        <v>14254.280331018774</v>
      </c>
      <c r="AN1298" s="49">
        <f t="shared" ca="1" si="674"/>
        <v>0</v>
      </c>
      <c r="AO1298" s="15"/>
      <c r="AP1298" s="49">
        <f t="shared" ca="1" si="675"/>
        <v>89856.026291276605</v>
      </c>
      <c r="AQ1298" s="15">
        <f t="shared" si="687"/>
        <v>154417.16141169687</v>
      </c>
      <c r="AR1298" s="15">
        <f t="shared" si="688"/>
        <v>0</v>
      </c>
      <c r="AS1298" s="15"/>
      <c r="AT1298" s="15"/>
      <c r="AU1298" s="51">
        <f t="shared" si="676"/>
        <v>4545.5</v>
      </c>
      <c r="AV1298" s="51">
        <f t="shared" ca="1" si="677"/>
        <v>54304.271390052425</v>
      </c>
      <c r="AW1298" s="51">
        <f t="shared" ca="1" si="689"/>
        <v>0</v>
      </c>
      <c r="AX1298" s="15">
        <f t="shared" ca="1" si="690"/>
        <v>0</v>
      </c>
      <c r="AY1298" s="51">
        <f t="shared" ca="1" si="691"/>
        <v>0</v>
      </c>
      <c r="AZ1298" s="52">
        <f t="shared" ca="1" si="678"/>
        <v>0</v>
      </c>
      <c r="BA1298" s="52">
        <f t="shared" ca="1" si="679"/>
        <v>0</v>
      </c>
      <c r="BB1298" s="52">
        <f t="shared" si="692"/>
        <v>0</v>
      </c>
      <c r="BC1298" s="39">
        <f t="shared" si="693"/>
        <v>0</v>
      </c>
      <c r="BD1298" s="51">
        <f t="shared" ca="1" si="694"/>
        <v>0</v>
      </c>
      <c r="BE1298" s="15">
        <f t="shared" ca="1" si="695"/>
        <v>148705.79768132902</v>
      </c>
      <c r="BF1298" s="39">
        <v>-38885.472000000002</v>
      </c>
      <c r="BG1298" s="15">
        <f t="shared" ca="1" si="696"/>
        <v>2658247.8537453278</v>
      </c>
      <c r="BH1298" s="15"/>
      <c r="BI1298" s="15"/>
    </row>
    <row r="1299" spans="1:61" ht="11.25" x14ac:dyDescent="0.2">
      <c r="A1299" s="20">
        <v>41738</v>
      </c>
      <c r="B1299" s="20"/>
      <c r="C1299" s="20">
        <v>1</v>
      </c>
      <c r="D1299" s="20">
        <f t="shared" si="680"/>
        <v>4</v>
      </c>
      <c r="E1299" s="47">
        <f t="shared" si="681"/>
        <v>4</v>
      </c>
      <c r="F1299" s="47">
        <f t="shared" si="682"/>
        <v>44</v>
      </c>
      <c r="G1299" s="21" t="s">
        <v>1380</v>
      </c>
      <c r="H1299" s="29">
        <v>4068</v>
      </c>
      <c r="I1299" s="48"/>
      <c r="J1299" s="29">
        <f t="shared" si="683"/>
        <v>6557.373134328358</v>
      </c>
      <c r="K1299" s="125">
        <v>348292.9</v>
      </c>
      <c r="L1299" s="125">
        <v>1301962.28</v>
      </c>
      <c r="M1299" s="125">
        <v>0</v>
      </c>
      <c r="N1299" s="126">
        <f t="shared" si="663"/>
        <v>758536.17720000003</v>
      </c>
      <c r="O1299" s="126">
        <f t="shared" ca="1" si="664"/>
        <v>1278783.7611206083</v>
      </c>
      <c r="P1299" s="126">
        <f t="shared" ca="1" si="665"/>
        <v>156074</v>
      </c>
      <c r="Q1299" s="49">
        <f t="shared" si="684"/>
        <v>1</v>
      </c>
      <c r="R1299" s="49">
        <f t="shared" si="685"/>
        <v>0</v>
      </c>
      <c r="S1299" s="49">
        <f ca="1">OFFSET(V!$B$7,D1299,Q1299)*H1299</f>
        <v>18265.32</v>
      </c>
      <c r="T1299" s="49">
        <f ca="1">IF(R1299&gt;0,OFFSET(V!$I$7,D1299,R1299)*IF(R1299=1,H1299-9300,IF(R1299=2,H1299-18000,IF(R1299=3,H1299-45000,0))),0)</f>
        <v>0</v>
      </c>
      <c r="U1299" s="49">
        <f>IF(AND(I1299=1,H1299&gt;20000,H1299&lt;=45000),H1299*V!$G$7,0)+IF(AND(I1299=1,H1299&gt;45000,H1299&lt;=50000),V!$G$7/5000*(50000-H1299)*H1299,0)</f>
        <v>0</v>
      </c>
      <c r="V1299" s="50">
        <f t="shared" ca="1" si="666"/>
        <v>18265.32</v>
      </c>
      <c r="W1299" s="51">
        <v>21233.34</v>
      </c>
      <c r="X1299" s="51">
        <v>0</v>
      </c>
      <c r="Y1299" s="52">
        <v>0</v>
      </c>
      <c r="Z1299" s="52">
        <v>347702.18672558008</v>
      </c>
      <c r="AA1299" s="52">
        <v>1880</v>
      </c>
      <c r="AB1299" s="138">
        <f t="shared" si="686"/>
        <v>880</v>
      </c>
      <c r="AC1299" s="52">
        <v>334641.81638935691</v>
      </c>
      <c r="AD1299" s="138">
        <f t="shared" si="667"/>
        <v>0</v>
      </c>
      <c r="AE1299" s="138">
        <f t="shared" si="668"/>
        <v>4068</v>
      </c>
      <c r="AF1299" s="138">
        <f t="shared" si="669"/>
        <v>0</v>
      </c>
      <c r="AG1299" s="138">
        <f t="shared" si="670"/>
        <v>0</v>
      </c>
      <c r="AH1299" s="29"/>
      <c r="AI1299" s="29"/>
      <c r="AJ1299" s="15"/>
      <c r="AK1299" s="51">
        <f t="shared" ca="1" si="671"/>
        <v>2973089.2230700809</v>
      </c>
      <c r="AL1299" s="15">
        <f t="shared" ca="1" si="672"/>
        <v>3168661.8830700805</v>
      </c>
      <c r="AM1299" s="49">
        <f t="shared" ca="1" si="673"/>
        <v>17841.973042025962</v>
      </c>
      <c r="AN1299" s="49">
        <f t="shared" ca="1" si="674"/>
        <v>0</v>
      </c>
      <c r="AO1299" s="15"/>
      <c r="AP1299" s="49">
        <f t="shared" ca="1" si="675"/>
        <v>194729.54674689993</v>
      </c>
      <c r="AQ1299" s="15">
        <f t="shared" si="687"/>
        <v>334641.81638935691</v>
      </c>
      <c r="AR1299" s="15">
        <f t="shared" si="688"/>
        <v>0</v>
      </c>
      <c r="AS1299" s="15"/>
      <c r="AT1299" s="15"/>
      <c r="AU1299" s="51">
        <f t="shared" si="676"/>
        <v>440</v>
      </c>
      <c r="AV1299" s="51">
        <f t="shared" ca="1" si="677"/>
        <v>67972.238773764082</v>
      </c>
      <c r="AW1299" s="51">
        <f t="shared" ca="1" si="689"/>
        <v>38035.849229757208</v>
      </c>
      <c r="AX1299" s="15">
        <f t="shared" ca="1" si="690"/>
        <v>0</v>
      </c>
      <c r="AY1299" s="51">
        <f t="shared" ca="1" si="691"/>
        <v>0</v>
      </c>
      <c r="AZ1299" s="52">
        <f t="shared" ca="1" si="678"/>
        <v>0</v>
      </c>
      <c r="BA1299" s="52">
        <f t="shared" ca="1" si="679"/>
        <v>0</v>
      </c>
      <c r="BB1299" s="52">
        <f t="shared" si="692"/>
        <v>0</v>
      </c>
      <c r="BC1299" s="39">
        <f t="shared" si="693"/>
        <v>0</v>
      </c>
      <c r="BD1299" s="51">
        <f t="shared" ca="1" si="694"/>
        <v>0</v>
      </c>
      <c r="BE1299" s="15">
        <f t="shared" ca="1" si="695"/>
        <v>301177.63475042122</v>
      </c>
      <c r="BF1299" s="39">
        <v>-51024.337</v>
      </c>
      <c r="BG1299" s="15">
        <f t="shared" ca="1" si="696"/>
        <v>3436657.153862528</v>
      </c>
      <c r="BH1299" s="15"/>
      <c r="BI1299" s="15"/>
    </row>
    <row r="1300" spans="1:61" ht="11.25" x14ac:dyDescent="0.2">
      <c r="A1300" s="20">
        <v>41739</v>
      </c>
      <c r="B1300" s="20"/>
      <c r="C1300" s="20">
        <v>1</v>
      </c>
      <c r="D1300" s="20">
        <f t="shared" si="680"/>
        <v>4</v>
      </c>
      <c r="E1300" s="47">
        <f t="shared" si="681"/>
        <v>5</v>
      </c>
      <c r="F1300" s="47">
        <f t="shared" si="682"/>
        <v>45</v>
      </c>
      <c r="G1300" s="21" t="s">
        <v>1381</v>
      </c>
      <c r="H1300" s="29">
        <v>5325</v>
      </c>
      <c r="I1300" s="48"/>
      <c r="J1300" s="29">
        <f t="shared" si="683"/>
        <v>8583.5820895522393</v>
      </c>
      <c r="K1300" s="125">
        <v>552724.9</v>
      </c>
      <c r="L1300" s="125">
        <v>753430.87</v>
      </c>
      <c r="M1300" s="125">
        <v>13230</v>
      </c>
      <c r="N1300" s="126">
        <f t="shared" ref="N1300:N1363" si="697">K1300*K$2+L1300*L$2+M1300*M$2</f>
        <v>705029.96730000002</v>
      </c>
      <c r="O1300" s="126">
        <f t="shared" ref="O1300:O1363" ca="1" si="698">OFFSET($O$4,D1300,0)*J1300</f>
        <v>1673924.1710833923</v>
      </c>
      <c r="P1300" s="126">
        <f t="shared" ref="P1300:P1363" ca="1" si="699">ROUND(IF(O1300&gt;N1300,(O1300-N1300)*$P$2,0),0)</f>
        <v>290668</v>
      </c>
      <c r="Q1300" s="49">
        <f t="shared" si="684"/>
        <v>1</v>
      </c>
      <c r="R1300" s="49">
        <f t="shared" si="685"/>
        <v>0</v>
      </c>
      <c r="S1300" s="49">
        <f ca="1">OFFSET(V!$B$7,D1300,Q1300)*H1300</f>
        <v>23909.25</v>
      </c>
      <c r="T1300" s="49">
        <f ca="1">IF(R1300&gt;0,OFFSET(V!$I$7,D1300,R1300)*IF(R1300=1,H1300-9300,IF(R1300=2,H1300-18000,IF(R1300=3,H1300-45000,0))),0)</f>
        <v>0</v>
      </c>
      <c r="U1300" s="49">
        <f>IF(AND(I1300=1,H1300&gt;20000,H1300&lt;=45000),H1300*V!$G$7,0)+IF(AND(I1300=1,H1300&gt;45000,H1300&lt;=50000),V!$G$7/5000*(50000-H1300)*H1300,0)</f>
        <v>0</v>
      </c>
      <c r="V1300" s="50">
        <f t="shared" ref="V1300:V1363" ca="1" si="700">SUM(S1300:U1300)</f>
        <v>23909.25</v>
      </c>
      <c r="W1300" s="51">
        <v>24404.719999999998</v>
      </c>
      <c r="X1300" s="51">
        <v>0</v>
      </c>
      <c r="Y1300" s="52">
        <v>0</v>
      </c>
      <c r="Z1300" s="52">
        <v>163737.22956621583</v>
      </c>
      <c r="AA1300" s="52">
        <v>26990</v>
      </c>
      <c r="AB1300" s="138">
        <f t="shared" si="686"/>
        <v>25990</v>
      </c>
      <c r="AC1300" s="52">
        <v>157586.94079150149</v>
      </c>
      <c r="AD1300" s="138">
        <f t="shared" ref="AD1300:AD1363" si="701">IF(AND(H1300&lt;=$AD$1,I1300=0),0,1)</f>
        <v>0</v>
      </c>
      <c r="AE1300" s="138">
        <f t="shared" ref="AE1300:AE1363" si="702">IF(AD1300=0,H1300,0)</f>
        <v>5325</v>
      </c>
      <c r="AF1300" s="138">
        <f t="shared" ref="AF1300:AF1363" si="703">H1300-AE1300</f>
        <v>0</v>
      </c>
      <c r="AG1300" s="138">
        <f t="shared" ref="AG1300:AG1363" si="704">J1300*AD1300</f>
        <v>0</v>
      </c>
      <c r="AH1300" s="29"/>
      <c r="AI1300" s="29"/>
      <c r="AJ1300" s="15"/>
      <c r="AK1300" s="51">
        <f t="shared" ref="AK1300:AK1363" ca="1" si="705">OFFSET($AK$4,D1300,0)/OFFSET($J$4,D1300,0)*J1300</f>
        <v>3891765.0228240369</v>
      </c>
      <c r="AL1300" s="15">
        <f t="shared" ref="AL1300:AL1363" ca="1" si="706">AK1300+P1300+V1300+W1300+X1300</f>
        <v>4230746.9928240366</v>
      </c>
      <c r="AM1300" s="49">
        <f t="shared" ref="AM1300:AM1363" ca="1" si="707">OFFSET($AM$4,D1300,0)/OFFSET($H$4,D1300,0)*H1300</f>
        <v>23355.090080823069</v>
      </c>
      <c r="AN1300" s="49">
        <f t="shared" ref="AN1300:AN1363" ca="1" si="708">OFFSET($AN$4,D1300,0)/OFFSET($Y$4,D1300,0)*Y1300</f>
        <v>0</v>
      </c>
      <c r="AO1300" s="15"/>
      <c r="AP1300" s="49">
        <f t="shared" ref="AP1300:AP1363" ca="1" si="709">OFFSET($AP$4,D1300,0)/OFFSET($Z$4,D1300,0)*Z1300</f>
        <v>91700.534872352597</v>
      </c>
      <c r="AQ1300" s="15">
        <f t="shared" si="687"/>
        <v>157586.94079150149</v>
      </c>
      <c r="AR1300" s="15">
        <f t="shared" si="688"/>
        <v>0</v>
      </c>
      <c r="AS1300" s="15"/>
      <c r="AT1300" s="15"/>
      <c r="AU1300" s="51">
        <f t="shared" ref="AU1300:AU1363" si="710">IF(AD1300=0,AB1300*$AU$4,0)</f>
        <v>12995</v>
      </c>
      <c r="AV1300" s="51">
        <f t="shared" ref="AV1300:AV1363" ca="1" si="711">OFFSET($AV$4,D1300,0)/OFFSET($AE$4,D1300,0)*AE1300</f>
        <v>88975.460046778215</v>
      </c>
      <c r="AW1300" s="51">
        <f t="shared" ca="1" si="689"/>
        <v>0</v>
      </c>
      <c r="AX1300" s="15">
        <f t="shared" ca="1" si="690"/>
        <v>36084.054127629322</v>
      </c>
      <c r="AY1300" s="51">
        <f t="shared" ca="1" si="691"/>
        <v>-2193.2366416561576</v>
      </c>
      <c r="AZ1300" s="52">
        <f t="shared" ref="AZ1300:AZ1363" ca="1" si="712">OFFSET($AT$4,D1300,0)*$AZ$2/OFFSET($AF$4,D1300,0)*AF1300</f>
        <v>0</v>
      </c>
      <c r="BA1300" s="52">
        <f t="shared" ref="BA1300:BA1363" ca="1" si="713">OFFSET($AT$4,D1300,0)*$BA$2/OFFSET($AG$4,D1300,0)*AG1300</f>
        <v>0</v>
      </c>
      <c r="BB1300" s="52">
        <f t="shared" si="692"/>
        <v>0</v>
      </c>
      <c r="BC1300" s="39">
        <f t="shared" si="693"/>
        <v>0</v>
      </c>
      <c r="BD1300" s="51">
        <f t="shared" ca="1" si="694"/>
        <v>0</v>
      </c>
      <c r="BE1300" s="15">
        <f t="shared" ca="1" si="695"/>
        <v>191477.75827747464</v>
      </c>
      <c r="BF1300" s="39">
        <v>-56238.091</v>
      </c>
      <c r="BG1300" s="15">
        <f t="shared" ca="1" si="696"/>
        <v>4389341.7501823343</v>
      </c>
      <c r="BH1300" s="15"/>
      <c r="BI1300" s="15"/>
    </row>
    <row r="1301" spans="1:61" ht="11.25" x14ac:dyDescent="0.2">
      <c r="A1301" s="20">
        <v>41740</v>
      </c>
      <c r="B1301" s="20"/>
      <c r="C1301" s="20">
        <v>1</v>
      </c>
      <c r="D1301" s="20">
        <f t="shared" ref="D1301:D1364" si="714">INT(A1301/10000)</f>
        <v>4</v>
      </c>
      <c r="E1301" s="47">
        <f t="shared" si="681"/>
        <v>2</v>
      </c>
      <c r="F1301" s="47">
        <f t="shared" si="682"/>
        <v>42</v>
      </c>
      <c r="G1301" s="21" t="s">
        <v>1382</v>
      </c>
      <c r="H1301" s="29">
        <v>850</v>
      </c>
      <c r="I1301" s="48"/>
      <c r="J1301" s="29">
        <f t="shared" ref="J1301:J1364" si="715">IF(AND(I1301=1,H1301&lt;=20000),H1301*2,IF(H1301&lt;=10000,H1301*(1+41/67),IF(H1301&lt;=20000,H1301*(1+2/3),IF(H1301&lt;=50000,H1301*(2),H1301*(2+1/3))))+IF(AND(H1301&gt;9000,H1301&lt;=10000),(H1301-9000)*(110/201),0)+IF(AND(H1301&gt;18000,H1301&lt;=20000),(H1301-18000)*(3+1/3),0)+IF(AND(H1301&gt;45000,H1301&lt;=50000),(H1301-45000)*(3+1/3),0))</f>
        <v>1370.1492537313434</v>
      </c>
      <c r="K1301" s="125">
        <v>220712.35</v>
      </c>
      <c r="L1301" s="125">
        <v>137179.6</v>
      </c>
      <c r="M1301" s="125">
        <v>0</v>
      </c>
      <c r="N1301" s="126">
        <f t="shared" si="697"/>
        <v>212412.93599999999</v>
      </c>
      <c r="O1301" s="126">
        <f t="shared" ca="1" si="698"/>
        <v>267199.16345932084</v>
      </c>
      <c r="P1301" s="126">
        <f t="shared" ca="1" si="699"/>
        <v>16436</v>
      </c>
      <c r="Q1301" s="49">
        <f t="shared" ref="Q1301:Q1364" si="716">IF(AND(I1301=1,H1301&lt;=20000),3,IF(H1301&lt;=10000,1,IF(H1301&lt;=20000,2,IF(H1301&lt;=50000,3,4))))</f>
        <v>1</v>
      </c>
      <c r="R1301" s="49">
        <f t="shared" ref="R1301:R1364" si="717">IF(AND(I1301=1,H1301&lt;=45000),0,IF(AND(H1301&gt;9300,H1301&lt;=10000),1,IF(AND(H1301&gt;18000,H1301&lt;=20000),2,IF(AND(H1301&gt;45000,H1301&lt;=50000),3,0))))</f>
        <v>0</v>
      </c>
      <c r="S1301" s="49">
        <f ca="1">OFFSET(V!$B$7,D1301,Q1301)*H1301</f>
        <v>3816.5</v>
      </c>
      <c r="T1301" s="49">
        <f ca="1">IF(R1301&gt;0,OFFSET(V!$I$7,D1301,R1301)*IF(R1301=1,H1301-9300,IF(R1301=2,H1301-18000,IF(R1301=3,H1301-45000,0))),0)</f>
        <v>0</v>
      </c>
      <c r="U1301" s="49">
        <f>IF(AND(I1301=1,H1301&gt;20000,H1301&lt;=45000),H1301*V!$G$7,0)+IF(AND(I1301=1,H1301&gt;45000,H1301&lt;=50000),V!$G$7/5000*(50000-H1301)*H1301,0)</f>
        <v>0</v>
      </c>
      <c r="V1301" s="50">
        <f t="shared" ca="1" si="700"/>
        <v>3816.5</v>
      </c>
      <c r="W1301" s="51">
        <v>0</v>
      </c>
      <c r="X1301" s="51">
        <v>0</v>
      </c>
      <c r="Y1301" s="52">
        <v>0</v>
      </c>
      <c r="Z1301" s="52">
        <v>74670.872001337179</v>
      </c>
      <c r="AA1301" s="52">
        <v>60152</v>
      </c>
      <c r="AB1301" s="138">
        <f t="shared" ref="AB1301:AB1364" si="718">MAX(AA1301-$AB$3,0)</f>
        <v>59152</v>
      </c>
      <c r="AC1301" s="52">
        <v>71866.088830859546</v>
      </c>
      <c r="AD1301" s="138">
        <f t="shared" si="701"/>
        <v>0</v>
      </c>
      <c r="AE1301" s="138">
        <f t="shared" si="702"/>
        <v>850</v>
      </c>
      <c r="AF1301" s="138">
        <f t="shared" si="703"/>
        <v>0</v>
      </c>
      <c r="AG1301" s="138">
        <f t="shared" si="704"/>
        <v>0</v>
      </c>
      <c r="AH1301" s="29"/>
      <c r="AI1301" s="29"/>
      <c r="AJ1301" s="15"/>
      <c r="AK1301" s="51">
        <f t="shared" ca="1" si="705"/>
        <v>621220.70786862553</v>
      </c>
      <c r="AL1301" s="15">
        <f t="shared" ca="1" si="706"/>
        <v>641473.20786862553</v>
      </c>
      <c r="AM1301" s="49">
        <f t="shared" ca="1" si="707"/>
        <v>3728.0425481126022</v>
      </c>
      <c r="AN1301" s="49">
        <f t="shared" ca="1" si="708"/>
        <v>0</v>
      </c>
      <c r="AO1301" s="15"/>
      <c r="AP1301" s="49">
        <f t="shared" ca="1" si="709"/>
        <v>41819.193594811033</v>
      </c>
      <c r="AQ1301" s="15">
        <f t="shared" ref="AQ1301:AQ1364" si="719">IF(AD1301=0,AC1301,0)</f>
        <v>71866.088830859546</v>
      </c>
      <c r="AR1301" s="15">
        <f t="shared" ref="AR1301:AR1364" si="720">AC1301-AQ1301</f>
        <v>0</v>
      </c>
      <c r="AS1301" s="15"/>
      <c r="AT1301" s="15"/>
      <c r="AU1301" s="51">
        <f t="shared" si="710"/>
        <v>29576</v>
      </c>
      <c r="AV1301" s="51">
        <f t="shared" ca="1" si="711"/>
        <v>14202.655594321404</v>
      </c>
      <c r="AW1301" s="51">
        <f t="shared" ref="AW1301:AW1364" ca="1" si="721">IF(AD1301=0,MAX(0,AC1301*$AW$1-(AP1301+AU1301+AV1301)),0)</f>
        <v>0</v>
      </c>
      <c r="AX1301" s="15">
        <f t="shared" ref="AX1301:AX1364" ca="1" si="722">IF(AD1301=0,MAX(0,(AP1301+AU1301+AV1301)-AC1301),0)</f>
        <v>13731.760358272892</v>
      </c>
      <c r="AY1301" s="51">
        <f t="shared" ref="AY1301:AY1364" ca="1" si="723">-OFFSET($AW$4,D1301,0)/OFFSET($AX$4,D1301,0)*AX1301</f>
        <v>-834.63459692421873</v>
      </c>
      <c r="AZ1301" s="52">
        <f t="shared" ca="1" si="712"/>
        <v>0</v>
      </c>
      <c r="BA1301" s="52">
        <f t="shared" ca="1" si="713"/>
        <v>0</v>
      </c>
      <c r="BB1301" s="52">
        <f t="shared" ref="BB1301:BB1364" si="724">IF(AD1301=1,MAX(0,AC1301*$BB$1-(AP1301+AZ1301+BA1301)),0)</f>
        <v>0</v>
      </c>
      <c r="BC1301" s="39">
        <f t="shared" ref="BC1301:BC1364" si="725">IF(AD1301=1,MAX(0,(AP1301+AZ1301+BA1301)-AC1301),0)</f>
        <v>0</v>
      </c>
      <c r="BD1301" s="51">
        <f t="shared" ref="BD1301:BD1364" ca="1" si="726">-OFFSET($BB$4,D1301,0)/OFFSET($BC$4,D1301,0)*BC1301</f>
        <v>0</v>
      </c>
      <c r="BE1301" s="15">
        <f t="shared" ref="BE1301:BE1364" ca="1" si="727">AP1301+AU1301+AV1301+AW1301+AY1301+AZ1301+BA1301+BB1301+BD1301</f>
        <v>84763.214592208213</v>
      </c>
      <c r="BF1301" s="39">
        <v>-10481.878000000001</v>
      </c>
      <c r="BG1301" s="15">
        <f t="shared" ref="BG1301:BG1364" ca="1" si="728">AL1301+AM1301+AN1301+BE1301+BF1301</f>
        <v>719482.58700894634</v>
      </c>
      <c r="BH1301" s="15"/>
      <c r="BI1301" s="15"/>
    </row>
    <row r="1302" spans="1:61" ht="11.25" x14ac:dyDescent="0.2">
      <c r="A1302" s="20">
        <v>41741</v>
      </c>
      <c r="B1302" s="20"/>
      <c r="C1302" s="20">
        <v>1</v>
      </c>
      <c r="D1302" s="20">
        <f t="shared" si="714"/>
        <v>4</v>
      </c>
      <c r="E1302" s="47">
        <f t="shared" ref="E1302:E1365" si="729">IF(H1302&lt;=500,1,IF(H1302&lt;=1000,2,IF(H1302&lt;=2500,3,IF(H1302&lt;=5000,4,IF(H1302&lt;=10000,5,IF(H1302&lt;=20000,6,IF(H1302&lt;=50000,7,8)))))))</f>
        <v>3</v>
      </c>
      <c r="F1302" s="47">
        <f t="shared" ref="F1302:F1365" si="730">D1302*10+E1302</f>
        <v>43</v>
      </c>
      <c r="G1302" s="21" t="s">
        <v>1383</v>
      </c>
      <c r="H1302" s="29">
        <v>1464</v>
      </c>
      <c r="I1302" s="48"/>
      <c r="J1302" s="29">
        <f t="shared" si="715"/>
        <v>2359.8805970149256</v>
      </c>
      <c r="K1302" s="125">
        <v>120079.75</v>
      </c>
      <c r="L1302" s="125">
        <v>104159.78</v>
      </c>
      <c r="M1302" s="125">
        <v>0</v>
      </c>
      <c r="N1302" s="126">
        <f t="shared" si="697"/>
        <v>127079.73420000001</v>
      </c>
      <c r="O1302" s="126">
        <f t="shared" ca="1" si="698"/>
        <v>460211.26506405382</v>
      </c>
      <c r="P1302" s="126">
        <f t="shared" ca="1" si="699"/>
        <v>99939</v>
      </c>
      <c r="Q1302" s="49">
        <f t="shared" si="716"/>
        <v>1</v>
      </c>
      <c r="R1302" s="49">
        <f t="shared" si="717"/>
        <v>0</v>
      </c>
      <c r="S1302" s="49">
        <f ca="1">OFFSET(V!$B$7,D1302,Q1302)*H1302</f>
        <v>6573.3600000000006</v>
      </c>
      <c r="T1302" s="49">
        <f ca="1">IF(R1302&gt;0,OFFSET(V!$I$7,D1302,R1302)*IF(R1302=1,H1302-9300,IF(R1302=2,H1302-18000,IF(R1302=3,H1302-45000,0))),0)</f>
        <v>0</v>
      </c>
      <c r="U1302" s="49">
        <f>IF(AND(I1302=1,H1302&gt;20000,H1302&lt;=45000),H1302*V!$G$7,0)+IF(AND(I1302=1,H1302&gt;45000,H1302&lt;=50000),V!$G$7/5000*(50000-H1302)*H1302,0)</f>
        <v>0</v>
      </c>
      <c r="V1302" s="50">
        <f t="shared" ca="1" si="700"/>
        <v>6573.3600000000006</v>
      </c>
      <c r="W1302" s="51">
        <v>0</v>
      </c>
      <c r="X1302" s="51">
        <v>0</v>
      </c>
      <c r="Y1302" s="52">
        <v>0</v>
      </c>
      <c r="Z1302" s="52">
        <v>30336.329876528849</v>
      </c>
      <c r="AA1302" s="52">
        <v>41445</v>
      </c>
      <c r="AB1302" s="138">
        <f t="shared" si="718"/>
        <v>40445</v>
      </c>
      <c r="AC1302" s="52">
        <v>29196.838329005175</v>
      </c>
      <c r="AD1302" s="138">
        <f t="shared" si="701"/>
        <v>0</v>
      </c>
      <c r="AE1302" s="138">
        <f t="shared" si="702"/>
        <v>1464</v>
      </c>
      <c r="AF1302" s="138">
        <f t="shared" si="703"/>
        <v>0</v>
      </c>
      <c r="AG1302" s="138">
        <f t="shared" si="704"/>
        <v>0</v>
      </c>
      <c r="AH1302" s="29"/>
      <c r="AI1302" s="29"/>
      <c r="AJ1302" s="15"/>
      <c r="AK1302" s="51">
        <f t="shared" ca="1" si="705"/>
        <v>1069961.3133172563</v>
      </c>
      <c r="AL1302" s="15">
        <f t="shared" ca="1" si="706"/>
        <v>1176473.6733172564</v>
      </c>
      <c r="AM1302" s="49">
        <f t="shared" ca="1" si="707"/>
        <v>6421.0050475727649</v>
      </c>
      <c r="AN1302" s="49">
        <f t="shared" ca="1" si="708"/>
        <v>0</v>
      </c>
      <c r="AO1302" s="15"/>
      <c r="AP1302" s="49">
        <f t="shared" ca="1" si="709"/>
        <v>16989.768808912417</v>
      </c>
      <c r="AQ1302" s="15">
        <f t="shared" si="719"/>
        <v>29196.838329005175</v>
      </c>
      <c r="AR1302" s="15">
        <f t="shared" si="720"/>
        <v>0</v>
      </c>
      <c r="AS1302" s="15"/>
      <c r="AT1302" s="15"/>
      <c r="AU1302" s="51">
        <f t="shared" si="710"/>
        <v>20222.5</v>
      </c>
      <c r="AV1302" s="51">
        <f t="shared" ca="1" si="711"/>
        <v>24461.985635395926</v>
      </c>
      <c r="AW1302" s="51">
        <f t="shared" ca="1" si="721"/>
        <v>0</v>
      </c>
      <c r="AX1302" s="15">
        <f t="shared" ca="1" si="722"/>
        <v>32477.416115303164</v>
      </c>
      <c r="AY1302" s="51">
        <f t="shared" ca="1" si="723"/>
        <v>-1974.0204024318941</v>
      </c>
      <c r="AZ1302" s="52">
        <f t="shared" ca="1" si="712"/>
        <v>0</v>
      </c>
      <c r="BA1302" s="52">
        <f t="shared" ca="1" si="713"/>
        <v>0</v>
      </c>
      <c r="BB1302" s="52">
        <f t="shared" si="724"/>
        <v>0</v>
      </c>
      <c r="BC1302" s="39">
        <f t="shared" si="725"/>
        <v>0</v>
      </c>
      <c r="BD1302" s="51">
        <f t="shared" ca="1" si="726"/>
        <v>0</v>
      </c>
      <c r="BE1302" s="15">
        <f t="shared" ca="1" si="727"/>
        <v>59700.234041876443</v>
      </c>
      <c r="BF1302" s="39">
        <v>-14451.806</v>
      </c>
      <c r="BG1302" s="15">
        <f t="shared" ca="1" si="728"/>
        <v>1228143.1064067055</v>
      </c>
      <c r="BH1302" s="15"/>
      <c r="BI1302" s="15"/>
    </row>
    <row r="1303" spans="1:61" ht="11.25" x14ac:dyDescent="0.2">
      <c r="A1303" s="20">
        <v>41742</v>
      </c>
      <c r="B1303" s="20"/>
      <c r="C1303" s="20">
        <v>1</v>
      </c>
      <c r="D1303" s="20">
        <f t="shared" si="714"/>
        <v>4</v>
      </c>
      <c r="E1303" s="47">
        <f t="shared" si="729"/>
        <v>4</v>
      </c>
      <c r="F1303" s="47">
        <f t="shared" si="730"/>
        <v>44</v>
      </c>
      <c r="G1303" s="21" t="s">
        <v>1384</v>
      </c>
      <c r="H1303" s="29">
        <v>3768</v>
      </c>
      <c r="I1303" s="48"/>
      <c r="J1303" s="29">
        <f t="shared" si="715"/>
        <v>6073.7910447761196</v>
      </c>
      <c r="K1303" s="125">
        <v>298235.84999999998</v>
      </c>
      <c r="L1303" s="125">
        <v>772340.47</v>
      </c>
      <c r="M1303" s="125">
        <v>0</v>
      </c>
      <c r="N1303" s="126">
        <f t="shared" si="697"/>
        <v>515942.59529999999</v>
      </c>
      <c r="O1303" s="126">
        <f t="shared" ca="1" si="698"/>
        <v>1184478.1740173188</v>
      </c>
      <c r="P1303" s="126">
        <f t="shared" ca="1" si="699"/>
        <v>200561</v>
      </c>
      <c r="Q1303" s="49">
        <f t="shared" si="716"/>
        <v>1</v>
      </c>
      <c r="R1303" s="49">
        <f t="shared" si="717"/>
        <v>0</v>
      </c>
      <c r="S1303" s="49">
        <f ca="1">OFFSET(V!$B$7,D1303,Q1303)*H1303</f>
        <v>16918.32</v>
      </c>
      <c r="T1303" s="49">
        <f ca="1">IF(R1303&gt;0,OFFSET(V!$I$7,D1303,R1303)*IF(R1303=1,H1303-9300,IF(R1303=2,H1303-18000,IF(R1303=3,H1303-45000,0))),0)</f>
        <v>0</v>
      </c>
      <c r="U1303" s="49">
        <f>IF(AND(I1303=1,H1303&gt;20000,H1303&lt;=45000),H1303*V!$G$7,0)+IF(AND(I1303=1,H1303&gt;45000,H1303&lt;=50000),V!$G$7/5000*(50000-H1303)*H1303,0)</f>
        <v>0</v>
      </c>
      <c r="V1303" s="50">
        <f t="shared" ca="1" si="700"/>
        <v>16918.32</v>
      </c>
      <c r="W1303" s="51">
        <v>15764.38</v>
      </c>
      <c r="X1303" s="51">
        <v>0</v>
      </c>
      <c r="Y1303" s="52">
        <v>0</v>
      </c>
      <c r="Z1303" s="52">
        <v>97842.794125128072</v>
      </c>
      <c r="AA1303" s="52">
        <v>76450</v>
      </c>
      <c r="AB1303" s="138">
        <f t="shared" si="718"/>
        <v>75450</v>
      </c>
      <c r="AC1303" s="52">
        <v>94167.628495486671</v>
      </c>
      <c r="AD1303" s="138">
        <f t="shared" si="701"/>
        <v>0</v>
      </c>
      <c r="AE1303" s="138">
        <f t="shared" si="702"/>
        <v>3768</v>
      </c>
      <c r="AF1303" s="138">
        <f t="shared" si="703"/>
        <v>0</v>
      </c>
      <c r="AG1303" s="138">
        <f t="shared" si="704"/>
        <v>0</v>
      </c>
      <c r="AH1303" s="29"/>
      <c r="AI1303" s="29"/>
      <c r="AJ1303" s="15"/>
      <c r="AK1303" s="51">
        <f t="shared" ca="1" si="705"/>
        <v>2753834.8555870368</v>
      </c>
      <c r="AL1303" s="15">
        <f t="shared" ca="1" si="706"/>
        <v>2987078.5555870365</v>
      </c>
      <c r="AM1303" s="49">
        <f t="shared" ca="1" si="707"/>
        <v>16526.193319162689</v>
      </c>
      <c r="AN1303" s="49">
        <f t="shared" ca="1" si="708"/>
        <v>0</v>
      </c>
      <c r="AO1303" s="15"/>
      <c r="AP1303" s="49">
        <f t="shared" ca="1" si="709"/>
        <v>54796.557743462508</v>
      </c>
      <c r="AQ1303" s="15">
        <f t="shared" si="719"/>
        <v>94167.628495486671</v>
      </c>
      <c r="AR1303" s="15">
        <f t="shared" si="720"/>
        <v>0</v>
      </c>
      <c r="AS1303" s="15"/>
      <c r="AT1303" s="15"/>
      <c r="AU1303" s="51">
        <f t="shared" si="710"/>
        <v>37725</v>
      </c>
      <c r="AV1303" s="51">
        <f t="shared" ca="1" si="711"/>
        <v>62959.536799297704</v>
      </c>
      <c r="AW1303" s="51">
        <f t="shared" ca="1" si="721"/>
        <v>0</v>
      </c>
      <c r="AX1303" s="15">
        <f t="shared" ca="1" si="722"/>
        <v>61313.466047273527</v>
      </c>
      <c r="AY1303" s="51">
        <f t="shared" ca="1" si="723"/>
        <v>-3726.713741371274</v>
      </c>
      <c r="AZ1303" s="52">
        <f t="shared" ca="1" si="712"/>
        <v>0</v>
      </c>
      <c r="BA1303" s="52">
        <f t="shared" ca="1" si="713"/>
        <v>0</v>
      </c>
      <c r="BB1303" s="52">
        <f t="shared" si="724"/>
        <v>0</v>
      </c>
      <c r="BC1303" s="39">
        <f t="shared" si="725"/>
        <v>0</v>
      </c>
      <c r="BD1303" s="51">
        <f t="shared" ca="1" si="726"/>
        <v>0</v>
      </c>
      <c r="BE1303" s="15">
        <f t="shared" ca="1" si="727"/>
        <v>151754.38080138894</v>
      </c>
      <c r="BF1303" s="39">
        <v>-41479.493999999999</v>
      </c>
      <c r="BG1303" s="15">
        <f t="shared" ca="1" si="728"/>
        <v>3113879.6357075884</v>
      </c>
      <c r="BH1303" s="15"/>
      <c r="BI1303" s="15"/>
    </row>
    <row r="1304" spans="1:61" ht="11.25" x14ac:dyDescent="0.2">
      <c r="A1304" s="20">
        <v>41743</v>
      </c>
      <c r="B1304" s="20"/>
      <c r="C1304" s="20">
        <v>1</v>
      </c>
      <c r="D1304" s="20">
        <f t="shared" si="714"/>
        <v>4</v>
      </c>
      <c r="E1304" s="47">
        <f t="shared" si="729"/>
        <v>5</v>
      </c>
      <c r="F1304" s="47">
        <f t="shared" si="730"/>
        <v>45</v>
      </c>
      <c r="G1304" s="21" t="s">
        <v>1385</v>
      </c>
      <c r="H1304" s="29">
        <v>5923</v>
      </c>
      <c r="I1304" s="48"/>
      <c r="J1304" s="29">
        <f t="shared" si="715"/>
        <v>9547.5223880597023</v>
      </c>
      <c r="K1304" s="125">
        <v>341739.05</v>
      </c>
      <c r="L1304" s="125">
        <v>1025856.31</v>
      </c>
      <c r="M1304" s="125">
        <v>36236</v>
      </c>
      <c r="N1304" s="126">
        <f t="shared" si="697"/>
        <v>682372.07689999999</v>
      </c>
      <c r="O1304" s="126">
        <f t="shared" ca="1" si="698"/>
        <v>1861906.6413759498</v>
      </c>
      <c r="P1304" s="126">
        <f t="shared" ca="1" si="699"/>
        <v>353860</v>
      </c>
      <c r="Q1304" s="49">
        <f t="shared" si="716"/>
        <v>1</v>
      </c>
      <c r="R1304" s="49">
        <f t="shared" si="717"/>
        <v>0</v>
      </c>
      <c r="S1304" s="49">
        <f ca="1">OFFSET(V!$B$7,D1304,Q1304)*H1304</f>
        <v>26594.27</v>
      </c>
      <c r="T1304" s="49">
        <f ca="1">IF(R1304&gt;0,OFFSET(V!$I$7,D1304,R1304)*IF(R1304=1,H1304-9300,IF(R1304=2,H1304-18000,IF(R1304=3,H1304-45000,0))),0)</f>
        <v>0</v>
      </c>
      <c r="U1304" s="49">
        <f>IF(AND(I1304=1,H1304&gt;20000,H1304&lt;=45000),H1304*V!$G$7,0)+IF(AND(I1304=1,H1304&gt;45000,H1304&lt;=50000),V!$G$7/5000*(50000-H1304)*H1304,0)</f>
        <v>0</v>
      </c>
      <c r="V1304" s="50">
        <f t="shared" ca="1" si="700"/>
        <v>26594.27</v>
      </c>
      <c r="W1304" s="51">
        <v>31298.400000000001</v>
      </c>
      <c r="X1304" s="51">
        <v>0</v>
      </c>
      <c r="Y1304" s="52">
        <v>0</v>
      </c>
      <c r="Z1304" s="52">
        <v>168520.33749264185</v>
      </c>
      <c r="AA1304" s="52">
        <v>3650</v>
      </c>
      <c r="AB1304" s="138">
        <f t="shared" si="718"/>
        <v>2650</v>
      </c>
      <c r="AC1304" s="52">
        <v>162190.38588213825</v>
      </c>
      <c r="AD1304" s="138">
        <f t="shared" si="701"/>
        <v>0</v>
      </c>
      <c r="AE1304" s="138">
        <f t="shared" si="702"/>
        <v>5923</v>
      </c>
      <c r="AF1304" s="138">
        <f t="shared" si="703"/>
        <v>0</v>
      </c>
      <c r="AG1304" s="138">
        <f t="shared" si="704"/>
        <v>0</v>
      </c>
      <c r="AH1304" s="29"/>
      <c r="AI1304" s="29"/>
      <c r="AJ1304" s="15"/>
      <c r="AK1304" s="51">
        <f t="shared" ca="1" si="705"/>
        <v>4328812.0620069047</v>
      </c>
      <c r="AL1304" s="15">
        <f t="shared" ca="1" si="706"/>
        <v>4740564.7320069047</v>
      </c>
      <c r="AM1304" s="49">
        <f t="shared" ca="1" si="707"/>
        <v>25977.877661730523</v>
      </c>
      <c r="AN1304" s="49">
        <f t="shared" ca="1" si="708"/>
        <v>0</v>
      </c>
      <c r="AO1304" s="15"/>
      <c r="AP1304" s="49">
        <f t="shared" ca="1" si="709"/>
        <v>94379.299844542868</v>
      </c>
      <c r="AQ1304" s="15">
        <f t="shared" si="719"/>
        <v>162190.38588213825</v>
      </c>
      <c r="AR1304" s="15">
        <f t="shared" si="720"/>
        <v>0</v>
      </c>
      <c r="AS1304" s="15"/>
      <c r="AT1304" s="15"/>
      <c r="AU1304" s="51">
        <f t="shared" si="710"/>
        <v>1325</v>
      </c>
      <c r="AV1304" s="51">
        <f t="shared" ca="1" si="711"/>
        <v>98967.445982547855</v>
      </c>
      <c r="AW1304" s="51">
        <f t="shared" ca="1" si="721"/>
        <v>0</v>
      </c>
      <c r="AX1304" s="15">
        <f t="shared" ca="1" si="722"/>
        <v>32481.359944952477</v>
      </c>
      <c r="AY1304" s="51">
        <f t="shared" ca="1" si="723"/>
        <v>-1974.260113625784</v>
      </c>
      <c r="AZ1304" s="52">
        <f t="shared" ca="1" si="712"/>
        <v>0</v>
      </c>
      <c r="BA1304" s="52">
        <f t="shared" ca="1" si="713"/>
        <v>0</v>
      </c>
      <c r="BB1304" s="52">
        <f t="shared" si="724"/>
        <v>0</v>
      </c>
      <c r="BC1304" s="39">
        <f t="shared" si="725"/>
        <v>0</v>
      </c>
      <c r="BD1304" s="51">
        <f t="shared" ca="1" si="726"/>
        <v>0</v>
      </c>
      <c r="BE1304" s="15">
        <f t="shared" ca="1" si="727"/>
        <v>192697.48571346494</v>
      </c>
      <c r="BF1304" s="39">
        <v>-62408.741000000002</v>
      </c>
      <c r="BG1304" s="15">
        <f t="shared" ca="1" si="728"/>
        <v>4896831.3543820996</v>
      </c>
      <c r="BH1304" s="15"/>
      <c r="BI1304" s="15"/>
    </row>
    <row r="1305" spans="1:61" ht="11.25" x14ac:dyDescent="0.2">
      <c r="A1305" s="20">
        <v>41744</v>
      </c>
      <c r="B1305" s="20"/>
      <c r="C1305" s="20">
        <v>1</v>
      </c>
      <c r="D1305" s="20">
        <f t="shared" si="714"/>
        <v>4</v>
      </c>
      <c r="E1305" s="47">
        <f t="shared" si="729"/>
        <v>3</v>
      </c>
      <c r="F1305" s="47">
        <f t="shared" si="730"/>
        <v>43</v>
      </c>
      <c r="G1305" s="21" t="s">
        <v>1386</v>
      </c>
      <c r="H1305" s="29">
        <v>1425</v>
      </c>
      <c r="I1305" s="48"/>
      <c r="J1305" s="29">
        <f t="shared" si="715"/>
        <v>2297.0149253731342</v>
      </c>
      <c r="K1305" s="125">
        <v>67614.05</v>
      </c>
      <c r="L1305" s="125">
        <v>58987.72</v>
      </c>
      <c r="M1305" s="125">
        <v>31846</v>
      </c>
      <c r="N1305" s="126">
        <f t="shared" si="697"/>
        <v>103533.32680000001</v>
      </c>
      <c r="O1305" s="126">
        <f t="shared" ca="1" si="698"/>
        <v>447951.53874062607</v>
      </c>
      <c r="P1305" s="126">
        <f t="shared" ca="1" si="699"/>
        <v>103325</v>
      </c>
      <c r="Q1305" s="49">
        <f t="shared" si="716"/>
        <v>1</v>
      </c>
      <c r="R1305" s="49">
        <f t="shared" si="717"/>
        <v>0</v>
      </c>
      <c r="S1305" s="49">
        <f ca="1">OFFSET(V!$B$7,D1305,Q1305)*H1305</f>
        <v>6398.25</v>
      </c>
      <c r="T1305" s="49">
        <f ca="1">IF(R1305&gt;0,OFFSET(V!$I$7,D1305,R1305)*IF(R1305=1,H1305-9300,IF(R1305=2,H1305-18000,IF(R1305=3,H1305-45000,0))),0)</f>
        <v>0</v>
      </c>
      <c r="U1305" s="49">
        <f>IF(AND(I1305=1,H1305&gt;20000,H1305&lt;=45000),H1305*V!$G$7,0)+IF(AND(I1305=1,H1305&gt;45000,H1305&lt;=50000),V!$G$7/5000*(50000-H1305)*H1305,0)</f>
        <v>0</v>
      </c>
      <c r="V1305" s="50">
        <f t="shared" ca="1" si="700"/>
        <v>6398.25</v>
      </c>
      <c r="W1305" s="51">
        <v>0</v>
      </c>
      <c r="X1305" s="51">
        <v>0</v>
      </c>
      <c r="Y1305" s="52">
        <v>0</v>
      </c>
      <c r="Z1305" s="52">
        <v>32050.682034548656</v>
      </c>
      <c r="AA1305" s="52">
        <v>0</v>
      </c>
      <c r="AB1305" s="138">
        <f t="shared" si="718"/>
        <v>0</v>
      </c>
      <c r="AC1305" s="52">
        <v>30846.796085939106</v>
      </c>
      <c r="AD1305" s="138">
        <f t="shared" si="701"/>
        <v>0</v>
      </c>
      <c r="AE1305" s="138">
        <f t="shared" si="702"/>
        <v>1425</v>
      </c>
      <c r="AF1305" s="138">
        <f t="shared" si="703"/>
        <v>0</v>
      </c>
      <c r="AG1305" s="138">
        <f t="shared" si="704"/>
        <v>0</v>
      </c>
      <c r="AH1305" s="29"/>
      <c r="AI1305" s="29"/>
      <c r="AJ1305" s="15"/>
      <c r="AK1305" s="51">
        <f t="shared" ca="1" si="705"/>
        <v>1041458.2455444604</v>
      </c>
      <c r="AL1305" s="15">
        <f t="shared" ca="1" si="706"/>
        <v>1151181.4955444604</v>
      </c>
      <c r="AM1305" s="49">
        <f t="shared" ca="1" si="707"/>
        <v>6249.9536836005391</v>
      </c>
      <c r="AN1305" s="49">
        <f t="shared" ca="1" si="708"/>
        <v>0</v>
      </c>
      <c r="AO1305" s="15"/>
      <c r="AP1305" s="49">
        <f t="shared" ca="1" si="709"/>
        <v>17949.886494221202</v>
      </c>
      <c r="AQ1305" s="15">
        <f t="shared" si="719"/>
        <v>30846.796085939106</v>
      </c>
      <c r="AR1305" s="15">
        <f t="shared" si="720"/>
        <v>0</v>
      </c>
      <c r="AS1305" s="15"/>
      <c r="AT1305" s="15"/>
      <c r="AU1305" s="51">
        <f t="shared" si="710"/>
        <v>0</v>
      </c>
      <c r="AV1305" s="51">
        <f t="shared" ca="1" si="711"/>
        <v>23810.334378715295</v>
      </c>
      <c r="AW1305" s="51">
        <f t="shared" ca="1" si="721"/>
        <v>0</v>
      </c>
      <c r="AX1305" s="15">
        <f t="shared" ca="1" si="722"/>
        <v>10913.424786997388</v>
      </c>
      <c r="AY1305" s="51">
        <f t="shared" ca="1" si="723"/>
        <v>-663.33242501356835</v>
      </c>
      <c r="AZ1305" s="52">
        <f t="shared" ca="1" si="712"/>
        <v>0</v>
      </c>
      <c r="BA1305" s="52">
        <f t="shared" ca="1" si="713"/>
        <v>0</v>
      </c>
      <c r="BB1305" s="52">
        <f t="shared" si="724"/>
        <v>0</v>
      </c>
      <c r="BC1305" s="39">
        <f t="shared" si="725"/>
        <v>0</v>
      </c>
      <c r="BD1305" s="51">
        <f t="shared" ca="1" si="726"/>
        <v>0</v>
      </c>
      <c r="BE1305" s="15">
        <f t="shared" ca="1" si="727"/>
        <v>41096.888447922924</v>
      </c>
      <c r="BF1305" s="39">
        <v>-13141.437</v>
      </c>
      <c r="BG1305" s="15">
        <f t="shared" ca="1" si="728"/>
        <v>1185386.9006759839</v>
      </c>
      <c r="BH1305" s="15"/>
      <c r="BI1305" s="15"/>
    </row>
    <row r="1306" spans="1:61" ht="11.25" x14ac:dyDescent="0.2">
      <c r="A1306" s="20">
        <v>41745</v>
      </c>
      <c r="B1306" s="20"/>
      <c r="C1306" s="20">
        <v>1</v>
      </c>
      <c r="D1306" s="20">
        <f t="shared" si="714"/>
        <v>4</v>
      </c>
      <c r="E1306" s="47">
        <f t="shared" si="729"/>
        <v>3</v>
      </c>
      <c r="F1306" s="47">
        <f t="shared" si="730"/>
        <v>43</v>
      </c>
      <c r="G1306" s="21" t="s">
        <v>1387</v>
      </c>
      <c r="H1306" s="29">
        <v>1452</v>
      </c>
      <c r="I1306" s="48"/>
      <c r="J1306" s="29">
        <f t="shared" si="715"/>
        <v>2340.5373134328356</v>
      </c>
      <c r="K1306" s="125">
        <v>226958.4</v>
      </c>
      <c r="L1306" s="125">
        <v>1068805.02</v>
      </c>
      <c r="M1306" s="125">
        <v>0</v>
      </c>
      <c r="N1306" s="126">
        <f t="shared" si="697"/>
        <v>580244.00580000004</v>
      </c>
      <c r="O1306" s="126">
        <f t="shared" ca="1" si="698"/>
        <v>456439.04157992214</v>
      </c>
      <c r="P1306" s="126">
        <f t="shared" ca="1" si="699"/>
        <v>0</v>
      </c>
      <c r="Q1306" s="49">
        <f t="shared" si="716"/>
        <v>1</v>
      </c>
      <c r="R1306" s="49">
        <f t="shared" si="717"/>
        <v>0</v>
      </c>
      <c r="S1306" s="49">
        <f ca="1">OFFSET(V!$B$7,D1306,Q1306)*H1306</f>
        <v>6519.4800000000005</v>
      </c>
      <c r="T1306" s="49">
        <f ca="1">IF(R1306&gt;0,OFFSET(V!$I$7,D1306,R1306)*IF(R1306=1,H1306-9300,IF(R1306=2,H1306-18000,IF(R1306=3,H1306-45000,0))),0)</f>
        <v>0</v>
      </c>
      <c r="U1306" s="49">
        <f>IF(AND(I1306=1,H1306&gt;20000,H1306&lt;=45000),H1306*V!$G$7,0)+IF(AND(I1306=1,H1306&gt;45000,H1306&lt;=50000),V!$G$7/5000*(50000-H1306)*H1306,0)</f>
        <v>0</v>
      </c>
      <c r="V1306" s="50">
        <f t="shared" ca="1" si="700"/>
        <v>6519.4800000000005</v>
      </c>
      <c r="W1306" s="51">
        <v>0</v>
      </c>
      <c r="X1306" s="51">
        <v>0</v>
      </c>
      <c r="Y1306" s="52">
        <v>6.0000000000000002E-5</v>
      </c>
      <c r="Z1306" s="52">
        <v>98009.549210409648</v>
      </c>
      <c r="AA1306" s="52">
        <v>72428</v>
      </c>
      <c r="AB1306" s="138">
        <f t="shared" si="718"/>
        <v>71428</v>
      </c>
      <c r="AC1306" s="52">
        <v>94328.119935463808</v>
      </c>
      <c r="AD1306" s="138">
        <f t="shared" si="701"/>
        <v>0</v>
      </c>
      <c r="AE1306" s="138">
        <f t="shared" si="702"/>
        <v>1452</v>
      </c>
      <c r="AF1306" s="138">
        <f t="shared" si="703"/>
        <v>0</v>
      </c>
      <c r="AG1306" s="138">
        <f t="shared" si="704"/>
        <v>0</v>
      </c>
      <c r="AH1306" s="29"/>
      <c r="AI1306" s="29"/>
      <c r="AJ1306" s="15"/>
      <c r="AK1306" s="51">
        <f t="shared" ca="1" si="705"/>
        <v>1061191.1386179344</v>
      </c>
      <c r="AL1306" s="15">
        <f t="shared" ca="1" si="706"/>
        <v>1067710.6186179344</v>
      </c>
      <c r="AM1306" s="49">
        <f t="shared" ca="1" si="707"/>
        <v>6368.373858658234</v>
      </c>
      <c r="AN1306" s="49">
        <f t="shared" ca="1" si="708"/>
        <v>2.4318082504890142</v>
      </c>
      <c r="AO1306" s="15"/>
      <c r="AP1306" s="49">
        <f t="shared" ca="1" si="709"/>
        <v>54889.948419202636</v>
      </c>
      <c r="AQ1306" s="15">
        <f t="shared" si="719"/>
        <v>94328.119935463808</v>
      </c>
      <c r="AR1306" s="15">
        <f t="shared" si="720"/>
        <v>0</v>
      </c>
      <c r="AS1306" s="15"/>
      <c r="AT1306" s="15"/>
      <c r="AU1306" s="51">
        <f t="shared" si="710"/>
        <v>35714</v>
      </c>
      <c r="AV1306" s="51">
        <f t="shared" ca="1" si="711"/>
        <v>24261.477556417271</v>
      </c>
      <c r="AW1306" s="51">
        <f t="shared" ca="1" si="721"/>
        <v>0</v>
      </c>
      <c r="AX1306" s="15">
        <f t="shared" ca="1" si="722"/>
        <v>20537.306040156109</v>
      </c>
      <c r="AY1306" s="51">
        <f t="shared" ca="1" si="723"/>
        <v>-1248.2846846659463</v>
      </c>
      <c r="AZ1306" s="52">
        <f t="shared" ca="1" si="712"/>
        <v>0</v>
      </c>
      <c r="BA1306" s="52">
        <f t="shared" ca="1" si="713"/>
        <v>0</v>
      </c>
      <c r="BB1306" s="52">
        <f t="shared" si="724"/>
        <v>0</v>
      </c>
      <c r="BC1306" s="39">
        <f t="shared" si="725"/>
        <v>0</v>
      </c>
      <c r="BD1306" s="51">
        <f t="shared" ca="1" si="726"/>
        <v>0</v>
      </c>
      <c r="BE1306" s="15">
        <f t="shared" ca="1" si="727"/>
        <v>113617.14129095396</v>
      </c>
      <c r="BF1306" s="39">
        <v>-23857.483</v>
      </c>
      <c r="BG1306" s="15">
        <f t="shared" ca="1" si="728"/>
        <v>1163841.0825757971</v>
      </c>
      <c r="BH1306" s="15"/>
      <c r="BI1306" s="15"/>
    </row>
    <row r="1307" spans="1:61" ht="11.25" x14ac:dyDescent="0.2">
      <c r="A1307" s="20">
        <v>41746</v>
      </c>
      <c r="B1307" s="20"/>
      <c r="C1307" s="20">
        <v>1</v>
      </c>
      <c r="D1307" s="20">
        <f t="shared" si="714"/>
        <v>4</v>
      </c>
      <c r="E1307" s="47">
        <f t="shared" si="729"/>
        <v>6</v>
      </c>
      <c r="F1307" s="47">
        <f t="shared" si="730"/>
        <v>46</v>
      </c>
      <c r="G1307" s="21" t="s">
        <v>1388</v>
      </c>
      <c r="H1307" s="29">
        <v>11953</v>
      </c>
      <c r="I1307" s="48"/>
      <c r="J1307" s="29">
        <f t="shared" si="715"/>
        <v>19921.666666666664</v>
      </c>
      <c r="K1307" s="125">
        <v>1383818.7</v>
      </c>
      <c r="L1307" s="125">
        <v>5982275.8799999999</v>
      </c>
      <c r="M1307" s="125">
        <v>0</v>
      </c>
      <c r="N1307" s="126">
        <f t="shared" si="697"/>
        <v>3329437.0571999997</v>
      </c>
      <c r="O1307" s="126">
        <f t="shared" ca="1" si="698"/>
        <v>3885016.6531510623</v>
      </c>
      <c r="P1307" s="126">
        <f t="shared" ca="1" si="699"/>
        <v>166674</v>
      </c>
      <c r="Q1307" s="49">
        <f t="shared" si="716"/>
        <v>2</v>
      </c>
      <c r="R1307" s="49">
        <f t="shared" si="717"/>
        <v>0</v>
      </c>
      <c r="S1307" s="49">
        <f ca="1">OFFSET(V!$B$7,D1307,Q1307)*H1307</f>
        <v>1089396.42</v>
      </c>
      <c r="T1307" s="49">
        <f ca="1">IF(R1307&gt;0,OFFSET(V!$I$7,D1307,R1307)*IF(R1307=1,H1307-9300,IF(R1307=2,H1307-18000,IF(R1307=3,H1307-45000,0))),0)</f>
        <v>0</v>
      </c>
      <c r="U1307" s="49">
        <f>IF(AND(I1307=1,H1307&gt;20000,H1307&lt;=45000),H1307*V!$G$7,0)+IF(AND(I1307=1,H1307&gt;45000,H1307&lt;=50000),V!$G$7/5000*(50000-H1307)*H1307,0)</f>
        <v>0</v>
      </c>
      <c r="V1307" s="50">
        <f t="shared" ca="1" si="700"/>
        <v>1089396.42</v>
      </c>
      <c r="W1307" s="51">
        <v>82676.58</v>
      </c>
      <c r="X1307" s="51">
        <v>0</v>
      </c>
      <c r="Y1307" s="52">
        <v>3.2036600000000002</v>
      </c>
      <c r="Z1307" s="52">
        <v>958478.91397716606</v>
      </c>
      <c r="AA1307" s="52">
        <v>41046</v>
      </c>
      <c r="AB1307" s="138">
        <f t="shared" si="718"/>
        <v>40046</v>
      </c>
      <c r="AC1307" s="52">
        <v>922476.58194155386</v>
      </c>
      <c r="AD1307" s="138">
        <f t="shared" si="701"/>
        <v>1</v>
      </c>
      <c r="AE1307" s="138">
        <f t="shared" si="702"/>
        <v>0</v>
      </c>
      <c r="AF1307" s="138">
        <f t="shared" si="703"/>
        <v>11953</v>
      </c>
      <c r="AG1307" s="138">
        <f t="shared" si="704"/>
        <v>19921.666666666664</v>
      </c>
      <c r="AH1307" s="29"/>
      <c r="AI1307" s="29"/>
      <c r="AJ1307" s="15"/>
      <c r="AK1307" s="51">
        <f t="shared" ca="1" si="705"/>
        <v>9032411.4945042953</v>
      </c>
      <c r="AL1307" s="15">
        <f t="shared" ca="1" si="706"/>
        <v>10371158.494504295</v>
      </c>
      <c r="AM1307" s="49">
        <f t="shared" ca="1" si="707"/>
        <v>52425.050091282275</v>
      </c>
      <c r="AN1307" s="49">
        <f t="shared" ca="1" si="708"/>
        <v>129844.78032936058</v>
      </c>
      <c r="AO1307" s="15"/>
      <c r="AP1307" s="49">
        <f t="shared" ca="1" si="709"/>
        <v>536793.18569411582</v>
      </c>
      <c r="AQ1307" s="15">
        <f t="shared" si="719"/>
        <v>0</v>
      </c>
      <c r="AR1307" s="15">
        <f t="shared" si="720"/>
        <v>922476.58194155386</v>
      </c>
      <c r="AS1307" s="15"/>
      <c r="AT1307" s="15"/>
      <c r="AU1307" s="51">
        <f t="shared" si="710"/>
        <v>0</v>
      </c>
      <c r="AV1307" s="51">
        <f t="shared" ca="1" si="711"/>
        <v>0</v>
      </c>
      <c r="AW1307" s="51">
        <f t="shared" si="721"/>
        <v>0</v>
      </c>
      <c r="AX1307" s="15">
        <f t="shared" si="722"/>
        <v>0</v>
      </c>
      <c r="AY1307" s="51">
        <f t="shared" ca="1" si="723"/>
        <v>0</v>
      </c>
      <c r="AZ1307" s="52">
        <f t="shared" ca="1" si="712"/>
        <v>188259.39170481468</v>
      </c>
      <c r="BA1307" s="52">
        <f t="shared" ca="1" si="713"/>
        <v>148758.22060688058</v>
      </c>
      <c r="BB1307" s="52">
        <f t="shared" ca="1" si="724"/>
        <v>0</v>
      </c>
      <c r="BC1307" s="39">
        <f t="shared" ca="1" si="725"/>
        <v>0</v>
      </c>
      <c r="BD1307" s="51">
        <f t="shared" ca="1" si="726"/>
        <v>0</v>
      </c>
      <c r="BE1307" s="15">
        <f t="shared" ca="1" si="727"/>
        <v>873810.79800581106</v>
      </c>
      <c r="BF1307" s="39">
        <v>-183164.255</v>
      </c>
      <c r="BG1307" s="15">
        <f t="shared" ca="1" si="728"/>
        <v>11244074.867930748</v>
      </c>
      <c r="BH1307" s="15"/>
      <c r="BI1307" s="15"/>
    </row>
    <row r="1308" spans="1:61" ht="11.25" x14ac:dyDescent="0.2">
      <c r="A1308" s="20">
        <v>41747</v>
      </c>
      <c r="B1308" s="20"/>
      <c r="C1308" s="20">
        <v>1</v>
      </c>
      <c r="D1308" s="20">
        <f t="shared" si="714"/>
        <v>4</v>
      </c>
      <c r="E1308" s="47">
        <f t="shared" si="729"/>
        <v>4</v>
      </c>
      <c r="F1308" s="47">
        <f t="shared" si="730"/>
        <v>44</v>
      </c>
      <c r="G1308" s="21" t="s">
        <v>1389</v>
      </c>
      <c r="H1308" s="29">
        <v>4721</v>
      </c>
      <c r="I1308" s="48"/>
      <c r="J1308" s="29">
        <f t="shared" si="715"/>
        <v>7609.9701492537315</v>
      </c>
      <c r="K1308" s="125">
        <v>333390.15000000002</v>
      </c>
      <c r="L1308" s="125">
        <v>1451043.05</v>
      </c>
      <c r="M1308" s="125">
        <v>0</v>
      </c>
      <c r="N1308" s="126">
        <f t="shared" si="697"/>
        <v>805947.69750000001</v>
      </c>
      <c r="O1308" s="126">
        <f t="shared" ca="1" si="698"/>
        <v>1484055.5890487691</v>
      </c>
      <c r="P1308" s="126">
        <f t="shared" ca="1" si="699"/>
        <v>203432</v>
      </c>
      <c r="Q1308" s="49">
        <f t="shared" si="716"/>
        <v>1</v>
      </c>
      <c r="R1308" s="49">
        <f t="shared" si="717"/>
        <v>0</v>
      </c>
      <c r="S1308" s="49">
        <f ca="1">OFFSET(V!$B$7,D1308,Q1308)*H1308</f>
        <v>21197.29</v>
      </c>
      <c r="T1308" s="49">
        <f ca="1">IF(R1308&gt;0,OFFSET(V!$I$7,D1308,R1308)*IF(R1308=1,H1308-9300,IF(R1308=2,H1308-18000,IF(R1308=3,H1308-45000,0))),0)</f>
        <v>0</v>
      </c>
      <c r="U1308" s="49">
        <f>IF(AND(I1308=1,H1308&gt;20000,H1308&lt;=45000),H1308*V!$G$7,0)+IF(AND(I1308=1,H1308&gt;45000,H1308&lt;=50000),V!$G$7/5000*(50000-H1308)*H1308,0)</f>
        <v>0</v>
      </c>
      <c r="V1308" s="50">
        <f t="shared" ca="1" si="700"/>
        <v>21197.29</v>
      </c>
      <c r="W1308" s="51">
        <v>24476.68</v>
      </c>
      <c r="X1308" s="51">
        <v>0</v>
      </c>
      <c r="Y1308" s="52">
        <v>0</v>
      </c>
      <c r="Z1308" s="52">
        <v>211740.96494989208</v>
      </c>
      <c r="AA1308" s="52">
        <v>8668</v>
      </c>
      <c r="AB1308" s="138">
        <f t="shared" si="718"/>
        <v>7668</v>
      </c>
      <c r="AC1308" s="52">
        <v>203787.56251766233</v>
      </c>
      <c r="AD1308" s="138">
        <f t="shared" si="701"/>
        <v>0</v>
      </c>
      <c r="AE1308" s="138">
        <f t="shared" si="702"/>
        <v>4721</v>
      </c>
      <c r="AF1308" s="138">
        <f t="shared" si="703"/>
        <v>0</v>
      </c>
      <c r="AG1308" s="138">
        <f t="shared" si="704"/>
        <v>0</v>
      </c>
      <c r="AH1308" s="29"/>
      <c r="AI1308" s="29"/>
      <c r="AJ1308" s="15"/>
      <c r="AK1308" s="51">
        <f t="shared" ca="1" si="705"/>
        <v>3450332.8962915074</v>
      </c>
      <c r="AL1308" s="15">
        <f t="shared" ca="1" si="706"/>
        <v>3699438.8662915076</v>
      </c>
      <c r="AM1308" s="49">
        <f t="shared" ca="1" si="707"/>
        <v>20705.986905458347</v>
      </c>
      <c r="AN1308" s="49">
        <f t="shared" ca="1" si="708"/>
        <v>0</v>
      </c>
      <c r="AO1308" s="15"/>
      <c r="AP1308" s="49">
        <f t="shared" ca="1" si="709"/>
        <v>118584.88012612288</v>
      </c>
      <c r="AQ1308" s="15">
        <f t="shared" si="719"/>
        <v>203787.56251766233</v>
      </c>
      <c r="AR1308" s="15">
        <f t="shared" si="720"/>
        <v>0</v>
      </c>
      <c r="AS1308" s="15"/>
      <c r="AT1308" s="15"/>
      <c r="AU1308" s="51">
        <f t="shared" si="710"/>
        <v>3834</v>
      </c>
      <c r="AV1308" s="51">
        <f t="shared" ca="1" si="711"/>
        <v>78883.22007151923</v>
      </c>
      <c r="AW1308" s="51">
        <f t="shared" ca="1" si="721"/>
        <v>0</v>
      </c>
      <c r="AX1308" s="15">
        <f t="shared" ca="1" si="722"/>
        <v>0</v>
      </c>
      <c r="AY1308" s="51">
        <f t="shared" ca="1" si="723"/>
        <v>0</v>
      </c>
      <c r="AZ1308" s="52">
        <f t="shared" ca="1" si="712"/>
        <v>0</v>
      </c>
      <c r="BA1308" s="52">
        <f t="shared" ca="1" si="713"/>
        <v>0</v>
      </c>
      <c r="BB1308" s="52">
        <f t="shared" si="724"/>
        <v>0</v>
      </c>
      <c r="BC1308" s="39">
        <f t="shared" si="725"/>
        <v>0</v>
      </c>
      <c r="BD1308" s="51">
        <f t="shared" ca="1" si="726"/>
        <v>0</v>
      </c>
      <c r="BE1308" s="15">
        <f t="shared" ca="1" si="727"/>
        <v>201302.10019764211</v>
      </c>
      <c r="BF1308" s="39">
        <v>-56868.843000000001</v>
      </c>
      <c r="BG1308" s="15">
        <f t="shared" ca="1" si="728"/>
        <v>3864578.1103946082</v>
      </c>
      <c r="BH1308" s="15"/>
      <c r="BI1308" s="15"/>
    </row>
    <row r="1309" spans="1:61" ht="11.25" x14ac:dyDescent="0.2">
      <c r="A1309" s="20">
        <v>41748</v>
      </c>
      <c r="B1309" s="20"/>
      <c r="C1309" s="20">
        <v>1</v>
      </c>
      <c r="D1309" s="20">
        <f t="shared" si="714"/>
        <v>4</v>
      </c>
      <c r="E1309" s="47">
        <f t="shared" si="729"/>
        <v>2</v>
      </c>
      <c r="F1309" s="47">
        <f t="shared" si="730"/>
        <v>42</v>
      </c>
      <c r="G1309" s="21" t="s">
        <v>1390</v>
      </c>
      <c r="H1309" s="29">
        <v>921</v>
      </c>
      <c r="I1309" s="48"/>
      <c r="J1309" s="29">
        <f t="shared" si="715"/>
        <v>1484.5970149253731</v>
      </c>
      <c r="K1309" s="125">
        <v>63773.45</v>
      </c>
      <c r="L1309" s="125">
        <v>145183.21</v>
      </c>
      <c r="M1309" s="125">
        <v>0</v>
      </c>
      <c r="N1309" s="126">
        <f t="shared" si="697"/>
        <v>102538.33590000001</v>
      </c>
      <c r="O1309" s="126">
        <f t="shared" ca="1" si="698"/>
        <v>289518.15240709938</v>
      </c>
      <c r="P1309" s="126">
        <f t="shared" ca="1" si="699"/>
        <v>56094</v>
      </c>
      <c r="Q1309" s="49">
        <f t="shared" si="716"/>
        <v>1</v>
      </c>
      <c r="R1309" s="49">
        <f t="shared" si="717"/>
        <v>0</v>
      </c>
      <c r="S1309" s="49">
        <f ca="1">OFFSET(V!$B$7,D1309,Q1309)*H1309</f>
        <v>4135.29</v>
      </c>
      <c r="T1309" s="49">
        <f ca="1">IF(R1309&gt;0,OFFSET(V!$I$7,D1309,R1309)*IF(R1309=1,H1309-9300,IF(R1309=2,H1309-18000,IF(R1309=3,H1309-45000,0))),0)</f>
        <v>0</v>
      </c>
      <c r="U1309" s="49">
        <f>IF(AND(I1309=1,H1309&gt;20000,H1309&lt;=45000),H1309*V!$G$7,0)+IF(AND(I1309=1,H1309&gt;45000,H1309&lt;=50000),V!$G$7/5000*(50000-H1309)*H1309,0)</f>
        <v>0</v>
      </c>
      <c r="V1309" s="50">
        <f t="shared" ca="1" si="700"/>
        <v>4135.29</v>
      </c>
      <c r="W1309" s="51">
        <v>0</v>
      </c>
      <c r="X1309" s="51">
        <v>0</v>
      </c>
      <c r="Y1309" s="52">
        <v>0</v>
      </c>
      <c r="Z1309" s="52">
        <v>8025.6971141617532</v>
      </c>
      <c r="AA1309" s="52">
        <v>1546</v>
      </c>
      <c r="AB1309" s="138">
        <f t="shared" si="718"/>
        <v>546</v>
      </c>
      <c r="AC1309" s="52">
        <v>7724.2363223720349</v>
      </c>
      <c r="AD1309" s="138">
        <f t="shared" si="701"/>
        <v>0</v>
      </c>
      <c r="AE1309" s="138">
        <f t="shared" si="702"/>
        <v>921</v>
      </c>
      <c r="AF1309" s="138">
        <f t="shared" si="703"/>
        <v>0</v>
      </c>
      <c r="AG1309" s="138">
        <f t="shared" si="704"/>
        <v>0</v>
      </c>
      <c r="AH1309" s="29"/>
      <c r="AI1309" s="29"/>
      <c r="AJ1309" s="15"/>
      <c r="AK1309" s="51">
        <f t="shared" ca="1" si="705"/>
        <v>673110.90817294596</v>
      </c>
      <c r="AL1309" s="15">
        <f t="shared" ca="1" si="706"/>
        <v>733340.19817294599</v>
      </c>
      <c r="AM1309" s="49">
        <f t="shared" ca="1" si="707"/>
        <v>4039.4437491902431</v>
      </c>
      <c r="AN1309" s="49">
        <f t="shared" ca="1" si="708"/>
        <v>0</v>
      </c>
      <c r="AO1309" s="15"/>
      <c r="AP1309" s="49">
        <f t="shared" ca="1" si="709"/>
        <v>4494.7671341568948</v>
      </c>
      <c r="AQ1309" s="15">
        <f t="shared" si="719"/>
        <v>7724.2363223720349</v>
      </c>
      <c r="AR1309" s="15">
        <f t="shared" si="720"/>
        <v>0</v>
      </c>
      <c r="AS1309" s="15"/>
      <c r="AT1309" s="15"/>
      <c r="AU1309" s="51">
        <f t="shared" si="710"/>
        <v>273</v>
      </c>
      <c r="AV1309" s="51">
        <f t="shared" ca="1" si="711"/>
        <v>15388.99506161178</v>
      </c>
      <c r="AW1309" s="51">
        <f t="shared" ca="1" si="721"/>
        <v>0</v>
      </c>
      <c r="AX1309" s="15">
        <f t="shared" ca="1" si="722"/>
        <v>12432.52587339664</v>
      </c>
      <c r="AY1309" s="51">
        <f t="shared" ca="1" si="723"/>
        <v>-755.66540271297322</v>
      </c>
      <c r="AZ1309" s="52">
        <f t="shared" ca="1" si="712"/>
        <v>0</v>
      </c>
      <c r="BA1309" s="52">
        <f t="shared" ca="1" si="713"/>
        <v>0</v>
      </c>
      <c r="BB1309" s="52">
        <f t="shared" si="724"/>
        <v>0</v>
      </c>
      <c r="BC1309" s="39">
        <f t="shared" si="725"/>
        <v>0</v>
      </c>
      <c r="BD1309" s="51">
        <f t="shared" ca="1" si="726"/>
        <v>0</v>
      </c>
      <c r="BE1309" s="15">
        <f t="shared" ca="1" si="727"/>
        <v>19401.096793055702</v>
      </c>
      <c r="BF1309" s="39">
        <v>-9663.5030000000006</v>
      </c>
      <c r="BG1309" s="15">
        <f t="shared" ca="1" si="728"/>
        <v>747117.23571519181</v>
      </c>
      <c r="BH1309" s="15"/>
      <c r="BI1309" s="15"/>
    </row>
    <row r="1310" spans="1:61" ht="11.25" x14ac:dyDescent="0.2">
      <c r="A1310" s="20">
        <v>41749</v>
      </c>
      <c r="B1310" s="20"/>
      <c r="C1310" s="20">
        <v>1</v>
      </c>
      <c r="D1310" s="20">
        <f t="shared" si="714"/>
        <v>4</v>
      </c>
      <c r="E1310" s="47">
        <f t="shared" si="729"/>
        <v>3</v>
      </c>
      <c r="F1310" s="47">
        <f t="shared" si="730"/>
        <v>43</v>
      </c>
      <c r="G1310" s="21" t="s">
        <v>1391</v>
      </c>
      <c r="H1310" s="29">
        <v>1499</v>
      </c>
      <c r="I1310" s="48"/>
      <c r="J1310" s="29">
        <f t="shared" si="715"/>
        <v>2416.2985074626868</v>
      </c>
      <c r="K1310" s="125">
        <v>247032.7</v>
      </c>
      <c r="L1310" s="125">
        <v>115802.38</v>
      </c>
      <c r="M1310" s="125">
        <v>0</v>
      </c>
      <c r="N1310" s="126">
        <f t="shared" si="697"/>
        <v>223026.47219999999</v>
      </c>
      <c r="O1310" s="126">
        <f t="shared" ca="1" si="698"/>
        <v>471213.5835594376</v>
      </c>
      <c r="P1310" s="126">
        <f t="shared" ca="1" si="699"/>
        <v>74456</v>
      </c>
      <c r="Q1310" s="49">
        <f t="shared" si="716"/>
        <v>1</v>
      </c>
      <c r="R1310" s="49">
        <f t="shared" si="717"/>
        <v>0</v>
      </c>
      <c r="S1310" s="49">
        <f ca="1">OFFSET(V!$B$7,D1310,Q1310)*H1310</f>
        <v>6730.51</v>
      </c>
      <c r="T1310" s="49">
        <f ca="1">IF(R1310&gt;0,OFFSET(V!$I$7,D1310,R1310)*IF(R1310=1,H1310-9300,IF(R1310=2,H1310-18000,IF(R1310=3,H1310-45000,0))),0)</f>
        <v>0</v>
      </c>
      <c r="U1310" s="49">
        <f>IF(AND(I1310=1,H1310&gt;20000,H1310&lt;=45000),H1310*V!$G$7,0)+IF(AND(I1310=1,H1310&gt;45000,H1310&lt;=50000),V!$G$7/5000*(50000-H1310)*H1310,0)</f>
        <v>0</v>
      </c>
      <c r="V1310" s="50">
        <f t="shared" ca="1" si="700"/>
        <v>6730.51</v>
      </c>
      <c r="W1310" s="51">
        <v>0</v>
      </c>
      <c r="X1310" s="51">
        <v>0</v>
      </c>
      <c r="Y1310" s="52">
        <v>0</v>
      </c>
      <c r="Z1310" s="52">
        <v>119937.06532561062</v>
      </c>
      <c r="AA1310" s="52">
        <v>55212</v>
      </c>
      <c r="AB1310" s="138">
        <f t="shared" si="718"/>
        <v>54212</v>
      </c>
      <c r="AC1310" s="52">
        <v>115431.99590127438</v>
      </c>
      <c r="AD1310" s="138">
        <f t="shared" si="701"/>
        <v>0</v>
      </c>
      <c r="AE1310" s="138">
        <f t="shared" si="702"/>
        <v>1499</v>
      </c>
      <c r="AF1310" s="138">
        <f t="shared" si="703"/>
        <v>0</v>
      </c>
      <c r="AG1310" s="138">
        <f t="shared" si="704"/>
        <v>0</v>
      </c>
      <c r="AH1310" s="29"/>
      <c r="AI1310" s="29"/>
      <c r="AJ1310" s="15"/>
      <c r="AK1310" s="51">
        <f t="shared" ca="1" si="705"/>
        <v>1095540.9895236115</v>
      </c>
      <c r="AL1310" s="15">
        <f t="shared" ca="1" si="706"/>
        <v>1176727.4995236115</v>
      </c>
      <c r="AM1310" s="49">
        <f t="shared" ca="1" si="707"/>
        <v>6574.5126819068128</v>
      </c>
      <c r="AN1310" s="49">
        <f t="shared" ca="1" si="708"/>
        <v>0</v>
      </c>
      <c r="AO1310" s="15"/>
      <c r="AP1310" s="49">
        <f t="shared" ca="1" si="709"/>
        <v>67170.386786903866</v>
      </c>
      <c r="AQ1310" s="15">
        <f t="shared" si="719"/>
        <v>115431.99590127438</v>
      </c>
      <c r="AR1310" s="15">
        <f t="shared" si="720"/>
        <v>0</v>
      </c>
      <c r="AS1310" s="15"/>
      <c r="AT1310" s="15"/>
      <c r="AU1310" s="51">
        <f t="shared" si="710"/>
        <v>27106</v>
      </c>
      <c r="AV1310" s="51">
        <f t="shared" ca="1" si="711"/>
        <v>25046.800865750334</v>
      </c>
      <c r="AW1310" s="51">
        <f t="shared" ca="1" si="721"/>
        <v>0</v>
      </c>
      <c r="AX1310" s="15">
        <f t="shared" ca="1" si="722"/>
        <v>3891.1917513798253</v>
      </c>
      <c r="AY1310" s="51">
        <f t="shared" ca="1" si="723"/>
        <v>-236.51179267857736</v>
      </c>
      <c r="AZ1310" s="52">
        <f t="shared" ca="1" si="712"/>
        <v>0</v>
      </c>
      <c r="BA1310" s="52">
        <f t="shared" ca="1" si="713"/>
        <v>0</v>
      </c>
      <c r="BB1310" s="52">
        <f t="shared" si="724"/>
        <v>0</v>
      </c>
      <c r="BC1310" s="39">
        <f t="shared" si="725"/>
        <v>0</v>
      </c>
      <c r="BD1310" s="51">
        <f t="shared" ca="1" si="726"/>
        <v>0</v>
      </c>
      <c r="BE1310" s="15">
        <f t="shared" ca="1" si="727"/>
        <v>119086.67585997563</v>
      </c>
      <c r="BF1310" s="39">
        <v>-16270.944</v>
      </c>
      <c r="BG1310" s="15">
        <f t="shared" ca="1" si="728"/>
        <v>1286117.744065494</v>
      </c>
      <c r="BH1310" s="15"/>
      <c r="BI1310" s="15"/>
    </row>
    <row r="1311" spans="1:61" ht="11.25" x14ac:dyDescent="0.2">
      <c r="A1311" s="20">
        <v>41750</v>
      </c>
      <c r="B1311" s="20"/>
      <c r="C1311" s="20">
        <v>1</v>
      </c>
      <c r="D1311" s="20">
        <f t="shared" si="714"/>
        <v>4</v>
      </c>
      <c r="E1311" s="47">
        <f t="shared" si="729"/>
        <v>3</v>
      </c>
      <c r="F1311" s="47">
        <f t="shared" si="730"/>
        <v>43</v>
      </c>
      <c r="G1311" s="21" t="s">
        <v>1392</v>
      </c>
      <c r="H1311" s="29">
        <v>2043</v>
      </c>
      <c r="I1311" s="48"/>
      <c r="J1311" s="29">
        <f t="shared" si="715"/>
        <v>3293.1940298507461</v>
      </c>
      <c r="K1311" s="125">
        <v>117136.85</v>
      </c>
      <c r="L1311" s="125">
        <v>363503.91</v>
      </c>
      <c r="M1311" s="125">
        <v>0</v>
      </c>
      <c r="N1311" s="126">
        <f t="shared" si="697"/>
        <v>226105.0569</v>
      </c>
      <c r="O1311" s="126">
        <f t="shared" ca="1" si="698"/>
        <v>642221.0481734029</v>
      </c>
      <c r="P1311" s="126">
        <f t="shared" ca="1" si="699"/>
        <v>124835</v>
      </c>
      <c r="Q1311" s="49">
        <f t="shared" si="716"/>
        <v>1</v>
      </c>
      <c r="R1311" s="49">
        <f t="shared" si="717"/>
        <v>0</v>
      </c>
      <c r="S1311" s="49">
        <f ca="1">OFFSET(V!$B$7,D1311,Q1311)*H1311</f>
        <v>9173.07</v>
      </c>
      <c r="T1311" s="49">
        <f ca="1">IF(R1311&gt;0,OFFSET(V!$I$7,D1311,R1311)*IF(R1311=1,H1311-9300,IF(R1311=2,H1311-18000,IF(R1311=3,H1311-45000,0))),0)</f>
        <v>0</v>
      </c>
      <c r="U1311" s="49">
        <f>IF(AND(I1311=1,H1311&gt;20000,H1311&lt;=45000),H1311*V!$G$7,0)+IF(AND(I1311=1,H1311&gt;45000,H1311&lt;=50000),V!$G$7/5000*(50000-H1311)*H1311,0)</f>
        <v>0</v>
      </c>
      <c r="V1311" s="50">
        <f t="shared" ca="1" si="700"/>
        <v>9173.07</v>
      </c>
      <c r="W1311" s="51">
        <v>0</v>
      </c>
      <c r="X1311" s="51">
        <v>0</v>
      </c>
      <c r="Y1311" s="52">
        <v>7.5500000000000003E-3</v>
      </c>
      <c r="Z1311" s="52">
        <v>45957.413719177639</v>
      </c>
      <c r="AA1311" s="52">
        <v>2995</v>
      </c>
      <c r="AB1311" s="138">
        <f t="shared" si="718"/>
        <v>1995</v>
      </c>
      <c r="AC1311" s="52">
        <v>44231.163883017711</v>
      </c>
      <c r="AD1311" s="138">
        <f t="shared" si="701"/>
        <v>0</v>
      </c>
      <c r="AE1311" s="138">
        <f t="shared" si="702"/>
        <v>2043</v>
      </c>
      <c r="AF1311" s="138">
        <f t="shared" si="703"/>
        <v>0</v>
      </c>
      <c r="AG1311" s="138">
        <f t="shared" si="704"/>
        <v>0</v>
      </c>
      <c r="AH1311" s="29"/>
      <c r="AI1311" s="29"/>
      <c r="AJ1311" s="15"/>
      <c r="AK1311" s="51">
        <f t="shared" ca="1" si="705"/>
        <v>1493122.2425595317</v>
      </c>
      <c r="AL1311" s="15">
        <f t="shared" ca="1" si="706"/>
        <v>1627130.3125595318</v>
      </c>
      <c r="AM1311" s="49">
        <f t="shared" ca="1" si="707"/>
        <v>8960.4599126988778</v>
      </c>
      <c r="AN1311" s="49">
        <f t="shared" ca="1" si="708"/>
        <v>306.00253818653425</v>
      </c>
      <c r="AO1311" s="15"/>
      <c r="AP1311" s="49">
        <f t="shared" ca="1" si="709"/>
        <v>25738.30906119186</v>
      </c>
      <c r="AQ1311" s="15">
        <f t="shared" si="719"/>
        <v>44231.163883017711</v>
      </c>
      <c r="AR1311" s="15">
        <f t="shared" si="720"/>
        <v>0</v>
      </c>
      <c r="AS1311" s="15"/>
      <c r="AT1311" s="15"/>
      <c r="AU1311" s="51">
        <f t="shared" si="710"/>
        <v>997.5</v>
      </c>
      <c r="AV1311" s="51">
        <f t="shared" ca="1" si="711"/>
        <v>34136.500446116035</v>
      </c>
      <c r="AW1311" s="51">
        <f t="shared" ca="1" si="721"/>
        <v>0</v>
      </c>
      <c r="AX1311" s="15">
        <f t="shared" ca="1" si="722"/>
        <v>16641.145624290184</v>
      </c>
      <c r="AY1311" s="51">
        <f t="shared" ca="1" si="723"/>
        <v>-1011.4708899736133</v>
      </c>
      <c r="AZ1311" s="52">
        <f t="shared" ca="1" si="712"/>
        <v>0</v>
      </c>
      <c r="BA1311" s="52">
        <f t="shared" ca="1" si="713"/>
        <v>0</v>
      </c>
      <c r="BB1311" s="52">
        <f t="shared" si="724"/>
        <v>0</v>
      </c>
      <c r="BC1311" s="39">
        <f t="shared" si="725"/>
        <v>0</v>
      </c>
      <c r="BD1311" s="51">
        <f t="shared" ca="1" si="726"/>
        <v>0</v>
      </c>
      <c r="BE1311" s="15">
        <f t="shared" ca="1" si="727"/>
        <v>59860.838617334281</v>
      </c>
      <c r="BF1311" s="39">
        <v>-21396.321</v>
      </c>
      <c r="BG1311" s="15">
        <f t="shared" ca="1" si="728"/>
        <v>1674861.2926277516</v>
      </c>
      <c r="BH1311" s="15"/>
      <c r="BI1311" s="15"/>
    </row>
    <row r="1312" spans="1:61" ht="11.25" x14ac:dyDescent="0.2">
      <c r="A1312" s="20">
        <v>41751</v>
      </c>
      <c r="B1312" s="20"/>
      <c r="C1312" s="20">
        <v>1</v>
      </c>
      <c r="D1312" s="20">
        <f t="shared" si="714"/>
        <v>4</v>
      </c>
      <c r="E1312" s="47">
        <f t="shared" si="729"/>
        <v>3</v>
      </c>
      <c r="F1312" s="47">
        <f t="shared" si="730"/>
        <v>43</v>
      </c>
      <c r="G1312" s="21" t="s">
        <v>1393</v>
      </c>
      <c r="H1312" s="29">
        <v>1543</v>
      </c>
      <c r="I1312" s="48"/>
      <c r="J1312" s="29">
        <f t="shared" si="715"/>
        <v>2487.2238805970151</v>
      </c>
      <c r="K1312" s="125">
        <v>133128.25</v>
      </c>
      <c r="L1312" s="125">
        <v>394752.68</v>
      </c>
      <c r="M1312" s="125">
        <v>0</v>
      </c>
      <c r="N1312" s="126">
        <f t="shared" si="697"/>
        <v>249805.88519999999</v>
      </c>
      <c r="O1312" s="126">
        <f t="shared" ca="1" si="698"/>
        <v>485045.06966792006</v>
      </c>
      <c r="P1312" s="126">
        <f t="shared" ca="1" si="699"/>
        <v>70572</v>
      </c>
      <c r="Q1312" s="49">
        <f t="shared" si="716"/>
        <v>1</v>
      </c>
      <c r="R1312" s="49">
        <f t="shared" si="717"/>
        <v>0</v>
      </c>
      <c r="S1312" s="49">
        <f ca="1">OFFSET(V!$B$7,D1312,Q1312)*H1312</f>
        <v>6928.0700000000006</v>
      </c>
      <c r="T1312" s="49">
        <f ca="1">IF(R1312&gt;0,OFFSET(V!$I$7,D1312,R1312)*IF(R1312=1,H1312-9300,IF(R1312=2,H1312-18000,IF(R1312=3,H1312-45000,0))),0)</f>
        <v>0</v>
      </c>
      <c r="U1312" s="49">
        <f>IF(AND(I1312=1,H1312&gt;20000,H1312&lt;=45000),H1312*V!$G$7,0)+IF(AND(I1312=1,H1312&gt;45000,H1312&lt;=50000),V!$G$7/5000*(50000-H1312)*H1312,0)</f>
        <v>0</v>
      </c>
      <c r="V1312" s="50">
        <f t="shared" ca="1" si="700"/>
        <v>6928.0700000000006</v>
      </c>
      <c r="W1312" s="51">
        <v>0</v>
      </c>
      <c r="X1312" s="51">
        <v>0</v>
      </c>
      <c r="Y1312" s="52">
        <v>0.10150000000000001</v>
      </c>
      <c r="Z1312" s="52">
        <v>45971.890147743863</v>
      </c>
      <c r="AA1312" s="52">
        <v>11861</v>
      </c>
      <c r="AB1312" s="138">
        <f t="shared" si="718"/>
        <v>10861</v>
      </c>
      <c r="AC1312" s="52">
        <v>44245.096548773574</v>
      </c>
      <c r="AD1312" s="138">
        <f t="shared" si="701"/>
        <v>0</v>
      </c>
      <c r="AE1312" s="138">
        <f t="shared" si="702"/>
        <v>1543</v>
      </c>
      <c r="AF1312" s="138">
        <f t="shared" si="703"/>
        <v>0</v>
      </c>
      <c r="AG1312" s="138">
        <f t="shared" si="704"/>
        <v>0</v>
      </c>
      <c r="AH1312" s="29"/>
      <c r="AI1312" s="29"/>
      <c r="AJ1312" s="15"/>
      <c r="AK1312" s="51">
        <f t="shared" ca="1" si="705"/>
        <v>1127698.296754458</v>
      </c>
      <c r="AL1312" s="15">
        <f t="shared" ca="1" si="706"/>
        <v>1205198.3667544581</v>
      </c>
      <c r="AM1312" s="49">
        <f t="shared" ca="1" si="707"/>
        <v>6767.4937079267593</v>
      </c>
      <c r="AN1312" s="49">
        <f t="shared" ca="1" si="708"/>
        <v>4113.808957077249</v>
      </c>
      <c r="AO1312" s="15"/>
      <c r="AP1312" s="49">
        <f t="shared" ca="1" si="709"/>
        <v>25746.416540755799</v>
      </c>
      <c r="AQ1312" s="15">
        <f t="shared" si="719"/>
        <v>44245.096548773574</v>
      </c>
      <c r="AR1312" s="15">
        <f t="shared" si="720"/>
        <v>0</v>
      </c>
      <c r="AS1312" s="15"/>
      <c r="AT1312" s="15"/>
      <c r="AU1312" s="51">
        <f t="shared" si="710"/>
        <v>5430.5</v>
      </c>
      <c r="AV1312" s="51">
        <f t="shared" ca="1" si="711"/>
        <v>25781.997155338737</v>
      </c>
      <c r="AW1312" s="51">
        <f t="shared" ca="1" si="721"/>
        <v>0</v>
      </c>
      <c r="AX1312" s="15">
        <f t="shared" ca="1" si="722"/>
        <v>12713.817147320959</v>
      </c>
      <c r="AY1312" s="51">
        <f t="shared" ca="1" si="723"/>
        <v>-772.76265921211382</v>
      </c>
      <c r="AZ1312" s="52">
        <f t="shared" ca="1" si="712"/>
        <v>0</v>
      </c>
      <c r="BA1312" s="52">
        <f t="shared" ca="1" si="713"/>
        <v>0</v>
      </c>
      <c r="BB1312" s="52">
        <f t="shared" si="724"/>
        <v>0</v>
      </c>
      <c r="BC1312" s="39">
        <f t="shared" si="725"/>
        <v>0</v>
      </c>
      <c r="BD1312" s="51">
        <f t="shared" ca="1" si="726"/>
        <v>0</v>
      </c>
      <c r="BE1312" s="15">
        <f t="shared" ca="1" si="727"/>
        <v>56186.151036882417</v>
      </c>
      <c r="BF1312" s="39">
        <v>-17619.739000000001</v>
      </c>
      <c r="BG1312" s="15">
        <f t="shared" ca="1" si="728"/>
        <v>1254646.0814563443</v>
      </c>
      <c r="BH1312" s="15"/>
      <c r="BI1312" s="15"/>
    </row>
    <row r="1313" spans="1:61" ht="11.25" x14ac:dyDescent="0.2">
      <c r="A1313" s="20">
        <v>41752</v>
      </c>
      <c r="B1313" s="20"/>
      <c r="C1313" s="20">
        <v>1</v>
      </c>
      <c r="D1313" s="20">
        <f t="shared" si="714"/>
        <v>4</v>
      </c>
      <c r="E1313" s="47">
        <f t="shared" si="729"/>
        <v>3</v>
      </c>
      <c r="F1313" s="47">
        <f t="shared" si="730"/>
        <v>43</v>
      </c>
      <c r="G1313" s="21" t="s">
        <v>1394</v>
      </c>
      <c r="H1313" s="29">
        <v>1158</v>
      </c>
      <c r="I1313" s="48"/>
      <c r="J1313" s="29">
        <f t="shared" si="715"/>
        <v>1866.6268656716418</v>
      </c>
      <c r="K1313" s="125">
        <v>58797.25</v>
      </c>
      <c r="L1313" s="125">
        <v>97410.77</v>
      </c>
      <c r="M1313" s="125">
        <v>0</v>
      </c>
      <c r="N1313" s="126">
        <f t="shared" si="697"/>
        <v>80324.220300000001</v>
      </c>
      <c r="O1313" s="126">
        <f t="shared" ca="1" si="698"/>
        <v>364019.56621869828</v>
      </c>
      <c r="P1313" s="126">
        <f t="shared" ca="1" si="699"/>
        <v>85109</v>
      </c>
      <c r="Q1313" s="49">
        <f t="shared" si="716"/>
        <v>1</v>
      </c>
      <c r="R1313" s="49">
        <f t="shared" si="717"/>
        <v>0</v>
      </c>
      <c r="S1313" s="49">
        <f ca="1">OFFSET(V!$B$7,D1313,Q1313)*H1313</f>
        <v>5199.42</v>
      </c>
      <c r="T1313" s="49">
        <f ca="1">IF(R1313&gt;0,OFFSET(V!$I$7,D1313,R1313)*IF(R1313=1,H1313-9300,IF(R1313=2,H1313-18000,IF(R1313=3,H1313-45000,0))),0)</f>
        <v>0</v>
      </c>
      <c r="U1313" s="49">
        <f>IF(AND(I1313=1,H1313&gt;20000,H1313&lt;=45000),H1313*V!$G$7,0)+IF(AND(I1313=1,H1313&gt;45000,H1313&lt;=50000),V!$G$7/5000*(50000-H1313)*H1313,0)</f>
        <v>0</v>
      </c>
      <c r="V1313" s="50">
        <f t="shared" ca="1" si="700"/>
        <v>5199.42</v>
      </c>
      <c r="W1313" s="51">
        <v>0</v>
      </c>
      <c r="X1313" s="51">
        <v>0</v>
      </c>
      <c r="Y1313" s="52">
        <v>0</v>
      </c>
      <c r="Z1313" s="52">
        <v>18646.206841420608</v>
      </c>
      <c r="AA1313" s="52">
        <v>0</v>
      </c>
      <c r="AB1313" s="138">
        <f t="shared" si="718"/>
        <v>0</v>
      </c>
      <c r="AC1313" s="52">
        <v>17945.819049764381</v>
      </c>
      <c r="AD1313" s="138">
        <f t="shared" si="701"/>
        <v>0</v>
      </c>
      <c r="AE1313" s="138">
        <f t="shared" si="702"/>
        <v>1158</v>
      </c>
      <c r="AF1313" s="138">
        <f t="shared" si="703"/>
        <v>0</v>
      </c>
      <c r="AG1313" s="138">
        <f t="shared" si="704"/>
        <v>0</v>
      </c>
      <c r="AH1313" s="29"/>
      <c r="AI1313" s="29"/>
      <c r="AJ1313" s="15"/>
      <c r="AK1313" s="51">
        <f t="shared" ca="1" si="705"/>
        <v>846321.85848455108</v>
      </c>
      <c r="AL1313" s="15">
        <f t="shared" ca="1" si="706"/>
        <v>936630.27848455112</v>
      </c>
      <c r="AM1313" s="49">
        <f t="shared" ca="1" si="707"/>
        <v>5078.9097302522277</v>
      </c>
      <c r="AN1313" s="49">
        <f t="shared" ca="1" si="708"/>
        <v>0</v>
      </c>
      <c r="AO1313" s="15"/>
      <c r="AP1313" s="49">
        <f t="shared" ca="1" si="709"/>
        <v>10442.751139912958</v>
      </c>
      <c r="AQ1313" s="15">
        <f t="shared" si="719"/>
        <v>17945.819049764381</v>
      </c>
      <c r="AR1313" s="15">
        <f t="shared" si="720"/>
        <v>0</v>
      </c>
      <c r="AS1313" s="15"/>
      <c r="AT1313" s="15"/>
      <c r="AU1313" s="51">
        <f t="shared" si="710"/>
        <v>0</v>
      </c>
      <c r="AV1313" s="51">
        <f t="shared" ca="1" si="711"/>
        <v>19349.029621440219</v>
      </c>
      <c r="AW1313" s="51">
        <f t="shared" ca="1" si="721"/>
        <v>0</v>
      </c>
      <c r="AX1313" s="15">
        <f t="shared" ca="1" si="722"/>
        <v>11845.961711588796</v>
      </c>
      <c r="AY1313" s="51">
        <f t="shared" ca="1" si="723"/>
        <v>-720.01325542904999</v>
      </c>
      <c r="AZ1313" s="52">
        <f t="shared" ca="1" si="712"/>
        <v>0</v>
      </c>
      <c r="BA1313" s="52">
        <f t="shared" ca="1" si="713"/>
        <v>0</v>
      </c>
      <c r="BB1313" s="52">
        <f t="shared" si="724"/>
        <v>0</v>
      </c>
      <c r="BC1313" s="39">
        <f t="shared" si="725"/>
        <v>0</v>
      </c>
      <c r="BD1313" s="51">
        <f t="shared" ca="1" si="726"/>
        <v>0</v>
      </c>
      <c r="BE1313" s="15">
        <f t="shared" ca="1" si="727"/>
        <v>29071.767505924126</v>
      </c>
      <c r="BF1313" s="39">
        <v>-11113.442999999999</v>
      </c>
      <c r="BG1313" s="15">
        <f t="shared" ca="1" si="728"/>
        <v>959667.51272072748</v>
      </c>
      <c r="BH1313" s="15"/>
      <c r="BI1313" s="15"/>
    </row>
    <row r="1314" spans="1:61" ht="11.25" x14ac:dyDescent="0.2">
      <c r="A1314" s="20">
        <v>41801</v>
      </c>
      <c r="B1314" s="20"/>
      <c r="C1314" s="20">
        <v>1</v>
      </c>
      <c r="D1314" s="20">
        <f t="shared" si="714"/>
        <v>4</v>
      </c>
      <c r="E1314" s="47">
        <f t="shared" si="729"/>
        <v>2</v>
      </c>
      <c r="F1314" s="47">
        <f t="shared" si="730"/>
        <v>42</v>
      </c>
      <c r="G1314" s="21" t="s">
        <v>1395</v>
      </c>
      <c r="H1314" s="29">
        <v>560</v>
      </c>
      <c r="I1314" s="48"/>
      <c r="J1314" s="29">
        <f t="shared" si="715"/>
        <v>902.68656716417911</v>
      </c>
      <c r="K1314" s="125">
        <v>29304.400000000001</v>
      </c>
      <c r="L1314" s="125">
        <v>8920.48</v>
      </c>
      <c r="M1314" s="125">
        <v>30529</v>
      </c>
      <c r="N1314" s="126">
        <f t="shared" si="697"/>
        <v>55107.155200000001</v>
      </c>
      <c r="O1314" s="126">
        <f t="shared" ca="1" si="698"/>
        <v>176037.09592614078</v>
      </c>
      <c r="P1314" s="126">
        <f t="shared" ca="1" si="699"/>
        <v>36279</v>
      </c>
      <c r="Q1314" s="49">
        <f t="shared" si="716"/>
        <v>1</v>
      </c>
      <c r="R1314" s="49">
        <f t="shared" si="717"/>
        <v>0</v>
      </c>
      <c r="S1314" s="49">
        <f ca="1">OFFSET(V!$B$7,D1314,Q1314)*H1314</f>
        <v>2514.4</v>
      </c>
      <c r="T1314" s="49">
        <f ca="1">IF(R1314&gt;0,OFFSET(V!$I$7,D1314,R1314)*IF(R1314=1,H1314-9300,IF(R1314=2,H1314-18000,IF(R1314=3,H1314-45000,0))),0)</f>
        <v>0</v>
      </c>
      <c r="U1314" s="49">
        <f>IF(AND(I1314=1,H1314&gt;20000,H1314&lt;=45000),H1314*V!$G$7,0)+IF(AND(I1314=1,H1314&gt;45000,H1314&lt;=50000),V!$G$7/5000*(50000-H1314)*H1314,0)</f>
        <v>0</v>
      </c>
      <c r="V1314" s="50">
        <f t="shared" ca="1" si="700"/>
        <v>2514.4</v>
      </c>
      <c r="W1314" s="51">
        <v>0</v>
      </c>
      <c r="X1314" s="51">
        <v>0</v>
      </c>
      <c r="Y1314" s="52">
        <v>2.6239999999999999E-2</v>
      </c>
      <c r="Z1314" s="52">
        <v>11006.155389054018</v>
      </c>
      <c r="AA1314" s="52">
        <v>0</v>
      </c>
      <c r="AB1314" s="138">
        <f t="shared" si="718"/>
        <v>0</v>
      </c>
      <c r="AC1314" s="52">
        <v>10592.742788136118</v>
      </c>
      <c r="AD1314" s="138">
        <f t="shared" si="701"/>
        <v>0</v>
      </c>
      <c r="AE1314" s="138">
        <f t="shared" si="702"/>
        <v>560</v>
      </c>
      <c r="AF1314" s="138">
        <f t="shared" si="703"/>
        <v>0</v>
      </c>
      <c r="AG1314" s="138">
        <f t="shared" si="704"/>
        <v>0</v>
      </c>
      <c r="AH1314" s="29"/>
      <c r="AI1314" s="29"/>
      <c r="AJ1314" s="15"/>
      <c r="AK1314" s="51">
        <f t="shared" ca="1" si="705"/>
        <v>409274.8193016827</v>
      </c>
      <c r="AL1314" s="15">
        <f t="shared" ca="1" si="706"/>
        <v>448068.21930168272</v>
      </c>
      <c r="AM1314" s="49">
        <f t="shared" ca="1" si="707"/>
        <v>2456.1221493447733</v>
      </c>
      <c r="AN1314" s="49">
        <f t="shared" ca="1" si="708"/>
        <v>1063.5108082138622</v>
      </c>
      <c r="AO1314" s="15"/>
      <c r="AP1314" s="49">
        <f t="shared" ca="1" si="709"/>
        <v>6163.9636797221337</v>
      </c>
      <c r="AQ1314" s="15">
        <f t="shared" si="719"/>
        <v>10592.742788136118</v>
      </c>
      <c r="AR1314" s="15">
        <f t="shared" si="720"/>
        <v>0</v>
      </c>
      <c r="AS1314" s="15"/>
      <c r="AT1314" s="15"/>
      <c r="AU1314" s="51">
        <f t="shared" si="710"/>
        <v>0</v>
      </c>
      <c r="AV1314" s="51">
        <f t="shared" ca="1" si="711"/>
        <v>9357.0436856705728</v>
      </c>
      <c r="AW1314" s="51">
        <f t="shared" ca="1" si="721"/>
        <v>0</v>
      </c>
      <c r="AX1314" s="15">
        <f t="shared" ca="1" si="722"/>
        <v>4928.2645772565884</v>
      </c>
      <c r="AY1314" s="51">
        <f t="shared" ca="1" si="723"/>
        <v>-299.54645374337184</v>
      </c>
      <c r="AZ1314" s="52">
        <f t="shared" ca="1" si="712"/>
        <v>0</v>
      </c>
      <c r="BA1314" s="52">
        <f t="shared" ca="1" si="713"/>
        <v>0</v>
      </c>
      <c r="BB1314" s="52">
        <f t="shared" si="724"/>
        <v>0</v>
      </c>
      <c r="BC1314" s="39">
        <f t="shared" si="725"/>
        <v>0</v>
      </c>
      <c r="BD1314" s="51">
        <f t="shared" ca="1" si="726"/>
        <v>0</v>
      </c>
      <c r="BE1314" s="15">
        <f t="shared" ca="1" si="727"/>
        <v>15221.460911649334</v>
      </c>
      <c r="BF1314" s="39">
        <v>-4893.25</v>
      </c>
      <c r="BG1314" s="15">
        <f t="shared" ca="1" si="728"/>
        <v>461916.06317089067</v>
      </c>
      <c r="BH1314" s="15"/>
      <c r="BI1314" s="15"/>
    </row>
    <row r="1315" spans="1:61" ht="11.25" x14ac:dyDescent="0.2">
      <c r="A1315" s="20">
        <v>41802</v>
      </c>
      <c r="B1315" s="20"/>
      <c r="C1315" s="20">
        <v>1</v>
      </c>
      <c r="D1315" s="20">
        <f t="shared" si="714"/>
        <v>4</v>
      </c>
      <c r="E1315" s="47">
        <f t="shared" si="729"/>
        <v>2</v>
      </c>
      <c r="F1315" s="47">
        <f t="shared" si="730"/>
        <v>42</v>
      </c>
      <c r="G1315" s="21" t="s">
        <v>1396</v>
      </c>
      <c r="H1315" s="29">
        <v>683</v>
      </c>
      <c r="I1315" s="48"/>
      <c r="J1315" s="29">
        <f t="shared" si="715"/>
        <v>1100.955223880597</v>
      </c>
      <c r="K1315" s="125">
        <v>44488.899999999994</v>
      </c>
      <c r="L1315" s="125">
        <v>103901.23</v>
      </c>
      <c r="M1315" s="125">
        <v>0</v>
      </c>
      <c r="N1315" s="126">
        <f t="shared" si="697"/>
        <v>72553.487699999998</v>
      </c>
      <c r="O1315" s="126">
        <f t="shared" ca="1" si="698"/>
        <v>214702.38663848955</v>
      </c>
      <c r="P1315" s="126">
        <f t="shared" ca="1" si="699"/>
        <v>42645</v>
      </c>
      <c r="Q1315" s="49">
        <f t="shared" si="716"/>
        <v>1</v>
      </c>
      <c r="R1315" s="49">
        <f t="shared" si="717"/>
        <v>0</v>
      </c>
      <c r="S1315" s="49">
        <f ca="1">OFFSET(V!$B$7,D1315,Q1315)*H1315</f>
        <v>3066.67</v>
      </c>
      <c r="T1315" s="49">
        <f ca="1">IF(R1315&gt;0,OFFSET(V!$I$7,D1315,R1315)*IF(R1315=1,H1315-9300,IF(R1315=2,H1315-18000,IF(R1315=3,H1315-45000,0))),0)</f>
        <v>0</v>
      </c>
      <c r="U1315" s="49">
        <f>IF(AND(I1315=1,H1315&gt;20000,H1315&lt;=45000),H1315*V!$G$7,0)+IF(AND(I1315=1,H1315&gt;45000,H1315&lt;=50000),V!$G$7/5000*(50000-H1315)*H1315,0)</f>
        <v>0</v>
      </c>
      <c r="V1315" s="50">
        <f t="shared" ca="1" si="700"/>
        <v>3066.67</v>
      </c>
      <c r="W1315" s="51">
        <v>0</v>
      </c>
      <c r="X1315" s="51">
        <v>0</v>
      </c>
      <c r="Y1315" s="52">
        <v>0</v>
      </c>
      <c r="Z1315" s="52">
        <v>14280.575278155271</v>
      </c>
      <c r="AA1315" s="52">
        <v>0</v>
      </c>
      <c r="AB1315" s="138">
        <f t="shared" si="718"/>
        <v>0</v>
      </c>
      <c r="AC1315" s="52">
        <v>13744.169098190056</v>
      </c>
      <c r="AD1315" s="138">
        <f t="shared" si="701"/>
        <v>0</v>
      </c>
      <c r="AE1315" s="138">
        <f t="shared" si="702"/>
        <v>683</v>
      </c>
      <c r="AF1315" s="138">
        <f t="shared" si="703"/>
        <v>0</v>
      </c>
      <c r="AG1315" s="138">
        <f t="shared" si="704"/>
        <v>0</v>
      </c>
      <c r="AH1315" s="29"/>
      <c r="AI1315" s="29"/>
      <c r="AJ1315" s="15"/>
      <c r="AK1315" s="51">
        <f t="shared" ca="1" si="705"/>
        <v>499169.1099697309</v>
      </c>
      <c r="AL1315" s="15">
        <f t="shared" ca="1" si="706"/>
        <v>544880.779969731</v>
      </c>
      <c r="AM1315" s="49">
        <f t="shared" ca="1" si="707"/>
        <v>2995.5918357187147</v>
      </c>
      <c r="AN1315" s="49">
        <f t="shared" ca="1" si="708"/>
        <v>0</v>
      </c>
      <c r="AO1315" s="15"/>
      <c r="AP1315" s="49">
        <f t="shared" ca="1" si="709"/>
        <v>7997.7925286817763</v>
      </c>
      <c r="AQ1315" s="15">
        <f t="shared" si="719"/>
        <v>13744.169098190056</v>
      </c>
      <c r="AR1315" s="15">
        <f t="shared" si="720"/>
        <v>0</v>
      </c>
      <c r="AS1315" s="15"/>
      <c r="AT1315" s="15"/>
      <c r="AU1315" s="51">
        <f t="shared" si="710"/>
        <v>0</v>
      </c>
      <c r="AV1315" s="51">
        <f t="shared" ca="1" si="711"/>
        <v>11412.251495201786</v>
      </c>
      <c r="AW1315" s="51">
        <f t="shared" ca="1" si="721"/>
        <v>0</v>
      </c>
      <c r="AX1315" s="15">
        <f t="shared" ca="1" si="722"/>
        <v>5665.8749256935062</v>
      </c>
      <c r="AY1315" s="51">
        <f t="shared" ca="1" si="723"/>
        <v>-344.37938847223069</v>
      </c>
      <c r="AZ1315" s="52">
        <f t="shared" ca="1" si="712"/>
        <v>0</v>
      </c>
      <c r="BA1315" s="52">
        <f t="shared" ca="1" si="713"/>
        <v>0</v>
      </c>
      <c r="BB1315" s="52">
        <f t="shared" si="724"/>
        <v>0</v>
      </c>
      <c r="BC1315" s="39">
        <f t="shared" si="725"/>
        <v>0</v>
      </c>
      <c r="BD1315" s="51">
        <f t="shared" ca="1" si="726"/>
        <v>0</v>
      </c>
      <c r="BE1315" s="15">
        <f t="shared" ca="1" si="727"/>
        <v>19065.664635411333</v>
      </c>
      <c r="BF1315" s="39">
        <v>-6771.9250000000002</v>
      </c>
      <c r="BG1315" s="15">
        <f t="shared" ca="1" si="728"/>
        <v>560170.11144086102</v>
      </c>
      <c r="BH1315" s="15"/>
      <c r="BI1315" s="15"/>
    </row>
    <row r="1316" spans="1:61" ht="11.25" x14ac:dyDescent="0.2">
      <c r="A1316" s="20">
        <v>41803</v>
      </c>
      <c r="B1316" s="20"/>
      <c r="C1316" s="20">
        <v>1</v>
      </c>
      <c r="D1316" s="20">
        <f t="shared" si="714"/>
        <v>4</v>
      </c>
      <c r="E1316" s="47">
        <f t="shared" si="729"/>
        <v>3</v>
      </c>
      <c r="F1316" s="47">
        <f t="shared" si="730"/>
        <v>43</v>
      </c>
      <c r="G1316" s="21" t="s">
        <v>1397</v>
      </c>
      <c r="H1316" s="29">
        <v>2430</v>
      </c>
      <c r="I1316" s="48"/>
      <c r="J1316" s="29">
        <f t="shared" si="715"/>
        <v>3917.0149253731342</v>
      </c>
      <c r="K1316" s="125">
        <v>193719.5</v>
      </c>
      <c r="L1316" s="125">
        <v>682514.66</v>
      </c>
      <c r="M1316" s="125">
        <v>0</v>
      </c>
      <c r="N1316" s="126">
        <f t="shared" si="697"/>
        <v>405658.7574</v>
      </c>
      <c r="O1316" s="126">
        <f t="shared" ca="1" si="698"/>
        <v>763875.25553664658</v>
      </c>
      <c r="P1316" s="126">
        <f t="shared" ca="1" si="699"/>
        <v>107465</v>
      </c>
      <c r="Q1316" s="49">
        <f t="shared" si="716"/>
        <v>1</v>
      </c>
      <c r="R1316" s="49">
        <f t="shared" si="717"/>
        <v>0</v>
      </c>
      <c r="S1316" s="49">
        <f ca="1">OFFSET(V!$B$7,D1316,Q1316)*H1316</f>
        <v>10910.7</v>
      </c>
      <c r="T1316" s="49">
        <f ca="1">IF(R1316&gt;0,OFFSET(V!$I$7,D1316,R1316)*IF(R1316=1,H1316-9300,IF(R1316=2,H1316-18000,IF(R1316=3,H1316-45000,0))),0)</f>
        <v>0</v>
      </c>
      <c r="U1316" s="49">
        <f>IF(AND(I1316=1,H1316&gt;20000,H1316&lt;=45000),H1316*V!$G$7,0)+IF(AND(I1316=1,H1316&gt;45000,H1316&lt;=50000),V!$G$7/5000*(50000-H1316)*H1316,0)</f>
        <v>0</v>
      </c>
      <c r="V1316" s="50">
        <f t="shared" ca="1" si="700"/>
        <v>10910.7</v>
      </c>
      <c r="W1316" s="51">
        <v>12130.4</v>
      </c>
      <c r="X1316" s="51">
        <v>0</v>
      </c>
      <c r="Y1316" s="52">
        <v>0</v>
      </c>
      <c r="Z1316" s="52">
        <v>74499.843753406531</v>
      </c>
      <c r="AA1316" s="52">
        <v>48804</v>
      </c>
      <c r="AB1316" s="138">
        <f t="shared" si="718"/>
        <v>47804</v>
      </c>
      <c r="AC1316" s="52">
        <v>71701.484736532773</v>
      </c>
      <c r="AD1316" s="138">
        <f t="shared" si="701"/>
        <v>0</v>
      </c>
      <c r="AE1316" s="138">
        <f t="shared" si="702"/>
        <v>2430</v>
      </c>
      <c r="AF1316" s="138">
        <f t="shared" si="703"/>
        <v>0</v>
      </c>
      <c r="AG1316" s="138">
        <f t="shared" si="704"/>
        <v>0</v>
      </c>
      <c r="AH1316" s="29"/>
      <c r="AI1316" s="29"/>
      <c r="AJ1316" s="15"/>
      <c r="AK1316" s="51">
        <f t="shared" ca="1" si="705"/>
        <v>1775960.3766126588</v>
      </c>
      <c r="AL1316" s="15">
        <f t="shared" ca="1" si="706"/>
        <v>1906466.4766126587</v>
      </c>
      <c r="AM1316" s="49">
        <f t="shared" ca="1" si="707"/>
        <v>10657.815755192498</v>
      </c>
      <c r="AN1316" s="49">
        <f t="shared" ca="1" si="708"/>
        <v>0</v>
      </c>
      <c r="AO1316" s="15"/>
      <c r="AP1316" s="49">
        <f t="shared" ca="1" si="709"/>
        <v>41723.40974739239</v>
      </c>
      <c r="AQ1316" s="15">
        <f t="shared" si="719"/>
        <v>71701.484736532773</v>
      </c>
      <c r="AR1316" s="15">
        <f t="shared" si="720"/>
        <v>0</v>
      </c>
      <c r="AS1316" s="15"/>
      <c r="AT1316" s="15"/>
      <c r="AU1316" s="51">
        <f t="shared" si="710"/>
        <v>23902</v>
      </c>
      <c r="AV1316" s="51">
        <f t="shared" ca="1" si="711"/>
        <v>40602.885993177661</v>
      </c>
      <c r="AW1316" s="51">
        <f t="shared" ca="1" si="721"/>
        <v>0</v>
      </c>
      <c r="AX1316" s="15">
        <f t="shared" ca="1" si="722"/>
        <v>34526.811004037285</v>
      </c>
      <c r="AY1316" s="51">
        <f t="shared" ca="1" si="723"/>
        <v>-2098.5853403764049</v>
      </c>
      <c r="AZ1316" s="52">
        <f t="shared" ca="1" si="712"/>
        <v>0</v>
      </c>
      <c r="BA1316" s="52">
        <f t="shared" ca="1" si="713"/>
        <v>0</v>
      </c>
      <c r="BB1316" s="52">
        <f t="shared" si="724"/>
        <v>0</v>
      </c>
      <c r="BC1316" s="39">
        <f t="shared" si="725"/>
        <v>0</v>
      </c>
      <c r="BD1316" s="51">
        <f t="shared" ca="1" si="726"/>
        <v>0</v>
      </c>
      <c r="BE1316" s="15">
        <f t="shared" ca="1" si="727"/>
        <v>104129.71040019365</v>
      </c>
      <c r="BF1316" s="39">
        <v>-28391.375</v>
      </c>
      <c r="BG1316" s="15">
        <f t="shared" ca="1" si="728"/>
        <v>1992862.6277680448</v>
      </c>
      <c r="BH1316" s="15"/>
      <c r="BI1316" s="15"/>
    </row>
    <row r="1317" spans="1:61" ht="11.25" x14ac:dyDescent="0.2">
      <c r="A1317" s="20">
        <v>41804</v>
      </c>
      <c r="B1317" s="20"/>
      <c r="C1317" s="20">
        <v>1</v>
      </c>
      <c r="D1317" s="20">
        <f t="shared" si="714"/>
        <v>4</v>
      </c>
      <c r="E1317" s="47">
        <f t="shared" si="729"/>
        <v>4</v>
      </c>
      <c r="F1317" s="47">
        <f t="shared" si="730"/>
        <v>44</v>
      </c>
      <c r="G1317" s="21" t="s">
        <v>1398</v>
      </c>
      <c r="H1317" s="29">
        <v>4074</v>
      </c>
      <c r="I1317" s="48"/>
      <c r="J1317" s="29">
        <f t="shared" si="715"/>
        <v>6567.0447761194027</v>
      </c>
      <c r="K1317" s="125">
        <v>324110.40000000002</v>
      </c>
      <c r="L1317" s="125">
        <v>713118.12</v>
      </c>
      <c r="M1317" s="125">
        <v>0</v>
      </c>
      <c r="N1317" s="126">
        <f t="shared" si="697"/>
        <v>511475.55480000004</v>
      </c>
      <c r="O1317" s="126">
        <f t="shared" ca="1" si="698"/>
        <v>1280669.8728626741</v>
      </c>
      <c r="P1317" s="126">
        <f t="shared" ca="1" si="699"/>
        <v>230758</v>
      </c>
      <c r="Q1317" s="49">
        <f t="shared" si="716"/>
        <v>1</v>
      </c>
      <c r="R1317" s="49">
        <f t="shared" si="717"/>
        <v>0</v>
      </c>
      <c r="S1317" s="49">
        <f ca="1">OFFSET(V!$B$7,D1317,Q1317)*H1317</f>
        <v>18292.260000000002</v>
      </c>
      <c r="T1317" s="49">
        <f ca="1">IF(R1317&gt;0,OFFSET(V!$I$7,D1317,R1317)*IF(R1317=1,H1317-9300,IF(R1317=2,H1317-18000,IF(R1317=3,H1317-45000,0))),0)</f>
        <v>0</v>
      </c>
      <c r="U1317" s="49">
        <f>IF(AND(I1317=1,H1317&gt;20000,H1317&lt;=45000),H1317*V!$G$7,0)+IF(AND(I1317=1,H1317&gt;45000,H1317&lt;=50000),V!$G$7/5000*(50000-H1317)*H1317,0)</f>
        <v>0</v>
      </c>
      <c r="V1317" s="50">
        <f t="shared" ca="1" si="700"/>
        <v>18292.260000000002</v>
      </c>
      <c r="W1317" s="51">
        <v>18647.919999999998</v>
      </c>
      <c r="X1317" s="51">
        <v>0</v>
      </c>
      <c r="Y1317" s="52">
        <v>0</v>
      </c>
      <c r="Z1317" s="52">
        <v>68707.106676453273</v>
      </c>
      <c r="AA1317" s="52">
        <v>0</v>
      </c>
      <c r="AB1317" s="138">
        <f t="shared" si="718"/>
        <v>0</v>
      </c>
      <c r="AC1317" s="52">
        <v>66126.33412976496</v>
      </c>
      <c r="AD1317" s="138">
        <f t="shared" si="701"/>
        <v>0</v>
      </c>
      <c r="AE1317" s="138">
        <f t="shared" si="702"/>
        <v>4074</v>
      </c>
      <c r="AF1317" s="138">
        <f t="shared" si="703"/>
        <v>0</v>
      </c>
      <c r="AG1317" s="138">
        <f t="shared" si="704"/>
        <v>0</v>
      </c>
      <c r="AH1317" s="29"/>
      <c r="AI1317" s="29"/>
      <c r="AJ1317" s="15"/>
      <c r="AK1317" s="51">
        <f t="shared" ca="1" si="705"/>
        <v>2977474.3104197416</v>
      </c>
      <c r="AL1317" s="15">
        <f t="shared" ca="1" si="706"/>
        <v>3245172.4904197413</v>
      </c>
      <c r="AM1317" s="49">
        <f t="shared" ca="1" si="707"/>
        <v>17868.288636483227</v>
      </c>
      <c r="AN1317" s="49">
        <f t="shared" ca="1" si="708"/>
        <v>0</v>
      </c>
      <c r="AO1317" s="15"/>
      <c r="AP1317" s="49">
        <f t="shared" ca="1" si="709"/>
        <v>38479.205055894883</v>
      </c>
      <c r="AQ1317" s="15">
        <f t="shared" si="719"/>
        <v>66126.33412976496</v>
      </c>
      <c r="AR1317" s="15">
        <f t="shared" si="720"/>
        <v>0</v>
      </c>
      <c r="AS1317" s="15"/>
      <c r="AT1317" s="15"/>
      <c r="AU1317" s="51">
        <f t="shared" si="710"/>
        <v>0</v>
      </c>
      <c r="AV1317" s="51">
        <f t="shared" ca="1" si="711"/>
        <v>68072.492813253411</v>
      </c>
      <c r="AW1317" s="51">
        <f t="shared" ca="1" si="721"/>
        <v>0</v>
      </c>
      <c r="AX1317" s="15">
        <f t="shared" ca="1" si="722"/>
        <v>40425.363739383334</v>
      </c>
      <c r="AY1317" s="51">
        <f t="shared" ca="1" si="723"/>
        <v>-2457.1071945490044</v>
      </c>
      <c r="AZ1317" s="52">
        <f t="shared" ca="1" si="712"/>
        <v>0</v>
      </c>
      <c r="BA1317" s="52">
        <f t="shared" ca="1" si="713"/>
        <v>0</v>
      </c>
      <c r="BB1317" s="52">
        <f t="shared" si="724"/>
        <v>0</v>
      </c>
      <c r="BC1317" s="39">
        <f t="shared" si="725"/>
        <v>0</v>
      </c>
      <c r="BD1317" s="51">
        <f t="shared" ca="1" si="726"/>
        <v>0</v>
      </c>
      <c r="BE1317" s="15">
        <f t="shared" ca="1" si="727"/>
        <v>104094.59067459928</v>
      </c>
      <c r="BF1317" s="39">
        <v>-42559.127</v>
      </c>
      <c r="BG1317" s="15">
        <f t="shared" ca="1" si="728"/>
        <v>3324576.2427308238</v>
      </c>
      <c r="BH1317" s="15"/>
      <c r="BI1317" s="15"/>
    </row>
    <row r="1318" spans="1:61" ht="11.25" x14ac:dyDescent="0.2">
      <c r="A1318" s="20">
        <v>41805</v>
      </c>
      <c r="B1318" s="20"/>
      <c r="C1318" s="20">
        <v>1</v>
      </c>
      <c r="D1318" s="20">
        <f t="shared" si="714"/>
        <v>4</v>
      </c>
      <c r="E1318" s="47">
        <f t="shared" si="729"/>
        <v>3</v>
      </c>
      <c r="F1318" s="47">
        <f t="shared" si="730"/>
        <v>43</v>
      </c>
      <c r="G1318" s="21" t="s">
        <v>1399</v>
      </c>
      <c r="H1318" s="29">
        <v>2375</v>
      </c>
      <c r="I1318" s="48"/>
      <c r="J1318" s="29">
        <f t="shared" si="715"/>
        <v>3828.3582089552237</v>
      </c>
      <c r="K1318" s="125">
        <v>182586.4</v>
      </c>
      <c r="L1318" s="125">
        <v>453879.48</v>
      </c>
      <c r="M1318" s="125">
        <v>0</v>
      </c>
      <c r="N1318" s="126">
        <f t="shared" si="697"/>
        <v>308475.20519999997</v>
      </c>
      <c r="O1318" s="126">
        <f t="shared" ca="1" si="698"/>
        <v>746585.89790104353</v>
      </c>
      <c r="P1318" s="126">
        <f t="shared" ca="1" si="699"/>
        <v>131433</v>
      </c>
      <c r="Q1318" s="49">
        <f t="shared" si="716"/>
        <v>1</v>
      </c>
      <c r="R1318" s="49">
        <f t="shared" si="717"/>
        <v>0</v>
      </c>
      <c r="S1318" s="49">
        <f ca="1">OFFSET(V!$B$7,D1318,Q1318)*H1318</f>
        <v>10663.75</v>
      </c>
      <c r="T1318" s="49">
        <f ca="1">IF(R1318&gt;0,OFFSET(V!$I$7,D1318,R1318)*IF(R1318=1,H1318-9300,IF(R1318=2,H1318-18000,IF(R1318=3,H1318-45000,0))),0)</f>
        <v>0</v>
      </c>
      <c r="U1318" s="49">
        <f>IF(AND(I1318=1,H1318&gt;20000,H1318&lt;=45000),H1318*V!$G$7,0)+IF(AND(I1318=1,H1318&gt;45000,H1318&lt;=50000),V!$G$7/5000*(50000-H1318)*H1318,0)</f>
        <v>0</v>
      </c>
      <c r="V1318" s="50">
        <f t="shared" ca="1" si="700"/>
        <v>10663.75</v>
      </c>
      <c r="W1318" s="51">
        <v>11256.599999999999</v>
      </c>
      <c r="X1318" s="51">
        <v>0</v>
      </c>
      <c r="Y1318" s="52">
        <v>0</v>
      </c>
      <c r="Z1318" s="52">
        <v>80691.554689941346</v>
      </c>
      <c r="AA1318" s="52">
        <v>0</v>
      </c>
      <c r="AB1318" s="138">
        <f t="shared" si="718"/>
        <v>0</v>
      </c>
      <c r="AC1318" s="52">
        <v>77660.622968801545</v>
      </c>
      <c r="AD1318" s="138">
        <f t="shared" si="701"/>
        <v>0</v>
      </c>
      <c r="AE1318" s="138">
        <f t="shared" si="702"/>
        <v>2375</v>
      </c>
      <c r="AF1318" s="138">
        <f t="shared" si="703"/>
        <v>0</v>
      </c>
      <c r="AG1318" s="138">
        <f t="shared" si="704"/>
        <v>0</v>
      </c>
      <c r="AH1318" s="29"/>
      <c r="AI1318" s="29"/>
      <c r="AJ1318" s="15"/>
      <c r="AK1318" s="51">
        <f t="shared" ca="1" si="705"/>
        <v>1735763.7425741006</v>
      </c>
      <c r="AL1318" s="15">
        <f t="shared" ca="1" si="706"/>
        <v>1889117.0925741007</v>
      </c>
      <c r="AM1318" s="49">
        <f t="shared" ca="1" si="707"/>
        <v>10416.589472667565</v>
      </c>
      <c r="AN1318" s="49">
        <f t="shared" ca="1" si="708"/>
        <v>0</v>
      </c>
      <c r="AO1318" s="15"/>
      <c r="AP1318" s="49">
        <f t="shared" ca="1" si="709"/>
        <v>45191.058529281821</v>
      </c>
      <c r="AQ1318" s="15">
        <f t="shared" si="719"/>
        <v>77660.622968801545</v>
      </c>
      <c r="AR1318" s="15">
        <f t="shared" si="720"/>
        <v>0</v>
      </c>
      <c r="AS1318" s="15"/>
      <c r="AT1318" s="15"/>
      <c r="AU1318" s="51">
        <f t="shared" si="710"/>
        <v>0</v>
      </c>
      <c r="AV1318" s="51">
        <f t="shared" ca="1" si="711"/>
        <v>39683.89063119216</v>
      </c>
      <c r="AW1318" s="51">
        <f t="shared" ca="1" si="721"/>
        <v>0</v>
      </c>
      <c r="AX1318" s="15">
        <f t="shared" ca="1" si="722"/>
        <v>7214.3261916724296</v>
      </c>
      <c r="AY1318" s="51">
        <f t="shared" ca="1" si="723"/>
        <v>-438.49630899207472</v>
      </c>
      <c r="AZ1318" s="52">
        <f t="shared" ca="1" si="712"/>
        <v>0</v>
      </c>
      <c r="BA1318" s="52">
        <f t="shared" ca="1" si="713"/>
        <v>0</v>
      </c>
      <c r="BB1318" s="52">
        <f t="shared" si="724"/>
        <v>0</v>
      </c>
      <c r="BC1318" s="39">
        <f t="shared" si="725"/>
        <v>0</v>
      </c>
      <c r="BD1318" s="51">
        <f t="shared" ca="1" si="726"/>
        <v>0</v>
      </c>
      <c r="BE1318" s="15">
        <f t="shared" ca="1" si="727"/>
        <v>84436.452851481896</v>
      </c>
      <c r="BF1318" s="39">
        <v>-25755.309000000001</v>
      </c>
      <c r="BG1318" s="15">
        <f t="shared" ca="1" si="728"/>
        <v>1958214.8258982503</v>
      </c>
      <c r="BH1318" s="15"/>
      <c r="BI1318" s="15"/>
    </row>
    <row r="1319" spans="1:61" ht="11.25" x14ac:dyDescent="0.2">
      <c r="A1319" s="20">
        <v>41806</v>
      </c>
      <c r="B1319" s="20"/>
      <c r="C1319" s="20">
        <v>1</v>
      </c>
      <c r="D1319" s="20">
        <f t="shared" si="714"/>
        <v>4</v>
      </c>
      <c r="E1319" s="47">
        <f t="shared" si="729"/>
        <v>3</v>
      </c>
      <c r="F1319" s="47">
        <f t="shared" si="730"/>
        <v>43</v>
      </c>
      <c r="G1319" s="21" t="s">
        <v>1400</v>
      </c>
      <c r="H1319" s="29">
        <v>2033</v>
      </c>
      <c r="I1319" s="48"/>
      <c r="J1319" s="29">
        <f t="shared" si="715"/>
        <v>3277.0746268656717</v>
      </c>
      <c r="K1319" s="125">
        <v>200199.5</v>
      </c>
      <c r="L1319" s="125">
        <v>1196816.92</v>
      </c>
      <c r="M1319" s="125">
        <v>0</v>
      </c>
      <c r="N1319" s="126">
        <f t="shared" si="697"/>
        <v>610902.23879999993</v>
      </c>
      <c r="O1319" s="126">
        <f t="shared" ca="1" si="698"/>
        <v>639077.52860329323</v>
      </c>
      <c r="P1319" s="126">
        <f t="shared" ca="1" si="699"/>
        <v>8453</v>
      </c>
      <c r="Q1319" s="49">
        <f t="shared" si="716"/>
        <v>1</v>
      </c>
      <c r="R1319" s="49">
        <f t="shared" si="717"/>
        <v>0</v>
      </c>
      <c r="S1319" s="49">
        <f ca="1">OFFSET(V!$B$7,D1319,Q1319)*H1319</f>
        <v>9128.17</v>
      </c>
      <c r="T1319" s="49">
        <f ca="1">IF(R1319&gt;0,OFFSET(V!$I$7,D1319,R1319)*IF(R1319=1,H1319-9300,IF(R1319=2,H1319-18000,IF(R1319=3,H1319-45000,0))),0)</f>
        <v>0</v>
      </c>
      <c r="U1319" s="49">
        <f>IF(AND(I1319=1,H1319&gt;20000,H1319&lt;=45000),H1319*V!$G$7,0)+IF(AND(I1319=1,H1319&gt;45000,H1319&lt;=50000),V!$G$7/5000*(50000-H1319)*H1319,0)</f>
        <v>0</v>
      </c>
      <c r="V1319" s="50">
        <f t="shared" ca="1" si="700"/>
        <v>9128.17</v>
      </c>
      <c r="W1319" s="51">
        <v>10696.34</v>
      </c>
      <c r="X1319" s="51">
        <v>0</v>
      </c>
      <c r="Y1319" s="52">
        <v>0</v>
      </c>
      <c r="Z1319" s="52">
        <v>37217.618801915654</v>
      </c>
      <c r="AA1319" s="52">
        <v>0</v>
      </c>
      <c r="AB1319" s="138">
        <f t="shared" si="718"/>
        <v>0</v>
      </c>
      <c r="AC1319" s="52">
        <v>35819.652659790037</v>
      </c>
      <c r="AD1319" s="138">
        <f t="shared" si="701"/>
        <v>0</v>
      </c>
      <c r="AE1319" s="138">
        <f t="shared" si="702"/>
        <v>2033</v>
      </c>
      <c r="AF1319" s="138">
        <f t="shared" si="703"/>
        <v>0</v>
      </c>
      <c r="AG1319" s="138">
        <f t="shared" si="704"/>
        <v>0</v>
      </c>
      <c r="AH1319" s="29"/>
      <c r="AI1319" s="29"/>
      <c r="AJ1319" s="15"/>
      <c r="AK1319" s="51">
        <f t="shared" ca="1" si="705"/>
        <v>1485813.7636434303</v>
      </c>
      <c r="AL1319" s="15">
        <f t="shared" ca="1" si="706"/>
        <v>1514091.2736434303</v>
      </c>
      <c r="AM1319" s="49">
        <f t="shared" ca="1" si="707"/>
        <v>8916.6005886034363</v>
      </c>
      <c r="AN1319" s="49">
        <f t="shared" ca="1" si="708"/>
        <v>0</v>
      </c>
      <c r="AO1319" s="15"/>
      <c r="AP1319" s="49">
        <f t="shared" ca="1" si="709"/>
        <v>20843.613635412188</v>
      </c>
      <c r="AQ1319" s="15">
        <f t="shared" si="719"/>
        <v>35819.652659790037</v>
      </c>
      <c r="AR1319" s="15">
        <f t="shared" si="720"/>
        <v>0</v>
      </c>
      <c r="AS1319" s="15"/>
      <c r="AT1319" s="15"/>
      <c r="AU1319" s="51">
        <f t="shared" si="710"/>
        <v>0</v>
      </c>
      <c r="AV1319" s="51">
        <f t="shared" ca="1" si="711"/>
        <v>33969.410380300491</v>
      </c>
      <c r="AW1319" s="51">
        <f t="shared" ca="1" si="721"/>
        <v>0</v>
      </c>
      <c r="AX1319" s="15">
        <f t="shared" ca="1" si="722"/>
        <v>18993.371355922645</v>
      </c>
      <c r="AY1319" s="51">
        <f t="shared" ca="1" si="723"/>
        <v>-1154.4422879716165</v>
      </c>
      <c r="AZ1319" s="52">
        <f t="shared" ca="1" si="712"/>
        <v>0</v>
      </c>
      <c r="BA1319" s="52">
        <f t="shared" ca="1" si="713"/>
        <v>0</v>
      </c>
      <c r="BB1319" s="52">
        <f t="shared" si="724"/>
        <v>0</v>
      </c>
      <c r="BC1319" s="39">
        <f t="shared" si="725"/>
        <v>0</v>
      </c>
      <c r="BD1319" s="51">
        <f t="shared" ca="1" si="726"/>
        <v>0</v>
      </c>
      <c r="BE1319" s="15">
        <f t="shared" ca="1" si="727"/>
        <v>53658.581727741068</v>
      </c>
      <c r="BF1319" s="39">
        <v>-28700.464</v>
      </c>
      <c r="BG1319" s="15">
        <f t="shared" ca="1" si="728"/>
        <v>1547965.9919597749</v>
      </c>
      <c r="BH1319" s="15"/>
      <c r="BI1319" s="15"/>
    </row>
    <row r="1320" spans="1:61" ht="11.25" x14ac:dyDescent="0.2">
      <c r="A1320" s="20">
        <v>41807</v>
      </c>
      <c r="B1320" s="20"/>
      <c r="C1320" s="20">
        <v>1</v>
      </c>
      <c r="D1320" s="20">
        <f t="shared" si="714"/>
        <v>4</v>
      </c>
      <c r="E1320" s="47">
        <f t="shared" si="729"/>
        <v>3</v>
      </c>
      <c r="F1320" s="47">
        <f t="shared" si="730"/>
        <v>43</v>
      </c>
      <c r="G1320" s="21" t="s">
        <v>1401</v>
      </c>
      <c r="H1320" s="29">
        <v>1324</v>
      </c>
      <c r="I1320" s="48"/>
      <c r="J1320" s="29">
        <f t="shared" si="715"/>
        <v>2134.2089552238804</v>
      </c>
      <c r="K1320" s="125">
        <v>95323.150000000009</v>
      </c>
      <c r="L1320" s="125">
        <v>206679.04000000001</v>
      </c>
      <c r="M1320" s="125">
        <v>0</v>
      </c>
      <c r="N1320" s="126">
        <f t="shared" si="697"/>
        <v>149237.49360000002</v>
      </c>
      <c r="O1320" s="126">
        <f t="shared" ca="1" si="698"/>
        <v>416201.99108251854</v>
      </c>
      <c r="P1320" s="126">
        <f t="shared" ca="1" si="699"/>
        <v>80089</v>
      </c>
      <c r="Q1320" s="49">
        <f t="shared" si="716"/>
        <v>1</v>
      </c>
      <c r="R1320" s="49">
        <f t="shared" si="717"/>
        <v>0</v>
      </c>
      <c r="S1320" s="49">
        <f ca="1">OFFSET(V!$B$7,D1320,Q1320)*H1320</f>
        <v>5944.76</v>
      </c>
      <c r="T1320" s="49">
        <f ca="1">IF(R1320&gt;0,OFFSET(V!$I$7,D1320,R1320)*IF(R1320=1,H1320-9300,IF(R1320=2,H1320-18000,IF(R1320=3,H1320-45000,0))),0)</f>
        <v>0</v>
      </c>
      <c r="U1320" s="49">
        <f>IF(AND(I1320=1,H1320&gt;20000,H1320&lt;=45000),H1320*V!$G$7,0)+IF(AND(I1320=1,H1320&gt;45000,H1320&lt;=50000),V!$G$7/5000*(50000-H1320)*H1320,0)</f>
        <v>0</v>
      </c>
      <c r="V1320" s="50">
        <f t="shared" ca="1" si="700"/>
        <v>5944.76</v>
      </c>
      <c r="W1320" s="51">
        <v>0</v>
      </c>
      <c r="X1320" s="51">
        <v>0</v>
      </c>
      <c r="Y1320" s="52">
        <v>1.32E-2</v>
      </c>
      <c r="Z1320" s="52">
        <v>33587.727011765732</v>
      </c>
      <c r="AA1320" s="52">
        <v>0</v>
      </c>
      <c r="AB1320" s="138">
        <f t="shared" si="718"/>
        <v>0</v>
      </c>
      <c r="AC1320" s="52">
        <v>32326.106664603984</v>
      </c>
      <c r="AD1320" s="138">
        <f t="shared" si="701"/>
        <v>0</v>
      </c>
      <c r="AE1320" s="138">
        <f t="shared" si="702"/>
        <v>1324</v>
      </c>
      <c r="AF1320" s="138">
        <f t="shared" si="703"/>
        <v>0</v>
      </c>
      <c r="AG1320" s="138">
        <f t="shared" si="704"/>
        <v>0</v>
      </c>
      <c r="AH1320" s="29"/>
      <c r="AI1320" s="29"/>
      <c r="AJ1320" s="15"/>
      <c r="AK1320" s="51">
        <f t="shared" ca="1" si="705"/>
        <v>967642.60849183542</v>
      </c>
      <c r="AL1320" s="15">
        <f t="shared" ca="1" si="706"/>
        <v>1053676.3684918354</v>
      </c>
      <c r="AM1320" s="49">
        <f t="shared" ca="1" si="707"/>
        <v>5806.9745102365714</v>
      </c>
      <c r="AN1320" s="49">
        <f t="shared" ca="1" si="708"/>
        <v>534.99781510758305</v>
      </c>
      <c r="AO1320" s="15"/>
      <c r="AP1320" s="49">
        <f t="shared" ca="1" si="709"/>
        <v>18810.703834951088</v>
      </c>
      <c r="AQ1320" s="15">
        <f t="shared" si="719"/>
        <v>32326.106664603984</v>
      </c>
      <c r="AR1320" s="15">
        <f t="shared" si="720"/>
        <v>0</v>
      </c>
      <c r="AS1320" s="15"/>
      <c r="AT1320" s="15"/>
      <c r="AU1320" s="51">
        <f t="shared" si="710"/>
        <v>0</v>
      </c>
      <c r="AV1320" s="51">
        <f t="shared" ca="1" si="711"/>
        <v>22122.724713978281</v>
      </c>
      <c r="AW1320" s="51">
        <f t="shared" ca="1" si="721"/>
        <v>0</v>
      </c>
      <c r="AX1320" s="15">
        <f t="shared" ca="1" si="722"/>
        <v>8607.3218843253853</v>
      </c>
      <c r="AY1320" s="51">
        <f t="shared" ca="1" si="723"/>
        <v>-523.16443369861474</v>
      </c>
      <c r="AZ1320" s="52">
        <f t="shared" ca="1" si="712"/>
        <v>0</v>
      </c>
      <c r="BA1320" s="52">
        <f t="shared" ca="1" si="713"/>
        <v>0</v>
      </c>
      <c r="BB1320" s="52">
        <f t="shared" si="724"/>
        <v>0</v>
      </c>
      <c r="BC1320" s="39">
        <f t="shared" si="725"/>
        <v>0</v>
      </c>
      <c r="BD1320" s="51">
        <f t="shared" ca="1" si="726"/>
        <v>0</v>
      </c>
      <c r="BE1320" s="15">
        <f t="shared" ca="1" si="727"/>
        <v>40410.264115230755</v>
      </c>
      <c r="BF1320" s="39">
        <v>-13689.822</v>
      </c>
      <c r="BG1320" s="15">
        <f t="shared" ca="1" si="728"/>
        <v>1086738.7829324105</v>
      </c>
      <c r="BH1320" s="15"/>
      <c r="BI1320" s="15"/>
    </row>
    <row r="1321" spans="1:61" ht="11.25" x14ac:dyDescent="0.2">
      <c r="A1321" s="20">
        <v>41808</v>
      </c>
      <c r="B1321" s="20"/>
      <c r="C1321" s="20">
        <v>1</v>
      </c>
      <c r="D1321" s="20">
        <f t="shared" si="714"/>
        <v>4</v>
      </c>
      <c r="E1321" s="47">
        <f t="shared" si="729"/>
        <v>5</v>
      </c>
      <c r="F1321" s="47">
        <f t="shared" si="730"/>
        <v>45</v>
      </c>
      <c r="G1321" s="21" t="s">
        <v>1402</v>
      </c>
      <c r="H1321" s="29">
        <v>5683</v>
      </c>
      <c r="I1321" s="48"/>
      <c r="J1321" s="29">
        <f t="shared" si="715"/>
        <v>9160.6567164179105</v>
      </c>
      <c r="K1321" s="125">
        <v>593566.1</v>
      </c>
      <c r="L1321" s="125">
        <v>4097299.83</v>
      </c>
      <c r="M1321" s="125">
        <v>0</v>
      </c>
      <c r="N1321" s="126">
        <f t="shared" si="697"/>
        <v>2025314.5257000001</v>
      </c>
      <c r="O1321" s="126">
        <f t="shared" ca="1" si="698"/>
        <v>1786462.1716933181</v>
      </c>
      <c r="P1321" s="126">
        <f t="shared" ca="1" si="699"/>
        <v>0</v>
      </c>
      <c r="Q1321" s="49">
        <f t="shared" si="716"/>
        <v>1</v>
      </c>
      <c r="R1321" s="49">
        <f t="shared" si="717"/>
        <v>0</v>
      </c>
      <c r="S1321" s="49">
        <f ca="1">OFFSET(V!$B$7,D1321,Q1321)*H1321</f>
        <v>25516.670000000002</v>
      </c>
      <c r="T1321" s="49">
        <f ca="1">IF(R1321&gt;0,OFFSET(V!$I$7,D1321,R1321)*IF(R1321=1,H1321-9300,IF(R1321=2,H1321-18000,IF(R1321=3,H1321-45000,0))),0)</f>
        <v>0</v>
      </c>
      <c r="U1321" s="49">
        <f>IF(AND(I1321=1,H1321&gt;20000,H1321&lt;=45000),H1321*V!$G$7,0)+IF(AND(I1321=1,H1321&gt;45000,H1321&lt;=50000),V!$G$7/5000*(50000-H1321)*H1321,0)</f>
        <v>0</v>
      </c>
      <c r="V1321" s="50">
        <f t="shared" ca="1" si="700"/>
        <v>25516.670000000002</v>
      </c>
      <c r="W1321" s="51">
        <v>28549.800000000003</v>
      </c>
      <c r="X1321" s="51">
        <v>0</v>
      </c>
      <c r="Y1321" s="52">
        <v>0</v>
      </c>
      <c r="Z1321" s="52">
        <v>114154.8222059112</v>
      </c>
      <c r="AA1321" s="52">
        <v>2555</v>
      </c>
      <c r="AB1321" s="138">
        <f t="shared" si="718"/>
        <v>1555</v>
      </c>
      <c r="AC1321" s="52">
        <v>109866.94507831756</v>
      </c>
      <c r="AD1321" s="138">
        <f t="shared" si="701"/>
        <v>0</v>
      </c>
      <c r="AE1321" s="138">
        <f t="shared" si="702"/>
        <v>5683</v>
      </c>
      <c r="AF1321" s="138">
        <f t="shared" si="703"/>
        <v>0</v>
      </c>
      <c r="AG1321" s="138">
        <f t="shared" si="704"/>
        <v>0</v>
      </c>
      <c r="AH1321" s="29"/>
      <c r="AI1321" s="29"/>
      <c r="AJ1321" s="15"/>
      <c r="AK1321" s="51">
        <f t="shared" ca="1" si="705"/>
        <v>4153408.5680204695</v>
      </c>
      <c r="AL1321" s="15">
        <f t="shared" ca="1" si="706"/>
        <v>4207475.0380204692</v>
      </c>
      <c r="AM1321" s="49">
        <f t="shared" ca="1" si="707"/>
        <v>24925.253883439906</v>
      </c>
      <c r="AN1321" s="49">
        <f t="shared" ca="1" si="708"/>
        <v>0</v>
      </c>
      <c r="AO1321" s="15"/>
      <c r="AP1321" s="49">
        <f t="shared" ca="1" si="709"/>
        <v>63932.059204086239</v>
      </c>
      <c r="AQ1321" s="15">
        <f t="shared" si="719"/>
        <v>109866.94507831756</v>
      </c>
      <c r="AR1321" s="15">
        <f t="shared" si="720"/>
        <v>0</v>
      </c>
      <c r="AS1321" s="15"/>
      <c r="AT1321" s="15"/>
      <c r="AU1321" s="51">
        <f t="shared" si="710"/>
        <v>777.5</v>
      </c>
      <c r="AV1321" s="51">
        <f t="shared" ca="1" si="711"/>
        <v>94957.28440297475</v>
      </c>
      <c r="AW1321" s="51">
        <f t="shared" ca="1" si="721"/>
        <v>0</v>
      </c>
      <c r="AX1321" s="15">
        <f t="shared" ca="1" si="722"/>
        <v>49799.898528743433</v>
      </c>
      <c r="AY1321" s="51">
        <f t="shared" ca="1" si="723"/>
        <v>-3026.9038456066214</v>
      </c>
      <c r="AZ1321" s="52">
        <f t="shared" ca="1" si="712"/>
        <v>0</v>
      </c>
      <c r="BA1321" s="52">
        <f t="shared" ca="1" si="713"/>
        <v>0</v>
      </c>
      <c r="BB1321" s="52">
        <f t="shared" si="724"/>
        <v>0</v>
      </c>
      <c r="BC1321" s="39">
        <f t="shared" si="725"/>
        <v>0</v>
      </c>
      <c r="BD1321" s="51">
        <f t="shared" ca="1" si="726"/>
        <v>0</v>
      </c>
      <c r="BE1321" s="15">
        <f t="shared" ca="1" si="727"/>
        <v>156639.93976145436</v>
      </c>
      <c r="BF1321" s="39">
        <v>-86989.736999999994</v>
      </c>
      <c r="BG1321" s="15">
        <f t="shared" ca="1" si="728"/>
        <v>4302050.4946653638</v>
      </c>
      <c r="BH1321" s="15"/>
      <c r="BI1321" s="15"/>
    </row>
    <row r="1322" spans="1:61" ht="11.25" x14ac:dyDescent="0.2">
      <c r="A1322" s="20">
        <v>41809</v>
      </c>
      <c r="B1322" s="20"/>
      <c r="C1322" s="20">
        <v>1</v>
      </c>
      <c r="D1322" s="20">
        <f t="shared" si="714"/>
        <v>4</v>
      </c>
      <c r="E1322" s="47">
        <f t="shared" si="729"/>
        <v>2</v>
      </c>
      <c r="F1322" s="47">
        <f t="shared" si="730"/>
        <v>42</v>
      </c>
      <c r="G1322" s="21" t="s">
        <v>1403</v>
      </c>
      <c r="H1322" s="29">
        <v>798</v>
      </c>
      <c r="I1322" s="48"/>
      <c r="J1322" s="29">
        <f t="shared" si="715"/>
        <v>1286.3283582089553</v>
      </c>
      <c r="K1322" s="125">
        <v>58780.35</v>
      </c>
      <c r="L1322" s="125">
        <v>338015.13</v>
      </c>
      <c r="M1322" s="125">
        <v>0</v>
      </c>
      <c r="N1322" s="126">
        <f t="shared" si="697"/>
        <v>174147.75270000001</v>
      </c>
      <c r="O1322" s="126">
        <f t="shared" ca="1" si="698"/>
        <v>250852.86169475061</v>
      </c>
      <c r="P1322" s="126">
        <f t="shared" ca="1" si="699"/>
        <v>23012</v>
      </c>
      <c r="Q1322" s="49">
        <f t="shared" si="716"/>
        <v>1</v>
      </c>
      <c r="R1322" s="49">
        <f t="shared" si="717"/>
        <v>0</v>
      </c>
      <c r="S1322" s="49">
        <f ca="1">OFFSET(V!$B$7,D1322,Q1322)*H1322</f>
        <v>3583.02</v>
      </c>
      <c r="T1322" s="49">
        <f ca="1">IF(R1322&gt;0,OFFSET(V!$I$7,D1322,R1322)*IF(R1322=1,H1322-9300,IF(R1322=2,H1322-18000,IF(R1322=3,H1322-45000,0))),0)</f>
        <v>0</v>
      </c>
      <c r="U1322" s="49">
        <f>IF(AND(I1322=1,H1322&gt;20000,H1322&lt;=45000),H1322*V!$G$7,0)+IF(AND(I1322=1,H1322&gt;45000,H1322&lt;=50000),V!$G$7/5000*(50000-H1322)*H1322,0)</f>
        <v>0</v>
      </c>
      <c r="V1322" s="50">
        <f t="shared" ca="1" si="700"/>
        <v>3583.02</v>
      </c>
      <c r="W1322" s="51">
        <v>0</v>
      </c>
      <c r="X1322" s="51">
        <v>0</v>
      </c>
      <c r="Y1322" s="52">
        <v>0</v>
      </c>
      <c r="Z1322" s="52">
        <v>7388.9958794503018</v>
      </c>
      <c r="AA1322" s="52">
        <v>0</v>
      </c>
      <c r="AB1322" s="138">
        <f t="shared" si="718"/>
        <v>0</v>
      </c>
      <c r="AC1322" s="52">
        <v>7111.450824277521</v>
      </c>
      <c r="AD1322" s="138">
        <f t="shared" si="701"/>
        <v>0</v>
      </c>
      <c r="AE1322" s="138">
        <f t="shared" si="702"/>
        <v>798</v>
      </c>
      <c r="AF1322" s="138">
        <f t="shared" si="703"/>
        <v>0</v>
      </c>
      <c r="AG1322" s="138">
        <f t="shared" si="704"/>
        <v>0</v>
      </c>
      <c r="AH1322" s="29"/>
      <c r="AI1322" s="29"/>
      <c r="AJ1322" s="15"/>
      <c r="AK1322" s="51">
        <f t="shared" ca="1" si="705"/>
        <v>583216.61750489788</v>
      </c>
      <c r="AL1322" s="15">
        <f t="shared" ca="1" si="706"/>
        <v>609811.6375048979</v>
      </c>
      <c r="AM1322" s="49">
        <f t="shared" ca="1" si="707"/>
        <v>3499.9740628163017</v>
      </c>
      <c r="AN1322" s="49">
        <f t="shared" ca="1" si="708"/>
        <v>0</v>
      </c>
      <c r="AO1322" s="15"/>
      <c r="AP1322" s="49">
        <f t="shared" ca="1" si="709"/>
        <v>4138.1845540582372</v>
      </c>
      <c r="AQ1322" s="15">
        <f t="shared" si="719"/>
        <v>7111.450824277521</v>
      </c>
      <c r="AR1322" s="15">
        <f t="shared" si="720"/>
        <v>0</v>
      </c>
      <c r="AS1322" s="15"/>
      <c r="AT1322" s="15"/>
      <c r="AU1322" s="51">
        <f t="shared" si="710"/>
        <v>0</v>
      </c>
      <c r="AV1322" s="51">
        <f t="shared" ca="1" si="711"/>
        <v>13333.787252080565</v>
      </c>
      <c r="AW1322" s="51">
        <f t="shared" ca="1" si="721"/>
        <v>0</v>
      </c>
      <c r="AX1322" s="15">
        <f t="shared" ca="1" si="722"/>
        <v>10360.52098186128</v>
      </c>
      <c r="AY1322" s="51">
        <f t="shared" ca="1" si="723"/>
        <v>-629.72619882716231</v>
      </c>
      <c r="AZ1322" s="52">
        <f t="shared" ca="1" si="712"/>
        <v>0</v>
      </c>
      <c r="BA1322" s="52">
        <f t="shared" ca="1" si="713"/>
        <v>0</v>
      </c>
      <c r="BB1322" s="52">
        <f t="shared" si="724"/>
        <v>0</v>
      </c>
      <c r="BC1322" s="39">
        <f t="shared" si="725"/>
        <v>0</v>
      </c>
      <c r="BD1322" s="51">
        <f t="shared" ca="1" si="726"/>
        <v>0</v>
      </c>
      <c r="BE1322" s="15">
        <f t="shared" ca="1" si="727"/>
        <v>16842.245607311637</v>
      </c>
      <c r="BF1322" s="39">
        <v>-10104.198</v>
      </c>
      <c r="BG1322" s="15">
        <f t="shared" ca="1" si="728"/>
        <v>620049.65917502588</v>
      </c>
      <c r="BH1322" s="15"/>
      <c r="BI1322" s="15"/>
    </row>
    <row r="1323" spans="1:61" ht="11.25" x14ac:dyDescent="0.2">
      <c r="A1323" s="20">
        <v>41810</v>
      </c>
      <c r="B1323" s="20"/>
      <c r="C1323" s="20">
        <v>1</v>
      </c>
      <c r="D1323" s="20">
        <f t="shared" si="714"/>
        <v>4</v>
      </c>
      <c r="E1323" s="47">
        <f t="shared" si="729"/>
        <v>4</v>
      </c>
      <c r="F1323" s="47">
        <f t="shared" si="730"/>
        <v>44</v>
      </c>
      <c r="G1323" s="21" t="s">
        <v>1404</v>
      </c>
      <c r="H1323" s="29">
        <v>2989</v>
      </c>
      <c r="I1323" s="48"/>
      <c r="J1323" s="29">
        <f t="shared" si="715"/>
        <v>4818.0895522388064</v>
      </c>
      <c r="K1323" s="125">
        <v>248999.10000000003</v>
      </c>
      <c r="L1323" s="125">
        <v>891932.12</v>
      </c>
      <c r="M1323" s="125">
        <v>0</v>
      </c>
      <c r="N1323" s="126">
        <f t="shared" si="697"/>
        <v>527132.87880000006</v>
      </c>
      <c r="O1323" s="126">
        <f t="shared" ca="1" si="698"/>
        <v>939597.99950577656</v>
      </c>
      <c r="P1323" s="126">
        <f t="shared" ca="1" si="699"/>
        <v>123740</v>
      </c>
      <c r="Q1323" s="49">
        <f t="shared" si="716"/>
        <v>1</v>
      </c>
      <c r="R1323" s="49">
        <f t="shared" si="717"/>
        <v>0</v>
      </c>
      <c r="S1323" s="49">
        <f ca="1">OFFSET(V!$B$7,D1323,Q1323)*H1323</f>
        <v>13420.61</v>
      </c>
      <c r="T1323" s="49">
        <f ca="1">IF(R1323&gt;0,OFFSET(V!$I$7,D1323,R1323)*IF(R1323=1,H1323-9300,IF(R1323=2,H1323-18000,IF(R1323=3,H1323-45000,0))),0)</f>
        <v>0</v>
      </c>
      <c r="U1323" s="49">
        <f>IF(AND(I1323=1,H1323&gt;20000,H1323&lt;=45000),H1323*V!$G$7,0)+IF(AND(I1323=1,H1323&gt;45000,H1323&lt;=50000),V!$G$7/5000*(50000-H1323)*H1323,0)</f>
        <v>0</v>
      </c>
      <c r="V1323" s="50">
        <f t="shared" ca="1" si="700"/>
        <v>13420.61</v>
      </c>
      <c r="W1323" s="51">
        <v>13585.019999999999</v>
      </c>
      <c r="X1323" s="51">
        <v>0</v>
      </c>
      <c r="Y1323" s="52">
        <v>0</v>
      </c>
      <c r="Z1323" s="52">
        <v>69535.635124234192</v>
      </c>
      <c r="AA1323" s="52">
        <v>0</v>
      </c>
      <c r="AB1323" s="138">
        <f t="shared" si="718"/>
        <v>0</v>
      </c>
      <c r="AC1323" s="52">
        <v>66923.74143774512</v>
      </c>
      <c r="AD1323" s="138">
        <f t="shared" si="701"/>
        <v>0</v>
      </c>
      <c r="AE1323" s="138">
        <f t="shared" si="702"/>
        <v>2989</v>
      </c>
      <c r="AF1323" s="138">
        <f t="shared" si="703"/>
        <v>0</v>
      </c>
      <c r="AG1323" s="138">
        <f t="shared" si="704"/>
        <v>0</v>
      </c>
      <c r="AH1323" s="29"/>
      <c r="AI1323" s="29"/>
      <c r="AJ1323" s="15"/>
      <c r="AK1323" s="51">
        <f t="shared" ca="1" si="705"/>
        <v>2184504.3480227315</v>
      </c>
      <c r="AL1323" s="15">
        <f t="shared" ca="1" si="706"/>
        <v>2335249.9780227314</v>
      </c>
      <c r="AM1323" s="49">
        <f t="shared" ca="1" si="707"/>
        <v>13109.551972127727</v>
      </c>
      <c r="AN1323" s="49">
        <f t="shared" ca="1" si="708"/>
        <v>0</v>
      </c>
      <c r="AO1323" s="15"/>
      <c r="AP1323" s="49">
        <f t="shared" ca="1" si="709"/>
        <v>38943.21988025555</v>
      </c>
      <c r="AQ1323" s="15">
        <f t="shared" si="719"/>
        <v>66923.74143774512</v>
      </c>
      <c r="AR1323" s="15">
        <f t="shared" si="720"/>
        <v>0</v>
      </c>
      <c r="AS1323" s="15"/>
      <c r="AT1323" s="15"/>
      <c r="AU1323" s="51">
        <f t="shared" si="710"/>
        <v>0</v>
      </c>
      <c r="AV1323" s="51">
        <f t="shared" ca="1" si="711"/>
        <v>49943.220672266682</v>
      </c>
      <c r="AW1323" s="51">
        <f t="shared" ca="1" si="721"/>
        <v>0</v>
      </c>
      <c r="AX1323" s="15">
        <f t="shared" ca="1" si="722"/>
        <v>21962.699114777104</v>
      </c>
      <c r="AY1323" s="51">
        <f t="shared" ca="1" si="723"/>
        <v>-1334.921965193357</v>
      </c>
      <c r="AZ1323" s="52">
        <f t="shared" ca="1" si="712"/>
        <v>0</v>
      </c>
      <c r="BA1323" s="52">
        <f t="shared" ca="1" si="713"/>
        <v>0</v>
      </c>
      <c r="BB1323" s="52">
        <f t="shared" si="724"/>
        <v>0</v>
      </c>
      <c r="BC1323" s="39">
        <f t="shared" si="725"/>
        <v>0</v>
      </c>
      <c r="BD1323" s="51">
        <f t="shared" ca="1" si="726"/>
        <v>0</v>
      </c>
      <c r="BE1323" s="15">
        <f t="shared" ca="1" si="727"/>
        <v>87551.518587328872</v>
      </c>
      <c r="BF1323" s="39">
        <v>-34495.891000000003</v>
      </c>
      <c r="BG1323" s="15">
        <f t="shared" ca="1" si="728"/>
        <v>2401415.157582188</v>
      </c>
      <c r="BH1323" s="15"/>
      <c r="BI1323" s="15"/>
    </row>
    <row r="1324" spans="1:61" ht="11.25" x14ac:dyDescent="0.2">
      <c r="A1324" s="20">
        <v>41811</v>
      </c>
      <c r="B1324" s="20"/>
      <c r="C1324" s="20">
        <v>1</v>
      </c>
      <c r="D1324" s="20">
        <f t="shared" si="714"/>
        <v>4</v>
      </c>
      <c r="E1324" s="47">
        <f t="shared" si="729"/>
        <v>4</v>
      </c>
      <c r="F1324" s="47">
        <f t="shared" si="730"/>
        <v>44</v>
      </c>
      <c r="G1324" s="21" t="s">
        <v>1405</v>
      </c>
      <c r="H1324" s="29">
        <v>3363</v>
      </c>
      <c r="I1324" s="48"/>
      <c r="J1324" s="29">
        <f t="shared" si="715"/>
        <v>5420.9552238805973</v>
      </c>
      <c r="K1324" s="125">
        <v>236859.75</v>
      </c>
      <c r="L1324" s="125">
        <v>639741.98</v>
      </c>
      <c r="M1324" s="125">
        <v>0</v>
      </c>
      <c r="N1324" s="126">
        <f t="shared" si="697"/>
        <v>420038.3922</v>
      </c>
      <c r="O1324" s="126">
        <f t="shared" ca="1" si="698"/>
        <v>1057165.6314278776</v>
      </c>
      <c r="P1324" s="126">
        <f t="shared" ca="1" si="699"/>
        <v>191138</v>
      </c>
      <c r="Q1324" s="49">
        <f t="shared" si="716"/>
        <v>1</v>
      </c>
      <c r="R1324" s="49">
        <f t="shared" si="717"/>
        <v>0</v>
      </c>
      <c r="S1324" s="49">
        <f ca="1">OFFSET(V!$B$7,D1324,Q1324)*H1324</f>
        <v>15099.87</v>
      </c>
      <c r="T1324" s="49">
        <f ca="1">IF(R1324&gt;0,OFFSET(V!$I$7,D1324,R1324)*IF(R1324=1,H1324-9300,IF(R1324=2,H1324-18000,IF(R1324=3,H1324-45000,0))),0)</f>
        <v>0</v>
      </c>
      <c r="U1324" s="49">
        <f>IF(AND(I1324=1,H1324&gt;20000,H1324&lt;=45000),H1324*V!$G$7,0)+IF(AND(I1324=1,H1324&gt;45000,H1324&lt;=50000),V!$G$7/5000*(50000-H1324)*H1324,0)</f>
        <v>0</v>
      </c>
      <c r="V1324" s="50">
        <f t="shared" ca="1" si="700"/>
        <v>15099.87</v>
      </c>
      <c r="W1324" s="51">
        <v>16694.719999999998</v>
      </c>
      <c r="X1324" s="51">
        <v>0</v>
      </c>
      <c r="Y1324" s="52">
        <v>4.7710000000000002E-2</v>
      </c>
      <c r="Z1324" s="52">
        <v>157773.23168826257</v>
      </c>
      <c r="AA1324" s="52">
        <v>2627</v>
      </c>
      <c r="AB1324" s="138">
        <f t="shared" si="718"/>
        <v>1627</v>
      </c>
      <c r="AC1324" s="52">
        <v>151846.9622724831</v>
      </c>
      <c r="AD1324" s="138">
        <f t="shared" si="701"/>
        <v>0</v>
      </c>
      <c r="AE1324" s="138">
        <f t="shared" si="702"/>
        <v>3363</v>
      </c>
      <c r="AF1324" s="138">
        <f t="shared" si="703"/>
        <v>0</v>
      </c>
      <c r="AG1324" s="138">
        <f t="shared" si="704"/>
        <v>0</v>
      </c>
      <c r="AH1324" s="29"/>
      <c r="AI1324" s="29"/>
      <c r="AJ1324" s="15"/>
      <c r="AK1324" s="51">
        <f t="shared" ca="1" si="705"/>
        <v>2457841.4594849269</v>
      </c>
      <c r="AL1324" s="15">
        <f t="shared" ca="1" si="706"/>
        <v>2680774.0494849272</v>
      </c>
      <c r="AM1324" s="49">
        <f t="shared" ca="1" si="707"/>
        <v>14749.890693297273</v>
      </c>
      <c r="AN1324" s="49">
        <f t="shared" ca="1" si="708"/>
        <v>1933.6928605138478</v>
      </c>
      <c r="AO1324" s="15"/>
      <c r="AP1324" s="49">
        <f t="shared" ca="1" si="709"/>
        <v>88360.416092800879</v>
      </c>
      <c r="AQ1324" s="15">
        <f t="shared" si="719"/>
        <v>151846.9622724831</v>
      </c>
      <c r="AR1324" s="15">
        <f t="shared" si="720"/>
        <v>0</v>
      </c>
      <c r="AS1324" s="15"/>
      <c r="AT1324" s="15"/>
      <c r="AU1324" s="51">
        <f t="shared" si="710"/>
        <v>813.5</v>
      </c>
      <c r="AV1324" s="51">
        <f t="shared" ca="1" si="711"/>
        <v>56192.389133768098</v>
      </c>
      <c r="AW1324" s="51">
        <f t="shared" ca="1" si="721"/>
        <v>0</v>
      </c>
      <c r="AX1324" s="15">
        <f t="shared" ca="1" si="722"/>
        <v>0</v>
      </c>
      <c r="AY1324" s="51">
        <f t="shared" ca="1" si="723"/>
        <v>0</v>
      </c>
      <c r="AZ1324" s="52">
        <f t="shared" ca="1" si="712"/>
        <v>0</v>
      </c>
      <c r="BA1324" s="52">
        <f t="shared" ca="1" si="713"/>
        <v>0</v>
      </c>
      <c r="BB1324" s="52">
        <f t="shared" si="724"/>
        <v>0</v>
      </c>
      <c r="BC1324" s="39">
        <f t="shared" si="725"/>
        <v>0</v>
      </c>
      <c r="BD1324" s="51">
        <f t="shared" ca="1" si="726"/>
        <v>0</v>
      </c>
      <c r="BE1324" s="15">
        <f t="shared" ca="1" si="727"/>
        <v>145366.30522656898</v>
      </c>
      <c r="BF1324" s="39">
        <v>-36183.498</v>
      </c>
      <c r="BG1324" s="15">
        <f t="shared" ca="1" si="728"/>
        <v>2806640.4402653072</v>
      </c>
      <c r="BH1324" s="15"/>
      <c r="BI1324" s="15"/>
    </row>
    <row r="1325" spans="1:61" ht="11.25" x14ac:dyDescent="0.2">
      <c r="A1325" s="20">
        <v>41812</v>
      </c>
      <c r="B1325" s="20"/>
      <c r="C1325" s="20">
        <v>1</v>
      </c>
      <c r="D1325" s="20">
        <f t="shared" si="714"/>
        <v>4</v>
      </c>
      <c r="E1325" s="47">
        <f t="shared" si="729"/>
        <v>6</v>
      </c>
      <c r="F1325" s="47">
        <f t="shared" si="730"/>
        <v>46</v>
      </c>
      <c r="G1325" s="21" t="s">
        <v>1406</v>
      </c>
      <c r="H1325" s="29">
        <v>12634</v>
      </c>
      <c r="I1325" s="48"/>
      <c r="J1325" s="29">
        <f t="shared" si="715"/>
        <v>21056.666666666664</v>
      </c>
      <c r="K1325" s="125">
        <v>1116282.25</v>
      </c>
      <c r="L1325" s="125">
        <v>4371922.41</v>
      </c>
      <c r="M1325" s="125">
        <v>0</v>
      </c>
      <c r="N1325" s="126">
        <f t="shared" si="697"/>
        <v>2508772.9599000001</v>
      </c>
      <c r="O1325" s="126">
        <f t="shared" ca="1" si="698"/>
        <v>4106358.2695482746</v>
      </c>
      <c r="P1325" s="126">
        <f t="shared" ca="1" si="699"/>
        <v>479276</v>
      </c>
      <c r="Q1325" s="49">
        <f t="shared" si="716"/>
        <v>2</v>
      </c>
      <c r="R1325" s="49">
        <f t="shared" si="717"/>
        <v>0</v>
      </c>
      <c r="S1325" s="49">
        <f ca="1">OFFSET(V!$B$7,D1325,Q1325)*H1325</f>
        <v>1151462.76</v>
      </c>
      <c r="T1325" s="49">
        <f ca="1">IF(R1325&gt;0,OFFSET(V!$I$7,D1325,R1325)*IF(R1325=1,H1325-9300,IF(R1325=2,H1325-18000,IF(R1325=3,H1325-45000,0))),0)</f>
        <v>0</v>
      </c>
      <c r="U1325" s="49">
        <f>IF(AND(I1325=1,H1325&gt;20000,H1325&lt;=45000),H1325*V!$G$7,0)+IF(AND(I1325=1,H1325&gt;45000,H1325&lt;=50000),V!$G$7/5000*(50000-H1325)*H1325,0)</f>
        <v>0</v>
      </c>
      <c r="V1325" s="50">
        <f t="shared" ca="1" si="700"/>
        <v>1151462.76</v>
      </c>
      <c r="W1325" s="51">
        <v>79707.180000000008</v>
      </c>
      <c r="X1325" s="51">
        <v>0</v>
      </c>
      <c r="Y1325" s="52">
        <v>0.22078999999999999</v>
      </c>
      <c r="Z1325" s="52">
        <v>341391.56849777984</v>
      </c>
      <c r="AA1325" s="52">
        <v>7108</v>
      </c>
      <c r="AB1325" s="138">
        <f t="shared" si="718"/>
        <v>6108</v>
      </c>
      <c r="AC1325" s="52">
        <v>328568.23725493072</v>
      </c>
      <c r="AD1325" s="138">
        <f t="shared" si="701"/>
        <v>1</v>
      </c>
      <c r="AE1325" s="138">
        <f t="shared" si="702"/>
        <v>0</v>
      </c>
      <c r="AF1325" s="138">
        <f t="shared" si="703"/>
        <v>12634</v>
      </c>
      <c r="AG1325" s="138">
        <f t="shared" si="704"/>
        <v>21056.666666666664</v>
      </c>
      <c r="AH1325" s="29"/>
      <c r="AI1325" s="29"/>
      <c r="AJ1325" s="15"/>
      <c r="AK1325" s="51">
        <f t="shared" ca="1" si="705"/>
        <v>9547016.3826292362</v>
      </c>
      <c r="AL1325" s="15">
        <f t="shared" ca="1" si="706"/>
        <v>11257462.322629236</v>
      </c>
      <c r="AM1325" s="49">
        <f t="shared" ca="1" si="707"/>
        <v>55411.870062181901</v>
      </c>
      <c r="AN1325" s="49">
        <f t="shared" ca="1" si="708"/>
        <v>8948.64906042449</v>
      </c>
      <c r="AO1325" s="15"/>
      <c r="AP1325" s="49">
        <f t="shared" ca="1" si="709"/>
        <v>191195.30430003797</v>
      </c>
      <c r="AQ1325" s="15">
        <f t="shared" si="719"/>
        <v>0</v>
      </c>
      <c r="AR1325" s="15">
        <f t="shared" si="720"/>
        <v>328568.23725493072</v>
      </c>
      <c r="AS1325" s="15"/>
      <c r="AT1325" s="15"/>
      <c r="AU1325" s="51">
        <f t="shared" si="710"/>
        <v>0</v>
      </c>
      <c r="AV1325" s="51">
        <f t="shared" ca="1" si="711"/>
        <v>0</v>
      </c>
      <c r="AW1325" s="51">
        <f t="shared" si="721"/>
        <v>0</v>
      </c>
      <c r="AX1325" s="15">
        <f t="shared" si="722"/>
        <v>0</v>
      </c>
      <c r="AY1325" s="51">
        <f t="shared" ca="1" si="723"/>
        <v>0</v>
      </c>
      <c r="AZ1325" s="52">
        <f t="shared" ca="1" si="712"/>
        <v>198985.12129161123</v>
      </c>
      <c r="BA1325" s="52">
        <f t="shared" ca="1" si="713"/>
        <v>157233.4442522655</v>
      </c>
      <c r="BB1325" s="52">
        <f t="shared" ca="1" si="724"/>
        <v>0</v>
      </c>
      <c r="BC1325" s="39">
        <f t="shared" ca="1" si="725"/>
        <v>218845.63258898392</v>
      </c>
      <c r="BD1325" s="51">
        <f t="shared" ca="1" si="726"/>
        <v>-725.79113270379219</v>
      </c>
      <c r="BE1325" s="15">
        <f t="shared" ca="1" si="727"/>
        <v>546688.07871121087</v>
      </c>
      <c r="BF1325" s="39">
        <v>-165108.215</v>
      </c>
      <c r="BG1325" s="15">
        <f t="shared" ca="1" si="728"/>
        <v>11703402.705463054</v>
      </c>
      <c r="BH1325" s="15"/>
      <c r="BI1325" s="15"/>
    </row>
    <row r="1326" spans="1:61" ht="11.25" x14ac:dyDescent="0.2">
      <c r="A1326" s="20">
        <v>41813</v>
      </c>
      <c r="B1326" s="20"/>
      <c r="C1326" s="20">
        <v>1</v>
      </c>
      <c r="D1326" s="20">
        <f t="shared" si="714"/>
        <v>4</v>
      </c>
      <c r="E1326" s="47">
        <f t="shared" si="729"/>
        <v>2</v>
      </c>
      <c r="F1326" s="47">
        <f t="shared" si="730"/>
        <v>42</v>
      </c>
      <c r="G1326" s="21" t="s">
        <v>1407</v>
      </c>
      <c r="H1326" s="29">
        <v>877</v>
      </c>
      <c r="I1326" s="48"/>
      <c r="J1326" s="29">
        <f t="shared" si="715"/>
        <v>1413.6716417910447</v>
      </c>
      <c r="K1326" s="125">
        <v>55916.049999999996</v>
      </c>
      <c r="L1326" s="125">
        <v>151981.98000000001</v>
      </c>
      <c r="M1326" s="125">
        <v>0</v>
      </c>
      <c r="N1326" s="126">
        <f t="shared" si="697"/>
        <v>99532.528200000001</v>
      </c>
      <c r="O1326" s="126">
        <f t="shared" ca="1" si="698"/>
        <v>275686.66629861691</v>
      </c>
      <c r="P1326" s="126">
        <f t="shared" ca="1" si="699"/>
        <v>52846</v>
      </c>
      <c r="Q1326" s="49">
        <f t="shared" si="716"/>
        <v>1</v>
      </c>
      <c r="R1326" s="49">
        <f t="shared" si="717"/>
        <v>0</v>
      </c>
      <c r="S1326" s="49">
        <f ca="1">OFFSET(V!$B$7,D1326,Q1326)*H1326</f>
        <v>3937.73</v>
      </c>
      <c r="T1326" s="49">
        <f ca="1">IF(R1326&gt;0,OFFSET(V!$I$7,D1326,R1326)*IF(R1326=1,H1326-9300,IF(R1326=2,H1326-18000,IF(R1326=3,H1326-45000,0))),0)</f>
        <v>0</v>
      </c>
      <c r="U1326" s="49">
        <f>IF(AND(I1326=1,H1326&gt;20000,H1326&lt;=45000),H1326*V!$G$7,0)+IF(AND(I1326=1,H1326&gt;45000,H1326&lt;=50000),V!$G$7/5000*(50000-H1326)*H1326,0)</f>
        <v>0</v>
      </c>
      <c r="V1326" s="50">
        <f t="shared" ca="1" si="700"/>
        <v>3937.73</v>
      </c>
      <c r="W1326" s="51">
        <v>0</v>
      </c>
      <c r="X1326" s="51">
        <v>0</v>
      </c>
      <c r="Y1326" s="52">
        <v>0</v>
      </c>
      <c r="Z1326" s="52">
        <v>15365.042913308574</v>
      </c>
      <c r="AA1326" s="52">
        <v>0</v>
      </c>
      <c r="AB1326" s="138">
        <f t="shared" si="718"/>
        <v>0</v>
      </c>
      <c r="AC1326" s="52">
        <v>14787.90201992055</v>
      </c>
      <c r="AD1326" s="138">
        <f t="shared" si="701"/>
        <v>0</v>
      </c>
      <c r="AE1326" s="138">
        <f t="shared" si="702"/>
        <v>877</v>
      </c>
      <c r="AF1326" s="138">
        <f t="shared" si="703"/>
        <v>0</v>
      </c>
      <c r="AG1326" s="138">
        <f t="shared" si="704"/>
        <v>0</v>
      </c>
      <c r="AH1326" s="29"/>
      <c r="AI1326" s="29"/>
      <c r="AJ1326" s="15"/>
      <c r="AK1326" s="51">
        <f t="shared" ca="1" si="705"/>
        <v>640953.60094209947</v>
      </c>
      <c r="AL1326" s="15">
        <f t="shared" ca="1" si="706"/>
        <v>697737.33094209945</v>
      </c>
      <c r="AM1326" s="49">
        <f t="shared" ca="1" si="707"/>
        <v>3846.4627231702966</v>
      </c>
      <c r="AN1326" s="49">
        <f t="shared" ca="1" si="708"/>
        <v>0</v>
      </c>
      <c r="AO1326" s="15"/>
      <c r="AP1326" s="49">
        <f t="shared" ca="1" si="709"/>
        <v>8605.1453125219159</v>
      </c>
      <c r="AQ1326" s="15">
        <f t="shared" si="719"/>
        <v>14787.90201992055</v>
      </c>
      <c r="AR1326" s="15">
        <f t="shared" si="720"/>
        <v>0</v>
      </c>
      <c r="AS1326" s="15"/>
      <c r="AT1326" s="15"/>
      <c r="AU1326" s="51">
        <f t="shared" si="710"/>
        <v>0</v>
      </c>
      <c r="AV1326" s="51">
        <f t="shared" ca="1" si="711"/>
        <v>14653.798772023378</v>
      </c>
      <c r="AW1326" s="51">
        <f t="shared" ca="1" si="721"/>
        <v>0</v>
      </c>
      <c r="AX1326" s="15">
        <f t="shared" ca="1" si="722"/>
        <v>8471.0420646247421</v>
      </c>
      <c r="AY1326" s="51">
        <f t="shared" ca="1" si="723"/>
        <v>-514.88116560937635</v>
      </c>
      <c r="AZ1326" s="52">
        <f t="shared" ca="1" si="712"/>
        <v>0</v>
      </c>
      <c r="BA1326" s="52">
        <f t="shared" ca="1" si="713"/>
        <v>0</v>
      </c>
      <c r="BB1326" s="52">
        <f t="shared" si="724"/>
        <v>0</v>
      </c>
      <c r="BC1326" s="39">
        <f t="shared" si="725"/>
        <v>0</v>
      </c>
      <c r="BD1326" s="51">
        <f t="shared" ca="1" si="726"/>
        <v>0</v>
      </c>
      <c r="BE1326" s="15">
        <f t="shared" ca="1" si="727"/>
        <v>22744.062918935917</v>
      </c>
      <c r="BF1326" s="39">
        <v>-9166.2350000000006</v>
      </c>
      <c r="BG1326" s="15">
        <f t="shared" ca="1" si="728"/>
        <v>715161.62158420566</v>
      </c>
      <c r="BH1326" s="15"/>
      <c r="BI1326" s="15"/>
    </row>
    <row r="1327" spans="1:61" ht="11.25" x14ac:dyDescent="0.2">
      <c r="A1327" s="20">
        <v>41814</v>
      </c>
      <c r="B1327" s="20"/>
      <c r="C1327" s="20">
        <v>1</v>
      </c>
      <c r="D1327" s="20">
        <f t="shared" si="714"/>
        <v>4</v>
      </c>
      <c r="E1327" s="47">
        <f t="shared" si="729"/>
        <v>3</v>
      </c>
      <c r="F1327" s="47">
        <f t="shared" si="730"/>
        <v>43</v>
      </c>
      <c r="G1327" s="21" t="s">
        <v>1408</v>
      </c>
      <c r="H1327" s="29">
        <v>1593</v>
      </c>
      <c r="I1327" s="48"/>
      <c r="J1327" s="29">
        <f t="shared" si="715"/>
        <v>2567.8208955223881</v>
      </c>
      <c r="K1327" s="125">
        <v>91658.15</v>
      </c>
      <c r="L1327" s="125">
        <v>165570.13</v>
      </c>
      <c r="M1327" s="125">
        <v>0</v>
      </c>
      <c r="N1327" s="126">
        <f t="shared" si="697"/>
        <v>130566.2187</v>
      </c>
      <c r="O1327" s="126">
        <f t="shared" ca="1" si="698"/>
        <v>500762.66751846834</v>
      </c>
      <c r="P1327" s="126">
        <f t="shared" ca="1" si="699"/>
        <v>111059</v>
      </c>
      <c r="Q1327" s="49">
        <f t="shared" si="716"/>
        <v>1</v>
      </c>
      <c r="R1327" s="49">
        <f t="shared" si="717"/>
        <v>0</v>
      </c>
      <c r="S1327" s="49">
        <f ca="1">OFFSET(V!$B$7,D1327,Q1327)*H1327</f>
        <v>7152.5700000000006</v>
      </c>
      <c r="T1327" s="49">
        <f ca="1">IF(R1327&gt;0,OFFSET(V!$I$7,D1327,R1327)*IF(R1327=1,H1327-9300,IF(R1327=2,H1327-18000,IF(R1327=3,H1327-45000,0))),0)</f>
        <v>0</v>
      </c>
      <c r="U1327" s="49">
        <f>IF(AND(I1327=1,H1327&gt;20000,H1327&lt;=45000),H1327*V!$G$7,0)+IF(AND(I1327=1,H1327&gt;45000,H1327&lt;=50000),V!$G$7/5000*(50000-H1327)*H1327,0)</f>
        <v>0</v>
      </c>
      <c r="V1327" s="50">
        <f t="shared" ca="1" si="700"/>
        <v>7152.5700000000006</v>
      </c>
      <c r="W1327" s="51">
        <v>0</v>
      </c>
      <c r="X1327" s="51">
        <v>0</v>
      </c>
      <c r="Y1327" s="52">
        <v>0</v>
      </c>
      <c r="Z1327" s="52">
        <v>37281.323808347202</v>
      </c>
      <c r="AA1327" s="52">
        <v>0</v>
      </c>
      <c r="AB1327" s="138">
        <f t="shared" si="718"/>
        <v>0</v>
      </c>
      <c r="AC1327" s="52">
        <v>35880.964782288058</v>
      </c>
      <c r="AD1327" s="138">
        <f t="shared" si="701"/>
        <v>0</v>
      </c>
      <c r="AE1327" s="138">
        <f t="shared" si="702"/>
        <v>1593</v>
      </c>
      <c r="AF1327" s="138">
        <f t="shared" si="703"/>
        <v>0</v>
      </c>
      <c r="AG1327" s="138">
        <f t="shared" si="704"/>
        <v>0</v>
      </c>
      <c r="AH1327" s="29"/>
      <c r="AI1327" s="29"/>
      <c r="AJ1327" s="15"/>
      <c r="AK1327" s="51">
        <f t="shared" ca="1" si="705"/>
        <v>1164240.6913349654</v>
      </c>
      <c r="AL1327" s="15">
        <f t="shared" ca="1" si="706"/>
        <v>1282452.2613349655</v>
      </c>
      <c r="AM1327" s="49">
        <f t="shared" ca="1" si="707"/>
        <v>6986.7903284039712</v>
      </c>
      <c r="AN1327" s="49">
        <f t="shared" ca="1" si="708"/>
        <v>0</v>
      </c>
      <c r="AO1327" s="15"/>
      <c r="AP1327" s="49">
        <f t="shared" ca="1" si="709"/>
        <v>20879.29142951739</v>
      </c>
      <c r="AQ1327" s="15">
        <f t="shared" si="719"/>
        <v>35880.964782288058</v>
      </c>
      <c r="AR1327" s="15">
        <f t="shared" si="720"/>
        <v>0</v>
      </c>
      <c r="AS1327" s="15"/>
      <c r="AT1327" s="15"/>
      <c r="AU1327" s="51">
        <f t="shared" si="710"/>
        <v>0</v>
      </c>
      <c r="AV1327" s="51">
        <f t="shared" ca="1" si="711"/>
        <v>26617.447484416469</v>
      </c>
      <c r="AW1327" s="51">
        <f t="shared" ca="1" si="721"/>
        <v>0</v>
      </c>
      <c r="AX1327" s="15">
        <f t="shared" ca="1" si="722"/>
        <v>11615.774131645805</v>
      </c>
      <c r="AY1327" s="51">
        <f t="shared" ca="1" si="723"/>
        <v>-706.02214919139033</v>
      </c>
      <c r="AZ1327" s="52">
        <f t="shared" ca="1" si="712"/>
        <v>0</v>
      </c>
      <c r="BA1327" s="52">
        <f t="shared" ca="1" si="713"/>
        <v>0</v>
      </c>
      <c r="BB1327" s="52">
        <f t="shared" si="724"/>
        <v>0</v>
      </c>
      <c r="BC1327" s="39">
        <f t="shared" si="725"/>
        <v>0</v>
      </c>
      <c r="BD1327" s="51">
        <f t="shared" ca="1" si="726"/>
        <v>0</v>
      </c>
      <c r="BE1327" s="15">
        <f t="shared" ca="1" si="727"/>
        <v>46790.716764742472</v>
      </c>
      <c r="BF1327" s="39">
        <v>-15695.245000000001</v>
      </c>
      <c r="BG1327" s="15">
        <f t="shared" ca="1" si="728"/>
        <v>1320534.5234281118</v>
      </c>
      <c r="BH1327" s="15"/>
      <c r="BI1327" s="15"/>
    </row>
    <row r="1328" spans="1:61" ht="11.25" x14ac:dyDescent="0.2">
      <c r="A1328" s="20">
        <v>41815</v>
      </c>
      <c r="B1328" s="20"/>
      <c r="C1328" s="20">
        <v>1</v>
      </c>
      <c r="D1328" s="20">
        <f t="shared" si="714"/>
        <v>4</v>
      </c>
      <c r="E1328" s="47">
        <f t="shared" si="729"/>
        <v>2</v>
      </c>
      <c r="F1328" s="47">
        <f t="shared" si="730"/>
        <v>42</v>
      </c>
      <c r="G1328" s="21" t="s">
        <v>1409</v>
      </c>
      <c r="H1328" s="29">
        <v>894</v>
      </c>
      <c r="I1328" s="48"/>
      <c r="J1328" s="29">
        <f t="shared" si="715"/>
        <v>1441.0746268656717</v>
      </c>
      <c r="K1328" s="125">
        <v>54527.75</v>
      </c>
      <c r="L1328" s="125">
        <v>60214.86</v>
      </c>
      <c r="M1328" s="125">
        <v>0</v>
      </c>
      <c r="N1328" s="126">
        <f t="shared" si="697"/>
        <v>62743.775399999999</v>
      </c>
      <c r="O1328" s="126">
        <f t="shared" ca="1" si="698"/>
        <v>281030.64956780331</v>
      </c>
      <c r="P1328" s="126">
        <f t="shared" ca="1" si="699"/>
        <v>65486</v>
      </c>
      <c r="Q1328" s="49">
        <f t="shared" si="716"/>
        <v>1</v>
      </c>
      <c r="R1328" s="49">
        <f t="shared" si="717"/>
        <v>0</v>
      </c>
      <c r="S1328" s="49">
        <f ca="1">OFFSET(V!$B$7,D1328,Q1328)*H1328</f>
        <v>4014.0600000000004</v>
      </c>
      <c r="T1328" s="49">
        <f ca="1">IF(R1328&gt;0,OFFSET(V!$I$7,D1328,R1328)*IF(R1328=1,H1328-9300,IF(R1328=2,H1328-18000,IF(R1328=3,H1328-45000,0))),0)</f>
        <v>0</v>
      </c>
      <c r="U1328" s="49">
        <f>IF(AND(I1328=1,H1328&gt;20000,H1328&lt;=45000),H1328*V!$G$7,0)+IF(AND(I1328=1,H1328&gt;45000,H1328&lt;=50000),V!$G$7/5000*(50000-H1328)*H1328,0)</f>
        <v>0</v>
      </c>
      <c r="V1328" s="50">
        <f t="shared" ca="1" si="700"/>
        <v>4014.0600000000004</v>
      </c>
      <c r="W1328" s="51">
        <v>0</v>
      </c>
      <c r="X1328" s="51">
        <v>0</v>
      </c>
      <c r="Y1328" s="52">
        <v>0</v>
      </c>
      <c r="Z1328" s="52">
        <v>4633.4164226070643</v>
      </c>
      <c r="AA1328" s="52">
        <v>0</v>
      </c>
      <c r="AB1328" s="138">
        <f t="shared" si="718"/>
        <v>0</v>
      </c>
      <c r="AC1328" s="52">
        <v>4459.3762908176532</v>
      </c>
      <c r="AD1328" s="138">
        <f t="shared" si="701"/>
        <v>0</v>
      </c>
      <c r="AE1328" s="138">
        <f t="shared" si="702"/>
        <v>894</v>
      </c>
      <c r="AF1328" s="138">
        <f t="shared" si="703"/>
        <v>0</v>
      </c>
      <c r="AG1328" s="138">
        <f t="shared" si="704"/>
        <v>0</v>
      </c>
      <c r="AH1328" s="29"/>
      <c r="AI1328" s="29"/>
      <c r="AJ1328" s="15"/>
      <c r="AK1328" s="51">
        <f t="shared" ca="1" si="705"/>
        <v>653378.01509947202</v>
      </c>
      <c r="AL1328" s="15">
        <f t="shared" ca="1" si="706"/>
        <v>722878.07509947207</v>
      </c>
      <c r="AM1328" s="49">
        <f t="shared" ca="1" si="707"/>
        <v>3921.0235741325487</v>
      </c>
      <c r="AN1328" s="49">
        <f t="shared" ca="1" si="708"/>
        <v>0</v>
      </c>
      <c r="AO1328" s="15"/>
      <c r="AP1328" s="49">
        <f t="shared" ca="1" si="709"/>
        <v>2594.9307030847544</v>
      </c>
      <c r="AQ1328" s="15">
        <f t="shared" si="719"/>
        <v>4459.3762908176532</v>
      </c>
      <c r="AR1328" s="15">
        <f t="shared" si="720"/>
        <v>0</v>
      </c>
      <c r="AS1328" s="15"/>
      <c r="AT1328" s="15"/>
      <c r="AU1328" s="51">
        <f t="shared" si="710"/>
        <v>0</v>
      </c>
      <c r="AV1328" s="51">
        <f t="shared" ca="1" si="711"/>
        <v>14937.851883909807</v>
      </c>
      <c r="AW1328" s="51">
        <f t="shared" ca="1" si="721"/>
        <v>0</v>
      </c>
      <c r="AX1328" s="15">
        <f t="shared" ca="1" si="722"/>
        <v>13073.406296176909</v>
      </c>
      <c r="AY1328" s="51">
        <f t="shared" ca="1" si="723"/>
        <v>-794.6189643385643</v>
      </c>
      <c r="AZ1328" s="52">
        <f t="shared" ca="1" si="712"/>
        <v>0</v>
      </c>
      <c r="BA1328" s="52">
        <f t="shared" ca="1" si="713"/>
        <v>0</v>
      </c>
      <c r="BB1328" s="52">
        <f t="shared" si="724"/>
        <v>0</v>
      </c>
      <c r="BC1328" s="39">
        <f t="shared" si="725"/>
        <v>0</v>
      </c>
      <c r="BD1328" s="51">
        <f t="shared" ca="1" si="726"/>
        <v>0</v>
      </c>
      <c r="BE1328" s="15">
        <f t="shared" ca="1" si="727"/>
        <v>16738.163622655997</v>
      </c>
      <c r="BF1328" s="39">
        <v>-8235.5640000000003</v>
      </c>
      <c r="BG1328" s="15">
        <f t="shared" ca="1" si="728"/>
        <v>735301.69829626067</v>
      </c>
      <c r="BH1328" s="15"/>
      <c r="BI1328" s="15"/>
    </row>
    <row r="1329" spans="1:61" ht="11.25" x14ac:dyDescent="0.2">
      <c r="A1329" s="20">
        <v>41816</v>
      </c>
      <c r="B1329" s="20"/>
      <c r="C1329" s="20">
        <v>1</v>
      </c>
      <c r="D1329" s="20">
        <f t="shared" si="714"/>
        <v>4</v>
      </c>
      <c r="E1329" s="47">
        <f t="shared" si="729"/>
        <v>4</v>
      </c>
      <c r="F1329" s="47">
        <f t="shared" si="730"/>
        <v>44</v>
      </c>
      <c r="G1329" s="21" t="s">
        <v>1410</v>
      </c>
      <c r="H1329" s="29">
        <v>2802</v>
      </c>
      <c r="I1329" s="48"/>
      <c r="J1329" s="29">
        <f t="shared" si="715"/>
        <v>4516.6567164179105</v>
      </c>
      <c r="K1329" s="125">
        <v>193188.25</v>
      </c>
      <c r="L1329" s="125">
        <v>687316.44</v>
      </c>
      <c r="M1329" s="125">
        <v>0</v>
      </c>
      <c r="N1329" s="126">
        <f t="shared" si="697"/>
        <v>407148.95160000003</v>
      </c>
      <c r="O1329" s="126">
        <f t="shared" ca="1" si="698"/>
        <v>880814.18354472588</v>
      </c>
      <c r="P1329" s="126">
        <f t="shared" ca="1" si="699"/>
        <v>142100</v>
      </c>
      <c r="Q1329" s="49">
        <f t="shared" si="716"/>
        <v>1</v>
      </c>
      <c r="R1329" s="49">
        <f t="shared" si="717"/>
        <v>0</v>
      </c>
      <c r="S1329" s="49">
        <f ca="1">OFFSET(V!$B$7,D1329,Q1329)*H1329</f>
        <v>12580.980000000001</v>
      </c>
      <c r="T1329" s="49">
        <f ca="1">IF(R1329&gt;0,OFFSET(V!$I$7,D1329,R1329)*IF(R1329=1,H1329-9300,IF(R1329=2,H1329-18000,IF(R1329=3,H1329-45000,0))),0)</f>
        <v>0</v>
      </c>
      <c r="U1329" s="49">
        <f>IF(AND(I1329=1,H1329&gt;20000,H1329&lt;=45000),H1329*V!$G$7,0)+IF(AND(I1329=1,H1329&gt;45000,H1329&lt;=50000),V!$G$7/5000*(50000-H1329)*H1329,0)</f>
        <v>0</v>
      </c>
      <c r="V1329" s="50">
        <f t="shared" ca="1" si="700"/>
        <v>12580.980000000001</v>
      </c>
      <c r="W1329" s="51">
        <v>13975.66</v>
      </c>
      <c r="X1329" s="51">
        <v>0</v>
      </c>
      <c r="Y1329" s="52">
        <v>0</v>
      </c>
      <c r="Z1329" s="52">
        <v>48531.587247371048</v>
      </c>
      <c r="AA1329" s="52">
        <v>5941</v>
      </c>
      <c r="AB1329" s="138">
        <f t="shared" si="718"/>
        <v>4941</v>
      </c>
      <c r="AC1329" s="52">
        <v>46708.646447301704</v>
      </c>
      <c r="AD1329" s="138">
        <f t="shared" si="701"/>
        <v>0</v>
      </c>
      <c r="AE1329" s="138">
        <f t="shared" si="702"/>
        <v>2802</v>
      </c>
      <c r="AF1329" s="138">
        <f t="shared" si="703"/>
        <v>0</v>
      </c>
      <c r="AG1329" s="138">
        <f t="shared" si="704"/>
        <v>0</v>
      </c>
      <c r="AH1329" s="29"/>
      <c r="AI1329" s="29"/>
      <c r="AJ1329" s="15"/>
      <c r="AK1329" s="51">
        <f t="shared" ca="1" si="705"/>
        <v>2047835.7922916338</v>
      </c>
      <c r="AL1329" s="15">
        <f t="shared" ca="1" si="706"/>
        <v>2216492.4322916339</v>
      </c>
      <c r="AM1329" s="49">
        <f t="shared" ca="1" si="707"/>
        <v>12289.382611542955</v>
      </c>
      <c r="AN1329" s="49">
        <f t="shared" ca="1" si="708"/>
        <v>0</v>
      </c>
      <c r="AO1329" s="15"/>
      <c r="AP1329" s="49">
        <f t="shared" ca="1" si="709"/>
        <v>27179.967076384586</v>
      </c>
      <c r="AQ1329" s="15">
        <f t="shared" si="719"/>
        <v>46708.646447301704</v>
      </c>
      <c r="AR1329" s="15">
        <f t="shared" si="720"/>
        <v>0</v>
      </c>
      <c r="AS1329" s="15"/>
      <c r="AT1329" s="15"/>
      <c r="AU1329" s="51">
        <f t="shared" si="710"/>
        <v>2470.5</v>
      </c>
      <c r="AV1329" s="51">
        <f t="shared" ca="1" si="711"/>
        <v>46818.63644151597</v>
      </c>
      <c r="AW1329" s="51">
        <f t="shared" ca="1" si="721"/>
        <v>0</v>
      </c>
      <c r="AX1329" s="15">
        <f t="shared" ca="1" si="722"/>
        <v>29760.457070598852</v>
      </c>
      <c r="AY1329" s="51">
        <f t="shared" ca="1" si="723"/>
        <v>-1808.8800301874712</v>
      </c>
      <c r="AZ1329" s="52">
        <f t="shared" ca="1" si="712"/>
        <v>0</v>
      </c>
      <c r="BA1329" s="52">
        <f t="shared" ca="1" si="713"/>
        <v>0</v>
      </c>
      <c r="BB1329" s="52">
        <f t="shared" si="724"/>
        <v>0</v>
      </c>
      <c r="BC1329" s="39">
        <f t="shared" si="725"/>
        <v>0</v>
      </c>
      <c r="BD1329" s="51">
        <f t="shared" ca="1" si="726"/>
        <v>0</v>
      </c>
      <c r="BE1329" s="15">
        <f t="shared" ca="1" si="727"/>
        <v>74660.223487713083</v>
      </c>
      <c r="BF1329" s="39">
        <v>-30960.812999999998</v>
      </c>
      <c r="BG1329" s="15">
        <f t="shared" ca="1" si="728"/>
        <v>2272481.2253908897</v>
      </c>
      <c r="BH1329" s="15"/>
      <c r="BI1329" s="15"/>
    </row>
    <row r="1330" spans="1:61" ht="11.25" x14ac:dyDescent="0.2">
      <c r="A1330" s="20">
        <v>41817</v>
      </c>
      <c r="B1330" s="20"/>
      <c r="C1330" s="20">
        <v>1</v>
      </c>
      <c r="D1330" s="20">
        <f t="shared" si="714"/>
        <v>4</v>
      </c>
      <c r="E1330" s="47">
        <f t="shared" si="729"/>
        <v>3</v>
      </c>
      <c r="F1330" s="47">
        <f t="shared" si="730"/>
        <v>43</v>
      </c>
      <c r="G1330" s="21" t="s">
        <v>1411</v>
      </c>
      <c r="H1330" s="29">
        <v>2447</v>
      </c>
      <c r="I1330" s="48"/>
      <c r="J1330" s="29">
        <f t="shared" si="715"/>
        <v>3944.4179104477612</v>
      </c>
      <c r="K1330" s="125">
        <v>417783.15</v>
      </c>
      <c r="L1330" s="125">
        <v>2918030.36</v>
      </c>
      <c r="M1330" s="125">
        <v>0</v>
      </c>
      <c r="N1330" s="126">
        <f t="shared" si="697"/>
        <v>1438835.7084000001</v>
      </c>
      <c r="O1330" s="126">
        <f t="shared" ca="1" si="698"/>
        <v>769219.23880583304</v>
      </c>
      <c r="P1330" s="126">
        <f t="shared" ca="1" si="699"/>
        <v>0</v>
      </c>
      <c r="Q1330" s="49">
        <f t="shared" si="716"/>
        <v>1</v>
      </c>
      <c r="R1330" s="49">
        <f t="shared" si="717"/>
        <v>0</v>
      </c>
      <c r="S1330" s="49">
        <f ca="1">OFFSET(V!$B$7,D1330,Q1330)*H1330</f>
        <v>10987.03</v>
      </c>
      <c r="T1330" s="49">
        <f ca="1">IF(R1330&gt;0,OFFSET(V!$I$7,D1330,R1330)*IF(R1330=1,H1330-9300,IF(R1330=2,H1330-18000,IF(R1330=3,H1330-45000,0))),0)</f>
        <v>0</v>
      </c>
      <c r="U1330" s="49">
        <f>IF(AND(I1330=1,H1330&gt;20000,H1330&lt;=45000),H1330*V!$G$7,0)+IF(AND(I1330=1,H1330&gt;45000,H1330&lt;=50000),V!$G$7/5000*(50000-H1330)*H1330,0)</f>
        <v>0</v>
      </c>
      <c r="V1330" s="50">
        <f t="shared" ca="1" si="700"/>
        <v>10987.03</v>
      </c>
      <c r="W1330" s="51">
        <v>11482.759999999998</v>
      </c>
      <c r="X1330" s="51">
        <v>0</v>
      </c>
      <c r="Y1330" s="52">
        <v>0</v>
      </c>
      <c r="Z1330" s="52">
        <v>94022.38323292369</v>
      </c>
      <c r="AA1330" s="52">
        <v>25670</v>
      </c>
      <c r="AB1330" s="138">
        <f t="shared" si="718"/>
        <v>24670</v>
      </c>
      <c r="AC1330" s="52">
        <v>90490.719666236255</v>
      </c>
      <c r="AD1330" s="138">
        <f t="shared" si="701"/>
        <v>0</v>
      </c>
      <c r="AE1330" s="138">
        <f t="shared" si="702"/>
        <v>2447</v>
      </c>
      <c r="AF1330" s="138">
        <f t="shared" si="703"/>
        <v>0</v>
      </c>
      <c r="AG1330" s="138">
        <f t="shared" si="704"/>
        <v>0</v>
      </c>
      <c r="AH1330" s="29"/>
      <c r="AI1330" s="29"/>
      <c r="AJ1330" s="15"/>
      <c r="AK1330" s="51">
        <f t="shared" ca="1" si="705"/>
        <v>1788384.7907700315</v>
      </c>
      <c r="AL1330" s="15">
        <f t="shared" ca="1" si="706"/>
        <v>1810854.5807700315</v>
      </c>
      <c r="AM1330" s="49">
        <f t="shared" ca="1" si="707"/>
        <v>10732.37660615475</v>
      </c>
      <c r="AN1330" s="49">
        <f t="shared" ca="1" si="708"/>
        <v>0</v>
      </c>
      <c r="AO1330" s="15"/>
      <c r="AP1330" s="49">
        <f t="shared" ca="1" si="709"/>
        <v>52656.948302314442</v>
      </c>
      <c r="AQ1330" s="15">
        <f t="shared" si="719"/>
        <v>90490.719666236255</v>
      </c>
      <c r="AR1330" s="15">
        <f t="shared" si="720"/>
        <v>0</v>
      </c>
      <c r="AS1330" s="15"/>
      <c r="AT1330" s="15"/>
      <c r="AU1330" s="51">
        <f t="shared" si="710"/>
        <v>12335</v>
      </c>
      <c r="AV1330" s="51">
        <f t="shared" ca="1" si="711"/>
        <v>40886.939105064092</v>
      </c>
      <c r="AW1330" s="51">
        <f t="shared" ca="1" si="721"/>
        <v>0</v>
      </c>
      <c r="AX1330" s="15">
        <f t="shared" ca="1" si="722"/>
        <v>15388.167741142272</v>
      </c>
      <c r="AY1330" s="51">
        <f t="shared" ca="1" si="723"/>
        <v>-935.31323333157354</v>
      </c>
      <c r="AZ1330" s="52">
        <f t="shared" ca="1" si="712"/>
        <v>0</v>
      </c>
      <c r="BA1330" s="52">
        <f t="shared" ca="1" si="713"/>
        <v>0</v>
      </c>
      <c r="BB1330" s="52">
        <f t="shared" si="724"/>
        <v>0</v>
      </c>
      <c r="BC1330" s="39">
        <f t="shared" si="725"/>
        <v>0</v>
      </c>
      <c r="BD1330" s="51">
        <f t="shared" ca="1" si="726"/>
        <v>0</v>
      </c>
      <c r="BE1330" s="15">
        <f t="shared" ca="1" si="727"/>
        <v>104943.57417404695</v>
      </c>
      <c r="BF1330" s="39">
        <v>-49388.457999999999</v>
      </c>
      <c r="BG1330" s="15">
        <f t="shared" ca="1" si="728"/>
        <v>1877142.0735502332</v>
      </c>
      <c r="BH1330" s="15"/>
      <c r="BI1330" s="15"/>
    </row>
    <row r="1331" spans="1:61" ht="11.25" x14ac:dyDescent="0.2">
      <c r="A1331" s="20">
        <v>41818</v>
      </c>
      <c r="B1331" s="20"/>
      <c r="C1331" s="20">
        <v>1</v>
      </c>
      <c r="D1331" s="20">
        <f t="shared" si="714"/>
        <v>4</v>
      </c>
      <c r="E1331" s="47">
        <f t="shared" si="729"/>
        <v>3</v>
      </c>
      <c r="F1331" s="47">
        <f t="shared" si="730"/>
        <v>43</v>
      </c>
      <c r="G1331" s="21" t="s">
        <v>1412</v>
      </c>
      <c r="H1331" s="29">
        <v>1278</v>
      </c>
      <c r="I1331" s="48"/>
      <c r="J1331" s="29">
        <f t="shared" si="715"/>
        <v>2060.0597014925374</v>
      </c>
      <c r="K1331" s="125">
        <v>87752.35</v>
      </c>
      <c r="L1331" s="125">
        <v>90670.64</v>
      </c>
      <c r="M1331" s="125">
        <v>0</v>
      </c>
      <c r="N1331" s="126">
        <f t="shared" si="697"/>
        <v>98543.241600000008</v>
      </c>
      <c r="O1331" s="126">
        <f t="shared" ca="1" si="698"/>
        <v>401741.80106001417</v>
      </c>
      <c r="P1331" s="126">
        <f t="shared" ca="1" si="699"/>
        <v>90960</v>
      </c>
      <c r="Q1331" s="49">
        <f t="shared" si="716"/>
        <v>1</v>
      </c>
      <c r="R1331" s="49">
        <f t="shared" si="717"/>
        <v>0</v>
      </c>
      <c r="S1331" s="49">
        <f ca="1">OFFSET(V!$B$7,D1331,Q1331)*H1331</f>
        <v>5738.22</v>
      </c>
      <c r="T1331" s="49">
        <f ca="1">IF(R1331&gt;0,OFFSET(V!$I$7,D1331,R1331)*IF(R1331=1,H1331-9300,IF(R1331=2,H1331-18000,IF(R1331=3,H1331-45000,0))),0)</f>
        <v>0</v>
      </c>
      <c r="U1331" s="49">
        <f>IF(AND(I1331=1,H1331&gt;20000,H1331&lt;=45000),H1331*V!$G$7,0)+IF(AND(I1331=1,H1331&gt;45000,H1331&lt;=50000),V!$G$7/5000*(50000-H1331)*H1331,0)</f>
        <v>0</v>
      </c>
      <c r="V1331" s="50">
        <f t="shared" ca="1" si="700"/>
        <v>5738.22</v>
      </c>
      <c r="W1331" s="51">
        <v>0</v>
      </c>
      <c r="X1331" s="51">
        <v>0</v>
      </c>
      <c r="Y1331" s="52">
        <v>0</v>
      </c>
      <c r="Z1331" s="52">
        <v>11580.256244413275</v>
      </c>
      <c r="AA1331" s="52">
        <v>0</v>
      </c>
      <c r="AB1331" s="138">
        <f t="shared" si="718"/>
        <v>0</v>
      </c>
      <c r="AC1331" s="52">
        <v>11145.27929887061</v>
      </c>
      <c r="AD1331" s="138">
        <f t="shared" si="701"/>
        <v>0</v>
      </c>
      <c r="AE1331" s="138">
        <f t="shared" si="702"/>
        <v>1278</v>
      </c>
      <c r="AF1331" s="138">
        <f t="shared" si="703"/>
        <v>0</v>
      </c>
      <c r="AG1331" s="138">
        <f t="shared" si="704"/>
        <v>0</v>
      </c>
      <c r="AH1331" s="29"/>
      <c r="AI1331" s="29"/>
      <c r="AJ1331" s="15"/>
      <c r="AK1331" s="51">
        <f t="shared" ca="1" si="705"/>
        <v>934023.60547776881</v>
      </c>
      <c r="AL1331" s="15">
        <f t="shared" ca="1" si="706"/>
        <v>1030721.8254777688</v>
      </c>
      <c r="AM1331" s="49">
        <f t="shared" ca="1" si="707"/>
        <v>5605.2216193975364</v>
      </c>
      <c r="AN1331" s="49">
        <f t="shared" ca="1" si="708"/>
        <v>0</v>
      </c>
      <c r="AO1331" s="15"/>
      <c r="AP1331" s="49">
        <f t="shared" ca="1" si="709"/>
        <v>6485.4871087345255</v>
      </c>
      <c r="AQ1331" s="15">
        <f t="shared" si="719"/>
        <v>11145.27929887061</v>
      </c>
      <c r="AR1331" s="15">
        <f t="shared" si="720"/>
        <v>0</v>
      </c>
      <c r="AS1331" s="15"/>
      <c r="AT1331" s="15"/>
      <c r="AU1331" s="51">
        <f t="shared" si="710"/>
        <v>0</v>
      </c>
      <c r="AV1331" s="51">
        <f t="shared" ca="1" si="711"/>
        <v>21354.110411226771</v>
      </c>
      <c r="AW1331" s="51">
        <f t="shared" ca="1" si="721"/>
        <v>0</v>
      </c>
      <c r="AX1331" s="15">
        <f t="shared" ca="1" si="722"/>
        <v>16694.318221090685</v>
      </c>
      <c r="AY1331" s="51">
        <f t="shared" ca="1" si="723"/>
        <v>-1014.70279089091</v>
      </c>
      <c r="AZ1331" s="52">
        <f t="shared" ca="1" si="712"/>
        <v>0</v>
      </c>
      <c r="BA1331" s="52">
        <f t="shared" ca="1" si="713"/>
        <v>0</v>
      </c>
      <c r="BB1331" s="52">
        <f t="shared" si="724"/>
        <v>0</v>
      </c>
      <c r="BC1331" s="39">
        <f t="shared" si="725"/>
        <v>0</v>
      </c>
      <c r="BD1331" s="51">
        <f t="shared" ca="1" si="726"/>
        <v>0</v>
      </c>
      <c r="BE1331" s="15">
        <f t="shared" ca="1" si="727"/>
        <v>26824.894729070384</v>
      </c>
      <c r="BF1331" s="39">
        <v>-11799.656999999999</v>
      </c>
      <c r="BG1331" s="15">
        <f t="shared" ca="1" si="728"/>
        <v>1051352.2848262368</v>
      </c>
      <c r="BH1331" s="15"/>
      <c r="BI1331" s="15"/>
    </row>
    <row r="1332" spans="1:61" ht="11.25" x14ac:dyDescent="0.2">
      <c r="A1332" s="20">
        <v>41819</v>
      </c>
      <c r="B1332" s="20"/>
      <c r="C1332" s="20">
        <v>1</v>
      </c>
      <c r="D1332" s="20">
        <f t="shared" si="714"/>
        <v>4</v>
      </c>
      <c r="E1332" s="47">
        <f t="shared" si="729"/>
        <v>3</v>
      </c>
      <c r="F1332" s="47">
        <f t="shared" si="730"/>
        <v>43</v>
      </c>
      <c r="G1332" s="21" t="s">
        <v>1413</v>
      </c>
      <c r="H1332" s="29">
        <v>1882</v>
      </c>
      <c r="I1332" s="48"/>
      <c r="J1332" s="29">
        <f t="shared" si="715"/>
        <v>3033.6716417910447</v>
      </c>
      <c r="K1332" s="125">
        <v>133153.70000000001</v>
      </c>
      <c r="L1332" s="125">
        <v>225663.46</v>
      </c>
      <c r="M1332" s="125">
        <v>0</v>
      </c>
      <c r="N1332" s="126">
        <f t="shared" si="697"/>
        <v>183879.41340000002</v>
      </c>
      <c r="O1332" s="126">
        <f t="shared" ca="1" si="698"/>
        <v>591610.38309463742</v>
      </c>
      <c r="P1332" s="126">
        <f t="shared" ca="1" si="699"/>
        <v>122319</v>
      </c>
      <c r="Q1332" s="49">
        <f t="shared" si="716"/>
        <v>1</v>
      </c>
      <c r="R1332" s="49">
        <f t="shared" si="717"/>
        <v>0</v>
      </c>
      <c r="S1332" s="49">
        <f ca="1">OFFSET(V!$B$7,D1332,Q1332)*H1332</f>
        <v>8450.18</v>
      </c>
      <c r="T1332" s="49">
        <f ca="1">IF(R1332&gt;0,OFFSET(V!$I$7,D1332,R1332)*IF(R1332=1,H1332-9300,IF(R1332=2,H1332-18000,IF(R1332=3,H1332-45000,0))),0)</f>
        <v>0</v>
      </c>
      <c r="U1332" s="49">
        <f>IF(AND(I1332=1,H1332&gt;20000,H1332&lt;=45000),H1332*V!$G$7,0)+IF(AND(I1332=1,H1332&gt;45000,H1332&lt;=50000),V!$G$7/5000*(50000-H1332)*H1332,0)</f>
        <v>0</v>
      </c>
      <c r="V1332" s="50">
        <f t="shared" ca="1" si="700"/>
        <v>8450.18</v>
      </c>
      <c r="W1332" s="51">
        <v>0</v>
      </c>
      <c r="X1332" s="51">
        <v>0</v>
      </c>
      <c r="Y1332" s="52">
        <v>0</v>
      </c>
      <c r="Z1332" s="52">
        <v>35283.852822976238</v>
      </c>
      <c r="AA1332" s="52">
        <v>0</v>
      </c>
      <c r="AB1332" s="138">
        <f t="shared" si="718"/>
        <v>0</v>
      </c>
      <c r="AC1332" s="52">
        <v>33958.522691760933</v>
      </c>
      <c r="AD1332" s="138">
        <f t="shared" si="701"/>
        <v>0</v>
      </c>
      <c r="AE1332" s="138">
        <f t="shared" si="702"/>
        <v>1882</v>
      </c>
      <c r="AF1332" s="138">
        <f t="shared" si="703"/>
        <v>0</v>
      </c>
      <c r="AG1332" s="138">
        <f t="shared" si="704"/>
        <v>0</v>
      </c>
      <c r="AH1332" s="29"/>
      <c r="AI1332" s="29"/>
      <c r="AJ1332" s="15"/>
      <c r="AK1332" s="51">
        <f t="shared" ca="1" si="705"/>
        <v>1375455.7320102979</v>
      </c>
      <c r="AL1332" s="15">
        <f t="shared" ca="1" si="706"/>
        <v>1506224.9120102979</v>
      </c>
      <c r="AM1332" s="49">
        <f t="shared" ca="1" si="707"/>
        <v>8254.3247947622567</v>
      </c>
      <c r="AN1332" s="49">
        <f t="shared" ca="1" si="708"/>
        <v>0</v>
      </c>
      <c r="AO1332" s="15"/>
      <c r="AP1332" s="49">
        <f t="shared" ca="1" si="709"/>
        <v>19760.613910447431</v>
      </c>
      <c r="AQ1332" s="15">
        <f t="shared" si="719"/>
        <v>33958.522691760933</v>
      </c>
      <c r="AR1332" s="15">
        <f t="shared" si="720"/>
        <v>0</v>
      </c>
      <c r="AS1332" s="15"/>
      <c r="AT1332" s="15"/>
      <c r="AU1332" s="51">
        <f t="shared" si="710"/>
        <v>0</v>
      </c>
      <c r="AV1332" s="51">
        <f t="shared" ca="1" si="711"/>
        <v>31446.350386485745</v>
      </c>
      <c r="AW1332" s="51">
        <f t="shared" ca="1" si="721"/>
        <v>0</v>
      </c>
      <c r="AX1332" s="15">
        <f t="shared" ca="1" si="722"/>
        <v>17248.441605172244</v>
      </c>
      <c r="AY1332" s="51">
        <f t="shared" ca="1" si="723"/>
        <v>-1048.3831447022524</v>
      </c>
      <c r="AZ1332" s="52">
        <f t="shared" ca="1" si="712"/>
        <v>0</v>
      </c>
      <c r="BA1332" s="52">
        <f t="shared" ca="1" si="713"/>
        <v>0</v>
      </c>
      <c r="BB1332" s="52">
        <f t="shared" si="724"/>
        <v>0</v>
      </c>
      <c r="BC1332" s="39">
        <f t="shared" si="725"/>
        <v>0</v>
      </c>
      <c r="BD1332" s="51">
        <f t="shared" ca="1" si="726"/>
        <v>0</v>
      </c>
      <c r="BE1332" s="15">
        <f t="shared" ca="1" si="727"/>
        <v>50158.581152230923</v>
      </c>
      <c r="BF1332" s="39">
        <v>-18274.580000000002</v>
      </c>
      <c r="BG1332" s="15">
        <f t="shared" ca="1" si="728"/>
        <v>1546363.2379572911</v>
      </c>
      <c r="BH1332" s="15"/>
      <c r="BI1332" s="15"/>
    </row>
    <row r="1333" spans="1:61" ht="11.25" x14ac:dyDescent="0.2">
      <c r="A1333" s="20">
        <v>41820</v>
      </c>
      <c r="B1333" s="20"/>
      <c r="C1333" s="20">
        <v>1</v>
      </c>
      <c r="D1333" s="20">
        <f t="shared" si="714"/>
        <v>4</v>
      </c>
      <c r="E1333" s="47">
        <f t="shared" si="729"/>
        <v>4</v>
      </c>
      <c r="F1333" s="47">
        <f t="shared" si="730"/>
        <v>44</v>
      </c>
      <c r="G1333" s="21" t="s">
        <v>1414</v>
      </c>
      <c r="H1333" s="29">
        <v>4897</v>
      </c>
      <c r="I1333" s="48"/>
      <c r="J1333" s="29">
        <f t="shared" si="715"/>
        <v>7893.6716417910447</v>
      </c>
      <c r="K1333" s="125">
        <v>272457.15000000002</v>
      </c>
      <c r="L1333" s="125">
        <v>706172.79</v>
      </c>
      <c r="M1333" s="125">
        <v>61000</v>
      </c>
      <c r="N1333" s="126">
        <f t="shared" si="697"/>
        <v>532576.53610000003</v>
      </c>
      <c r="O1333" s="126">
        <f t="shared" ca="1" si="698"/>
        <v>1539381.533482699</v>
      </c>
      <c r="P1333" s="126">
        <f t="shared" ca="1" si="699"/>
        <v>302041</v>
      </c>
      <c r="Q1333" s="49">
        <f t="shared" si="716"/>
        <v>1</v>
      </c>
      <c r="R1333" s="49">
        <f t="shared" si="717"/>
        <v>0</v>
      </c>
      <c r="S1333" s="49">
        <f ca="1">OFFSET(V!$B$7,D1333,Q1333)*H1333</f>
        <v>21987.530000000002</v>
      </c>
      <c r="T1333" s="49">
        <f ca="1">IF(R1333&gt;0,OFFSET(V!$I$7,D1333,R1333)*IF(R1333=1,H1333-9300,IF(R1333=2,H1333-18000,IF(R1333=3,H1333-45000,0))),0)</f>
        <v>0</v>
      </c>
      <c r="U1333" s="49">
        <f>IF(AND(I1333=1,H1333&gt;20000,H1333&lt;=45000),H1333*V!$G$7,0)+IF(AND(I1333=1,H1333&gt;45000,H1333&lt;=50000),V!$G$7/5000*(50000-H1333)*H1333,0)</f>
        <v>0</v>
      </c>
      <c r="V1333" s="50">
        <f t="shared" ca="1" si="700"/>
        <v>21987.530000000002</v>
      </c>
      <c r="W1333" s="51">
        <v>25006.1</v>
      </c>
      <c r="X1333" s="51">
        <v>0</v>
      </c>
      <c r="Y1333" s="52">
        <v>6.8279999999999993E-2</v>
      </c>
      <c r="Z1333" s="52">
        <v>101928.14110157482</v>
      </c>
      <c r="AA1333" s="52">
        <v>0</v>
      </c>
      <c r="AB1333" s="138">
        <f t="shared" si="718"/>
        <v>0</v>
      </c>
      <c r="AC1333" s="52">
        <v>98099.521894413992</v>
      </c>
      <c r="AD1333" s="138">
        <f t="shared" si="701"/>
        <v>0</v>
      </c>
      <c r="AE1333" s="138">
        <f t="shared" si="702"/>
        <v>4897</v>
      </c>
      <c r="AF1333" s="138">
        <f t="shared" si="703"/>
        <v>0</v>
      </c>
      <c r="AG1333" s="138">
        <f t="shared" si="704"/>
        <v>0</v>
      </c>
      <c r="AH1333" s="29"/>
      <c r="AI1333" s="29"/>
      <c r="AJ1333" s="15"/>
      <c r="AK1333" s="51">
        <f t="shared" ca="1" si="705"/>
        <v>3578962.1252148934</v>
      </c>
      <c r="AL1333" s="15">
        <f t="shared" ca="1" si="706"/>
        <v>3927996.7552148933</v>
      </c>
      <c r="AM1333" s="49">
        <f t="shared" ca="1" si="707"/>
        <v>21477.911009538133</v>
      </c>
      <c r="AN1333" s="49">
        <f t="shared" ca="1" si="708"/>
        <v>2767.3977890564979</v>
      </c>
      <c r="AO1333" s="15"/>
      <c r="AP1333" s="49">
        <f t="shared" ca="1" si="709"/>
        <v>57084.543828678477</v>
      </c>
      <c r="AQ1333" s="15">
        <f t="shared" si="719"/>
        <v>98099.521894413992</v>
      </c>
      <c r="AR1333" s="15">
        <f t="shared" si="720"/>
        <v>0</v>
      </c>
      <c r="AS1333" s="15"/>
      <c r="AT1333" s="15"/>
      <c r="AU1333" s="51">
        <f t="shared" si="710"/>
        <v>0</v>
      </c>
      <c r="AV1333" s="51">
        <f t="shared" ca="1" si="711"/>
        <v>81824.005229872841</v>
      </c>
      <c r="AW1333" s="51">
        <f t="shared" ca="1" si="721"/>
        <v>0</v>
      </c>
      <c r="AX1333" s="15">
        <f t="shared" ca="1" si="722"/>
        <v>40809.027164137326</v>
      </c>
      <c r="AY1333" s="51">
        <f t="shared" ca="1" si="723"/>
        <v>-2480.4267660765686</v>
      </c>
      <c r="AZ1333" s="52">
        <f t="shared" ca="1" si="712"/>
        <v>0</v>
      </c>
      <c r="BA1333" s="52">
        <f t="shared" ca="1" si="713"/>
        <v>0</v>
      </c>
      <c r="BB1333" s="52">
        <f t="shared" si="724"/>
        <v>0</v>
      </c>
      <c r="BC1333" s="39">
        <f t="shared" si="725"/>
        <v>0</v>
      </c>
      <c r="BD1333" s="51">
        <f t="shared" ca="1" si="726"/>
        <v>0</v>
      </c>
      <c r="BE1333" s="15">
        <f t="shared" ca="1" si="727"/>
        <v>136428.12229247476</v>
      </c>
      <c r="BF1333" s="39">
        <v>-50135.5</v>
      </c>
      <c r="BG1333" s="15">
        <f t="shared" ca="1" si="728"/>
        <v>4038534.6863059625</v>
      </c>
      <c r="BH1333" s="15"/>
      <c r="BI1333" s="15"/>
    </row>
    <row r="1334" spans="1:61" ht="11.25" x14ac:dyDescent="0.2">
      <c r="A1334" s="20">
        <v>41821</v>
      </c>
      <c r="B1334" s="20"/>
      <c r="C1334" s="20">
        <v>1</v>
      </c>
      <c r="D1334" s="20">
        <f t="shared" si="714"/>
        <v>4</v>
      </c>
      <c r="E1334" s="47">
        <f t="shared" si="729"/>
        <v>3</v>
      </c>
      <c r="F1334" s="47">
        <f t="shared" si="730"/>
        <v>43</v>
      </c>
      <c r="G1334" s="21" t="s">
        <v>1415</v>
      </c>
      <c r="H1334" s="29">
        <v>2357</v>
      </c>
      <c r="I1334" s="48"/>
      <c r="J1334" s="29">
        <f t="shared" si="715"/>
        <v>3799.3432835820895</v>
      </c>
      <c r="K1334" s="125">
        <v>162681.60000000001</v>
      </c>
      <c r="L1334" s="125">
        <v>228346.78</v>
      </c>
      <c r="M1334" s="125">
        <v>0</v>
      </c>
      <c r="N1334" s="126">
        <f t="shared" si="697"/>
        <v>206185.99619999999</v>
      </c>
      <c r="O1334" s="126">
        <f t="shared" ca="1" si="698"/>
        <v>740927.56267484615</v>
      </c>
      <c r="P1334" s="126">
        <f t="shared" ca="1" si="699"/>
        <v>160422</v>
      </c>
      <c r="Q1334" s="49">
        <f t="shared" si="716"/>
        <v>1</v>
      </c>
      <c r="R1334" s="49">
        <f t="shared" si="717"/>
        <v>0</v>
      </c>
      <c r="S1334" s="49">
        <f ca="1">OFFSET(V!$B$7,D1334,Q1334)*H1334</f>
        <v>10582.93</v>
      </c>
      <c r="T1334" s="49">
        <f ca="1">IF(R1334&gt;0,OFFSET(V!$I$7,D1334,R1334)*IF(R1334=1,H1334-9300,IF(R1334=2,H1334-18000,IF(R1334=3,H1334-45000,0))),0)</f>
        <v>0</v>
      </c>
      <c r="U1334" s="49">
        <f>IF(AND(I1334=1,H1334&gt;20000,H1334&lt;=45000),H1334*V!$G$7,0)+IF(AND(I1334=1,H1334&gt;45000,H1334&lt;=50000),V!$G$7/5000*(50000-H1334)*H1334,0)</f>
        <v>0</v>
      </c>
      <c r="V1334" s="50">
        <f t="shared" ca="1" si="700"/>
        <v>10582.93</v>
      </c>
      <c r="W1334" s="51">
        <v>11025.3</v>
      </c>
      <c r="X1334" s="51">
        <v>0</v>
      </c>
      <c r="Y1334" s="52">
        <v>0</v>
      </c>
      <c r="Z1334" s="52">
        <v>36666.642442388606</v>
      </c>
      <c r="AA1334" s="52">
        <v>0</v>
      </c>
      <c r="AB1334" s="138">
        <f t="shared" si="718"/>
        <v>0</v>
      </c>
      <c r="AC1334" s="52">
        <v>35289.372043852338</v>
      </c>
      <c r="AD1334" s="138">
        <f t="shared" si="701"/>
        <v>0</v>
      </c>
      <c r="AE1334" s="138">
        <f t="shared" si="702"/>
        <v>2357</v>
      </c>
      <c r="AF1334" s="138">
        <f t="shared" si="703"/>
        <v>0</v>
      </c>
      <c r="AG1334" s="138">
        <f t="shared" si="704"/>
        <v>0</v>
      </c>
      <c r="AH1334" s="29"/>
      <c r="AI1334" s="29"/>
      <c r="AJ1334" s="15"/>
      <c r="AK1334" s="51">
        <f t="shared" ca="1" si="705"/>
        <v>1722608.4805251181</v>
      </c>
      <c r="AL1334" s="15">
        <f t="shared" ca="1" si="706"/>
        <v>1904638.710525118</v>
      </c>
      <c r="AM1334" s="49">
        <f t="shared" ca="1" si="707"/>
        <v>10337.64268929577</v>
      </c>
      <c r="AN1334" s="49">
        <f t="shared" ca="1" si="708"/>
        <v>0</v>
      </c>
      <c r="AO1334" s="15"/>
      <c r="AP1334" s="49">
        <f t="shared" ca="1" si="709"/>
        <v>20535.04100959883</v>
      </c>
      <c r="AQ1334" s="15">
        <f t="shared" si="719"/>
        <v>35289.372043852338</v>
      </c>
      <c r="AR1334" s="15">
        <f t="shared" si="720"/>
        <v>0</v>
      </c>
      <c r="AS1334" s="15"/>
      <c r="AT1334" s="15"/>
      <c r="AU1334" s="51">
        <f t="shared" si="710"/>
        <v>0</v>
      </c>
      <c r="AV1334" s="51">
        <f t="shared" ca="1" si="711"/>
        <v>39383.128512724179</v>
      </c>
      <c r="AW1334" s="51">
        <f t="shared" ca="1" si="721"/>
        <v>0</v>
      </c>
      <c r="AX1334" s="15">
        <f t="shared" ca="1" si="722"/>
        <v>24628.797478470668</v>
      </c>
      <c r="AY1334" s="51">
        <f t="shared" ca="1" si="723"/>
        <v>-1496.9709578267802</v>
      </c>
      <c r="AZ1334" s="52">
        <f t="shared" ca="1" si="712"/>
        <v>0</v>
      </c>
      <c r="BA1334" s="52">
        <f t="shared" ca="1" si="713"/>
        <v>0</v>
      </c>
      <c r="BB1334" s="52">
        <f t="shared" si="724"/>
        <v>0</v>
      </c>
      <c r="BC1334" s="39">
        <f t="shared" si="725"/>
        <v>0</v>
      </c>
      <c r="BD1334" s="51">
        <f t="shared" ca="1" si="726"/>
        <v>0</v>
      </c>
      <c r="BE1334" s="15">
        <f t="shared" ca="1" si="727"/>
        <v>58421.198564496226</v>
      </c>
      <c r="BF1334" s="39">
        <v>-23011.517</v>
      </c>
      <c r="BG1334" s="15">
        <f t="shared" ca="1" si="728"/>
        <v>1950386.03477891</v>
      </c>
      <c r="BH1334" s="15"/>
      <c r="BI1334" s="15"/>
    </row>
    <row r="1335" spans="1:61" ht="11.25" x14ac:dyDescent="0.2">
      <c r="A1335" s="20">
        <v>41822</v>
      </c>
      <c r="B1335" s="20"/>
      <c r="C1335" s="20">
        <v>1</v>
      </c>
      <c r="D1335" s="20">
        <f t="shared" si="714"/>
        <v>4</v>
      </c>
      <c r="E1335" s="47">
        <f t="shared" si="729"/>
        <v>3</v>
      </c>
      <c r="F1335" s="47">
        <f t="shared" si="730"/>
        <v>43</v>
      </c>
      <c r="G1335" s="21" t="s">
        <v>1416</v>
      </c>
      <c r="H1335" s="29">
        <v>1940</v>
      </c>
      <c r="I1335" s="48"/>
      <c r="J1335" s="29">
        <f t="shared" si="715"/>
        <v>3127.1641791044776</v>
      </c>
      <c r="K1335" s="125">
        <v>200231.49999999997</v>
      </c>
      <c r="L1335" s="125">
        <v>1860404</v>
      </c>
      <c r="M1335" s="125">
        <v>0</v>
      </c>
      <c r="N1335" s="126">
        <f t="shared" si="697"/>
        <v>869724.24</v>
      </c>
      <c r="O1335" s="126">
        <f t="shared" ca="1" si="698"/>
        <v>609842.79660127347</v>
      </c>
      <c r="P1335" s="126">
        <f t="shared" ca="1" si="699"/>
        <v>0</v>
      </c>
      <c r="Q1335" s="49">
        <f t="shared" si="716"/>
        <v>1</v>
      </c>
      <c r="R1335" s="49">
        <f t="shared" si="717"/>
        <v>0</v>
      </c>
      <c r="S1335" s="49">
        <f ca="1">OFFSET(V!$B$7,D1335,Q1335)*H1335</f>
        <v>8710.6</v>
      </c>
      <c r="T1335" s="49">
        <f ca="1">IF(R1335&gt;0,OFFSET(V!$I$7,D1335,R1335)*IF(R1335=1,H1335-9300,IF(R1335=2,H1335-18000,IF(R1335=3,H1335-45000,0))),0)</f>
        <v>0</v>
      </c>
      <c r="U1335" s="49">
        <f>IF(AND(I1335=1,H1335&gt;20000,H1335&lt;=45000),H1335*V!$G$7,0)+IF(AND(I1335=1,H1335&gt;45000,H1335&lt;=50000),V!$G$7/5000*(50000-H1335)*H1335,0)</f>
        <v>0</v>
      </c>
      <c r="V1335" s="50">
        <f t="shared" ca="1" si="700"/>
        <v>8710.6</v>
      </c>
      <c r="W1335" s="51">
        <v>0</v>
      </c>
      <c r="X1335" s="51">
        <v>0</v>
      </c>
      <c r="Y1335" s="52">
        <v>0</v>
      </c>
      <c r="Z1335" s="52">
        <v>50692.136072614689</v>
      </c>
      <c r="AA1335" s="52">
        <v>0</v>
      </c>
      <c r="AB1335" s="138">
        <f t="shared" si="718"/>
        <v>0</v>
      </c>
      <c r="AC1335" s="52">
        <v>48788.040856886044</v>
      </c>
      <c r="AD1335" s="138">
        <f t="shared" si="701"/>
        <v>0</v>
      </c>
      <c r="AE1335" s="138">
        <f t="shared" si="702"/>
        <v>1940</v>
      </c>
      <c r="AF1335" s="138">
        <f t="shared" si="703"/>
        <v>0</v>
      </c>
      <c r="AG1335" s="138">
        <f t="shared" si="704"/>
        <v>0</v>
      </c>
      <c r="AH1335" s="29"/>
      <c r="AI1335" s="29"/>
      <c r="AJ1335" s="15"/>
      <c r="AK1335" s="51">
        <f t="shared" ca="1" si="705"/>
        <v>1417844.9097236865</v>
      </c>
      <c r="AL1335" s="15">
        <f t="shared" ca="1" si="706"/>
        <v>1426555.5097236866</v>
      </c>
      <c r="AM1335" s="49">
        <f t="shared" ca="1" si="707"/>
        <v>8508.7088745158217</v>
      </c>
      <c r="AN1335" s="49">
        <f t="shared" ca="1" si="708"/>
        <v>0</v>
      </c>
      <c r="AO1335" s="15"/>
      <c r="AP1335" s="49">
        <f t="shared" ca="1" si="709"/>
        <v>28389.975841144791</v>
      </c>
      <c r="AQ1335" s="15">
        <f t="shared" si="719"/>
        <v>48788.040856886044</v>
      </c>
      <c r="AR1335" s="15">
        <f t="shared" si="720"/>
        <v>0</v>
      </c>
      <c r="AS1335" s="15"/>
      <c r="AT1335" s="15"/>
      <c r="AU1335" s="51">
        <f t="shared" si="710"/>
        <v>0</v>
      </c>
      <c r="AV1335" s="51">
        <f t="shared" ca="1" si="711"/>
        <v>32415.47276821591</v>
      </c>
      <c r="AW1335" s="51">
        <f t="shared" ca="1" si="721"/>
        <v>0</v>
      </c>
      <c r="AX1335" s="15">
        <f t="shared" ca="1" si="722"/>
        <v>12017.407752474654</v>
      </c>
      <c r="AY1335" s="51">
        <f t="shared" ca="1" si="723"/>
        <v>-730.43397305705696</v>
      </c>
      <c r="AZ1335" s="52">
        <f t="shared" ca="1" si="712"/>
        <v>0</v>
      </c>
      <c r="BA1335" s="52">
        <f t="shared" ca="1" si="713"/>
        <v>0</v>
      </c>
      <c r="BB1335" s="52">
        <f t="shared" si="724"/>
        <v>0</v>
      </c>
      <c r="BC1335" s="39">
        <f t="shared" si="725"/>
        <v>0</v>
      </c>
      <c r="BD1335" s="51">
        <f t="shared" ca="1" si="726"/>
        <v>0</v>
      </c>
      <c r="BE1335" s="15">
        <f t="shared" ca="1" si="727"/>
        <v>60075.01463630364</v>
      </c>
      <c r="BF1335" s="39">
        <v>-33712.796999999999</v>
      </c>
      <c r="BG1335" s="15">
        <f t="shared" ca="1" si="728"/>
        <v>1461426.4362345058</v>
      </c>
      <c r="BH1335" s="15"/>
      <c r="BI1335" s="15"/>
    </row>
    <row r="1336" spans="1:61" ht="11.25" x14ac:dyDescent="0.2">
      <c r="A1336" s="20">
        <v>41823</v>
      </c>
      <c r="B1336" s="20"/>
      <c r="C1336" s="20">
        <v>1</v>
      </c>
      <c r="D1336" s="20">
        <f t="shared" si="714"/>
        <v>4</v>
      </c>
      <c r="E1336" s="47">
        <f t="shared" si="729"/>
        <v>5</v>
      </c>
      <c r="F1336" s="47">
        <f t="shared" si="730"/>
        <v>45</v>
      </c>
      <c r="G1336" s="21" t="s">
        <v>1417</v>
      </c>
      <c r="H1336" s="29">
        <v>5489</v>
      </c>
      <c r="I1336" s="48"/>
      <c r="J1336" s="29">
        <f t="shared" si="715"/>
        <v>8847.940298507463</v>
      </c>
      <c r="K1336" s="125">
        <v>527479.15</v>
      </c>
      <c r="L1336" s="125">
        <v>2452941.81</v>
      </c>
      <c r="M1336" s="125">
        <v>0</v>
      </c>
      <c r="N1336" s="126">
        <f t="shared" si="697"/>
        <v>1336432.2938999999</v>
      </c>
      <c r="O1336" s="126">
        <f t="shared" ca="1" si="698"/>
        <v>1725477.8920331907</v>
      </c>
      <c r="P1336" s="126">
        <f t="shared" ca="1" si="699"/>
        <v>116714</v>
      </c>
      <c r="Q1336" s="49">
        <f t="shared" si="716"/>
        <v>1</v>
      </c>
      <c r="R1336" s="49">
        <f t="shared" si="717"/>
        <v>0</v>
      </c>
      <c r="S1336" s="49">
        <f ca="1">OFFSET(V!$B$7,D1336,Q1336)*H1336</f>
        <v>24645.61</v>
      </c>
      <c r="T1336" s="49">
        <f ca="1">IF(R1336&gt;0,OFFSET(V!$I$7,D1336,R1336)*IF(R1336=1,H1336-9300,IF(R1336=2,H1336-18000,IF(R1336=3,H1336-45000,0))),0)</f>
        <v>0</v>
      </c>
      <c r="U1336" s="49">
        <f>IF(AND(I1336=1,H1336&gt;20000,H1336&lt;=45000),H1336*V!$G$7,0)+IF(AND(I1336=1,H1336&gt;45000,H1336&lt;=50000),V!$G$7/5000*(50000-H1336)*H1336,0)</f>
        <v>0</v>
      </c>
      <c r="V1336" s="50">
        <f t="shared" ca="1" si="700"/>
        <v>24645.61</v>
      </c>
      <c r="W1336" s="51">
        <v>25484.12</v>
      </c>
      <c r="X1336" s="51">
        <v>0</v>
      </c>
      <c r="Y1336" s="52">
        <v>0</v>
      </c>
      <c r="Z1336" s="52">
        <v>110723.39992587369</v>
      </c>
      <c r="AA1336" s="52">
        <v>0</v>
      </c>
      <c r="AB1336" s="138">
        <f t="shared" si="718"/>
        <v>0</v>
      </c>
      <c r="AC1336" s="52">
        <v>106564.41369246539</v>
      </c>
      <c r="AD1336" s="138">
        <f t="shared" si="701"/>
        <v>0</v>
      </c>
      <c r="AE1336" s="138">
        <f t="shared" si="702"/>
        <v>5489</v>
      </c>
      <c r="AF1336" s="138">
        <f t="shared" si="703"/>
        <v>0</v>
      </c>
      <c r="AG1336" s="138">
        <f t="shared" si="704"/>
        <v>0</v>
      </c>
      <c r="AH1336" s="29"/>
      <c r="AI1336" s="29"/>
      <c r="AJ1336" s="15"/>
      <c r="AK1336" s="51">
        <f t="shared" ca="1" si="705"/>
        <v>4011624.077048101</v>
      </c>
      <c r="AL1336" s="15">
        <f t="shared" ca="1" si="706"/>
        <v>4178467.807048101</v>
      </c>
      <c r="AM1336" s="49">
        <f t="shared" ca="1" si="707"/>
        <v>24074.382995988322</v>
      </c>
      <c r="AN1336" s="49">
        <f t="shared" ca="1" si="708"/>
        <v>0</v>
      </c>
      <c r="AO1336" s="15"/>
      <c r="AP1336" s="49">
        <f t="shared" ca="1" si="709"/>
        <v>62010.301646040491</v>
      </c>
      <c r="AQ1336" s="15">
        <f t="shared" si="719"/>
        <v>106564.41369246539</v>
      </c>
      <c r="AR1336" s="15">
        <f t="shared" si="720"/>
        <v>0</v>
      </c>
      <c r="AS1336" s="15"/>
      <c r="AT1336" s="15"/>
      <c r="AU1336" s="51">
        <f t="shared" si="710"/>
        <v>0</v>
      </c>
      <c r="AV1336" s="51">
        <f t="shared" ca="1" si="711"/>
        <v>91715.737126153166</v>
      </c>
      <c r="AW1336" s="51">
        <f t="shared" ca="1" si="721"/>
        <v>0</v>
      </c>
      <c r="AX1336" s="15">
        <f t="shared" ca="1" si="722"/>
        <v>47161.62507972827</v>
      </c>
      <c r="AY1336" s="51">
        <f t="shared" ca="1" si="723"/>
        <v>-2866.5460881710992</v>
      </c>
      <c r="AZ1336" s="52">
        <f t="shared" ca="1" si="712"/>
        <v>0</v>
      </c>
      <c r="BA1336" s="52">
        <f t="shared" ca="1" si="713"/>
        <v>0</v>
      </c>
      <c r="BB1336" s="52">
        <f t="shared" si="724"/>
        <v>0</v>
      </c>
      <c r="BC1336" s="39">
        <f t="shared" si="725"/>
        <v>0</v>
      </c>
      <c r="BD1336" s="51">
        <f t="shared" ca="1" si="726"/>
        <v>0</v>
      </c>
      <c r="BE1336" s="15">
        <f t="shared" ca="1" si="727"/>
        <v>150859.49268402255</v>
      </c>
      <c r="BF1336" s="39">
        <v>-70912.339000000007</v>
      </c>
      <c r="BG1336" s="15">
        <f t="shared" ca="1" si="728"/>
        <v>4282489.3437281121</v>
      </c>
      <c r="BH1336" s="15"/>
      <c r="BI1336" s="15"/>
    </row>
    <row r="1337" spans="1:61" ht="11.25" x14ac:dyDescent="0.2">
      <c r="A1337" s="20">
        <v>41824</v>
      </c>
      <c r="B1337" s="20"/>
      <c r="C1337" s="20">
        <v>1</v>
      </c>
      <c r="D1337" s="20">
        <f t="shared" si="714"/>
        <v>4</v>
      </c>
      <c r="E1337" s="47">
        <f t="shared" si="729"/>
        <v>4</v>
      </c>
      <c r="F1337" s="47">
        <f t="shared" si="730"/>
        <v>44</v>
      </c>
      <c r="G1337" s="21" t="s">
        <v>1418</v>
      </c>
      <c r="H1337" s="29">
        <v>3232</v>
      </c>
      <c r="I1337" s="48"/>
      <c r="J1337" s="29">
        <f t="shared" si="715"/>
        <v>5209.7910447761196</v>
      </c>
      <c r="K1337" s="125">
        <v>273699.09999999998</v>
      </c>
      <c r="L1337" s="125">
        <v>778475.9</v>
      </c>
      <c r="M1337" s="125">
        <v>0</v>
      </c>
      <c r="N1337" s="126">
        <f t="shared" si="697"/>
        <v>500668.95299999998</v>
      </c>
      <c r="O1337" s="126">
        <f t="shared" ca="1" si="698"/>
        <v>1015985.5250594411</v>
      </c>
      <c r="P1337" s="126">
        <f t="shared" ca="1" si="699"/>
        <v>154595</v>
      </c>
      <c r="Q1337" s="49">
        <f t="shared" si="716"/>
        <v>1</v>
      </c>
      <c r="R1337" s="49">
        <f t="shared" si="717"/>
        <v>0</v>
      </c>
      <c r="S1337" s="49">
        <f ca="1">OFFSET(V!$B$7,D1337,Q1337)*H1337</f>
        <v>14511.68</v>
      </c>
      <c r="T1337" s="49">
        <f ca="1">IF(R1337&gt;0,OFFSET(V!$I$7,D1337,R1337)*IF(R1337=1,H1337-9300,IF(R1337=2,H1337-18000,IF(R1337=3,H1337-45000,0))),0)</f>
        <v>0</v>
      </c>
      <c r="U1337" s="49">
        <f>IF(AND(I1337=1,H1337&gt;20000,H1337&lt;=45000),H1337*V!$G$7,0)+IF(AND(I1337=1,H1337&gt;45000,H1337&lt;=50000),V!$G$7/5000*(50000-H1337)*H1337,0)</f>
        <v>0</v>
      </c>
      <c r="V1337" s="50">
        <f t="shared" ca="1" si="700"/>
        <v>14511.68</v>
      </c>
      <c r="W1337" s="51">
        <v>13631.279999999999</v>
      </c>
      <c r="X1337" s="51">
        <v>0</v>
      </c>
      <c r="Y1337" s="52">
        <v>0</v>
      </c>
      <c r="Z1337" s="52">
        <v>57871.470825490716</v>
      </c>
      <c r="AA1337" s="52">
        <v>0</v>
      </c>
      <c r="AB1337" s="138">
        <f t="shared" si="718"/>
        <v>0</v>
      </c>
      <c r="AC1337" s="52">
        <v>55697.705834247317</v>
      </c>
      <c r="AD1337" s="138">
        <f t="shared" si="701"/>
        <v>0</v>
      </c>
      <c r="AE1337" s="138">
        <f t="shared" si="702"/>
        <v>3232</v>
      </c>
      <c r="AF1337" s="138">
        <f t="shared" si="703"/>
        <v>0</v>
      </c>
      <c r="AG1337" s="138">
        <f t="shared" si="704"/>
        <v>0</v>
      </c>
      <c r="AH1337" s="29"/>
      <c r="AI1337" s="29"/>
      <c r="AJ1337" s="15"/>
      <c r="AK1337" s="51">
        <f t="shared" ca="1" si="705"/>
        <v>2362100.3856839975</v>
      </c>
      <c r="AL1337" s="15">
        <f t="shared" ca="1" si="706"/>
        <v>2544838.3456839975</v>
      </c>
      <c r="AM1337" s="49">
        <f t="shared" ca="1" si="707"/>
        <v>14175.333547646977</v>
      </c>
      <c r="AN1337" s="49">
        <f t="shared" ca="1" si="708"/>
        <v>0</v>
      </c>
      <c r="AO1337" s="15"/>
      <c r="AP1337" s="49">
        <f t="shared" ca="1" si="709"/>
        <v>32410.740322201087</v>
      </c>
      <c r="AQ1337" s="15">
        <f t="shared" si="719"/>
        <v>55697.705834247317</v>
      </c>
      <c r="AR1337" s="15">
        <f t="shared" si="720"/>
        <v>0</v>
      </c>
      <c r="AS1337" s="15"/>
      <c r="AT1337" s="15"/>
      <c r="AU1337" s="51">
        <f t="shared" si="710"/>
        <v>0</v>
      </c>
      <c r="AV1337" s="51">
        <f t="shared" ca="1" si="711"/>
        <v>54003.509271584444</v>
      </c>
      <c r="AW1337" s="51">
        <f t="shared" ca="1" si="721"/>
        <v>0</v>
      </c>
      <c r="AX1337" s="15">
        <f t="shared" ca="1" si="722"/>
        <v>30716.54375953821</v>
      </c>
      <c r="AY1337" s="51">
        <f t="shared" ca="1" si="723"/>
        <v>-1866.9922464967776</v>
      </c>
      <c r="AZ1337" s="52">
        <f t="shared" ca="1" si="712"/>
        <v>0</v>
      </c>
      <c r="BA1337" s="52">
        <f t="shared" ca="1" si="713"/>
        <v>0</v>
      </c>
      <c r="BB1337" s="52">
        <f t="shared" si="724"/>
        <v>0</v>
      </c>
      <c r="BC1337" s="39">
        <f t="shared" si="725"/>
        <v>0</v>
      </c>
      <c r="BD1337" s="51">
        <f t="shared" ca="1" si="726"/>
        <v>0</v>
      </c>
      <c r="BE1337" s="15">
        <f t="shared" ca="1" si="727"/>
        <v>84547.257347288745</v>
      </c>
      <c r="BF1337" s="39">
        <v>-35370.35</v>
      </c>
      <c r="BG1337" s="15">
        <f t="shared" ca="1" si="728"/>
        <v>2608190.5865789331</v>
      </c>
      <c r="BH1337" s="15"/>
      <c r="BI1337" s="15"/>
    </row>
    <row r="1338" spans="1:61" ht="11.25" x14ac:dyDescent="0.2">
      <c r="A1338" s="20">
        <v>50101</v>
      </c>
      <c r="B1338" s="20"/>
      <c r="C1338" s="20">
        <v>1</v>
      </c>
      <c r="D1338" s="20">
        <f t="shared" si="714"/>
        <v>5</v>
      </c>
      <c r="E1338" s="47">
        <f t="shared" si="729"/>
        <v>8</v>
      </c>
      <c r="F1338" s="47">
        <f t="shared" si="730"/>
        <v>58</v>
      </c>
      <c r="G1338" s="21" t="s">
        <v>13</v>
      </c>
      <c r="H1338" s="29">
        <v>146676</v>
      </c>
      <c r="I1338" s="48">
        <v>1</v>
      </c>
      <c r="J1338" s="29">
        <f t="shared" si="715"/>
        <v>342244</v>
      </c>
      <c r="K1338" s="125">
        <v>15112048.949999999</v>
      </c>
      <c r="L1338" s="125">
        <v>72888962.290000007</v>
      </c>
      <c r="M1338" s="125">
        <v>0</v>
      </c>
      <c r="N1338" s="126">
        <f t="shared" si="697"/>
        <v>39307370.537100002</v>
      </c>
      <c r="O1338" s="126">
        <f t="shared" ca="1" si="698"/>
        <v>74528261.319775954</v>
      </c>
      <c r="P1338" s="126">
        <f t="shared" ca="1" si="699"/>
        <v>10566267</v>
      </c>
      <c r="Q1338" s="49">
        <f t="shared" si="716"/>
        <v>4</v>
      </c>
      <c r="R1338" s="49">
        <f t="shared" si="717"/>
        <v>0</v>
      </c>
      <c r="S1338" s="49">
        <f ca="1">OFFSET(V!$B$7,D1338,Q1338)*H1338</f>
        <v>15483118.560000001</v>
      </c>
      <c r="T1338" s="49">
        <f ca="1">IF(R1338&gt;0,OFFSET(V!$I$7,D1338,R1338)*IF(R1338=1,H1338-9300,IF(R1338=2,H1338-18000,IF(R1338=3,H1338-45000,0))),0)</f>
        <v>0</v>
      </c>
      <c r="U1338" s="49">
        <f>IF(AND(I1338=1,H1338&gt;20000,H1338&lt;=45000),H1338*V!$G$7,0)+IF(AND(I1338=1,H1338&gt;45000,H1338&lt;=50000),V!$G$7/5000*(50000-H1338)*H1338,0)</f>
        <v>0</v>
      </c>
      <c r="V1338" s="50">
        <f t="shared" ca="1" si="700"/>
        <v>15483118.560000001</v>
      </c>
      <c r="W1338" s="51">
        <v>2102133.7600000002</v>
      </c>
      <c r="X1338" s="51">
        <v>0</v>
      </c>
      <c r="Y1338" s="52">
        <v>100</v>
      </c>
      <c r="Z1338" s="52">
        <v>9510461.2544784639</v>
      </c>
      <c r="AA1338" s="52">
        <v>2552424</v>
      </c>
      <c r="AB1338" s="138">
        <f t="shared" si="718"/>
        <v>2551424</v>
      </c>
      <c r="AC1338" s="52">
        <v>9281306.3166106846</v>
      </c>
      <c r="AD1338" s="138">
        <f t="shared" si="701"/>
        <v>1</v>
      </c>
      <c r="AE1338" s="138">
        <f t="shared" si="702"/>
        <v>0</v>
      </c>
      <c r="AF1338" s="138">
        <f t="shared" si="703"/>
        <v>146676</v>
      </c>
      <c r="AG1338" s="138">
        <f t="shared" si="704"/>
        <v>342244</v>
      </c>
      <c r="AH1338" s="29"/>
      <c r="AI1338" s="29"/>
      <c r="AJ1338" s="15"/>
      <c r="AK1338" s="51">
        <f t="shared" ca="1" si="705"/>
        <v>169428403.51216865</v>
      </c>
      <c r="AL1338" s="15">
        <f t="shared" ca="1" si="706"/>
        <v>197579922.83216864</v>
      </c>
      <c r="AM1338" s="49">
        <f t="shared" ca="1" si="707"/>
        <v>643311.02210231067</v>
      </c>
      <c r="AN1338" s="49">
        <f t="shared" ca="1" si="708"/>
        <v>2760723.6321506617</v>
      </c>
      <c r="AO1338" s="15"/>
      <c r="AP1338" s="49">
        <f t="shared" ca="1" si="709"/>
        <v>5400833.0212679887</v>
      </c>
      <c r="AQ1338" s="15">
        <f t="shared" si="719"/>
        <v>0</v>
      </c>
      <c r="AR1338" s="15">
        <f t="shared" si="720"/>
        <v>9281306.3166106846</v>
      </c>
      <c r="AS1338" s="15"/>
      <c r="AT1338" s="15"/>
      <c r="AU1338" s="51">
        <f t="shared" si="710"/>
        <v>0</v>
      </c>
      <c r="AV1338" s="51">
        <f t="shared" ca="1" si="711"/>
        <v>0</v>
      </c>
      <c r="AW1338" s="51">
        <f t="shared" si="721"/>
        <v>0</v>
      </c>
      <c r="AX1338" s="15">
        <f t="shared" si="722"/>
        <v>0</v>
      </c>
      <c r="AY1338" s="51">
        <f t="shared" ca="1" si="723"/>
        <v>0</v>
      </c>
      <c r="AZ1338" s="52">
        <f t="shared" ca="1" si="712"/>
        <v>2556439.7087709419</v>
      </c>
      <c r="BA1338" s="52">
        <f t="shared" ca="1" si="713"/>
        <v>2804003.8639477561</v>
      </c>
      <c r="BB1338" s="52">
        <f t="shared" ca="1" si="724"/>
        <v>0</v>
      </c>
      <c r="BC1338" s="39">
        <f t="shared" ca="1" si="725"/>
        <v>1479970.2773760017</v>
      </c>
      <c r="BD1338" s="51">
        <f t="shared" ca="1" si="726"/>
        <v>0</v>
      </c>
      <c r="BE1338" s="15">
        <f t="shared" ca="1" si="727"/>
        <v>10761276.593986686</v>
      </c>
      <c r="BF1338" s="39">
        <v>-2774821.0060426644</v>
      </c>
      <c r="BG1338" s="15">
        <f t="shared" ca="1" si="728"/>
        <v>208970413.07436562</v>
      </c>
      <c r="BH1338" s="15"/>
      <c r="BI1338" s="15"/>
    </row>
    <row r="1339" spans="1:61" ht="11.25" x14ac:dyDescent="0.2">
      <c r="A1339" s="20">
        <v>50201</v>
      </c>
      <c r="B1339" s="20"/>
      <c r="C1339" s="20">
        <v>1</v>
      </c>
      <c r="D1339" s="20">
        <f t="shared" si="714"/>
        <v>5</v>
      </c>
      <c r="E1339" s="47">
        <f t="shared" si="729"/>
        <v>5</v>
      </c>
      <c r="F1339" s="47">
        <f t="shared" si="730"/>
        <v>55</v>
      </c>
      <c r="G1339" s="21" t="s">
        <v>1419</v>
      </c>
      <c r="H1339" s="29">
        <v>5728</v>
      </c>
      <c r="I1339" s="48"/>
      <c r="J1339" s="29">
        <f t="shared" si="715"/>
        <v>9233.194029850747</v>
      </c>
      <c r="K1339" s="125">
        <v>568759.35</v>
      </c>
      <c r="L1339" s="125">
        <v>1367512.91</v>
      </c>
      <c r="M1339" s="125">
        <v>0</v>
      </c>
      <c r="N1339" s="126">
        <f t="shared" si="697"/>
        <v>942836.76689999993</v>
      </c>
      <c r="O1339" s="126">
        <f t="shared" ca="1" si="698"/>
        <v>2010652.9185987532</v>
      </c>
      <c r="P1339" s="126">
        <f t="shared" ca="1" si="699"/>
        <v>320345</v>
      </c>
      <c r="Q1339" s="49">
        <f t="shared" si="716"/>
        <v>1</v>
      </c>
      <c r="R1339" s="49">
        <f t="shared" si="717"/>
        <v>0</v>
      </c>
      <c r="S1339" s="49">
        <f ca="1">OFFSET(V!$B$7,D1339,Q1339)*H1339</f>
        <v>21021.759999999998</v>
      </c>
      <c r="T1339" s="49">
        <f ca="1">IF(R1339&gt;0,OFFSET(V!$I$7,D1339,R1339)*IF(R1339=1,H1339-9300,IF(R1339=2,H1339-18000,IF(R1339=3,H1339-45000,0))),0)</f>
        <v>0</v>
      </c>
      <c r="U1339" s="49">
        <f>IF(AND(I1339=1,H1339&gt;20000,H1339&lt;=45000),H1339*V!$G$7,0)+IF(AND(I1339=1,H1339&gt;45000,H1339&lt;=50000),V!$G$7/5000*(50000-H1339)*H1339,0)</f>
        <v>0</v>
      </c>
      <c r="V1339" s="50">
        <f t="shared" ca="1" si="700"/>
        <v>21021.759999999998</v>
      </c>
      <c r="W1339" s="51">
        <v>23477.94</v>
      </c>
      <c r="X1339" s="51">
        <v>7000</v>
      </c>
      <c r="Y1339" s="52">
        <v>0</v>
      </c>
      <c r="Z1339" s="52">
        <v>366183.87680501153</v>
      </c>
      <c r="AA1339" s="52">
        <v>215067</v>
      </c>
      <c r="AB1339" s="138">
        <f t="shared" si="718"/>
        <v>214067</v>
      </c>
      <c r="AC1339" s="52">
        <v>357360.6618954381</v>
      </c>
      <c r="AD1339" s="138">
        <f t="shared" si="701"/>
        <v>0</v>
      </c>
      <c r="AE1339" s="138">
        <f t="shared" si="702"/>
        <v>5728</v>
      </c>
      <c r="AF1339" s="138">
        <f t="shared" si="703"/>
        <v>0</v>
      </c>
      <c r="AG1339" s="138">
        <f t="shared" si="704"/>
        <v>0</v>
      </c>
      <c r="AH1339" s="29"/>
      <c r="AI1339" s="29"/>
      <c r="AJ1339" s="15"/>
      <c r="AK1339" s="51">
        <f t="shared" ca="1" si="705"/>
        <v>4570906.4988595825</v>
      </c>
      <c r="AL1339" s="15">
        <f t="shared" ca="1" si="706"/>
        <v>4942751.1988595827</v>
      </c>
      <c r="AM1339" s="49">
        <f t="shared" ca="1" si="707"/>
        <v>25122.620841869397</v>
      </c>
      <c r="AN1339" s="49">
        <f t="shared" ca="1" si="708"/>
        <v>0</v>
      </c>
      <c r="AO1339" s="15"/>
      <c r="AP1339" s="49">
        <f t="shared" ca="1" si="709"/>
        <v>207949.74300254259</v>
      </c>
      <c r="AQ1339" s="15">
        <f t="shared" si="719"/>
        <v>357360.6618954381</v>
      </c>
      <c r="AR1339" s="15">
        <f t="shared" si="720"/>
        <v>0</v>
      </c>
      <c r="AS1339" s="15"/>
      <c r="AT1339" s="15"/>
      <c r="AU1339" s="51">
        <f t="shared" si="710"/>
        <v>107033.5</v>
      </c>
      <c r="AV1339" s="51">
        <f t="shared" ca="1" si="711"/>
        <v>45236.788969102017</v>
      </c>
      <c r="AW1339" s="51">
        <f t="shared" ca="1" si="721"/>
        <v>0</v>
      </c>
      <c r="AX1339" s="15">
        <f t="shared" ca="1" si="722"/>
        <v>2859.3700762065127</v>
      </c>
      <c r="AY1339" s="51">
        <f t="shared" ca="1" si="723"/>
        <v>-198.15774803505025</v>
      </c>
      <c r="AZ1339" s="52">
        <f t="shared" ca="1" si="712"/>
        <v>0</v>
      </c>
      <c r="BA1339" s="52">
        <f t="shared" ca="1" si="713"/>
        <v>0</v>
      </c>
      <c r="BB1339" s="52">
        <f t="shared" si="724"/>
        <v>0</v>
      </c>
      <c r="BC1339" s="39">
        <f t="shared" si="725"/>
        <v>0</v>
      </c>
      <c r="BD1339" s="51">
        <f t="shared" ca="1" si="726"/>
        <v>0</v>
      </c>
      <c r="BE1339" s="15">
        <f t="shared" ca="1" si="727"/>
        <v>360021.87422360957</v>
      </c>
      <c r="BF1339" s="39">
        <v>-92686.41</v>
      </c>
      <c r="BG1339" s="15">
        <f t="shared" ca="1" si="728"/>
        <v>5235209.2839250611</v>
      </c>
      <c r="BH1339" s="15"/>
      <c r="BI1339" s="15"/>
    </row>
    <row r="1340" spans="1:61" ht="11.25" x14ac:dyDescent="0.2">
      <c r="A1340" s="20">
        <v>50202</v>
      </c>
      <c r="B1340" s="20"/>
      <c r="C1340" s="20">
        <v>1</v>
      </c>
      <c r="D1340" s="20">
        <f t="shared" si="714"/>
        <v>5</v>
      </c>
      <c r="E1340" s="47">
        <f t="shared" si="729"/>
        <v>4</v>
      </c>
      <c r="F1340" s="47">
        <f t="shared" si="730"/>
        <v>54</v>
      </c>
      <c r="G1340" s="21" t="s">
        <v>1420</v>
      </c>
      <c r="H1340" s="29">
        <v>3487</v>
      </c>
      <c r="I1340" s="48"/>
      <c r="J1340" s="29">
        <f t="shared" si="715"/>
        <v>5620.8358208955224</v>
      </c>
      <c r="K1340" s="125">
        <v>313605.15000000002</v>
      </c>
      <c r="L1340" s="125">
        <v>853759.88</v>
      </c>
      <c r="M1340" s="125">
        <v>0</v>
      </c>
      <c r="N1340" s="126">
        <f t="shared" si="697"/>
        <v>558762.0612</v>
      </c>
      <c r="O1340" s="126">
        <f t="shared" ca="1" si="698"/>
        <v>1224013.0459416641</v>
      </c>
      <c r="P1340" s="126">
        <f t="shared" ca="1" si="699"/>
        <v>199575</v>
      </c>
      <c r="Q1340" s="49">
        <f t="shared" si="716"/>
        <v>1</v>
      </c>
      <c r="R1340" s="49">
        <f t="shared" si="717"/>
        <v>0</v>
      </c>
      <c r="S1340" s="49">
        <f ca="1">OFFSET(V!$B$7,D1340,Q1340)*H1340</f>
        <v>12797.289999999999</v>
      </c>
      <c r="T1340" s="49">
        <f ca="1">IF(R1340&gt;0,OFFSET(V!$I$7,D1340,R1340)*IF(R1340=1,H1340-9300,IF(R1340=2,H1340-18000,IF(R1340=3,H1340-45000,0))),0)</f>
        <v>0</v>
      </c>
      <c r="U1340" s="49">
        <f>IF(AND(I1340=1,H1340&gt;20000,H1340&lt;=45000),H1340*V!$G$7,0)+IF(AND(I1340=1,H1340&gt;45000,H1340&lt;=50000),V!$G$7/5000*(50000-H1340)*H1340,0)</f>
        <v>0</v>
      </c>
      <c r="V1340" s="50">
        <f t="shared" ca="1" si="700"/>
        <v>12797.289999999999</v>
      </c>
      <c r="W1340" s="51">
        <v>12730.92</v>
      </c>
      <c r="X1340" s="51">
        <v>0</v>
      </c>
      <c r="Y1340" s="52">
        <v>0</v>
      </c>
      <c r="Z1340" s="52">
        <v>73307.849392818462</v>
      </c>
      <c r="AA1340" s="52">
        <v>13435</v>
      </c>
      <c r="AB1340" s="138">
        <f t="shared" si="718"/>
        <v>12435</v>
      </c>
      <c r="AC1340" s="52">
        <v>71541.493879312606</v>
      </c>
      <c r="AD1340" s="138">
        <f t="shared" si="701"/>
        <v>0</v>
      </c>
      <c r="AE1340" s="138">
        <f t="shared" si="702"/>
        <v>3487</v>
      </c>
      <c r="AF1340" s="138">
        <f t="shared" si="703"/>
        <v>0</v>
      </c>
      <c r="AG1340" s="138">
        <f t="shared" si="704"/>
        <v>0</v>
      </c>
      <c r="AH1340" s="29"/>
      <c r="AI1340" s="29"/>
      <c r="AJ1340" s="15"/>
      <c r="AK1340" s="51">
        <f t="shared" ca="1" si="705"/>
        <v>2782603.1706570117</v>
      </c>
      <c r="AL1340" s="15">
        <f t="shared" ca="1" si="706"/>
        <v>3007706.3806570116</v>
      </c>
      <c r="AM1340" s="49">
        <f t="shared" ca="1" si="707"/>
        <v>15293.746312080759</v>
      </c>
      <c r="AN1340" s="49">
        <f t="shared" ca="1" si="708"/>
        <v>0</v>
      </c>
      <c r="AO1340" s="15"/>
      <c r="AP1340" s="49">
        <f t="shared" ca="1" si="709"/>
        <v>41630.310362963159</v>
      </c>
      <c r="AQ1340" s="15">
        <f t="shared" si="719"/>
        <v>71541.493879312606</v>
      </c>
      <c r="AR1340" s="15">
        <f t="shared" si="720"/>
        <v>0</v>
      </c>
      <c r="AS1340" s="15"/>
      <c r="AT1340" s="15"/>
      <c r="AU1340" s="51">
        <f t="shared" si="710"/>
        <v>6217.5</v>
      </c>
      <c r="AV1340" s="51">
        <f t="shared" ca="1" si="711"/>
        <v>27538.527083669473</v>
      </c>
      <c r="AW1340" s="51">
        <f t="shared" ca="1" si="721"/>
        <v>0</v>
      </c>
      <c r="AX1340" s="15">
        <f t="shared" ca="1" si="722"/>
        <v>3844.8435673200293</v>
      </c>
      <c r="AY1340" s="51">
        <f t="shared" ca="1" si="723"/>
        <v>-266.45223337371186</v>
      </c>
      <c r="AZ1340" s="52">
        <f t="shared" ca="1" si="712"/>
        <v>0</v>
      </c>
      <c r="BA1340" s="52">
        <f t="shared" ca="1" si="713"/>
        <v>0</v>
      </c>
      <c r="BB1340" s="52">
        <f t="shared" si="724"/>
        <v>0</v>
      </c>
      <c r="BC1340" s="39">
        <f t="shared" si="725"/>
        <v>0</v>
      </c>
      <c r="BD1340" s="51">
        <f t="shared" ca="1" si="726"/>
        <v>0</v>
      </c>
      <c r="BE1340" s="15">
        <f t="shared" ca="1" si="727"/>
        <v>75119.885213258924</v>
      </c>
      <c r="BF1340" s="39">
        <v>-56424.15</v>
      </c>
      <c r="BG1340" s="15">
        <f t="shared" ca="1" si="728"/>
        <v>3041695.8621823518</v>
      </c>
      <c r="BH1340" s="15"/>
      <c r="BI1340" s="15"/>
    </row>
    <row r="1341" spans="1:61" ht="11.25" x14ac:dyDescent="0.2">
      <c r="A1341" s="20">
        <v>50203</v>
      </c>
      <c r="B1341" s="20"/>
      <c r="C1341" s="20">
        <v>1</v>
      </c>
      <c r="D1341" s="20">
        <f t="shared" si="714"/>
        <v>5</v>
      </c>
      <c r="E1341" s="47">
        <f t="shared" si="729"/>
        <v>3</v>
      </c>
      <c r="F1341" s="47">
        <f t="shared" si="730"/>
        <v>53</v>
      </c>
      <c r="G1341" s="21" t="s">
        <v>1421</v>
      </c>
      <c r="H1341" s="29">
        <v>2248</v>
      </c>
      <c r="I1341" s="48"/>
      <c r="J1341" s="29">
        <f t="shared" si="715"/>
        <v>3623.6417910447763</v>
      </c>
      <c r="K1341" s="125">
        <v>196260.6</v>
      </c>
      <c r="L1341" s="125">
        <v>595995.80000000005</v>
      </c>
      <c r="M1341" s="125">
        <v>0</v>
      </c>
      <c r="N1341" s="126">
        <f t="shared" si="697"/>
        <v>373745.99400000006</v>
      </c>
      <c r="O1341" s="126">
        <f t="shared" ca="1" si="698"/>
        <v>789097.02531599114</v>
      </c>
      <c r="P1341" s="126">
        <f t="shared" ca="1" si="699"/>
        <v>124605</v>
      </c>
      <c r="Q1341" s="49">
        <f t="shared" si="716"/>
        <v>1</v>
      </c>
      <c r="R1341" s="49">
        <f t="shared" si="717"/>
        <v>0</v>
      </c>
      <c r="S1341" s="49">
        <f ca="1">OFFSET(V!$B$7,D1341,Q1341)*H1341</f>
        <v>8250.16</v>
      </c>
      <c r="T1341" s="49">
        <f ca="1">IF(R1341&gt;0,OFFSET(V!$I$7,D1341,R1341)*IF(R1341=1,H1341-9300,IF(R1341=2,H1341-18000,IF(R1341=3,H1341-45000,0))),0)</f>
        <v>0</v>
      </c>
      <c r="U1341" s="49">
        <f>IF(AND(I1341=1,H1341&gt;20000,H1341&lt;=45000),H1341*V!$G$7,0)+IF(AND(I1341=1,H1341&gt;45000,H1341&lt;=50000),V!$G$7/5000*(50000-H1341)*H1341,0)</f>
        <v>0</v>
      </c>
      <c r="V1341" s="50">
        <f t="shared" ca="1" si="700"/>
        <v>8250.16</v>
      </c>
      <c r="W1341" s="51">
        <v>8793.68</v>
      </c>
      <c r="X1341" s="51">
        <v>0</v>
      </c>
      <c r="Y1341" s="52">
        <v>0</v>
      </c>
      <c r="Z1341" s="52">
        <v>112657.42752701612</v>
      </c>
      <c r="AA1341" s="52">
        <v>136908</v>
      </c>
      <c r="AB1341" s="138">
        <f t="shared" si="718"/>
        <v>135908</v>
      </c>
      <c r="AC1341" s="52">
        <v>109942.94238118362</v>
      </c>
      <c r="AD1341" s="138">
        <f t="shared" si="701"/>
        <v>0</v>
      </c>
      <c r="AE1341" s="138">
        <f t="shared" si="702"/>
        <v>2248</v>
      </c>
      <c r="AF1341" s="138">
        <f t="shared" si="703"/>
        <v>0</v>
      </c>
      <c r="AG1341" s="138">
        <f t="shared" si="704"/>
        <v>0</v>
      </c>
      <c r="AH1341" s="29"/>
      <c r="AI1341" s="29"/>
      <c r="AJ1341" s="15"/>
      <c r="AK1341" s="51">
        <f t="shared" ca="1" si="705"/>
        <v>1793889.282373663</v>
      </c>
      <c r="AL1341" s="15">
        <f t="shared" ca="1" si="706"/>
        <v>1935538.1223736629</v>
      </c>
      <c r="AM1341" s="49">
        <f t="shared" ca="1" si="707"/>
        <v>9859.5760566554472</v>
      </c>
      <c r="AN1341" s="49">
        <f t="shared" ca="1" si="708"/>
        <v>0</v>
      </c>
      <c r="AO1341" s="15"/>
      <c r="AP1341" s="49">
        <f t="shared" ca="1" si="709"/>
        <v>63976.282369322354</v>
      </c>
      <c r="AQ1341" s="15">
        <f t="shared" si="719"/>
        <v>109942.94238118362</v>
      </c>
      <c r="AR1341" s="15">
        <f t="shared" si="720"/>
        <v>0</v>
      </c>
      <c r="AS1341" s="15"/>
      <c r="AT1341" s="15"/>
      <c r="AU1341" s="51">
        <f t="shared" si="710"/>
        <v>67954</v>
      </c>
      <c r="AV1341" s="51">
        <f t="shared" ca="1" si="711"/>
        <v>17753.544274186686</v>
      </c>
      <c r="AW1341" s="51">
        <f t="shared" ca="1" si="721"/>
        <v>0</v>
      </c>
      <c r="AX1341" s="15">
        <f t="shared" ca="1" si="722"/>
        <v>39740.884262325417</v>
      </c>
      <c r="AY1341" s="51">
        <f t="shared" ca="1" si="723"/>
        <v>-2754.0905585721107</v>
      </c>
      <c r="AZ1341" s="52">
        <f t="shared" ca="1" si="712"/>
        <v>0</v>
      </c>
      <c r="BA1341" s="52">
        <f t="shared" ca="1" si="713"/>
        <v>0</v>
      </c>
      <c r="BB1341" s="52">
        <f t="shared" si="724"/>
        <v>0</v>
      </c>
      <c r="BC1341" s="39">
        <f t="shared" si="725"/>
        <v>0</v>
      </c>
      <c r="BD1341" s="51">
        <f t="shared" ca="1" si="726"/>
        <v>0</v>
      </c>
      <c r="BE1341" s="15">
        <f t="shared" ca="1" si="727"/>
        <v>146929.73608493691</v>
      </c>
      <c r="BF1341" s="39">
        <v>-36375.53</v>
      </c>
      <c r="BG1341" s="15">
        <f t="shared" ca="1" si="728"/>
        <v>2055951.9045152552</v>
      </c>
      <c r="BH1341" s="15"/>
      <c r="BI1341" s="15"/>
    </row>
    <row r="1342" spans="1:61" ht="11.25" x14ac:dyDescent="0.2">
      <c r="A1342" s="20">
        <v>50204</v>
      </c>
      <c r="B1342" s="20"/>
      <c r="C1342" s="20">
        <v>1</v>
      </c>
      <c r="D1342" s="20">
        <f t="shared" si="714"/>
        <v>5</v>
      </c>
      <c r="E1342" s="47">
        <f t="shared" si="729"/>
        <v>4</v>
      </c>
      <c r="F1342" s="47">
        <f t="shared" si="730"/>
        <v>54</v>
      </c>
      <c r="G1342" s="21" t="s">
        <v>1422</v>
      </c>
      <c r="H1342" s="29">
        <v>4149</v>
      </c>
      <c r="I1342" s="48"/>
      <c r="J1342" s="29">
        <f t="shared" si="715"/>
        <v>6687.940298507463</v>
      </c>
      <c r="K1342" s="125">
        <v>346366.8</v>
      </c>
      <c r="L1342" s="125">
        <v>1000820.15</v>
      </c>
      <c r="M1342" s="125">
        <v>0</v>
      </c>
      <c r="N1342" s="126">
        <f t="shared" si="697"/>
        <v>639703.95449999999</v>
      </c>
      <c r="O1342" s="126">
        <f t="shared" ca="1" si="698"/>
        <v>1456389.4831121205</v>
      </c>
      <c r="P1342" s="126">
        <f t="shared" ca="1" si="699"/>
        <v>245006</v>
      </c>
      <c r="Q1342" s="49">
        <f t="shared" si="716"/>
        <v>1</v>
      </c>
      <c r="R1342" s="49">
        <f t="shared" si="717"/>
        <v>0</v>
      </c>
      <c r="S1342" s="49">
        <f ca="1">OFFSET(V!$B$7,D1342,Q1342)*H1342</f>
        <v>15226.83</v>
      </c>
      <c r="T1342" s="49">
        <f ca="1">IF(R1342&gt;0,OFFSET(V!$I$7,D1342,R1342)*IF(R1342=1,H1342-9300,IF(R1342=2,H1342-18000,IF(R1342=3,H1342-45000,0))),0)</f>
        <v>0</v>
      </c>
      <c r="U1342" s="49">
        <f>IF(AND(I1342=1,H1342&gt;20000,H1342&lt;=45000),H1342*V!$G$7,0)+IF(AND(I1342=1,H1342&gt;45000,H1342&lt;=50000),V!$G$7/5000*(50000-H1342)*H1342,0)</f>
        <v>0</v>
      </c>
      <c r="V1342" s="50">
        <f t="shared" ca="1" si="700"/>
        <v>15226.83</v>
      </c>
      <c r="W1342" s="51">
        <v>14948.49</v>
      </c>
      <c r="X1342" s="51">
        <v>0</v>
      </c>
      <c r="Y1342" s="52">
        <v>0</v>
      </c>
      <c r="Z1342" s="52">
        <v>339527.48123224056</v>
      </c>
      <c r="AA1342" s="52">
        <v>81392</v>
      </c>
      <c r="AB1342" s="138">
        <f t="shared" si="718"/>
        <v>80392</v>
      </c>
      <c r="AC1342" s="52">
        <v>331346.55322209385</v>
      </c>
      <c r="AD1342" s="138">
        <f t="shared" si="701"/>
        <v>0</v>
      </c>
      <c r="AE1342" s="138">
        <f t="shared" si="702"/>
        <v>4149</v>
      </c>
      <c r="AF1342" s="138">
        <f t="shared" si="703"/>
        <v>0</v>
      </c>
      <c r="AG1342" s="138">
        <f t="shared" si="704"/>
        <v>0</v>
      </c>
      <c r="AH1342" s="29"/>
      <c r="AI1342" s="29"/>
      <c r="AJ1342" s="15"/>
      <c r="AK1342" s="51">
        <f t="shared" ca="1" si="705"/>
        <v>3310874.8365517473</v>
      </c>
      <c r="AL1342" s="15">
        <f t="shared" ca="1" si="706"/>
        <v>3586056.1565517476</v>
      </c>
      <c r="AM1342" s="49">
        <f t="shared" ca="1" si="707"/>
        <v>18197.233567199044</v>
      </c>
      <c r="AN1342" s="49">
        <f t="shared" ca="1" si="708"/>
        <v>0</v>
      </c>
      <c r="AO1342" s="15"/>
      <c r="AP1342" s="49">
        <f t="shared" ca="1" si="709"/>
        <v>192812.01859726102</v>
      </c>
      <c r="AQ1342" s="15">
        <f t="shared" si="719"/>
        <v>331346.55322209385</v>
      </c>
      <c r="AR1342" s="15">
        <f t="shared" si="720"/>
        <v>0</v>
      </c>
      <c r="AS1342" s="15"/>
      <c r="AT1342" s="15"/>
      <c r="AU1342" s="51">
        <f t="shared" si="710"/>
        <v>40196</v>
      </c>
      <c r="AV1342" s="51">
        <f t="shared" ca="1" si="711"/>
        <v>32766.661562989575</v>
      </c>
      <c r="AW1342" s="51">
        <f t="shared" ca="1" si="721"/>
        <v>32437.217739633867</v>
      </c>
      <c r="AX1342" s="15">
        <f t="shared" ca="1" si="722"/>
        <v>0</v>
      </c>
      <c r="AY1342" s="51">
        <f t="shared" ca="1" si="723"/>
        <v>0</v>
      </c>
      <c r="AZ1342" s="52">
        <f t="shared" ca="1" si="712"/>
        <v>0</v>
      </c>
      <c r="BA1342" s="52">
        <f t="shared" ca="1" si="713"/>
        <v>0</v>
      </c>
      <c r="BB1342" s="52">
        <f t="shared" si="724"/>
        <v>0</v>
      </c>
      <c r="BC1342" s="39">
        <f t="shared" si="725"/>
        <v>0</v>
      </c>
      <c r="BD1342" s="51">
        <f t="shared" ca="1" si="726"/>
        <v>0</v>
      </c>
      <c r="BE1342" s="15">
        <f t="shared" ca="1" si="727"/>
        <v>298211.89789988444</v>
      </c>
      <c r="BF1342" s="39">
        <v>-67136.160000000003</v>
      </c>
      <c r="BG1342" s="15">
        <f t="shared" ca="1" si="728"/>
        <v>3835329.1280188309</v>
      </c>
      <c r="BH1342" s="15"/>
      <c r="BI1342" s="15"/>
    </row>
    <row r="1343" spans="1:61" ht="11.25" x14ac:dyDescent="0.2">
      <c r="A1343" s="20">
        <v>50205</v>
      </c>
      <c r="B1343" s="20"/>
      <c r="C1343" s="20">
        <v>1</v>
      </c>
      <c r="D1343" s="20">
        <f t="shared" si="714"/>
        <v>5</v>
      </c>
      <c r="E1343" s="47">
        <f t="shared" si="729"/>
        <v>7</v>
      </c>
      <c r="F1343" s="47">
        <f t="shared" si="730"/>
        <v>57</v>
      </c>
      <c r="G1343" s="21" t="s">
        <v>1423</v>
      </c>
      <c r="H1343" s="29">
        <v>20291</v>
      </c>
      <c r="I1343" s="48"/>
      <c r="J1343" s="29">
        <f t="shared" si="715"/>
        <v>40582</v>
      </c>
      <c r="K1343" s="125">
        <v>1612193.55</v>
      </c>
      <c r="L1343" s="125">
        <v>6739621.25</v>
      </c>
      <c r="M1343" s="125">
        <v>0</v>
      </c>
      <c r="N1343" s="126">
        <f t="shared" si="697"/>
        <v>3789231.6435000002</v>
      </c>
      <c r="O1343" s="126">
        <f t="shared" ca="1" si="698"/>
        <v>8837279.5458186194</v>
      </c>
      <c r="P1343" s="126">
        <f t="shared" ca="1" si="699"/>
        <v>1514414</v>
      </c>
      <c r="Q1343" s="49">
        <f t="shared" si="716"/>
        <v>3</v>
      </c>
      <c r="R1343" s="49">
        <f t="shared" si="717"/>
        <v>0</v>
      </c>
      <c r="S1343" s="49">
        <f ca="1">OFFSET(V!$B$7,D1343,Q1343)*H1343</f>
        <v>1948747.6400000001</v>
      </c>
      <c r="T1343" s="49">
        <f ca="1">IF(R1343&gt;0,OFFSET(V!$I$7,D1343,R1343)*IF(R1343=1,H1343-9300,IF(R1343=2,H1343-18000,IF(R1343=3,H1343-45000,0))),0)</f>
        <v>0</v>
      </c>
      <c r="U1343" s="49">
        <f>IF(AND(I1343=1,H1343&gt;20000,H1343&lt;=45000),H1343*V!$G$7,0)+IF(AND(I1343=1,H1343&gt;45000,H1343&lt;=50000),V!$G$7/5000*(50000-H1343)*H1343,0)</f>
        <v>0</v>
      </c>
      <c r="V1343" s="50">
        <f t="shared" ca="1" si="700"/>
        <v>1948747.6400000001</v>
      </c>
      <c r="W1343" s="51">
        <v>82974.98</v>
      </c>
      <c r="X1343" s="51">
        <v>0</v>
      </c>
      <c r="Y1343" s="52">
        <v>0</v>
      </c>
      <c r="Z1343" s="52">
        <v>869775.52814982214</v>
      </c>
      <c r="AA1343" s="52">
        <v>80149</v>
      </c>
      <c r="AB1343" s="138">
        <f t="shared" si="718"/>
        <v>79149</v>
      </c>
      <c r="AC1343" s="52">
        <v>848818.2526004127</v>
      </c>
      <c r="AD1343" s="138">
        <f t="shared" si="701"/>
        <v>1</v>
      </c>
      <c r="AE1343" s="138">
        <f t="shared" si="702"/>
        <v>0</v>
      </c>
      <c r="AF1343" s="138">
        <f t="shared" si="703"/>
        <v>20291</v>
      </c>
      <c r="AG1343" s="138">
        <f t="shared" si="704"/>
        <v>40582</v>
      </c>
      <c r="AH1343" s="29"/>
      <c r="AI1343" s="29"/>
      <c r="AJ1343" s="15"/>
      <c r="AK1343" s="51">
        <f t="shared" ca="1" si="705"/>
        <v>20090179.729464442</v>
      </c>
      <c r="AL1343" s="15">
        <f t="shared" ca="1" si="706"/>
        <v>23636316.349464443</v>
      </c>
      <c r="AM1343" s="49">
        <f t="shared" ca="1" si="707"/>
        <v>88994.954522062137</v>
      </c>
      <c r="AN1343" s="49">
        <f t="shared" ca="1" si="708"/>
        <v>0</v>
      </c>
      <c r="AO1343" s="15"/>
      <c r="AP1343" s="49">
        <f t="shared" ca="1" si="709"/>
        <v>493931.07945319812</v>
      </c>
      <c r="AQ1343" s="15">
        <f t="shared" si="719"/>
        <v>0</v>
      </c>
      <c r="AR1343" s="15">
        <f t="shared" si="720"/>
        <v>848818.2526004127</v>
      </c>
      <c r="AS1343" s="15"/>
      <c r="AT1343" s="15"/>
      <c r="AU1343" s="51">
        <f t="shared" si="710"/>
        <v>0</v>
      </c>
      <c r="AV1343" s="51">
        <f t="shared" ca="1" si="711"/>
        <v>0</v>
      </c>
      <c r="AW1343" s="51">
        <f t="shared" si="721"/>
        <v>0</v>
      </c>
      <c r="AX1343" s="15">
        <f t="shared" si="722"/>
        <v>0</v>
      </c>
      <c r="AY1343" s="51">
        <f t="shared" ca="1" si="723"/>
        <v>0</v>
      </c>
      <c r="AZ1343" s="52">
        <f t="shared" ca="1" si="712"/>
        <v>353655.11829250306</v>
      </c>
      <c r="BA1343" s="52">
        <f t="shared" ca="1" si="713"/>
        <v>332488.18038220634</v>
      </c>
      <c r="BB1343" s="52">
        <f t="shared" ca="1" si="724"/>
        <v>0</v>
      </c>
      <c r="BC1343" s="39">
        <f t="shared" ca="1" si="725"/>
        <v>331256.1255274947</v>
      </c>
      <c r="BD1343" s="51">
        <f t="shared" ca="1" si="726"/>
        <v>0</v>
      </c>
      <c r="BE1343" s="15">
        <f t="shared" ca="1" si="727"/>
        <v>1180074.3781279074</v>
      </c>
      <c r="BF1343" s="39">
        <v>-407377.98</v>
      </c>
      <c r="BG1343" s="15">
        <f t="shared" ca="1" si="728"/>
        <v>24498007.702114411</v>
      </c>
      <c r="BH1343" s="15"/>
      <c r="BI1343" s="15"/>
    </row>
    <row r="1344" spans="1:61" ht="11.25" x14ac:dyDescent="0.2">
      <c r="A1344" s="20">
        <v>50206</v>
      </c>
      <c r="B1344" s="20"/>
      <c r="C1344" s="20">
        <v>1</v>
      </c>
      <c r="D1344" s="20">
        <f t="shared" si="714"/>
        <v>5</v>
      </c>
      <c r="E1344" s="47">
        <f t="shared" si="729"/>
        <v>2</v>
      </c>
      <c r="F1344" s="47">
        <f t="shared" si="730"/>
        <v>52</v>
      </c>
      <c r="G1344" s="21" t="s">
        <v>1424</v>
      </c>
      <c r="H1344" s="29">
        <v>874</v>
      </c>
      <c r="I1344" s="48"/>
      <c r="J1344" s="29">
        <f t="shared" si="715"/>
        <v>1408.8358208955224</v>
      </c>
      <c r="K1344" s="125">
        <v>52827.799999999996</v>
      </c>
      <c r="L1344" s="125">
        <v>67489.77</v>
      </c>
      <c r="M1344" s="125">
        <v>0</v>
      </c>
      <c r="N1344" s="126">
        <f t="shared" si="697"/>
        <v>64357.026299999998</v>
      </c>
      <c r="O1344" s="126">
        <f t="shared" ca="1" si="698"/>
        <v>306793.06055434886</v>
      </c>
      <c r="P1344" s="126">
        <f t="shared" ca="1" si="699"/>
        <v>72731</v>
      </c>
      <c r="Q1344" s="49">
        <f t="shared" si="716"/>
        <v>1</v>
      </c>
      <c r="R1344" s="49">
        <f t="shared" si="717"/>
        <v>0</v>
      </c>
      <c r="S1344" s="49">
        <f ca="1">OFFSET(V!$B$7,D1344,Q1344)*H1344</f>
        <v>3207.58</v>
      </c>
      <c r="T1344" s="49">
        <f ca="1">IF(R1344&gt;0,OFFSET(V!$I$7,D1344,R1344)*IF(R1344=1,H1344-9300,IF(R1344=2,H1344-18000,IF(R1344=3,H1344-45000,0))),0)</f>
        <v>0</v>
      </c>
      <c r="U1344" s="49">
        <f>IF(AND(I1344=1,H1344&gt;20000,H1344&lt;=45000),H1344*V!$G$7,0)+IF(AND(I1344=1,H1344&gt;45000,H1344&lt;=50000),V!$G$7/5000*(50000-H1344)*H1344,0)</f>
        <v>0</v>
      </c>
      <c r="V1344" s="50">
        <f t="shared" ca="1" si="700"/>
        <v>3207.58</v>
      </c>
      <c r="W1344" s="51">
        <v>0</v>
      </c>
      <c r="X1344" s="51">
        <v>0</v>
      </c>
      <c r="Y1344" s="52">
        <v>0</v>
      </c>
      <c r="Z1344" s="52">
        <v>49128.856202263029</v>
      </c>
      <c r="AA1344" s="52">
        <v>13101</v>
      </c>
      <c r="AB1344" s="138">
        <f t="shared" si="718"/>
        <v>12101</v>
      </c>
      <c r="AC1344" s="52">
        <v>47945.094480375643</v>
      </c>
      <c r="AD1344" s="138">
        <f t="shared" si="701"/>
        <v>0</v>
      </c>
      <c r="AE1344" s="138">
        <f t="shared" si="702"/>
        <v>874</v>
      </c>
      <c r="AF1344" s="138">
        <f t="shared" si="703"/>
        <v>0</v>
      </c>
      <c r="AG1344" s="138">
        <f t="shared" si="704"/>
        <v>0</v>
      </c>
      <c r="AH1344" s="29"/>
      <c r="AI1344" s="29"/>
      <c r="AJ1344" s="15"/>
      <c r="AK1344" s="51">
        <f t="shared" ca="1" si="705"/>
        <v>697446.2779335326</v>
      </c>
      <c r="AL1344" s="15">
        <f t="shared" ca="1" si="706"/>
        <v>773384.85793353256</v>
      </c>
      <c r="AM1344" s="49">
        <f t="shared" ca="1" si="707"/>
        <v>3833.3049259416639</v>
      </c>
      <c r="AN1344" s="49">
        <f t="shared" ca="1" si="708"/>
        <v>0</v>
      </c>
      <c r="AO1344" s="15"/>
      <c r="AP1344" s="49">
        <f t="shared" ca="1" si="709"/>
        <v>27899.4616322486</v>
      </c>
      <c r="AQ1344" s="15">
        <f t="shared" si="719"/>
        <v>47945.094480375643</v>
      </c>
      <c r="AR1344" s="15">
        <f t="shared" si="720"/>
        <v>0</v>
      </c>
      <c r="AS1344" s="15"/>
      <c r="AT1344" s="15"/>
      <c r="AU1344" s="51">
        <f t="shared" si="710"/>
        <v>6050.5</v>
      </c>
      <c r="AV1344" s="51">
        <f t="shared" ca="1" si="711"/>
        <v>6902.4011101597707</v>
      </c>
      <c r="AW1344" s="51">
        <f t="shared" ca="1" si="721"/>
        <v>2298.2222899297049</v>
      </c>
      <c r="AX1344" s="15">
        <f t="shared" ca="1" si="722"/>
        <v>0</v>
      </c>
      <c r="AY1344" s="51">
        <f t="shared" ca="1" si="723"/>
        <v>0</v>
      </c>
      <c r="AZ1344" s="52">
        <f t="shared" ca="1" si="712"/>
        <v>0</v>
      </c>
      <c r="BA1344" s="52">
        <f t="shared" ca="1" si="713"/>
        <v>0</v>
      </c>
      <c r="BB1344" s="52">
        <f t="shared" si="724"/>
        <v>0</v>
      </c>
      <c r="BC1344" s="39">
        <f t="shared" si="725"/>
        <v>0</v>
      </c>
      <c r="BD1344" s="51">
        <f t="shared" ca="1" si="726"/>
        <v>0</v>
      </c>
      <c r="BE1344" s="15">
        <f t="shared" ca="1" si="727"/>
        <v>43150.585032338073</v>
      </c>
      <c r="BF1344" s="39">
        <v>-14142.44</v>
      </c>
      <c r="BG1344" s="15">
        <f t="shared" ca="1" si="728"/>
        <v>806226.30789181229</v>
      </c>
      <c r="BH1344" s="15"/>
      <c r="BI1344" s="15"/>
    </row>
    <row r="1345" spans="1:61" ht="11.25" x14ac:dyDescent="0.2">
      <c r="A1345" s="20">
        <v>50207</v>
      </c>
      <c r="B1345" s="20"/>
      <c r="C1345" s="20">
        <v>1</v>
      </c>
      <c r="D1345" s="20">
        <f t="shared" si="714"/>
        <v>5</v>
      </c>
      <c r="E1345" s="47">
        <f t="shared" si="729"/>
        <v>5</v>
      </c>
      <c r="F1345" s="47">
        <f t="shared" si="730"/>
        <v>55</v>
      </c>
      <c r="G1345" s="21" t="s">
        <v>1425</v>
      </c>
      <c r="H1345" s="29">
        <v>7002</v>
      </c>
      <c r="I1345" s="48"/>
      <c r="J1345" s="29">
        <f t="shared" si="715"/>
        <v>11286.805970149253</v>
      </c>
      <c r="K1345" s="125">
        <v>642357.94999999995</v>
      </c>
      <c r="L1345" s="125">
        <v>1447233.61</v>
      </c>
      <c r="M1345" s="125">
        <v>0</v>
      </c>
      <c r="N1345" s="126">
        <f t="shared" si="697"/>
        <v>1026918.8319</v>
      </c>
      <c r="O1345" s="126">
        <f t="shared" ca="1" si="698"/>
        <v>2457854.7025189362</v>
      </c>
      <c r="P1345" s="126">
        <f t="shared" ca="1" si="699"/>
        <v>429281</v>
      </c>
      <c r="Q1345" s="49">
        <f t="shared" si="716"/>
        <v>1</v>
      </c>
      <c r="R1345" s="49">
        <f t="shared" si="717"/>
        <v>0</v>
      </c>
      <c r="S1345" s="49">
        <f ca="1">OFFSET(V!$B$7,D1345,Q1345)*H1345</f>
        <v>25697.34</v>
      </c>
      <c r="T1345" s="49">
        <f ca="1">IF(R1345&gt;0,OFFSET(V!$I$7,D1345,R1345)*IF(R1345=1,H1345-9300,IF(R1345=2,H1345-18000,IF(R1345=3,H1345-45000,0))),0)</f>
        <v>0</v>
      </c>
      <c r="U1345" s="49">
        <f>IF(AND(I1345=1,H1345&gt;20000,H1345&lt;=45000),H1345*V!$G$7,0)+IF(AND(I1345=1,H1345&gt;45000,H1345&lt;=50000),V!$G$7/5000*(50000-H1345)*H1345,0)</f>
        <v>0</v>
      </c>
      <c r="V1345" s="50">
        <f t="shared" ca="1" si="700"/>
        <v>25697.34</v>
      </c>
      <c r="W1345" s="51">
        <v>26624.339999999997</v>
      </c>
      <c r="X1345" s="51">
        <v>0</v>
      </c>
      <c r="Y1345" s="52">
        <v>0</v>
      </c>
      <c r="Z1345" s="52">
        <v>168557.3715689338</v>
      </c>
      <c r="AA1345" s="52">
        <v>19662</v>
      </c>
      <c r="AB1345" s="138">
        <f t="shared" si="718"/>
        <v>18662</v>
      </c>
      <c r="AC1345" s="52">
        <v>164495.97507348555</v>
      </c>
      <c r="AD1345" s="138">
        <f t="shared" si="701"/>
        <v>0</v>
      </c>
      <c r="AE1345" s="138">
        <f t="shared" si="702"/>
        <v>7002</v>
      </c>
      <c r="AF1345" s="138">
        <f t="shared" si="703"/>
        <v>0</v>
      </c>
      <c r="AG1345" s="138">
        <f t="shared" si="704"/>
        <v>0</v>
      </c>
      <c r="AH1345" s="29"/>
      <c r="AI1345" s="29"/>
      <c r="AJ1345" s="15"/>
      <c r="AK1345" s="51">
        <f t="shared" ca="1" si="705"/>
        <v>5587550.1579983924</v>
      </c>
      <c r="AL1345" s="15">
        <f t="shared" ca="1" si="706"/>
        <v>6069152.8379983921</v>
      </c>
      <c r="AM1345" s="49">
        <f t="shared" ca="1" si="707"/>
        <v>30710.298731628754</v>
      </c>
      <c r="AN1345" s="49">
        <f t="shared" ca="1" si="708"/>
        <v>0</v>
      </c>
      <c r="AO1345" s="15"/>
      <c r="AP1345" s="49">
        <f t="shared" ca="1" si="709"/>
        <v>95720.932348991264</v>
      </c>
      <c r="AQ1345" s="15">
        <f t="shared" si="719"/>
        <v>164495.97507348555</v>
      </c>
      <c r="AR1345" s="15">
        <f t="shared" si="720"/>
        <v>0</v>
      </c>
      <c r="AS1345" s="15"/>
      <c r="AT1345" s="15"/>
      <c r="AU1345" s="51">
        <f t="shared" si="710"/>
        <v>9331</v>
      </c>
      <c r="AV1345" s="51">
        <f t="shared" ca="1" si="711"/>
        <v>55298.183722355505</v>
      </c>
      <c r="AW1345" s="51">
        <f t="shared" ca="1" si="721"/>
        <v>0</v>
      </c>
      <c r="AX1345" s="15">
        <f t="shared" ca="1" si="722"/>
        <v>0</v>
      </c>
      <c r="AY1345" s="51">
        <f t="shared" ca="1" si="723"/>
        <v>0</v>
      </c>
      <c r="AZ1345" s="52">
        <f t="shared" ca="1" si="712"/>
        <v>0</v>
      </c>
      <c r="BA1345" s="52">
        <f t="shared" ca="1" si="713"/>
        <v>0</v>
      </c>
      <c r="BB1345" s="52">
        <f t="shared" si="724"/>
        <v>0</v>
      </c>
      <c r="BC1345" s="39">
        <f t="shared" si="725"/>
        <v>0</v>
      </c>
      <c r="BD1345" s="51">
        <f t="shared" ca="1" si="726"/>
        <v>0</v>
      </c>
      <c r="BE1345" s="15">
        <f t="shared" ca="1" si="727"/>
        <v>160350.11607134677</v>
      </c>
      <c r="BF1345" s="39">
        <v>-113301.37</v>
      </c>
      <c r="BG1345" s="15">
        <f t="shared" ca="1" si="728"/>
        <v>6146911.8828013679</v>
      </c>
      <c r="BH1345" s="15"/>
      <c r="BI1345" s="15"/>
    </row>
    <row r="1346" spans="1:61" ht="11.25" x14ac:dyDescent="0.2">
      <c r="A1346" s="20">
        <v>50208</v>
      </c>
      <c r="B1346" s="20"/>
      <c r="C1346" s="20">
        <v>1</v>
      </c>
      <c r="D1346" s="20">
        <f t="shared" si="714"/>
        <v>5</v>
      </c>
      <c r="E1346" s="47">
        <f t="shared" si="729"/>
        <v>4</v>
      </c>
      <c r="F1346" s="47">
        <f t="shared" si="730"/>
        <v>54</v>
      </c>
      <c r="G1346" s="21" t="s">
        <v>1426</v>
      </c>
      <c r="H1346" s="29">
        <v>4249</v>
      </c>
      <c r="I1346" s="48"/>
      <c r="J1346" s="29">
        <f t="shared" si="715"/>
        <v>6849.1343283582091</v>
      </c>
      <c r="K1346" s="125">
        <v>326676.85000000003</v>
      </c>
      <c r="L1346" s="125">
        <v>662298.29</v>
      </c>
      <c r="M1346" s="125">
        <v>0</v>
      </c>
      <c r="N1346" s="126">
        <f t="shared" si="697"/>
        <v>493503.66510000004</v>
      </c>
      <c r="O1346" s="126">
        <f t="shared" ca="1" si="698"/>
        <v>1491491.6639535793</v>
      </c>
      <c r="P1346" s="126">
        <f t="shared" ca="1" si="699"/>
        <v>299396</v>
      </c>
      <c r="Q1346" s="49">
        <f t="shared" si="716"/>
        <v>1</v>
      </c>
      <c r="R1346" s="49">
        <f t="shared" si="717"/>
        <v>0</v>
      </c>
      <c r="S1346" s="49">
        <f ca="1">OFFSET(V!$B$7,D1346,Q1346)*H1346</f>
        <v>15593.83</v>
      </c>
      <c r="T1346" s="49">
        <f ca="1">IF(R1346&gt;0,OFFSET(V!$I$7,D1346,R1346)*IF(R1346=1,H1346-9300,IF(R1346=2,H1346-18000,IF(R1346=3,H1346-45000,0))),0)</f>
        <v>0</v>
      </c>
      <c r="U1346" s="49">
        <f>IF(AND(I1346=1,H1346&gt;20000,H1346&lt;=45000),H1346*V!$G$7,0)+IF(AND(I1346=1,H1346&gt;45000,H1346&lt;=50000),V!$G$7/5000*(50000-H1346)*H1346,0)</f>
        <v>0</v>
      </c>
      <c r="V1346" s="50">
        <f t="shared" ca="1" si="700"/>
        <v>15593.83</v>
      </c>
      <c r="W1346" s="51">
        <v>14722.52</v>
      </c>
      <c r="X1346" s="51">
        <v>0</v>
      </c>
      <c r="Y1346" s="52">
        <v>0</v>
      </c>
      <c r="Z1346" s="52">
        <v>184359.75959826456</v>
      </c>
      <c r="AA1346" s="52">
        <v>1649</v>
      </c>
      <c r="AB1346" s="138">
        <f t="shared" si="718"/>
        <v>649</v>
      </c>
      <c r="AC1346" s="52">
        <v>179917.60394191666</v>
      </c>
      <c r="AD1346" s="138">
        <f t="shared" si="701"/>
        <v>0</v>
      </c>
      <c r="AE1346" s="138">
        <f t="shared" si="702"/>
        <v>4249</v>
      </c>
      <c r="AF1346" s="138">
        <f t="shared" si="703"/>
        <v>0</v>
      </c>
      <c r="AG1346" s="138">
        <f t="shared" si="704"/>
        <v>0</v>
      </c>
      <c r="AH1346" s="29"/>
      <c r="AI1346" s="29"/>
      <c r="AJ1346" s="15"/>
      <c r="AK1346" s="51">
        <f t="shared" ca="1" si="705"/>
        <v>3390674.1818530667</v>
      </c>
      <c r="AL1346" s="15">
        <f t="shared" ca="1" si="706"/>
        <v>3720386.5318530668</v>
      </c>
      <c r="AM1346" s="49">
        <f t="shared" ca="1" si="707"/>
        <v>18635.826808153466</v>
      </c>
      <c r="AN1346" s="49">
        <f t="shared" ca="1" si="708"/>
        <v>0</v>
      </c>
      <c r="AO1346" s="15"/>
      <c r="AP1346" s="49">
        <f t="shared" ca="1" si="709"/>
        <v>104694.84610564636</v>
      </c>
      <c r="AQ1346" s="15">
        <f t="shared" si="719"/>
        <v>179917.60394191666</v>
      </c>
      <c r="AR1346" s="15">
        <f t="shared" si="720"/>
        <v>0</v>
      </c>
      <c r="AS1346" s="15"/>
      <c r="AT1346" s="15"/>
      <c r="AU1346" s="51">
        <f t="shared" si="710"/>
        <v>324.5</v>
      </c>
      <c r="AV1346" s="51">
        <f t="shared" ca="1" si="711"/>
        <v>33556.409973763002</v>
      </c>
      <c r="AW1346" s="51">
        <f t="shared" ca="1" si="721"/>
        <v>23350.087468315614</v>
      </c>
      <c r="AX1346" s="15">
        <f t="shared" ca="1" si="722"/>
        <v>0</v>
      </c>
      <c r="AY1346" s="51">
        <f t="shared" ca="1" si="723"/>
        <v>0</v>
      </c>
      <c r="AZ1346" s="52">
        <f t="shared" ca="1" si="712"/>
        <v>0</v>
      </c>
      <c r="BA1346" s="52">
        <f t="shared" ca="1" si="713"/>
        <v>0</v>
      </c>
      <c r="BB1346" s="52">
        <f t="shared" si="724"/>
        <v>0</v>
      </c>
      <c r="BC1346" s="39">
        <f t="shared" si="725"/>
        <v>0</v>
      </c>
      <c r="BD1346" s="51">
        <f t="shared" ca="1" si="726"/>
        <v>0</v>
      </c>
      <c r="BE1346" s="15">
        <f t="shared" ca="1" si="727"/>
        <v>161925.84354772497</v>
      </c>
      <c r="BF1346" s="39">
        <v>-68754.289999999994</v>
      </c>
      <c r="BG1346" s="15">
        <f t="shared" ca="1" si="728"/>
        <v>3832193.9122089455</v>
      </c>
      <c r="BH1346" s="15"/>
      <c r="BI1346" s="15"/>
    </row>
    <row r="1347" spans="1:61" ht="11.25" x14ac:dyDescent="0.2">
      <c r="A1347" s="20">
        <v>50209</v>
      </c>
      <c r="B1347" s="20"/>
      <c r="C1347" s="20">
        <v>1</v>
      </c>
      <c r="D1347" s="20">
        <f t="shared" si="714"/>
        <v>5</v>
      </c>
      <c r="E1347" s="47">
        <f t="shared" si="729"/>
        <v>4</v>
      </c>
      <c r="F1347" s="47">
        <f t="shared" si="730"/>
        <v>54</v>
      </c>
      <c r="G1347" s="21" t="s">
        <v>1427</v>
      </c>
      <c r="H1347" s="29">
        <v>4432</v>
      </c>
      <c r="I1347" s="48"/>
      <c r="J1347" s="29">
        <f t="shared" si="715"/>
        <v>7144.1194029850749</v>
      </c>
      <c r="K1347" s="125">
        <v>451910.7</v>
      </c>
      <c r="L1347" s="125">
        <v>1311372.9099999999</v>
      </c>
      <c r="M1347" s="125">
        <v>0</v>
      </c>
      <c r="N1347" s="126">
        <f t="shared" si="697"/>
        <v>836811.1388999999</v>
      </c>
      <c r="O1347" s="126">
        <f t="shared" ca="1" si="698"/>
        <v>1555728.6548934486</v>
      </c>
      <c r="P1347" s="126">
        <f t="shared" ca="1" si="699"/>
        <v>215675</v>
      </c>
      <c r="Q1347" s="49">
        <f t="shared" si="716"/>
        <v>1</v>
      </c>
      <c r="R1347" s="49">
        <f t="shared" si="717"/>
        <v>0</v>
      </c>
      <c r="S1347" s="49">
        <f ca="1">OFFSET(V!$B$7,D1347,Q1347)*H1347</f>
        <v>16265.44</v>
      </c>
      <c r="T1347" s="49">
        <f ca="1">IF(R1347&gt;0,OFFSET(V!$I$7,D1347,R1347)*IF(R1347=1,H1347-9300,IF(R1347=2,H1347-18000,IF(R1347=3,H1347-45000,0))),0)</f>
        <v>0</v>
      </c>
      <c r="U1347" s="49">
        <f>IF(AND(I1347=1,H1347&gt;20000,H1347&lt;=45000),H1347*V!$G$7,0)+IF(AND(I1347=1,H1347&gt;45000,H1347&lt;=50000),V!$G$7/5000*(50000-H1347)*H1347,0)</f>
        <v>0</v>
      </c>
      <c r="V1347" s="50">
        <f t="shared" ca="1" si="700"/>
        <v>16265.44</v>
      </c>
      <c r="W1347" s="51">
        <v>15657.04</v>
      </c>
      <c r="X1347" s="51">
        <v>0</v>
      </c>
      <c r="Y1347" s="52">
        <v>0</v>
      </c>
      <c r="Z1347" s="52">
        <v>59756.327987035169</v>
      </c>
      <c r="AA1347" s="52">
        <v>50130</v>
      </c>
      <c r="AB1347" s="138">
        <f t="shared" si="718"/>
        <v>49130</v>
      </c>
      <c r="AC1347" s="52">
        <v>58316.496914632924</v>
      </c>
      <c r="AD1347" s="138">
        <f t="shared" si="701"/>
        <v>0</v>
      </c>
      <c r="AE1347" s="138">
        <f t="shared" si="702"/>
        <v>4432</v>
      </c>
      <c r="AF1347" s="138">
        <f t="shared" si="703"/>
        <v>0</v>
      </c>
      <c r="AG1347" s="138">
        <f t="shared" si="704"/>
        <v>0</v>
      </c>
      <c r="AH1347" s="29"/>
      <c r="AI1347" s="29"/>
      <c r="AJ1347" s="15"/>
      <c r="AK1347" s="51">
        <f t="shared" ca="1" si="705"/>
        <v>3536706.9837544812</v>
      </c>
      <c r="AL1347" s="15">
        <f t="shared" ca="1" si="706"/>
        <v>3784304.4637544812</v>
      </c>
      <c r="AM1347" s="49">
        <f t="shared" ca="1" si="707"/>
        <v>19438.452439100063</v>
      </c>
      <c r="AN1347" s="49">
        <f t="shared" ca="1" si="708"/>
        <v>0</v>
      </c>
      <c r="AO1347" s="15"/>
      <c r="AP1347" s="49">
        <f t="shared" ca="1" si="709"/>
        <v>33934.626385247611</v>
      </c>
      <c r="AQ1347" s="15">
        <f t="shared" si="719"/>
        <v>58316.496914632924</v>
      </c>
      <c r="AR1347" s="15">
        <f t="shared" si="720"/>
        <v>0</v>
      </c>
      <c r="AS1347" s="15"/>
      <c r="AT1347" s="15"/>
      <c r="AU1347" s="51">
        <f t="shared" si="710"/>
        <v>24565</v>
      </c>
      <c r="AV1347" s="51">
        <f t="shared" ca="1" si="711"/>
        <v>35001.649565478379</v>
      </c>
      <c r="AW1347" s="51">
        <f t="shared" ca="1" si="721"/>
        <v>0</v>
      </c>
      <c r="AX1347" s="15">
        <f t="shared" ca="1" si="722"/>
        <v>35184.779036093067</v>
      </c>
      <c r="AY1347" s="51">
        <f t="shared" ca="1" si="723"/>
        <v>-2438.3470460573913</v>
      </c>
      <c r="AZ1347" s="52">
        <f t="shared" ca="1" si="712"/>
        <v>0</v>
      </c>
      <c r="BA1347" s="52">
        <f t="shared" ca="1" si="713"/>
        <v>0</v>
      </c>
      <c r="BB1347" s="52">
        <f t="shared" si="724"/>
        <v>0</v>
      </c>
      <c r="BC1347" s="39">
        <f t="shared" si="725"/>
        <v>0</v>
      </c>
      <c r="BD1347" s="51">
        <f t="shared" ca="1" si="726"/>
        <v>0</v>
      </c>
      <c r="BE1347" s="15">
        <f t="shared" ca="1" si="727"/>
        <v>91062.928904668603</v>
      </c>
      <c r="BF1347" s="39">
        <v>-71715.460000000006</v>
      </c>
      <c r="BG1347" s="15">
        <f t="shared" ca="1" si="728"/>
        <v>3823090.3850982497</v>
      </c>
      <c r="BH1347" s="15"/>
      <c r="BI1347" s="15"/>
    </row>
    <row r="1348" spans="1:61" ht="11.25" x14ac:dyDescent="0.2">
      <c r="A1348" s="20">
        <v>50210</v>
      </c>
      <c r="B1348" s="20"/>
      <c r="C1348" s="20">
        <v>1</v>
      </c>
      <c r="D1348" s="20">
        <f t="shared" si="714"/>
        <v>5</v>
      </c>
      <c r="E1348" s="47">
        <f t="shared" si="729"/>
        <v>2</v>
      </c>
      <c r="F1348" s="47">
        <f t="shared" si="730"/>
        <v>52</v>
      </c>
      <c r="G1348" s="21" t="s">
        <v>1428</v>
      </c>
      <c r="H1348" s="29">
        <v>784</v>
      </c>
      <c r="I1348" s="48"/>
      <c r="J1348" s="29">
        <f t="shared" si="715"/>
        <v>1263.7611940298507</v>
      </c>
      <c r="K1348" s="125">
        <v>78836.350000000006</v>
      </c>
      <c r="L1348" s="125">
        <v>89344.85</v>
      </c>
      <c r="M1348" s="125">
        <v>0</v>
      </c>
      <c r="N1348" s="126">
        <f t="shared" si="697"/>
        <v>91606.663499999995</v>
      </c>
      <c r="O1348" s="126">
        <f t="shared" ca="1" si="698"/>
        <v>275201.097797036</v>
      </c>
      <c r="P1348" s="126">
        <f t="shared" ca="1" si="699"/>
        <v>55078</v>
      </c>
      <c r="Q1348" s="49">
        <f t="shared" si="716"/>
        <v>1</v>
      </c>
      <c r="R1348" s="49">
        <f t="shared" si="717"/>
        <v>0</v>
      </c>
      <c r="S1348" s="49">
        <f ca="1">OFFSET(V!$B$7,D1348,Q1348)*H1348</f>
        <v>2877.2799999999997</v>
      </c>
      <c r="T1348" s="49">
        <f ca="1">IF(R1348&gt;0,OFFSET(V!$I$7,D1348,R1348)*IF(R1348=1,H1348-9300,IF(R1348=2,H1348-18000,IF(R1348=3,H1348-45000,0))),0)</f>
        <v>0</v>
      </c>
      <c r="U1348" s="49">
        <f>IF(AND(I1348=1,H1348&gt;20000,H1348&lt;=45000),H1348*V!$G$7,0)+IF(AND(I1348=1,H1348&gt;45000,H1348&lt;=50000),V!$G$7/5000*(50000-H1348)*H1348,0)</f>
        <v>0</v>
      </c>
      <c r="V1348" s="50">
        <f t="shared" ca="1" si="700"/>
        <v>2877.2799999999997</v>
      </c>
      <c r="W1348" s="51">
        <v>0</v>
      </c>
      <c r="X1348" s="51">
        <v>0</v>
      </c>
      <c r="Y1348" s="52">
        <v>0</v>
      </c>
      <c r="Z1348" s="52">
        <v>71683.190046728618</v>
      </c>
      <c r="AA1348" s="52">
        <v>68004</v>
      </c>
      <c r="AB1348" s="138">
        <f t="shared" si="718"/>
        <v>67004</v>
      </c>
      <c r="AC1348" s="52">
        <v>69955.980764046661</v>
      </c>
      <c r="AD1348" s="138">
        <f t="shared" si="701"/>
        <v>0</v>
      </c>
      <c r="AE1348" s="138">
        <f t="shared" si="702"/>
        <v>784</v>
      </c>
      <c r="AF1348" s="138">
        <f t="shared" si="703"/>
        <v>0</v>
      </c>
      <c r="AG1348" s="138">
        <f t="shared" si="704"/>
        <v>0</v>
      </c>
      <c r="AH1348" s="29"/>
      <c r="AI1348" s="29"/>
      <c r="AJ1348" s="15"/>
      <c r="AK1348" s="51">
        <f t="shared" ca="1" si="705"/>
        <v>625626.86716234498</v>
      </c>
      <c r="AL1348" s="15">
        <f t="shared" ca="1" si="706"/>
        <v>683582.14716234501</v>
      </c>
      <c r="AM1348" s="49">
        <f t="shared" ca="1" si="707"/>
        <v>3438.5710090826824</v>
      </c>
      <c r="AN1348" s="49">
        <f t="shared" ca="1" si="708"/>
        <v>0</v>
      </c>
      <c r="AO1348" s="15"/>
      <c r="AP1348" s="49">
        <f t="shared" ca="1" si="709"/>
        <v>40707.69329846045</v>
      </c>
      <c r="AQ1348" s="15">
        <f t="shared" si="719"/>
        <v>69955.980764046661</v>
      </c>
      <c r="AR1348" s="15">
        <f t="shared" si="720"/>
        <v>0</v>
      </c>
      <c r="AS1348" s="15"/>
      <c r="AT1348" s="15"/>
      <c r="AU1348" s="51">
        <f t="shared" si="710"/>
        <v>33502</v>
      </c>
      <c r="AV1348" s="51">
        <f t="shared" ca="1" si="711"/>
        <v>6191.6275404636845</v>
      </c>
      <c r="AW1348" s="51">
        <f t="shared" ca="1" si="721"/>
        <v>0</v>
      </c>
      <c r="AX1348" s="15">
        <f t="shared" ca="1" si="722"/>
        <v>10445.340074877473</v>
      </c>
      <c r="AY1348" s="51">
        <f t="shared" ca="1" si="723"/>
        <v>-723.87449386894048</v>
      </c>
      <c r="AZ1348" s="52">
        <f t="shared" ca="1" si="712"/>
        <v>0</v>
      </c>
      <c r="BA1348" s="52">
        <f t="shared" ca="1" si="713"/>
        <v>0</v>
      </c>
      <c r="BB1348" s="52">
        <f t="shared" si="724"/>
        <v>0</v>
      </c>
      <c r="BC1348" s="39">
        <f t="shared" si="725"/>
        <v>0</v>
      </c>
      <c r="BD1348" s="51">
        <f t="shared" ca="1" si="726"/>
        <v>0</v>
      </c>
      <c r="BE1348" s="15">
        <f t="shared" ca="1" si="727"/>
        <v>79677.446345055199</v>
      </c>
      <c r="BF1348" s="39">
        <v>-12686.13</v>
      </c>
      <c r="BG1348" s="15">
        <f t="shared" ca="1" si="728"/>
        <v>754012.03451648296</v>
      </c>
      <c r="BH1348" s="15"/>
      <c r="BI1348" s="15"/>
    </row>
    <row r="1349" spans="1:61" ht="11.25" x14ac:dyDescent="0.2">
      <c r="A1349" s="20">
        <v>50211</v>
      </c>
      <c r="B1349" s="20"/>
      <c r="C1349" s="20">
        <v>1</v>
      </c>
      <c r="D1349" s="20">
        <f t="shared" si="714"/>
        <v>5</v>
      </c>
      <c r="E1349" s="47">
        <f t="shared" si="729"/>
        <v>3</v>
      </c>
      <c r="F1349" s="47">
        <f t="shared" si="730"/>
        <v>53</v>
      </c>
      <c r="G1349" s="21" t="s">
        <v>1429</v>
      </c>
      <c r="H1349" s="29">
        <v>1653</v>
      </c>
      <c r="I1349" s="48"/>
      <c r="J1349" s="29">
        <f t="shared" si="715"/>
        <v>2664.5373134328356</v>
      </c>
      <c r="K1349" s="125">
        <v>130790</v>
      </c>
      <c r="L1349" s="125">
        <v>89662.53</v>
      </c>
      <c r="M1349" s="125">
        <v>0</v>
      </c>
      <c r="N1349" s="126">
        <f t="shared" si="697"/>
        <v>129137.18670000001</v>
      </c>
      <c r="O1349" s="126">
        <f t="shared" ca="1" si="698"/>
        <v>580239.0493093119</v>
      </c>
      <c r="P1349" s="126">
        <f t="shared" ca="1" si="699"/>
        <v>135331</v>
      </c>
      <c r="Q1349" s="49">
        <f t="shared" si="716"/>
        <v>1</v>
      </c>
      <c r="R1349" s="49">
        <f t="shared" si="717"/>
        <v>0</v>
      </c>
      <c r="S1349" s="49">
        <f ca="1">OFFSET(V!$B$7,D1349,Q1349)*H1349</f>
        <v>6066.51</v>
      </c>
      <c r="T1349" s="49">
        <f ca="1">IF(R1349&gt;0,OFFSET(V!$I$7,D1349,R1349)*IF(R1349=1,H1349-9300,IF(R1349=2,H1349-18000,IF(R1349=3,H1349-45000,0))),0)</f>
        <v>0</v>
      </c>
      <c r="U1349" s="49">
        <f>IF(AND(I1349=1,H1349&gt;20000,H1349&lt;=45000),H1349*V!$G$7,0)+IF(AND(I1349=1,H1349&gt;45000,H1349&lt;=50000),V!$G$7/5000*(50000-H1349)*H1349,0)</f>
        <v>0</v>
      </c>
      <c r="V1349" s="50">
        <f t="shared" ca="1" si="700"/>
        <v>6066.51</v>
      </c>
      <c r="W1349" s="51">
        <v>0</v>
      </c>
      <c r="X1349" s="51">
        <v>0</v>
      </c>
      <c r="Y1349" s="52">
        <v>0</v>
      </c>
      <c r="Z1349" s="52">
        <v>44635.654745899432</v>
      </c>
      <c r="AA1349" s="52">
        <v>16315</v>
      </c>
      <c r="AB1349" s="138">
        <f t="shared" si="718"/>
        <v>15315</v>
      </c>
      <c r="AC1349" s="52">
        <v>43560.156889770988</v>
      </c>
      <c r="AD1349" s="138">
        <f t="shared" si="701"/>
        <v>0</v>
      </c>
      <c r="AE1349" s="138">
        <f t="shared" si="702"/>
        <v>1653</v>
      </c>
      <c r="AF1349" s="138">
        <f t="shared" si="703"/>
        <v>0</v>
      </c>
      <c r="AG1349" s="138">
        <f t="shared" si="704"/>
        <v>0</v>
      </c>
      <c r="AH1349" s="29"/>
      <c r="AI1349" s="29"/>
      <c r="AJ1349" s="15"/>
      <c r="AK1349" s="51">
        <f t="shared" ca="1" si="705"/>
        <v>1319083.1778308116</v>
      </c>
      <c r="AL1349" s="15">
        <f t="shared" ca="1" si="706"/>
        <v>1460480.6878308116</v>
      </c>
      <c r="AM1349" s="49">
        <f t="shared" ca="1" si="707"/>
        <v>7249.9462729766256</v>
      </c>
      <c r="AN1349" s="49">
        <f t="shared" ca="1" si="708"/>
        <v>0</v>
      </c>
      <c r="AO1349" s="15"/>
      <c r="AP1349" s="49">
        <f t="shared" ca="1" si="709"/>
        <v>25347.847136651908</v>
      </c>
      <c r="AQ1349" s="15">
        <f t="shared" si="719"/>
        <v>43560.156889770988</v>
      </c>
      <c r="AR1349" s="15">
        <f t="shared" si="720"/>
        <v>0</v>
      </c>
      <c r="AS1349" s="15"/>
      <c r="AT1349" s="15"/>
      <c r="AU1349" s="51">
        <f t="shared" si="710"/>
        <v>7657.5</v>
      </c>
      <c r="AV1349" s="51">
        <f t="shared" ca="1" si="711"/>
        <v>13054.541230084784</v>
      </c>
      <c r="AW1349" s="51">
        <f t="shared" ca="1" si="721"/>
        <v>0</v>
      </c>
      <c r="AX1349" s="15">
        <f t="shared" ca="1" si="722"/>
        <v>2499.7314769657023</v>
      </c>
      <c r="AY1349" s="51">
        <f t="shared" ca="1" si="723"/>
        <v>-173.23436525048061</v>
      </c>
      <c r="AZ1349" s="52">
        <f t="shared" ca="1" si="712"/>
        <v>0</v>
      </c>
      <c r="BA1349" s="52">
        <f t="shared" ca="1" si="713"/>
        <v>0</v>
      </c>
      <c r="BB1349" s="52">
        <f t="shared" si="724"/>
        <v>0</v>
      </c>
      <c r="BC1349" s="39">
        <f t="shared" si="725"/>
        <v>0</v>
      </c>
      <c r="BD1349" s="51">
        <f t="shared" ca="1" si="726"/>
        <v>0</v>
      </c>
      <c r="BE1349" s="15">
        <f t="shared" ca="1" si="727"/>
        <v>45886.654001486211</v>
      </c>
      <c r="BF1349" s="39">
        <v>-26747.67</v>
      </c>
      <c r="BG1349" s="15">
        <f t="shared" ca="1" si="728"/>
        <v>1486869.6181052746</v>
      </c>
      <c r="BH1349" s="15"/>
      <c r="BI1349" s="15"/>
    </row>
    <row r="1350" spans="1:61" ht="11.25" x14ac:dyDescent="0.2">
      <c r="A1350" s="20">
        <v>50212</v>
      </c>
      <c r="B1350" s="20"/>
      <c r="C1350" s="20">
        <v>1</v>
      </c>
      <c r="D1350" s="20">
        <f t="shared" si="714"/>
        <v>5</v>
      </c>
      <c r="E1350" s="47">
        <f t="shared" si="729"/>
        <v>3</v>
      </c>
      <c r="F1350" s="47">
        <f t="shared" si="730"/>
        <v>53</v>
      </c>
      <c r="G1350" s="21" t="s">
        <v>1430</v>
      </c>
      <c r="H1350" s="29">
        <v>1351</v>
      </c>
      <c r="I1350" s="48"/>
      <c r="J1350" s="29">
        <f t="shared" si="715"/>
        <v>2177.7313432835822</v>
      </c>
      <c r="K1350" s="125">
        <v>108213.9</v>
      </c>
      <c r="L1350" s="125">
        <v>140984.51999999999</v>
      </c>
      <c r="M1350" s="125">
        <v>0</v>
      </c>
      <c r="N1350" s="126">
        <f t="shared" si="697"/>
        <v>132897.97079999998</v>
      </c>
      <c r="O1350" s="126">
        <f t="shared" ca="1" si="698"/>
        <v>474230.46316810674</v>
      </c>
      <c r="P1350" s="126">
        <f t="shared" ca="1" si="699"/>
        <v>102400</v>
      </c>
      <c r="Q1350" s="49">
        <f t="shared" si="716"/>
        <v>1</v>
      </c>
      <c r="R1350" s="49">
        <f t="shared" si="717"/>
        <v>0</v>
      </c>
      <c r="S1350" s="49">
        <f ca="1">OFFSET(V!$B$7,D1350,Q1350)*H1350</f>
        <v>4958.17</v>
      </c>
      <c r="T1350" s="49">
        <f ca="1">IF(R1350&gt;0,OFFSET(V!$I$7,D1350,R1350)*IF(R1350=1,H1350-9300,IF(R1350=2,H1350-18000,IF(R1350=3,H1350-45000,0))),0)</f>
        <v>0</v>
      </c>
      <c r="U1350" s="49">
        <f>IF(AND(I1350=1,H1350&gt;20000,H1350&lt;=45000),H1350*V!$G$7,0)+IF(AND(I1350=1,H1350&gt;45000,H1350&lt;=50000),V!$G$7/5000*(50000-H1350)*H1350,0)</f>
        <v>0</v>
      </c>
      <c r="V1350" s="50">
        <f t="shared" ca="1" si="700"/>
        <v>4958.17</v>
      </c>
      <c r="W1350" s="51">
        <v>0</v>
      </c>
      <c r="X1350" s="51">
        <v>0</v>
      </c>
      <c r="Y1350" s="52">
        <v>0</v>
      </c>
      <c r="Z1350" s="52">
        <v>34214.370326228352</v>
      </c>
      <c r="AA1350" s="52">
        <v>6457</v>
      </c>
      <c r="AB1350" s="138">
        <f t="shared" si="718"/>
        <v>5457</v>
      </c>
      <c r="AC1350" s="52">
        <v>33389.973727945588</v>
      </c>
      <c r="AD1350" s="138">
        <f t="shared" si="701"/>
        <v>0</v>
      </c>
      <c r="AE1350" s="138">
        <f t="shared" si="702"/>
        <v>1351</v>
      </c>
      <c r="AF1350" s="138">
        <f t="shared" si="703"/>
        <v>0</v>
      </c>
      <c r="AG1350" s="138">
        <f t="shared" si="704"/>
        <v>0</v>
      </c>
      <c r="AH1350" s="29"/>
      <c r="AI1350" s="29"/>
      <c r="AJ1350" s="15"/>
      <c r="AK1350" s="51">
        <f t="shared" ca="1" si="705"/>
        <v>1078089.1550208267</v>
      </c>
      <c r="AL1350" s="15">
        <f t="shared" ca="1" si="706"/>
        <v>1185447.3250208267</v>
      </c>
      <c r="AM1350" s="49">
        <f t="shared" ca="1" si="707"/>
        <v>5925.3946852942654</v>
      </c>
      <c r="AN1350" s="49">
        <f t="shared" ca="1" si="708"/>
        <v>0</v>
      </c>
      <c r="AO1350" s="15"/>
      <c r="AP1350" s="49">
        <f t="shared" ca="1" si="709"/>
        <v>19429.772764467143</v>
      </c>
      <c r="AQ1350" s="15">
        <f t="shared" si="719"/>
        <v>33389.973727945588</v>
      </c>
      <c r="AR1350" s="15">
        <f t="shared" si="720"/>
        <v>0</v>
      </c>
      <c r="AS1350" s="15"/>
      <c r="AT1350" s="15"/>
      <c r="AU1350" s="51">
        <f t="shared" si="710"/>
        <v>2728.5</v>
      </c>
      <c r="AV1350" s="51">
        <f t="shared" ca="1" si="711"/>
        <v>10669.501029549028</v>
      </c>
      <c r="AW1350" s="51">
        <f t="shared" ca="1" si="721"/>
        <v>0</v>
      </c>
      <c r="AX1350" s="15">
        <f t="shared" ca="1" si="722"/>
        <v>0</v>
      </c>
      <c r="AY1350" s="51">
        <f t="shared" ca="1" si="723"/>
        <v>0</v>
      </c>
      <c r="AZ1350" s="52">
        <f t="shared" ca="1" si="712"/>
        <v>0</v>
      </c>
      <c r="BA1350" s="52">
        <f t="shared" ca="1" si="713"/>
        <v>0</v>
      </c>
      <c r="BB1350" s="52">
        <f t="shared" si="724"/>
        <v>0</v>
      </c>
      <c r="BC1350" s="39">
        <f t="shared" si="725"/>
        <v>0</v>
      </c>
      <c r="BD1350" s="51">
        <f t="shared" ca="1" si="726"/>
        <v>0</v>
      </c>
      <c r="BE1350" s="15">
        <f t="shared" ca="1" si="727"/>
        <v>32827.773794016175</v>
      </c>
      <c r="BF1350" s="39">
        <v>-21860.92</v>
      </c>
      <c r="BG1350" s="15">
        <f t="shared" ca="1" si="728"/>
        <v>1202339.5735001371</v>
      </c>
      <c r="BH1350" s="15"/>
      <c r="BI1350" s="15"/>
    </row>
    <row r="1351" spans="1:61" ht="11.25" x14ac:dyDescent="0.2">
      <c r="A1351" s="20">
        <v>50213</v>
      </c>
      <c r="B1351" s="20"/>
      <c r="C1351" s="20">
        <v>1</v>
      </c>
      <c r="D1351" s="20">
        <f t="shared" si="714"/>
        <v>5</v>
      </c>
      <c r="E1351" s="47">
        <f t="shared" si="729"/>
        <v>3</v>
      </c>
      <c r="F1351" s="47">
        <f t="shared" si="730"/>
        <v>53</v>
      </c>
      <c r="G1351" s="21" t="s">
        <v>1431</v>
      </c>
      <c r="H1351" s="29">
        <v>2062</v>
      </c>
      <c r="I1351" s="48"/>
      <c r="J1351" s="29">
        <f t="shared" si="715"/>
        <v>3323.8208955223881</v>
      </c>
      <c r="K1351" s="125">
        <v>185514.4</v>
      </c>
      <c r="L1351" s="125">
        <v>347252.97</v>
      </c>
      <c r="M1351" s="125">
        <v>0</v>
      </c>
      <c r="N1351" s="126">
        <f t="shared" si="697"/>
        <v>268999.02629999997</v>
      </c>
      <c r="O1351" s="126">
        <f t="shared" ca="1" si="698"/>
        <v>723806.9689508779</v>
      </c>
      <c r="P1351" s="126">
        <f t="shared" ca="1" si="699"/>
        <v>136442</v>
      </c>
      <c r="Q1351" s="49">
        <f t="shared" si="716"/>
        <v>1</v>
      </c>
      <c r="R1351" s="49">
        <f t="shared" si="717"/>
        <v>0</v>
      </c>
      <c r="S1351" s="49">
        <f ca="1">OFFSET(V!$B$7,D1351,Q1351)*H1351</f>
        <v>7567.54</v>
      </c>
      <c r="T1351" s="49">
        <f ca="1">IF(R1351&gt;0,OFFSET(V!$I$7,D1351,R1351)*IF(R1351=1,H1351-9300,IF(R1351=2,H1351-18000,IF(R1351=3,H1351-45000,0))),0)</f>
        <v>0</v>
      </c>
      <c r="U1351" s="49">
        <f>IF(AND(I1351=1,H1351&gt;20000,H1351&lt;=45000),H1351*V!$G$7,0)+IF(AND(I1351=1,H1351&gt;45000,H1351&lt;=50000),V!$G$7/5000*(50000-H1351)*H1351,0)</f>
        <v>0</v>
      </c>
      <c r="V1351" s="50">
        <f t="shared" ca="1" si="700"/>
        <v>7567.54</v>
      </c>
      <c r="W1351" s="51">
        <v>0</v>
      </c>
      <c r="X1351" s="51">
        <v>0</v>
      </c>
      <c r="Y1351" s="52">
        <v>0</v>
      </c>
      <c r="Z1351" s="52">
        <v>108537.73536914165</v>
      </c>
      <c r="AA1351" s="52">
        <v>116941</v>
      </c>
      <c r="AB1351" s="138">
        <f t="shared" si="718"/>
        <v>115941</v>
      </c>
      <c r="AC1351" s="52">
        <v>105922.51436783501</v>
      </c>
      <c r="AD1351" s="138">
        <f t="shared" si="701"/>
        <v>0</v>
      </c>
      <c r="AE1351" s="138">
        <f t="shared" si="702"/>
        <v>2062</v>
      </c>
      <c r="AF1351" s="138">
        <f t="shared" si="703"/>
        <v>0</v>
      </c>
      <c r="AG1351" s="138">
        <f t="shared" si="704"/>
        <v>0</v>
      </c>
      <c r="AH1351" s="29"/>
      <c r="AI1351" s="29"/>
      <c r="AJ1351" s="15"/>
      <c r="AK1351" s="51">
        <f t="shared" ca="1" si="705"/>
        <v>1645462.5001132085</v>
      </c>
      <c r="AL1351" s="15">
        <f t="shared" ca="1" si="706"/>
        <v>1789472.0401132086</v>
      </c>
      <c r="AM1351" s="49">
        <f t="shared" ca="1" si="707"/>
        <v>9043.7926284802179</v>
      </c>
      <c r="AN1351" s="49">
        <f t="shared" ca="1" si="708"/>
        <v>0</v>
      </c>
      <c r="AO1351" s="15"/>
      <c r="AP1351" s="49">
        <f t="shared" ca="1" si="709"/>
        <v>61636.777602060953</v>
      </c>
      <c r="AQ1351" s="15">
        <f t="shared" si="719"/>
        <v>105922.51436783501</v>
      </c>
      <c r="AR1351" s="15">
        <f t="shared" si="720"/>
        <v>0</v>
      </c>
      <c r="AS1351" s="15"/>
      <c r="AT1351" s="15"/>
      <c r="AU1351" s="51">
        <f t="shared" si="710"/>
        <v>57970.5</v>
      </c>
      <c r="AV1351" s="51">
        <f t="shared" ca="1" si="711"/>
        <v>16284.612230148108</v>
      </c>
      <c r="AW1351" s="51">
        <f t="shared" ca="1" si="721"/>
        <v>0</v>
      </c>
      <c r="AX1351" s="15">
        <f t="shared" ca="1" si="722"/>
        <v>29969.375464374054</v>
      </c>
      <c r="AY1351" s="51">
        <f t="shared" ca="1" si="723"/>
        <v>-2076.9133738421137</v>
      </c>
      <c r="AZ1351" s="52">
        <f t="shared" ca="1" si="712"/>
        <v>0</v>
      </c>
      <c r="BA1351" s="52">
        <f t="shared" ca="1" si="713"/>
        <v>0</v>
      </c>
      <c r="BB1351" s="52">
        <f t="shared" si="724"/>
        <v>0</v>
      </c>
      <c r="BC1351" s="39">
        <f t="shared" si="725"/>
        <v>0</v>
      </c>
      <c r="BD1351" s="51">
        <f t="shared" ca="1" si="726"/>
        <v>0</v>
      </c>
      <c r="BE1351" s="15">
        <f t="shared" ca="1" si="727"/>
        <v>133814.97645836696</v>
      </c>
      <c r="BF1351" s="39">
        <v>-33365.81</v>
      </c>
      <c r="BG1351" s="15">
        <f t="shared" ca="1" si="728"/>
        <v>1898964.9992000556</v>
      </c>
      <c r="BH1351" s="15"/>
      <c r="BI1351" s="15"/>
    </row>
    <row r="1352" spans="1:61" ht="11.25" x14ac:dyDescent="0.2">
      <c r="A1352" s="20">
        <v>50301</v>
      </c>
      <c r="B1352" s="20"/>
      <c r="C1352" s="20">
        <v>1</v>
      </c>
      <c r="D1352" s="20">
        <f t="shared" si="714"/>
        <v>5</v>
      </c>
      <c r="E1352" s="47">
        <f t="shared" si="729"/>
        <v>4</v>
      </c>
      <c r="F1352" s="47">
        <f t="shared" si="730"/>
        <v>54</v>
      </c>
      <c r="G1352" s="21" t="s">
        <v>1432</v>
      </c>
      <c r="H1352" s="29">
        <v>4003</v>
      </c>
      <c r="I1352" s="48"/>
      <c r="J1352" s="29">
        <f t="shared" si="715"/>
        <v>6452.5970149253735</v>
      </c>
      <c r="K1352" s="125">
        <v>532065.75</v>
      </c>
      <c r="L1352" s="125">
        <v>2749672.11</v>
      </c>
      <c r="M1352" s="125">
        <v>0</v>
      </c>
      <c r="N1352" s="126">
        <f t="shared" si="697"/>
        <v>1455459.4629000002</v>
      </c>
      <c r="O1352" s="126">
        <f t="shared" ca="1" si="698"/>
        <v>1405140.299083591</v>
      </c>
      <c r="P1352" s="126">
        <f t="shared" ca="1" si="699"/>
        <v>0</v>
      </c>
      <c r="Q1352" s="49">
        <f t="shared" si="716"/>
        <v>1</v>
      </c>
      <c r="R1352" s="49">
        <f t="shared" si="717"/>
        <v>0</v>
      </c>
      <c r="S1352" s="49">
        <f ca="1">OFFSET(V!$B$7,D1352,Q1352)*H1352</f>
        <v>14691.01</v>
      </c>
      <c r="T1352" s="49">
        <f ca="1">IF(R1352&gt;0,OFFSET(V!$I$7,D1352,R1352)*IF(R1352=1,H1352-9300,IF(R1352=2,H1352-18000,IF(R1352=3,H1352-45000,0))),0)</f>
        <v>0</v>
      </c>
      <c r="U1352" s="49">
        <f>IF(AND(I1352=1,H1352&gt;20000,H1352&lt;=45000),H1352*V!$G$7,0)+IF(AND(I1352=1,H1352&gt;45000,H1352&lt;=50000),V!$G$7/5000*(50000-H1352)*H1352,0)</f>
        <v>0</v>
      </c>
      <c r="V1352" s="50">
        <f t="shared" ca="1" si="700"/>
        <v>14691.01</v>
      </c>
      <c r="W1352" s="51">
        <v>15503.84</v>
      </c>
      <c r="X1352" s="51">
        <v>0</v>
      </c>
      <c r="Y1352" s="52">
        <v>0</v>
      </c>
      <c r="Z1352" s="52">
        <v>490644.84059213818</v>
      </c>
      <c r="AA1352" s="52">
        <v>114060</v>
      </c>
      <c r="AB1352" s="138">
        <f t="shared" si="718"/>
        <v>113060</v>
      </c>
      <c r="AC1352" s="52">
        <v>478822.73386644252</v>
      </c>
      <c r="AD1352" s="138">
        <f t="shared" si="701"/>
        <v>0</v>
      </c>
      <c r="AE1352" s="138">
        <f t="shared" si="702"/>
        <v>4003</v>
      </c>
      <c r="AF1352" s="138">
        <f t="shared" si="703"/>
        <v>0</v>
      </c>
      <c r="AG1352" s="138">
        <f t="shared" si="704"/>
        <v>0</v>
      </c>
      <c r="AH1352" s="29"/>
      <c r="AI1352" s="29"/>
      <c r="AJ1352" s="15"/>
      <c r="AK1352" s="51">
        <f t="shared" ca="1" si="705"/>
        <v>3194367.7924118205</v>
      </c>
      <c r="AL1352" s="15">
        <f t="shared" ca="1" si="706"/>
        <v>3224562.6424118201</v>
      </c>
      <c r="AM1352" s="49">
        <f t="shared" ca="1" si="707"/>
        <v>17556.887435405584</v>
      </c>
      <c r="AN1352" s="49">
        <f t="shared" ca="1" si="708"/>
        <v>0</v>
      </c>
      <c r="AO1352" s="15"/>
      <c r="AP1352" s="49">
        <f t="shared" ca="1" si="709"/>
        <v>278629.05761137063</v>
      </c>
      <c r="AQ1352" s="15">
        <f t="shared" si="719"/>
        <v>478822.73386644252</v>
      </c>
      <c r="AR1352" s="15">
        <f t="shared" si="720"/>
        <v>0</v>
      </c>
      <c r="AS1352" s="15"/>
      <c r="AT1352" s="15"/>
      <c r="AU1352" s="51">
        <f t="shared" si="710"/>
        <v>56530</v>
      </c>
      <c r="AV1352" s="51">
        <f t="shared" ca="1" si="711"/>
        <v>31613.628883260368</v>
      </c>
      <c r="AW1352" s="51">
        <f t="shared" ca="1" si="721"/>
        <v>64167.773985167209</v>
      </c>
      <c r="AX1352" s="15">
        <f t="shared" ca="1" si="722"/>
        <v>0</v>
      </c>
      <c r="AY1352" s="51">
        <f t="shared" ca="1" si="723"/>
        <v>0</v>
      </c>
      <c r="AZ1352" s="52">
        <f t="shared" ca="1" si="712"/>
        <v>0</v>
      </c>
      <c r="BA1352" s="52">
        <f t="shared" ca="1" si="713"/>
        <v>0</v>
      </c>
      <c r="BB1352" s="52">
        <f t="shared" si="724"/>
        <v>0</v>
      </c>
      <c r="BC1352" s="39">
        <f t="shared" si="725"/>
        <v>0</v>
      </c>
      <c r="BD1352" s="51">
        <f t="shared" ca="1" si="726"/>
        <v>0</v>
      </c>
      <c r="BE1352" s="15">
        <f t="shared" ca="1" si="727"/>
        <v>430940.4604797982</v>
      </c>
      <c r="BF1352" s="39">
        <v>-62544.93</v>
      </c>
      <c r="BG1352" s="15">
        <f t="shared" ca="1" si="728"/>
        <v>3610515.0603270237</v>
      </c>
      <c r="BH1352" s="15"/>
      <c r="BI1352" s="15"/>
    </row>
    <row r="1353" spans="1:61" ht="11.25" x14ac:dyDescent="0.2">
      <c r="A1353" s="20">
        <v>50302</v>
      </c>
      <c r="B1353" s="20"/>
      <c r="C1353" s="20">
        <v>1</v>
      </c>
      <c r="D1353" s="20">
        <f t="shared" si="714"/>
        <v>5</v>
      </c>
      <c r="E1353" s="47">
        <f t="shared" si="729"/>
        <v>4</v>
      </c>
      <c r="F1353" s="47">
        <f t="shared" si="730"/>
        <v>54</v>
      </c>
      <c r="G1353" s="21" t="s">
        <v>1433</v>
      </c>
      <c r="H1353" s="29">
        <v>3637</v>
      </c>
      <c r="I1353" s="48"/>
      <c r="J1353" s="29">
        <f t="shared" si="715"/>
        <v>5862.626865671642</v>
      </c>
      <c r="K1353" s="125">
        <v>311616.25</v>
      </c>
      <c r="L1353" s="125">
        <v>851089.71</v>
      </c>
      <c r="M1353" s="125">
        <v>0</v>
      </c>
      <c r="N1353" s="126">
        <f t="shared" si="697"/>
        <v>556288.68689999997</v>
      </c>
      <c r="O1353" s="126">
        <f t="shared" ca="1" si="698"/>
        <v>1276666.3172038521</v>
      </c>
      <c r="P1353" s="126">
        <f t="shared" ca="1" si="699"/>
        <v>216113</v>
      </c>
      <c r="Q1353" s="49">
        <f t="shared" si="716"/>
        <v>1</v>
      </c>
      <c r="R1353" s="49">
        <f t="shared" si="717"/>
        <v>0</v>
      </c>
      <c r="S1353" s="49">
        <f ca="1">OFFSET(V!$B$7,D1353,Q1353)*H1353</f>
        <v>13347.789999999999</v>
      </c>
      <c r="T1353" s="49">
        <f ca="1">IF(R1353&gt;0,OFFSET(V!$I$7,D1353,R1353)*IF(R1353=1,H1353-9300,IF(R1353=2,H1353-18000,IF(R1353=3,H1353-45000,0))),0)</f>
        <v>0</v>
      </c>
      <c r="U1353" s="49">
        <f>IF(AND(I1353=1,H1353&gt;20000,H1353&lt;=45000),H1353*V!$G$7,0)+IF(AND(I1353=1,H1353&gt;45000,H1353&lt;=50000),V!$G$7/5000*(50000-H1353)*H1353,0)</f>
        <v>0</v>
      </c>
      <c r="V1353" s="50">
        <f t="shared" ca="1" si="700"/>
        <v>13347.789999999999</v>
      </c>
      <c r="W1353" s="51">
        <v>11903.64</v>
      </c>
      <c r="X1353" s="51">
        <v>0</v>
      </c>
      <c r="Y1353" s="52">
        <v>0</v>
      </c>
      <c r="Z1353" s="52">
        <v>74200.199123565617</v>
      </c>
      <c r="AA1353" s="52">
        <v>27984</v>
      </c>
      <c r="AB1353" s="138">
        <f t="shared" si="718"/>
        <v>26984</v>
      </c>
      <c r="AC1353" s="52">
        <v>72412.342408211174</v>
      </c>
      <c r="AD1353" s="138">
        <f t="shared" si="701"/>
        <v>0</v>
      </c>
      <c r="AE1353" s="138">
        <f t="shared" si="702"/>
        <v>3637</v>
      </c>
      <c r="AF1353" s="138">
        <f t="shared" si="703"/>
        <v>0</v>
      </c>
      <c r="AG1353" s="138">
        <f t="shared" si="704"/>
        <v>0</v>
      </c>
      <c r="AH1353" s="29"/>
      <c r="AI1353" s="29"/>
      <c r="AJ1353" s="15"/>
      <c r="AK1353" s="51">
        <f t="shared" ca="1" si="705"/>
        <v>2902302.188608991</v>
      </c>
      <c r="AL1353" s="15">
        <f t="shared" ca="1" si="706"/>
        <v>3143666.6186089911</v>
      </c>
      <c r="AM1353" s="49">
        <f t="shared" ca="1" si="707"/>
        <v>15951.636173512394</v>
      </c>
      <c r="AN1353" s="49">
        <f t="shared" ca="1" si="708"/>
        <v>0</v>
      </c>
      <c r="AO1353" s="15"/>
      <c r="AP1353" s="49">
        <f t="shared" ca="1" si="709"/>
        <v>42137.060957217393</v>
      </c>
      <c r="AQ1353" s="15">
        <f t="shared" si="719"/>
        <v>72412.342408211174</v>
      </c>
      <c r="AR1353" s="15">
        <f t="shared" si="720"/>
        <v>0</v>
      </c>
      <c r="AS1353" s="15"/>
      <c r="AT1353" s="15"/>
      <c r="AU1353" s="51">
        <f t="shared" si="710"/>
        <v>13492</v>
      </c>
      <c r="AV1353" s="51">
        <f t="shared" ca="1" si="711"/>
        <v>28723.149699829617</v>
      </c>
      <c r="AW1353" s="51">
        <f t="shared" ca="1" si="721"/>
        <v>0</v>
      </c>
      <c r="AX1353" s="15">
        <f t="shared" ca="1" si="722"/>
        <v>11939.868248835832</v>
      </c>
      <c r="AY1353" s="51">
        <f t="shared" ca="1" si="723"/>
        <v>-827.44707434422662</v>
      </c>
      <c r="AZ1353" s="52">
        <f t="shared" ca="1" si="712"/>
        <v>0</v>
      </c>
      <c r="BA1353" s="52">
        <f t="shared" ca="1" si="713"/>
        <v>0</v>
      </c>
      <c r="BB1353" s="52">
        <f t="shared" si="724"/>
        <v>0</v>
      </c>
      <c r="BC1353" s="39">
        <f t="shared" si="725"/>
        <v>0</v>
      </c>
      <c r="BD1353" s="51">
        <f t="shared" ca="1" si="726"/>
        <v>0</v>
      </c>
      <c r="BE1353" s="15">
        <f t="shared" ca="1" si="727"/>
        <v>83524.763582702784</v>
      </c>
      <c r="BF1353" s="39">
        <v>-56826.36</v>
      </c>
      <c r="BG1353" s="15">
        <f t="shared" ca="1" si="728"/>
        <v>3186316.6583652063</v>
      </c>
      <c r="BH1353" s="15"/>
      <c r="BI1353" s="15"/>
    </row>
    <row r="1354" spans="1:61" ht="11.25" x14ac:dyDescent="0.2">
      <c r="A1354" s="20">
        <v>50303</v>
      </c>
      <c r="B1354" s="20"/>
      <c r="C1354" s="20">
        <v>1</v>
      </c>
      <c r="D1354" s="20">
        <f t="shared" si="714"/>
        <v>5</v>
      </c>
      <c r="E1354" s="47">
        <f t="shared" si="729"/>
        <v>4</v>
      </c>
      <c r="F1354" s="47">
        <f t="shared" si="730"/>
        <v>54</v>
      </c>
      <c r="G1354" s="21" t="s">
        <v>1434</v>
      </c>
      <c r="H1354" s="29">
        <v>4959</v>
      </c>
      <c r="I1354" s="48"/>
      <c r="J1354" s="29">
        <f t="shared" si="715"/>
        <v>7993.6119402985078</v>
      </c>
      <c r="K1354" s="125">
        <v>682214.95</v>
      </c>
      <c r="L1354" s="125">
        <v>4797333.9800000004</v>
      </c>
      <c r="M1354" s="125">
        <v>0</v>
      </c>
      <c r="N1354" s="126">
        <f t="shared" si="697"/>
        <v>2362155.0162000004</v>
      </c>
      <c r="O1354" s="126">
        <f t="shared" ca="1" si="698"/>
        <v>1740717.1479279359</v>
      </c>
      <c r="P1354" s="126">
        <f t="shared" ca="1" si="699"/>
        <v>0</v>
      </c>
      <c r="Q1354" s="49">
        <f t="shared" si="716"/>
        <v>1</v>
      </c>
      <c r="R1354" s="49">
        <f t="shared" si="717"/>
        <v>0</v>
      </c>
      <c r="S1354" s="49">
        <f ca="1">OFFSET(V!$B$7,D1354,Q1354)*H1354</f>
        <v>18199.53</v>
      </c>
      <c r="T1354" s="49">
        <f ca="1">IF(R1354&gt;0,OFFSET(V!$I$7,D1354,R1354)*IF(R1354=1,H1354-9300,IF(R1354=2,H1354-18000,IF(R1354=3,H1354-45000,0))),0)</f>
        <v>0</v>
      </c>
      <c r="U1354" s="49">
        <f>IF(AND(I1354=1,H1354&gt;20000,H1354&lt;=45000),H1354*V!$G$7,0)+IF(AND(I1354=1,H1354&gt;45000,H1354&lt;=50000),V!$G$7/5000*(50000-H1354)*H1354,0)</f>
        <v>0</v>
      </c>
      <c r="V1354" s="50">
        <f t="shared" ca="1" si="700"/>
        <v>18199.53</v>
      </c>
      <c r="W1354" s="51">
        <v>18533.37</v>
      </c>
      <c r="X1354" s="51">
        <v>0</v>
      </c>
      <c r="Y1354" s="52">
        <v>0</v>
      </c>
      <c r="Z1354" s="52">
        <v>295138.91412251187</v>
      </c>
      <c r="AA1354" s="52">
        <v>58879</v>
      </c>
      <c r="AB1354" s="138">
        <f t="shared" si="718"/>
        <v>57879</v>
      </c>
      <c r="AC1354" s="52">
        <v>288027.53038218484</v>
      </c>
      <c r="AD1354" s="138">
        <f t="shared" si="701"/>
        <v>0</v>
      </c>
      <c r="AE1354" s="138">
        <f t="shared" si="702"/>
        <v>4959</v>
      </c>
      <c r="AF1354" s="138">
        <f t="shared" si="703"/>
        <v>0</v>
      </c>
      <c r="AG1354" s="138">
        <f t="shared" si="704"/>
        <v>0</v>
      </c>
      <c r="AH1354" s="29"/>
      <c r="AI1354" s="29"/>
      <c r="AJ1354" s="15"/>
      <c r="AK1354" s="51">
        <f t="shared" ca="1" si="705"/>
        <v>3957249.5334924352</v>
      </c>
      <c r="AL1354" s="15">
        <f t="shared" ca="1" si="706"/>
        <v>3993982.4334924351</v>
      </c>
      <c r="AM1354" s="49">
        <f t="shared" ca="1" si="707"/>
        <v>21749.838818929875</v>
      </c>
      <c r="AN1354" s="49">
        <f t="shared" ca="1" si="708"/>
        <v>0</v>
      </c>
      <c r="AO1354" s="15"/>
      <c r="AP1354" s="49">
        <f t="shared" ca="1" si="709"/>
        <v>167604.48842619787</v>
      </c>
      <c r="AQ1354" s="15">
        <f t="shared" si="719"/>
        <v>288027.53038218484</v>
      </c>
      <c r="AR1354" s="15">
        <f t="shared" si="720"/>
        <v>0</v>
      </c>
      <c r="AS1354" s="15"/>
      <c r="AT1354" s="15"/>
      <c r="AU1354" s="51">
        <f t="shared" si="710"/>
        <v>28939.5</v>
      </c>
      <c r="AV1354" s="51">
        <f t="shared" ca="1" si="711"/>
        <v>39163.623690254353</v>
      </c>
      <c r="AW1354" s="51">
        <f t="shared" ca="1" si="721"/>
        <v>23517.16522751411</v>
      </c>
      <c r="AX1354" s="15">
        <f t="shared" ca="1" si="722"/>
        <v>0</v>
      </c>
      <c r="AY1354" s="51">
        <f t="shared" ca="1" si="723"/>
        <v>0</v>
      </c>
      <c r="AZ1354" s="52">
        <f t="shared" ca="1" si="712"/>
        <v>0</v>
      </c>
      <c r="BA1354" s="52">
        <f t="shared" ca="1" si="713"/>
        <v>0</v>
      </c>
      <c r="BB1354" s="52">
        <f t="shared" si="724"/>
        <v>0</v>
      </c>
      <c r="BC1354" s="39">
        <f t="shared" si="725"/>
        <v>0</v>
      </c>
      <c r="BD1354" s="51">
        <f t="shared" ca="1" si="726"/>
        <v>0</v>
      </c>
      <c r="BE1354" s="15">
        <f t="shared" ca="1" si="727"/>
        <v>259224.77734396633</v>
      </c>
      <c r="BF1354" s="39">
        <v>-77481.97</v>
      </c>
      <c r="BG1354" s="15">
        <f t="shared" ca="1" si="728"/>
        <v>4197475.0796553316</v>
      </c>
      <c r="BH1354" s="15"/>
      <c r="BI1354" s="15"/>
    </row>
    <row r="1355" spans="1:61" ht="11.25" x14ac:dyDescent="0.2">
      <c r="A1355" s="20">
        <v>50304</v>
      </c>
      <c r="B1355" s="20"/>
      <c r="C1355" s="20">
        <v>1</v>
      </c>
      <c r="D1355" s="20">
        <f t="shared" si="714"/>
        <v>5</v>
      </c>
      <c r="E1355" s="47">
        <f t="shared" si="729"/>
        <v>3</v>
      </c>
      <c r="F1355" s="47">
        <f t="shared" si="730"/>
        <v>53</v>
      </c>
      <c r="G1355" s="21" t="s">
        <v>1435</v>
      </c>
      <c r="H1355" s="29">
        <v>1677</v>
      </c>
      <c r="I1355" s="48"/>
      <c r="J1355" s="29">
        <f t="shared" si="715"/>
        <v>2703.2238805970151</v>
      </c>
      <c r="K1355" s="125">
        <v>134142.19999999998</v>
      </c>
      <c r="L1355" s="125">
        <v>214585.37</v>
      </c>
      <c r="M1355" s="125">
        <v>0</v>
      </c>
      <c r="N1355" s="126">
        <f t="shared" si="697"/>
        <v>180270.67829999997</v>
      </c>
      <c r="O1355" s="126">
        <f t="shared" ca="1" si="698"/>
        <v>588663.57271126204</v>
      </c>
      <c r="P1355" s="126">
        <f t="shared" ca="1" si="699"/>
        <v>122518</v>
      </c>
      <c r="Q1355" s="49">
        <f t="shared" si="716"/>
        <v>1</v>
      </c>
      <c r="R1355" s="49">
        <f t="shared" si="717"/>
        <v>0</v>
      </c>
      <c r="S1355" s="49">
        <f ca="1">OFFSET(V!$B$7,D1355,Q1355)*H1355</f>
        <v>6154.59</v>
      </c>
      <c r="T1355" s="49">
        <f ca="1">IF(R1355&gt;0,OFFSET(V!$I$7,D1355,R1355)*IF(R1355=1,H1355-9300,IF(R1355=2,H1355-18000,IF(R1355=3,H1355-45000,0))),0)</f>
        <v>0</v>
      </c>
      <c r="U1355" s="49">
        <f>IF(AND(I1355=1,H1355&gt;20000,H1355&lt;=45000),H1355*V!$G$7,0)+IF(AND(I1355=1,H1355&gt;45000,H1355&lt;=50000),V!$G$7/5000*(50000-H1355)*H1355,0)</f>
        <v>0</v>
      </c>
      <c r="V1355" s="50">
        <f t="shared" ca="1" si="700"/>
        <v>6154.59</v>
      </c>
      <c r="W1355" s="51">
        <v>0</v>
      </c>
      <c r="X1355" s="51">
        <v>0</v>
      </c>
      <c r="Y1355" s="52">
        <v>0</v>
      </c>
      <c r="Z1355" s="52">
        <v>38850.897146137795</v>
      </c>
      <c r="AA1355" s="52">
        <v>4962</v>
      </c>
      <c r="AB1355" s="138">
        <f t="shared" si="718"/>
        <v>3962</v>
      </c>
      <c r="AC1355" s="52">
        <v>37914.783251826062</v>
      </c>
      <c r="AD1355" s="138">
        <f t="shared" si="701"/>
        <v>0</v>
      </c>
      <c r="AE1355" s="138">
        <f t="shared" si="702"/>
        <v>1677</v>
      </c>
      <c r="AF1355" s="138">
        <f t="shared" si="703"/>
        <v>0</v>
      </c>
      <c r="AG1355" s="138">
        <f t="shared" si="704"/>
        <v>0</v>
      </c>
      <c r="AH1355" s="29"/>
      <c r="AI1355" s="29"/>
      <c r="AJ1355" s="15"/>
      <c r="AK1355" s="51">
        <f t="shared" ca="1" si="705"/>
        <v>1338235.0207031285</v>
      </c>
      <c r="AL1355" s="15">
        <f t="shared" ca="1" si="706"/>
        <v>1466907.6107031286</v>
      </c>
      <c r="AM1355" s="49">
        <f t="shared" ca="1" si="707"/>
        <v>7355.2086508056873</v>
      </c>
      <c r="AN1355" s="49">
        <f t="shared" ca="1" si="708"/>
        <v>0</v>
      </c>
      <c r="AO1355" s="15"/>
      <c r="AP1355" s="49">
        <f t="shared" ca="1" si="709"/>
        <v>22062.779354044462</v>
      </c>
      <c r="AQ1355" s="15">
        <f t="shared" si="719"/>
        <v>37914.783251826062</v>
      </c>
      <c r="AR1355" s="15">
        <f t="shared" si="720"/>
        <v>0</v>
      </c>
      <c r="AS1355" s="15"/>
      <c r="AT1355" s="15"/>
      <c r="AU1355" s="51">
        <f t="shared" si="710"/>
        <v>1981</v>
      </c>
      <c r="AV1355" s="51">
        <f t="shared" ca="1" si="711"/>
        <v>13244.080848670406</v>
      </c>
      <c r="AW1355" s="51">
        <f t="shared" ca="1" si="721"/>
        <v>0</v>
      </c>
      <c r="AX1355" s="15">
        <f t="shared" ca="1" si="722"/>
        <v>0</v>
      </c>
      <c r="AY1355" s="51">
        <f t="shared" ca="1" si="723"/>
        <v>0</v>
      </c>
      <c r="AZ1355" s="52">
        <f t="shared" ca="1" si="712"/>
        <v>0</v>
      </c>
      <c r="BA1355" s="52">
        <f t="shared" ca="1" si="713"/>
        <v>0</v>
      </c>
      <c r="BB1355" s="52">
        <f t="shared" si="724"/>
        <v>0</v>
      </c>
      <c r="BC1355" s="39">
        <f t="shared" si="725"/>
        <v>0</v>
      </c>
      <c r="BD1355" s="51">
        <f t="shared" ca="1" si="726"/>
        <v>0</v>
      </c>
      <c r="BE1355" s="15">
        <f t="shared" ca="1" si="727"/>
        <v>37287.860202714866</v>
      </c>
      <c r="BF1355" s="39">
        <v>-26202.31</v>
      </c>
      <c r="BG1355" s="15">
        <f t="shared" ca="1" si="728"/>
        <v>1485348.3695566491</v>
      </c>
      <c r="BH1355" s="15"/>
      <c r="BI1355" s="15"/>
    </row>
    <row r="1356" spans="1:61" ht="11.25" x14ac:dyDescent="0.2">
      <c r="A1356" s="20">
        <v>50305</v>
      </c>
      <c r="B1356" s="20"/>
      <c r="C1356" s="20">
        <v>1</v>
      </c>
      <c r="D1356" s="20">
        <f t="shared" si="714"/>
        <v>5</v>
      </c>
      <c r="E1356" s="47">
        <f t="shared" si="729"/>
        <v>4</v>
      </c>
      <c r="F1356" s="47">
        <f t="shared" si="730"/>
        <v>54</v>
      </c>
      <c r="G1356" s="21" t="s">
        <v>1436</v>
      </c>
      <c r="H1356" s="29">
        <v>4752</v>
      </c>
      <c r="I1356" s="48"/>
      <c r="J1356" s="29">
        <f t="shared" si="715"/>
        <v>7659.940298507463</v>
      </c>
      <c r="K1356" s="125">
        <v>323910.40000000002</v>
      </c>
      <c r="L1356" s="125">
        <v>1571639.2</v>
      </c>
      <c r="M1356" s="125">
        <v>0</v>
      </c>
      <c r="N1356" s="126">
        <f t="shared" si="697"/>
        <v>846154.77600000007</v>
      </c>
      <c r="O1356" s="126">
        <f t="shared" ca="1" si="698"/>
        <v>1668055.6335861164</v>
      </c>
      <c r="P1356" s="126">
        <f t="shared" ca="1" si="699"/>
        <v>246570</v>
      </c>
      <c r="Q1356" s="49">
        <f t="shared" si="716"/>
        <v>1</v>
      </c>
      <c r="R1356" s="49">
        <f t="shared" si="717"/>
        <v>0</v>
      </c>
      <c r="S1356" s="49">
        <f ca="1">OFFSET(V!$B$7,D1356,Q1356)*H1356</f>
        <v>17439.84</v>
      </c>
      <c r="T1356" s="49">
        <f ca="1">IF(R1356&gt;0,OFFSET(V!$I$7,D1356,R1356)*IF(R1356=1,H1356-9300,IF(R1356=2,H1356-18000,IF(R1356=3,H1356-45000,0))),0)</f>
        <v>0</v>
      </c>
      <c r="U1356" s="49">
        <f>IF(AND(I1356=1,H1356&gt;20000,H1356&lt;=45000),H1356*V!$G$7,0)+IF(AND(I1356=1,H1356&gt;45000,H1356&lt;=50000),V!$G$7/5000*(50000-H1356)*H1356,0)</f>
        <v>0</v>
      </c>
      <c r="V1356" s="50">
        <f t="shared" ca="1" si="700"/>
        <v>17439.84</v>
      </c>
      <c r="W1356" s="51">
        <v>16917.11</v>
      </c>
      <c r="X1356" s="51">
        <v>0</v>
      </c>
      <c r="Y1356" s="52">
        <v>0</v>
      </c>
      <c r="Z1356" s="52">
        <v>88064.940444612395</v>
      </c>
      <c r="AA1356" s="52">
        <v>0</v>
      </c>
      <c r="AB1356" s="138">
        <f t="shared" si="718"/>
        <v>0</v>
      </c>
      <c r="AC1356" s="52">
        <v>85943.012241980599</v>
      </c>
      <c r="AD1356" s="138">
        <f t="shared" si="701"/>
        <v>0</v>
      </c>
      <c r="AE1356" s="138">
        <f t="shared" si="702"/>
        <v>4752</v>
      </c>
      <c r="AF1356" s="138">
        <f t="shared" si="703"/>
        <v>0</v>
      </c>
      <c r="AG1356" s="138">
        <f t="shared" si="704"/>
        <v>0</v>
      </c>
      <c r="AH1356" s="29"/>
      <c r="AI1356" s="29"/>
      <c r="AJ1356" s="15"/>
      <c r="AK1356" s="51">
        <f t="shared" ca="1" si="705"/>
        <v>3792064.8887187038</v>
      </c>
      <c r="AL1356" s="15">
        <f t="shared" ca="1" si="706"/>
        <v>4072991.8387187035</v>
      </c>
      <c r="AM1356" s="49">
        <f t="shared" ca="1" si="707"/>
        <v>20841.95081015422</v>
      </c>
      <c r="AN1356" s="49">
        <f t="shared" ca="1" si="708"/>
        <v>0</v>
      </c>
      <c r="AO1356" s="15"/>
      <c r="AP1356" s="49">
        <f t="shared" ca="1" si="709"/>
        <v>50010.617323664577</v>
      </c>
      <c r="AQ1356" s="15">
        <f t="shared" si="719"/>
        <v>85943.012241980599</v>
      </c>
      <c r="AR1356" s="15">
        <f t="shared" si="720"/>
        <v>0</v>
      </c>
      <c r="AS1356" s="15"/>
      <c r="AT1356" s="15"/>
      <c r="AU1356" s="51">
        <f t="shared" si="710"/>
        <v>0</v>
      </c>
      <c r="AV1356" s="51">
        <f t="shared" ca="1" si="711"/>
        <v>37528.844479953354</v>
      </c>
      <c r="AW1356" s="51">
        <f t="shared" ca="1" si="721"/>
        <v>0</v>
      </c>
      <c r="AX1356" s="15">
        <f t="shared" ca="1" si="722"/>
        <v>1596.4495616373315</v>
      </c>
      <c r="AY1356" s="51">
        <f t="shared" ca="1" si="723"/>
        <v>-110.63585389593656</v>
      </c>
      <c r="AZ1356" s="52">
        <f t="shared" ca="1" si="712"/>
        <v>0</v>
      </c>
      <c r="BA1356" s="52">
        <f t="shared" ca="1" si="713"/>
        <v>0</v>
      </c>
      <c r="BB1356" s="52">
        <f t="shared" si="724"/>
        <v>0</v>
      </c>
      <c r="BC1356" s="39">
        <f t="shared" si="725"/>
        <v>0</v>
      </c>
      <c r="BD1356" s="51">
        <f t="shared" ca="1" si="726"/>
        <v>0</v>
      </c>
      <c r="BE1356" s="15">
        <f t="shared" ca="1" si="727"/>
        <v>87428.825949721999</v>
      </c>
      <c r="BF1356" s="39">
        <v>-74247.69</v>
      </c>
      <c r="BG1356" s="15">
        <f t="shared" ca="1" si="728"/>
        <v>4107014.9254785799</v>
      </c>
      <c r="BH1356" s="15"/>
      <c r="BI1356" s="15"/>
    </row>
    <row r="1357" spans="1:61" ht="11.25" x14ac:dyDescent="0.2">
      <c r="A1357" s="20">
        <v>50306</v>
      </c>
      <c r="B1357" s="20"/>
      <c r="C1357" s="20">
        <v>1</v>
      </c>
      <c r="D1357" s="20">
        <f t="shared" si="714"/>
        <v>5</v>
      </c>
      <c r="E1357" s="47">
        <f t="shared" si="729"/>
        <v>3</v>
      </c>
      <c r="F1357" s="47">
        <f t="shared" si="730"/>
        <v>53</v>
      </c>
      <c r="G1357" s="21" t="s">
        <v>1437</v>
      </c>
      <c r="H1357" s="29">
        <v>1469</v>
      </c>
      <c r="I1357" s="48"/>
      <c r="J1357" s="29">
        <f t="shared" si="715"/>
        <v>2367.9402985074626</v>
      </c>
      <c r="K1357" s="125">
        <v>98954.45</v>
      </c>
      <c r="L1357" s="125">
        <v>77245.27</v>
      </c>
      <c r="M1357" s="125">
        <v>0</v>
      </c>
      <c r="N1357" s="126">
        <f t="shared" si="697"/>
        <v>101372.8593</v>
      </c>
      <c r="O1357" s="126">
        <f t="shared" ca="1" si="698"/>
        <v>515651.03656102793</v>
      </c>
      <c r="P1357" s="126">
        <f t="shared" ca="1" si="699"/>
        <v>124283</v>
      </c>
      <c r="Q1357" s="49">
        <f t="shared" si="716"/>
        <v>1</v>
      </c>
      <c r="R1357" s="49">
        <f t="shared" si="717"/>
        <v>0</v>
      </c>
      <c r="S1357" s="49">
        <f ca="1">OFFSET(V!$B$7,D1357,Q1357)*H1357</f>
        <v>5391.23</v>
      </c>
      <c r="T1357" s="49">
        <f ca="1">IF(R1357&gt;0,OFFSET(V!$I$7,D1357,R1357)*IF(R1357=1,H1357-9300,IF(R1357=2,H1357-18000,IF(R1357=3,H1357-45000,0))),0)</f>
        <v>0</v>
      </c>
      <c r="U1357" s="49">
        <f>IF(AND(I1357=1,H1357&gt;20000,H1357&lt;=45000),H1357*V!$G$7,0)+IF(AND(I1357=1,H1357&gt;45000,H1357&lt;=50000),V!$G$7/5000*(50000-H1357)*H1357,0)</f>
        <v>0</v>
      </c>
      <c r="V1357" s="50">
        <f t="shared" ca="1" si="700"/>
        <v>5391.23</v>
      </c>
      <c r="W1357" s="51">
        <v>0</v>
      </c>
      <c r="X1357" s="51">
        <v>0</v>
      </c>
      <c r="Y1357" s="52">
        <v>0</v>
      </c>
      <c r="Z1357" s="52">
        <v>35391.670239747677</v>
      </c>
      <c r="AA1357" s="52">
        <v>0</v>
      </c>
      <c r="AB1357" s="138">
        <f t="shared" si="718"/>
        <v>0</v>
      </c>
      <c r="AC1357" s="52">
        <v>34538.906553758497</v>
      </c>
      <c r="AD1357" s="138">
        <f t="shared" si="701"/>
        <v>0</v>
      </c>
      <c r="AE1357" s="138">
        <f t="shared" si="702"/>
        <v>1469</v>
      </c>
      <c r="AF1357" s="138">
        <f t="shared" si="703"/>
        <v>0</v>
      </c>
      <c r="AG1357" s="138">
        <f t="shared" si="704"/>
        <v>0</v>
      </c>
      <c r="AH1357" s="29"/>
      <c r="AI1357" s="29"/>
      <c r="AJ1357" s="15"/>
      <c r="AK1357" s="51">
        <f t="shared" ca="1" si="705"/>
        <v>1172252.3824763838</v>
      </c>
      <c r="AL1357" s="15">
        <f t="shared" ca="1" si="706"/>
        <v>1301926.6124763838</v>
      </c>
      <c r="AM1357" s="49">
        <f t="shared" ca="1" si="707"/>
        <v>6442.9347096204856</v>
      </c>
      <c r="AN1357" s="49">
        <f t="shared" ca="1" si="708"/>
        <v>0</v>
      </c>
      <c r="AO1357" s="15"/>
      <c r="AP1357" s="49">
        <f t="shared" ca="1" si="709"/>
        <v>20098.341835801824</v>
      </c>
      <c r="AQ1357" s="15">
        <f t="shared" si="719"/>
        <v>34538.906553758497</v>
      </c>
      <c r="AR1357" s="15">
        <f t="shared" si="720"/>
        <v>0</v>
      </c>
      <c r="AS1357" s="15"/>
      <c r="AT1357" s="15"/>
      <c r="AU1357" s="51">
        <f t="shared" si="710"/>
        <v>0</v>
      </c>
      <c r="AV1357" s="51">
        <f t="shared" ca="1" si="711"/>
        <v>11601.404154261674</v>
      </c>
      <c r="AW1357" s="51">
        <f t="shared" ca="1" si="721"/>
        <v>0</v>
      </c>
      <c r="AX1357" s="15">
        <f t="shared" ca="1" si="722"/>
        <v>0</v>
      </c>
      <c r="AY1357" s="51">
        <f t="shared" ca="1" si="723"/>
        <v>0</v>
      </c>
      <c r="AZ1357" s="52">
        <f t="shared" ca="1" si="712"/>
        <v>0</v>
      </c>
      <c r="BA1357" s="52">
        <f t="shared" ca="1" si="713"/>
        <v>0</v>
      </c>
      <c r="BB1357" s="52">
        <f t="shared" si="724"/>
        <v>0</v>
      </c>
      <c r="BC1357" s="39">
        <f t="shared" si="725"/>
        <v>0</v>
      </c>
      <c r="BD1357" s="51">
        <f t="shared" ca="1" si="726"/>
        <v>0</v>
      </c>
      <c r="BE1357" s="15">
        <f t="shared" ca="1" si="727"/>
        <v>31699.7459900635</v>
      </c>
      <c r="BF1357" s="39">
        <v>-22952.41</v>
      </c>
      <c r="BG1357" s="15">
        <f t="shared" ca="1" si="728"/>
        <v>1317116.8831760678</v>
      </c>
      <c r="BH1357" s="15"/>
      <c r="BI1357" s="15"/>
    </row>
    <row r="1358" spans="1:61" ht="11.25" x14ac:dyDescent="0.2">
      <c r="A1358" s="20">
        <v>50307</v>
      </c>
      <c r="B1358" s="20"/>
      <c r="C1358" s="20">
        <v>1</v>
      </c>
      <c r="D1358" s="20">
        <f t="shared" si="714"/>
        <v>5</v>
      </c>
      <c r="E1358" s="47">
        <f t="shared" si="729"/>
        <v>3</v>
      </c>
      <c r="F1358" s="47">
        <f t="shared" si="730"/>
        <v>53</v>
      </c>
      <c r="G1358" s="21" t="s">
        <v>1438</v>
      </c>
      <c r="H1358" s="29">
        <v>1372</v>
      </c>
      <c r="I1358" s="48"/>
      <c r="J1358" s="29">
        <f t="shared" si="715"/>
        <v>2211.5820895522388</v>
      </c>
      <c r="K1358" s="125">
        <v>94106.1</v>
      </c>
      <c r="L1358" s="125">
        <v>72943.63</v>
      </c>
      <c r="M1358" s="125">
        <v>0</v>
      </c>
      <c r="N1358" s="126">
        <f t="shared" si="697"/>
        <v>96204.407700000011</v>
      </c>
      <c r="O1358" s="126">
        <f t="shared" ca="1" si="698"/>
        <v>481601.92114481307</v>
      </c>
      <c r="P1358" s="126">
        <f t="shared" ca="1" si="699"/>
        <v>115619</v>
      </c>
      <c r="Q1358" s="49">
        <f t="shared" si="716"/>
        <v>1</v>
      </c>
      <c r="R1358" s="49">
        <f t="shared" si="717"/>
        <v>0</v>
      </c>
      <c r="S1358" s="49">
        <f ca="1">OFFSET(V!$B$7,D1358,Q1358)*H1358</f>
        <v>5035.24</v>
      </c>
      <c r="T1358" s="49">
        <f ca="1">IF(R1358&gt;0,OFFSET(V!$I$7,D1358,R1358)*IF(R1358=1,H1358-9300,IF(R1358=2,H1358-18000,IF(R1358=3,H1358-45000,0))),0)</f>
        <v>0</v>
      </c>
      <c r="U1358" s="49">
        <f>IF(AND(I1358=1,H1358&gt;20000,H1358&lt;=45000),H1358*V!$G$7,0)+IF(AND(I1358=1,H1358&gt;45000,H1358&lt;=50000),V!$G$7/5000*(50000-H1358)*H1358,0)</f>
        <v>0</v>
      </c>
      <c r="V1358" s="50">
        <f t="shared" ca="1" si="700"/>
        <v>5035.24</v>
      </c>
      <c r="W1358" s="51">
        <v>0</v>
      </c>
      <c r="X1358" s="51">
        <v>0</v>
      </c>
      <c r="Y1358" s="52">
        <v>0</v>
      </c>
      <c r="Z1358" s="52">
        <v>41653.10349338314</v>
      </c>
      <c r="AA1358" s="52">
        <v>7677</v>
      </c>
      <c r="AB1358" s="138">
        <f t="shared" si="718"/>
        <v>6677</v>
      </c>
      <c r="AC1358" s="52">
        <v>40649.470326954783</v>
      </c>
      <c r="AD1358" s="138">
        <f t="shared" si="701"/>
        <v>0</v>
      </c>
      <c r="AE1358" s="138">
        <f t="shared" si="702"/>
        <v>1372</v>
      </c>
      <c r="AF1358" s="138">
        <f t="shared" si="703"/>
        <v>0</v>
      </c>
      <c r="AG1358" s="138">
        <f t="shared" si="704"/>
        <v>0</v>
      </c>
      <c r="AH1358" s="29"/>
      <c r="AI1358" s="29"/>
      <c r="AJ1358" s="15"/>
      <c r="AK1358" s="51">
        <f t="shared" ca="1" si="705"/>
        <v>1094847.0175341039</v>
      </c>
      <c r="AL1358" s="15">
        <f t="shared" ca="1" si="706"/>
        <v>1215501.2575341039</v>
      </c>
      <c r="AM1358" s="49">
        <f t="shared" ca="1" si="707"/>
        <v>6017.4992658946949</v>
      </c>
      <c r="AN1358" s="49">
        <f t="shared" ca="1" si="708"/>
        <v>0</v>
      </c>
      <c r="AO1358" s="15"/>
      <c r="AP1358" s="49">
        <f t="shared" ca="1" si="709"/>
        <v>23654.105806847445</v>
      </c>
      <c r="AQ1358" s="15">
        <f t="shared" si="719"/>
        <v>40649.470326954783</v>
      </c>
      <c r="AR1358" s="15">
        <f t="shared" si="720"/>
        <v>0</v>
      </c>
      <c r="AS1358" s="15"/>
      <c r="AT1358" s="15"/>
      <c r="AU1358" s="51">
        <f t="shared" si="710"/>
        <v>3338.5</v>
      </c>
      <c r="AV1358" s="51">
        <f t="shared" ca="1" si="711"/>
        <v>10835.348195811448</v>
      </c>
      <c r="AW1358" s="51">
        <f t="shared" ca="1" si="721"/>
        <v>0</v>
      </c>
      <c r="AX1358" s="15">
        <f t="shared" ca="1" si="722"/>
        <v>0</v>
      </c>
      <c r="AY1358" s="51">
        <f t="shared" ca="1" si="723"/>
        <v>0</v>
      </c>
      <c r="AZ1358" s="52">
        <f t="shared" ca="1" si="712"/>
        <v>0</v>
      </c>
      <c r="BA1358" s="52">
        <f t="shared" ca="1" si="713"/>
        <v>0</v>
      </c>
      <c r="BB1358" s="52">
        <f t="shared" si="724"/>
        <v>0</v>
      </c>
      <c r="BC1358" s="39">
        <f t="shared" si="725"/>
        <v>0</v>
      </c>
      <c r="BD1358" s="51">
        <f t="shared" ca="1" si="726"/>
        <v>0</v>
      </c>
      <c r="BE1358" s="15">
        <f t="shared" ca="1" si="727"/>
        <v>37827.954002658895</v>
      </c>
      <c r="BF1358" s="39">
        <v>-21436.83</v>
      </c>
      <c r="BG1358" s="15">
        <f t="shared" ca="1" si="728"/>
        <v>1237909.8808026575</v>
      </c>
      <c r="BH1358" s="15"/>
      <c r="BI1358" s="15"/>
    </row>
    <row r="1359" spans="1:61" ht="11.25" x14ac:dyDescent="0.2">
      <c r="A1359" s="20">
        <v>50308</v>
      </c>
      <c r="B1359" s="20"/>
      <c r="C1359" s="20">
        <v>1</v>
      </c>
      <c r="D1359" s="20">
        <f t="shared" si="714"/>
        <v>5</v>
      </c>
      <c r="E1359" s="47">
        <f t="shared" si="729"/>
        <v>4</v>
      </c>
      <c r="F1359" s="47">
        <f t="shared" si="730"/>
        <v>54</v>
      </c>
      <c r="G1359" s="21" t="s">
        <v>1439</v>
      </c>
      <c r="H1359" s="29">
        <v>2862</v>
      </c>
      <c r="I1359" s="48"/>
      <c r="J1359" s="29">
        <f t="shared" si="715"/>
        <v>4613.373134328358</v>
      </c>
      <c r="K1359" s="125">
        <v>257780.95</v>
      </c>
      <c r="L1359" s="125">
        <v>550604.96</v>
      </c>
      <c r="M1359" s="125">
        <v>0</v>
      </c>
      <c r="N1359" s="126">
        <f t="shared" si="697"/>
        <v>400338.21840000001</v>
      </c>
      <c r="O1359" s="126">
        <f t="shared" ca="1" si="698"/>
        <v>1004624.4156825473</v>
      </c>
      <c r="P1359" s="126">
        <f t="shared" ca="1" si="699"/>
        <v>181286</v>
      </c>
      <c r="Q1359" s="49">
        <f t="shared" si="716"/>
        <v>1</v>
      </c>
      <c r="R1359" s="49">
        <f t="shared" si="717"/>
        <v>0</v>
      </c>
      <c r="S1359" s="49">
        <f ca="1">OFFSET(V!$B$7,D1359,Q1359)*H1359</f>
        <v>10503.539999999999</v>
      </c>
      <c r="T1359" s="49">
        <f ca="1">IF(R1359&gt;0,OFFSET(V!$I$7,D1359,R1359)*IF(R1359=1,H1359-9300,IF(R1359=2,H1359-18000,IF(R1359=3,H1359-45000,0))),0)</f>
        <v>0</v>
      </c>
      <c r="U1359" s="49">
        <f>IF(AND(I1359=1,H1359&gt;20000,H1359&lt;=45000),H1359*V!$G$7,0)+IF(AND(I1359=1,H1359&gt;45000,H1359&lt;=50000),V!$G$7/5000*(50000-H1359)*H1359,0)</f>
        <v>0</v>
      </c>
      <c r="V1359" s="50">
        <f t="shared" ca="1" si="700"/>
        <v>10503.539999999999</v>
      </c>
      <c r="W1359" s="51">
        <v>10268.23</v>
      </c>
      <c r="X1359" s="51">
        <v>0</v>
      </c>
      <c r="Y1359" s="52">
        <v>0</v>
      </c>
      <c r="Z1359" s="52">
        <v>66946.214835432358</v>
      </c>
      <c r="AA1359" s="52">
        <v>27066</v>
      </c>
      <c r="AB1359" s="138">
        <f t="shared" si="718"/>
        <v>26066</v>
      </c>
      <c r="AC1359" s="52">
        <v>65333.143156719358</v>
      </c>
      <c r="AD1359" s="138">
        <f t="shared" si="701"/>
        <v>0</v>
      </c>
      <c r="AE1359" s="138">
        <f t="shared" si="702"/>
        <v>2862</v>
      </c>
      <c r="AF1359" s="138">
        <f t="shared" si="703"/>
        <v>0</v>
      </c>
      <c r="AG1359" s="138">
        <f t="shared" si="704"/>
        <v>0</v>
      </c>
      <c r="AH1359" s="29"/>
      <c r="AI1359" s="29"/>
      <c r="AJ1359" s="15"/>
      <c r="AK1359" s="51">
        <f t="shared" ca="1" si="705"/>
        <v>2283857.2625237647</v>
      </c>
      <c r="AL1359" s="15">
        <f t="shared" ca="1" si="706"/>
        <v>2485915.0325237648</v>
      </c>
      <c r="AM1359" s="49">
        <f t="shared" ca="1" si="707"/>
        <v>12552.538556115609</v>
      </c>
      <c r="AN1359" s="49">
        <f t="shared" ca="1" si="708"/>
        <v>0</v>
      </c>
      <c r="AO1359" s="15"/>
      <c r="AP1359" s="49">
        <f t="shared" ca="1" si="709"/>
        <v>38017.643735401718</v>
      </c>
      <c r="AQ1359" s="15">
        <f t="shared" si="719"/>
        <v>65333.143156719358</v>
      </c>
      <c r="AR1359" s="15">
        <f t="shared" si="720"/>
        <v>0</v>
      </c>
      <c r="AS1359" s="15"/>
      <c r="AT1359" s="15"/>
      <c r="AU1359" s="51">
        <f t="shared" si="710"/>
        <v>13033</v>
      </c>
      <c r="AV1359" s="51">
        <f t="shared" ca="1" si="711"/>
        <v>22602.59951633554</v>
      </c>
      <c r="AW1359" s="51">
        <f t="shared" ca="1" si="721"/>
        <v>0</v>
      </c>
      <c r="AX1359" s="15">
        <f t="shared" ca="1" si="722"/>
        <v>8320.1000950179077</v>
      </c>
      <c r="AY1359" s="51">
        <f t="shared" ca="1" si="723"/>
        <v>-576.59283489538848</v>
      </c>
      <c r="AZ1359" s="52">
        <f t="shared" ca="1" si="712"/>
        <v>0</v>
      </c>
      <c r="BA1359" s="52">
        <f t="shared" ca="1" si="713"/>
        <v>0</v>
      </c>
      <c r="BB1359" s="52">
        <f t="shared" si="724"/>
        <v>0</v>
      </c>
      <c r="BC1359" s="39">
        <f t="shared" si="725"/>
        <v>0</v>
      </c>
      <c r="BD1359" s="51">
        <f t="shared" ca="1" si="726"/>
        <v>0</v>
      </c>
      <c r="BE1359" s="15">
        <f t="shared" ca="1" si="727"/>
        <v>73076.650416841876</v>
      </c>
      <c r="BF1359" s="39">
        <v>-44717.36</v>
      </c>
      <c r="BG1359" s="15">
        <f t="shared" ca="1" si="728"/>
        <v>2526826.8614967223</v>
      </c>
      <c r="BH1359" s="15"/>
      <c r="BI1359" s="15"/>
    </row>
    <row r="1360" spans="1:61" ht="11.25" x14ac:dyDescent="0.2">
      <c r="A1360" s="20">
        <v>50309</v>
      </c>
      <c r="B1360" s="20"/>
      <c r="C1360" s="20">
        <v>1</v>
      </c>
      <c r="D1360" s="20">
        <f t="shared" si="714"/>
        <v>5</v>
      </c>
      <c r="E1360" s="47">
        <f t="shared" si="729"/>
        <v>5</v>
      </c>
      <c r="F1360" s="47">
        <f t="shared" si="730"/>
        <v>55</v>
      </c>
      <c r="G1360" s="21" t="s">
        <v>1440</v>
      </c>
      <c r="H1360" s="29">
        <v>5315</v>
      </c>
      <c r="I1360" s="48"/>
      <c r="J1360" s="29">
        <f t="shared" si="715"/>
        <v>8567.4626865671635</v>
      </c>
      <c r="K1360" s="125">
        <v>438240</v>
      </c>
      <c r="L1360" s="125">
        <v>740979.47</v>
      </c>
      <c r="M1360" s="125">
        <v>0</v>
      </c>
      <c r="N1360" s="126">
        <f t="shared" si="697"/>
        <v>604514.79330000002</v>
      </c>
      <c r="O1360" s="126">
        <f t="shared" ca="1" si="698"/>
        <v>1865680.9117235285</v>
      </c>
      <c r="P1360" s="126">
        <f t="shared" ca="1" si="699"/>
        <v>378350</v>
      </c>
      <c r="Q1360" s="49">
        <f t="shared" si="716"/>
        <v>1</v>
      </c>
      <c r="R1360" s="49">
        <f t="shared" si="717"/>
        <v>0</v>
      </c>
      <c r="S1360" s="49">
        <f ca="1">OFFSET(V!$B$7,D1360,Q1360)*H1360</f>
        <v>19506.05</v>
      </c>
      <c r="T1360" s="49">
        <f ca="1">IF(R1360&gt;0,OFFSET(V!$I$7,D1360,R1360)*IF(R1360=1,H1360-9300,IF(R1360=2,H1360-18000,IF(R1360=3,H1360-45000,0))),0)</f>
        <v>0</v>
      </c>
      <c r="U1360" s="49">
        <f>IF(AND(I1360=1,H1360&gt;20000,H1360&lt;=45000),H1360*V!$G$7,0)+IF(AND(I1360=1,H1360&gt;45000,H1360&lt;=50000),V!$G$7/5000*(50000-H1360)*H1360,0)</f>
        <v>0</v>
      </c>
      <c r="V1360" s="50">
        <f t="shared" ca="1" si="700"/>
        <v>19506.05</v>
      </c>
      <c r="W1360" s="51">
        <v>21184.379999999997</v>
      </c>
      <c r="X1360" s="51">
        <v>0</v>
      </c>
      <c r="Y1360" s="52">
        <v>0</v>
      </c>
      <c r="Z1360" s="52">
        <v>112429.06041292704</v>
      </c>
      <c r="AA1360" s="52">
        <v>11960</v>
      </c>
      <c r="AB1360" s="138">
        <f t="shared" si="718"/>
        <v>10960</v>
      </c>
      <c r="AC1360" s="52">
        <v>109720.07778168767</v>
      </c>
      <c r="AD1360" s="138">
        <f t="shared" si="701"/>
        <v>0</v>
      </c>
      <c r="AE1360" s="138">
        <f t="shared" si="702"/>
        <v>5315</v>
      </c>
      <c r="AF1360" s="138">
        <f t="shared" si="703"/>
        <v>0</v>
      </c>
      <c r="AG1360" s="138">
        <f t="shared" si="704"/>
        <v>0</v>
      </c>
      <c r="AH1360" s="29"/>
      <c r="AI1360" s="29"/>
      <c r="AJ1360" s="15"/>
      <c r="AK1360" s="51">
        <f t="shared" ca="1" si="705"/>
        <v>4241335.2027651323</v>
      </c>
      <c r="AL1360" s="15">
        <f t="shared" ca="1" si="706"/>
        <v>4660375.632765132</v>
      </c>
      <c r="AM1360" s="49">
        <f t="shared" ca="1" si="707"/>
        <v>23311.230756727626</v>
      </c>
      <c r="AN1360" s="49">
        <f t="shared" ca="1" si="708"/>
        <v>0</v>
      </c>
      <c r="AO1360" s="15"/>
      <c r="AP1360" s="49">
        <f t="shared" ca="1" si="709"/>
        <v>63846.596477361731</v>
      </c>
      <c r="AQ1360" s="15">
        <f t="shared" si="719"/>
        <v>109720.07778168767</v>
      </c>
      <c r="AR1360" s="15">
        <f t="shared" si="720"/>
        <v>0</v>
      </c>
      <c r="AS1360" s="15"/>
      <c r="AT1360" s="15"/>
      <c r="AU1360" s="51">
        <f t="shared" si="710"/>
        <v>5480</v>
      </c>
      <c r="AV1360" s="51">
        <f t="shared" ca="1" si="711"/>
        <v>41975.128032607761</v>
      </c>
      <c r="AW1360" s="51">
        <f t="shared" ca="1" si="721"/>
        <v>0</v>
      </c>
      <c r="AX1360" s="15">
        <f t="shared" ca="1" si="722"/>
        <v>1581.6467282818339</v>
      </c>
      <c r="AY1360" s="51">
        <f t="shared" ca="1" si="723"/>
        <v>-109.60999993366978</v>
      </c>
      <c r="AZ1360" s="52">
        <f t="shared" ca="1" si="712"/>
        <v>0</v>
      </c>
      <c r="BA1360" s="52">
        <f t="shared" ca="1" si="713"/>
        <v>0</v>
      </c>
      <c r="BB1360" s="52">
        <f t="shared" si="724"/>
        <v>0</v>
      </c>
      <c r="BC1360" s="39">
        <f t="shared" si="725"/>
        <v>0</v>
      </c>
      <c r="BD1360" s="51">
        <f t="shared" ca="1" si="726"/>
        <v>0</v>
      </c>
      <c r="BE1360" s="15">
        <f t="shared" ca="1" si="727"/>
        <v>111192.11451003583</v>
      </c>
      <c r="BF1360" s="39">
        <v>-83044.3</v>
      </c>
      <c r="BG1360" s="15">
        <f t="shared" ca="1" si="728"/>
        <v>4711834.6780318962</v>
      </c>
      <c r="BH1360" s="15"/>
      <c r="BI1360" s="15"/>
    </row>
    <row r="1361" spans="1:61" ht="11.25" x14ac:dyDescent="0.2">
      <c r="A1361" s="20">
        <v>50310</v>
      </c>
      <c r="B1361" s="20"/>
      <c r="C1361" s="20">
        <v>1</v>
      </c>
      <c r="D1361" s="20">
        <f t="shared" si="714"/>
        <v>5</v>
      </c>
      <c r="E1361" s="47">
        <f t="shared" si="729"/>
        <v>5</v>
      </c>
      <c r="F1361" s="47">
        <f t="shared" si="730"/>
        <v>55</v>
      </c>
      <c r="G1361" s="21" t="s">
        <v>1441</v>
      </c>
      <c r="H1361" s="29">
        <v>6819</v>
      </c>
      <c r="I1361" s="48"/>
      <c r="J1361" s="29">
        <f t="shared" si="715"/>
        <v>10991.820895522387</v>
      </c>
      <c r="K1361" s="125">
        <v>792664.45000000007</v>
      </c>
      <c r="L1361" s="125">
        <v>3262723.94</v>
      </c>
      <c r="M1361" s="125">
        <v>0</v>
      </c>
      <c r="N1361" s="126">
        <f t="shared" si="697"/>
        <v>1843180.7406000001</v>
      </c>
      <c r="O1361" s="126">
        <f t="shared" ca="1" si="698"/>
        <v>2393617.7115790672</v>
      </c>
      <c r="P1361" s="126">
        <f t="shared" ca="1" si="699"/>
        <v>165131</v>
      </c>
      <c r="Q1361" s="49">
        <f t="shared" si="716"/>
        <v>1</v>
      </c>
      <c r="R1361" s="49">
        <f t="shared" si="717"/>
        <v>0</v>
      </c>
      <c r="S1361" s="49">
        <f ca="1">OFFSET(V!$B$7,D1361,Q1361)*H1361</f>
        <v>25025.73</v>
      </c>
      <c r="T1361" s="49">
        <f ca="1">IF(R1361&gt;0,OFFSET(V!$I$7,D1361,R1361)*IF(R1361=1,H1361-9300,IF(R1361=2,H1361-18000,IF(R1361=3,H1361-45000,0))),0)</f>
        <v>0</v>
      </c>
      <c r="U1361" s="49">
        <f>IF(AND(I1361=1,H1361&gt;20000,H1361&lt;=45000),H1361*V!$G$7,0)+IF(AND(I1361=1,H1361&gt;45000,H1361&lt;=50000),V!$G$7/5000*(50000-H1361)*H1361,0)</f>
        <v>0</v>
      </c>
      <c r="V1361" s="50">
        <f t="shared" ca="1" si="700"/>
        <v>25025.73</v>
      </c>
      <c r="W1361" s="51">
        <v>25328.519999999997</v>
      </c>
      <c r="X1361" s="51">
        <v>0</v>
      </c>
      <c r="Y1361" s="52">
        <v>0</v>
      </c>
      <c r="Z1361" s="52">
        <v>343886.1507379926</v>
      </c>
      <c r="AA1361" s="52">
        <v>106117</v>
      </c>
      <c r="AB1361" s="138">
        <f t="shared" si="718"/>
        <v>105117</v>
      </c>
      <c r="AC1361" s="52">
        <v>335600.20041472663</v>
      </c>
      <c r="AD1361" s="138">
        <f t="shared" si="701"/>
        <v>0</v>
      </c>
      <c r="AE1361" s="138">
        <f t="shared" si="702"/>
        <v>6819</v>
      </c>
      <c r="AF1361" s="138">
        <f t="shared" si="703"/>
        <v>0</v>
      </c>
      <c r="AG1361" s="138">
        <f t="shared" si="704"/>
        <v>0</v>
      </c>
      <c r="AH1361" s="29"/>
      <c r="AI1361" s="29"/>
      <c r="AJ1361" s="15"/>
      <c r="AK1361" s="51">
        <f t="shared" ca="1" si="705"/>
        <v>5441517.3560969783</v>
      </c>
      <c r="AL1361" s="15">
        <f t="shared" ca="1" si="706"/>
        <v>5657002.6060969783</v>
      </c>
      <c r="AM1361" s="49">
        <f t="shared" ca="1" si="707"/>
        <v>29907.673100682157</v>
      </c>
      <c r="AN1361" s="49">
        <f t="shared" ca="1" si="708"/>
        <v>0</v>
      </c>
      <c r="AO1361" s="15"/>
      <c r="AP1361" s="49">
        <f t="shared" ca="1" si="709"/>
        <v>195287.23463206421</v>
      </c>
      <c r="AQ1361" s="15">
        <f t="shared" si="719"/>
        <v>335600.20041472663</v>
      </c>
      <c r="AR1361" s="15">
        <f t="shared" si="720"/>
        <v>0</v>
      </c>
      <c r="AS1361" s="15"/>
      <c r="AT1361" s="15"/>
      <c r="AU1361" s="51">
        <f t="shared" si="710"/>
        <v>52558.5</v>
      </c>
      <c r="AV1361" s="51">
        <f t="shared" ca="1" si="711"/>
        <v>53852.944130640135</v>
      </c>
      <c r="AW1361" s="51">
        <f t="shared" ca="1" si="721"/>
        <v>341.50161054957425</v>
      </c>
      <c r="AX1361" s="15">
        <f t="shared" ca="1" si="722"/>
        <v>0</v>
      </c>
      <c r="AY1361" s="51">
        <f t="shared" ca="1" si="723"/>
        <v>0</v>
      </c>
      <c r="AZ1361" s="52">
        <f t="shared" ca="1" si="712"/>
        <v>0</v>
      </c>
      <c r="BA1361" s="52">
        <f t="shared" ca="1" si="713"/>
        <v>0</v>
      </c>
      <c r="BB1361" s="52">
        <f t="shared" si="724"/>
        <v>0</v>
      </c>
      <c r="BC1361" s="39">
        <f t="shared" si="725"/>
        <v>0</v>
      </c>
      <c r="BD1361" s="51">
        <f t="shared" ca="1" si="726"/>
        <v>0</v>
      </c>
      <c r="BE1361" s="15">
        <f t="shared" ca="1" si="727"/>
        <v>302040.18037325394</v>
      </c>
      <c r="BF1361" s="39">
        <v>-106543.57</v>
      </c>
      <c r="BG1361" s="15">
        <f t="shared" ca="1" si="728"/>
        <v>5882406.8895709142</v>
      </c>
      <c r="BH1361" s="15"/>
      <c r="BI1361" s="15"/>
    </row>
    <row r="1362" spans="1:61" ht="11.25" x14ac:dyDescent="0.2">
      <c r="A1362" s="20">
        <v>50311</v>
      </c>
      <c r="B1362" s="20"/>
      <c r="C1362" s="20">
        <v>1</v>
      </c>
      <c r="D1362" s="20">
        <f t="shared" si="714"/>
        <v>5</v>
      </c>
      <c r="E1362" s="47">
        <f t="shared" si="729"/>
        <v>4</v>
      </c>
      <c r="F1362" s="47">
        <f t="shared" si="730"/>
        <v>54</v>
      </c>
      <c r="G1362" s="21" t="s">
        <v>1442</v>
      </c>
      <c r="H1362" s="29">
        <v>2931</v>
      </c>
      <c r="I1362" s="48"/>
      <c r="J1362" s="29">
        <f t="shared" si="715"/>
        <v>4724.5970149253735</v>
      </c>
      <c r="K1362" s="125">
        <v>228596.19999999998</v>
      </c>
      <c r="L1362" s="125">
        <v>224483.27</v>
      </c>
      <c r="M1362" s="125">
        <v>39537</v>
      </c>
      <c r="N1362" s="126">
        <f t="shared" si="697"/>
        <v>291674.73930000002</v>
      </c>
      <c r="O1362" s="126">
        <f t="shared" ca="1" si="698"/>
        <v>1028844.920463154</v>
      </c>
      <c r="P1362" s="126">
        <f t="shared" ca="1" si="699"/>
        <v>221151</v>
      </c>
      <c r="Q1362" s="49">
        <f t="shared" si="716"/>
        <v>1</v>
      </c>
      <c r="R1362" s="49">
        <f t="shared" si="717"/>
        <v>0</v>
      </c>
      <c r="S1362" s="49">
        <f ca="1">OFFSET(V!$B$7,D1362,Q1362)*H1362</f>
        <v>10756.77</v>
      </c>
      <c r="T1362" s="49">
        <f ca="1">IF(R1362&gt;0,OFFSET(V!$I$7,D1362,R1362)*IF(R1362=1,H1362-9300,IF(R1362=2,H1362-18000,IF(R1362=3,H1362-45000,0))),0)</f>
        <v>0</v>
      </c>
      <c r="U1362" s="49">
        <f>IF(AND(I1362=1,H1362&gt;20000,H1362&lt;=45000),H1362*V!$G$7,0)+IF(AND(I1362=1,H1362&gt;45000,H1362&lt;=50000),V!$G$7/5000*(50000-H1362)*H1362,0)</f>
        <v>0</v>
      </c>
      <c r="V1362" s="50">
        <f t="shared" ca="1" si="700"/>
        <v>10756.77</v>
      </c>
      <c r="W1362" s="51">
        <v>10915.5</v>
      </c>
      <c r="X1362" s="51">
        <v>0</v>
      </c>
      <c r="Y1362" s="52">
        <v>0</v>
      </c>
      <c r="Z1362" s="52">
        <v>105855.25024890446</v>
      </c>
      <c r="AA1362" s="52">
        <v>58975</v>
      </c>
      <c r="AB1362" s="138">
        <f t="shared" si="718"/>
        <v>57975</v>
      </c>
      <c r="AC1362" s="52">
        <v>103304.66383204237</v>
      </c>
      <c r="AD1362" s="138">
        <f t="shared" si="701"/>
        <v>0</v>
      </c>
      <c r="AE1362" s="138">
        <f t="shared" si="702"/>
        <v>2931</v>
      </c>
      <c r="AF1362" s="138">
        <f t="shared" si="703"/>
        <v>0</v>
      </c>
      <c r="AG1362" s="138">
        <f t="shared" si="704"/>
        <v>0</v>
      </c>
      <c r="AH1362" s="29"/>
      <c r="AI1362" s="29"/>
      <c r="AJ1362" s="15"/>
      <c r="AK1362" s="51">
        <f t="shared" ca="1" si="705"/>
        <v>2338918.8107816754</v>
      </c>
      <c r="AL1362" s="15">
        <f t="shared" ca="1" si="706"/>
        <v>2581742.0807816754</v>
      </c>
      <c r="AM1362" s="49">
        <f t="shared" ca="1" si="707"/>
        <v>12855.167892374162</v>
      </c>
      <c r="AN1362" s="49">
        <f t="shared" ca="1" si="708"/>
        <v>0</v>
      </c>
      <c r="AO1362" s="15"/>
      <c r="AP1362" s="49">
        <f t="shared" ca="1" si="709"/>
        <v>60113.438846055316</v>
      </c>
      <c r="AQ1362" s="15">
        <f t="shared" si="719"/>
        <v>103304.66383204237</v>
      </c>
      <c r="AR1362" s="15">
        <f t="shared" si="720"/>
        <v>0</v>
      </c>
      <c r="AS1362" s="15"/>
      <c r="AT1362" s="15"/>
      <c r="AU1362" s="51">
        <f t="shared" si="710"/>
        <v>28987.5</v>
      </c>
      <c r="AV1362" s="51">
        <f t="shared" ca="1" si="711"/>
        <v>23147.525919769207</v>
      </c>
      <c r="AW1362" s="51">
        <f t="shared" ca="1" si="721"/>
        <v>0</v>
      </c>
      <c r="AX1362" s="15">
        <f t="shared" ca="1" si="722"/>
        <v>8943.8009337821568</v>
      </c>
      <c r="AY1362" s="51">
        <f t="shared" ca="1" si="723"/>
        <v>-619.81604503021026</v>
      </c>
      <c r="AZ1362" s="52">
        <f t="shared" ca="1" si="712"/>
        <v>0</v>
      </c>
      <c r="BA1362" s="52">
        <f t="shared" ca="1" si="713"/>
        <v>0</v>
      </c>
      <c r="BB1362" s="52">
        <f t="shared" si="724"/>
        <v>0</v>
      </c>
      <c r="BC1362" s="39">
        <f t="shared" si="725"/>
        <v>0</v>
      </c>
      <c r="BD1362" s="51">
        <f t="shared" ca="1" si="726"/>
        <v>0</v>
      </c>
      <c r="BE1362" s="15">
        <f t="shared" ca="1" si="727"/>
        <v>111628.64872079431</v>
      </c>
      <c r="BF1362" s="39">
        <v>-45795.45</v>
      </c>
      <c r="BG1362" s="15">
        <f t="shared" ca="1" si="728"/>
        <v>2660430.4473948437</v>
      </c>
      <c r="BH1362" s="15"/>
      <c r="BI1362" s="15"/>
    </row>
    <row r="1363" spans="1:61" ht="11.25" x14ac:dyDescent="0.2">
      <c r="A1363" s="20">
        <v>50312</v>
      </c>
      <c r="B1363" s="20"/>
      <c r="C1363" s="20">
        <v>1</v>
      </c>
      <c r="D1363" s="20">
        <f t="shared" si="714"/>
        <v>5</v>
      </c>
      <c r="E1363" s="47">
        <f t="shared" si="729"/>
        <v>3</v>
      </c>
      <c r="F1363" s="47">
        <f t="shared" si="730"/>
        <v>53</v>
      </c>
      <c r="G1363" s="21" t="s">
        <v>1443</v>
      </c>
      <c r="H1363" s="29">
        <v>1495</v>
      </c>
      <c r="I1363" s="48"/>
      <c r="J1363" s="29">
        <f t="shared" si="715"/>
        <v>2409.8507462686566</v>
      </c>
      <c r="K1363" s="125">
        <v>287356.2</v>
      </c>
      <c r="L1363" s="125">
        <v>2450538.08</v>
      </c>
      <c r="M1363" s="125">
        <v>0</v>
      </c>
      <c r="N1363" s="126">
        <f t="shared" si="697"/>
        <v>1162606.3152000001</v>
      </c>
      <c r="O1363" s="126">
        <f t="shared" ca="1" si="698"/>
        <v>524777.60357980721</v>
      </c>
      <c r="P1363" s="126">
        <f t="shared" ca="1" si="699"/>
        <v>0</v>
      </c>
      <c r="Q1363" s="49">
        <f t="shared" si="716"/>
        <v>1</v>
      </c>
      <c r="R1363" s="49">
        <f t="shared" si="717"/>
        <v>0</v>
      </c>
      <c r="S1363" s="49">
        <f ca="1">OFFSET(V!$B$7,D1363,Q1363)*H1363</f>
        <v>5486.65</v>
      </c>
      <c r="T1363" s="49">
        <f ca="1">IF(R1363&gt;0,OFFSET(V!$I$7,D1363,R1363)*IF(R1363=1,H1363-9300,IF(R1363=2,H1363-18000,IF(R1363=3,H1363-45000,0))),0)</f>
        <v>0</v>
      </c>
      <c r="U1363" s="49">
        <f>IF(AND(I1363=1,H1363&gt;20000,H1363&lt;=45000),H1363*V!$G$7,0)+IF(AND(I1363=1,H1363&gt;45000,H1363&lt;=50000),V!$G$7/5000*(50000-H1363)*H1363,0)</f>
        <v>0</v>
      </c>
      <c r="V1363" s="50">
        <f t="shared" ca="1" si="700"/>
        <v>5486.65</v>
      </c>
      <c r="W1363" s="51">
        <v>0</v>
      </c>
      <c r="X1363" s="51">
        <v>0</v>
      </c>
      <c r="Y1363" s="52">
        <v>0</v>
      </c>
      <c r="Z1363" s="52">
        <v>137823.60849690778</v>
      </c>
      <c r="AA1363" s="52">
        <v>183640</v>
      </c>
      <c r="AB1363" s="138">
        <f t="shared" si="718"/>
        <v>182640</v>
      </c>
      <c r="AC1363" s="52">
        <v>134502.74323109855</v>
      </c>
      <c r="AD1363" s="138">
        <f t="shared" si="701"/>
        <v>0</v>
      </c>
      <c r="AE1363" s="138">
        <f t="shared" si="702"/>
        <v>1495</v>
      </c>
      <c r="AF1363" s="138">
        <f t="shared" si="703"/>
        <v>0</v>
      </c>
      <c r="AG1363" s="138">
        <f t="shared" si="704"/>
        <v>0</v>
      </c>
      <c r="AH1363" s="29"/>
      <c r="AI1363" s="29"/>
      <c r="AJ1363" s="15"/>
      <c r="AK1363" s="51">
        <f t="shared" ca="1" si="705"/>
        <v>1193000.2122547268</v>
      </c>
      <c r="AL1363" s="15">
        <f t="shared" ca="1" si="706"/>
        <v>1198486.8622547267</v>
      </c>
      <c r="AM1363" s="49">
        <f t="shared" ca="1" si="707"/>
        <v>6556.9689522686358</v>
      </c>
      <c r="AN1363" s="49">
        <f t="shared" ca="1" si="708"/>
        <v>0</v>
      </c>
      <c r="AO1363" s="15"/>
      <c r="AP1363" s="49">
        <f t="shared" ca="1" si="709"/>
        <v>78267.738647259786</v>
      </c>
      <c r="AQ1363" s="15">
        <f t="shared" si="719"/>
        <v>134502.74323109855</v>
      </c>
      <c r="AR1363" s="15">
        <f t="shared" si="720"/>
        <v>0</v>
      </c>
      <c r="AS1363" s="15"/>
      <c r="AT1363" s="15"/>
      <c r="AU1363" s="51">
        <f t="shared" si="710"/>
        <v>91320</v>
      </c>
      <c r="AV1363" s="51">
        <f t="shared" ca="1" si="711"/>
        <v>11806.738741062765</v>
      </c>
      <c r="AW1363" s="51">
        <f t="shared" ca="1" si="721"/>
        <v>0</v>
      </c>
      <c r="AX1363" s="15">
        <f t="shared" ca="1" si="722"/>
        <v>46891.734157223982</v>
      </c>
      <c r="AY1363" s="51">
        <f t="shared" ca="1" si="723"/>
        <v>-3249.6529635580664</v>
      </c>
      <c r="AZ1363" s="52">
        <f t="shared" ca="1" si="712"/>
        <v>0</v>
      </c>
      <c r="BA1363" s="52">
        <f t="shared" ca="1" si="713"/>
        <v>0</v>
      </c>
      <c r="BB1363" s="52">
        <f t="shared" si="724"/>
        <v>0</v>
      </c>
      <c r="BC1363" s="39">
        <f t="shared" si="725"/>
        <v>0</v>
      </c>
      <c r="BD1363" s="51">
        <f t="shared" ca="1" si="726"/>
        <v>0</v>
      </c>
      <c r="BE1363" s="15">
        <f t="shared" ca="1" si="727"/>
        <v>178144.82442476446</v>
      </c>
      <c r="BF1363" s="39">
        <v>-23358.65</v>
      </c>
      <c r="BG1363" s="15">
        <f t="shared" ca="1" si="728"/>
        <v>1359830.0056317598</v>
      </c>
      <c r="BH1363" s="15"/>
      <c r="BI1363" s="15"/>
    </row>
    <row r="1364" spans="1:61" ht="11.25" x14ac:dyDescent="0.2">
      <c r="A1364" s="20">
        <v>50313</v>
      </c>
      <c r="B1364" s="20"/>
      <c r="C1364" s="20">
        <v>1</v>
      </c>
      <c r="D1364" s="20">
        <f t="shared" si="714"/>
        <v>5</v>
      </c>
      <c r="E1364" s="47">
        <f t="shared" si="729"/>
        <v>2</v>
      </c>
      <c r="F1364" s="47">
        <f t="shared" si="730"/>
        <v>52</v>
      </c>
      <c r="G1364" s="21" t="s">
        <v>1444</v>
      </c>
      <c r="H1364" s="29">
        <v>720</v>
      </c>
      <c r="I1364" s="48"/>
      <c r="J1364" s="29">
        <f t="shared" si="715"/>
        <v>1160.5970149253731</v>
      </c>
      <c r="K1364" s="125">
        <v>78552.2</v>
      </c>
      <c r="L1364" s="125">
        <v>385183.93</v>
      </c>
      <c r="M1364" s="125">
        <v>0</v>
      </c>
      <c r="N1364" s="126">
        <f t="shared" ref="N1364:N1427" si="731">K1364*K$2+L1364*L$2+M1364*M$2</f>
        <v>206779.3167</v>
      </c>
      <c r="O1364" s="126">
        <f t="shared" ref="O1364:O1427" ca="1" si="732">OFFSET($O$4,D1364,0)*J1364</f>
        <v>252735.70205850247</v>
      </c>
      <c r="P1364" s="126">
        <f t="shared" ref="P1364:P1427" ca="1" si="733">ROUND(IF(O1364&gt;N1364,(O1364-N1364)*$P$2,0),0)</f>
        <v>13787</v>
      </c>
      <c r="Q1364" s="49">
        <f t="shared" si="716"/>
        <v>1</v>
      </c>
      <c r="R1364" s="49">
        <f t="shared" si="717"/>
        <v>0</v>
      </c>
      <c r="S1364" s="49">
        <f ca="1">OFFSET(V!$B$7,D1364,Q1364)*H1364</f>
        <v>2642.4</v>
      </c>
      <c r="T1364" s="49">
        <f ca="1">IF(R1364&gt;0,OFFSET(V!$I$7,D1364,R1364)*IF(R1364=1,H1364-9300,IF(R1364=2,H1364-18000,IF(R1364=3,H1364-45000,0))),0)</f>
        <v>0</v>
      </c>
      <c r="U1364" s="49">
        <f>IF(AND(I1364=1,H1364&gt;20000,H1364&lt;=45000),H1364*V!$G$7,0)+IF(AND(I1364=1,H1364&gt;45000,H1364&lt;=50000),V!$G$7/5000*(50000-H1364)*H1364,0)</f>
        <v>0</v>
      </c>
      <c r="V1364" s="50">
        <f t="shared" ref="V1364:V1427" ca="1" si="734">SUM(S1364:U1364)</f>
        <v>2642.4</v>
      </c>
      <c r="W1364" s="51">
        <v>0</v>
      </c>
      <c r="X1364" s="51">
        <v>0</v>
      </c>
      <c r="Y1364" s="52">
        <v>0</v>
      </c>
      <c r="Z1364" s="52">
        <v>959.28141101574818</v>
      </c>
      <c r="AA1364" s="52">
        <v>0</v>
      </c>
      <c r="AB1364" s="138">
        <f t="shared" si="718"/>
        <v>0</v>
      </c>
      <c r="AC1364" s="52">
        <v>936.16748769940898</v>
      </c>
      <c r="AD1364" s="138">
        <f t="shared" ref="AD1364:AD1427" si="735">IF(AND(H1364&lt;=$AD$1,I1364=0),0,1)</f>
        <v>0</v>
      </c>
      <c r="AE1364" s="138">
        <f t="shared" ref="AE1364:AE1427" si="736">IF(AD1364=0,H1364,0)</f>
        <v>720</v>
      </c>
      <c r="AF1364" s="138">
        <f t="shared" ref="AF1364:AF1427" si="737">H1364-AE1364</f>
        <v>0</v>
      </c>
      <c r="AG1364" s="138">
        <f t="shared" ref="AG1364:AG1427" si="738">J1364*AD1364</f>
        <v>0</v>
      </c>
      <c r="AH1364" s="29"/>
      <c r="AI1364" s="29"/>
      <c r="AJ1364" s="15"/>
      <c r="AK1364" s="51">
        <f t="shared" ref="AK1364:AK1427" ca="1" si="739">OFFSET($AK$4,D1364,0)/OFFSET($J$4,D1364,0)*J1364</f>
        <v>574555.28616950056</v>
      </c>
      <c r="AL1364" s="15">
        <f t="shared" ref="AL1364:AL1427" ca="1" si="740">AK1364+P1364+V1364+W1364+X1364</f>
        <v>590984.68616950058</v>
      </c>
      <c r="AM1364" s="49">
        <f t="shared" ref="AM1364:AM1427" ca="1" si="741">OFFSET($AM$4,D1364,0)/OFFSET($H$4,D1364,0)*H1364</f>
        <v>3157.8713348718516</v>
      </c>
      <c r="AN1364" s="49">
        <f t="shared" ref="AN1364:AN1427" ca="1" si="742">OFFSET($AN$4,D1364,0)/OFFSET($Y$4,D1364,0)*Y1364</f>
        <v>0</v>
      </c>
      <c r="AO1364" s="15"/>
      <c r="AP1364" s="49">
        <f t="shared" ref="AP1364:AP1427" ca="1" si="743">OFFSET($AP$4,D1364,0)/OFFSET($Z$4,D1364,0)*Z1364</f>
        <v>544.75998405048063</v>
      </c>
      <c r="AQ1364" s="15">
        <f t="shared" si="719"/>
        <v>936.16748769940898</v>
      </c>
      <c r="AR1364" s="15">
        <f t="shared" si="720"/>
        <v>0</v>
      </c>
      <c r="AS1364" s="15"/>
      <c r="AT1364" s="15"/>
      <c r="AU1364" s="51">
        <f t="shared" ref="AU1364:AU1427" si="744">IF(AD1364=0,AB1364*$AU$4,0)</f>
        <v>0</v>
      </c>
      <c r="AV1364" s="51">
        <f t="shared" ref="AV1364:AV1427" ca="1" si="745">OFFSET($AV$4,D1364,0)/OFFSET($AE$4,D1364,0)*AE1364</f>
        <v>5686.1885575686892</v>
      </c>
      <c r="AW1364" s="51">
        <f t="shared" ca="1" si="721"/>
        <v>0</v>
      </c>
      <c r="AX1364" s="15">
        <f t="shared" ca="1" si="722"/>
        <v>5294.7810539197608</v>
      </c>
      <c r="AY1364" s="51">
        <f t="shared" ca="1" si="723"/>
        <v>-366.93462616610702</v>
      </c>
      <c r="AZ1364" s="52">
        <f t="shared" ref="AZ1364:AZ1427" ca="1" si="746">OFFSET($AT$4,D1364,0)*$AZ$2/OFFSET($AF$4,D1364,0)*AF1364</f>
        <v>0</v>
      </c>
      <c r="BA1364" s="52">
        <f t="shared" ref="BA1364:BA1427" ca="1" si="747">OFFSET($AT$4,D1364,0)*$BA$2/OFFSET($AG$4,D1364,0)*AG1364</f>
        <v>0</v>
      </c>
      <c r="BB1364" s="52">
        <f t="shared" si="724"/>
        <v>0</v>
      </c>
      <c r="BC1364" s="39">
        <f t="shared" si="725"/>
        <v>0</v>
      </c>
      <c r="BD1364" s="51">
        <f t="shared" ca="1" si="726"/>
        <v>0</v>
      </c>
      <c r="BE1364" s="15">
        <f t="shared" ca="1" si="727"/>
        <v>5864.0139154530634</v>
      </c>
      <c r="BF1364" s="39">
        <v>-11249.65</v>
      </c>
      <c r="BG1364" s="15">
        <f t="shared" ca="1" si="728"/>
        <v>588756.92141982552</v>
      </c>
      <c r="BH1364" s="15"/>
      <c r="BI1364" s="15"/>
    </row>
    <row r="1365" spans="1:61" ht="11.25" x14ac:dyDescent="0.2">
      <c r="A1365" s="20">
        <v>50314</v>
      </c>
      <c r="B1365" s="20"/>
      <c r="C1365" s="20">
        <v>1</v>
      </c>
      <c r="D1365" s="20">
        <f t="shared" ref="D1365:D1428" si="748">INT(A1365/10000)</f>
        <v>5</v>
      </c>
      <c r="E1365" s="47">
        <f t="shared" si="729"/>
        <v>5</v>
      </c>
      <c r="F1365" s="47">
        <f t="shared" si="730"/>
        <v>55</v>
      </c>
      <c r="G1365" s="21" t="s">
        <v>1445</v>
      </c>
      <c r="H1365" s="29">
        <v>7030</v>
      </c>
      <c r="I1365" s="48"/>
      <c r="J1365" s="29">
        <f t="shared" ref="J1365:J1428" si="749">IF(AND(I1365=1,H1365&lt;=20000),H1365*2,IF(H1365&lt;=10000,H1365*(1+41/67),IF(H1365&lt;=20000,H1365*(1+2/3),IF(H1365&lt;=50000,H1365*(2),H1365*(2+1/3))))+IF(AND(H1365&gt;9000,H1365&lt;=10000),(H1365-9000)*(110/201),0)+IF(AND(H1365&gt;18000,H1365&lt;=20000),(H1365-18000)*(3+1/3),0)+IF(AND(H1365&gt;45000,H1365&lt;=50000),(H1365-45000)*(3+1/3),0))</f>
        <v>11331.940298507463</v>
      </c>
      <c r="K1365" s="125">
        <v>546877.94999999995</v>
      </c>
      <c r="L1365" s="125">
        <v>3247279.24</v>
      </c>
      <c r="M1365" s="125">
        <v>0</v>
      </c>
      <c r="N1365" s="126">
        <f t="shared" si="731"/>
        <v>1660191.0276000001</v>
      </c>
      <c r="O1365" s="126">
        <f t="shared" ca="1" si="732"/>
        <v>2467683.3131545451</v>
      </c>
      <c r="P1365" s="126">
        <f t="shared" ca="1" si="733"/>
        <v>242248</v>
      </c>
      <c r="Q1365" s="49">
        <f t="shared" ref="Q1365:Q1428" si="750">IF(AND(I1365=1,H1365&lt;=20000),3,IF(H1365&lt;=10000,1,IF(H1365&lt;=20000,2,IF(H1365&lt;=50000,3,4))))</f>
        <v>1</v>
      </c>
      <c r="R1365" s="49">
        <f t="shared" ref="R1365:R1428" si="751">IF(AND(I1365=1,H1365&lt;=45000),0,IF(AND(H1365&gt;9300,H1365&lt;=10000),1,IF(AND(H1365&gt;18000,H1365&lt;=20000),2,IF(AND(H1365&gt;45000,H1365&lt;=50000),3,0))))</f>
        <v>0</v>
      </c>
      <c r="S1365" s="49">
        <f ca="1">OFFSET(V!$B$7,D1365,Q1365)*H1365</f>
        <v>25800.1</v>
      </c>
      <c r="T1365" s="49">
        <f ca="1">IF(R1365&gt;0,OFFSET(V!$I$7,D1365,R1365)*IF(R1365=1,H1365-9300,IF(R1365=2,H1365-18000,IF(R1365=3,H1365-45000,0))),0)</f>
        <v>0</v>
      </c>
      <c r="U1365" s="49">
        <f>IF(AND(I1365=1,H1365&gt;20000,H1365&lt;=45000),H1365*V!$G$7,0)+IF(AND(I1365=1,H1365&gt;45000,H1365&lt;=50000),V!$G$7/5000*(50000-H1365)*H1365,0)</f>
        <v>0</v>
      </c>
      <c r="V1365" s="50">
        <f t="shared" ca="1" si="734"/>
        <v>25800.1</v>
      </c>
      <c r="W1365" s="51">
        <v>27481.319999999996</v>
      </c>
      <c r="X1365" s="51">
        <v>0</v>
      </c>
      <c r="Y1365" s="52">
        <v>0</v>
      </c>
      <c r="Z1365" s="52">
        <v>218986.53372382867</v>
      </c>
      <c r="AA1365" s="52">
        <v>67064</v>
      </c>
      <c r="AB1365" s="138">
        <f t="shared" ref="AB1365:AB1428" si="752">MAX(AA1365-$AB$3,0)</f>
        <v>66064</v>
      </c>
      <c r="AC1365" s="52">
        <v>213710.04458343773</v>
      </c>
      <c r="AD1365" s="138">
        <f t="shared" si="735"/>
        <v>0</v>
      </c>
      <c r="AE1365" s="138">
        <f t="shared" si="736"/>
        <v>7030</v>
      </c>
      <c r="AF1365" s="138">
        <f t="shared" si="737"/>
        <v>0</v>
      </c>
      <c r="AG1365" s="138">
        <f t="shared" si="738"/>
        <v>0</v>
      </c>
      <c r="AH1365" s="29"/>
      <c r="AI1365" s="29"/>
      <c r="AJ1365" s="15"/>
      <c r="AK1365" s="51">
        <f t="shared" ca="1" si="739"/>
        <v>5609893.9746827623</v>
      </c>
      <c r="AL1365" s="15">
        <f t="shared" ca="1" si="740"/>
        <v>5905423.3946827622</v>
      </c>
      <c r="AM1365" s="49">
        <f t="shared" ca="1" si="741"/>
        <v>30833.104839095995</v>
      </c>
      <c r="AN1365" s="49">
        <f t="shared" ca="1" si="742"/>
        <v>0</v>
      </c>
      <c r="AO1365" s="15"/>
      <c r="AP1365" s="49">
        <f t="shared" ca="1" si="743"/>
        <v>124358.81613962029</v>
      </c>
      <c r="AQ1365" s="15">
        <f t="shared" ref="AQ1365:AQ1428" si="753">IF(AD1365=0,AC1365,0)</f>
        <v>213710.04458343773</v>
      </c>
      <c r="AR1365" s="15">
        <f t="shared" ref="AR1365:AR1428" si="754">AC1365-AQ1365</f>
        <v>0</v>
      </c>
      <c r="AS1365" s="15"/>
      <c r="AT1365" s="15"/>
      <c r="AU1365" s="51">
        <f t="shared" si="744"/>
        <v>33032</v>
      </c>
      <c r="AV1365" s="51">
        <f t="shared" ca="1" si="745"/>
        <v>55519.313277372064</v>
      </c>
      <c r="AW1365" s="51">
        <f t="shared" ref="AW1365:AW1428" ca="1" si="755">IF(AD1365=0,MAX(0,AC1365*$AW$1-(AP1365+AU1365+AV1365)),0)</f>
        <v>0</v>
      </c>
      <c r="AX1365" s="15">
        <f t="shared" ref="AX1365:AX1428" ca="1" si="756">IF(AD1365=0,MAX(0,(AP1365+AU1365+AV1365)-AC1365),0)</f>
        <v>0</v>
      </c>
      <c r="AY1365" s="51">
        <f t="shared" ref="AY1365:AY1428" ca="1" si="757">-OFFSET($AW$4,D1365,0)/OFFSET($AX$4,D1365,0)*AX1365</f>
        <v>0</v>
      </c>
      <c r="AZ1365" s="52">
        <f t="shared" ca="1" si="746"/>
        <v>0</v>
      </c>
      <c r="BA1365" s="52">
        <f t="shared" ca="1" si="747"/>
        <v>0</v>
      </c>
      <c r="BB1365" s="52">
        <f t="shared" ref="BB1365:BB1428" si="758">IF(AD1365=1,MAX(0,AC1365*$BB$1-(AP1365+AZ1365+BA1365)),0)</f>
        <v>0</v>
      </c>
      <c r="BC1365" s="39">
        <f t="shared" ref="BC1365:BC1428" si="759">IF(AD1365=1,MAX(0,(AP1365+AZ1365+BA1365)-AC1365),0)</f>
        <v>0</v>
      </c>
      <c r="BD1365" s="51">
        <f t="shared" ref="BD1365:BD1428" ca="1" si="760">-OFFSET($BB$4,D1365,0)/OFFSET($BC$4,D1365,0)*BC1365</f>
        <v>0</v>
      </c>
      <c r="BE1365" s="15">
        <f t="shared" ref="BE1365:BE1428" ca="1" si="761">AP1365+AU1365+AV1365+AW1365+AY1365+AZ1365+BA1365+BB1365+BD1365</f>
        <v>212910.12941699236</v>
      </c>
      <c r="BF1365" s="39">
        <v>-109840.34</v>
      </c>
      <c r="BG1365" s="15">
        <f t="shared" ref="BG1365:BG1428" ca="1" si="762">AL1365+AM1365+AN1365+BE1365+BF1365</f>
        <v>6039326.2889388502</v>
      </c>
      <c r="BH1365" s="15"/>
      <c r="BI1365" s="15"/>
    </row>
    <row r="1366" spans="1:61" ht="11.25" x14ac:dyDescent="0.2">
      <c r="A1366" s="20">
        <v>50315</v>
      </c>
      <c r="B1366" s="20"/>
      <c r="C1366" s="20">
        <v>1</v>
      </c>
      <c r="D1366" s="20">
        <f t="shared" si="748"/>
        <v>5</v>
      </c>
      <c r="E1366" s="47">
        <f t="shared" ref="E1366:E1429" si="763">IF(H1366&lt;=500,1,IF(H1366&lt;=1000,2,IF(H1366&lt;=2500,3,IF(H1366&lt;=5000,4,IF(H1366&lt;=10000,5,IF(H1366&lt;=20000,6,IF(H1366&lt;=50000,7,8)))))))</f>
        <v>4</v>
      </c>
      <c r="F1366" s="47">
        <f t="shared" ref="F1366:F1429" si="764">D1366*10+E1366</f>
        <v>54</v>
      </c>
      <c r="G1366" s="21" t="s">
        <v>1446</v>
      </c>
      <c r="H1366" s="29">
        <v>2526</v>
      </c>
      <c r="I1366" s="48"/>
      <c r="J1366" s="29">
        <f t="shared" si="749"/>
        <v>4071.7611940298507</v>
      </c>
      <c r="K1366" s="125">
        <v>269589.55000000005</v>
      </c>
      <c r="L1366" s="125">
        <v>408937.12</v>
      </c>
      <c r="M1366" s="125">
        <v>0</v>
      </c>
      <c r="N1366" s="126">
        <f t="shared" si="731"/>
        <v>353589.95280000003</v>
      </c>
      <c r="O1366" s="126">
        <f t="shared" ca="1" si="732"/>
        <v>886681.08805524616</v>
      </c>
      <c r="P1366" s="126">
        <f t="shared" ca="1" si="733"/>
        <v>159927</v>
      </c>
      <c r="Q1366" s="49">
        <f t="shared" si="750"/>
        <v>1</v>
      </c>
      <c r="R1366" s="49">
        <f t="shared" si="751"/>
        <v>0</v>
      </c>
      <c r="S1366" s="49">
        <f ca="1">OFFSET(V!$B$7,D1366,Q1366)*H1366</f>
        <v>9270.42</v>
      </c>
      <c r="T1366" s="49">
        <f ca="1">IF(R1366&gt;0,OFFSET(V!$I$7,D1366,R1366)*IF(R1366=1,H1366-9300,IF(R1366=2,H1366-18000,IF(R1366=3,H1366-45000,0))),0)</f>
        <v>0</v>
      </c>
      <c r="U1366" s="49">
        <f>IF(AND(I1366=1,H1366&gt;20000,H1366&lt;=45000),H1366*V!$G$7,0)+IF(AND(I1366=1,H1366&gt;45000,H1366&lt;=50000),V!$G$7/5000*(50000-H1366)*H1366,0)</f>
        <v>0</v>
      </c>
      <c r="V1366" s="50">
        <f t="shared" ca="1" si="734"/>
        <v>9270.42</v>
      </c>
      <c r="W1366" s="51">
        <v>9253.2800000000007</v>
      </c>
      <c r="X1366" s="51">
        <v>0</v>
      </c>
      <c r="Y1366" s="52">
        <v>0</v>
      </c>
      <c r="Z1366" s="52">
        <v>123681.02439627043</v>
      </c>
      <c r="AA1366" s="52">
        <v>82306</v>
      </c>
      <c r="AB1366" s="138">
        <f t="shared" si="752"/>
        <v>81306</v>
      </c>
      <c r="AC1366" s="52">
        <v>120700.92525043726</v>
      </c>
      <c r="AD1366" s="138">
        <f t="shared" si="735"/>
        <v>0</v>
      </c>
      <c r="AE1366" s="138">
        <f t="shared" si="736"/>
        <v>2526</v>
      </c>
      <c r="AF1366" s="138">
        <f t="shared" si="737"/>
        <v>0</v>
      </c>
      <c r="AG1366" s="138">
        <f t="shared" si="738"/>
        <v>0</v>
      </c>
      <c r="AH1366" s="29"/>
      <c r="AI1366" s="29"/>
      <c r="AJ1366" s="15"/>
      <c r="AK1366" s="51">
        <f t="shared" ca="1" si="739"/>
        <v>2015731.4623113312</v>
      </c>
      <c r="AL1366" s="15">
        <f t="shared" ca="1" si="740"/>
        <v>2194182.1623113309</v>
      </c>
      <c r="AM1366" s="49">
        <f t="shared" ca="1" si="741"/>
        <v>11078.865266508745</v>
      </c>
      <c r="AN1366" s="49">
        <f t="shared" ca="1" si="742"/>
        <v>0</v>
      </c>
      <c r="AO1366" s="15"/>
      <c r="AP1366" s="49">
        <f t="shared" ca="1" si="743"/>
        <v>70236.399979977607</v>
      </c>
      <c r="AQ1366" s="15">
        <f t="shared" si="753"/>
        <v>120700.92525043726</v>
      </c>
      <c r="AR1366" s="15">
        <f t="shared" si="754"/>
        <v>0</v>
      </c>
      <c r="AS1366" s="15"/>
      <c r="AT1366" s="15"/>
      <c r="AU1366" s="51">
        <f t="shared" si="744"/>
        <v>40653</v>
      </c>
      <c r="AV1366" s="51">
        <f t="shared" ca="1" si="745"/>
        <v>19949.044856136821</v>
      </c>
      <c r="AW1366" s="51">
        <f t="shared" ca="1" si="755"/>
        <v>0</v>
      </c>
      <c r="AX1366" s="15">
        <f t="shared" ca="1" si="756"/>
        <v>10137.519585677175</v>
      </c>
      <c r="AY1366" s="51">
        <f t="shared" ca="1" si="757"/>
        <v>-702.54216775748364</v>
      </c>
      <c r="AZ1366" s="52">
        <f t="shared" ca="1" si="746"/>
        <v>0</v>
      </c>
      <c r="BA1366" s="52">
        <f t="shared" ca="1" si="747"/>
        <v>0</v>
      </c>
      <c r="BB1366" s="52">
        <f t="shared" si="758"/>
        <v>0</v>
      </c>
      <c r="BC1366" s="39">
        <f t="shared" si="759"/>
        <v>0</v>
      </c>
      <c r="BD1366" s="51">
        <f t="shared" ca="1" si="760"/>
        <v>0</v>
      </c>
      <c r="BE1366" s="15">
        <f t="shared" ca="1" si="761"/>
        <v>130135.90266835695</v>
      </c>
      <c r="BF1366" s="39">
        <v>-39467.519999999997</v>
      </c>
      <c r="BG1366" s="15">
        <f t="shared" ca="1" si="762"/>
        <v>2295929.4102461967</v>
      </c>
      <c r="BH1366" s="15"/>
      <c r="BI1366" s="15"/>
    </row>
    <row r="1367" spans="1:61" ht="11.25" x14ac:dyDescent="0.2">
      <c r="A1367" s="20">
        <v>50316</v>
      </c>
      <c r="B1367" s="20"/>
      <c r="C1367" s="20">
        <v>1</v>
      </c>
      <c r="D1367" s="20">
        <f t="shared" si="748"/>
        <v>5</v>
      </c>
      <c r="E1367" s="47">
        <f t="shared" si="763"/>
        <v>4</v>
      </c>
      <c r="F1367" s="47">
        <f t="shared" si="764"/>
        <v>54</v>
      </c>
      <c r="G1367" s="21" t="s">
        <v>1447</v>
      </c>
      <c r="H1367" s="29">
        <v>3986</v>
      </c>
      <c r="I1367" s="48"/>
      <c r="J1367" s="29">
        <f t="shared" si="749"/>
        <v>6425.1940298507461</v>
      </c>
      <c r="K1367" s="125">
        <v>371021.14999999997</v>
      </c>
      <c r="L1367" s="125">
        <v>1664886.31</v>
      </c>
      <c r="M1367" s="125">
        <v>0</v>
      </c>
      <c r="N1367" s="126">
        <f t="shared" si="731"/>
        <v>916440.8888999999</v>
      </c>
      <c r="O1367" s="126">
        <f t="shared" ca="1" si="732"/>
        <v>1399172.9283405428</v>
      </c>
      <c r="P1367" s="126">
        <f t="shared" ca="1" si="733"/>
        <v>144820</v>
      </c>
      <c r="Q1367" s="49">
        <f t="shared" si="750"/>
        <v>1</v>
      </c>
      <c r="R1367" s="49">
        <f t="shared" si="751"/>
        <v>0</v>
      </c>
      <c r="S1367" s="49">
        <f ca="1">OFFSET(V!$B$7,D1367,Q1367)*H1367</f>
        <v>14628.619999999999</v>
      </c>
      <c r="T1367" s="49">
        <f ca="1">IF(R1367&gt;0,OFFSET(V!$I$7,D1367,R1367)*IF(R1367=1,H1367-9300,IF(R1367=2,H1367-18000,IF(R1367=3,H1367-45000,0))),0)</f>
        <v>0</v>
      </c>
      <c r="U1367" s="49">
        <f>IF(AND(I1367=1,H1367&gt;20000,H1367&lt;=45000),H1367*V!$G$7,0)+IF(AND(I1367=1,H1367&gt;45000,H1367&lt;=50000),V!$G$7/5000*(50000-H1367)*H1367,0)</f>
        <v>0</v>
      </c>
      <c r="V1367" s="50">
        <f t="shared" ca="1" si="734"/>
        <v>14628.619999999999</v>
      </c>
      <c r="W1367" s="51">
        <v>13401.17</v>
      </c>
      <c r="X1367" s="51">
        <v>0</v>
      </c>
      <c r="Y1367" s="52">
        <v>0</v>
      </c>
      <c r="Z1367" s="52">
        <v>105738.97371423586</v>
      </c>
      <c r="AA1367" s="52">
        <v>25886</v>
      </c>
      <c r="AB1367" s="138">
        <f t="shared" si="752"/>
        <v>24886</v>
      </c>
      <c r="AC1367" s="52">
        <v>103191.18898504849</v>
      </c>
      <c r="AD1367" s="138">
        <f t="shared" si="735"/>
        <v>0</v>
      </c>
      <c r="AE1367" s="138">
        <f t="shared" si="736"/>
        <v>3986</v>
      </c>
      <c r="AF1367" s="138">
        <f t="shared" si="737"/>
        <v>0</v>
      </c>
      <c r="AG1367" s="138">
        <f t="shared" si="738"/>
        <v>0</v>
      </c>
      <c r="AH1367" s="29"/>
      <c r="AI1367" s="29"/>
      <c r="AJ1367" s="15"/>
      <c r="AK1367" s="51">
        <f t="shared" ca="1" si="739"/>
        <v>3180801.9037105963</v>
      </c>
      <c r="AL1367" s="15">
        <f t="shared" ca="1" si="740"/>
        <v>3353651.6937105963</v>
      </c>
      <c r="AM1367" s="49">
        <f t="shared" ca="1" si="741"/>
        <v>17482.326584443334</v>
      </c>
      <c r="AN1367" s="49">
        <f t="shared" ca="1" si="742"/>
        <v>0</v>
      </c>
      <c r="AO1367" s="15"/>
      <c r="AP1367" s="49">
        <f t="shared" ca="1" si="743"/>
        <v>60047.407332837065</v>
      </c>
      <c r="AQ1367" s="15">
        <f t="shared" si="753"/>
        <v>103191.18898504849</v>
      </c>
      <c r="AR1367" s="15">
        <f t="shared" si="754"/>
        <v>0</v>
      </c>
      <c r="AS1367" s="15"/>
      <c r="AT1367" s="15"/>
      <c r="AU1367" s="51">
        <f t="shared" si="744"/>
        <v>12443</v>
      </c>
      <c r="AV1367" s="51">
        <f t="shared" ca="1" si="745"/>
        <v>31479.371653428883</v>
      </c>
      <c r="AW1367" s="51">
        <f t="shared" ca="1" si="755"/>
        <v>0</v>
      </c>
      <c r="AX1367" s="15">
        <f t="shared" ca="1" si="756"/>
        <v>778.59000121745339</v>
      </c>
      <c r="AY1367" s="51">
        <f t="shared" ca="1" si="757"/>
        <v>-53.957213362372315</v>
      </c>
      <c r="AZ1367" s="52">
        <f t="shared" ca="1" si="746"/>
        <v>0</v>
      </c>
      <c r="BA1367" s="52">
        <f t="shared" ca="1" si="747"/>
        <v>0</v>
      </c>
      <c r="BB1367" s="52">
        <f t="shared" si="758"/>
        <v>0</v>
      </c>
      <c r="BC1367" s="39">
        <f t="shared" si="759"/>
        <v>0</v>
      </c>
      <c r="BD1367" s="51">
        <f t="shared" ca="1" si="760"/>
        <v>0</v>
      </c>
      <c r="BE1367" s="15">
        <f t="shared" ca="1" si="761"/>
        <v>103915.82177290357</v>
      </c>
      <c r="BF1367" s="39">
        <v>-62279.32</v>
      </c>
      <c r="BG1367" s="15">
        <f t="shared" ca="1" si="762"/>
        <v>3412770.5220679436</v>
      </c>
      <c r="BH1367" s="15"/>
      <c r="BI1367" s="15"/>
    </row>
    <row r="1368" spans="1:61" ht="11.25" x14ac:dyDescent="0.2">
      <c r="A1368" s="20">
        <v>50317</v>
      </c>
      <c r="B1368" s="20"/>
      <c r="C1368" s="20">
        <v>1</v>
      </c>
      <c r="D1368" s="20">
        <f t="shared" si="748"/>
        <v>5</v>
      </c>
      <c r="E1368" s="47">
        <f t="shared" si="763"/>
        <v>4</v>
      </c>
      <c r="F1368" s="47">
        <f t="shared" si="764"/>
        <v>54</v>
      </c>
      <c r="G1368" s="21" t="s">
        <v>1448</v>
      </c>
      <c r="H1368" s="29">
        <v>4786</v>
      </c>
      <c r="I1368" s="48"/>
      <c r="J1368" s="29">
        <f t="shared" si="749"/>
        <v>7714.746268656716</v>
      </c>
      <c r="K1368" s="125">
        <v>475401.60000000003</v>
      </c>
      <c r="L1368" s="125">
        <v>1161304.33</v>
      </c>
      <c r="M1368" s="125">
        <v>0</v>
      </c>
      <c r="N1368" s="126">
        <f t="shared" si="731"/>
        <v>795197.84070000006</v>
      </c>
      <c r="O1368" s="126">
        <f t="shared" ca="1" si="732"/>
        <v>1679990.3750722122</v>
      </c>
      <c r="P1368" s="126">
        <f t="shared" ca="1" si="733"/>
        <v>265438</v>
      </c>
      <c r="Q1368" s="49">
        <f t="shared" si="750"/>
        <v>1</v>
      </c>
      <c r="R1368" s="49">
        <f t="shared" si="751"/>
        <v>0</v>
      </c>
      <c r="S1368" s="49">
        <f ca="1">OFFSET(V!$B$7,D1368,Q1368)*H1368</f>
        <v>17564.62</v>
      </c>
      <c r="T1368" s="49">
        <f ca="1">IF(R1368&gt;0,OFFSET(V!$I$7,D1368,R1368)*IF(R1368=1,H1368-9300,IF(R1368=2,H1368-18000,IF(R1368=3,H1368-45000,0))),0)</f>
        <v>0</v>
      </c>
      <c r="U1368" s="49">
        <f>IF(AND(I1368=1,H1368&gt;20000,H1368&lt;=45000),H1368*V!$G$7,0)+IF(AND(I1368=1,H1368&gt;45000,H1368&lt;=50000),V!$G$7/5000*(50000-H1368)*H1368,0)</f>
        <v>0</v>
      </c>
      <c r="V1368" s="50">
        <f t="shared" ca="1" si="734"/>
        <v>17564.62</v>
      </c>
      <c r="W1368" s="51">
        <v>17794.18</v>
      </c>
      <c r="X1368" s="51">
        <v>0</v>
      </c>
      <c r="Y1368" s="52">
        <v>0</v>
      </c>
      <c r="Z1368" s="52">
        <v>131813.98661366393</v>
      </c>
      <c r="AA1368" s="52">
        <v>9156</v>
      </c>
      <c r="AB1368" s="138">
        <f t="shared" si="752"/>
        <v>8156</v>
      </c>
      <c r="AC1368" s="52">
        <v>128637.92342342333</v>
      </c>
      <c r="AD1368" s="138">
        <f t="shared" si="735"/>
        <v>0</v>
      </c>
      <c r="AE1368" s="138">
        <f t="shared" si="736"/>
        <v>4786</v>
      </c>
      <c r="AF1368" s="138">
        <f t="shared" si="737"/>
        <v>0</v>
      </c>
      <c r="AG1368" s="138">
        <f t="shared" si="738"/>
        <v>0</v>
      </c>
      <c r="AH1368" s="29"/>
      <c r="AI1368" s="29"/>
      <c r="AJ1368" s="15"/>
      <c r="AK1368" s="51">
        <f t="shared" ca="1" si="739"/>
        <v>3819196.6661211522</v>
      </c>
      <c r="AL1368" s="15">
        <f t="shared" ca="1" si="740"/>
        <v>4119993.4661211525</v>
      </c>
      <c r="AM1368" s="49">
        <f t="shared" ca="1" si="741"/>
        <v>20991.072512078725</v>
      </c>
      <c r="AN1368" s="49">
        <f t="shared" ca="1" si="742"/>
        <v>0</v>
      </c>
      <c r="AO1368" s="15"/>
      <c r="AP1368" s="49">
        <f t="shared" ca="1" si="743"/>
        <v>74854.974172027403</v>
      </c>
      <c r="AQ1368" s="15">
        <f t="shared" si="753"/>
        <v>128637.92342342333</v>
      </c>
      <c r="AR1368" s="15">
        <f t="shared" si="754"/>
        <v>0</v>
      </c>
      <c r="AS1368" s="15"/>
      <c r="AT1368" s="15"/>
      <c r="AU1368" s="51">
        <f t="shared" si="744"/>
        <v>4078</v>
      </c>
      <c r="AV1368" s="51">
        <f t="shared" ca="1" si="745"/>
        <v>37797.358939616315</v>
      </c>
      <c r="AW1368" s="51">
        <f t="shared" ca="1" si="755"/>
        <v>0</v>
      </c>
      <c r="AX1368" s="15">
        <f t="shared" ca="1" si="756"/>
        <v>0</v>
      </c>
      <c r="AY1368" s="51">
        <f t="shared" ca="1" si="757"/>
        <v>0</v>
      </c>
      <c r="AZ1368" s="52">
        <f t="shared" ca="1" si="746"/>
        <v>0</v>
      </c>
      <c r="BA1368" s="52">
        <f t="shared" ca="1" si="747"/>
        <v>0</v>
      </c>
      <c r="BB1368" s="52">
        <f t="shared" si="758"/>
        <v>0</v>
      </c>
      <c r="BC1368" s="39">
        <f t="shared" si="759"/>
        <v>0</v>
      </c>
      <c r="BD1368" s="51">
        <f t="shared" ca="1" si="760"/>
        <v>0</v>
      </c>
      <c r="BE1368" s="15">
        <f t="shared" ca="1" si="761"/>
        <v>116730.33311164372</v>
      </c>
      <c r="BF1368" s="39">
        <v>-74778.929999999993</v>
      </c>
      <c r="BG1368" s="15">
        <f t="shared" ca="1" si="762"/>
        <v>4182935.9417448747</v>
      </c>
      <c r="BH1368" s="15"/>
      <c r="BI1368" s="15"/>
    </row>
    <row r="1369" spans="1:61" ht="11.25" x14ac:dyDescent="0.2">
      <c r="A1369" s="20">
        <v>50318</v>
      </c>
      <c r="B1369" s="20"/>
      <c r="C1369" s="20">
        <v>1</v>
      </c>
      <c r="D1369" s="20">
        <f t="shared" si="748"/>
        <v>5</v>
      </c>
      <c r="E1369" s="47">
        <f t="shared" si="763"/>
        <v>1</v>
      </c>
      <c r="F1369" s="47">
        <f t="shared" si="764"/>
        <v>51</v>
      </c>
      <c r="G1369" s="21" t="s">
        <v>1449</v>
      </c>
      <c r="H1369" s="29">
        <v>447</v>
      </c>
      <c r="I1369" s="48"/>
      <c r="J1369" s="29">
        <f t="shared" si="749"/>
        <v>720.53731343283584</v>
      </c>
      <c r="K1369" s="125">
        <v>31780.25</v>
      </c>
      <c r="L1369" s="125">
        <v>29475.75</v>
      </c>
      <c r="M1369" s="125">
        <v>0</v>
      </c>
      <c r="N1369" s="126">
        <f t="shared" si="731"/>
        <v>34377.322499999995</v>
      </c>
      <c r="O1369" s="126">
        <f t="shared" ca="1" si="732"/>
        <v>156906.74836132029</v>
      </c>
      <c r="P1369" s="126">
        <f t="shared" ca="1" si="733"/>
        <v>36759</v>
      </c>
      <c r="Q1369" s="49">
        <f t="shared" si="750"/>
        <v>1</v>
      </c>
      <c r="R1369" s="49">
        <f t="shared" si="751"/>
        <v>0</v>
      </c>
      <c r="S1369" s="49">
        <f ca="1">OFFSET(V!$B$7,D1369,Q1369)*H1369</f>
        <v>1640.49</v>
      </c>
      <c r="T1369" s="49">
        <f ca="1">IF(R1369&gt;0,OFFSET(V!$I$7,D1369,R1369)*IF(R1369=1,H1369-9300,IF(R1369=2,H1369-18000,IF(R1369=3,H1369-45000,0))),0)</f>
        <v>0</v>
      </c>
      <c r="U1369" s="49">
        <f>IF(AND(I1369=1,H1369&gt;20000,H1369&lt;=45000),H1369*V!$G$7,0)+IF(AND(I1369=1,H1369&gt;45000,H1369&lt;=50000),V!$G$7/5000*(50000-H1369)*H1369,0)</f>
        <v>0</v>
      </c>
      <c r="V1369" s="50">
        <f t="shared" ca="1" si="734"/>
        <v>1640.49</v>
      </c>
      <c r="W1369" s="51">
        <v>0</v>
      </c>
      <c r="X1369" s="51">
        <v>0</v>
      </c>
      <c r="Y1369" s="52">
        <v>0</v>
      </c>
      <c r="Z1369" s="52">
        <v>25624.44132758733</v>
      </c>
      <c r="AA1369" s="52">
        <v>22528</v>
      </c>
      <c r="AB1369" s="138">
        <f t="shared" si="752"/>
        <v>21528</v>
      </c>
      <c r="AC1369" s="52">
        <v>25007.019406273605</v>
      </c>
      <c r="AD1369" s="138">
        <f t="shared" si="735"/>
        <v>0</v>
      </c>
      <c r="AE1369" s="138">
        <f t="shared" si="736"/>
        <v>447</v>
      </c>
      <c r="AF1369" s="138">
        <f t="shared" si="737"/>
        <v>0</v>
      </c>
      <c r="AG1369" s="138">
        <f t="shared" si="738"/>
        <v>0</v>
      </c>
      <c r="AH1369" s="29"/>
      <c r="AI1369" s="29"/>
      <c r="AJ1369" s="15"/>
      <c r="AK1369" s="51">
        <f t="shared" ca="1" si="739"/>
        <v>356703.07349689829</v>
      </c>
      <c r="AL1369" s="15">
        <f t="shared" ca="1" si="740"/>
        <v>395102.56349689828</v>
      </c>
      <c r="AM1369" s="49">
        <f t="shared" ca="1" si="741"/>
        <v>1960.5117870662743</v>
      </c>
      <c r="AN1369" s="49">
        <f t="shared" ca="1" si="742"/>
        <v>0</v>
      </c>
      <c r="AO1369" s="15"/>
      <c r="AP1369" s="49">
        <f t="shared" ca="1" si="743"/>
        <v>14551.694725469655</v>
      </c>
      <c r="AQ1369" s="15">
        <f t="shared" si="753"/>
        <v>25007.019406273605</v>
      </c>
      <c r="AR1369" s="15">
        <f t="shared" si="754"/>
        <v>0</v>
      </c>
      <c r="AS1369" s="15"/>
      <c r="AT1369" s="15"/>
      <c r="AU1369" s="51">
        <f t="shared" si="744"/>
        <v>10764</v>
      </c>
      <c r="AV1369" s="51">
        <f t="shared" ca="1" si="745"/>
        <v>3530.1753961572281</v>
      </c>
      <c r="AW1369" s="51">
        <f t="shared" ca="1" si="755"/>
        <v>0</v>
      </c>
      <c r="AX1369" s="15">
        <f t="shared" ca="1" si="756"/>
        <v>3838.850715353281</v>
      </c>
      <c r="AY1369" s="51">
        <f t="shared" ca="1" si="757"/>
        <v>-266.03692160280121</v>
      </c>
      <c r="AZ1369" s="52">
        <f t="shared" ca="1" si="746"/>
        <v>0</v>
      </c>
      <c r="BA1369" s="52">
        <f t="shared" ca="1" si="747"/>
        <v>0</v>
      </c>
      <c r="BB1369" s="52">
        <f t="shared" si="758"/>
        <v>0</v>
      </c>
      <c r="BC1369" s="39">
        <f t="shared" si="759"/>
        <v>0</v>
      </c>
      <c r="BD1369" s="51">
        <f t="shared" ca="1" si="760"/>
        <v>0</v>
      </c>
      <c r="BE1369" s="15">
        <f t="shared" ca="1" si="761"/>
        <v>28579.833200024084</v>
      </c>
      <c r="BF1369" s="39">
        <v>-6984.16</v>
      </c>
      <c r="BG1369" s="15">
        <f t="shared" ca="1" si="762"/>
        <v>418658.74848398869</v>
      </c>
      <c r="BH1369" s="15"/>
      <c r="BI1369" s="15"/>
    </row>
    <row r="1370" spans="1:61" ht="11.25" x14ac:dyDescent="0.2">
      <c r="A1370" s="20">
        <v>50319</v>
      </c>
      <c r="B1370" s="20"/>
      <c r="C1370" s="20">
        <v>1</v>
      </c>
      <c r="D1370" s="20">
        <f t="shared" si="748"/>
        <v>5</v>
      </c>
      <c r="E1370" s="47">
        <f t="shared" si="763"/>
        <v>4</v>
      </c>
      <c r="F1370" s="47">
        <f t="shared" si="764"/>
        <v>54</v>
      </c>
      <c r="G1370" s="21" t="s">
        <v>1450</v>
      </c>
      <c r="H1370" s="29">
        <v>3355</v>
      </c>
      <c r="I1370" s="48"/>
      <c r="J1370" s="29">
        <f t="shared" si="749"/>
        <v>5408.059701492537</v>
      </c>
      <c r="K1370" s="125">
        <v>356789.45</v>
      </c>
      <c r="L1370" s="125">
        <v>920080.08</v>
      </c>
      <c r="M1370" s="125">
        <v>0</v>
      </c>
      <c r="N1370" s="126">
        <f t="shared" si="731"/>
        <v>615719.63520000002</v>
      </c>
      <c r="O1370" s="126">
        <f t="shared" ca="1" si="732"/>
        <v>1177678.1672309386</v>
      </c>
      <c r="P1370" s="126">
        <f t="shared" ca="1" si="733"/>
        <v>168588</v>
      </c>
      <c r="Q1370" s="49">
        <f t="shared" si="750"/>
        <v>1</v>
      </c>
      <c r="R1370" s="49">
        <f t="shared" si="751"/>
        <v>0</v>
      </c>
      <c r="S1370" s="49">
        <f ca="1">OFFSET(V!$B$7,D1370,Q1370)*H1370</f>
        <v>12312.85</v>
      </c>
      <c r="T1370" s="49">
        <f ca="1">IF(R1370&gt;0,OFFSET(V!$I$7,D1370,R1370)*IF(R1370=1,H1370-9300,IF(R1370=2,H1370-18000,IF(R1370=3,H1370-45000,0))),0)</f>
        <v>0</v>
      </c>
      <c r="U1370" s="49">
        <f>IF(AND(I1370=1,H1370&gt;20000,H1370&lt;=45000),H1370*V!$G$7,0)+IF(AND(I1370=1,H1370&gt;45000,H1370&lt;=50000),V!$G$7/5000*(50000-H1370)*H1370,0)</f>
        <v>0</v>
      </c>
      <c r="V1370" s="50">
        <f t="shared" ca="1" si="734"/>
        <v>12312.85</v>
      </c>
      <c r="W1370" s="51">
        <v>13041.15</v>
      </c>
      <c r="X1370" s="51">
        <v>0</v>
      </c>
      <c r="Y1370" s="52">
        <v>0</v>
      </c>
      <c r="Z1370" s="52">
        <v>190969.67362630175</v>
      </c>
      <c r="AA1370" s="52">
        <v>81360</v>
      </c>
      <c r="AB1370" s="138">
        <f t="shared" si="752"/>
        <v>80360</v>
      </c>
      <c r="AC1370" s="52">
        <v>186368.25183155356</v>
      </c>
      <c r="AD1370" s="138">
        <f t="shared" si="735"/>
        <v>0</v>
      </c>
      <c r="AE1370" s="138">
        <f t="shared" si="736"/>
        <v>3355</v>
      </c>
      <c r="AF1370" s="138">
        <f t="shared" si="737"/>
        <v>0</v>
      </c>
      <c r="AG1370" s="138">
        <f t="shared" si="738"/>
        <v>0</v>
      </c>
      <c r="AH1370" s="29"/>
      <c r="AI1370" s="29"/>
      <c r="AJ1370" s="15"/>
      <c r="AK1370" s="51">
        <f t="shared" ca="1" si="739"/>
        <v>2677268.0348592699</v>
      </c>
      <c r="AL1370" s="15">
        <f t="shared" ca="1" si="740"/>
        <v>2871210.0348592699</v>
      </c>
      <c r="AM1370" s="49">
        <f t="shared" ca="1" si="741"/>
        <v>14714.803234020919</v>
      </c>
      <c r="AN1370" s="49">
        <f t="shared" ca="1" si="742"/>
        <v>0</v>
      </c>
      <c r="AO1370" s="15"/>
      <c r="AP1370" s="49">
        <f t="shared" ca="1" si="743"/>
        <v>108448.50652180705</v>
      </c>
      <c r="AQ1370" s="15">
        <f t="shared" si="753"/>
        <v>186368.25183155356</v>
      </c>
      <c r="AR1370" s="15">
        <f t="shared" si="754"/>
        <v>0</v>
      </c>
      <c r="AS1370" s="15"/>
      <c r="AT1370" s="15"/>
      <c r="AU1370" s="51">
        <f t="shared" si="744"/>
        <v>40180</v>
      </c>
      <c r="AV1370" s="51">
        <f t="shared" ca="1" si="745"/>
        <v>26496.059181448549</v>
      </c>
      <c r="AW1370" s="51">
        <f t="shared" ca="1" si="755"/>
        <v>0</v>
      </c>
      <c r="AX1370" s="15">
        <f t="shared" ca="1" si="756"/>
        <v>0</v>
      </c>
      <c r="AY1370" s="51">
        <f t="shared" ca="1" si="757"/>
        <v>0</v>
      </c>
      <c r="AZ1370" s="52">
        <f t="shared" ca="1" si="746"/>
        <v>0</v>
      </c>
      <c r="BA1370" s="52">
        <f t="shared" ca="1" si="747"/>
        <v>0</v>
      </c>
      <c r="BB1370" s="52">
        <f t="shared" si="758"/>
        <v>0</v>
      </c>
      <c r="BC1370" s="39">
        <f t="shared" si="759"/>
        <v>0</v>
      </c>
      <c r="BD1370" s="51">
        <f t="shared" ca="1" si="760"/>
        <v>0</v>
      </c>
      <c r="BE1370" s="15">
        <f t="shared" ca="1" si="761"/>
        <v>175124.56570325559</v>
      </c>
      <c r="BF1370" s="39">
        <v>-52420.25</v>
      </c>
      <c r="BG1370" s="15">
        <f t="shared" ca="1" si="762"/>
        <v>3008629.1537965462</v>
      </c>
      <c r="BH1370" s="15"/>
      <c r="BI1370" s="15"/>
    </row>
    <row r="1371" spans="1:61" ht="11.25" x14ac:dyDescent="0.2">
      <c r="A1371" s="20">
        <v>50320</v>
      </c>
      <c r="B1371" s="20"/>
      <c r="C1371" s="20">
        <v>1</v>
      </c>
      <c r="D1371" s="20">
        <f t="shared" si="748"/>
        <v>5</v>
      </c>
      <c r="E1371" s="47">
        <f t="shared" si="763"/>
        <v>4</v>
      </c>
      <c r="F1371" s="47">
        <f t="shared" si="764"/>
        <v>54</v>
      </c>
      <c r="G1371" s="21" t="s">
        <v>1451</v>
      </c>
      <c r="H1371" s="29">
        <v>2555</v>
      </c>
      <c r="I1371" s="48"/>
      <c r="J1371" s="29">
        <f t="shared" si="749"/>
        <v>4118.5074626865671</v>
      </c>
      <c r="K1371" s="125">
        <v>183398.45</v>
      </c>
      <c r="L1371" s="125">
        <v>767460.65</v>
      </c>
      <c r="M1371" s="125">
        <v>0</v>
      </c>
      <c r="N1371" s="126">
        <f t="shared" si="731"/>
        <v>431356.53749999998</v>
      </c>
      <c r="O1371" s="126">
        <f t="shared" ca="1" si="732"/>
        <v>896860.7204992692</v>
      </c>
      <c r="P1371" s="126">
        <f t="shared" ca="1" si="733"/>
        <v>139651</v>
      </c>
      <c r="Q1371" s="49">
        <f t="shared" si="750"/>
        <v>1</v>
      </c>
      <c r="R1371" s="49">
        <f t="shared" si="751"/>
        <v>0</v>
      </c>
      <c r="S1371" s="49">
        <f ca="1">OFFSET(V!$B$7,D1371,Q1371)*H1371</f>
        <v>9376.85</v>
      </c>
      <c r="T1371" s="49">
        <f ca="1">IF(R1371&gt;0,OFFSET(V!$I$7,D1371,R1371)*IF(R1371=1,H1371-9300,IF(R1371=2,H1371-18000,IF(R1371=3,H1371-45000,0))),0)</f>
        <v>0</v>
      </c>
      <c r="U1371" s="49">
        <f>IF(AND(I1371=1,H1371&gt;20000,H1371&lt;=45000),H1371*V!$G$7,0)+IF(AND(I1371=1,H1371&gt;45000,H1371&lt;=50000),V!$G$7/5000*(50000-H1371)*H1371,0)</f>
        <v>0</v>
      </c>
      <c r="V1371" s="50">
        <f t="shared" ca="1" si="734"/>
        <v>9376.85</v>
      </c>
      <c r="W1371" s="51">
        <v>9394.99</v>
      </c>
      <c r="X1371" s="51">
        <v>0</v>
      </c>
      <c r="Y1371" s="52">
        <v>0</v>
      </c>
      <c r="Z1371" s="52">
        <v>66495.643263591628</v>
      </c>
      <c r="AA1371" s="52">
        <v>0</v>
      </c>
      <c r="AB1371" s="138">
        <f t="shared" si="752"/>
        <v>0</v>
      </c>
      <c r="AC1371" s="52">
        <v>64893.42812461812</v>
      </c>
      <c r="AD1371" s="138">
        <f t="shared" si="735"/>
        <v>0</v>
      </c>
      <c r="AE1371" s="138">
        <f t="shared" si="736"/>
        <v>2555</v>
      </c>
      <c r="AF1371" s="138">
        <f t="shared" si="737"/>
        <v>0</v>
      </c>
      <c r="AG1371" s="138">
        <f t="shared" si="738"/>
        <v>0</v>
      </c>
      <c r="AH1371" s="29"/>
      <c r="AI1371" s="29"/>
      <c r="AJ1371" s="15"/>
      <c r="AK1371" s="51">
        <f t="shared" ca="1" si="739"/>
        <v>2038873.2724487139</v>
      </c>
      <c r="AL1371" s="15">
        <f t="shared" ca="1" si="740"/>
        <v>2197296.1124487142</v>
      </c>
      <c r="AM1371" s="49">
        <f t="shared" ca="1" si="741"/>
        <v>11206.057306385528</v>
      </c>
      <c r="AN1371" s="49">
        <f t="shared" ca="1" si="742"/>
        <v>0</v>
      </c>
      <c r="AO1371" s="15"/>
      <c r="AP1371" s="49">
        <f t="shared" ca="1" si="743"/>
        <v>37761.771621681044</v>
      </c>
      <c r="AQ1371" s="15">
        <f t="shared" si="753"/>
        <v>64893.42812461812</v>
      </c>
      <c r="AR1371" s="15">
        <f t="shared" si="754"/>
        <v>0</v>
      </c>
      <c r="AS1371" s="15"/>
      <c r="AT1371" s="15"/>
      <c r="AU1371" s="51">
        <f t="shared" si="744"/>
        <v>0</v>
      </c>
      <c r="AV1371" s="51">
        <f t="shared" ca="1" si="745"/>
        <v>20178.071895261113</v>
      </c>
      <c r="AW1371" s="51">
        <f t="shared" ca="1" si="755"/>
        <v>464.24179521414771</v>
      </c>
      <c r="AX1371" s="15">
        <f t="shared" ca="1" si="756"/>
        <v>0</v>
      </c>
      <c r="AY1371" s="51">
        <f t="shared" ca="1" si="757"/>
        <v>0</v>
      </c>
      <c r="AZ1371" s="52">
        <f t="shared" ca="1" si="746"/>
        <v>0</v>
      </c>
      <c r="BA1371" s="52">
        <f t="shared" ca="1" si="747"/>
        <v>0</v>
      </c>
      <c r="BB1371" s="52">
        <f t="shared" si="758"/>
        <v>0</v>
      </c>
      <c r="BC1371" s="39">
        <f t="shared" si="759"/>
        <v>0</v>
      </c>
      <c r="BD1371" s="51">
        <f t="shared" ca="1" si="760"/>
        <v>0</v>
      </c>
      <c r="BE1371" s="15">
        <f t="shared" ca="1" si="761"/>
        <v>58404.085312156305</v>
      </c>
      <c r="BF1371" s="39">
        <v>-39920.639999999999</v>
      </c>
      <c r="BG1371" s="15">
        <f t="shared" ca="1" si="762"/>
        <v>2226985.6150672561</v>
      </c>
      <c r="BH1371" s="15"/>
      <c r="BI1371" s="15"/>
    </row>
    <row r="1372" spans="1:61" ht="11.25" x14ac:dyDescent="0.2">
      <c r="A1372" s="20">
        <v>50321</v>
      </c>
      <c r="B1372" s="20"/>
      <c r="C1372" s="20">
        <v>1</v>
      </c>
      <c r="D1372" s="20">
        <f t="shared" si="748"/>
        <v>5</v>
      </c>
      <c r="E1372" s="47">
        <f t="shared" si="763"/>
        <v>4</v>
      </c>
      <c r="F1372" s="47">
        <f t="shared" si="764"/>
        <v>54</v>
      </c>
      <c r="G1372" s="21" t="s">
        <v>1452</v>
      </c>
      <c r="H1372" s="29">
        <v>3305</v>
      </c>
      <c r="I1372" s="48"/>
      <c r="J1372" s="29">
        <f t="shared" si="749"/>
        <v>5327.4626865671644</v>
      </c>
      <c r="K1372" s="125">
        <v>290826.8</v>
      </c>
      <c r="L1372" s="125">
        <v>384051.46</v>
      </c>
      <c r="M1372" s="125">
        <v>0</v>
      </c>
      <c r="N1372" s="126">
        <f t="shared" si="731"/>
        <v>359175.36540000001</v>
      </c>
      <c r="O1372" s="126">
        <f t="shared" ca="1" si="732"/>
        <v>1160127.0768102093</v>
      </c>
      <c r="P1372" s="126">
        <f t="shared" ca="1" si="733"/>
        <v>240286</v>
      </c>
      <c r="Q1372" s="49">
        <f t="shared" si="750"/>
        <v>1</v>
      </c>
      <c r="R1372" s="49">
        <f t="shared" si="751"/>
        <v>0</v>
      </c>
      <c r="S1372" s="49">
        <f ca="1">OFFSET(V!$B$7,D1372,Q1372)*H1372</f>
        <v>12129.35</v>
      </c>
      <c r="T1372" s="49">
        <f ca="1">IF(R1372&gt;0,OFFSET(V!$I$7,D1372,R1372)*IF(R1372=1,H1372-9300,IF(R1372=2,H1372-18000,IF(R1372=3,H1372-45000,0))),0)</f>
        <v>0</v>
      </c>
      <c r="U1372" s="49">
        <f>IF(AND(I1372=1,H1372&gt;20000,H1372&lt;=45000),H1372*V!$G$7,0)+IF(AND(I1372=1,H1372&gt;45000,H1372&lt;=50000),V!$G$7/5000*(50000-H1372)*H1372,0)</f>
        <v>0</v>
      </c>
      <c r="V1372" s="50">
        <f t="shared" ca="1" si="734"/>
        <v>12129.35</v>
      </c>
      <c r="W1372" s="51">
        <v>11627.880000000001</v>
      </c>
      <c r="X1372" s="51">
        <v>0</v>
      </c>
      <c r="Y1372" s="52">
        <v>0</v>
      </c>
      <c r="Z1372" s="52">
        <v>81190.090332332868</v>
      </c>
      <c r="AA1372" s="52">
        <v>31788</v>
      </c>
      <c r="AB1372" s="138">
        <f t="shared" si="752"/>
        <v>30788</v>
      </c>
      <c r="AC1372" s="52">
        <v>79233.811913468162</v>
      </c>
      <c r="AD1372" s="138">
        <f t="shared" si="735"/>
        <v>0</v>
      </c>
      <c r="AE1372" s="138">
        <f t="shared" si="736"/>
        <v>3305</v>
      </c>
      <c r="AF1372" s="138">
        <f t="shared" si="737"/>
        <v>0</v>
      </c>
      <c r="AG1372" s="138">
        <f t="shared" si="738"/>
        <v>0</v>
      </c>
      <c r="AH1372" s="29"/>
      <c r="AI1372" s="29"/>
      <c r="AJ1372" s="15"/>
      <c r="AK1372" s="51">
        <f t="shared" ca="1" si="739"/>
        <v>2637368.3622086104</v>
      </c>
      <c r="AL1372" s="15">
        <f t="shared" ca="1" si="740"/>
        <v>2901411.5922086104</v>
      </c>
      <c r="AM1372" s="49">
        <f t="shared" ca="1" si="741"/>
        <v>14495.506613543706</v>
      </c>
      <c r="AN1372" s="49">
        <f t="shared" ca="1" si="742"/>
        <v>0</v>
      </c>
      <c r="AO1372" s="15"/>
      <c r="AP1372" s="49">
        <f t="shared" ca="1" si="743"/>
        <v>46106.504104636137</v>
      </c>
      <c r="AQ1372" s="15">
        <f t="shared" si="753"/>
        <v>79233.811913468162</v>
      </c>
      <c r="AR1372" s="15">
        <f t="shared" si="754"/>
        <v>0</v>
      </c>
      <c r="AS1372" s="15"/>
      <c r="AT1372" s="15"/>
      <c r="AU1372" s="51">
        <f t="shared" si="744"/>
        <v>15394</v>
      </c>
      <c r="AV1372" s="51">
        <f t="shared" ca="1" si="745"/>
        <v>26101.184976061832</v>
      </c>
      <c r="AW1372" s="51">
        <f t="shared" ca="1" si="755"/>
        <v>0</v>
      </c>
      <c r="AX1372" s="15">
        <f t="shared" ca="1" si="756"/>
        <v>8367.8771672298026</v>
      </c>
      <c r="AY1372" s="51">
        <f t="shared" ca="1" si="757"/>
        <v>-579.90384283940989</v>
      </c>
      <c r="AZ1372" s="52">
        <f t="shared" ca="1" si="746"/>
        <v>0</v>
      </c>
      <c r="BA1372" s="52">
        <f t="shared" ca="1" si="747"/>
        <v>0</v>
      </c>
      <c r="BB1372" s="52">
        <f t="shared" si="758"/>
        <v>0</v>
      </c>
      <c r="BC1372" s="39">
        <f t="shared" si="759"/>
        <v>0</v>
      </c>
      <c r="BD1372" s="51">
        <f t="shared" ca="1" si="760"/>
        <v>0</v>
      </c>
      <c r="BE1372" s="15">
        <f t="shared" ca="1" si="761"/>
        <v>87021.785237858552</v>
      </c>
      <c r="BF1372" s="39">
        <v>-51639.02</v>
      </c>
      <c r="BG1372" s="15">
        <f t="shared" ca="1" si="762"/>
        <v>2951289.8640600126</v>
      </c>
      <c r="BH1372" s="15"/>
      <c r="BI1372" s="15"/>
    </row>
    <row r="1373" spans="1:61" ht="11.25" x14ac:dyDescent="0.2">
      <c r="A1373" s="20">
        <v>50322</v>
      </c>
      <c r="B1373" s="20"/>
      <c r="C1373" s="20">
        <v>1</v>
      </c>
      <c r="D1373" s="20">
        <f t="shared" si="748"/>
        <v>5</v>
      </c>
      <c r="E1373" s="47">
        <f t="shared" si="763"/>
        <v>4</v>
      </c>
      <c r="F1373" s="47">
        <f t="shared" si="764"/>
        <v>54</v>
      </c>
      <c r="G1373" s="21" t="s">
        <v>1453</v>
      </c>
      <c r="H1373" s="29">
        <v>3716</v>
      </c>
      <c r="I1373" s="48"/>
      <c r="J1373" s="29">
        <f t="shared" si="749"/>
        <v>5989.9701492537315</v>
      </c>
      <c r="K1373" s="125">
        <v>315612.65000000002</v>
      </c>
      <c r="L1373" s="125">
        <v>1290630.75</v>
      </c>
      <c r="M1373" s="125">
        <v>0</v>
      </c>
      <c r="N1373" s="126">
        <f t="shared" si="731"/>
        <v>730587.10049999994</v>
      </c>
      <c r="O1373" s="126">
        <f t="shared" ca="1" si="732"/>
        <v>1304397.0400686045</v>
      </c>
      <c r="P1373" s="126">
        <f t="shared" ca="1" si="733"/>
        <v>172143</v>
      </c>
      <c r="Q1373" s="49">
        <f t="shared" si="750"/>
        <v>1</v>
      </c>
      <c r="R1373" s="49">
        <f t="shared" si="751"/>
        <v>0</v>
      </c>
      <c r="S1373" s="49">
        <f ca="1">OFFSET(V!$B$7,D1373,Q1373)*H1373</f>
        <v>13637.72</v>
      </c>
      <c r="T1373" s="49">
        <f ca="1">IF(R1373&gt;0,OFFSET(V!$I$7,D1373,R1373)*IF(R1373=1,H1373-9300,IF(R1373=2,H1373-18000,IF(R1373=3,H1373-45000,0))),0)</f>
        <v>0</v>
      </c>
      <c r="U1373" s="49">
        <f>IF(AND(I1373=1,H1373&gt;20000,H1373&lt;=45000),H1373*V!$G$7,0)+IF(AND(I1373=1,H1373&gt;45000,H1373&lt;=50000),V!$G$7/5000*(50000-H1373)*H1373,0)</f>
        <v>0</v>
      </c>
      <c r="V1373" s="50">
        <f t="shared" ca="1" si="734"/>
        <v>13637.72</v>
      </c>
      <c r="W1373" s="51">
        <v>12026.2</v>
      </c>
      <c r="X1373" s="51">
        <v>0</v>
      </c>
      <c r="Y1373" s="52">
        <v>0</v>
      </c>
      <c r="Z1373" s="52">
        <v>86102.773922080189</v>
      </c>
      <c r="AA1373" s="52">
        <v>1044</v>
      </c>
      <c r="AB1373" s="138">
        <f t="shared" si="752"/>
        <v>44</v>
      </c>
      <c r="AC1373" s="52">
        <v>84028.124198959078</v>
      </c>
      <c r="AD1373" s="138">
        <f t="shared" si="735"/>
        <v>0</v>
      </c>
      <c r="AE1373" s="138">
        <f t="shared" si="736"/>
        <v>3716</v>
      </c>
      <c r="AF1373" s="138">
        <f t="shared" si="737"/>
        <v>0</v>
      </c>
      <c r="AG1373" s="138">
        <f t="shared" si="738"/>
        <v>0</v>
      </c>
      <c r="AH1373" s="29"/>
      <c r="AI1373" s="29"/>
      <c r="AJ1373" s="15"/>
      <c r="AK1373" s="51">
        <f t="shared" ca="1" si="739"/>
        <v>2965343.6713970336</v>
      </c>
      <c r="AL1373" s="15">
        <f t="shared" ca="1" si="740"/>
        <v>3163150.591397034</v>
      </c>
      <c r="AM1373" s="49">
        <f t="shared" ca="1" si="741"/>
        <v>16298.124833866388</v>
      </c>
      <c r="AN1373" s="49">
        <f t="shared" ca="1" si="742"/>
        <v>0</v>
      </c>
      <c r="AO1373" s="15"/>
      <c r="AP1373" s="49">
        <f t="shared" ca="1" si="743"/>
        <v>48896.335538106781</v>
      </c>
      <c r="AQ1373" s="15">
        <f t="shared" si="753"/>
        <v>84028.124198959078</v>
      </c>
      <c r="AR1373" s="15">
        <f t="shared" si="754"/>
        <v>0</v>
      </c>
      <c r="AS1373" s="15"/>
      <c r="AT1373" s="15"/>
      <c r="AU1373" s="51">
        <f t="shared" si="744"/>
        <v>22</v>
      </c>
      <c r="AV1373" s="51">
        <f t="shared" ca="1" si="745"/>
        <v>29347.050944340626</v>
      </c>
      <c r="AW1373" s="51">
        <f t="shared" ca="1" si="755"/>
        <v>0</v>
      </c>
      <c r="AX1373" s="15">
        <f t="shared" ca="1" si="756"/>
        <v>0</v>
      </c>
      <c r="AY1373" s="51">
        <f t="shared" ca="1" si="757"/>
        <v>0</v>
      </c>
      <c r="AZ1373" s="52">
        <f t="shared" ca="1" si="746"/>
        <v>0</v>
      </c>
      <c r="BA1373" s="52">
        <f t="shared" ca="1" si="747"/>
        <v>0</v>
      </c>
      <c r="BB1373" s="52">
        <f t="shared" si="758"/>
        <v>0</v>
      </c>
      <c r="BC1373" s="39">
        <f t="shared" si="759"/>
        <v>0</v>
      </c>
      <c r="BD1373" s="51">
        <f t="shared" ca="1" si="760"/>
        <v>0</v>
      </c>
      <c r="BE1373" s="15">
        <f t="shared" ca="1" si="761"/>
        <v>78265.386482447415</v>
      </c>
      <c r="BF1373" s="39">
        <v>-58060.7</v>
      </c>
      <c r="BG1373" s="15">
        <f t="shared" ca="1" si="762"/>
        <v>3199653.4027133477</v>
      </c>
      <c r="BH1373" s="15"/>
      <c r="BI1373" s="15"/>
    </row>
    <row r="1374" spans="1:61" ht="11.25" x14ac:dyDescent="0.2">
      <c r="A1374" s="20">
        <v>50323</v>
      </c>
      <c r="B1374" s="20"/>
      <c r="C1374" s="20">
        <v>1</v>
      </c>
      <c r="D1374" s="20">
        <f t="shared" si="748"/>
        <v>5</v>
      </c>
      <c r="E1374" s="47">
        <f t="shared" si="763"/>
        <v>4</v>
      </c>
      <c r="F1374" s="47">
        <f t="shared" si="764"/>
        <v>54</v>
      </c>
      <c r="G1374" s="21" t="s">
        <v>1454</v>
      </c>
      <c r="H1374" s="29">
        <v>3095</v>
      </c>
      <c r="I1374" s="48"/>
      <c r="J1374" s="29">
        <f t="shared" si="749"/>
        <v>4988.9552238805973</v>
      </c>
      <c r="K1374" s="125">
        <v>391744.15</v>
      </c>
      <c r="L1374" s="125">
        <v>518815.27</v>
      </c>
      <c r="M1374" s="125">
        <v>0</v>
      </c>
      <c r="N1374" s="126">
        <f t="shared" si="731"/>
        <v>484393.74329999997</v>
      </c>
      <c r="O1374" s="126">
        <f t="shared" ca="1" si="732"/>
        <v>1086412.4970431461</v>
      </c>
      <c r="P1374" s="126">
        <f t="shared" ca="1" si="733"/>
        <v>180606</v>
      </c>
      <c r="Q1374" s="49">
        <f t="shared" si="750"/>
        <v>1</v>
      </c>
      <c r="R1374" s="49">
        <f t="shared" si="751"/>
        <v>0</v>
      </c>
      <c r="S1374" s="49">
        <f ca="1">OFFSET(V!$B$7,D1374,Q1374)*H1374</f>
        <v>11358.65</v>
      </c>
      <c r="T1374" s="49">
        <f ca="1">IF(R1374&gt;0,OFFSET(V!$I$7,D1374,R1374)*IF(R1374=1,H1374-9300,IF(R1374=2,H1374-18000,IF(R1374=3,H1374-45000,0))),0)</f>
        <v>0</v>
      </c>
      <c r="U1374" s="49">
        <f>IF(AND(I1374=1,H1374&gt;20000,H1374&lt;=45000),H1374*V!$G$7,0)+IF(AND(I1374=1,H1374&gt;45000,H1374&lt;=50000),V!$G$7/5000*(50000-H1374)*H1374,0)</f>
        <v>0</v>
      </c>
      <c r="V1374" s="50">
        <f t="shared" ca="1" si="734"/>
        <v>11358.65</v>
      </c>
      <c r="W1374" s="51">
        <v>10915.5</v>
      </c>
      <c r="X1374" s="51">
        <v>0</v>
      </c>
      <c r="Y1374" s="52">
        <v>0</v>
      </c>
      <c r="Z1374" s="52">
        <v>167759.48198803802</v>
      </c>
      <c r="AA1374" s="52">
        <v>65476</v>
      </c>
      <c r="AB1374" s="138">
        <f t="shared" si="752"/>
        <v>64476</v>
      </c>
      <c r="AC1374" s="52">
        <v>163717.31067341362</v>
      </c>
      <c r="AD1374" s="138">
        <f t="shared" si="735"/>
        <v>0</v>
      </c>
      <c r="AE1374" s="138">
        <f t="shared" si="736"/>
        <v>3095</v>
      </c>
      <c r="AF1374" s="138">
        <f t="shared" si="737"/>
        <v>0</v>
      </c>
      <c r="AG1374" s="138">
        <f t="shared" si="738"/>
        <v>0</v>
      </c>
      <c r="AH1374" s="29"/>
      <c r="AI1374" s="29"/>
      <c r="AJ1374" s="15"/>
      <c r="AK1374" s="51">
        <f t="shared" ca="1" si="739"/>
        <v>2469789.7370758392</v>
      </c>
      <c r="AL1374" s="15">
        <f t="shared" ca="1" si="740"/>
        <v>2672669.8870758391</v>
      </c>
      <c r="AM1374" s="49">
        <f t="shared" ca="1" si="741"/>
        <v>13574.460807539417</v>
      </c>
      <c r="AN1374" s="49">
        <f t="shared" ca="1" si="742"/>
        <v>0</v>
      </c>
      <c r="AO1374" s="15"/>
      <c r="AP1374" s="49">
        <f t="shared" ca="1" si="743"/>
        <v>95267.824105287698</v>
      </c>
      <c r="AQ1374" s="15">
        <f t="shared" si="753"/>
        <v>163717.31067341362</v>
      </c>
      <c r="AR1374" s="15">
        <f t="shared" si="754"/>
        <v>0</v>
      </c>
      <c r="AS1374" s="15"/>
      <c r="AT1374" s="15"/>
      <c r="AU1374" s="51">
        <f t="shared" si="744"/>
        <v>32238</v>
      </c>
      <c r="AV1374" s="51">
        <f t="shared" ca="1" si="745"/>
        <v>24442.713313437631</v>
      </c>
      <c r="AW1374" s="51">
        <f t="shared" ca="1" si="755"/>
        <v>0</v>
      </c>
      <c r="AX1374" s="15">
        <f t="shared" ca="1" si="756"/>
        <v>0</v>
      </c>
      <c r="AY1374" s="51">
        <f t="shared" ca="1" si="757"/>
        <v>0</v>
      </c>
      <c r="AZ1374" s="52">
        <f t="shared" ca="1" si="746"/>
        <v>0</v>
      </c>
      <c r="BA1374" s="52">
        <f t="shared" ca="1" si="747"/>
        <v>0</v>
      </c>
      <c r="BB1374" s="52">
        <f t="shared" si="758"/>
        <v>0</v>
      </c>
      <c r="BC1374" s="39">
        <f t="shared" si="759"/>
        <v>0</v>
      </c>
      <c r="BD1374" s="51">
        <f t="shared" ca="1" si="760"/>
        <v>0</v>
      </c>
      <c r="BE1374" s="15">
        <f t="shared" ca="1" si="761"/>
        <v>151948.53741872532</v>
      </c>
      <c r="BF1374" s="39">
        <v>-48357.87</v>
      </c>
      <c r="BG1374" s="15">
        <f t="shared" ca="1" si="762"/>
        <v>2789835.0153021039</v>
      </c>
      <c r="BH1374" s="15"/>
      <c r="BI1374" s="15"/>
    </row>
    <row r="1375" spans="1:61" ht="11.25" x14ac:dyDescent="0.2">
      <c r="A1375" s="20">
        <v>50324</v>
      </c>
      <c r="B1375" s="20"/>
      <c r="C1375" s="20">
        <v>1</v>
      </c>
      <c r="D1375" s="20">
        <f t="shared" si="748"/>
        <v>5</v>
      </c>
      <c r="E1375" s="47">
        <f t="shared" si="763"/>
        <v>5</v>
      </c>
      <c r="F1375" s="47">
        <f t="shared" si="764"/>
        <v>55</v>
      </c>
      <c r="G1375" s="21" t="s">
        <v>1455</v>
      </c>
      <c r="H1375" s="29">
        <v>5944</v>
      </c>
      <c r="I1375" s="48"/>
      <c r="J1375" s="29">
        <f t="shared" si="749"/>
        <v>9581.373134328358</v>
      </c>
      <c r="K1375" s="125">
        <v>562570.19999999995</v>
      </c>
      <c r="L1375" s="125">
        <v>1769647.84</v>
      </c>
      <c r="M1375" s="125">
        <v>0</v>
      </c>
      <c r="N1375" s="126">
        <f t="shared" si="731"/>
        <v>1095213.2016</v>
      </c>
      <c r="O1375" s="126">
        <f t="shared" ca="1" si="732"/>
        <v>2086473.6292163038</v>
      </c>
      <c r="P1375" s="126">
        <f t="shared" ca="1" si="733"/>
        <v>297378</v>
      </c>
      <c r="Q1375" s="49">
        <f t="shared" si="750"/>
        <v>1</v>
      </c>
      <c r="R1375" s="49">
        <f t="shared" si="751"/>
        <v>0</v>
      </c>
      <c r="S1375" s="49">
        <f ca="1">OFFSET(V!$B$7,D1375,Q1375)*H1375</f>
        <v>21814.48</v>
      </c>
      <c r="T1375" s="49">
        <f ca="1">IF(R1375&gt;0,OFFSET(V!$I$7,D1375,R1375)*IF(R1375=1,H1375-9300,IF(R1375=2,H1375-18000,IF(R1375=3,H1375-45000,0))),0)</f>
        <v>0</v>
      </c>
      <c r="U1375" s="49">
        <f>IF(AND(I1375=1,H1375&gt;20000,H1375&lt;=45000),H1375*V!$G$7,0)+IF(AND(I1375=1,H1375&gt;45000,H1375&lt;=50000),V!$G$7/5000*(50000-H1375)*H1375,0)</f>
        <v>0</v>
      </c>
      <c r="V1375" s="50">
        <f t="shared" ca="1" si="734"/>
        <v>21814.48</v>
      </c>
      <c r="W1375" s="51">
        <v>22442.94</v>
      </c>
      <c r="X1375" s="51">
        <v>0</v>
      </c>
      <c r="Y1375" s="52">
        <v>0</v>
      </c>
      <c r="Z1375" s="52">
        <v>160123.398472417</v>
      </c>
      <c r="AA1375" s="52">
        <v>17233</v>
      </c>
      <c r="AB1375" s="138">
        <f t="shared" si="752"/>
        <v>16233</v>
      </c>
      <c r="AC1375" s="52">
        <v>156265.21889034408</v>
      </c>
      <c r="AD1375" s="138">
        <f t="shared" si="735"/>
        <v>0</v>
      </c>
      <c r="AE1375" s="138">
        <f t="shared" si="736"/>
        <v>5944</v>
      </c>
      <c r="AF1375" s="138">
        <f t="shared" si="737"/>
        <v>0</v>
      </c>
      <c r="AG1375" s="138">
        <f t="shared" si="738"/>
        <v>0</v>
      </c>
      <c r="AH1375" s="29"/>
      <c r="AI1375" s="29"/>
      <c r="AJ1375" s="15"/>
      <c r="AK1375" s="51">
        <f t="shared" ca="1" si="739"/>
        <v>4743273.0847104322</v>
      </c>
      <c r="AL1375" s="15">
        <f t="shared" ca="1" si="740"/>
        <v>5084908.5047104331</v>
      </c>
      <c r="AM1375" s="49">
        <f t="shared" ca="1" si="741"/>
        <v>26069.982242330952</v>
      </c>
      <c r="AN1375" s="49">
        <f t="shared" ca="1" si="742"/>
        <v>0</v>
      </c>
      <c r="AO1375" s="15"/>
      <c r="AP1375" s="49">
        <f t="shared" ca="1" si="743"/>
        <v>90931.419077097744</v>
      </c>
      <c r="AQ1375" s="15">
        <f t="shared" si="753"/>
        <v>156265.21889034408</v>
      </c>
      <c r="AR1375" s="15">
        <f t="shared" si="754"/>
        <v>0</v>
      </c>
      <c r="AS1375" s="15"/>
      <c r="AT1375" s="15"/>
      <c r="AU1375" s="51">
        <f t="shared" si="744"/>
        <v>8116.5</v>
      </c>
      <c r="AV1375" s="51">
        <f t="shared" ca="1" si="745"/>
        <v>46942.645536372627</v>
      </c>
      <c r="AW1375" s="51">
        <f t="shared" ca="1" si="755"/>
        <v>0</v>
      </c>
      <c r="AX1375" s="15">
        <f t="shared" ca="1" si="756"/>
        <v>0</v>
      </c>
      <c r="AY1375" s="51">
        <f t="shared" ca="1" si="757"/>
        <v>0</v>
      </c>
      <c r="AZ1375" s="52">
        <f t="shared" ca="1" si="746"/>
        <v>0</v>
      </c>
      <c r="BA1375" s="52">
        <f t="shared" ca="1" si="747"/>
        <v>0</v>
      </c>
      <c r="BB1375" s="52">
        <f t="shared" si="758"/>
        <v>0</v>
      </c>
      <c r="BC1375" s="39">
        <f t="shared" si="759"/>
        <v>0</v>
      </c>
      <c r="BD1375" s="51">
        <f t="shared" ca="1" si="760"/>
        <v>0</v>
      </c>
      <c r="BE1375" s="15">
        <f t="shared" ca="1" si="761"/>
        <v>145990.56461347037</v>
      </c>
      <c r="BF1375" s="39">
        <v>-92872.12</v>
      </c>
      <c r="BG1375" s="15">
        <f t="shared" ca="1" si="762"/>
        <v>5164096.9315662347</v>
      </c>
      <c r="BH1375" s="15"/>
      <c r="BI1375" s="15"/>
    </row>
    <row r="1376" spans="1:61" ht="11.25" x14ac:dyDescent="0.2">
      <c r="A1376" s="20">
        <v>50325</v>
      </c>
      <c r="B1376" s="20"/>
      <c r="C1376" s="20">
        <v>1</v>
      </c>
      <c r="D1376" s="20">
        <f t="shared" si="748"/>
        <v>5</v>
      </c>
      <c r="E1376" s="47">
        <f t="shared" si="763"/>
        <v>3</v>
      </c>
      <c r="F1376" s="47">
        <f t="shared" si="764"/>
        <v>53</v>
      </c>
      <c r="G1376" s="21" t="s">
        <v>1456</v>
      </c>
      <c r="H1376" s="29">
        <v>2236</v>
      </c>
      <c r="I1376" s="48"/>
      <c r="J1376" s="29">
        <f t="shared" si="749"/>
        <v>3604.2985074626868</v>
      </c>
      <c r="K1376" s="125">
        <v>174649.4</v>
      </c>
      <c r="L1376" s="125">
        <v>422888.97</v>
      </c>
      <c r="M1376" s="125">
        <v>0</v>
      </c>
      <c r="N1376" s="126">
        <f t="shared" si="731"/>
        <v>290674.26629999996</v>
      </c>
      <c r="O1376" s="126">
        <f t="shared" ca="1" si="732"/>
        <v>784884.76361501613</v>
      </c>
      <c r="P1376" s="126">
        <f t="shared" ca="1" si="733"/>
        <v>148263</v>
      </c>
      <c r="Q1376" s="49">
        <f t="shared" si="750"/>
        <v>1</v>
      </c>
      <c r="R1376" s="49">
        <f t="shared" si="751"/>
        <v>0</v>
      </c>
      <c r="S1376" s="49">
        <f ca="1">OFFSET(V!$B$7,D1376,Q1376)*H1376</f>
        <v>8206.119999999999</v>
      </c>
      <c r="T1376" s="49">
        <f ca="1">IF(R1376&gt;0,OFFSET(V!$I$7,D1376,R1376)*IF(R1376=1,H1376-9300,IF(R1376=2,H1376-18000,IF(R1376=3,H1376-45000,0))),0)</f>
        <v>0</v>
      </c>
      <c r="U1376" s="49">
        <f>IF(AND(I1376=1,H1376&gt;20000,H1376&lt;=45000),H1376*V!$G$7,0)+IF(AND(I1376=1,H1376&gt;45000,H1376&lt;=50000),V!$G$7/5000*(50000-H1376)*H1376,0)</f>
        <v>0</v>
      </c>
      <c r="V1376" s="50">
        <f t="shared" ca="1" si="734"/>
        <v>8206.119999999999</v>
      </c>
      <c r="W1376" s="51">
        <v>8334.08</v>
      </c>
      <c r="X1376" s="51">
        <v>0</v>
      </c>
      <c r="Y1376" s="52">
        <v>0</v>
      </c>
      <c r="Z1376" s="52">
        <v>30885.954521340376</v>
      </c>
      <c r="AA1376" s="52">
        <v>0</v>
      </c>
      <c r="AB1376" s="138">
        <f t="shared" si="752"/>
        <v>0</v>
      </c>
      <c r="AC1376" s="52">
        <v>30141.756232746124</v>
      </c>
      <c r="AD1376" s="138">
        <f t="shared" si="735"/>
        <v>0</v>
      </c>
      <c r="AE1376" s="138">
        <f t="shared" si="736"/>
        <v>2236</v>
      </c>
      <c r="AF1376" s="138">
        <f t="shared" si="737"/>
        <v>0</v>
      </c>
      <c r="AG1376" s="138">
        <f t="shared" si="738"/>
        <v>0</v>
      </c>
      <c r="AH1376" s="29"/>
      <c r="AI1376" s="29"/>
      <c r="AJ1376" s="15"/>
      <c r="AK1376" s="51">
        <f t="shared" ca="1" si="739"/>
        <v>1784313.3609375046</v>
      </c>
      <c r="AL1376" s="15">
        <f t="shared" ca="1" si="740"/>
        <v>1949116.5609375047</v>
      </c>
      <c r="AM1376" s="49">
        <f t="shared" ca="1" si="741"/>
        <v>9806.9448677409164</v>
      </c>
      <c r="AN1376" s="49">
        <f t="shared" ca="1" si="742"/>
        <v>0</v>
      </c>
      <c r="AO1376" s="15"/>
      <c r="AP1376" s="49">
        <f t="shared" ca="1" si="743"/>
        <v>17539.620698595019</v>
      </c>
      <c r="AQ1376" s="15">
        <f t="shared" si="753"/>
        <v>30141.756232746124</v>
      </c>
      <c r="AR1376" s="15">
        <f t="shared" si="754"/>
        <v>0</v>
      </c>
      <c r="AS1376" s="15"/>
      <c r="AT1376" s="15"/>
      <c r="AU1376" s="51">
        <f t="shared" si="744"/>
        <v>0</v>
      </c>
      <c r="AV1376" s="51">
        <f t="shared" ca="1" si="745"/>
        <v>17658.774464893875</v>
      </c>
      <c r="AW1376" s="51">
        <f t="shared" ca="1" si="755"/>
        <v>0</v>
      </c>
      <c r="AX1376" s="15">
        <f t="shared" ca="1" si="756"/>
        <v>5056.6389307427708</v>
      </c>
      <c r="AY1376" s="51">
        <f t="shared" ca="1" si="757"/>
        <v>-350.43109371547587</v>
      </c>
      <c r="AZ1376" s="52">
        <f t="shared" ca="1" si="746"/>
        <v>0</v>
      </c>
      <c r="BA1376" s="52">
        <f t="shared" ca="1" si="747"/>
        <v>0</v>
      </c>
      <c r="BB1376" s="52">
        <f t="shared" si="758"/>
        <v>0</v>
      </c>
      <c r="BC1376" s="39">
        <f t="shared" si="759"/>
        <v>0</v>
      </c>
      <c r="BD1376" s="51">
        <f t="shared" ca="1" si="760"/>
        <v>0</v>
      </c>
      <c r="BE1376" s="15">
        <f t="shared" ca="1" si="761"/>
        <v>34847.964069773421</v>
      </c>
      <c r="BF1376" s="39">
        <v>-34936.410000000003</v>
      </c>
      <c r="BG1376" s="15">
        <f t="shared" ca="1" si="762"/>
        <v>1958835.0598750191</v>
      </c>
      <c r="BH1376" s="15"/>
      <c r="BI1376" s="15"/>
    </row>
    <row r="1377" spans="1:61" ht="11.25" x14ac:dyDescent="0.2">
      <c r="A1377" s="20">
        <v>50326</v>
      </c>
      <c r="B1377" s="20"/>
      <c r="C1377" s="20">
        <v>1</v>
      </c>
      <c r="D1377" s="20">
        <f t="shared" si="748"/>
        <v>5</v>
      </c>
      <c r="E1377" s="47">
        <f t="shared" si="763"/>
        <v>5</v>
      </c>
      <c r="F1377" s="47">
        <f t="shared" si="764"/>
        <v>55</v>
      </c>
      <c r="G1377" s="21" t="s">
        <v>1457</v>
      </c>
      <c r="H1377" s="29">
        <v>5601</v>
      </c>
      <c r="I1377" s="48"/>
      <c r="J1377" s="29">
        <f t="shared" si="749"/>
        <v>9028.4776119402977</v>
      </c>
      <c r="K1377" s="125">
        <v>334381.14999999997</v>
      </c>
      <c r="L1377" s="125">
        <v>1114784.6100000001</v>
      </c>
      <c r="M1377" s="125">
        <v>0</v>
      </c>
      <c r="N1377" s="126">
        <f t="shared" si="731"/>
        <v>675520.42590000003</v>
      </c>
      <c r="O1377" s="126">
        <f t="shared" ca="1" si="732"/>
        <v>1966073.1489301003</v>
      </c>
      <c r="P1377" s="126">
        <f t="shared" ca="1" si="733"/>
        <v>387166</v>
      </c>
      <c r="Q1377" s="49">
        <f t="shared" si="750"/>
        <v>1</v>
      </c>
      <c r="R1377" s="49">
        <f t="shared" si="751"/>
        <v>0</v>
      </c>
      <c r="S1377" s="49">
        <f ca="1">OFFSET(V!$B$7,D1377,Q1377)*H1377</f>
        <v>20555.669999999998</v>
      </c>
      <c r="T1377" s="49">
        <f ca="1">IF(R1377&gt;0,OFFSET(V!$I$7,D1377,R1377)*IF(R1377=1,H1377-9300,IF(R1377=2,H1377-18000,IF(R1377=3,H1377-45000,0))),0)</f>
        <v>0</v>
      </c>
      <c r="U1377" s="49">
        <f>IF(AND(I1377=1,H1377&gt;20000,H1377&lt;=45000),H1377*V!$G$7,0)+IF(AND(I1377=1,H1377&gt;45000,H1377&lt;=50000),V!$G$7/5000*(50000-H1377)*H1377,0)</f>
        <v>0</v>
      </c>
      <c r="V1377" s="50">
        <f t="shared" ca="1" si="734"/>
        <v>20555.669999999998</v>
      </c>
      <c r="W1377" s="51">
        <v>22484.339999999997</v>
      </c>
      <c r="X1377" s="51">
        <v>92000</v>
      </c>
      <c r="Y1377" s="52">
        <v>0</v>
      </c>
      <c r="Z1377" s="52">
        <v>227075.9794481225</v>
      </c>
      <c r="AA1377" s="52">
        <v>4555</v>
      </c>
      <c r="AB1377" s="138">
        <f t="shared" si="752"/>
        <v>3555</v>
      </c>
      <c r="AC1377" s="52">
        <v>221604.57479493637</v>
      </c>
      <c r="AD1377" s="138">
        <f t="shared" si="735"/>
        <v>0</v>
      </c>
      <c r="AE1377" s="138">
        <f t="shared" si="736"/>
        <v>5601</v>
      </c>
      <c r="AF1377" s="138">
        <f t="shared" si="737"/>
        <v>0</v>
      </c>
      <c r="AG1377" s="138">
        <f t="shared" si="738"/>
        <v>0</v>
      </c>
      <c r="AH1377" s="29"/>
      <c r="AI1377" s="29"/>
      <c r="AJ1377" s="15"/>
      <c r="AK1377" s="51">
        <f t="shared" ca="1" si="739"/>
        <v>4469561.3303269064</v>
      </c>
      <c r="AL1377" s="15">
        <f t="shared" ca="1" si="740"/>
        <v>4991767.3403269062</v>
      </c>
      <c r="AM1377" s="49">
        <f t="shared" ca="1" si="741"/>
        <v>24565.607425857277</v>
      </c>
      <c r="AN1377" s="49">
        <f t="shared" ca="1" si="742"/>
        <v>0</v>
      </c>
      <c r="AO1377" s="15"/>
      <c r="AP1377" s="49">
        <f t="shared" ca="1" si="743"/>
        <v>128952.67803784818</v>
      </c>
      <c r="AQ1377" s="15">
        <f t="shared" si="753"/>
        <v>221604.57479493637</v>
      </c>
      <c r="AR1377" s="15">
        <f t="shared" si="754"/>
        <v>0</v>
      </c>
      <c r="AS1377" s="15"/>
      <c r="AT1377" s="15"/>
      <c r="AU1377" s="51">
        <f t="shared" si="744"/>
        <v>1777.5</v>
      </c>
      <c r="AV1377" s="51">
        <f t="shared" ca="1" si="745"/>
        <v>44233.808487419767</v>
      </c>
      <c r="AW1377" s="51">
        <f t="shared" ca="1" si="755"/>
        <v>24480.130790174764</v>
      </c>
      <c r="AX1377" s="15">
        <f t="shared" ca="1" si="756"/>
        <v>0</v>
      </c>
      <c r="AY1377" s="51">
        <f t="shared" ca="1" si="757"/>
        <v>0</v>
      </c>
      <c r="AZ1377" s="52">
        <f t="shared" ca="1" si="746"/>
        <v>0</v>
      </c>
      <c r="BA1377" s="52">
        <f t="shared" ca="1" si="747"/>
        <v>0</v>
      </c>
      <c r="BB1377" s="52">
        <f t="shared" si="758"/>
        <v>0</v>
      </c>
      <c r="BC1377" s="39">
        <f t="shared" si="759"/>
        <v>0</v>
      </c>
      <c r="BD1377" s="51">
        <f t="shared" ca="1" si="760"/>
        <v>0</v>
      </c>
      <c r="BE1377" s="15">
        <f t="shared" ca="1" si="761"/>
        <v>199444.11731544271</v>
      </c>
      <c r="BF1377" s="39">
        <v>-87512.91</v>
      </c>
      <c r="BG1377" s="15">
        <f t="shared" ca="1" si="762"/>
        <v>5128264.1550682057</v>
      </c>
      <c r="BH1377" s="15"/>
      <c r="BI1377" s="15"/>
    </row>
    <row r="1378" spans="1:61" ht="11.25" x14ac:dyDescent="0.2">
      <c r="A1378" s="20">
        <v>50327</v>
      </c>
      <c r="B1378" s="20"/>
      <c r="C1378" s="20">
        <v>1</v>
      </c>
      <c r="D1378" s="20">
        <f t="shared" si="748"/>
        <v>5</v>
      </c>
      <c r="E1378" s="47">
        <f t="shared" si="763"/>
        <v>4</v>
      </c>
      <c r="F1378" s="47">
        <f t="shared" si="764"/>
        <v>54</v>
      </c>
      <c r="G1378" s="21" t="s">
        <v>1458</v>
      </c>
      <c r="H1378" s="29">
        <v>4637</v>
      </c>
      <c r="I1378" s="48"/>
      <c r="J1378" s="29">
        <f t="shared" si="749"/>
        <v>7474.5671641791041</v>
      </c>
      <c r="K1378" s="125">
        <v>459566.44999999995</v>
      </c>
      <c r="L1378" s="125">
        <v>1020799.9</v>
      </c>
      <c r="M1378" s="125">
        <v>0</v>
      </c>
      <c r="N1378" s="126">
        <f t="shared" si="731"/>
        <v>728999.80499999993</v>
      </c>
      <c r="O1378" s="126">
        <f t="shared" ca="1" si="732"/>
        <v>1627688.1256184387</v>
      </c>
      <c r="P1378" s="126">
        <f t="shared" ca="1" si="733"/>
        <v>269606</v>
      </c>
      <c r="Q1378" s="49">
        <f t="shared" si="750"/>
        <v>1</v>
      </c>
      <c r="R1378" s="49">
        <f t="shared" si="751"/>
        <v>0</v>
      </c>
      <c r="S1378" s="49">
        <f ca="1">OFFSET(V!$B$7,D1378,Q1378)*H1378</f>
        <v>17017.79</v>
      </c>
      <c r="T1378" s="49">
        <f ca="1">IF(R1378&gt;0,OFFSET(V!$I$7,D1378,R1378)*IF(R1378=1,H1378-9300,IF(R1378=2,H1378-18000,IF(R1378=3,H1378-45000,0))),0)</f>
        <v>0</v>
      </c>
      <c r="U1378" s="49">
        <f>IF(AND(I1378=1,H1378&gt;20000,H1378&lt;=45000),H1378*V!$G$7,0)+IF(AND(I1378=1,H1378&gt;45000,H1378&lt;=50000),V!$G$7/5000*(50000-H1378)*H1378,0)</f>
        <v>0</v>
      </c>
      <c r="V1378" s="50">
        <f t="shared" ca="1" si="734"/>
        <v>17017.79</v>
      </c>
      <c r="W1378" s="51">
        <v>16116.64</v>
      </c>
      <c r="X1378" s="51">
        <v>0</v>
      </c>
      <c r="Y1378" s="52">
        <v>0</v>
      </c>
      <c r="Z1378" s="52">
        <v>241142.99833579207</v>
      </c>
      <c r="AA1378" s="52">
        <v>17983</v>
      </c>
      <c r="AB1378" s="138">
        <f t="shared" si="752"/>
        <v>16983</v>
      </c>
      <c r="AC1378" s="52">
        <v>235332.64830940749</v>
      </c>
      <c r="AD1378" s="138">
        <f t="shared" si="735"/>
        <v>0</v>
      </c>
      <c r="AE1378" s="138">
        <f t="shared" si="736"/>
        <v>4637</v>
      </c>
      <c r="AF1378" s="138">
        <f t="shared" si="737"/>
        <v>0</v>
      </c>
      <c r="AG1378" s="138">
        <f t="shared" si="738"/>
        <v>0</v>
      </c>
      <c r="AH1378" s="29"/>
      <c r="AI1378" s="29"/>
      <c r="AJ1378" s="15"/>
      <c r="AK1378" s="51">
        <f t="shared" ca="1" si="739"/>
        <v>3700295.6416221862</v>
      </c>
      <c r="AL1378" s="15">
        <f t="shared" ca="1" si="740"/>
        <v>4003036.0716221863</v>
      </c>
      <c r="AM1378" s="49">
        <f t="shared" ca="1" si="741"/>
        <v>20337.568583056633</v>
      </c>
      <c r="AN1378" s="49">
        <f t="shared" ca="1" si="742"/>
        <v>0</v>
      </c>
      <c r="AO1378" s="15"/>
      <c r="AP1378" s="49">
        <f t="shared" ca="1" si="743"/>
        <v>136941.10447547762</v>
      </c>
      <c r="AQ1378" s="15">
        <f t="shared" si="753"/>
        <v>235332.64830940749</v>
      </c>
      <c r="AR1378" s="15">
        <f t="shared" si="754"/>
        <v>0</v>
      </c>
      <c r="AS1378" s="15"/>
      <c r="AT1378" s="15"/>
      <c r="AU1378" s="51">
        <f t="shared" si="744"/>
        <v>8491.5</v>
      </c>
      <c r="AV1378" s="51">
        <f t="shared" ca="1" si="745"/>
        <v>36620.633807563907</v>
      </c>
      <c r="AW1378" s="51">
        <f t="shared" ca="1" si="755"/>
        <v>29746.145195425197</v>
      </c>
      <c r="AX1378" s="15">
        <f t="shared" ca="1" si="756"/>
        <v>0</v>
      </c>
      <c r="AY1378" s="51">
        <f t="shared" ca="1" si="757"/>
        <v>0</v>
      </c>
      <c r="AZ1378" s="52">
        <f t="shared" ca="1" si="746"/>
        <v>0</v>
      </c>
      <c r="BA1378" s="52">
        <f t="shared" ca="1" si="747"/>
        <v>0</v>
      </c>
      <c r="BB1378" s="52">
        <f t="shared" si="758"/>
        <v>0</v>
      </c>
      <c r="BC1378" s="39">
        <f t="shared" si="759"/>
        <v>0</v>
      </c>
      <c r="BD1378" s="51">
        <f t="shared" ca="1" si="760"/>
        <v>0</v>
      </c>
      <c r="BE1378" s="15">
        <f t="shared" ca="1" si="761"/>
        <v>211799.38347846671</v>
      </c>
      <c r="BF1378" s="39">
        <v>-72450.87</v>
      </c>
      <c r="BG1378" s="15">
        <f t="shared" ca="1" si="762"/>
        <v>4162722.1536837099</v>
      </c>
      <c r="BH1378" s="15"/>
      <c r="BI1378" s="15"/>
    </row>
    <row r="1379" spans="1:61" ht="11.25" x14ac:dyDescent="0.2">
      <c r="A1379" s="20">
        <v>50328</v>
      </c>
      <c r="B1379" s="20"/>
      <c r="C1379" s="20">
        <v>1</v>
      </c>
      <c r="D1379" s="20">
        <f t="shared" si="748"/>
        <v>5</v>
      </c>
      <c r="E1379" s="47">
        <f t="shared" si="763"/>
        <v>3</v>
      </c>
      <c r="F1379" s="47">
        <f t="shared" si="764"/>
        <v>53</v>
      </c>
      <c r="G1379" s="21" t="s">
        <v>1459</v>
      </c>
      <c r="H1379" s="29">
        <v>1248</v>
      </c>
      <c r="I1379" s="48"/>
      <c r="J1379" s="29">
        <f t="shared" si="749"/>
        <v>2011.7014925373135</v>
      </c>
      <c r="K1379" s="125">
        <v>98910.75</v>
      </c>
      <c r="L1379" s="125">
        <v>180488.01</v>
      </c>
      <c r="M1379" s="125">
        <v>0</v>
      </c>
      <c r="N1379" s="126">
        <f t="shared" si="731"/>
        <v>141606.06390000001</v>
      </c>
      <c r="O1379" s="126">
        <f t="shared" ca="1" si="732"/>
        <v>438075.21690140432</v>
      </c>
      <c r="P1379" s="126">
        <f t="shared" ca="1" si="733"/>
        <v>88941</v>
      </c>
      <c r="Q1379" s="49">
        <f t="shared" si="750"/>
        <v>1</v>
      </c>
      <c r="R1379" s="49">
        <f t="shared" si="751"/>
        <v>0</v>
      </c>
      <c r="S1379" s="49">
        <f ca="1">OFFSET(V!$B$7,D1379,Q1379)*H1379</f>
        <v>4580.16</v>
      </c>
      <c r="T1379" s="49">
        <f ca="1">IF(R1379&gt;0,OFFSET(V!$I$7,D1379,R1379)*IF(R1379=1,H1379-9300,IF(R1379=2,H1379-18000,IF(R1379=3,H1379-45000,0))),0)</f>
        <v>0</v>
      </c>
      <c r="U1379" s="49">
        <f>IF(AND(I1379=1,H1379&gt;20000,H1379&lt;=45000),H1379*V!$G$7,0)+IF(AND(I1379=1,H1379&gt;45000,H1379&lt;=50000),V!$G$7/5000*(50000-H1379)*H1379,0)</f>
        <v>0</v>
      </c>
      <c r="V1379" s="50">
        <f t="shared" ca="1" si="734"/>
        <v>4580.16</v>
      </c>
      <c r="W1379" s="51">
        <v>0</v>
      </c>
      <c r="X1379" s="51">
        <v>0</v>
      </c>
      <c r="Y1379" s="52">
        <v>0</v>
      </c>
      <c r="Z1379" s="52">
        <v>12310.778108035434</v>
      </c>
      <c r="AA1379" s="52">
        <v>0</v>
      </c>
      <c r="AB1379" s="138">
        <f t="shared" si="752"/>
        <v>0</v>
      </c>
      <c r="AC1379" s="52">
        <v>12014.149425475749</v>
      </c>
      <c r="AD1379" s="138">
        <f t="shared" si="735"/>
        <v>0</v>
      </c>
      <c r="AE1379" s="138">
        <f t="shared" si="736"/>
        <v>1248</v>
      </c>
      <c r="AF1379" s="138">
        <f t="shared" si="737"/>
        <v>0</v>
      </c>
      <c r="AG1379" s="138">
        <f t="shared" si="738"/>
        <v>0</v>
      </c>
      <c r="AH1379" s="29"/>
      <c r="AI1379" s="29"/>
      <c r="AJ1379" s="15"/>
      <c r="AK1379" s="51">
        <f t="shared" ca="1" si="739"/>
        <v>995895.82936046761</v>
      </c>
      <c r="AL1379" s="15">
        <f t="shared" ca="1" si="740"/>
        <v>1089416.9893604675</v>
      </c>
      <c r="AM1379" s="49">
        <f t="shared" ca="1" si="741"/>
        <v>5473.6436471112092</v>
      </c>
      <c r="AN1379" s="49">
        <f t="shared" ca="1" si="742"/>
        <v>0</v>
      </c>
      <c r="AO1379" s="15"/>
      <c r="AP1379" s="49">
        <f t="shared" ca="1" si="743"/>
        <v>6991.0864619811682</v>
      </c>
      <c r="AQ1379" s="15">
        <f t="shared" si="753"/>
        <v>12014.149425475749</v>
      </c>
      <c r="AR1379" s="15">
        <f t="shared" si="754"/>
        <v>0</v>
      </c>
      <c r="AS1379" s="15"/>
      <c r="AT1379" s="15"/>
      <c r="AU1379" s="51">
        <f t="shared" si="744"/>
        <v>0</v>
      </c>
      <c r="AV1379" s="51">
        <f t="shared" ca="1" si="745"/>
        <v>9856.0601664523947</v>
      </c>
      <c r="AW1379" s="51">
        <f t="shared" ca="1" si="755"/>
        <v>0</v>
      </c>
      <c r="AX1379" s="15">
        <f t="shared" ca="1" si="756"/>
        <v>4832.997202957813</v>
      </c>
      <c r="AY1379" s="51">
        <f t="shared" ca="1" si="757"/>
        <v>-334.93245591643699</v>
      </c>
      <c r="AZ1379" s="52">
        <f t="shared" ca="1" si="746"/>
        <v>0</v>
      </c>
      <c r="BA1379" s="52">
        <f t="shared" ca="1" si="747"/>
        <v>0</v>
      </c>
      <c r="BB1379" s="52">
        <f t="shared" si="758"/>
        <v>0</v>
      </c>
      <c r="BC1379" s="39">
        <f t="shared" si="759"/>
        <v>0</v>
      </c>
      <c r="BD1379" s="51">
        <f t="shared" ca="1" si="760"/>
        <v>0</v>
      </c>
      <c r="BE1379" s="15">
        <f t="shared" ca="1" si="761"/>
        <v>16512.214172517124</v>
      </c>
      <c r="BF1379" s="39">
        <v>-19499.39</v>
      </c>
      <c r="BG1379" s="15">
        <f t="shared" ca="1" si="762"/>
        <v>1091903.4571800961</v>
      </c>
      <c r="BH1379" s="15"/>
      <c r="BI1379" s="15"/>
    </row>
    <row r="1380" spans="1:61" ht="11.25" x14ac:dyDescent="0.2">
      <c r="A1380" s="20">
        <v>50329</v>
      </c>
      <c r="B1380" s="20"/>
      <c r="C1380" s="20">
        <v>1</v>
      </c>
      <c r="D1380" s="20">
        <f t="shared" si="748"/>
        <v>5</v>
      </c>
      <c r="E1380" s="47">
        <f t="shared" si="763"/>
        <v>4</v>
      </c>
      <c r="F1380" s="47">
        <f t="shared" si="764"/>
        <v>54</v>
      </c>
      <c r="G1380" s="21" t="s">
        <v>1460</v>
      </c>
      <c r="H1380" s="29">
        <v>2871</v>
      </c>
      <c r="I1380" s="48"/>
      <c r="J1380" s="29">
        <f t="shared" si="749"/>
        <v>4627.8805970149251</v>
      </c>
      <c r="K1380" s="125">
        <v>225864.7</v>
      </c>
      <c r="L1380" s="125">
        <v>460700.88</v>
      </c>
      <c r="M1380" s="125">
        <v>0</v>
      </c>
      <c r="N1380" s="126">
        <f t="shared" si="731"/>
        <v>342295.92720000003</v>
      </c>
      <c r="O1380" s="126">
        <f t="shared" ca="1" si="732"/>
        <v>1007783.6119582786</v>
      </c>
      <c r="P1380" s="126">
        <f t="shared" ca="1" si="733"/>
        <v>199646</v>
      </c>
      <c r="Q1380" s="49">
        <f t="shared" si="750"/>
        <v>1</v>
      </c>
      <c r="R1380" s="49">
        <f t="shared" si="751"/>
        <v>0</v>
      </c>
      <c r="S1380" s="49">
        <f ca="1">OFFSET(V!$B$7,D1380,Q1380)*H1380</f>
        <v>10536.57</v>
      </c>
      <c r="T1380" s="49">
        <f ca="1">IF(R1380&gt;0,OFFSET(V!$I$7,D1380,R1380)*IF(R1380=1,H1380-9300,IF(R1380=2,H1380-18000,IF(R1380=3,H1380-45000,0))),0)</f>
        <v>0</v>
      </c>
      <c r="U1380" s="49">
        <f>IF(AND(I1380=1,H1380&gt;20000,H1380&lt;=45000),H1380*V!$G$7,0)+IF(AND(I1380=1,H1380&gt;45000,H1380&lt;=50000),V!$G$7/5000*(50000-H1380)*H1380,0)</f>
        <v>0</v>
      </c>
      <c r="V1380" s="50">
        <f t="shared" ca="1" si="734"/>
        <v>10536.57</v>
      </c>
      <c r="W1380" s="51">
        <v>10448.24</v>
      </c>
      <c r="X1380" s="51">
        <v>0</v>
      </c>
      <c r="Y1380" s="52">
        <v>0</v>
      </c>
      <c r="Z1380" s="52">
        <v>70405.441741822491</v>
      </c>
      <c r="AA1380" s="52">
        <v>0</v>
      </c>
      <c r="AB1380" s="138">
        <f t="shared" si="752"/>
        <v>0</v>
      </c>
      <c r="AC1380" s="52">
        <v>68709.019854786937</v>
      </c>
      <c r="AD1380" s="138">
        <f t="shared" si="735"/>
        <v>0</v>
      </c>
      <c r="AE1380" s="138">
        <f t="shared" si="736"/>
        <v>2871</v>
      </c>
      <c r="AF1380" s="138">
        <f t="shared" si="737"/>
        <v>0</v>
      </c>
      <c r="AG1380" s="138">
        <f t="shared" si="738"/>
        <v>0</v>
      </c>
      <c r="AH1380" s="29"/>
      <c r="AI1380" s="29"/>
      <c r="AJ1380" s="15"/>
      <c r="AK1380" s="51">
        <f t="shared" ca="1" si="739"/>
        <v>2291039.2036008835</v>
      </c>
      <c r="AL1380" s="15">
        <f t="shared" ca="1" si="740"/>
        <v>2511670.0136008835</v>
      </c>
      <c r="AM1380" s="49">
        <f t="shared" ca="1" si="741"/>
        <v>12592.011947801508</v>
      </c>
      <c r="AN1380" s="49">
        <f t="shared" ca="1" si="742"/>
        <v>0</v>
      </c>
      <c r="AO1380" s="15"/>
      <c r="AP1380" s="49">
        <f t="shared" ca="1" si="743"/>
        <v>39982.08125364437</v>
      </c>
      <c r="AQ1380" s="15">
        <f t="shared" si="753"/>
        <v>68709.019854786937</v>
      </c>
      <c r="AR1380" s="15">
        <f t="shared" si="754"/>
        <v>0</v>
      </c>
      <c r="AS1380" s="15"/>
      <c r="AT1380" s="15"/>
      <c r="AU1380" s="51">
        <f t="shared" si="744"/>
        <v>0</v>
      </c>
      <c r="AV1380" s="51">
        <f t="shared" ca="1" si="745"/>
        <v>22673.67687330515</v>
      </c>
      <c r="AW1380" s="51">
        <f t="shared" ca="1" si="755"/>
        <v>0</v>
      </c>
      <c r="AX1380" s="15">
        <f t="shared" ca="1" si="756"/>
        <v>0</v>
      </c>
      <c r="AY1380" s="51">
        <f t="shared" ca="1" si="757"/>
        <v>0</v>
      </c>
      <c r="AZ1380" s="52">
        <f t="shared" ca="1" si="746"/>
        <v>0</v>
      </c>
      <c r="BA1380" s="52">
        <f t="shared" ca="1" si="747"/>
        <v>0</v>
      </c>
      <c r="BB1380" s="52">
        <f t="shared" si="758"/>
        <v>0</v>
      </c>
      <c r="BC1380" s="39">
        <f t="shared" si="759"/>
        <v>0</v>
      </c>
      <c r="BD1380" s="51">
        <f t="shared" ca="1" si="760"/>
        <v>0</v>
      </c>
      <c r="BE1380" s="15">
        <f t="shared" ca="1" si="761"/>
        <v>62655.75812694952</v>
      </c>
      <c r="BF1380" s="39">
        <v>-44857.98</v>
      </c>
      <c r="BG1380" s="15">
        <f t="shared" ca="1" si="762"/>
        <v>2542059.8036756343</v>
      </c>
      <c r="BH1380" s="15"/>
      <c r="BI1380" s="15"/>
    </row>
    <row r="1381" spans="1:61" ht="11.25" x14ac:dyDescent="0.2">
      <c r="A1381" s="20">
        <v>50330</v>
      </c>
      <c r="B1381" s="20"/>
      <c r="C1381" s="20">
        <v>1</v>
      </c>
      <c r="D1381" s="20">
        <f t="shared" si="748"/>
        <v>5</v>
      </c>
      <c r="E1381" s="47">
        <f t="shared" si="763"/>
        <v>4</v>
      </c>
      <c r="F1381" s="47">
        <f t="shared" si="764"/>
        <v>54</v>
      </c>
      <c r="G1381" s="21" t="s">
        <v>1461</v>
      </c>
      <c r="H1381" s="29">
        <v>3838</v>
      </c>
      <c r="I1381" s="48"/>
      <c r="J1381" s="29">
        <f t="shared" si="749"/>
        <v>6186.626865671642</v>
      </c>
      <c r="K1381" s="125">
        <v>694662.75</v>
      </c>
      <c r="L1381" s="125">
        <v>953737.6</v>
      </c>
      <c r="M1381" s="125">
        <v>0</v>
      </c>
      <c r="N1381" s="126">
        <f t="shared" si="731"/>
        <v>872114.84400000004</v>
      </c>
      <c r="O1381" s="126">
        <f t="shared" ca="1" si="732"/>
        <v>1347221.7006951841</v>
      </c>
      <c r="P1381" s="126">
        <f t="shared" ca="1" si="733"/>
        <v>142532</v>
      </c>
      <c r="Q1381" s="49">
        <f t="shared" si="750"/>
        <v>1</v>
      </c>
      <c r="R1381" s="49">
        <f t="shared" si="751"/>
        <v>0</v>
      </c>
      <c r="S1381" s="49">
        <f ca="1">OFFSET(V!$B$7,D1381,Q1381)*H1381</f>
        <v>14085.46</v>
      </c>
      <c r="T1381" s="49">
        <f ca="1">IF(R1381&gt;0,OFFSET(V!$I$7,D1381,R1381)*IF(R1381=1,H1381-9300,IF(R1381=2,H1381-18000,IF(R1381=3,H1381-45000,0))),0)</f>
        <v>0</v>
      </c>
      <c r="U1381" s="49">
        <f>IF(AND(I1381=1,H1381&gt;20000,H1381&lt;=45000),H1381*V!$G$7,0)+IF(AND(I1381=1,H1381&gt;45000,H1381&lt;=50000),V!$G$7/5000*(50000-H1381)*H1381,0)</f>
        <v>0</v>
      </c>
      <c r="V1381" s="50">
        <f t="shared" ca="1" si="734"/>
        <v>14085.46</v>
      </c>
      <c r="W1381" s="51">
        <v>14102.06</v>
      </c>
      <c r="X1381" s="51">
        <v>0</v>
      </c>
      <c r="Y1381" s="52">
        <v>0</v>
      </c>
      <c r="Z1381" s="52">
        <v>441080.49969840766</v>
      </c>
      <c r="AA1381" s="52">
        <v>304172</v>
      </c>
      <c r="AB1381" s="138">
        <f t="shared" si="752"/>
        <v>303172</v>
      </c>
      <c r="AC1381" s="52">
        <v>430452.64771536307</v>
      </c>
      <c r="AD1381" s="138">
        <f t="shared" si="735"/>
        <v>0</v>
      </c>
      <c r="AE1381" s="138">
        <f t="shared" si="736"/>
        <v>3838</v>
      </c>
      <c r="AF1381" s="138">
        <f t="shared" si="737"/>
        <v>0</v>
      </c>
      <c r="AG1381" s="138">
        <f t="shared" si="738"/>
        <v>0</v>
      </c>
      <c r="AH1381" s="29"/>
      <c r="AI1381" s="29"/>
      <c r="AJ1381" s="15"/>
      <c r="AK1381" s="51">
        <f t="shared" ca="1" si="739"/>
        <v>3062698.8726646435</v>
      </c>
      <c r="AL1381" s="15">
        <f t="shared" ca="1" si="740"/>
        <v>3233418.3926646435</v>
      </c>
      <c r="AM1381" s="49">
        <f t="shared" ca="1" si="741"/>
        <v>16833.208587830784</v>
      </c>
      <c r="AN1381" s="49">
        <f t="shared" ca="1" si="742"/>
        <v>0</v>
      </c>
      <c r="AO1381" s="15"/>
      <c r="AP1381" s="49">
        <f t="shared" ca="1" si="743"/>
        <v>250482.29145424141</v>
      </c>
      <c r="AQ1381" s="15">
        <f t="shared" si="753"/>
        <v>430452.64771536307</v>
      </c>
      <c r="AR1381" s="15">
        <f t="shared" si="754"/>
        <v>0</v>
      </c>
      <c r="AS1381" s="15"/>
      <c r="AT1381" s="15"/>
      <c r="AU1381" s="51">
        <f t="shared" si="744"/>
        <v>151586</v>
      </c>
      <c r="AV1381" s="51">
        <f t="shared" ca="1" si="745"/>
        <v>30310.544005484211</v>
      </c>
      <c r="AW1381" s="51">
        <f t="shared" ca="1" si="755"/>
        <v>0</v>
      </c>
      <c r="AX1381" s="15">
        <f t="shared" ca="1" si="756"/>
        <v>1926.1877443625126</v>
      </c>
      <c r="AY1381" s="51">
        <f t="shared" ca="1" si="757"/>
        <v>-133.48710224385161</v>
      </c>
      <c r="AZ1381" s="52">
        <f t="shared" ca="1" si="746"/>
        <v>0</v>
      </c>
      <c r="BA1381" s="52">
        <f t="shared" ca="1" si="747"/>
        <v>0</v>
      </c>
      <c r="BB1381" s="52">
        <f t="shared" si="758"/>
        <v>0</v>
      </c>
      <c r="BC1381" s="39">
        <f t="shared" si="759"/>
        <v>0</v>
      </c>
      <c r="BD1381" s="51">
        <f t="shared" ca="1" si="760"/>
        <v>0</v>
      </c>
      <c r="BE1381" s="15">
        <f t="shared" ca="1" si="761"/>
        <v>432245.34835748171</v>
      </c>
      <c r="BF1381" s="39">
        <v>-59966.89</v>
      </c>
      <c r="BG1381" s="15">
        <f t="shared" ca="1" si="762"/>
        <v>3622530.0596099561</v>
      </c>
      <c r="BH1381" s="15"/>
      <c r="BI1381" s="15"/>
    </row>
    <row r="1382" spans="1:61" ht="11.25" x14ac:dyDescent="0.2">
      <c r="A1382" s="20">
        <v>50331</v>
      </c>
      <c r="B1382" s="20"/>
      <c r="C1382" s="20">
        <v>1</v>
      </c>
      <c r="D1382" s="20">
        <f t="shared" si="748"/>
        <v>5</v>
      </c>
      <c r="E1382" s="47">
        <f t="shared" si="763"/>
        <v>3</v>
      </c>
      <c r="F1382" s="47">
        <f t="shared" si="764"/>
        <v>53</v>
      </c>
      <c r="G1382" s="21" t="s">
        <v>1462</v>
      </c>
      <c r="H1382" s="29">
        <v>1027</v>
      </c>
      <c r="I1382" s="48"/>
      <c r="J1382" s="29">
        <f t="shared" si="749"/>
        <v>1655.4626865671642</v>
      </c>
      <c r="K1382" s="125">
        <v>62790.15</v>
      </c>
      <c r="L1382" s="125">
        <v>61170.720000000001</v>
      </c>
      <c r="M1382" s="125">
        <v>0</v>
      </c>
      <c r="N1382" s="126">
        <f t="shared" si="731"/>
        <v>69065.488799999992</v>
      </c>
      <c r="O1382" s="126">
        <f t="shared" ca="1" si="732"/>
        <v>360499.39724178059</v>
      </c>
      <c r="P1382" s="126">
        <f t="shared" ca="1" si="733"/>
        <v>87430</v>
      </c>
      <c r="Q1382" s="49">
        <f t="shared" si="750"/>
        <v>1</v>
      </c>
      <c r="R1382" s="49">
        <f t="shared" si="751"/>
        <v>0</v>
      </c>
      <c r="S1382" s="49">
        <f ca="1">OFFSET(V!$B$7,D1382,Q1382)*H1382</f>
        <v>3769.09</v>
      </c>
      <c r="T1382" s="49">
        <f ca="1">IF(R1382&gt;0,OFFSET(V!$I$7,D1382,R1382)*IF(R1382=1,H1382-9300,IF(R1382=2,H1382-18000,IF(R1382=3,H1382-45000,0))),0)</f>
        <v>0</v>
      </c>
      <c r="U1382" s="49">
        <f>IF(AND(I1382=1,H1382&gt;20000,H1382&lt;=45000),H1382*V!$G$7,0)+IF(AND(I1382=1,H1382&gt;45000,H1382&lt;=50000),V!$G$7/5000*(50000-H1382)*H1382,0)</f>
        <v>0</v>
      </c>
      <c r="V1382" s="50">
        <f t="shared" ca="1" si="734"/>
        <v>3769.09</v>
      </c>
      <c r="W1382" s="51">
        <v>0</v>
      </c>
      <c r="X1382" s="51">
        <v>0</v>
      </c>
      <c r="Y1382" s="52">
        <v>0</v>
      </c>
      <c r="Z1382" s="52">
        <v>20333.859000167147</v>
      </c>
      <c r="AA1382" s="52">
        <v>0</v>
      </c>
      <c r="AB1382" s="138">
        <f t="shared" si="752"/>
        <v>0</v>
      </c>
      <c r="AC1382" s="52">
        <v>19843.913868052627</v>
      </c>
      <c r="AD1382" s="138">
        <f t="shared" si="735"/>
        <v>0</v>
      </c>
      <c r="AE1382" s="138">
        <f t="shared" si="736"/>
        <v>1027</v>
      </c>
      <c r="AF1382" s="138">
        <f t="shared" si="737"/>
        <v>0</v>
      </c>
      <c r="AG1382" s="138">
        <f t="shared" si="738"/>
        <v>0</v>
      </c>
      <c r="AH1382" s="29"/>
      <c r="AI1382" s="29"/>
      <c r="AJ1382" s="15"/>
      <c r="AK1382" s="51">
        <f t="shared" ca="1" si="739"/>
        <v>819539.27624455153</v>
      </c>
      <c r="AL1382" s="15">
        <f t="shared" ca="1" si="740"/>
        <v>910738.36624455149</v>
      </c>
      <c r="AM1382" s="49">
        <f t="shared" ca="1" si="741"/>
        <v>4504.352584601932</v>
      </c>
      <c r="AN1382" s="49">
        <f t="shared" ca="1" si="742"/>
        <v>0</v>
      </c>
      <c r="AO1382" s="15"/>
      <c r="AP1382" s="49">
        <f t="shared" ca="1" si="743"/>
        <v>11547.260874039734</v>
      </c>
      <c r="AQ1382" s="15">
        <f t="shared" si="753"/>
        <v>19843.913868052627</v>
      </c>
      <c r="AR1382" s="15">
        <f t="shared" si="754"/>
        <v>0</v>
      </c>
      <c r="AS1382" s="15"/>
      <c r="AT1382" s="15"/>
      <c r="AU1382" s="51">
        <f t="shared" si="744"/>
        <v>0</v>
      </c>
      <c r="AV1382" s="51">
        <f t="shared" ca="1" si="745"/>
        <v>8110.716178643117</v>
      </c>
      <c r="AW1382" s="51">
        <f t="shared" ca="1" si="755"/>
        <v>0</v>
      </c>
      <c r="AX1382" s="15">
        <f t="shared" ca="1" si="756"/>
        <v>0</v>
      </c>
      <c r="AY1382" s="51">
        <f t="shared" ca="1" si="757"/>
        <v>0</v>
      </c>
      <c r="AZ1382" s="52">
        <f t="shared" ca="1" si="746"/>
        <v>0</v>
      </c>
      <c r="BA1382" s="52">
        <f t="shared" ca="1" si="747"/>
        <v>0</v>
      </c>
      <c r="BB1382" s="52">
        <f t="shared" si="758"/>
        <v>0</v>
      </c>
      <c r="BC1382" s="39">
        <f t="shared" si="759"/>
        <v>0</v>
      </c>
      <c r="BD1382" s="51">
        <f t="shared" ca="1" si="760"/>
        <v>0</v>
      </c>
      <c r="BE1382" s="15">
        <f t="shared" ca="1" si="761"/>
        <v>19657.977052682851</v>
      </c>
      <c r="BF1382" s="39">
        <v>-16046.38</v>
      </c>
      <c r="BG1382" s="15">
        <f t="shared" ca="1" si="762"/>
        <v>918854.31588183634</v>
      </c>
      <c r="BH1382" s="15"/>
      <c r="BI1382" s="15"/>
    </row>
    <row r="1383" spans="1:61" ht="11.25" x14ac:dyDescent="0.2">
      <c r="A1383" s="20">
        <v>50332</v>
      </c>
      <c r="B1383" s="20"/>
      <c r="C1383" s="20">
        <v>1</v>
      </c>
      <c r="D1383" s="20">
        <f t="shared" si="748"/>
        <v>5</v>
      </c>
      <c r="E1383" s="47">
        <f t="shared" si="763"/>
        <v>3</v>
      </c>
      <c r="F1383" s="47">
        <f t="shared" si="764"/>
        <v>53</v>
      </c>
      <c r="G1383" s="21" t="s">
        <v>1463</v>
      </c>
      <c r="H1383" s="29">
        <v>1804</v>
      </c>
      <c r="I1383" s="48"/>
      <c r="J1383" s="29">
        <f t="shared" si="749"/>
        <v>2907.9402985074626</v>
      </c>
      <c r="K1383" s="125">
        <v>187714.59999999998</v>
      </c>
      <c r="L1383" s="125">
        <v>164927.07</v>
      </c>
      <c r="M1383" s="125">
        <v>0</v>
      </c>
      <c r="N1383" s="126">
        <f t="shared" si="731"/>
        <v>199476.0693</v>
      </c>
      <c r="O1383" s="126">
        <f t="shared" ca="1" si="732"/>
        <v>633243.34237991448</v>
      </c>
      <c r="P1383" s="126">
        <f t="shared" ca="1" si="733"/>
        <v>130130</v>
      </c>
      <c r="Q1383" s="49">
        <f t="shared" si="750"/>
        <v>1</v>
      </c>
      <c r="R1383" s="49">
        <f t="shared" si="751"/>
        <v>0</v>
      </c>
      <c r="S1383" s="49">
        <f ca="1">OFFSET(V!$B$7,D1383,Q1383)*H1383</f>
        <v>6620.68</v>
      </c>
      <c r="T1383" s="49">
        <f ca="1">IF(R1383&gt;0,OFFSET(V!$I$7,D1383,R1383)*IF(R1383=1,H1383-9300,IF(R1383=2,H1383-18000,IF(R1383=3,H1383-45000,0))),0)</f>
        <v>0</v>
      </c>
      <c r="U1383" s="49">
        <f>IF(AND(I1383=1,H1383&gt;20000,H1383&lt;=45000),H1383*V!$G$7,0)+IF(AND(I1383=1,H1383&gt;45000,H1383&lt;=50000),V!$G$7/5000*(50000-H1383)*H1383,0)</f>
        <v>0</v>
      </c>
      <c r="V1383" s="50">
        <f t="shared" ca="1" si="734"/>
        <v>6620.68</v>
      </c>
      <c r="W1383" s="51">
        <v>0</v>
      </c>
      <c r="X1383" s="51">
        <v>0</v>
      </c>
      <c r="Y1383" s="52">
        <v>0</v>
      </c>
      <c r="Z1383" s="52">
        <v>56205.169945422698</v>
      </c>
      <c r="AA1383" s="52">
        <v>35071</v>
      </c>
      <c r="AB1383" s="138">
        <f t="shared" si="752"/>
        <v>34071</v>
      </c>
      <c r="AC1383" s="52">
        <v>54850.904165660824</v>
      </c>
      <c r="AD1383" s="138">
        <f t="shared" si="735"/>
        <v>0</v>
      </c>
      <c r="AE1383" s="138">
        <f t="shared" si="736"/>
        <v>1804</v>
      </c>
      <c r="AF1383" s="138">
        <f t="shared" si="737"/>
        <v>0</v>
      </c>
      <c r="AG1383" s="138">
        <f t="shared" si="738"/>
        <v>0</v>
      </c>
      <c r="AH1383" s="29"/>
      <c r="AI1383" s="29"/>
      <c r="AJ1383" s="15"/>
      <c r="AK1383" s="51">
        <f t="shared" ca="1" si="739"/>
        <v>1439580.1892358041</v>
      </c>
      <c r="AL1383" s="15">
        <f t="shared" ca="1" si="740"/>
        <v>1576330.8692358041</v>
      </c>
      <c r="AM1383" s="49">
        <f t="shared" ca="1" si="741"/>
        <v>7912.2220668178052</v>
      </c>
      <c r="AN1383" s="49">
        <f t="shared" ca="1" si="742"/>
        <v>0</v>
      </c>
      <c r="AO1383" s="15"/>
      <c r="AP1383" s="49">
        <f t="shared" ca="1" si="743"/>
        <v>31917.982701866797</v>
      </c>
      <c r="AQ1383" s="15">
        <f t="shared" si="753"/>
        <v>54850.904165660824</v>
      </c>
      <c r="AR1383" s="15">
        <f t="shared" si="754"/>
        <v>0</v>
      </c>
      <c r="AS1383" s="15"/>
      <c r="AT1383" s="15"/>
      <c r="AU1383" s="51">
        <f t="shared" si="744"/>
        <v>17035.5</v>
      </c>
      <c r="AV1383" s="51">
        <f t="shared" ca="1" si="745"/>
        <v>14247.061330352661</v>
      </c>
      <c r="AW1383" s="51">
        <f t="shared" ca="1" si="755"/>
        <v>0</v>
      </c>
      <c r="AX1383" s="15">
        <f t="shared" ca="1" si="756"/>
        <v>8349.6398665586385</v>
      </c>
      <c r="AY1383" s="51">
        <f t="shared" ca="1" si="757"/>
        <v>-578.63997620622808</v>
      </c>
      <c r="AZ1383" s="52">
        <f t="shared" ca="1" si="746"/>
        <v>0</v>
      </c>
      <c r="BA1383" s="52">
        <f t="shared" ca="1" si="747"/>
        <v>0</v>
      </c>
      <c r="BB1383" s="52">
        <f t="shared" si="758"/>
        <v>0</v>
      </c>
      <c r="BC1383" s="39">
        <f t="shared" si="759"/>
        <v>0</v>
      </c>
      <c r="BD1383" s="51">
        <f t="shared" ca="1" si="760"/>
        <v>0</v>
      </c>
      <c r="BE1383" s="15">
        <f t="shared" ca="1" si="761"/>
        <v>62621.904056013234</v>
      </c>
      <c r="BF1383" s="39">
        <v>-28186.62</v>
      </c>
      <c r="BG1383" s="15">
        <f t="shared" ca="1" si="762"/>
        <v>1618678.3753586351</v>
      </c>
      <c r="BH1383" s="15"/>
      <c r="BI1383" s="15"/>
    </row>
    <row r="1384" spans="1:61" ht="11.25" x14ac:dyDescent="0.2">
      <c r="A1384" s="20">
        <v>50335</v>
      </c>
      <c r="B1384" s="20"/>
      <c r="C1384" s="20">
        <v>1</v>
      </c>
      <c r="D1384" s="20">
        <f t="shared" si="748"/>
        <v>5</v>
      </c>
      <c r="E1384" s="47">
        <f t="shared" si="763"/>
        <v>5</v>
      </c>
      <c r="F1384" s="47">
        <f t="shared" si="764"/>
        <v>55</v>
      </c>
      <c r="G1384" s="21" t="s">
        <v>1464</v>
      </c>
      <c r="H1384" s="29">
        <v>7052</v>
      </c>
      <c r="I1384" s="48"/>
      <c r="J1384" s="29">
        <f t="shared" si="749"/>
        <v>11367.402985074626</v>
      </c>
      <c r="K1384" s="125">
        <v>703461.45000000007</v>
      </c>
      <c r="L1384" s="125">
        <v>2639941.5299999998</v>
      </c>
      <c r="M1384" s="125">
        <v>0</v>
      </c>
      <c r="N1384" s="126">
        <f t="shared" si="731"/>
        <v>1536069.4406999999</v>
      </c>
      <c r="O1384" s="126">
        <f t="shared" ca="1" si="732"/>
        <v>2475405.7929396657</v>
      </c>
      <c r="P1384" s="126">
        <f t="shared" ca="1" si="733"/>
        <v>281801</v>
      </c>
      <c r="Q1384" s="49">
        <f t="shared" si="750"/>
        <v>1</v>
      </c>
      <c r="R1384" s="49">
        <f t="shared" si="751"/>
        <v>0</v>
      </c>
      <c r="S1384" s="49">
        <f ca="1">OFFSET(V!$B$7,D1384,Q1384)*H1384</f>
        <v>25880.84</v>
      </c>
      <c r="T1384" s="49">
        <f ca="1">IF(R1384&gt;0,OFFSET(V!$I$7,D1384,R1384)*IF(R1384=1,H1384-9300,IF(R1384=2,H1384-18000,IF(R1384=3,H1384-45000,0))),0)</f>
        <v>0</v>
      </c>
      <c r="U1384" s="49">
        <f>IF(AND(I1384=1,H1384&gt;20000,H1384&lt;=45000),H1384*V!$G$7,0)+IF(AND(I1384=1,H1384&gt;45000,H1384&lt;=50000),V!$G$7/5000*(50000-H1384)*H1384,0)</f>
        <v>0</v>
      </c>
      <c r="V1384" s="50">
        <f t="shared" ca="1" si="734"/>
        <v>25880.84</v>
      </c>
      <c r="W1384" s="51">
        <v>27953.279999999999</v>
      </c>
      <c r="X1384" s="51">
        <v>0</v>
      </c>
      <c r="Y1384" s="52">
        <v>0</v>
      </c>
      <c r="Z1384" s="52">
        <v>239675.00708560133</v>
      </c>
      <c r="AA1384" s="52">
        <v>32431</v>
      </c>
      <c r="AB1384" s="138">
        <f t="shared" si="752"/>
        <v>31431</v>
      </c>
      <c r="AC1384" s="52">
        <v>233900.02836610994</v>
      </c>
      <c r="AD1384" s="138">
        <f t="shared" si="735"/>
        <v>0</v>
      </c>
      <c r="AE1384" s="138">
        <f t="shared" si="736"/>
        <v>7052</v>
      </c>
      <c r="AF1384" s="138">
        <f t="shared" si="737"/>
        <v>0</v>
      </c>
      <c r="AG1384" s="138">
        <f t="shared" si="738"/>
        <v>0</v>
      </c>
      <c r="AH1384" s="29"/>
      <c r="AI1384" s="29"/>
      <c r="AJ1384" s="15"/>
      <c r="AK1384" s="51">
        <f t="shared" ca="1" si="739"/>
        <v>5627449.8306490527</v>
      </c>
      <c r="AL1384" s="15">
        <f t="shared" ca="1" si="740"/>
        <v>5963084.9506490529</v>
      </c>
      <c r="AM1384" s="49">
        <f t="shared" ca="1" si="741"/>
        <v>30929.595352105967</v>
      </c>
      <c r="AN1384" s="49">
        <f t="shared" ca="1" si="742"/>
        <v>0</v>
      </c>
      <c r="AO1384" s="15"/>
      <c r="AP1384" s="49">
        <f t="shared" ca="1" si="743"/>
        <v>136107.45662109737</v>
      </c>
      <c r="AQ1384" s="15">
        <f t="shared" si="753"/>
        <v>233900.02836610994</v>
      </c>
      <c r="AR1384" s="15">
        <f t="shared" si="754"/>
        <v>0</v>
      </c>
      <c r="AS1384" s="15"/>
      <c r="AT1384" s="15"/>
      <c r="AU1384" s="51">
        <f t="shared" si="744"/>
        <v>15715.5</v>
      </c>
      <c r="AV1384" s="51">
        <f t="shared" ca="1" si="745"/>
        <v>55693.057927742222</v>
      </c>
      <c r="AW1384" s="51">
        <f t="shared" ca="1" si="755"/>
        <v>2994.0109806593391</v>
      </c>
      <c r="AX1384" s="15">
        <f t="shared" ca="1" si="756"/>
        <v>0</v>
      </c>
      <c r="AY1384" s="51">
        <f t="shared" ca="1" si="757"/>
        <v>0</v>
      </c>
      <c r="AZ1384" s="52">
        <f t="shared" ca="1" si="746"/>
        <v>0</v>
      </c>
      <c r="BA1384" s="52">
        <f t="shared" ca="1" si="747"/>
        <v>0</v>
      </c>
      <c r="BB1384" s="52">
        <f t="shared" si="758"/>
        <v>0</v>
      </c>
      <c r="BC1384" s="39">
        <f t="shared" si="759"/>
        <v>0</v>
      </c>
      <c r="BD1384" s="51">
        <f t="shared" ca="1" si="760"/>
        <v>0</v>
      </c>
      <c r="BE1384" s="15">
        <f t="shared" ca="1" si="761"/>
        <v>210510.02552949893</v>
      </c>
      <c r="BF1384" s="39">
        <v>-110184.08</v>
      </c>
      <c r="BG1384" s="15">
        <f t="shared" ca="1" si="762"/>
        <v>6094340.4915306577</v>
      </c>
      <c r="BH1384" s="15"/>
      <c r="BI1384" s="15"/>
    </row>
    <row r="1385" spans="1:61" ht="11.25" x14ac:dyDescent="0.2">
      <c r="A1385" s="20">
        <v>50336</v>
      </c>
      <c r="B1385" s="20"/>
      <c r="C1385" s="20">
        <v>1</v>
      </c>
      <c r="D1385" s="20">
        <f t="shared" si="748"/>
        <v>5</v>
      </c>
      <c r="E1385" s="47">
        <f t="shared" si="763"/>
        <v>4</v>
      </c>
      <c r="F1385" s="47">
        <f t="shared" si="764"/>
        <v>54</v>
      </c>
      <c r="G1385" s="21" t="s">
        <v>1465</v>
      </c>
      <c r="H1385" s="29">
        <v>3601</v>
      </c>
      <c r="I1385" s="48"/>
      <c r="J1385" s="29">
        <f t="shared" si="749"/>
        <v>5804.5970149253735</v>
      </c>
      <c r="K1385" s="125">
        <v>476044.75</v>
      </c>
      <c r="L1385" s="125">
        <v>647611.81999999995</v>
      </c>
      <c r="M1385" s="125">
        <v>0</v>
      </c>
      <c r="N1385" s="126">
        <f t="shared" si="731"/>
        <v>595320.82979999995</v>
      </c>
      <c r="O1385" s="126">
        <f t="shared" ca="1" si="732"/>
        <v>1264029.5321009271</v>
      </c>
      <c r="P1385" s="126">
        <f t="shared" ca="1" si="733"/>
        <v>200613</v>
      </c>
      <c r="Q1385" s="49">
        <f t="shared" si="750"/>
        <v>1</v>
      </c>
      <c r="R1385" s="49">
        <f t="shared" si="751"/>
        <v>0</v>
      </c>
      <c r="S1385" s="49">
        <f ca="1">OFFSET(V!$B$7,D1385,Q1385)*H1385</f>
        <v>13215.67</v>
      </c>
      <c r="T1385" s="49">
        <f ca="1">IF(R1385&gt;0,OFFSET(V!$I$7,D1385,R1385)*IF(R1385=1,H1385-9300,IF(R1385=2,H1385-18000,IF(R1385=3,H1385-45000,0))),0)</f>
        <v>0</v>
      </c>
      <c r="U1385" s="49">
        <f>IF(AND(I1385=1,H1385&gt;20000,H1385&lt;=45000),H1385*V!$G$7,0)+IF(AND(I1385=1,H1385&gt;45000,H1385&lt;=50000),V!$G$7/5000*(50000-H1385)*H1385,0)</f>
        <v>0</v>
      </c>
      <c r="V1385" s="50">
        <f t="shared" ca="1" si="734"/>
        <v>13215.67</v>
      </c>
      <c r="W1385" s="51">
        <v>13224.99</v>
      </c>
      <c r="X1385" s="51">
        <v>0</v>
      </c>
      <c r="Y1385" s="52">
        <v>0</v>
      </c>
      <c r="Z1385" s="52">
        <v>206494.46596367811</v>
      </c>
      <c r="AA1385" s="52">
        <v>203023</v>
      </c>
      <c r="AB1385" s="138">
        <f t="shared" si="752"/>
        <v>202023</v>
      </c>
      <c r="AC1385" s="52">
        <v>201518.97368714269</v>
      </c>
      <c r="AD1385" s="138">
        <f t="shared" si="735"/>
        <v>0</v>
      </c>
      <c r="AE1385" s="138">
        <f t="shared" si="736"/>
        <v>3601</v>
      </c>
      <c r="AF1385" s="138">
        <f t="shared" si="737"/>
        <v>0</v>
      </c>
      <c r="AG1385" s="138">
        <f t="shared" si="738"/>
        <v>0</v>
      </c>
      <c r="AH1385" s="29"/>
      <c r="AI1385" s="29"/>
      <c r="AJ1385" s="15"/>
      <c r="AK1385" s="51">
        <f t="shared" ca="1" si="739"/>
        <v>2873574.424300516</v>
      </c>
      <c r="AL1385" s="15">
        <f t="shared" ca="1" si="740"/>
        <v>3100628.0843005162</v>
      </c>
      <c r="AM1385" s="49">
        <f t="shared" ca="1" si="741"/>
        <v>15793.742606768801</v>
      </c>
      <c r="AN1385" s="49">
        <f t="shared" ca="1" si="742"/>
        <v>0</v>
      </c>
      <c r="AO1385" s="15"/>
      <c r="AP1385" s="49">
        <f t="shared" ca="1" si="743"/>
        <v>117264.77829459275</v>
      </c>
      <c r="AQ1385" s="15">
        <f t="shared" si="753"/>
        <v>201518.97368714269</v>
      </c>
      <c r="AR1385" s="15">
        <f t="shared" si="754"/>
        <v>0</v>
      </c>
      <c r="AS1385" s="15"/>
      <c r="AT1385" s="15"/>
      <c r="AU1385" s="51">
        <f t="shared" si="744"/>
        <v>101011.5</v>
      </c>
      <c r="AV1385" s="51">
        <f t="shared" ca="1" si="745"/>
        <v>28438.840271951183</v>
      </c>
      <c r="AW1385" s="51">
        <f t="shared" ca="1" si="755"/>
        <v>0</v>
      </c>
      <c r="AX1385" s="15">
        <f t="shared" ca="1" si="756"/>
        <v>45196.144879401254</v>
      </c>
      <c r="AY1385" s="51">
        <f t="shared" ca="1" si="757"/>
        <v>-3132.1466093853014</v>
      </c>
      <c r="AZ1385" s="52">
        <f t="shared" ca="1" si="746"/>
        <v>0</v>
      </c>
      <c r="BA1385" s="52">
        <f t="shared" ca="1" si="747"/>
        <v>0</v>
      </c>
      <c r="BB1385" s="52">
        <f t="shared" si="758"/>
        <v>0</v>
      </c>
      <c r="BC1385" s="39">
        <f t="shared" si="759"/>
        <v>0</v>
      </c>
      <c r="BD1385" s="51">
        <f t="shared" ca="1" si="760"/>
        <v>0</v>
      </c>
      <c r="BE1385" s="15">
        <f t="shared" ca="1" si="761"/>
        <v>243582.97195715865</v>
      </c>
      <c r="BF1385" s="39">
        <v>-56263.88</v>
      </c>
      <c r="BG1385" s="15">
        <f t="shared" ca="1" si="762"/>
        <v>3303740.9188644439</v>
      </c>
      <c r="BH1385" s="15"/>
      <c r="BI1385" s="15"/>
    </row>
    <row r="1386" spans="1:61" ht="11.25" x14ac:dyDescent="0.2">
      <c r="A1386" s="20">
        <v>50337</v>
      </c>
      <c r="B1386" s="20"/>
      <c r="C1386" s="20">
        <v>1</v>
      </c>
      <c r="D1386" s="20">
        <f t="shared" si="748"/>
        <v>5</v>
      </c>
      <c r="E1386" s="47">
        <f t="shared" si="763"/>
        <v>5</v>
      </c>
      <c r="F1386" s="47">
        <f t="shared" si="764"/>
        <v>55</v>
      </c>
      <c r="G1386" s="21" t="s">
        <v>1466</v>
      </c>
      <c r="H1386" s="29">
        <v>5691</v>
      </c>
      <c r="I1386" s="48"/>
      <c r="J1386" s="29">
        <f t="shared" si="749"/>
        <v>9173.5522388059708</v>
      </c>
      <c r="K1386" s="125">
        <v>515143.6</v>
      </c>
      <c r="L1386" s="125">
        <v>2379757.37</v>
      </c>
      <c r="M1386" s="125">
        <v>0</v>
      </c>
      <c r="N1386" s="126">
        <f t="shared" si="731"/>
        <v>1299008.7663</v>
      </c>
      <c r="O1386" s="126">
        <f t="shared" ca="1" si="732"/>
        <v>1997665.1116874134</v>
      </c>
      <c r="P1386" s="126">
        <f t="shared" ca="1" si="733"/>
        <v>209597</v>
      </c>
      <c r="Q1386" s="49">
        <f t="shared" si="750"/>
        <v>1</v>
      </c>
      <c r="R1386" s="49">
        <f t="shared" si="751"/>
        <v>0</v>
      </c>
      <c r="S1386" s="49">
        <f ca="1">OFFSET(V!$B$7,D1386,Q1386)*H1386</f>
        <v>20885.97</v>
      </c>
      <c r="T1386" s="49">
        <f ca="1">IF(R1386&gt;0,OFFSET(V!$I$7,D1386,R1386)*IF(R1386=1,H1386-9300,IF(R1386=2,H1386-18000,IF(R1386=3,H1386-45000,0))),0)</f>
        <v>0</v>
      </c>
      <c r="U1386" s="49">
        <f>IF(AND(I1386=1,H1386&gt;20000,H1386&lt;=45000),H1386*V!$G$7,0)+IF(AND(I1386=1,H1386&gt;45000,H1386&lt;=50000),V!$G$7/5000*(50000-H1386)*H1386,0)</f>
        <v>0</v>
      </c>
      <c r="V1386" s="50">
        <f t="shared" ca="1" si="734"/>
        <v>20885.97</v>
      </c>
      <c r="W1386" s="51">
        <v>21577.679999999997</v>
      </c>
      <c r="X1386" s="51">
        <v>0</v>
      </c>
      <c r="Y1386" s="52">
        <v>0</v>
      </c>
      <c r="Z1386" s="52">
        <v>149396.08874806509</v>
      </c>
      <c r="AA1386" s="52">
        <v>15930</v>
      </c>
      <c r="AB1386" s="138">
        <f t="shared" si="752"/>
        <v>14930</v>
      </c>
      <c r="AC1386" s="52">
        <v>145796.38411558673</v>
      </c>
      <c r="AD1386" s="138">
        <f t="shared" si="735"/>
        <v>0</v>
      </c>
      <c r="AE1386" s="138">
        <f t="shared" si="736"/>
        <v>5691</v>
      </c>
      <c r="AF1386" s="138">
        <f t="shared" si="737"/>
        <v>0</v>
      </c>
      <c r="AG1386" s="138">
        <f t="shared" si="738"/>
        <v>0</v>
      </c>
      <c r="AH1386" s="29"/>
      <c r="AI1386" s="29"/>
      <c r="AJ1386" s="15"/>
      <c r="AK1386" s="51">
        <f t="shared" ca="1" si="739"/>
        <v>4541380.7410980947</v>
      </c>
      <c r="AL1386" s="15">
        <f t="shared" ca="1" si="740"/>
        <v>4793441.3910980942</v>
      </c>
      <c r="AM1386" s="49">
        <f t="shared" ca="1" si="741"/>
        <v>24960.34134271626</v>
      </c>
      <c r="AN1386" s="49">
        <f t="shared" ca="1" si="742"/>
        <v>0</v>
      </c>
      <c r="AO1386" s="15"/>
      <c r="AP1386" s="49">
        <f t="shared" ca="1" si="743"/>
        <v>84839.558016061739</v>
      </c>
      <c r="AQ1386" s="15">
        <f t="shared" si="753"/>
        <v>145796.38411558673</v>
      </c>
      <c r="AR1386" s="15">
        <f t="shared" si="754"/>
        <v>0</v>
      </c>
      <c r="AS1386" s="15"/>
      <c r="AT1386" s="15"/>
      <c r="AU1386" s="51">
        <f t="shared" si="744"/>
        <v>7465</v>
      </c>
      <c r="AV1386" s="51">
        <f t="shared" ca="1" si="745"/>
        <v>44944.582057115855</v>
      </c>
      <c r="AW1386" s="51">
        <f t="shared" ca="1" si="755"/>
        <v>0</v>
      </c>
      <c r="AX1386" s="15">
        <f t="shared" ca="1" si="756"/>
        <v>0</v>
      </c>
      <c r="AY1386" s="51">
        <f t="shared" ca="1" si="757"/>
        <v>0</v>
      </c>
      <c r="AZ1386" s="52">
        <f t="shared" ca="1" si="746"/>
        <v>0</v>
      </c>
      <c r="BA1386" s="52">
        <f t="shared" ca="1" si="747"/>
        <v>0</v>
      </c>
      <c r="BB1386" s="52">
        <f t="shared" si="758"/>
        <v>0</v>
      </c>
      <c r="BC1386" s="39">
        <f t="shared" si="759"/>
        <v>0</v>
      </c>
      <c r="BD1386" s="51">
        <f t="shared" ca="1" si="760"/>
        <v>0</v>
      </c>
      <c r="BE1386" s="15">
        <f t="shared" ca="1" si="761"/>
        <v>137249.14007317758</v>
      </c>
      <c r="BF1386" s="39">
        <v>-88919.11</v>
      </c>
      <c r="BG1386" s="15">
        <f t="shared" ca="1" si="762"/>
        <v>4866731.7625139877</v>
      </c>
      <c r="BH1386" s="15"/>
      <c r="BI1386" s="15"/>
    </row>
    <row r="1387" spans="1:61" ht="11.25" x14ac:dyDescent="0.2">
      <c r="A1387" s="20">
        <v>50338</v>
      </c>
      <c r="B1387" s="20"/>
      <c r="C1387" s="20">
        <v>1</v>
      </c>
      <c r="D1387" s="20">
        <f t="shared" si="748"/>
        <v>5</v>
      </c>
      <c r="E1387" s="47">
        <f t="shared" si="763"/>
        <v>6</v>
      </c>
      <c r="F1387" s="47">
        <f t="shared" si="764"/>
        <v>56</v>
      </c>
      <c r="G1387" s="21" t="s">
        <v>1467</v>
      </c>
      <c r="H1387" s="29">
        <v>12599</v>
      </c>
      <c r="I1387" s="48"/>
      <c r="J1387" s="29">
        <f t="shared" si="749"/>
        <v>20998.333333333332</v>
      </c>
      <c r="K1387" s="125">
        <v>1625011.85</v>
      </c>
      <c r="L1387" s="125">
        <v>11730025.189999999</v>
      </c>
      <c r="M1387" s="125">
        <v>0</v>
      </c>
      <c r="N1387" s="126">
        <f t="shared" si="731"/>
        <v>5744718.3561000004</v>
      </c>
      <c r="O1387" s="126">
        <f t="shared" ca="1" si="732"/>
        <v>4572671.1759634316</v>
      </c>
      <c r="P1387" s="126">
        <f t="shared" ca="1" si="733"/>
        <v>0</v>
      </c>
      <c r="Q1387" s="49">
        <f t="shared" si="750"/>
        <v>2</v>
      </c>
      <c r="R1387" s="49">
        <f t="shared" si="751"/>
        <v>0</v>
      </c>
      <c r="S1387" s="49">
        <f ca="1">OFFSET(V!$B$7,D1387,Q1387)*H1387</f>
        <v>1126728.57</v>
      </c>
      <c r="T1387" s="49">
        <f ca="1">IF(R1387&gt;0,OFFSET(V!$I$7,D1387,R1387)*IF(R1387=1,H1387-9300,IF(R1387=2,H1387-18000,IF(R1387=3,H1387-45000,0))),0)</f>
        <v>0</v>
      </c>
      <c r="U1387" s="49">
        <f>IF(AND(I1387=1,H1387&gt;20000,H1387&lt;=45000),H1387*V!$G$7,0)+IF(AND(I1387=1,H1387&gt;45000,H1387&lt;=50000),V!$G$7/5000*(50000-H1387)*H1387,0)</f>
        <v>0</v>
      </c>
      <c r="V1387" s="50">
        <f t="shared" ca="1" si="734"/>
        <v>1126728.57</v>
      </c>
      <c r="W1387" s="51">
        <v>49718.239999999998</v>
      </c>
      <c r="X1387" s="51">
        <v>0</v>
      </c>
      <c r="Y1387" s="52">
        <v>0</v>
      </c>
      <c r="Z1387" s="52">
        <v>1146137.802228149</v>
      </c>
      <c r="AA1387" s="52">
        <v>311205</v>
      </c>
      <c r="AB1387" s="138">
        <f t="shared" si="752"/>
        <v>310205</v>
      </c>
      <c r="AC1387" s="52">
        <v>1118521.5668185544</v>
      </c>
      <c r="AD1387" s="138">
        <f t="shared" si="735"/>
        <v>1</v>
      </c>
      <c r="AE1387" s="138">
        <f t="shared" si="736"/>
        <v>0</v>
      </c>
      <c r="AF1387" s="138">
        <f t="shared" si="737"/>
        <v>12599</v>
      </c>
      <c r="AG1387" s="138">
        <f t="shared" si="738"/>
        <v>20998.333333333332</v>
      </c>
      <c r="AH1387" s="29"/>
      <c r="AI1387" s="29"/>
      <c r="AJ1387" s="15"/>
      <c r="AK1387" s="51">
        <f t="shared" ca="1" si="739"/>
        <v>10395256.288154127</v>
      </c>
      <c r="AL1387" s="15">
        <f t="shared" ca="1" si="740"/>
        <v>11571703.098154128</v>
      </c>
      <c r="AM1387" s="49">
        <f t="shared" ca="1" si="741"/>
        <v>55258.362427847853</v>
      </c>
      <c r="AN1387" s="49">
        <f t="shared" ca="1" si="742"/>
        <v>0</v>
      </c>
      <c r="AO1387" s="15"/>
      <c r="AP1387" s="49">
        <f t="shared" ca="1" si="743"/>
        <v>650872.62579219241</v>
      </c>
      <c r="AQ1387" s="15">
        <f t="shared" si="753"/>
        <v>0</v>
      </c>
      <c r="AR1387" s="15">
        <f t="shared" si="754"/>
        <v>1118521.5668185544</v>
      </c>
      <c r="AS1387" s="15"/>
      <c r="AT1387" s="15"/>
      <c r="AU1387" s="51">
        <f t="shared" si="744"/>
        <v>0</v>
      </c>
      <c r="AV1387" s="51">
        <f t="shared" ca="1" si="745"/>
        <v>0</v>
      </c>
      <c r="AW1387" s="51">
        <f t="shared" si="755"/>
        <v>0</v>
      </c>
      <c r="AX1387" s="15">
        <f t="shared" si="756"/>
        <v>0</v>
      </c>
      <c r="AY1387" s="51">
        <f t="shared" ca="1" si="757"/>
        <v>0</v>
      </c>
      <c r="AZ1387" s="52">
        <f t="shared" ca="1" si="746"/>
        <v>219590.00716412431</v>
      </c>
      <c r="BA1387" s="52">
        <f t="shared" ca="1" si="747"/>
        <v>172039.26965302424</v>
      </c>
      <c r="BB1387" s="52">
        <f t="shared" ca="1" si="758"/>
        <v>0</v>
      </c>
      <c r="BC1387" s="39">
        <f t="shared" ca="1" si="759"/>
        <v>0</v>
      </c>
      <c r="BD1387" s="51">
        <f t="shared" ca="1" si="760"/>
        <v>0</v>
      </c>
      <c r="BE1387" s="15">
        <f t="shared" ca="1" si="761"/>
        <v>1042501.902609341</v>
      </c>
      <c r="BF1387" s="39">
        <v>-203536.55</v>
      </c>
      <c r="BG1387" s="15">
        <f t="shared" ca="1" si="762"/>
        <v>12465926.813191315</v>
      </c>
      <c r="BH1387" s="15"/>
      <c r="BI1387" s="15"/>
    </row>
    <row r="1388" spans="1:61" ht="11.25" x14ac:dyDescent="0.2">
      <c r="A1388" s="20">
        <v>50339</v>
      </c>
      <c r="B1388" s="20"/>
      <c r="C1388" s="20">
        <v>1</v>
      </c>
      <c r="D1388" s="20">
        <f t="shared" si="748"/>
        <v>5</v>
      </c>
      <c r="E1388" s="47">
        <f t="shared" si="763"/>
        <v>6</v>
      </c>
      <c r="F1388" s="47">
        <f t="shared" si="764"/>
        <v>56</v>
      </c>
      <c r="G1388" s="21" t="s">
        <v>1468</v>
      </c>
      <c r="H1388" s="29">
        <v>10191</v>
      </c>
      <c r="I1388" s="48"/>
      <c r="J1388" s="29">
        <f t="shared" si="749"/>
        <v>16985</v>
      </c>
      <c r="K1388" s="125">
        <v>881056.85</v>
      </c>
      <c r="L1388" s="125">
        <v>2923242.55</v>
      </c>
      <c r="M1388" s="125">
        <v>0</v>
      </c>
      <c r="N1388" s="126">
        <f t="shared" si="731"/>
        <v>1774425.5264999997</v>
      </c>
      <c r="O1388" s="126">
        <f t="shared" ca="1" si="732"/>
        <v>3698713.5450625713</v>
      </c>
      <c r="P1388" s="126">
        <f t="shared" ca="1" si="733"/>
        <v>577286</v>
      </c>
      <c r="Q1388" s="49">
        <f t="shared" si="750"/>
        <v>2</v>
      </c>
      <c r="R1388" s="49">
        <f t="shared" si="751"/>
        <v>0</v>
      </c>
      <c r="S1388" s="49">
        <f ca="1">OFFSET(V!$B$7,D1388,Q1388)*H1388</f>
        <v>911381.13000000012</v>
      </c>
      <c r="T1388" s="49">
        <f ca="1">IF(R1388&gt;0,OFFSET(V!$I$7,D1388,R1388)*IF(R1388=1,H1388-9300,IF(R1388=2,H1388-18000,IF(R1388=3,H1388-45000,0))),0)</f>
        <v>0</v>
      </c>
      <c r="U1388" s="49">
        <f>IF(AND(I1388=1,H1388&gt;20000,H1388&lt;=45000),H1388*V!$G$7,0)+IF(AND(I1388=1,H1388&gt;45000,H1388&lt;=50000),V!$G$7/5000*(50000-H1388)*H1388,0)</f>
        <v>0</v>
      </c>
      <c r="V1388" s="50">
        <f t="shared" ca="1" si="734"/>
        <v>911381.13000000012</v>
      </c>
      <c r="W1388" s="51">
        <v>38680.019999999997</v>
      </c>
      <c r="X1388" s="51">
        <v>0</v>
      </c>
      <c r="Y1388" s="52">
        <v>0</v>
      </c>
      <c r="Z1388" s="52">
        <v>273373.28401270317</v>
      </c>
      <c r="AA1388" s="52">
        <v>20176</v>
      </c>
      <c r="AB1388" s="138">
        <f t="shared" si="752"/>
        <v>19176</v>
      </c>
      <c r="AC1388" s="52">
        <v>266786.34398567321</v>
      </c>
      <c r="AD1388" s="138">
        <f t="shared" si="735"/>
        <v>1</v>
      </c>
      <c r="AE1388" s="138">
        <f t="shared" si="736"/>
        <v>0</v>
      </c>
      <c r="AF1388" s="138">
        <f t="shared" si="737"/>
        <v>10191</v>
      </c>
      <c r="AG1388" s="138">
        <f t="shared" si="738"/>
        <v>16985</v>
      </c>
      <c r="AH1388" s="29"/>
      <c r="AI1388" s="29"/>
      <c r="AJ1388" s="15"/>
      <c r="AK1388" s="51">
        <f t="shared" ca="1" si="739"/>
        <v>8408449.6255717687</v>
      </c>
      <c r="AL1388" s="15">
        <f t="shared" ca="1" si="740"/>
        <v>9935796.7755717691</v>
      </c>
      <c r="AM1388" s="49">
        <f t="shared" ca="1" si="741"/>
        <v>44697.037185665329</v>
      </c>
      <c r="AN1388" s="49">
        <f t="shared" ca="1" si="742"/>
        <v>0</v>
      </c>
      <c r="AO1388" s="15"/>
      <c r="AP1388" s="49">
        <f t="shared" ca="1" si="743"/>
        <v>155244.14851414532</v>
      </c>
      <c r="AQ1388" s="15">
        <f t="shared" si="753"/>
        <v>0</v>
      </c>
      <c r="AR1388" s="15">
        <f t="shared" si="754"/>
        <v>266786.34398567321</v>
      </c>
      <c r="AS1388" s="15"/>
      <c r="AT1388" s="15"/>
      <c r="AU1388" s="51">
        <f t="shared" si="744"/>
        <v>0</v>
      </c>
      <c r="AV1388" s="51">
        <f t="shared" ca="1" si="745"/>
        <v>0</v>
      </c>
      <c r="AW1388" s="51">
        <f t="shared" si="755"/>
        <v>0</v>
      </c>
      <c r="AX1388" s="15">
        <f t="shared" si="756"/>
        <v>0</v>
      </c>
      <c r="AY1388" s="51">
        <f t="shared" ca="1" si="757"/>
        <v>0</v>
      </c>
      <c r="AZ1388" s="52">
        <f t="shared" ca="1" si="746"/>
        <v>177620.58599965004</v>
      </c>
      <c r="BA1388" s="52">
        <f t="shared" ca="1" si="747"/>
        <v>139158.04405381141</v>
      </c>
      <c r="BB1388" s="52">
        <f t="shared" ca="1" si="758"/>
        <v>0</v>
      </c>
      <c r="BC1388" s="39">
        <f t="shared" ca="1" si="759"/>
        <v>205236.43458193354</v>
      </c>
      <c r="BD1388" s="51">
        <f t="shared" ca="1" si="760"/>
        <v>0</v>
      </c>
      <c r="BE1388" s="15">
        <f t="shared" ca="1" si="761"/>
        <v>472022.77856760676</v>
      </c>
      <c r="BF1388" s="39">
        <v>-164635.37</v>
      </c>
      <c r="BG1388" s="15">
        <f t="shared" ca="1" si="762"/>
        <v>10287881.221325042</v>
      </c>
      <c r="BH1388" s="15"/>
      <c r="BI1388" s="15"/>
    </row>
    <row r="1389" spans="1:61" ht="11.25" x14ac:dyDescent="0.2">
      <c r="A1389" s="20">
        <v>50401</v>
      </c>
      <c r="B1389" s="20"/>
      <c r="C1389" s="20">
        <v>1</v>
      </c>
      <c r="D1389" s="20">
        <f t="shared" si="748"/>
        <v>5</v>
      </c>
      <c r="E1389" s="47">
        <f t="shared" si="763"/>
        <v>4</v>
      </c>
      <c r="F1389" s="47">
        <f t="shared" si="764"/>
        <v>54</v>
      </c>
      <c r="G1389" s="21" t="s">
        <v>1469</v>
      </c>
      <c r="H1389" s="29">
        <v>3853</v>
      </c>
      <c r="I1389" s="48"/>
      <c r="J1389" s="29">
        <f t="shared" si="749"/>
        <v>6210.8059701492539</v>
      </c>
      <c r="K1389" s="125">
        <v>594791.94999999995</v>
      </c>
      <c r="L1389" s="125">
        <v>2168982.88</v>
      </c>
      <c r="M1389" s="125">
        <v>0</v>
      </c>
      <c r="N1389" s="126">
        <f t="shared" si="731"/>
        <v>1274153.5271999999</v>
      </c>
      <c r="O1389" s="126">
        <f t="shared" ca="1" si="732"/>
        <v>1352487.0278214028</v>
      </c>
      <c r="P1389" s="126">
        <f t="shared" ca="1" si="733"/>
        <v>23500</v>
      </c>
      <c r="Q1389" s="49">
        <f t="shared" si="750"/>
        <v>1</v>
      </c>
      <c r="R1389" s="49">
        <f t="shared" si="751"/>
        <v>0</v>
      </c>
      <c r="S1389" s="49">
        <f ca="1">OFFSET(V!$B$7,D1389,Q1389)*H1389</f>
        <v>14140.51</v>
      </c>
      <c r="T1389" s="49">
        <f ca="1">IF(R1389&gt;0,OFFSET(V!$I$7,D1389,R1389)*IF(R1389=1,H1389-9300,IF(R1389=2,H1389-18000,IF(R1389=3,H1389-45000,0))),0)</f>
        <v>0</v>
      </c>
      <c r="U1389" s="49">
        <f>IF(AND(I1389=1,H1389&gt;20000,H1389&lt;=45000),H1389*V!$G$7,0)+IF(AND(I1389=1,H1389&gt;45000,H1389&lt;=50000),V!$G$7/5000*(50000-H1389)*H1389,0)</f>
        <v>0</v>
      </c>
      <c r="V1389" s="50">
        <f t="shared" ca="1" si="734"/>
        <v>14140.51</v>
      </c>
      <c r="W1389" s="51">
        <v>13351.380000000001</v>
      </c>
      <c r="X1389" s="51">
        <v>0</v>
      </c>
      <c r="Y1389" s="52">
        <v>0</v>
      </c>
      <c r="Z1389" s="52">
        <v>573955.50969092245</v>
      </c>
      <c r="AA1389" s="52">
        <v>564022</v>
      </c>
      <c r="AB1389" s="138">
        <f t="shared" si="752"/>
        <v>563022</v>
      </c>
      <c r="AC1389" s="52">
        <v>560126.02911760553</v>
      </c>
      <c r="AD1389" s="138">
        <f t="shared" si="735"/>
        <v>0</v>
      </c>
      <c r="AE1389" s="138">
        <f t="shared" si="736"/>
        <v>3853</v>
      </c>
      <c r="AF1389" s="138">
        <f t="shared" si="737"/>
        <v>0</v>
      </c>
      <c r="AG1389" s="138">
        <f t="shared" si="738"/>
        <v>0</v>
      </c>
      <c r="AH1389" s="29"/>
      <c r="AI1389" s="29"/>
      <c r="AJ1389" s="15"/>
      <c r="AK1389" s="51">
        <f t="shared" ca="1" si="739"/>
        <v>3074668.7744598412</v>
      </c>
      <c r="AL1389" s="15">
        <f t="shared" ca="1" si="740"/>
        <v>3125660.6644598409</v>
      </c>
      <c r="AM1389" s="49">
        <f t="shared" ca="1" si="741"/>
        <v>16898.997573973949</v>
      </c>
      <c r="AN1389" s="49">
        <f t="shared" ca="1" si="742"/>
        <v>0</v>
      </c>
      <c r="AO1389" s="15"/>
      <c r="AP1389" s="49">
        <f t="shared" ca="1" si="743"/>
        <v>325939.80318438535</v>
      </c>
      <c r="AQ1389" s="15">
        <f t="shared" si="753"/>
        <v>560126.02911760553</v>
      </c>
      <c r="AR1389" s="15">
        <f t="shared" si="754"/>
        <v>0</v>
      </c>
      <c r="AS1389" s="15"/>
      <c r="AT1389" s="15"/>
      <c r="AU1389" s="51">
        <f t="shared" si="744"/>
        <v>281511</v>
      </c>
      <c r="AV1389" s="51">
        <f t="shared" ca="1" si="745"/>
        <v>30429.006267100223</v>
      </c>
      <c r="AW1389" s="51">
        <f t="shared" ca="1" si="755"/>
        <v>0</v>
      </c>
      <c r="AX1389" s="15">
        <f t="shared" ca="1" si="756"/>
        <v>77753.780333880102</v>
      </c>
      <c r="AY1389" s="51">
        <f t="shared" ca="1" si="757"/>
        <v>-5388.4294797596103</v>
      </c>
      <c r="AZ1389" s="52">
        <f t="shared" ca="1" si="746"/>
        <v>0</v>
      </c>
      <c r="BA1389" s="52">
        <f t="shared" ca="1" si="747"/>
        <v>0</v>
      </c>
      <c r="BB1389" s="52">
        <f t="shared" si="758"/>
        <v>0</v>
      </c>
      <c r="BC1389" s="39">
        <f t="shared" si="759"/>
        <v>0</v>
      </c>
      <c r="BD1389" s="51">
        <f t="shared" ca="1" si="760"/>
        <v>0</v>
      </c>
      <c r="BE1389" s="15">
        <f t="shared" ca="1" si="761"/>
        <v>632491.37997172598</v>
      </c>
      <c r="BF1389" s="39">
        <v>-62599.34</v>
      </c>
      <c r="BG1389" s="15">
        <f t="shared" ca="1" si="762"/>
        <v>3712451.702005541</v>
      </c>
      <c r="BH1389" s="15"/>
      <c r="BI1389" s="15"/>
    </row>
    <row r="1390" spans="1:61" ht="11.25" x14ac:dyDescent="0.2">
      <c r="A1390" s="20">
        <v>50402</v>
      </c>
      <c r="B1390" s="20"/>
      <c r="C1390" s="20">
        <v>1</v>
      </c>
      <c r="D1390" s="20">
        <f t="shared" si="748"/>
        <v>5</v>
      </c>
      <c r="E1390" s="47">
        <f t="shared" si="763"/>
        <v>5</v>
      </c>
      <c r="F1390" s="47">
        <f t="shared" si="764"/>
        <v>55</v>
      </c>
      <c r="G1390" s="21" t="s">
        <v>1470</v>
      </c>
      <c r="H1390" s="29">
        <v>6748</v>
      </c>
      <c r="I1390" s="48"/>
      <c r="J1390" s="29">
        <f t="shared" si="749"/>
        <v>10877.373134328358</v>
      </c>
      <c r="K1390" s="125">
        <v>929714.05</v>
      </c>
      <c r="L1390" s="125">
        <v>1742011.17</v>
      </c>
      <c r="M1390" s="125">
        <v>0</v>
      </c>
      <c r="N1390" s="126">
        <f t="shared" si="731"/>
        <v>1348778.4723</v>
      </c>
      <c r="O1390" s="126">
        <f t="shared" ca="1" si="732"/>
        <v>2368695.1631816314</v>
      </c>
      <c r="P1390" s="126">
        <f t="shared" ca="1" si="733"/>
        <v>305975</v>
      </c>
      <c r="Q1390" s="49">
        <f t="shared" si="750"/>
        <v>1</v>
      </c>
      <c r="R1390" s="49">
        <f t="shared" si="751"/>
        <v>0</v>
      </c>
      <c r="S1390" s="49">
        <f ca="1">OFFSET(V!$B$7,D1390,Q1390)*H1390</f>
        <v>24765.16</v>
      </c>
      <c r="T1390" s="49">
        <f ca="1">IF(R1390&gt;0,OFFSET(V!$I$7,D1390,R1390)*IF(R1390=1,H1390-9300,IF(R1390=2,H1390-18000,IF(R1390=3,H1390-45000,0))),0)</f>
        <v>0</v>
      </c>
      <c r="U1390" s="49">
        <f>IF(AND(I1390=1,H1390&gt;20000,H1390&lt;=45000),H1390*V!$G$7,0)+IF(AND(I1390=1,H1390&gt;45000,H1390&lt;=50000),V!$G$7/5000*(50000-H1390)*H1390,0)</f>
        <v>0</v>
      </c>
      <c r="V1390" s="50">
        <f t="shared" ca="1" si="734"/>
        <v>24765.16</v>
      </c>
      <c r="W1390" s="51">
        <v>27853.919999999998</v>
      </c>
      <c r="X1390" s="51">
        <v>0</v>
      </c>
      <c r="Y1390" s="52">
        <v>0</v>
      </c>
      <c r="Z1390" s="52">
        <v>880953.9472249879</v>
      </c>
      <c r="AA1390" s="52">
        <v>1060007</v>
      </c>
      <c r="AB1390" s="138">
        <f t="shared" si="752"/>
        <v>1059007</v>
      </c>
      <c r="AC1390" s="52">
        <v>859727.32722843892</v>
      </c>
      <c r="AD1390" s="138">
        <f t="shared" si="735"/>
        <v>0</v>
      </c>
      <c r="AE1390" s="138">
        <f t="shared" si="736"/>
        <v>6748</v>
      </c>
      <c r="AF1390" s="138">
        <f t="shared" si="737"/>
        <v>0</v>
      </c>
      <c r="AG1390" s="138">
        <f t="shared" si="738"/>
        <v>0</v>
      </c>
      <c r="AH1390" s="29"/>
      <c r="AI1390" s="29"/>
      <c r="AJ1390" s="15"/>
      <c r="AK1390" s="51">
        <f t="shared" ca="1" si="739"/>
        <v>5384859.8209330412</v>
      </c>
      <c r="AL1390" s="15">
        <f t="shared" ca="1" si="740"/>
        <v>5743453.9009330412</v>
      </c>
      <c r="AM1390" s="49">
        <f t="shared" ca="1" si="741"/>
        <v>29596.271899604519</v>
      </c>
      <c r="AN1390" s="49">
        <f t="shared" ca="1" si="742"/>
        <v>0</v>
      </c>
      <c r="AO1390" s="15"/>
      <c r="AP1390" s="49">
        <f t="shared" ca="1" si="743"/>
        <v>500279.11802370357</v>
      </c>
      <c r="AQ1390" s="15">
        <f t="shared" si="753"/>
        <v>859727.32722843892</v>
      </c>
      <c r="AR1390" s="15">
        <f t="shared" si="754"/>
        <v>0</v>
      </c>
      <c r="AS1390" s="15"/>
      <c r="AT1390" s="15"/>
      <c r="AU1390" s="51">
        <f t="shared" si="744"/>
        <v>529503.5</v>
      </c>
      <c r="AV1390" s="51">
        <f t="shared" ca="1" si="745"/>
        <v>53292.222758990996</v>
      </c>
      <c r="AW1390" s="51">
        <f t="shared" ca="1" si="755"/>
        <v>0</v>
      </c>
      <c r="AX1390" s="15">
        <f t="shared" ca="1" si="756"/>
        <v>223347.51355425559</v>
      </c>
      <c r="AY1390" s="51">
        <f t="shared" ca="1" si="757"/>
        <v>-15478.248402828531</v>
      </c>
      <c r="AZ1390" s="52">
        <f t="shared" ca="1" si="746"/>
        <v>0</v>
      </c>
      <c r="BA1390" s="52">
        <f t="shared" ca="1" si="747"/>
        <v>0</v>
      </c>
      <c r="BB1390" s="52">
        <f t="shared" si="758"/>
        <v>0</v>
      </c>
      <c r="BC1390" s="39">
        <f t="shared" si="759"/>
        <v>0</v>
      </c>
      <c r="BD1390" s="51">
        <f t="shared" ca="1" si="760"/>
        <v>0</v>
      </c>
      <c r="BE1390" s="15">
        <f t="shared" ca="1" si="761"/>
        <v>1067596.5923798659</v>
      </c>
      <c r="BF1390" s="39">
        <v>-109634.15</v>
      </c>
      <c r="BG1390" s="15">
        <f t="shared" ca="1" si="762"/>
        <v>6731012.6152125113</v>
      </c>
      <c r="BH1390" s="15"/>
      <c r="BI1390" s="15"/>
    </row>
    <row r="1391" spans="1:61" ht="11.25" x14ac:dyDescent="0.2">
      <c r="A1391" s="20">
        <v>50403</v>
      </c>
      <c r="B1391" s="20"/>
      <c r="C1391" s="20">
        <v>1</v>
      </c>
      <c r="D1391" s="20">
        <f t="shared" si="748"/>
        <v>5</v>
      </c>
      <c r="E1391" s="47">
        <f t="shared" si="763"/>
        <v>4</v>
      </c>
      <c r="F1391" s="47">
        <f t="shared" si="764"/>
        <v>54</v>
      </c>
      <c r="G1391" s="21" t="s">
        <v>1471</v>
      </c>
      <c r="H1391" s="29">
        <v>4212</v>
      </c>
      <c r="I1391" s="48"/>
      <c r="J1391" s="29">
        <f t="shared" si="749"/>
        <v>6789.4925373134329</v>
      </c>
      <c r="K1391" s="125">
        <v>777874.60000000009</v>
      </c>
      <c r="L1391" s="125">
        <v>1307457.1200000001</v>
      </c>
      <c r="M1391" s="125">
        <v>0</v>
      </c>
      <c r="N1391" s="126">
        <f t="shared" si="731"/>
        <v>1069977.9888000002</v>
      </c>
      <c r="O1391" s="126">
        <f t="shared" ca="1" si="732"/>
        <v>1478503.8570422395</v>
      </c>
      <c r="P1391" s="126">
        <f t="shared" ca="1" si="733"/>
        <v>122558</v>
      </c>
      <c r="Q1391" s="49">
        <f t="shared" si="750"/>
        <v>1</v>
      </c>
      <c r="R1391" s="49">
        <f t="shared" si="751"/>
        <v>0</v>
      </c>
      <c r="S1391" s="49">
        <f ca="1">OFFSET(V!$B$7,D1391,Q1391)*H1391</f>
        <v>15458.039999999999</v>
      </c>
      <c r="T1391" s="49">
        <f ca="1">IF(R1391&gt;0,OFFSET(V!$I$7,D1391,R1391)*IF(R1391=1,H1391-9300,IF(R1391=2,H1391-18000,IF(R1391=3,H1391-45000,0))),0)</f>
        <v>0</v>
      </c>
      <c r="U1391" s="49">
        <f>IF(AND(I1391=1,H1391&gt;20000,H1391&lt;=45000),H1391*V!$G$7,0)+IF(AND(I1391=1,H1391&gt;45000,H1391&lt;=50000),V!$G$7/5000*(50000-H1391)*H1391,0)</f>
        <v>0</v>
      </c>
      <c r="V1391" s="50">
        <f t="shared" ca="1" si="734"/>
        <v>15458.039999999999</v>
      </c>
      <c r="W1391" s="51">
        <v>24169.32</v>
      </c>
      <c r="X1391" s="51">
        <v>0</v>
      </c>
      <c r="Y1391" s="52">
        <v>0</v>
      </c>
      <c r="Z1391" s="52">
        <v>810317.28959397681</v>
      </c>
      <c r="AA1391" s="52">
        <v>1139475</v>
      </c>
      <c r="AB1391" s="138">
        <f t="shared" si="752"/>
        <v>1138475</v>
      </c>
      <c r="AC1391" s="52">
        <v>790792.66264040454</v>
      </c>
      <c r="AD1391" s="138">
        <f t="shared" si="735"/>
        <v>0</v>
      </c>
      <c r="AE1391" s="138">
        <f t="shared" si="736"/>
        <v>4212</v>
      </c>
      <c r="AF1391" s="138">
        <f t="shared" si="737"/>
        <v>0</v>
      </c>
      <c r="AG1391" s="138">
        <f t="shared" si="738"/>
        <v>0</v>
      </c>
      <c r="AH1391" s="29"/>
      <c r="AI1391" s="29"/>
      <c r="AJ1391" s="15"/>
      <c r="AK1391" s="51">
        <f t="shared" ca="1" si="739"/>
        <v>3361148.4240915785</v>
      </c>
      <c r="AL1391" s="15">
        <f t="shared" ca="1" si="740"/>
        <v>3523333.7840915783</v>
      </c>
      <c r="AM1391" s="49">
        <f t="shared" ca="1" si="741"/>
        <v>18473.547309000329</v>
      </c>
      <c r="AN1391" s="49">
        <f t="shared" ca="1" si="742"/>
        <v>0</v>
      </c>
      <c r="AO1391" s="15"/>
      <c r="AP1391" s="49">
        <f t="shared" ca="1" si="743"/>
        <v>460165.73310602468</v>
      </c>
      <c r="AQ1391" s="15">
        <f t="shared" si="753"/>
        <v>790792.66264040454</v>
      </c>
      <c r="AR1391" s="15">
        <f t="shared" si="754"/>
        <v>0</v>
      </c>
      <c r="AS1391" s="15"/>
      <c r="AT1391" s="15"/>
      <c r="AU1391" s="51">
        <f t="shared" si="744"/>
        <v>569237.5</v>
      </c>
      <c r="AV1391" s="51">
        <f t="shared" ca="1" si="745"/>
        <v>33264.203061776832</v>
      </c>
      <c r="AW1391" s="51">
        <f t="shared" ca="1" si="755"/>
        <v>0</v>
      </c>
      <c r="AX1391" s="15">
        <f t="shared" ca="1" si="756"/>
        <v>271874.77352739696</v>
      </c>
      <c r="AY1391" s="51">
        <f t="shared" ca="1" si="757"/>
        <v>-18841.245251192631</v>
      </c>
      <c r="AZ1391" s="52">
        <f t="shared" ca="1" si="746"/>
        <v>0</v>
      </c>
      <c r="BA1391" s="52">
        <f t="shared" ca="1" si="747"/>
        <v>0</v>
      </c>
      <c r="BB1391" s="52">
        <f t="shared" si="758"/>
        <v>0</v>
      </c>
      <c r="BC1391" s="39">
        <f t="shared" si="759"/>
        <v>0</v>
      </c>
      <c r="BD1391" s="51">
        <f t="shared" ca="1" si="760"/>
        <v>0</v>
      </c>
      <c r="BE1391" s="15">
        <f t="shared" ca="1" si="761"/>
        <v>1043826.1909166089</v>
      </c>
      <c r="BF1391" s="39">
        <v>-68431.98</v>
      </c>
      <c r="BG1391" s="15">
        <f t="shared" ca="1" si="762"/>
        <v>4517201.5423171874</v>
      </c>
      <c r="BH1391" s="15"/>
      <c r="BI1391" s="15"/>
    </row>
    <row r="1392" spans="1:61" ht="11.25" x14ac:dyDescent="0.2">
      <c r="A1392" s="20">
        <v>50404</v>
      </c>
      <c r="B1392" s="20"/>
      <c r="C1392" s="20">
        <v>1</v>
      </c>
      <c r="D1392" s="20">
        <f t="shared" si="748"/>
        <v>5</v>
      </c>
      <c r="E1392" s="47">
        <f t="shared" si="763"/>
        <v>6</v>
      </c>
      <c r="F1392" s="47">
        <f t="shared" si="764"/>
        <v>56</v>
      </c>
      <c r="G1392" s="21" t="s">
        <v>1472</v>
      </c>
      <c r="H1392" s="29">
        <v>10316</v>
      </c>
      <c r="I1392" s="48"/>
      <c r="J1392" s="29">
        <f t="shared" si="749"/>
        <v>17193.333333333332</v>
      </c>
      <c r="K1392" s="125">
        <v>732537.85000000009</v>
      </c>
      <c r="L1392" s="125">
        <v>3238267.15</v>
      </c>
      <c r="M1392" s="125">
        <v>0</v>
      </c>
      <c r="N1392" s="126">
        <f t="shared" si="731"/>
        <v>1790351.4405</v>
      </c>
      <c r="O1392" s="126">
        <f t="shared" ca="1" si="732"/>
        <v>3744080.9469988695</v>
      </c>
      <c r="P1392" s="126">
        <f t="shared" ca="1" si="733"/>
        <v>586119</v>
      </c>
      <c r="Q1392" s="49">
        <f t="shared" si="750"/>
        <v>2</v>
      </c>
      <c r="R1392" s="49">
        <f t="shared" si="751"/>
        <v>0</v>
      </c>
      <c r="S1392" s="49">
        <f ca="1">OFFSET(V!$B$7,D1392,Q1392)*H1392</f>
        <v>922559.88000000012</v>
      </c>
      <c r="T1392" s="49">
        <f ca="1">IF(R1392&gt;0,OFFSET(V!$I$7,D1392,R1392)*IF(R1392=1,H1392-9300,IF(R1392=2,H1392-18000,IF(R1392=3,H1392-45000,0))),0)</f>
        <v>0</v>
      </c>
      <c r="U1392" s="49">
        <f>IF(AND(I1392=1,H1392&gt;20000,H1392&lt;=45000),H1392*V!$G$7,0)+IF(AND(I1392=1,H1392&gt;45000,H1392&lt;=50000),V!$G$7/5000*(50000-H1392)*H1392,0)</f>
        <v>0</v>
      </c>
      <c r="V1392" s="50">
        <f t="shared" ca="1" si="734"/>
        <v>922559.88000000012</v>
      </c>
      <c r="W1392" s="51">
        <v>45478.84</v>
      </c>
      <c r="X1392" s="51">
        <v>0</v>
      </c>
      <c r="Y1392" s="52">
        <v>0</v>
      </c>
      <c r="Z1392" s="52">
        <v>425324.6949557786</v>
      </c>
      <c r="AA1392" s="52">
        <v>30368</v>
      </c>
      <c r="AB1392" s="138">
        <f t="shared" si="752"/>
        <v>29368</v>
      </c>
      <c r="AC1392" s="52">
        <v>415076.47970750899</v>
      </c>
      <c r="AD1392" s="138">
        <f t="shared" si="735"/>
        <v>1</v>
      </c>
      <c r="AE1392" s="138">
        <f t="shared" si="736"/>
        <v>0</v>
      </c>
      <c r="AF1392" s="138">
        <f t="shared" si="737"/>
        <v>10316</v>
      </c>
      <c r="AG1392" s="138">
        <f t="shared" si="738"/>
        <v>17193.333333333332</v>
      </c>
      <c r="AH1392" s="29"/>
      <c r="AI1392" s="29"/>
      <c r="AJ1392" s="15"/>
      <c r="AK1392" s="51">
        <f t="shared" ca="1" si="739"/>
        <v>8511585.3534882125</v>
      </c>
      <c r="AL1392" s="15">
        <f t="shared" ca="1" si="740"/>
        <v>10065743.073488213</v>
      </c>
      <c r="AM1392" s="49">
        <f t="shared" ca="1" si="741"/>
        <v>45245.278736858359</v>
      </c>
      <c r="AN1392" s="49">
        <f t="shared" ca="1" si="742"/>
        <v>0</v>
      </c>
      <c r="AO1392" s="15"/>
      <c r="AP1392" s="49">
        <f t="shared" ca="1" si="743"/>
        <v>241534.83157256944</v>
      </c>
      <c r="AQ1392" s="15">
        <f t="shared" si="753"/>
        <v>0</v>
      </c>
      <c r="AR1392" s="15">
        <f t="shared" si="754"/>
        <v>415076.47970750899</v>
      </c>
      <c r="AS1392" s="15"/>
      <c r="AT1392" s="15"/>
      <c r="AU1392" s="51">
        <f t="shared" si="744"/>
        <v>0</v>
      </c>
      <c r="AV1392" s="51">
        <f t="shared" ca="1" si="745"/>
        <v>0</v>
      </c>
      <c r="AW1392" s="51">
        <f t="shared" si="755"/>
        <v>0</v>
      </c>
      <c r="AX1392" s="15">
        <f t="shared" si="756"/>
        <v>0</v>
      </c>
      <c r="AY1392" s="51">
        <f t="shared" ca="1" si="757"/>
        <v>0</v>
      </c>
      <c r="AZ1392" s="52">
        <f t="shared" ca="1" si="746"/>
        <v>179799.23120129426</v>
      </c>
      <c r="BA1392" s="52">
        <f t="shared" ca="1" si="747"/>
        <v>140864.91830626223</v>
      </c>
      <c r="BB1392" s="52">
        <f t="shared" ca="1" si="758"/>
        <v>0</v>
      </c>
      <c r="BC1392" s="39">
        <f t="shared" ca="1" si="759"/>
        <v>147122.50137261691</v>
      </c>
      <c r="BD1392" s="51">
        <f t="shared" ca="1" si="760"/>
        <v>0</v>
      </c>
      <c r="BE1392" s="15">
        <f t="shared" ca="1" si="761"/>
        <v>562198.9810801259</v>
      </c>
      <c r="BF1392" s="39">
        <v>-173293.35</v>
      </c>
      <c r="BG1392" s="15">
        <f t="shared" ca="1" si="762"/>
        <v>10499893.983305197</v>
      </c>
      <c r="BH1392" s="15"/>
      <c r="BI1392" s="15"/>
    </row>
    <row r="1393" spans="1:61" ht="11.25" x14ac:dyDescent="0.2">
      <c r="A1393" s="20">
        <v>50405</v>
      </c>
      <c r="B1393" s="20"/>
      <c r="C1393" s="20">
        <v>1</v>
      </c>
      <c r="D1393" s="20">
        <f t="shared" si="748"/>
        <v>5</v>
      </c>
      <c r="E1393" s="47">
        <f t="shared" si="763"/>
        <v>3</v>
      </c>
      <c r="F1393" s="47">
        <f t="shared" si="764"/>
        <v>53</v>
      </c>
      <c r="G1393" s="21" t="s">
        <v>1473</v>
      </c>
      <c r="H1393" s="29">
        <v>1620</v>
      </c>
      <c r="I1393" s="48"/>
      <c r="J1393" s="29">
        <f t="shared" si="749"/>
        <v>2611.3432835820895</v>
      </c>
      <c r="K1393" s="125">
        <v>153610</v>
      </c>
      <c r="L1393" s="125">
        <v>232254.97</v>
      </c>
      <c r="M1393" s="125">
        <v>0</v>
      </c>
      <c r="N1393" s="126">
        <f t="shared" si="731"/>
        <v>201178.63829999999</v>
      </c>
      <c r="O1393" s="126">
        <f t="shared" ca="1" si="732"/>
        <v>568655.32963163056</v>
      </c>
      <c r="P1393" s="126">
        <f t="shared" ca="1" si="733"/>
        <v>110243</v>
      </c>
      <c r="Q1393" s="49">
        <f t="shared" si="750"/>
        <v>1</v>
      </c>
      <c r="R1393" s="49">
        <f t="shared" si="751"/>
        <v>0</v>
      </c>
      <c r="S1393" s="49">
        <f ca="1">OFFSET(V!$B$7,D1393,Q1393)*H1393</f>
        <v>5945.4</v>
      </c>
      <c r="T1393" s="49">
        <f ca="1">IF(R1393&gt;0,OFFSET(V!$I$7,D1393,R1393)*IF(R1393=1,H1393-9300,IF(R1393=2,H1393-18000,IF(R1393=3,H1393-45000,0))),0)</f>
        <v>0</v>
      </c>
      <c r="U1393" s="49">
        <f>IF(AND(I1393=1,H1393&gt;20000,H1393&lt;=45000),H1393*V!$G$7,0)+IF(AND(I1393=1,H1393&gt;45000,H1393&lt;=50000),V!$G$7/5000*(50000-H1393)*H1393,0)</f>
        <v>0</v>
      </c>
      <c r="V1393" s="50">
        <f t="shared" ca="1" si="734"/>
        <v>5945.4</v>
      </c>
      <c r="W1393" s="51">
        <v>0</v>
      </c>
      <c r="X1393" s="51">
        <v>0</v>
      </c>
      <c r="Y1393" s="52">
        <v>0</v>
      </c>
      <c r="Z1393" s="52">
        <v>212599.10031031299</v>
      </c>
      <c r="AA1393" s="52">
        <v>179143</v>
      </c>
      <c r="AB1393" s="138">
        <f t="shared" si="752"/>
        <v>178143</v>
      </c>
      <c r="AC1393" s="52">
        <v>207476.51662916775</v>
      </c>
      <c r="AD1393" s="138">
        <f t="shared" si="735"/>
        <v>0</v>
      </c>
      <c r="AE1393" s="138">
        <f t="shared" si="736"/>
        <v>1620</v>
      </c>
      <c r="AF1393" s="138">
        <f t="shared" si="737"/>
        <v>0</v>
      </c>
      <c r="AG1393" s="138">
        <f t="shared" si="738"/>
        <v>0</v>
      </c>
      <c r="AH1393" s="29"/>
      <c r="AI1393" s="29"/>
      <c r="AJ1393" s="15"/>
      <c r="AK1393" s="51">
        <f t="shared" ca="1" si="739"/>
        <v>1292749.3938813764</v>
      </c>
      <c r="AL1393" s="15">
        <f t="shared" ca="1" si="740"/>
        <v>1408937.7938813763</v>
      </c>
      <c r="AM1393" s="49">
        <f t="shared" ca="1" si="741"/>
        <v>7105.2105034616652</v>
      </c>
      <c r="AN1393" s="49">
        <f t="shared" ca="1" si="742"/>
        <v>0</v>
      </c>
      <c r="AO1393" s="15"/>
      <c r="AP1393" s="49">
        <f t="shared" ca="1" si="743"/>
        <v>120731.49877006357</v>
      </c>
      <c r="AQ1393" s="15">
        <f t="shared" si="753"/>
        <v>207476.51662916775</v>
      </c>
      <c r="AR1393" s="15">
        <f t="shared" si="754"/>
        <v>0</v>
      </c>
      <c r="AS1393" s="15"/>
      <c r="AT1393" s="15"/>
      <c r="AU1393" s="51">
        <f t="shared" si="744"/>
        <v>89071.5</v>
      </c>
      <c r="AV1393" s="51">
        <f t="shared" ca="1" si="745"/>
        <v>12793.924254529551</v>
      </c>
      <c r="AW1393" s="51">
        <f t="shared" ca="1" si="755"/>
        <v>0</v>
      </c>
      <c r="AX1393" s="15">
        <f t="shared" ca="1" si="756"/>
        <v>15120.40639542538</v>
      </c>
      <c r="AY1393" s="51">
        <f t="shared" ca="1" si="757"/>
        <v>-1047.8621517461343</v>
      </c>
      <c r="AZ1393" s="52">
        <f t="shared" ca="1" si="746"/>
        <v>0</v>
      </c>
      <c r="BA1393" s="52">
        <f t="shared" ca="1" si="747"/>
        <v>0</v>
      </c>
      <c r="BB1393" s="52">
        <f t="shared" si="758"/>
        <v>0</v>
      </c>
      <c r="BC1393" s="39">
        <f t="shared" si="759"/>
        <v>0</v>
      </c>
      <c r="BD1393" s="51">
        <f t="shared" ca="1" si="760"/>
        <v>0</v>
      </c>
      <c r="BE1393" s="15">
        <f t="shared" ca="1" si="761"/>
        <v>221549.06087284698</v>
      </c>
      <c r="BF1393" s="39">
        <v>-26319.99</v>
      </c>
      <c r="BG1393" s="15">
        <f t="shared" ca="1" si="762"/>
        <v>1611272.075257685</v>
      </c>
      <c r="BH1393" s="15"/>
      <c r="BI1393" s="15"/>
    </row>
    <row r="1394" spans="1:61" ht="11.25" x14ac:dyDescent="0.2">
      <c r="A1394" s="20">
        <v>50406</v>
      </c>
      <c r="B1394" s="20"/>
      <c r="C1394" s="20">
        <v>1</v>
      </c>
      <c r="D1394" s="20">
        <f t="shared" si="748"/>
        <v>5</v>
      </c>
      <c r="E1394" s="47">
        <f t="shared" si="763"/>
        <v>3</v>
      </c>
      <c r="F1394" s="47">
        <f t="shared" si="764"/>
        <v>53</v>
      </c>
      <c r="G1394" s="21" t="s">
        <v>1474</v>
      </c>
      <c r="H1394" s="29">
        <v>2269</v>
      </c>
      <c r="I1394" s="48"/>
      <c r="J1394" s="29">
        <f t="shared" si="749"/>
        <v>3657.4925373134329</v>
      </c>
      <c r="K1394" s="125">
        <v>209661.45</v>
      </c>
      <c r="L1394" s="125">
        <v>509664.42</v>
      </c>
      <c r="M1394" s="125">
        <v>0</v>
      </c>
      <c r="N1394" s="126">
        <f t="shared" si="731"/>
        <v>349725.36780000001</v>
      </c>
      <c r="O1394" s="126">
        <f t="shared" ca="1" si="732"/>
        <v>796468.48329269735</v>
      </c>
      <c r="P1394" s="126">
        <f t="shared" ca="1" si="733"/>
        <v>134023</v>
      </c>
      <c r="Q1394" s="49">
        <f t="shared" si="750"/>
        <v>1</v>
      </c>
      <c r="R1394" s="49">
        <f t="shared" si="751"/>
        <v>0</v>
      </c>
      <c r="S1394" s="49">
        <f ca="1">OFFSET(V!$B$7,D1394,Q1394)*H1394</f>
        <v>8327.23</v>
      </c>
      <c r="T1394" s="49">
        <f ca="1">IF(R1394&gt;0,OFFSET(V!$I$7,D1394,R1394)*IF(R1394=1,H1394-9300,IF(R1394=2,H1394-18000,IF(R1394=3,H1394-45000,0))),0)</f>
        <v>0</v>
      </c>
      <c r="U1394" s="49">
        <f>IF(AND(I1394=1,H1394&gt;20000,H1394&lt;=45000),H1394*V!$G$7,0)+IF(AND(I1394=1,H1394&gt;45000,H1394&lt;=50000),V!$G$7/5000*(50000-H1394)*H1394,0)</f>
        <v>0</v>
      </c>
      <c r="V1394" s="50">
        <f t="shared" ca="1" si="734"/>
        <v>8327.23</v>
      </c>
      <c r="W1394" s="51">
        <v>7675.32</v>
      </c>
      <c r="X1394" s="51">
        <v>0</v>
      </c>
      <c r="Y1394" s="52">
        <v>0</v>
      </c>
      <c r="Z1394" s="52">
        <v>154110.01213636331</v>
      </c>
      <c r="AA1394" s="52">
        <v>119118</v>
      </c>
      <c r="AB1394" s="138">
        <f t="shared" si="752"/>
        <v>118118</v>
      </c>
      <c r="AC1394" s="52">
        <v>150396.72533449749</v>
      </c>
      <c r="AD1394" s="138">
        <f t="shared" si="735"/>
        <v>0</v>
      </c>
      <c r="AE1394" s="138">
        <f t="shared" si="736"/>
        <v>2269</v>
      </c>
      <c r="AF1394" s="138">
        <f t="shared" si="737"/>
        <v>0</v>
      </c>
      <c r="AG1394" s="138">
        <f t="shared" si="738"/>
        <v>0</v>
      </c>
      <c r="AH1394" s="29"/>
      <c r="AI1394" s="29"/>
      <c r="AJ1394" s="15"/>
      <c r="AK1394" s="51">
        <f t="shared" ca="1" si="739"/>
        <v>1810647.14488694</v>
      </c>
      <c r="AL1394" s="15">
        <f t="shared" ca="1" si="740"/>
        <v>1960672.6948869401</v>
      </c>
      <c r="AM1394" s="49">
        <f t="shared" ca="1" si="741"/>
        <v>9951.6806372558767</v>
      </c>
      <c r="AN1394" s="49">
        <f t="shared" ca="1" si="742"/>
        <v>0</v>
      </c>
      <c r="AO1394" s="15"/>
      <c r="AP1394" s="49">
        <f t="shared" ca="1" si="743"/>
        <v>87516.516831624947</v>
      </c>
      <c r="AQ1394" s="15">
        <f t="shared" si="753"/>
        <v>150396.72533449749</v>
      </c>
      <c r="AR1394" s="15">
        <f t="shared" si="754"/>
        <v>0</v>
      </c>
      <c r="AS1394" s="15"/>
      <c r="AT1394" s="15"/>
      <c r="AU1394" s="51">
        <f t="shared" si="744"/>
        <v>59059</v>
      </c>
      <c r="AV1394" s="51">
        <f t="shared" ca="1" si="745"/>
        <v>17919.391440449108</v>
      </c>
      <c r="AW1394" s="51">
        <f t="shared" ca="1" si="755"/>
        <v>0</v>
      </c>
      <c r="AX1394" s="15">
        <f t="shared" ca="1" si="756"/>
        <v>14098.182937576581</v>
      </c>
      <c r="AY1394" s="51">
        <f t="shared" ca="1" si="757"/>
        <v>-977.02084999177885</v>
      </c>
      <c r="AZ1394" s="52">
        <f t="shared" ca="1" si="746"/>
        <v>0</v>
      </c>
      <c r="BA1394" s="52">
        <f t="shared" ca="1" si="747"/>
        <v>0</v>
      </c>
      <c r="BB1394" s="52">
        <f t="shared" si="758"/>
        <v>0</v>
      </c>
      <c r="BC1394" s="39">
        <f t="shared" si="759"/>
        <v>0</v>
      </c>
      <c r="BD1394" s="51">
        <f t="shared" ca="1" si="760"/>
        <v>0</v>
      </c>
      <c r="BE1394" s="15">
        <f t="shared" ca="1" si="761"/>
        <v>163517.88742208231</v>
      </c>
      <c r="BF1394" s="39">
        <v>-36864.239999999998</v>
      </c>
      <c r="BG1394" s="15">
        <f t="shared" ca="1" si="762"/>
        <v>2097278.0229462781</v>
      </c>
      <c r="BH1394" s="15"/>
      <c r="BI1394" s="15"/>
    </row>
    <row r="1395" spans="1:61" ht="11.25" x14ac:dyDescent="0.2">
      <c r="A1395" s="20">
        <v>50407</v>
      </c>
      <c r="B1395" s="20"/>
      <c r="C1395" s="20">
        <v>1</v>
      </c>
      <c r="D1395" s="20">
        <f t="shared" si="748"/>
        <v>5</v>
      </c>
      <c r="E1395" s="47">
        <f t="shared" si="763"/>
        <v>3</v>
      </c>
      <c r="F1395" s="47">
        <f t="shared" si="764"/>
        <v>53</v>
      </c>
      <c r="G1395" s="21" t="s">
        <v>1475</v>
      </c>
      <c r="H1395" s="29">
        <v>1468</v>
      </c>
      <c r="I1395" s="48"/>
      <c r="J1395" s="29">
        <f t="shared" si="749"/>
        <v>2366.3283582089553</v>
      </c>
      <c r="K1395" s="125">
        <v>252507</v>
      </c>
      <c r="L1395" s="125">
        <v>322524.37</v>
      </c>
      <c r="M1395" s="125">
        <v>0</v>
      </c>
      <c r="N1395" s="126">
        <f t="shared" si="731"/>
        <v>307589.54429999995</v>
      </c>
      <c r="O1395" s="126">
        <f t="shared" ca="1" si="732"/>
        <v>515300.01475261338</v>
      </c>
      <c r="P1395" s="126">
        <f t="shared" ca="1" si="733"/>
        <v>62313</v>
      </c>
      <c r="Q1395" s="49">
        <f t="shared" si="750"/>
        <v>1</v>
      </c>
      <c r="R1395" s="49">
        <f t="shared" si="751"/>
        <v>0</v>
      </c>
      <c r="S1395" s="49">
        <f ca="1">OFFSET(V!$B$7,D1395,Q1395)*H1395</f>
        <v>5387.5599999999995</v>
      </c>
      <c r="T1395" s="49">
        <f ca="1">IF(R1395&gt;0,OFFSET(V!$I$7,D1395,R1395)*IF(R1395=1,H1395-9300,IF(R1395=2,H1395-18000,IF(R1395=3,H1395-45000,0))),0)</f>
        <v>0</v>
      </c>
      <c r="U1395" s="49">
        <f>IF(AND(I1395=1,H1395&gt;20000,H1395&lt;=45000),H1395*V!$G$7,0)+IF(AND(I1395=1,H1395&gt;45000,H1395&lt;=50000),V!$G$7/5000*(50000-H1395)*H1395,0)</f>
        <v>0</v>
      </c>
      <c r="V1395" s="50">
        <f t="shared" ca="1" si="734"/>
        <v>5387.5599999999995</v>
      </c>
      <c r="W1395" s="51">
        <v>0</v>
      </c>
      <c r="X1395" s="51">
        <v>0</v>
      </c>
      <c r="Y1395" s="52">
        <v>0</v>
      </c>
      <c r="Z1395" s="52">
        <v>342988.74297798739</v>
      </c>
      <c r="AA1395" s="52">
        <v>461259</v>
      </c>
      <c r="AB1395" s="138">
        <f t="shared" si="752"/>
        <v>460259</v>
      </c>
      <c r="AC1395" s="52">
        <v>334724.41572998383</v>
      </c>
      <c r="AD1395" s="138">
        <f t="shared" si="735"/>
        <v>0</v>
      </c>
      <c r="AE1395" s="138">
        <f t="shared" si="736"/>
        <v>1468</v>
      </c>
      <c r="AF1395" s="138">
        <f t="shared" si="737"/>
        <v>0</v>
      </c>
      <c r="AG1395" s="138">
        <f t="shared" si="738"/>
        <v>0</v>
      </c>
      <c r="AH1395" s="29"/>
      <c r="AI1395" s="29"/>
      <c r="AJ1395" s="15"/>
      <c r="AK1395" s="51">
        <f t="shared" ca="1" si="739"/>
        <v>1171454.3890233706</v>
      </c>
      <c r="AL1395" s="15">
        <f t="shared" ca="1" si="740"/>
        <v>1239154.9490233706</v>
      </c>
      <c r="AM1395" s="49">
        <f t="shared" ca="1" si="741"/>
        <v>6438.5487772109418</v>
      </c>
      <c r="AN1395" s="49">
        <f t="shared" ca="1" si="742"/>
        <v>0</v>
      </c>
      <c r="AO1395" s="15"/>
      <c r="AP1395" s="49">
        <f t="shared" ca="1" si="743"/>
        <v>194777.611666985</v>
      </c>
      <c r="AQ1395" s="15">
        <f t="shared" si="753"/>
        <v>334724.41572998383</v>
      </c>
      <c r="AR1395" s="15">
        <f t="shared" si="754"/>
        <v>0</v>
      </c>
      <c r="AS1395" s="15"/>
      <c r="AT1395" s="15"/>
      <c r="AU1395" s="51">
        <f t="shared" si="744"/>
        <v>230129.5</v>
      </c>
      <c r="AV1395" s="51">
        <f t="shared" ca="1" si="745"/>
        <v>11593.50667015394</v>
      </c>
      <c r="AW1395" s="51">
        <f t="shared" ca="1" si="755"/>
        <v>0</v>
      </c>
      <c r="AX1395" s="15">
        <f t="shared" ca="1" si="756"/>
        <v>101776.20260715508</v>
      </c>
      <c r="AY1395" s="51">
        <f t="shared" ca="1" si="757"/>
        <v>-7053.2119224487124</v>
      </c>
      <c r="AZ1395" s="52">
        <f t="shared" ca="1" si="746"/>
        <v>0</v>
      </c>
      <c r="BA1395" s="52">
        <f t="shared" ca="1" si="747"/>
        <v>0</v>
      </c>
      <c r="BB1395" s="52">
        <f t="shared" si="758"/>
        <v>0</v>
      </c>
      <c r="BC1395" s="39">
        <f t="shared" si="759"/>
        <v>0</v>
      </c>
      <c r="BD1395" s="51">
        <f t="shared" ca="1" si="760"/>
        <v>0</v>
      </c>
      <c r="BE1395" s="15">
        <f t="shared" ca="1" si="761"/>
        <v>429447.40641469019</v>
      </c>
      <c r="BF1395" s="39">
        <v>-23850.46</v>
      </c>
      <c r="BG1395" s="15">
        <f t="shared" ca="1" si="762"/>
        <v>1651190.4442152719</v>
      </c>
      <c r="BH1395" s="15"/>
      <c r="BI1395" s="15"/>
    </row>
    <row r="1396" spans="1:61" ht="11.25" x14ac:dyDescent="0.2">
      <c r="A1396" s="20">
        <v>50408</v>
      </c>
      <c r="B1396" s="20"/>
      <c r="C1396" s="20">
        <v>1</v>
      </c>
      <c r="D1396" s="20">
        <f t="shared" si="748"/>
        <v>5</v>
      </c>
      <c r="E1396" s="47">
        <f t="shared" si="763"/>
        <v>4</v>
      </c>
      <c r="F1396" s="47">
        <f t="shared" si="764"/>
        <v>54</v>
      </c>
      <c r="G1396" s="21" t="s">
        <v>1476</v>
      </c>
      <c r="H1396" s="29">
        <v>2692</v>
      </c>
      <c r="I1396" s="48"/>
      <c r="J1396" s="29">
        <f t="shared" si="749"/>
        <v>4339.3432835820895</v>
      </c>
      <c r="K1396" s="125">
        <v>584800.1</v>
      </c>
      <c r="L1396" s="125">
        <v>1208061.92</v>
      </c>
      <c r="M1396" s="125">
        <v>0</v>
      </c>
      <c r="N1396" s="126">
        <f t="shared" si="731"/>
        <v>892200.22080000001</v>
      </c>
      <c r="O1396" s="126">
        <f t="shared" ca="1" si="732"/>
        <v>944950.70825206756</v>
      </c>
      <c r="P1396" s="126">
        <f t="shared" ca="1" si="733"/>
        <v>15825</v>
      </c>
      <c r="Q1396" s="49">
        <f t="shared" si="750"/>
        <v>1</v>
      </c>
      <c r="R1396" s="49">
        <f t="shared" si="751"/>
        <v>0</v>
      </c>
      <c r="S1396" s="49">
        <f ca="1">OFFSET(V!$B$7,D1396,Q1396)*H1396</f>
        <v>9879.64</v>
      </c>
      <c r="T1396" s="49">
        <f ca="1">IF(R1396&gt;0,OFFSET(V!$I$7,D1396,R1396)*IF(R1396=1,H1396-9300,IF(R1396=2,H1396-18000,IF(R1396=3,H1396-45000,0))),0)</f>
        <v>0</v>
      </c>
      <c r="U1396" s="49">
        <f>IF(AND(I1396=1,H1396&gt;20000,H1396&lt;=45000),H1396*V!$G$7,0)+IF(AND(I1396=1,H1396&gt;45000,H1396&lt;=50000),V!$G$7/5000*(50000-H1396)*H1396,0)</f>
        <v>0</v>
      </c>
      <c r="V1396" s="50">
        <f t="shared" ca="1" si="734"/>
        <v>9879.64</v>
      </c>
      <c r="W1396" s="51">
        <v>10053.75</v>
      </c>
      <c r="X1396" s="51">
        <v>0</v>
      </c>
      <c r="Y1396" s="52">
        <v>0</v>
      </c>
      <c r="Z1396" s="52">
        <v>623255.32146828191</v>
      </c>
      <c r="AA1396" s="52">
        <v>1062944</v>
      </c>
      <c r="AB1396" s="138">
        <f t="shared" si="752"/>
        <v>1061944</v>
      </c>
      <c r="AC1396" s="52">
        <v>608237.95999177382</v>
      </c>
      <c r="AD1396" s="138">
        <f t="shared" si="735"/>
        <v>0</v>
      </c>
      <c r="AE1396" s="138">
        <f t="shared" si="736"/>
        <v>2692</v>
      </c>
      <c r="AF1396" s="138">
        <f t="shared" si="737"/>
        <v>0</v>
      </c>
      <c r="AG1396" s="138">
        <f t="shared" si="738"/>
        <v>0</v>
      </c>
      <c r="AH1396" s="29"/>
      <c r="AI1396" s="29"/>
      <c r="AJ1396" s="15"/>
      <c r="AK1396" s="51">
        <f t="shared" ca="1" si="739"/>
        <v>2148198.3755115215</v>
      </c>
      <c r="AL1396" s="15">
        <f t="shared" ca="1" si="740"/>
        <v>2183956.7655115216</v>
      </c>
      <c r="AM1396" s="49">
        <f t="shared" ca="1" si="741"/>
        <v>11806.930046493089</v>
      </c>
      <c r="AN1396" s="49">
        <f t="shared" ca="1" si="742"/>
        <v>0</v>
      </c>
      <c r="AO1396" s="15"/>
      <c r="AP1396" s="49">
        <f t="shared" ca="1" si="743"/>
        <v>353936.34764894302</v>
      </c>
      <c r="AQ1396" s="15">
        <f t="shared" si="753"/>
        <v>608237.95999177382</v>
      </c>
      <c r="AR1396" s="15">
        <f t="shared" si="754"/>
        <v>0</v>
      </c>
      <c r="AS1396" s="15"/>
      <c r="AT1396" s="15"/>
      <c r="AU1396" s="51">
        <f t="shared" si="744"/>
        <v>530972</v>
      </c>
      <c r="AV1396" s="51">
        <f t="shared" ca="1" si="745"/>
        <v>21260.02721802071</v>
      </c>
      <c r="AW1396" s="51">
        <f t="shared" ca="1" si="755"/>
        <v>0</v>
      </c>
      <c r="AX1396" s="15">
        <f t="shared" ca="1" si="756"/>
        <v>297930.41487519001</v>
      </c>
      <c r="AY1396" s="51">
        <f t="shared" ca="1" si="757"/>
        <v>-20646.932194639092</v>
      </c>
      <c r="AZ1396" s="52">
        <f t="shared" ca="1" si="746"/>
        <v>0</v>
      </c>
      <c r="BA1396" s="52">
        <f t="shared" ca="1" si="747"/>
        <v>0</v>
      </c>
      <c r="BB1396" s="52">
        <f t="shared" si="758"/>
        <v>0</v>
      </c>
      <c r="BC1396" s="39">
        <f t="shared" si="759"/>
        <v>0</v>
      </c>
      <c r="BD1396" s="51">
        <f t="shared" ca="1" si="760"/>
        <v>0</v>
      </c>
      <c r="BE1396" s="15">
        <f t="shared" ca="1" si="761"/>
        <v>885521.44267232472</v>
      </c>
      <c r="BF1396" s="39">
        <v>-43736.68</v>
      </c>
      <c r="BG1396" s="15">
        <f t="shared" ca="1" si="762"/>
        <v>3037548.4582303395</v>
      </c>
      <c r="BH1396" s="15"/>
      <c r="BI1396" s="15"/>
    </row>
    <row r="1397" spans="1:61" ht="11.25" x14ac:dyDescent="0.2">
      <c r="A1397" s="20">
        <v>50409</v>
      </c>
      <c r="B1397" s="20"/>
      <c r="C1397" s="20">
        <v>1</v>
      </c>
      <c r="D1397" s="20">
        <f t="shared" si="748"/>
        <v>5</v>
      </c>
      <c r="E1397" s="47">
        <f t="shared" si="763"/>
        <v>2</v>
      </c>
      <c r="F1397" s="47">
        <f t="shared" si="764"/>
        <v>52</v>
      </c>
      <c r="G1397" s="21" t="s">
        <v>1477</v>
      </c>
      <c r="H1397" s="29">
        <v>520</v>
      </c>
      <c r="I1397" s="48"/>
      <c r="J1397" s="29">
        <f t="shared" si="749"/>
        <v>838.20895522388059</v>
      </c>
      <c r="K1397" s="125">
        <v>45659.1</v>
      </c>
      <c r="L1397" s="125">
        <v>196958.74</v>
      </c>
      <c r="M1397" s="125">
        <v>0</v>
      </c>
      <c r="N1397" s="126">
        <f t="shared" si="731"/>
        <v>109688.46059999999</v>
      </c>
      <c r="O1397" s="126">
        <f t="shared" ca="1" si="732"/>
        <v>182531.34037558513</v>
      </c>
      <c r="P1397" s="126">
        <f t="shared" ca="1" si="733"/>
        <v>21853</v>
      </c>
      <c r="Q1397" s="49">
        <f t="shared" si="750"/>
        <v>1</v>
      </c>
      <c r="R1397" s="49">
        <f t="shared" si="751"/>
        <v>0</v>
      </c>
      <c r="S1397" s="49">
        <f ca="1">OFFSET(V!$B$7,D1397,Q1397)*H1397</f>
        <v>1908.3999999999999</v>
      </c>
      <c r="T1397" s="49">
        <f ca="1">IF(R1397&gt;0,OFFSET(V!$I$7,D1397,R1397)*IF(R1397=1,H1397-9300,IF(R1397=2,H1397-18000,IF(R1397=3,H1397-45000,0))),0)</f>
        <v>0</v>
      </c>
      <c r="U1397" s="49">
        <f>IF(AND(I1397=1,H1397&gt;20000,H1397&lt;=45000),H1397*V!$G$7,0)+IF(AND(I1397=1,H1397&gt;45000,H1397&lt;=50000),V!$G$7/5000*(50000-H1397)*H1397,0)</f>
        <v>0</v>
      </c>
      <c r="V1397" s="50">
        <f t="shared" ca="1" si="734"/>
        <v>1908.3999999999999</v>
      </c>
      <c r="W1397" s="51">
        <v>0</v>
      </c>
      <c r="X1397" s="51">
        <v>0</v>
      </c>
      <c r="Y1397" s="52">
        <v>0</v>
      </c>
      <c r="Z1397" s="52">
        <v>48545.45322413028</v>
      </c>
      <c r="AA1397" s="52">
        <v>75087</v>
      </c>
      <c r="AB1397" s="138">
        <f t="shared" si="752"/>
        <v>74087</v>
      </c>
      <c r="AC1397" s="52">
        <v>47375.748619939783</v>
      </c>
      <c r="AD1397" s="138">
        <f t="shared" si="735"/>
        <v>0</v>
      </c>
      <c r="AE1397" s="138">
        <f t="shared" si="736"/>
        <v>520</v>
      </c>
      <c r="AF1397" s="138">
        <f t="shared" si="737"/>
        <v>0</v>
      </c>
      <c r="AG1397" s="138">
        <f t="shared" si="738"/>
        <v>0</v>
      </c>
      <c r="AH1397" s="29"/>
      <c r="AI1397" s="29"/>
      <c r="AJ1397" s="15"/>
      <c r="AK1397" s="51">
        <f t="shared" ca="1" si="739"/>
        <v>414956.59556686151</v>
      </c>
      <c r="AL1397" s="15">
        <f t="shared" ca="1" si="740"/>
        <v>438717.99556686153</v>
      </c>
      <c r="AM1397" s="49">
        <f t="shared" ca="1" si="741"/>
        <v>2280.6848529630038</v>
      </c>
      <c r="AN1397" s="49">
        <f t="shared" ca="1" si="742"/>
        <v>0</v>
      </c>
      <c r="AO1397" s="15"/>
      <c r="AP1397" s="49">
        <f t="shared" ca="1" si="743"/>
        <v>27568.15676861523</v>
      </c>
      <c r="AQ1397" s="15">
        <f t="shared" si="753"/>
        <v>47375.748619939783</v>
      </c>
      <c r="AR1397" s="15">
        <f t="shared" si="754"/>
        <v>0</v>
      </c>
      <c r="AS1397" s="15"/>
      <c r="AT1397" s="15"/>
      <c r="AU1397" s="51">
        <f t="shared" si="744"/>
        <v>37043.5</v>
      </c>
      <c r="AV1397" s="51">
        <f t="shared" ca="1" si="745"/>
        <v>4106.6917360218313</v>
      </c>
      <c r="AW1397" s="51">
        <f t="shared" ca="1" si="755"/>
        <v>0</v>
      </c>
      <c r="AX1397" s="15">
        <f t="shared" ca="1" si="756"/>
        <v>21342.59988469728</v>
      </c>
      <c r="AY1397" s="51">
        <f t="shared" ca="1" si="757"/>
        <v>-1479.0675630121862</v>
      </c>
      <c r="AZ1397" s="52">
        <f t="shared" ca="1" si="746"/>
        <v>0</v>
      </c>
      <c r="BA1397" s="52">
        <f t="shared" ca="1" si="747"/>
        <v>0</v>
      </c>
      <c r="BB1397" s="52">
        <f t="shared" si="758"/>
        <v>0</v>
      </c>
      <c r="BC1397" s="39">
        <f t="shared" si="759"/>
        <v>0</v>
      </c>
      <c r="BD1397" s="51">
        <f t="shared" ca="1" si="760"/>
        <v>0</v>
      </c>
      <c r="BE1397" s="15">
        <f t="shared" ca="1" si="761"/>
        <v>67239.280941624878</v>
      </c>
      <c r="BF1397" s="39">
        <v>-8448.39</v>
      </c>
      <c r="BG1397" s="15">
        <f t="shared" ca="1" si="762"/>
        <v>499789.57136144943</v>
      </c>
      <c r="BH1397" s="15"/>
      <c r="BI1397" s="15"/>
    </row>
    <row r="1398" spans="1:61" ht="11.25" x14ac:dyDescent="0.2">
      <c r="A1398" s="20">
        <v>50410</v>
      </c>
      <c r="B1398" s="20"/>
      <c r="C1398" s="20">
        <v>1</v>
      </c>
      <c r="D1398" s="20">
        <f t="shared" si="748"/>
        <v>5</v>
      </c>
      <c r="E1398" s="47">
        <f t="shared" si="763"/>
        <v>3</v>
      </c>
      <c r="F1398" s="47">
        <f t="shared" si="764"/>
        <v>53</v>
      </c>
      <c r="G1398" s="21" t="s">
        <v>1478</v>
      </c>
      <c r="H1398" s="29">
        <v>2486</v>
      </c>
      <c r="I1398" s="48"/>
      <c r="J1398" s="29">
        <f t="shared" si="749"/>
        <v>4007.2835820895521</v>
      </c>
      <c r="K1398" s="125">
        <v>201750.55</v>
      </c>
      <c r="L1398" s="125">
        <v>112717.59</v>
      </c>
      <c r="M1398" s="125">
        <v>0</v>
      </c>
      <c r="N1398" s="126">
        <f t="shared" si="731"/>
        <v>189220.25609999997</v>
      </c>
      <c r="O1398" s="126">
        <f t="shared" ca="1" si="732"/>
        <v>872640.21571866272</v>
      </c>
      <c r="P1398" s="126">
        <f t="shared" ca="1" si="733"/>
        <v>205026</v>
      </c>
      <c r="Q1398" s="49">
        <f t="shared" si="750"/>
        <v>1</v>
      </c>
      <c r="R1398" s="49">
        <f t="shared" si="751"/>
        <v>0</v>
      </c>
      <c r="S1398" s="49">
        <f ca="1">OFFSET(V!$B$7,D1398,Q1398)*H1398</f>
        <v>9123.619999999999</v>
      </c>
      <c r="T1398" s="49">
        <f ca="1">IF(R1398&gt;0,OFFSET(V!$I$7,D1398,R1398)*IF(R1398=1,H1398-9300,IF(R1398=2,H1398-18000,IF(R1398=3,H1398-45000,0))),0)</f>
        <v>0</v>
      </c>
      <c r="U1398" s="49">
        <f>IF(AND(I1398=1,H1398&gt;20000,H1398&lt;=45000),H1398*V!$G$7,0)+IF(AND(I1398=1,H1398&gt;45000,H1398&lt;=50000),V!$G$7/5000*(50000-H1398)*H1398,0)</f>
        <v>0</v>
      </c>
      <c r="V1398" s="50">
        <f t="shared" ca="1" si="734"/>
        <v>9123.619999999999</v>
      </c>
      <c r="W1398" s="51">
        <v>8487.2800000000007</v>
      </c>
      <c r="X1398" s="51">
        <v>0</v>
      </c>
      <c r="Y1398" s="52">
        <v>0</v>
      </c>
      <c r="Z1398" s="52">
        <v>93500.8684403683</v>
      </c>
      <c r="AA1398" s="52">
        <v>87119</v>
      </c>
      <c r="AB1398" s="138">
        <f t="shared" si="752"/>
        <v>86119</v>
      </c>
      <c r="AC1398" s="52">
        <v>91247.961338943904</v>
      </c>
      <c r="AD1398" s="138">
        <f t="shared" si="735"/>
        <v>0</v>
      </c>
      <c r="AE1398" s="138">
        <f t="shared" si="736"/>
        <v>2486</v>
      </c>
      <c r="AF1398" s="138">
        <f t="shared" si="737"/>
        <v>0</v>
      </c>
      <c r="AG1398" s="138">
        <f t="shared" si="738"/>
        <v>0</v>
      </c>
      <c r="AH1398" s="29"/>
      <c r="AI1398" s="29"/>
      <c r="AJ1398" s="15"/>
      <c r="AK1398" s="51">
        <f t="shared" ca="1" si="739"/>
        <v>1983811.7241908032</v>
      </c>
      <c r="AL1398" s="15">
        <f t="shared" ca="1" si="740"/>
        <v>2206448.6241908032</v>
      </c>
      <c r="AM1398" s="49">
        <f t="shared" ca="1" si="741"/>
        <v>10903.427970126975</v>
      </c>
      <c r="AN1398" s="49">
        <f t="shared" ca="1" si="742"/>
        <v>0</v>
      </c>
      <c r="AO1398" s="15"/>
      <c r="AP1398" s="49">
        <f t="shared" ca="1" si="743"/>
        <v>53097.590566617298</v>
      </c>
      <c r="AQ1398" s="15">
        <f t="shared" si="753"/>
        <v>91247.961338943904</v>
      </c>
      <c r="AR1398" s="15">
        <f t="shared" si="754"/>
        <v>0</v>
      </c>
      <c r="AS1398" s="15"/>
      <c r="AT1398" s="15"/>
      <c r="AU1398" s="51">
        <f t="shared" si="744"/>
        <v>43059.5</v>
      </c>
      <c r="AV1398" s="51">
        <f t="shared" ca="1" si="745"/>
        <v>19633.145491827447</v>
      </c>
      <c r="AW1398" s="51">
        <f t="shared" ca="1" si="755"/>
        <v>0</v>
      </c>
      <c r="AX1398" s="15">
        <f t="shared" ca="1" si="756"/>
        <v>24542.274719500841</v>
      </c>
      <c r="AY1398" s="51">
        <f t="shared" ca="1" si="757"/>
        <v>-1700.8088356739845</v>
      </c>
      <c r="AZ1398" s="52">
        <f t="shared" ca="1" si="746"/>
        <v>0</v>
      </c>
      <c r="BA1398" s="52">
        <f t="shared" ca="1" si="747"/>
        <v>0</v>
      </c>
      <c r="BB1398" s="52">
        <f t="shared" si="758"/>
        <v>0</v>
      </c>
      <c r="BC1398" s="39">
        <f t="shared" si="759"/>
        <v>0</v>
      </c>
      <c r="BD1398" s="51">
        <f t="shared" ca="1" si="760"/>
        <v>0</v>
      </c>
      <c r="BE1398" s="15">
        <f t="shared" ca="1" si="761"/>
        <v>114089.42722277076</v>
      </c>
      <c r="BF1398" s="39">
        <v>-40389.82</v>
      </c>
      <c r="BG1398" s="15">
        <f t="shared" ca="1" si="762"/>
        <v>2291051.6593837012</v>
      </c>
      <c r="BH1398" s="15"/>
      <c r="BI1398" s="15"/>
    </row>
    <row r="1399" spans="1:61" ht="11.25" x14ac:dyDescent="0.2">
      <c r="A1399" s="20">
        <v>50411</v>
      </c>
      <c r="B1399" s="20"/>
      <c r="C1399" s="20">
        <v>1</v>
      </c>
      <c r="D1399" s="20">
        <f t="shared" si="748"/>
        <v>5</v>
      </c>
      <c r="E1399" s="47">
        <f t="shared" si="763"/>
        <v>4</v>
      </c>
      <c r="F1399" s="47">
        <f t="shared" si="764"/>
        <v>54</v>
      </c>
      <c r="G1399" s="21" t="s">
        <v>1479</v>
      </c>
      <c r="H1399" s="29">
        <v>3769</v>
      </c>
      <c r="I1399" s="48"/>
      <c r="J1399" s="29">
        <f t="shared" si="749"/>
        <v>6075.4029850746265</v>
      </c>
      <c r="K1399" s="125">
        <v>435999.5</v>
      </c>
      <c r="L1399" s="125">
        <v>985131.98</v>
      </c>
      <c r="M1399" s="125">
        <v>0</v>
      </c>
      <c r="N1399" s="126">
        <f t="shared" si="731"/>
        <v>698121.11220000009</v>
      </c>
      <c r="O1399" s="126">
        <f t="shared" ca="1" si="732"/>
        <v>1323001.1959145775</v>
      </c>
      <c r="P1399" s="126">
        <f t="shared" ca="1" si="733"/>
        <v>187464</v>
      </c>
      <c r="Q1399" s="49">
        <f t="shared" si="750"/>
        <v>1</v>
      </c>
      <c r="R1399" s="49">
        <f t="shared" si="751"/>
        <v>0</v>
      </c>
      <c r="S1399" s="49">
        <f ca="1">OFFSET(V!$B$7,D1399,Q1399)*H1399</f>
        <v>13832.23</v>
      </c>
      <c r="T1399" s="49">
        <f ca="1">IF(R1399&gt;0,OFFSET(V!$I$7,D1399,R1399)*IF(R1399=1,H1399-9300,IF(R1399=2,H1399-18000,IF(R1399=3,H1399-45000,0))),0)</f>
        <v>0</v>
      </c>
      <c r="U1399" s="49">
        <f>IF(AND(I1399=1,H1399&gt;20000,H1399&lt;=45000),H1399*V!$G$7,0)+IF(AND(I1399=1,H1399&gt;45000,H1399&lt;=50000),V!$G$7/5000*(50000-H1399)*H1399,0)</f>
        <v>0</v>
      </c>
      <c r="V1399" s="50">
        <f t="shared" ca="1" si="734"/>
        <v>13832.23</v>
      </c>
      <c r="W1399" s="51">
        <v>13918.220000000001</v>
      </c>
      <c r="X1399" s="51">
        <v>0</v>
      </c>
      <c r="Y1399" s="52">
        <v>0</v>
      </c>
      <c r="Z1399" s="52">
        <v>397345.98809618974</v>
      </c>
      <c r="AA1399" s="52">
        <v>703236</v>
      </c>
      <c r="AB1399" s="138">
        <f t="shared" si="752"/>
        <v>702236</v>
      </c>
      <c r="AC1399" s="52">
        <v>387771.92088979459</v>
      </c>
      <c r="AD1399" s="138">
        <f t="shared" si="735"/>
        <v>0</v>
      </c>
      <c r="AE1399" s="138">
        <f t="shared" si="736"/>
        <v>3769</v>
      </c>
      <c r="AF1399" s="138">
        <f t="shared" si="737"/>
        <v>0</v>
      </c>
      <c r="AG1399" s="138">
        <f t="shared" si="738"/>
        <v>0</v>
      </c>
      <c r="AH1399" s="29"/>
      <c r="AI1399" s="29"/>
      <c r="AJ1399" s="15"/>
      <c r="AK1399" s="51">
        <f t="shared" ca="1" si="739"/>
        <v>3007637.3244067328</v>
      </c>
      <c r="AL1399" s="15">
        <f t="shared" ca="1" si="740"/>
        <v>3222851.774406733</v>
      </c>
      <c r="AM1399" s="49">
        <f t="shared" ca="1" si="741"/>
        <v>16530.579251572231</v>
      </c>
      <c r="AN1399" s="49">
        <f t="shared" ca="1" si="742"/>
        <v>0</v>
      </c>
      <c r="AO1399" s="15"/>
      <c r="AP1399" s="49">
        <f t="shared" ca="1" si="743"/>
        <v>225646.18854503089</v>
      </c>
      <c r="AQ1399" s="15">
        <f t="shared" si="753"/>
        <v>387771.92088979459</v>
      </c>
      <c r="AR1399" s="15">
        <f t="shared" si="754"/>
        <v>0</v>
      </c>
      <c r="AS1399" s="15"/>
      <c r="AT1399" s="15"/>
      <c r="AU1399" s="51">
        <f t="shared" si="744"/>
        <v>351118</v>
      </c>
      <c r="AV1399" s="51">
        <f t="shared" ca="1" si="745"/>
        <v>29765.617602050545</v>
      </c>
      <c r="AW1399" s="51">
        <f t="shared" ca="1" si="755"/>
        <v>0</v>
      </c>
      <c r="AX1399" s="15">
        <f t="shared" ca="1" si="756"/>
        <v>218757.88525728683</v>
      </c>
      <c r="AY1399" s="51">
        <f t="shared" ca="1" si="757"/>
        <v>-15160.181701629834</v>
      </c>
      <c r="AZ1399" s="52">
        <f t="shared" ca="1" si="746"/>
        <v>0</v>
      </c>
      <c r="BA1399" s="52">
        <f t="shared" ca="1" si="747"/>
        <v>0</v>
      </c>
      <c r="BB1399" s="52">
        <f t="shared" si="758"/>
        <v>0</v>
      </c>
      <c r="BC1399" s="39">
        <f t="shared" si="759"/>
        <v>0</v>
      </c>
      <c r="BD1399" s="51">
        <f t="shared" ca="1" si="760"/>
        <v>0</v>
      </c>
      <c r="BE1399" s="15">
        <f t="shared" ca="1" si="761"/>
        <v>591369.62444545154</v>
      </c>
      <c r="BF1399" s="39">
        <v>-61234.6</v>
      </c>
      <c r="BG1399" s="15">
        <f t="shared" ca="1" si="762"/>
        <v>3769517.3781037563</v>
      </c>
      <c r="BH1399" s="15"/>
      <c r="BI1399" s="15"/>
    </row>
    <row r="1400" spans="1:61" ht="11.25" x14ac:dyDescent="0.2">
      <c r="A1400" s="20">
        <v>50412</v>
      </c>
      <c r="B1400" s="20"/>
      <c r="C1400" s="20">
        <v>1</v>
      </c>
      <c r="D1400" s="20">
        <f t="shared" si="748"/>
        <v>5</v>
      </c>
      <c r="E1400" s="47">
        <f t="shared" si="763"/>
        <v>3</v>
      </c>
      <c r="F1400" s="47">
        <f t="shared" si="764"/>
        <v>53</v>
      </c>
      <c r="G1400" s="21" t="s">
        <v>1480</v>
      </c>
      <c r="H1400" s="29">
        <v>1532</v>
      </c>
      <c r="I1400" s="48"/>
      <c r="J1400" s="29">
        <f t="shared" si="749"/>
        <v>2469.4925373134329</v>
      </c>
      <c r="K1400" s="125">
        <v>98793.600000000006</v>
      </c>
      <c r="L1400" s="125">
        <v>134466.88</v>
      </c>
      <c r="M1400" s="125">
        <v>0</v>
      </c>
      <c r="N1400" s="126">
        <f t="shared" si="731"/>
        <v>123573.47520000002</v>
      </c>
      <c r="O1400" s="126">
        <f t="shared" ca="1" si="732"/>
        <v>537765.41049114696</v>
      </c>
      <c r="P1400" s="126">
        <f t="shared" ca="1" si="733"/>
        <v>124258</v>
      </c>
      <c r="Q1400" s="49">
        <f t="shared" si="750"/>
        <v>1</v>
      </c>
      <c r="R1400" s="49">
        <f t="shared" si="751"/>
        <v>0</v>
      </c>
      <c r="S1400" s="49">
        <f ca="1">OFFSET(V!$B$7,D1400,Q1400)*H1400</f>
        <v>5622.44</v>
      </c>
      <c r="T1400" s="49">
        <f ca="1">IF(R1400&gt;0,OFFSET(V!$I$7,D1400,R1400)*IF(R1400=1,H1400-9300,IF(R1400=2,H1400-18000,IF(R1400=3,H1400-45000,0))),0)</f>
        <v>0</v>
      </c>
      <c r="U1400" s="49">
        <f>IF(AND(I1400=1,H1400&gt;20000,H1400&lt;=45000),H1400*V!$G$7,0)+IF(AND(I1400=1,H1400&gt;45000,H1400&lt;=50000),V!$G$7/5000*(50000-H1400)*H1400,0)</f>
        <v>0</v>
      </c>
      <c r="V1400" s="50">
        <f t="shared" ca="1" si="734"/>
        <v>5622.44</v>
      </c>
      <c r="W1400" s="51">
        <v>0</v>
      </c>
      <c r="X1400" s="51">
        <v>0</v>
      </c>
      <c r="Y1400" s="52">
        <v>0</v>
      </c>
      <c r="Z1400" s="52">
        <v>42724.504552953054</v>
      </c>
      <c r="AA1400" s="52">
        <v>44294</v>
      </c>
      <c r="AB1400" s="138">
        <f t="shared" si="752"/>
        <v>43294</v>
      </c>
      <c r="AC1400" s="52">
        <v>41695.055935868026</v>
      </c>
      <c r="AD1400" s="138">
        <f t="shared" si="735"/>
        <v>0</v>
      </c>
      <c r="AE1400" s="138">
        <f t="shared" si="736"/>
        <v>1532</v>
      </c>
      <c r="AF1400" s="138">
        <f t="shared" si="737"/>
        <v>0</v>
      </c>
      <c r="AG1400" s="138">
        <f t="shared" si="738"/>
        <v>0</v>
      </c>
      <c r="AH1400" s="29"/>
      <c r="AI1400" s="29"/>
      <c r="AJ1400" s="15"/>
      <c r="AK1400" s="51">
        <f t="shared" ca="1" si="739"/>
        <v>1222525.9700162152</v>
      </c>
      <c r="AL1400" s="15">
        <f t="shared" ca="1" si="740"/>
        <v>1352406.4100162152</v>
      </c>
      <c r="AM1400" s="49">
        <f t="shared" ca="1" si="741"/>
        <v>6719.2484514217731</v>
      </c>
      <c r="AN1400" s="49">
        <f t="shared" ca="1" si="742"/>
        <v>0</v>
      </c>
      <c r="AO1400" s="15"/>
      <c r="AP1400" s="49">
        <f t="shared" ca="1" si="743"/>
        <v>24262.536677518608</v>
      </c>
      <c r="AQ1400" s="15">
        <f t="shared" si="753"/>
        <v>41695.055935868026</v>
      </c>
      <c r="AR1400" s="15">
        <f t="shared" si="754"/>
        <v>0</v>
      </c>
      <c r="AS1400" s="15"/>
      <c r="AT1400" s="15"/>
      <c r="AU1400" s="51">
        <f t="shared" si="744"/>
        <v>21647</v>
      </c>
      <c r="AV1400" s="51">
        <f t="shared" ca="1" si="745"/>
        <v>12098.945653048933</v>
      </c>
      <c r="AW1400" s="51">
        <f t="shared" ca="1" si="755"/>
        <v>0</v>
      </c>
      <c r="AX1400" s="15">
        <f t="shared" ca="1" si="756"/>
        <v>16313.42639469952</v>
      </c>
      <c r="AY1400" s="51">
        <f t="shared" ca="1" si="757"/>
        <v>-1130.5398570156033</v>
      </c>
      <c r="AZ1400" s="52">
        <f t="shared" ca="1" si="746"/>
        <v>0</v>
      </c>
      <c r="BA1400" s="52">
        <f t="shared" ca="1" si="747"/>
        <v>0</v>
      </c>
      <c r="BB1400" s="52">
        <f t="shared" si="758"/>
        <v>0</v>
      </c>
      <c r="BC1400" s="39">
        <f t="shared" si="759"/>
        <v>0</v>
      </c>
      <c r="BD1400" s="51">
        <f t="shared" ca="1" si="760"/>
        <v>0</v>
      </c>
      <c r="BE1400" s="15">
        <f t="shared" ca="1" si="761"/>
        <v>56877.942473551942</v>
      </c>
      <c r="BF1400" s="39">
        <v>-24890.27</v>
      </c>
      <c r="BG1400" s="15">
        <f t="shared" ca="1" si="762"/>
        <v>1391113.3309411888</v>
      </c>
      <c r="BH1400" s="15"/>
      <c r="BI1400" s="15"/>
    </row>
    <row r="1401" spans="1:61" ht="11.25" x14ac:dyDescent="0.2">
      <c r="A1401" s="20">
        <v>50413</v>
      </c>
      <c r="B1401" s="20"/>
      <c r="C1401" s="20">
        <v>1</v>
      </c>
      <c r="D1401" s="20">
        <f t="shared" si="748"/>
        <v>5</v>
      </c>
      <c r="E1401" s="47">
        <f t="shared" si="763"/>
        <v>2</v>
      </c>
      <c r="F1401" s="47">
        <f t="shared" si="764"/>
        <v>52</v>
      </c>
      <c r="G1401" s="21" t="s">
        <v>1481</v>
      </c>
      <c r="H1401" s="29">
        <v>886</v>
      </c>
      <c r="I1401" s="48"/>
      <c r="J1401" s="29">
        <f t="shared" si="749"/>
        <v>1428.1791044776119</v>
      </c>
      <c r="K1401" s="125">
        <v>63028.549999999996</v>
      </c>
      <c r="L1401" s="125">
        <v>56102.64</v>
      </c>
      <c r="M1401" s="125">
        <v>0</v>
      </c>
      <c r="N1401" s="126">
        <f t="shared" si="731"/>
        <v>67260.585599999991</v>
      </c>
      <c r="O1401" s="126">
        <f t="shared" ca="1" si="732"/>
        <v>311005.32225532387</v>
      </c>
      <c r="P1401" s="126">
        <f t="shared" ca="1" si="733"/>
        <v>73123</v>
      </c>
      <c r="Q1401" s="49">
        <f t="shared" si="750"/>
        <v>1</v>
      </c>
      <c r="R1401" s="49">
        <f t="shared" si="751"/>
        <v>0</v>
      </c>
      <c r="S1401" s="49">
        <f ca="1">OFFSET(V!$B$7,D1401,Q1401)*H1401</f>
        <v>3251.62</v>
      </c>
      <c r="T1401" s="49">
        <f ca="1">IF(R1401&gt;0,OFFSET(V!$I$7,D1401,R1401)*IF(R1401=1,H1401-9300,IF(R1401=2,H1401-18000,IF(R1401=3,H1401-45000,0))),0)</f>
        <v>0</v>
      </c>
      <c r="U1401" s="49">
        <f>IF(AND(I1401=1,H1401&gt;20000,H1401&lt;=45000),H1401*V!$G$7,0)+IF(AND(I1401=1,H1401&gt;45000,H1401&lt;=50000),V!$G$7/5000*(50000-H1401)*H1401,0)</f>
        <v>0</v>
      </c>
      <c r="V1401" s="50">
        <f t="shared" ca="1" si="734"/>
        <v>3251.62</v>
      </c>
      <c r="W1401" s="51">
        <v>0</v>
      </c>
      <c r="X1401" s="51">
        <v>0</v>
      </c>
      <c r="Y1401" s="52">
        <v>0</v>
      </c>
      <c r="Z1401" s="52">
        <v>46248.991664425921</v>
      </c>
      <c r="AA1401" s="52">
        <v>51904</v>
      </c>
      <c r="AB1401" s="138">
        <f t="shared" si="752"/>
        <v>50904</v>
      </c>
      <c r="AC1401" s="52">
        <v>45134.620391810902</v>
      </c>
      <c r="AD1401" s="138">
        <f t="shared" si="735"/>
        <v>0</v>
      </c>
      <c r="AE1401" s="138">
        <f t="shared" si="736"/>
        <v>886</v>
      </c>
      <c r="AF1401" s="138">
        <f t="shared" si="737"/>
        <v>0</v>
      </c>
      <c r="AG1401" s="138">
        <f t="shared" si="738"/>
        <v>0</v>
      </c>
      <c r="AH1401" s="29"/>
      <c r="AI1401" s="29"/>
      <c r="AJ1401" s="15"/>
      <c r="AK1401" s="51">
        <f t="shared" ca="1" si="739"/>
        <v>707022.19936969096</v>
      </c>
      <c r="AL1401" s="15">
        <f t="shared" ca="1" si="740"/>
        <v>783396.81936969096</v>
      </c>
      <c r="AM1401" s="49">
        <f t="shared" ca="1" si="741"/>
        <v>3885.9361148561948</v>
      </c>
      <c r="AN1401" s="49">
        <f t="shared" ca="1" si="742"/>
        <v>0</v>
      </c>
      <c r="AO1401" s="15"/>
      <c r="AP1401" s="49">
        <f t="shared" ca="1" si="743"/>
        <v>26264.034382554993</v>
      </c>
      <c r="AQ1401" s="15">
        <f t="shared" si="753"/>
        <v>45134.620391810902</v>
      </c>
      <c r="AR1401" s="15">
        <f t="shared" si="754"/>
        <v>0</v>
      </c>
      <c r="AS1401" s="15"/>
      <c r="AT1401" s="15"/>
      <c r="AU1401" s="51">
        <f t="shared" si="744"/>
        <v>25452</v>
      </c>
      <c r="AV1401" s="51">
        <f t="shared" ca="1" si="745"/>
        <v>6997.170919452582</v>
      </c>
      <c r="AW1401" s="51">
        <f t="shared" ca="1" si="755"/>
        <v>0</v>
      </c>
      <c r="AX1401" s="15">
        <f t="shared" ca="1" si="756"/>
        <v>13578.584910196674</v>
      </c>
      <c r="AY1401" s="51">
        <f t="shared" ca="1" si="757"/>
        <v>-941.0120885355999</v>
      </c>
      <c r="AZ1401" s="52">
        <f t="shared" ca="1" si="746"/>
        <v>0</v>
      </c>
      <c r="BA1401" s="52">
        <f t="shared" ca="1" si="747"/>
        <v>0</v>
      </c>
      <c r="BB1401" s="52">
        <f t="shared" si="758"/>
        <v>0</v>
      </c>
      <c r="BC1401" s="39">
        <f t="shared" si="759"/>
        <v>0</v>
      </c>
      <c r="BD1401" s="51">
        <f t="shared" ca="1" si="760"/>
        <v>0</v>
      </c>
      <c r="BE1401" s="15">
        <f t="shared" ca="1" si="761"/>
        <v>57772.193213471975</v>
      </c>
      <c r="BF1401" s="39">
        <v>-14394.76</v>
      </c>
      <c r="BG1401" s="15">
        <f t="shared" ca="1" si="762"/>
        <v>830660.18869801913</v>
      </c>
      <c r="BH1401" s="15"/>
      <c r="BI1401" s="15"/>
    </row>
    <row r="1402" spans="1:61" ht="11.25" x14ac:dyDescent="0.2">
      <c r="A1402" s="20">
        <v>50414</v>
      </c>
      <c r="B1402" s="20"/>
      <c r="C1402" s="20">
        <v>1</v>
      </c>
      <c r="D1402" s="20">
        <f t="shared" si="748"/>
        <v>5</v>
      </c>
      <c r="E1402" s="47">
        <f t="shared" si="763"/>
        <v>2</v>
      </c>
      <c r="F1402" s="47">
        <f t="shared" si="764"/>
        <v>52</v>
      </c>
      <c r="G1402" s="21" t="s">
        <v>1482</v>
      </c>
      <c r="H1402" s="29">
        <v>761</v>
      </c>
      <c r="I1402" s="48"/>
      <c r="J1402" s="29">
        <f t="shared" si="749"/>
        <v>1226.686567164179</v>
      </c>
      <c r="K1402" s="125">
        <v>140705.70000000001</v>
      </c>
      <c r="L1402" s="125">
        <v>193721.41</v>
      </c>
      <c r="M1402" s="125">
        <v>0</v>
      </c>
      <c r="N1402" s="126">
        <f t="shared" si="731"/>
        <v>176859.45390000002</v>
      </c>
      <c r="O1402" s="126">
        <f t="shared" ca="1" si="732"/>
        <v>267127.59620350052</v>
      </c>
      <c r="P1402" s="126">
        <f t="shared" ca="1" si="733"/>
        <v>27080</v>
      </c>
      <c r="Q1402" s="49">
        <f t="shared" si="750"/>
        <v>1</v>
      </c>
      <c r="R1402" s="49">
        <f t="shared" si="751"/>
        <v>0</v>
      </c>
      <c r="S1402" s="49">
        <f ca="1">OFFSET(V!$B$7,D1402,Q1402)*H1402</f>
        <v>2792.87</v>
      </c>
      <c r="T1402" s="49">
        <f ca="1">IF(R1402&gt;0,OFFSET(V!$I$7,D1402,R1402)*IF(R1402=1,H1402-9300,IF(R1402=2,H1402-18000,IF(R1402=3,H1402-45000,0))),0)</f>
        <v>0</v>
      </c>
      <c r="U1402" s="49">
        <f>IF(AND(I1402=1,H1402&gt;20000,H1402&lt;=45000),H1402*V!$G$7,0)+IF(AND(I1402=1,H1402&gt;45000,H1402&lt;=50000),V!$G$7/5000*(50000-H1402)*H1402,0)</f>
        <v>0</v>
      </c>
      <c r="V1402" s="50">
        <f t="shared" ca="1" si="734"/>
        <v>2792.87</v>
      </c>
      <c r="W1402" s="51">
        <v>0</v>
      </c>
      <c r="X1402" s="51">
        <v>0</v>
      </c>
      <c r="Y1402" s="52">
        <v>0</v>
      </c>
      <c r="Z1402" s="52">
        <v>126218.17838273876</v>
      </c>
      <c r="AA1402" s="52">
        <v>304622</v>
      </c>
      <c r="AB1402" s="138">
        <f t="shared" si="752"/>
        <v>303622</v>
      </c>
      <c r="AC1402" s="52">
        <v>123176.94641184347</v>
      </c>
      <c r="AD1402" s="138">
        <f t="shared" si="735"/>
        <v>0</v>
      </c>
      <c r="AE1402" s="138">
        <f t="shared" si="736"/>
        <v>761</v>
      </c>
      <c r="AF1402" s="138">
        <f t="shared" si="737"/>
        <v>0</v>
      </c>
      <c r="AG1402" s="138">
        <f t="shared" si="738"/>
        <v>0</v>
      </c>
      <c r="AH1402" s="29"/>
      <c r="AI1402" s="29"/>
      <c r="AJ1402" s="15"/>
      <c r="AK1402" s="51">
        <f t="shared" ca="1" si="739"/>
        <v>607273.01774304151</v>
      </c>
      <c r="AL1402" s="15">
        <f t="shared" ca="1" si="740"/>
        <v>637145.8877430415</v>
      </c>
      <c r="AM1402" s="49">
        <f t="shared" ca="1" si="741"/>
        <v>3337.6945636631654</v>
      </c>
      <c r="AN1402" s="49">
        <f t="shared" ca="1" si="742"/>
        <v>0</v>
      </c>
      <c r="AO1402" s="15"/>
      <c r="AP1402" s="49">
        <f t="shared" ca="1" si="743"/>
        <v>71677.207598399618</v>
      </c>
      <c r="AQ1402" s="15">
        <f t="shared" si="753"/>
        <v>123176.94641184347</v>
      </c>
      <c r="AR1402" s="15">
        <f t="shared" si="754"/>
        <v>0</v>
      </c>
      <c r="AS1402" s="15"/>
      <c r="AT1402" s="15"/>
      <c r="AU1402" s="51">
        <f t="shared" si="744"/>
        <v>151811</v>
      </c>
      <c r="AV1402" s="51">
        <f t="shared" ca="1" si="745"/>
        <v>6009.9854059857953</v>
      </c>
      <c r="AW1402" s="51">
        <f t="shared" ca="1" si="755"/>
        <v>0</v>
      </c>
      <c r="AX1402" s="15">
        <f t="shared" ca="1" si="756"/>
        <v>106321.24659254192</v>
      </c>
      <c r="AY1402" s="51">
        <f t="shared" ca="1" si="757"/>
        <v>-7368.1888778134298</v>
      </c>
      <c r="AZ1402" s="52">
        <f t="shared" ca="1" si="746"/>
        <v>0</v>
      </c>
      <c r="BA1402" s="52">
        <f t="shared" ca="1" si="747"/>
        <v>0</v>
      </c>
      <c r="BB1402" s="52">
        <f t="shared" si="758"/>
        <v>0</v>
      </c>
      <c r="BC1402" s="39">
        <f t="shared" si="759"/>
        <v>0</v>
      </c>
      <c r="BD1402" s="51">
        <f t="shared" ca="1" si="760"/>
        <v>0</v>
      </c>
      <c r="BE1402" s="15">
        <f t="shared" ca="1" si="761"/>
        <v>222130.00412657196</v>
      </c>
      <c r="BF1402" s="39">
        <v>-12363.9</v>
      </c>
      <c r="BG1402" s="15">
        <f t="shared" ca="1" si="762"/>
        <v>850249.68643327663</v>
      </c>
      <c r="BH1402" s="15"/>
      <c r="BI1402" s="15"/>
    </row>
    <row r="1403" spans="1:61" ht="11.25" x14ac:dyDescent="0.2">
      <c r="A1403" s="20">
        <v>50415</v>
      </c>
      <c r="B1403" s="20"/>
      <c r="C1403" s="20">
        <v>1</v>
      </c>
      <c r="D1403" s="20">
        <f t="shared" si="748"/>
        <v>5</v>
      </c>
      <c r="E1403" s="47">
        <f t="shared" si="763"/>
        <v>3</v>
      </c>
      <c r="F1403" s="47">
        <f t="shared" si="764"/>
        <v>53</v>
      </c>
      <c r="G1403" s="21" t="s">
        <v>1483</v>
      </c>
      <c r="H1403" s="29">
        <v>1499</v>
      </c>
      <c r="I1403" s="48"/>
      <c r="J1403" s="29">
        <f t="shared" si="749"/>
        <v>2416.2985074626868</v>
      </c>
      <c r="K1403" s="125">
        <v>163589.35</v>
      </c>
      <c r="L1403" s="125">
        <v>253679.79</v>
      </c>
      <c r="M1403" s="125">
        <v>0</v>
      </c>
      <c r="N1403" s="126">
        <f t="shared" si="731"/>
        <v>216719.45010000002</v>
      </c>
      <c r="O1403" s="126">
        <f t="shared" ca="1" si="732"/>
        <v>526181.69081346563</v>
      </c>
      <c r="P1403" s="126">
        <f t="shared" ca="1" si="733"/>
        <v>92839</v>
      </c>
      <c r="Q1403" s="49">
        <f t="shared" si="750"/>
        <v>1</v>
      </c>
      <c r="R1403" s="49">
        <f t="shared" si="751"/>
        <v>0</v>
      </c>
      <c r="S1403" s="49">
        <f ca="1">OFFSET(V!$B$7,D1403,Q1403)*H1403</f>
        <v>5501.33</v>
      </c>
      <c r="T1403" s="49">
        <f ca="1">IF(R1403&gt;0,OFFSET(V!$I$7,D1403,R1403)*IF(R1403=1,H1403-9300,IF(R1403=2,H1403-18000,IF(R1403=3,H1403-45000,0))),0)</f>
        <v>0</v>
      </c>
      <c r="U1403" s="49">
        <f>IF(AND(I1403=1,H1403&gt;20000,H1403&lt;=45000),H1403*V!$G$7,0)+IF(AND(I1403=1,H1403&gt;45000,H1403&lt;=50000),V!$G$7/5000*(50000-H1403)*H1403,0)</f>
        <v>0</v>
      </c>
      <c r="V1403" s="50">
        <f t="shared" ca="1" si="734"/>
        <v>5501.33</v>
      </c>
      <c r="W1403" s="51">
        <v>0</v>
      </c>
      <c r="X1403" s="51">
        <v>0</v>
      </c>
      <c r="Y1403" s="52">
        <v>0</v>
      </c>
      <c r="Z1403" s="52">
        <v>245343.48815069435</v>
      </c>
      <c r="AA1403" s="52">
        <v>255967</v>
      </c>
      <c r="AB1403" s="138">
        <f t="shared" si="752"/>
        <v>254967</v>
      </c>
      <c r="AC1403" s="52">
        <v>239431.92715706094</v>
      </c>
      <c r="AD1403" s="138">
        <f t="shared" si="735"/>
        <v>0</v>
      </c>
      <c r="AE1403" s="138">
        <f t="shared" si="736"/>
        <v>1499</v>
      </c>
      <c r="AF1403" s="138">
        <f t="shared" si="737"/>
        <v>0</v>
      </c>
      <c r="AG1403" s="138">
        <f t="shared" si="738"/>
        <v>0</v>
      </c>
      <c r="AH1403" s="29"/>
      <c r="AI1403" s="29"/>
      <c r="AJ1403" s="15"/>
      <c r="AK1403" s="51">
        <f t="shared" ca="1" si="739"/>
        <v>1196192.1860667798</v>
      </c>
      <c r="AL1403" s="15">
        <f t="shared" ca="1" si="740"/>
        <v>1294532.5160667798</v>
      </c>
      <c r="AM1403" s="49">
        <f t="shared" ca="1" si="741"/>
        <v>6574.5126819068128</v>
      </c>
      <c r="AN1403" s="49">
        <f t="shared" ca="1" si="742"/>
        <v>0</v>
      </c>
      <c r="AO1403" s="15"/>
      <c r="AP1403" s="49">
        <f t="shared" ca="1" si="743"/>
        <v>139326.49289048655</v>
      </c>
      <c r="AQ1403" s="15">
        <f t="shared" si="753"/>
        <v>239431.92715706094</v>
      </c>
      <c r="AR1403" s="15">
        <f t="shared" si="754"/>
        <v>0</v>
      </c>
      <c r="AS1403" s="15"/>
      <c r="AT1403" s="15"/>
      <c r="AU1403" s="51">
        <f t="shared" si="744"/>
        <v>127483.5</v>
      </c>
      <c r="AV1403" s="51">
        <f t="shared" ca="1" si="745"/>
        <v>11838.328677493702</v>
      </c>
      <c r="AW1403" s="51">
        <f t="shared" ca="1" si="755"/>
        <v>0</v>
      </c>
      <c r="AX1403" s="15">
        <f t="shared" ca="1" si="756"/>
        <v>39216.39441091934</v>
      </c>
      <c r="AY1403" s="51">
        <f t="shared" ca="1" si="757"/>
        <v>-2717.7427878911813</v>
      </c>
      <c r="AZ1403" s="52">
        <f t="shared" ca="1" si="746"/>
        <v>0</v>
      </c>
      <c r="BA1403" s="52">
        <f t="shared" ca="1" si="747"/>
        <v>0</v>
      </c>
      <c r="BB1403" s="52">
        <f t="shared" si="758"/>
        <v>0</v>
      </c>
      <c r="BC1403" s="39">
        <f t="shared" si="759"/>
        <v>0</v>
      </c>
      <c r="BD1403" s="51">
        <f t="shared" ca="1" si="760"/>
        <v>0</v>
      </c>
      <c r="BE1403" s="15">
        <f t="shared" ca="1" si="761"/>
        <v>275930.5787800891</v>
      </c>
      <c r="BF1403" s="39">
        <v>-24354.12</v>
      </c>
      <c r="BG1403" s="15">
        <f t="shared" ca="1" si="762"/>
        <v>1552683.4875287756</v>
      </c>
      <c r="BH1403" s="15"/>
      <c r="BI1403" s="15"/>
    </row>
    <row r="1404" spans="1:61" ht="11.25" x14ac:dyDescent="0.2">
      <c r="A1404" s="20">
        <v>50416</v>
      </c>
      <c r="B1404" s="20"/>
      <c r="C1404" s="20">
        <v>1</v>
      </c>
      <c r="D1404" s="20">
        <f t="shared" si="748"/>
        <v>5</v>
      </c>
      <c r="E1404" s="47">
        <f t="shared" si="763"/>
        <v>3</v>
      </c>
      <c r="F1404" s="47">
        <f t="shared" si="764"/>
        <v>53</v>
      </c>
      <c r="G1404" s="21" t="s">
        <v>1484</v>
      </c>
      <c r="H1404" s="29">
        <v>2228</v>
      </c>
      <c r="I1404" s="48"/>
      <c r="J1404" s="29">
        <f t="shared" si="749"/>
        <v>3591.4029850746269</v>
      </c>
      <c r="K1404" s="125">
        <v>169992.15</v>
      </c>
      <c r="L1404" s="125">
        <v>325263.3</v>
      </c>
      <c r="M1404" s="125">
        <v>0</v>
      </c>
      <c r="N1404" s="126">
        <f t="shared" si="731"/>
        <v>249247.035</v>
      </c>
      <c r="O1404" s="126">
        <f t="shared" ca="1" si="732"/>
        <v>782076.5891476993</v>
      </c>
      <c r="P1404" s="126">
        <f t="shared" ca="1" si="733"/>
        <v>159849</v>
      </c>
      <c r="Q1404" s="49">
        <f t="shared" si="750"/>
        <v>1</v>
      </c>
      <c r="R1404" s="49">
        <f t="shared" si="751"/>
        <v>0</v>
      </c>
      <c r="S1404" s="49">
        <f ca="1">OFFSET(V!$B$7,D1404,Q1404)*H1404</f>
        <v>8176.76</v>
      </c>
      <c r="T1404" s="49">
        <f ca="1">IF(R1404&gt;0,OFFSET(V!$I$7,D1404,R1404)*IF(R1404=1,H1404-9300,IF(R1404=2,H1404-18000,IF(R1404=3,H1404-45000,0))),0)</f>
        <v>0</v>
      </c>
      <c r="U1404" s="49">
        <f>IF(AND(I1404=1,H1404&gt;20000,H1404&lt;=45000),H1404*V!$G$7,0)+IF(AND(I1404=1,H1404&gt;45000,H1404&lt;=50000),V!$G$7/5000*(50000-H1404)*H1404,0)</f>
        <v>0</v>
      </c>
      <c r="V1404" s="50">
        <f t="shared" ca="1" si="734"/>
        <v>8176.76</v>
      </c>
      <c r="W1404" s="51">
        <v>8326.42</v>
      </c>
      <c r="X1404" s="51">
        <v>0</v>
      </c>
      <c r="Y1404" s="52">
        <v>0</v>
      </c>
      <c r="Z1404" s="52">
        <v>80826.726161493571</v>
      </c>
      <c r="AA1404" s="52">
        <v>34932</v>
      </c>
      <c r="AB1404" s="138">
        <f t="shared" si="752"/>
        <v>33932</v>
      </c>
      <c r="AC1404" s="52">
        <v>78879.20301661233</v>
      </c>
      <c r="AD1404" s="138">
        <f t="shared" si="735"/>
        <v>0</v>
      </c>
      <c r="AE1404" s="138">
        <f t="shared" si="736"/>
        <v>2228</v>
      </c>
      <c r="AF1404" s="138">
        <f t="shared" si="737"/>
        <v>0</v>
      </c>
      <c r="AG1404" s="138">
        <f t="shared" si="738"/>
        <v>0</v>
      </c>
      <c r="AH1404" s="29"/>
      <c r="AI1404" s="29"/>
      <c r="AJ1404" s="15"/>
      <c r="AK1404" s="51">
        <f t="shared" ca="1" si="739"/>
        <v>1777929.4133133991</v>
      </c>
      <c r="AL1404" s="15">
        <f t="shared" ca="1" si="740"/>
        <v>1954281.593313399</v>
      </c>
      <c r="AM1404" s="49">
        <f t="shared" ca="1" si="741"/>
        <v>9771.8574084645625</v>
      </c>
      <c r="AN1404" s="49">
        <f t="shared" ca="1" si="742"/>
        <v>0</v>
      </c>
      <c r="AO1404" s="15"/>
      <c r="AP1404" s="49">
        <f t="shared" ca="1" si="743"/>
        <v>45900.155625829138</v>
      </c>
      <c r="AQ1404" s="15">
        <f t="shared" si="753"/>
        <v>78879.20301661233</v>
      </c>
      <c r="AR1404" s="15">
        <f t="shared" si="754"/>
        <v>0</v>
      </c>
      <c r="AS1404" s="15"/>
      <c r="AT1404" s="15"/>
      <c r="AU1404" s="51">
        <f t="shared" si="744"/>
        <v>16966</v>
      </c>
      <c r="AV1404" s="51">
        <f t="shared" ca="1" si="745"/>
        <v>17595.594592032001</v>
      </c>
      <c r="AW1404" s="51">
        <f t="shared" ca="1" si="755"/>
        <v>0</v>
      </c>
      <c r="AX1404" s="15">
        <f t="shared" ca="1" si="756"/>
        <v>1582.5472012488171</v>
      </c>
      <c r="AY1404" s="51">
        <f t="shared" ca="1" si="757"/>
        <v>-109.67240378156224</v>
      </c>
      <c r="AZ1404" s="52">
        <f t="shared" ca="1" si="746"/>
        <v>0</v>
      </c>
      <c r="BA1404" s="52">
        <f t="shared" ca="1" si="747"/>
        <v>0</v>
      </c>
      <c r="BB1404" s="52">
        <f t="shared" si="758"/>
        <v>0</v>
      </c>
      <c r="BC1404" s="39">
        <f t="shared" si="759"/>
        <v>0</v>
      </c>
      <c r="BD1404" s="51">
        <f t="shared" ca="1" si="760"/>
        <v>0</v>
      </c>
      <c r="BE1404" s="15">
        <f t="shared" ca="1" si="761"/>
        <v>80352.077814079588</v>
      </c>
      <c r="BF1404" s="39">
        <v>-36198.11</v>
      </c>
      <c r="BG1404" s="15">
        <f t="shared" ca="1" si="762"/>
        <v>2008207.4185359431</v>
      </c>
      <c r="BH1404" s="15"/>
      <c r="BI1404" s="15"/>
    </row>
    <row r="1405" spans="1:61" ht="11.25" x14ac:dyDescent="0.2">
      <c r="A1405" s="20">
        <v>50417</v>
      </c>
      <c r="B1405" s="20"/>
      <c r="C1405" s="20">
        <v>1</v>
      </c>
      <c r="D1405" s="20">
        <f t="shared" si="748"/>
        <v>5</v>
      </c>
      <c r="E1405" s="47">
        <f t="shared" si="763"/>
        <v>4</v>
      </c>
      <c r="F1405" s="47">
        <f t="shared" si="764"/>
        <v>54</v>
      </c>
      <c r="G1405" s="21" t="s">
        <v>1485</v>
      </c>
      <c r="H1405" s="29">
        <v>4785</v>
      </c>
      <c r="I1405" s="48"/>
      <c r="J1405" s="29">
        <f t="shared" si="749"/>
        <v>7713.1343283582091</v>
      </c>
      <c r="K1405" s="125">
        <v>564685.19999999995</v>
      </c>
      <c r="L1405" s="125">
        <v>1719415.42</v>
      </c>
      <c r="M1405" s="125">
        <v>0</v>
      </c>
      <c r="N1405" s="126">
        <f t="shared" si="731"/>
        <v>1077145.3577999999</v>
      </c>
      <c r="O1405" s="126">
        <f t="shared" ca="1" si="732"/>
        <v>1679639.3532637977</v>
      </c>
      <c r="P1405" s="126">
        <f t="shared" ca="1" si="733"/>
        <v>180748</v>
      </c>
      <c r="Q1405" s="49">
        <f t="shared" si="750"/>
        <v>1</v>
      </c>
      <c r="R1405" s="49">
        <f t="shared" si="751"/>
        <v>0</v>
      </c>
      <c r="S1405" s="49">
        <f ca="1">OFFSET(V!$B$7,D1405,Q1405)*H1405</f>
        <v>17560.95</v>
      </c>
      <c r="T1405" s="49">
        <f ca="1">IF(R1405&gt;0,OFFSET(V!$I$7,D1405,R1405)*IF(R1405=1,H1405-9300,IF(R1405=2,H1405-18000,IF(R1405=3,H1405-45000,0))),0)</f>
        <v>0</v>
      </c>
      <c r="U1405" s="49">
        <f>IF(AND(I1405=1,H1405&gt;20000,H1405&lt;=45000),H1405*V!$G$7,0)+IF(AND(I1405=1,H1405&gt;45000,H1405&lt;=50000),V!$G$7/5000*(50000-H1405)*H1405,0)</f>
        <v>0</v>
      </c>
      <c r="V1405" s="50">
        <f t="shared" ca="1" si="734"/>
        <v>17560.95</v>
      </c>
      <c r="W1405" s="51">
        <v>18031.64</v>
      </c>
      <c r="X1405" s="51">
        <v>0</v>
      </c>
      <c r="Y1405" s="52">
        <v>0</v>
      </c>
      <c r="Z1405" s="52">
        <v>350487.24228396185</v>
      </c>
      <c r="AA1405" s="52">
        <v>428851</v>
      </c>
      <c r="AB1405" s="138">
        <f t="shared" si="752"/>
        <v>427851</v>
      </c>
      <c r="AC1405" s="52">
        <v>342042.23840034788</v>
      </c>
      <c r="AD1405" s="138">
        <f t="shared" si="735"/>
        <v>0</v>
      </c>
      <c r="AE1405" s="138">
        <f t="shared" si="736"/>
        <v>4785</v>
      </c>
      <c r="AF1405" s="138">
        <f t="shared" si="737"/>
        <v>0</v>
      </c>
      <c r="AG1405" s="138">
        <f t="shared" si="738"/>
        <v>0</v>
      </c>
      <c r="AH1405" s="29"/>
      <c r="AI1405" s="29"/>
      <c r="AJ1405" s="15"/>
      <c r="AK1405" s="51">
        <f t="shared" ca="1" si="739"/>
        <v>3818398.6726681395</v>
      </c>
      <c r="AL1405" s="15">
        <f t="shared" ca="1" si="740"/>
        <v>4034739.2626681398</v>
      </c>
      <c r="AM1405" s="49">
        <f t="shared" ca="1" si="741"/>
        <v>20986.686579669178</v>
      </c>
      <c r="AN1405" s="49">
        <f t="shared" ca="1" si="742"/>
        <v>0</v>
      </c>
      <c r="AO1405" s="15"/>
      <c r="AP1405" s="49">
        <f t="shared" ca="1" si="743"/>
        <v>199035.88490715949</v>
      </c>
      <c r="AQ1405" s="15">
        <f t="shared" si="753"/>
        <v>342042.23840034788</v>
      </c>
      <c r="AR1405" s="15">
        <f t="shared" si="754"/>
        <v>0</v>
      </c>
      <c r="AS1405" s="15"/>
      <c r="AT1405" s="15"/>
      <c r="AU1405" s="51">
        <f t="shared" si="744"/>
        <v>213925.5</v>
      </c>
      <c r="AV1405" s="51">
        <f t="shared" ca="1" si="745"/>
        <v>37789.461455508586</v>
      </c>
      <c r="AW1405" s="51">
        <f t="shared" ca="1" si="755"/>
        <v>0</v>
      </c>
      <c r="AX1405" s="15">
        <f t="shared" ca="1" si="756"/>
        <v>108708.60796232021</v>
      </c>
      <c r="AY1405" s="51">
        <f t="shared" ca="1" si="757"/>
        <v>-7533.6358609506242</v>
      </c>
      <c r="AZ1405" s="52">
        <f t="shared" ca="1" si="746"/>
        <v>0</v>
      </c>
      <c r="BA1405" s="52">
        <f t="shared" ca="1" si="747"/>
        <v>0</v>
      </c>
      <c r="BB1405" s="52">
        <f t="shared" si="758"/>
        <v>0</v>
      </c>
      <c r="BC1405" s="39">
        <f t="shared" si="759"/>
        <v>0</v>
      </c>
      <c r="BD1405" s="51">
        <f t="shared" ca="1" si="760"/>
        <v>0</v>
      </c>
      <c r="BE1405" s="15">
        <f t="shared" ca="1" si="761"/>
        <v>443217.21050171746</v>
      </c>
      <c r="BF1405" s="39">
        <v>-77741.460000000006</v>
      </c>
      <c r="BG1405" s="15">
        <f t="shared" ca="1" si="762"/>
        <v>4421201.6997495266</v>
      </c>
      <c r="BH1405" s="15"/>
      <c r="BI1405" s="15"/>
    </row>
    <row r="1406" spans="1:61" ht="11.25" x14ac:dyDescent="0.2">
      <c r="A1406" s="20">
        <v>50418</v>
      </c>
      <c r="B1406" s="20"/>
      <c r="C1406" s="20">
        <v>1</v>
      </c>
      <c r="D1406" s="20">
        <f t="shared" si="748"/>
        <v>5</v>
      </c>
      <c r="E1406" s="47">
        <f t="shared" si="763"/>
        <v>6</v>
      </c>
      <c r="F1406" s="47">
        <f t="shared" si="764"/>
        <v>56</v>
      </c>
      <c r="G1406" s="21" t="s">
        <v>1486</v>
      </c>
      <c r="H1406" s="29">
        <v>10764</v>
      </c>
      <c r="I1406" s="48"/>
      <c r="J1406" s="29">
        <f t="shared" si="749"/>
        <v>17940</v>
      </c>
      <c r="K1406" s="125">
        <v>1153049.75</v>
      </c>
      <c r="L1406" s="125">
        <v>4298548.01</v>
      </c>
      <c r="M1406" s="125">
        <v>0</v>
      </c>
      <c r="N1406" s="126">
        <f t="shared" si="731"/>
        <v>2506629.5438999999</v>
      </c>
      <c r="O1406" s="126">
        <f t="shared" ca="1" si="732"/>
        <v>3906677.7155385651</v>
      </c>
      <c r="P1406" s="126">
        <f t="shared" ca="1" si="733"/>
        <v>420014</v>
      </c>
      <c r="Q1406" s="49">
        <f t="shared" si="750"/>
        <v>2</v>
      </c>
      <c r="R1406" s="49">
        <f t="shared" si="751"/>
        <v>0</v>
      </c>
      <c r="S1406" s="49">
        <f ca="1">OFFSET(V!$B$7,D1406,Q1406)*H1406</f>
        <v>962624.52</v>
      </c>
      <c r="T1406" s="49">
        <f ca="1">IF(R1406&gt;0,OFFSET(V!$I$7,D1406,R1406)*IF(R1406=1,H1406-9300,IF(R1406=2,H1406-18000,IF(R1406=3,H1406-45000,0))),0)</f>
        <v>0</v>
      </c>
      <c r="U1406" s="49">
        <f>IF(AND(I1406=1,H1406&gt;20000,H1406&lt;=45000),H1406*V!$G$7,0)+IF(AND(I1406=1,H1406&gt;45000,H1406&lt;=50000),V!$G$7/5000*(50000-H1406)*H1406,0)</f>
        <v>0</v>
      </c>
      <c r="V1406" s="50">
        <f t="shared" ca="1" si="734"/>
        <v>962624.52</v>
      </c>
      <c r="W1406" s="51">
        <v>46268.09</v>
      </c>
      <c r="X1406" s="51">
        <v>0</v>
      </c>
      <c r="Y1406" s="52">
        <v>0</v>
      </c>
      <c r="Z1406" s="52">
        <v>798301.50505439553</v>
      </c>
      <c r="AA1406" s="52">
        <v>509390</v>
      </c>
      <c r="AB1406" s="138">
        <f t="shared" si="752"/>
        <v>508390</v>
      </c>
      <c r="AC1406" s="52">
        <v>779066.3989017522</v>
      </c>
      <c r="AD1406" s="138">
        <f t="shared" si="735"/>
        <v>1</v>
      </c>
      <c r="AE1406" s="138">
        <f t="shared" si="736"/>
        <v>0</v>
      </c>
      <c r="AF1406" s="138">
        <f t="shared" si="737"/>
        <v>10764</v>
      </c>
      <c r="AG1406" s="138">
        <f t="shared" si="738"/>
        <v>17940</v>
      </c>
      <c r="AH1406" s="29"/>
      <c r="AI1406" s="29"/>
      <c r="AJ1406" s="15"/>
      <c r="AK1406" s="51">
        <f t="shared" ca="1" si="739"/>
        <v>8881223.8023407441</v>
      </c>
      <c r="AL1406" s="15">
        <f t="shared" ca="1" si="740"/>
        <v>10310130.412340743</v>
      </c>
      <c r="AM1406" s="49">
        <f t="shared" ca="1" si="741"/>
        <v>47210.176456334179</v>
      </c>
      <c r="AN1406" s="49">
        <f t="shared" ca="1" si="742"/>
        <v>0</v>
      </c>
      <c r="AO1406" s="15"/>
      <c r="AP1406" s="49">
        <f t="shared" ca="1" si="743"/>
        <v>453342.16859307815</v>
      </c>
      <c r="AQ1406" s="15">
        <f t="shared" si="753"/>
        <v>0</v>
      </c>
      <c r="AR1406" s="15">
        <f t="shared" si="754"/>
        <v>779066.3989017522</v>
      </c>
      <c r="AS1406" s="15"/>
      <c r="AT1406" s="15"/>
      <c r="AU1406" s="51">
        <f t="shared" si="744"/>
        <v>0</v>
      </c>
      <c r="AV1406" s="51">
        <f t="shared" ca="1" si="745"/>
        <v>0</v>
      </c>
      <c r="AW1406" s="51">
        <f t="shared" si="755"/>
        <v>0</v>
      </c>
      <c r="AX1406" s="15">
        <f t="shared" si="756"/>
        <v>0</v>
      </c>
      <c r="AY1406" s="51">
        <f t="shared" ca="1" si="757"/>
        <v>0</v>
      </c>
      <c r="AZ1406" s="52">
        <f t="shared" ca="1" si="746"/>
        <v>187607.49560398713</v>
      </c>
      <c r="BA1406" s="52">
        <f t="shared" ca="1" si="747"/>
        <v>146982.35562704602</v>
      </c>
      <c r="BB1406" s="52">
        <f t="shared" ca="1" si="758"/>
        <v>0</v>
      </c>
      <c r="BC1406" s="39">
        <f t="shared" ca="1" si="759"/>
        <v>8865.6209223591723</v>
      </c>
      <c r="BD1406" s="51">
        <f t="shared" ca="1" si="760"/>
        <v>0</v>
      </c>
      <c r="BE1406" s="15">
        <f t="shared" ca="1" si="761"/>
        <v>787932.01982411137</v>
      </c>
      <c r="BF1406" s="39">
        <v>-180819.08</v>
      </c>
      <c r="BG1406" s="15">
        <f t="shared" ca="1" si="762"/>
        <v>10964453.528621189</v>
      </c>
      <c r="BH1406" s="15"/>
      <c r="BI1406" s="15"/>
    </row>
    <row r="1407" spans="1:61" ht="11.25" x14ac:dyDescent="0.2">
      <c r="A1407" s="20">
        <v>50419</v>
      </c>
      <c r="B1407" s="20"/>
      <c r="C1407" s="20">
        <v>1</v>
      </c>
      <c r="D1407" s="20">
        <f t="shared" si="748"/>
        <v>5</v>
      </c>
      <c r="E1407" s="47">
        <f t="shared" si="763"/>
        <v>3</v>
      </c>
      <c r="F1407" s="47">
        <f t="shared" si="764"/>
        <v>53</v>
      </c>
      <c r="G1407" s="21" t="s">
        <v>1487</v>
      </c>
      <c r="H1407" s="29">
        <v>1586</v>
      </c>
      <c r="I1407" s="48"/>
      <c r="J1407" s="29">
        <f t="shared" si="749"/>
        <v>2556.5373134328356</v>
      </c>
      <c r="K1407" s="125">
        <v>139717.70000000001</v>
      </c>
      <c r="L1407" s="125">
        <v>111014.79</v>
      </c>
      <c r="M1407" s="125">
        <v>0</v>
      </c>
      <c r="N1407" s="126">
        <f t="shared" si="731"/>
        <v>143892.51209999999</v>
      </c>
      <c r="O1407" s="126">
        <f t="shared" ca="1" si="732"/>
        <v>556720.58814553462</v>
      </c>
      <c r="P1407" s="126">
        <f t="shared" ca="1" si="733"/>
        <v>123848</v>
      </c>
      <c r="Q1407" s="49">
        <f t="shared" si="750"/>
        <v>1</v>
      </c>
      <c r="R1407" s="49">
        <f t="shared" si="751"/>
        <v>0</v>
      </c>
      <c r="S1407" s="49">
        <f ca="1">OFFSET(V!$B$7,D1407,Q1407)*H1407</f>
        <v>5820.62</v>
      </c>
      <c r="T1407" s="49">
        <f ca="1">IF(R1407&gt;0,OFFSET(V!$I$7,D1407,R1407)*IF(R1407=1,H1407-9300,IF(R1407=2,H1407-18000,IF(R1407=3,H1407-45000,0))),0)</f>
        <v>0</v>
      </c>
      <c r="U1407" s="49">
        <f>IF(AND(I1407=1,H1407&gt;20000,H1407&lt;=45000),H1407*V!$G$7,0)+IF(AND(I1407=1,H1407&gt;45000,H1407&lt;=50000),V!$G$7/5000*(50000-H1407)*H1407,0)</f>
        <v>0</v>
      </c>
      <c r="V1407" s="50">
        <f t="shared" ca="1" si="734"/>
        <v>5820.62</v>
      </c>
      <c r="W1407" s="51">
        <v>0</v>
      </c>
      <c r="X1407" s="51">
        <v>0</v>
      </c>
      <c r="Y1407" s="52">
        <v>0</v>
      </c>
      <c r="Z1407" s="52">
        <v>103989.66592298132</v>
      </c>
      <c r="AA1407" s="52">
        <v>124069</v>
      </c>
      <c r="AB1407" s="138">
        <f t="shared" si="752"/>
        <v>123069</v>
      </c>
      <c r="AC1407" s="52">
        <v>101484.03083380513</v>
      </c>
      <c r="AD1407" s="138">
        <f t="shared" si="735"/>
        <v>0</v>
      </c>
      <c r="AE1407" s="138">
        <f t="shared" si="736"/>
        <v>1586</v>
      </c>
      <c r="AF1407" s="138">
        <f t="shared" si="737"/>
        <v>0</v>
      </c>
      <c r="AG1407" s="138">
        <f t="shared" si="738"/>
        <v>0</v>
      </c>
      <c r="AH1407" s="29"/>
      <c r="AI1407" s="29"/>
      <c r="AJ1407" s="15"/>
      <c r="AK1407" s="51">
        <f t="shared" ca="1" si="739"/>
        <v>1265617.6164789274</v>
      </c>
      <c r="AL1407" s="15">
        <f t="shared" ca="1" si="740"/>
        <v>1395286.2364789275</v>
      </c>
      <c r="AM1407" s="49">
        <f t="shared" ca="1" si="741"/>
        <v>6956.0888015371611</v>
      </c>
      <c r="AN1407" s="49">
        <f t="shared" ca="1" si="742"/>
        <v>0</v>
      </c>
      <c r="AO1407" s="15"/>
      <c r="AP1407" s="49">
        <f t="shared" ca="1" si="743"/>
        <v>59054.004486164406</v>
      </c>
      <c r="AQ1407" s="15">
        <f t="shared" si="753"/>
        <v>101484.03083380513</v>
      </c>
      <c r="AR1407" s="15">
        <f t="shared" si="754"/>
        <v>0</v>
      </c>
      <c r="AS1407" s="15"/>
      <c r="AT1407" s="15"/>
      <c r="AU1407" s="51">
        <f t="shared" si="744"/>
        <v>61534.5</v>
      </c>
      <c r="AV1407" s="51">
        <f t="shared" ca="1" si="745"/>
        <v>12525.409794866586</v>
      </c>
      <c r="AW1407" s="51">
        <f t="shared" ca="1" si="755"/>
        <v>0</v>
      </c>
      <c r="AX1407" s="15">
        <f t="shared" ca="1" si="756"/>
        <v>31629.883447225846</v>
      </c>
      <c r="AY1407" s="51">
        <f t="shared" ca="1" si="757"/>
        <v>-2191.9885525376508</v>
      </c>
      <c r="AZ1407" s="52">
        <f t="shared" ca="1" si="746"/>
        <v>0</v>
      </c>
      <c r="BA1407" s="52">
        <f t="shared" ca="1" si="747"/>
        <v>0</v>
      </c>
      <c r="BB1407" s="52">
        <f t="shared" si="758"/>
        <v>0</v>
      </c>
      <c r="BC1407" s="39">
        <f t="shared" si="759"/>
        <v>0</v>
      </c>
      <c r="BD1407" s="51">
        <f t="shared" ca="1" si="760"/>
        <v>0</v>
      </c>
      <c r="BE1407" s="15">
        <f t="shared" ca="1" si="761"/>
        <v>130921.92572849333</v>
      </c>
      <c r="BF1407" s="39">
        <v>-25767.599999999999</v>
      </c>
      <c r="BG1407" s="15">
        <f t="shared" ca="1" si="762"/>
        <v>1507396.651008958</v>
      </c>
      <c r="BH1407" s="15"/>
      <c r="BI1407" s="15"/>
    </row>
    <row r="1408" spans="1:61" ht="11.25" x14ac:dyDescent="0.2">
      <c r="A1408" s="20">
        <v>50420</v>
      </c>
      <c r="B1408" s="20"/>
      <c r="C1408" s="20">
        <v>1</v>
      </c>
      <c r="D1408" s="20">
        <f t="shared" si="748"/>
        <v>5</v>
      </c>
      <c r="E1408" s="47">
        <f t="shared" si="763"/>
        <v>4</v>
      </c>
      <c r="F1408" s="47">
        <f t="shared" si="764"/>
        <v>54</v>
      </c>
      <c r="G1408" s="21" t="s">
        <v>1488</v>
      </c>
      <c r="H1408" s="29">
        <v>3607</v>
      </c>
      <c r="I1408" s="48"/>
      <c r="J1408" s="29">
        <f t="shared" si="749"/>
        <v>5814.2686567164183</v>
      </c>
      <c r="K1408" s="125">
        <v>257070</v>
      </c>
      <c r="L1408" s="125">
        <v>476972.65</v>
      </c>
      <c r="M1408" s="125">
        <v>31673</v>
      </c>
      <c r="N1408" s="126">
        <f t="shared" si="731"/>
        <v>402782.73349999997</v>
      </c>
      <c r="O1408" s="126">
        <f t="shared" ca="1" si="732"/>
        <v>1266135.6629514145</v>
      </c>
      <c r="P1408" s="126">
        <f t="shared" ca="1" si="733"/>
        <v>259006</v>
      </c>
      <c r="Q1408" s="49">
        <f t="shared" si="750"/>
        <v>1</v>
      </c>
      <c r="R1408" s="49">
        <f t="shared" si="751"/>
        <v>0</v>
      </c>
      <c r="S1408" s="49">
        <f ca="1">OFFSET(V!$B$7,D1408,Q1408)*H1408</f>
        <v>13237.69</v>
      </c>
      <c r="T1408" s="49">
        <f ca="1">IF(R1408&gt;0,OFFSET(V!$I$7,D1408,R1408)*IF(R1408=1,H1408-9300,IF(R1408=2,H1408-18000,IF(R1408=3,H1408-45000,0))),0)</f>
        <v>0</v>
      </c>
      <c r="U1408" s="49">
        <f>IF(AND(I1408=1,H1408&gt;20000,H1408&lt;=45000),H1408*V!$G$7,0)+IF(AND(I1408=1,H1408&gt;45000,H1408&lt;=50000),V!$G$7/5000*(50000-H1408)*H1408,0)</f>
        <v>0</v>
      </c>
      <c r="V1408" s="50">
        <f t="shared" ca="1" si="734"/>
        <v>13237.69</v>
      </c>
      <c r="W1408" s="51">
        <v>12753.9</v>
      </c>
      <c r="X1408" s="51">
        <v>0</v>
      </c>
      <c r="Y1408" s="52">
        <v>0</v>
      </c>
      <c r="Z1408" s="52">
        <v>76771.582014927</v>
      </c>
      <c r="AA1408" s="52">
        <v>88848</v>
      </c>
      <c r="AB1408" s="138">
        <f t="shared" si="752"/>
        <v>87848</v>
      </c>
      <c r="AC1408" s="52">
        <v>74921.767727701197</v>
      </c>
      <c r="AD1408" s="138">
        <f t="shared" si="735"/>
        <v>0</v>
      </c>
      <c r="AE1408" s="138">
        <f t="shared" si="736"/>
        <v>3607</v>
      </c>
      <c r="AF1408" s="138">
        <f t="shared" si="737"/>
        <v>0</v>
      </c>
      <c r="AG1408" s="138">
        <f t="shared" si="738"/>
        <v>0</v>
      </c>
      <c r="AH1408" s="29"/>
      <c r="AI1408" s="29"/>
      <c r="AJ1408" s="15"/>
      <c r="AK1408" s="51">
        <f t="shared" ca="1" si="739"/>
        <v>2878362.3850185955</v>
      </c>
      <c r="AL1408" s="15">
        <f t="shared" ca="1" si="740"/>
        <v>3163359.9750185953</v>
      </c>
      <c r="AM1408" s="49">
        <f t="shared" ca="1" si="741"/>
        <v>15820.058201226066</v>
      </c>
      <c r="AN1408" s="49">
        <f t="shared" ca="1" si="742"/>
        <v>0</v>
      </c>
      <c r="AO1408" s="15"/>
      <c r="AP1408" s="49">
        <f t="shared" ca="1" si="743"/>
        <v>43597.306602343015</v>
      </c>
      <c r="AQ1408" s="15">
        <f t="shared" si="753"/>
        <v>74921.767727701197</v>
      </c>
      <c r="AR1408" s="15">
        <f t="shared" si="754"/>
        <v>0</v>
      </c>
      <c r="AS1408" s="15"/>
      <c r="AT1408" s="15"/>
      <c r="AU1408" s="51">
        <f t="shared" si="744"/>
        <v>43924</v>
      </c>
      <c r="AV1408" s="51">
        <f t="shared" ca="1" si="745"/>
        <v>28486.225176597589</v>
      </c>
      <c r="AW1408" s="51">
        <f t="shared" ca="1" si="755"/>
        <v>0</v>
      </c>
      <c r="AX1408" s="15">
        <f t="shared" ca="1" si="756"/>
        <v>41085.764051239414</v>
      </c>
      <c r="AY1408" s="51">
        <f t="shared" ca="1" si="757"/>
        <v>-2847.2923279291613</v>
      </c>
      <c r="AZ1408" s="52">
        <f t="shared" ca="1" si="746"/>
        <v>0</v>
      </c>
      <c r="BA1408" s="52">
        <f t="shared" ca="1" si="747"/>
        <v>0</v>
      </c>
      <c r="BB1408" s="52">
        <f t="shared" si="758"/>
        <v>0</v>
      </c>
      <c r="BC1408" s="39">
        <f t="shared" si="759"/>
        <v>0</v>
      </c>
      <c r="BD1408" s="51">
        <f t="shared" ca="1" si="760"/>
        <v>0</v>
      </c>
      <c r="BE1408" s="15">
        <f t="shared" ca="1" si="761"/>
        <v>113160.23945101145</v>
      </c>
      <c r="BF1408" s="39">
        <v>-58602.6</v>
      </c>
      <c r="BG1408" s="15">
        <f t="shared" ca="1" si="762"/>
        <v>3233737.6726708328</v>
      </c>
      <c r="BH1408" s="15"/>
      <c r="BI1408" s="15"/>
    </row>
    <row r="1409" spans="1:61" ht="11.25" x14ac:dyDescent="0.2">
      <c r="A1409" s="20">
        <v>50421</v>
      </c>
      <c r="B1409" s="20"/>
      <c r="C1409" s="20">
        <v>1</v>
      </c>
      <c r="D1409" s="20">
        <f t="shared" si="748"/>
        <v>5</v>
      </c>
      <c r="E1409" s="47">
        <f t="shared" si="763"/>
        <v>4</v>
      </c>
      <c r="F1409" s="47">
        <f t="shared" si="764"/>
        <v>54</v>
      </c>
      <c r="G1409" s="21" t="s">
        <v>1489</v>
      </c>
      <c r="H1409" s="29">
        <v>3547</v>
      </c>
      <c r="I1409" s="48"/>
      <c r="J1409" s="29">
        <f t="shared" si="749"/>
        <v>5717.5522388059699</v>
      </c>
      <c r="K1409" s="125">
        <v>249589.15000000002</v>
      </c>
      <c r="L1409" s="125">
        <v>838777.09</v>
      </c>
      <c r="M1409" s="125">
        <v>0</v>
      </c>
      <c r="N1409" s="126">
        <f t="shared" si="731"/>
        <v>506827.25310000003</v>
      </c>
      <c r="O1409" s="126">
        <f t="shared" ca="1" si="732"/>
        <v>1245074.3544465392</v>
      </c>
      <c r="P1409" s="126">
        <f t="shared" ca="1" si="733"/>
        <v>221474</v>
      </c>
      <c r="Q1409" s="49">
        <f t="shared" si="750"/>
        <v>1</v>
      </c>
      <c r="R1409" s="49">
        <f t="shared" si="751"/>
        <v>0</v>
      </c>
      <c r="S1409" s="49">
        <f ca="1">OFFSET(V!$B$7,D1409,Q1409)*H1409</f>
        <v>13017.49</v>
      </c>
      <c r="T1409" s="49">
        <f ca="1">IF(R1409&gt;0,OFFSET(V!$I$7,D1409,R1409)*IF(R1409=1,H1409-9300,IF(R1409=2,H1409-18000,IF(R1409=3,H1409-45000,0))),0)</f>
        <v>0</v>
      </c>
      <c r="U1409" s="49">
        <f>IF(AND(I1409=1,H1409&gt;20000,H1409&lt;=45000),H1409*V!$G$7,0)+IF(AND(I1409=1,H1409&gt;45000,H1409&lt;=50000),V!$G$7/5000*(50000-H1409)*H1409,0)</f>
        <v>0</v>
      </c>
      <c r="V1409" s="50">
        <f t="shared" ca="1" si="734"/>
        <v>13017.49</v>
      </c>
      <c r="W1409" s="51">
        <v>13500.75</v>
      </c>
      <c r="X1409" s="51">
        <v>0</v>
      </c>
      <c r="Y1409" s="52">
        <v>0</v>
      </c>
      <c r="Z1409" s="52">
        <v>211884.91529981178</v>
      </c>
      <c r="AA1409" s="52">
        <v>12799</v>
      </c>
      <c r="AB1409" s="138">
        <f t="shared" si="752"/>
        <v>11799</v>
      </c>
      <c r="AC1409" s="52">
        <v>206779.53993457553</v>
      </c>
      <c r="AD1409" s="138">
        <f t="shared" si="735"/>
        <v>0</v>
      </c>
      <c r="AE1409" s="138">
        <f t="shared" si="736"/>
        <v>3547</v>
      </c>
      <c r="AF1409" s="138">
        <f t="shared" si="737"/>
        <v>0</v>
      </c>
      <c r="AG1409" s="138">
        <f t="shared" si="738"/>
        <v>0</v>
      </c>
      <c r="AH1409" s="29"/>
      <c r="AI1409" s="29"/>
      <c r="AJ1409" s="15"/>
      <c r="AK1409" s="51">
        <f t="shared" ca="1" si="739"/>
        <v>2830482.7778378036</v>
      </c>
      <c r="AL1409" s="15">
        <f t="shared" ca="1" si="740"/>
        <v>3078475.0178378038</v>
      </c>
      <c r="AM1409" s="49">
        <f t="shared" ca="1" si="741"/>
        <v>15556.902256653413</v>
      </c>
      <c r="AN1409" s="49">
        <f t="shared" ca="1" si="742"/>
        <v>0</v>
      </c>
      <c r="AO1409" s="15"/>
      <c r="AP1409" s="49">
        <f t="shared" ca="1" si="743"/>
        <v>120325.92496193798</v>
      </c>
      <c r="AQ1409" s="15">
        <f t="shared" si="753"/>
        <v>206779.53993457553</v>
      </c>
      <c r="AR1409" s="15">
        <f t="shared" si="754"/>
        <v>0</v>
      </c>
      <c r="AS1409" s="15"/>
      <c r="AT1409" s="15"/>
      <c r="AU1409" s="51">
        <f t="shared" si="744"/>
        <v>5899.5</v>
      </c>
      <c r="AV1409" s="51">
        <f t="shared" ca="1" si="745"/>
        <v>28012.376130133533</v>
      </c>
      <c r="AW1409" s="51">
        <f t="shared" ca="1" si="755"/>
        <v>31863.784849046438</v>
      </c>
      <c r="AX1409" s="15">
        <f t="shared" ca="1" si="756"/>
        <v>0</v>
      </c>
      <c r="AY1409" s="51">
        <f t="shared" ca="1" si="757"/>
        <v>0</v>
      </c>
      <c r="AZ1409" s="52">
        <f t="shared" ca="1" si="746"/>
        <v>0</v>
      </c>
      <c r="BA1409" s="52">
        <f t="shared" ca="1" si="747"/>
        <v>0</v>
      </c>
      <c r="BB1409" s="52">
        <f t="shared" si="758"/>
        <v>0</v>
      </c>
      <c r="BC1409" s="39">
        <f t="shared" si="759"/>
        <v>0</v>
      </c>
      <c r="BD1409" s="51">
        <f t="shared" ca="1" si="760"/>
        <v>0</v>
      </c>
      <c r="BE1409" s="15">
        <f t="shared" ca="1" si="761"/>
        <v>186101.58594111796</v>
      </c>
      <c r="BF1409" s="39">
        <v>-57627.79</v>
      </c>
      <c r="BG1409" s="15">
        <f t="shared" ca="1" si="762"/>
        <v>3222505.7160355756</v>
      </c>
      <c r="BH1409" s="15"/>
      <c r="BI1409" s="15"/>
    </row>
    <row r="1410" spans="1:61" ht="11.25" x14ac:dyDescent="0.2">
      <c r="A1410" s="20">
        <v>50422</v>
      </c>
      <c r="B1410" s="20"/>
      <c r="C1410" s="20">
        <v>1</v>
      </c>
      <c r="D1410" s="20">
        <f t="shared" si="748"/>
        <v>5</v>
      </c>
      <c r="E1410" s="47">
        <f t="shared" si="763"/>
        <v>1</v>
      </c>
      <c r="F1410" s="47">
        <f t="shared" si="764"/>
        <v>51</v>
      </c>
      <c r="G1410" s="21" t="s">
        <v>1490</v>
      </c>
      <c r="H1410" s="29">
        <v>485</v>
      </c>
      <c r="I1410" s="48"/>
      <c r="J1410" s="29">
        <f t="shared" si="749"/>
        <v>781.79104477611941</v>
      </c>
      <c r="K1410" s="125">
        <v>295207.05000000005</v>
      </c>
      <c r="L1410" s="125">
        <v>536478.27</v>
      </c>
      <c r="M1410" s="125">
        <v>0</v>
      </c>
      <c r="N1410" s="126">
        <f t="shared" si="731"/>
        <v>421775.60130000004</v>
      </c>
      <c r="O1410" s="126">
        <f t="shared" ca="1" si="732"/>
        <v>170245.57708107459</v>
      </c>
      <c r="P1410" s="126">
        <f t="shared" ca="1" si="733"/>
        <v>0</v>
      </c>
      <c r="Q1410" s="49">
        <f t="shared" si="750"/>
        <v>1</v>
      </c>
      <c r="R1410" s="49">
        <f t="shared" si="751"/>
        <v>0</v>
      </c>
      <c r="S1410" s="49">
        <f ca="1">OFFSET(V!$B$7,D1410,Q1410)*H1410</f>
        <v>1779.95</v>
      </c>
      <c r="T1410" s="49">
        <f ca="1">IF(R1410&gt;0,OFFSET(V!$I$7,D1410,R1410)*IF(R1410=1,H1410-9300,IF(R1410=2,H1410-18000,IF(R1410=3,H1410-45000,0))),0)</f>
        <v>0</v>
      </c>
      <c r="U1410" s="49">
        <f>IF(AND(I1410=1,H1410&gt;20000,H1410&lt;=45000),H1410*V!$G$7,0)+IF(AND(I1410=1,H1410&gt;45000,H1410&lt;=50000),V!$G$7/5000*(50000-H1410)*H1410,0)</f>
        <v>0</v>
      </c>
      <c r="V1410" s="50">
        <f t="shared" ca="1" si="734"/>
        <v>1779.95</v>
      </c>
      <c r="W1410" s="51">
        <v>0</v>
      </c>
      <c r="X1410" s="51">
        <v>0</v>
      </c>
      <c r="Y1410" s="52">
        <v>0</v>
      </c>
      <c r="Z1410" s="52">
        <v>341358.83665327064</v>
      </c>
      <c r="AA1410" s="52">
        <v>596998</v>
      </c>
      <c r="AB1410" s="138">
        <f t="shared" si="752"/>
        <v>595998</v>
      </c>
      <c r="AC1410" s="52">
        <v>333133.78206224728</v>
      </c>
      <c r="AD1410" s="138">
        <f t="shared" si="735"/>
        <v>0</v>
      </c>
      <c r="AE1410" s="138">
        <f t="shared" si="736"/>
        <v>485</v>
      </c>
      <c r="AF1410" s="138">
        <f t="shared" si="737"/>
        <v>0</v>
      </c>
      <c r="AG1410" s="138">
        <f t="shared" si="738"/>
        <v>0</v>
      </c>
      <c r="AH1410" s="29"/>
      <c r="AI1410" s="29"/>
      <c r="AJ1410" s="15"/>
      <c r="AK1410" s="51">
        <f t="shared" ca="1" si="739"/>
        <v>387026.82471139968</v>
      </c>
      <c r="AL1410" s="15">
        <f t="shared" ca="1" si="740"/>
        <v>388806.77471139969</v>
      </c>
      <c r="AM1410" s="49">
        <f t="shared" ca="1" si="741"/>
        <v>2127.1772186289554</v>
      </c>
      <c r="AN1410" s="49">
        <f t="shared" ca="1" si="742"/>
        <v>0</v>
      </c>
      <c r="AO1410" s="15"/>
      <c r="AP1410" s="49">
        <f t="shared" ca="1" si="743"/>
        <v>193852.01493044832</v>
      </c>
      <c r="AQ1410" s="15">
        <f t="shared" si="753"/>
        <v>333133.78206224728</v>
      </c>
      <c r="AR1410" s="15">
        <f t="shared" si="754"/>
        <v>0</v>
      </c>
      <c r="AS1410" s="15"/>
      <c r="AT1410" s="15"/>
      <c r="AU1410" s="51">
        <f t="shared" si="744"/>
        <v>297999</v>
      </c>
      <c r="AV1410" s="51">
        <f t="shared" ca="1" si="745"/>
        <v>3830.2797922511313</v>
      </c>
      <c r="AW1410" s="51">
        <f t="shared" ca="1" si="755"/>
        <v>0</v>
      </c>
      <c r="AX1410" s="15">
        <f t="shared" ca="1" si="756"/>
        <v>162547.51266045216</v>
      </c>
      <c r="AY1410" s="51">
        <f t="shared" ca="1" si="757"/>
        <v>-11264.736007948524</v>
      </c>
      <c r="AZ1410" s="52">
        <f t="shared" ca="1" si="746"/>
        <v>0</v>
      </c>
      <c r="BA1410" s="52">
        <f t="shared" ca="1" si="747"/>
        <v>0</v>
      </c>
      <c r="BB1410" s="52">
        <f t="shared" si="758"/>
        <v>0</v>
      </c>
      <c r="BC1410" s="39">
        <f t="shared" si="759"/>
        <v>0</v>
      </c>
      <c r="BD1410" s="51">
        <f t="shared" ca="1" si="760"/>
        <v>0</v>
      </c>
      <c r="BE1410" s="15">
        <f t="shared" ca="1" si="761"/>
        <v>484416.55871475092</v>
      </c>
      <c r="BF1410" s="39">
        <v>-7879.75</v>
      </c>
      <c r="BG1410" s="15">
        <f t="shared" ca="1" si="762"/>
        <v>867470.76064477954</v>
      </c>
      <c r="BH1410" s="15"/>
      <c r="BI1410" s="15"/>
    </row>
    <row r="1411" spans="1:61" ht="11.25" x14ac:dyDescent="0.2">
      <c r="A1411" s="20">
        <v>50423</v>
      </c>
      <c r="B1411" s="20"/>
      <c r="C1411" s="20">
        <v>1</v>
      </c>
      <c r="D1411" s="20">
        <f t="shared" si="748"/>
        <v>5</v>
      </c>
      <c r="E1411" s="47">
        <f t="shared" si="763"/>
        <v>4</v>
      </c>
      <c r="F1411" s="47">
        <f t="shared" si="764"/>
        <v>54</v>
      </c>
      <c r="G1411" s="21" t="s">
        <v>1491</v>
      </c>
      <c r="H1411" s="29">
        <v>3032</v>
      </c>
      <c r="I1411" s="48"/>
      <c r="J1411" s="29">
        <f t="shared" si="749"/>
        <v>4887.4029850746265</v>
      </c>
      <c r="K1411" s="125">
        <v>442534.5</v>
      </c>
      <c r="L1411" s="125">
        <v>1088857.8500000001</v>
      </c>
      <c r="M1411" s="125">
        <v>0</v>
      </c>
      <c r="N1411" s="126">
        <f t="shared" si="731"/>
        <v>743279.40150000004</v>
      </c>
      <c r="O1411" s="126">
        <f t="shared" ca="1" si="732"/>
        <v>1064298.1231130271</v>
      </c>
      <c r="P1411" s="126">
        <f t="shared" ca="1" si="733"/>
        <v>96306</v>
      </c>
      <c r="Q1411" s="49">
        <f t="shared" si="750"/>
        <v>1</v>
      </c>
      <c r="R1411" s="49">
        <f t="shared" si="751"/>
        <v>0</v>
      </c>
      <c r="S1411" s="49">
        <f ca="1">OFFSET(V!$B$7,D1411,Q1411)*H1411</f>
        <v>11127.44</v>
      </c>
      <c r="T1411" s="49">
        <f ca="1">IF(R1411&gt;0,OFFSET(V!$I$7,D1411,R1411)*IF(R1411=1,H1411-9300,IF(R1411=2,H1411-18000,IF(R1411=3,H1411-45000,0))),0)</f>
        <v>0</v>
      </c>
      <c r="U1411" s="49">
        <f>IF(AND(I1411=1,H1411&gt;20000,H1411&lt;=45000),H1411*V!$G$7,0)+IF(AND(I1411=1,H1411&gt;45000,H1411&lt;=50000),V!$G$7/5000*(50000-H1411)*H1411,0)</f>
        <v>0</v>
      </c>
      <c r="V1411" s="50">
        <f t="shared" ca="1" si="734"/>
        <v>11127.44</v>
      </c>
      <c r="W1411" s="51">
        <v>11976.41</v>
      </c>
      <c r="X1411" s="51">
        <v>0</v>
      </c>
      <c r="Y1411" s="52">
        <v>0</v>
      </c>
      <c r="Z1411" s="52">
        <v>379919.04246273695</v>
      </c>
      <c r="AA1411" s="52">
        <v>853122</v>
      </c>
      <c r="AB1411" s="138">
        <f t="shared" si="752"/>
        <v>852122</v>
      </c>
      <c r="AC1411" s="52">
        <v>370764.87819658866</v>
      </c>
      <c r="AD1411" s="138">
        <f t="shared" si="735"/>
        <v>0</v>
      </c>
      <c r="AE1411" s="138">
        <f t="shared" si="736"/>
        <v>3032</v>
      </c>
      <c r="AF1411" s="138">
        <f t="shared" si="737"/>
        <v>0</v>
      </c>
      <c r="AG1411" s="138">
        <f t="shared" si="738"/>
        <v>0</v>
      </c>
      <c r="AH1411" s="29"/>
      <c r="AI1411" s="29"/>
      <c r="AJ1411" s="15"/>
      <c r="AK1411" s="51">
        <f t="shared" ca="1" si="739"/>
        <v>2419516.1495360075</v>
      </c>
      <c r="AL1411" s="15">
        <f t="shared" ca="1" si="740"/>
        <v>2538925.9995360076</v>
      </c>
      <c r="AM1411" s="49">
        <f t="shared" ca="1" si="741"/>
        <v>13298.147065738131</v>
      </c>
      <c r="AN1411" s="49">
        <f t="shared" ca="1" si="742"/>
        <v>0</v>
      </c>
      <c r="AO1411" s="15"/>
      <c r="AP1411" s="49">
        <f t="shared" ca="1" si="743"/>
        <v>215749.71550144715</v>
      </c>
      <c r="AQ1411" s="15">
        <f t="shared" si="753"/>
        <v>370764.87819658866</v>
      </c>
      <c r="AR1411" s="15">
        <f t="shared" si="754"/>
        <v>0</v>
      </c>
      <c r="AS1411" s="15"/>
      <c r="AT1411" s="15"/>
      <c r="AU1411" s="51">
        <f t="shared" si="744"/>
        <v>426061</v>
      </c>
      <c r="AV1411" s="51">
        <f t="shared" ca="1" si="745"/>
        <v>23945.17181465037</v>
      </c>
      <c r="AW1411" s="51">
        <f t="shared" ca="1" si="755"/>
        <v>0</v>
      </c>
      <c r="AX1411" s="15">
        <f t="shared" ca="1" si="756"/>
        <v>294991.00911950896</v>
      </c>
      <c r="AY1411" s="51">
        <f t="shared" ca="1" si="757"/>
        <v>-20443.227878799091</v>
      </c>
      <c r="AZ1411" s="52">
        <f t="shared" ca="1" si="746"/>
        <v>0</v>
      </c>
      <c r="BA1411" s="52">
        <f t="shared" ca="1" si="747"/>
        <v>0</v>
      </c>
      <c r="BB1411" s="52">
        <f t="shared" si="758"/>
        <v>0</v>
      </c>
      <c r="BC1411" s="39">
        <f t="shared" si="759"/>
        <v>0</v>
      </c>
      <c r="BD1411" s="51">
        <f t="shared" ca="1" si="760"/>
        <v>0</v>
      </c>
      <c r="BE1411" s="15">
        <f t="shared" ca="1" si="761"/>
        <v>645312.65943729854</v>
      </c>
      <c r="BF1411" s="39">
        <v>-49260.63</v>
      </c>
      <c r="BG1411" s="15">
        <f t="shared" ca="1" si="762"/>
        <v>3148276.1760390447</v>
      </c>
      <c r="BH1411" s="15"/>
      <c r="BI1411" s="15"/>
    </row>
    <row r="1412" spans="1:61" ht="11.25" x14ac:dyDescent="0.2">
      <c r="A1412" s="20">
        <v>50424</v>
      </c>
      <c r="B1412" s="20"/>
      <c r="C1412" s="20">
        <v>1</v>
      </c>
      <c r="D1412" s="20">
        <f t="shared" si="748"/>
        <v>5</v>
      </c>
      <c r="E1412" s="47">
        <f t="shared" si="763"/>
        <v>4</v>
      </c>
      <c r="F1412" s="47">
        <f t="shared" si="764"/>
        <v>54</v>
      </c>
      <c r="G1412" s="21" t="s">
        <v>1492</v>
      </c>
      <c r="H1412" s="29">
        <v>2973</v>
      </c>
      <c r="I1412" s="48"/>
      <c r="J1412" s="29">
        <f t="shared" si="749"/>
        <v>4792.2985074626868</v>
      </c>
      <c r="K1412" s="125">
        <v>252757.8</v>
      </c>
      <c r="L1412" s="125">
        <v>825600.69</v>
      </c>
      <c r="M1412" s="125">
        <v>0</v>
      </c>
      <c r="N1412" s="126">
        <f t="shared" si="731"/>
        <v>503969.88509999996</v>
      </c>
      <c r="O1412" s="126">
        <f t="shared" ca="1" si="732"/>
        <v>1043587.8364165665</v>
      </c>
      <c r="P1412" s="126">
        <f t="shared" ca="1" si="733"/>
        <v>161885</v>
      </c>
      <c r="Q1412" s="49">
        <f t="shared" si="750"/>
        <v>1</v>
      </c>
      <c r="R1412" s="49">
        <f t="shared" si="751"/>
        <v>0</v>
      </c>
      <c r="S1412" s="49">
        <f ca="1">OFFSET(V!$B$7,D1412,Q1412)*H1412</f>
        <v>10910.91</v>
      </c>
      <c r="T1412" s="49">
        <f ca="1">IF(R1412&gt;0,OFFSET(V!$I$7,D1412,R1412)*IF(R1412=1,H1412-9300,IF(R1412=2,H1412-18000,IF(R1412=3,H1412-45000,0))),0)</f>
        <v>0</v>
      </c>
      <c r="U1412" s="49">
        <f>IF(AND(I1412=1,H1412&gt;20000,H1412&lt;=45000),H1412*V!$G$7,0)+IF(AND(I1412=1,H1412&gt;45000,H1412&lt;=50000),V!$G$7/5000*(50000-H1412)*H1412,0)</f>
        <v>0</v>
      </c>
      <c r="V1412" s="50">
        <f t="shared" ca="1" si="734"/>
        <v>10910.91</v>
      </c>
      <c r="W1412" s="51">
        <v>11815.550000000001</v>
      </c>
      <c r="X1412" s="51">
        <v>0</v>
      </c>
      <c r="Y1412" s="52">
        <v>0</v>
      </c>
      <c r="Z1412" s="52">
        <v>192742.89077999751</v>
      </c>
      <c r="AA1412" s="52">
        <v>47237</v>
      </c>
      <c r="AB1412" s="138">
        <f t="shared" si="752"/>
        <v>46237</v>
      </c>
      <c r="AC1412" s="52">
        <v>188098.74324821003</v>
      </c>
      <c r="AD1412" s="138">
        <f t="shared" si="735"/>
        <v>0</v>
      </c>
      <c r="AE1412" s="138">
        <f t="shared" si="736"/>
        <v>2973</v>
      </c>
      <c r="AF1412" s="138">
        <f t="shared" si="737"/>
        <v>0</v>
      </c>
      <c r="AG1412" s="138">
        <f t="shared" si="738"/>
        <v>0</v>
      </c>
      <c r="AH1412" s="29"/>
      <c r="AI1412" s="29"/>
      <c r="AJ1412" s="15"/>
      <c r="AK1412" s="51">
        <f t="shared" ca="1" si="739"/>
        <v>2372434.5358082294</v>
      </c>
      <c r="AL1412" s="15">
        <f t="shared" ca="1" si="740"/>
        <v>2557045.9958082293</v>
      </c>
      <c r="AM1412" s="49">
        <f t="shared" ca="1" si="741"/>
        <v>13039.377053575019</v>
      </c>
      <c r="AN1412" s="49">
        <f t="shared" ca="1" si="742"/>
        <v>0</v>
      </c>
      <c r="AO1412" s="15"/>
      <c r="AP1412" s="49">
        <f t="shared" ca="1" si="743"/>
        <v>109455.4870983852</v>
      </c>
      <c r="AQ1412" s="15">
        <f t="shared" si="753"/>
        <v>188098.74324821003</v>
      </c>
      <c r="AR1412" s="15">
        <f t="shared" si="754"/>
        <v>0</v>
      </c>
      <c r="AS1412" s="15"/>
      <c r="AT1412" s="15"/>
      <c r="AU1412" s="51">
        <f t="shared" si="744"/>
        <v>23118.5</v>
      </c>
      <c r="AV1412" s="51">
        <f t="shared" ca="1" si="745"/>
        <v>23479.220252294046</v>
      </c>
      <c r="AW1412" s="51">
        <f t="shared" ca="1" si="755"/>
        <v>13235.661572709767</v>
      </c>
      <c r="AX1412" s="15">
        <f t="shared" ca="1" si="756"/>
        <v>0</v>
      </c>
      <c r="AY1412" s="51">
        <f t="shared" ca="1" si="757"/>
        <v>0</v>
      </c>
      <c r="AZ1412" s="52">
        <f t="shared" ca="1" si="746"/>
        <v>0</v>
      </c>
      <c r="BA1412" s="52">
        <f t="shared" ca="1" si="747"/>
        <v>0</v>
      </c>
      <c r="BB1412" s="52">
        <f t="shared" si="758"/>
        <v>0</v>
      </c>
      <c r="BC1412" s="39">
        <f t="shared" si="759"/>
        <v>0</v>
      </c>
      <c r="BD1412" s="51">
        <f t="shared" ca="1" si="760"/>
        <v>0</v>
      </c>
      <c r="BE1412" s="15">
        <f t="shared" ca="1" si="761"/>
        <v>169288.868923389</v>
      </c>
      <c r="BF1412" s="39">
        <v>-48302.06</v>
      </c>
      <c r="BG1412" s="15">
        <f t="shared" ca="1" si="762"/>
        <v>2691072.1817851933</v>
      </c>
      <c r="BH1412" s="15"/>
      <c r="BI1412" s="15"/>
    </row>
    <row r="1413" spans="1:61" ht="11.25" x14ac:dyDescent="0.2">
      <c r="A1413" s="20">
        <v>50425</v>
      </c>
      <c r="B1413" s="20"/>
      <c r="C1413" s="20">
        <v>1</v>
      </c>
      <c r="D1413" s="20">
        <f t="shared" si="748"/>
        <v>5</v>
      </c>
      <c r="E1413" s="47">
        <f t="shared" si="763"/>
        <v>2</v>
      </c>
      <c r="F1413" s="47">
        <f t="shared" si="764"/>
        <v>52</v>
      </c>
      <c r="G1413" s="21" t="s">
        <v>1493</v>
      </c>
      <c r="H1413" s="29">
        <v>932</v>
      </c>
      <c r="I1413" s="48"/>
      <c r="J1413" s="29">
        <f t="shared" si="749"/>
        <v>1502.3283582089553</v>
      </c>
      <c r="K1413" s="125">
        <v>105583.45</v>
      </c>
      <c r="L1413" s="125">
        <v>158640.17000000001</v>
      </c>
      <c r="M1413" s="125">
        <v>0</v>
      </c>
      <c r="N1413" s="126">
        <f t="shared" si="731"/>
        <v>137889.75029999999</v>
      </c>
      <c r="O1413" s="126">
        <f t="shared" ca="1" si="732"/>
        <v>327152.32544239488</v>
      </c>
      <c r="P1413" s="126">
        <f t="shared" ca="1" si="733"/>
        <v>56779</v>
      </c>
      <c r="Q1413" s="49">
        <f t="shared" si="750"/>
        <v>1</v>
      </c>
      <c r="R1413" s="49">
        <f t="shared" si="751"/>
        <v>0</v>
      </c>
      <c r="S1413" s="49">
        <f ca="1">OFFSET(V!$B$7,D1413,Q1413)*H1413</f>
        <v>3420.44</v>
      </c>
      <c r="T1413" s="49">
        <f ca="1">IF(R1413&gt;0,OFFSET(V!$I$7,D1413,R1413)*IF(R1413=1,H1413-9300,IF(R1413=2,H1413-18000,IF(R1413=3,H1413-45000,0))),0)</f>
        <v>0</v>
      </c>
      <c r="U1413" s="49">
        <f>IF(AND(I1413=1,H1413&gt;20000,H1413&lt;=45000),H1413*V!$G$7,0)+IF(AND(I1413=1,H1413&gt;45000,H1413&lt;=50000),V!$G$7/5000*(50000-H1413)*H1413,0)</f>
        <v>0</v>
      </c>
      <c r="V1413" s="50">
        <f t="shared" ca="1" si="734"/>
        <v>3420.44</v>
      </c>
      <c r="W1413" s="51">
        <v>0</v>
      </c>
      <c r="X1413" s="51">
        <v>0</v>
      </c>
      <c r="Y1413" s="52">
        <v>0</v>
      </c>
      <c r="Z1413" s="52">
        <v>124335.54500991984</v>
      </c>
      <c r="AA1413" s="52">
        <v>264291</v>
      </c>
      <c r="AB1413" s="138">
        <f t="shared" si="752"/>
        <v>263291</v>
      </c>
      <c r="AC1413" s="52">
        <v>121339.67516416575</v>
      </c>
      <c r="AD1413" s="138">
        <f t="shared" si="735"/>
        <v>0</v>
      </c>
      <c r="AE1413" s="138">
        <f t="shared" si="736"/>
        <v>932</v>
      </c>
      <c r="AF1413" s="138">
        <f t="shared" si="737"/>
        <v>0</v>
      </c>
      <c r="AG1413" s="138">
        <f t="shared" si="738"/>
        <v>0</v>
      </c>
      <c r="AH1413" s="29"/>
      <c r="AI1413" s="29"/>
      <c r="AJ1413" s="15"/>
      <c r="AK1413" s="51">
        <f t="shared" ca="1" si="739"/>
        <v>743729.89820829802</v>
      </c>
      <c r="AL1413" s="15">
        <f t="shared" ca="1" si="740"/>
        <v>803929.33820829797</v>
      </c>
      <c r="AM1413" s="49">
        <f t="shared" ca="1" si="741"/>
        <v>4087.6890056952298</v>
      </c>
      <c r="AN1413" s="49">
        <f t="shared" ca="1" si="742"/>
        <v>0</v>
      </c>
      <c r="AO1413" s="15"/>
      <c r="AP1413" s="49">
        <f t="shared" ca="1" si="743"/>
        <v>70608.091367883084</v>
      </c>
      <c r="AQ1413" s="15">
        <f t="shared" si="753"/>
        <v>121339.67516416575</v>
      </c>
      <c r="AR1413" s="15">
        <f t="shared" si="754"/>
        <v>0</v>
      </c>
      <c r="AS1413" s="15"/>
      <c r="AT1413" s="15"/>
      <c r="AU1413" s="51">
        <f t="shared" si="744"/>
        <v>131645.5</v>
      </c>
      <c r="AV1413" s="51">
        <f t="shared" ca="1" si="745"/>
        <v>7360.4551884083594</v>
      </c>
      <c r="AW1413" s="51">
        <f t="shared" ca="1" si="755"/>
        <v>0</v>
      </c>
      <c r="AX1413" s="15">
        <f t="shared" ca="1" si="756"/>
        <v>88274.371392125686</v>
      </c>
      <c r="AY1413" s="51">
        <f t="shared" ca="1" si="757"/>
        <v>-6117.518956301039</v>
      </c>
      <c r="AZ1413" s="52">
        <f t="shared" ca="1" si="746"/>
        <v>0</v>
      </c>
      <c r="BA1413" s="52">
        <f t="shared" ca="1" si="747"/>
        <v>0</v>
      </c>
      <c r="BB1413" s="52">
        <f t="shared" si="758"/>
        <v>0</v>
      </c>
      <c r="BC1413" s="39">
        <f t="shared" si="759"/>
        <v>0</v>
      </c>
      <c r="BD1413" s="51">
        <f t="shared" ca="1" si="760"/>
        <v>0</v>
      </c>
      <c r="BE1413" s="15">
        <f t="shared" ca="1" si="761"/>
        <v>203496.5275999904</v>
      </c>
      <c r="BF1413" s="39">
        <v>-15142.12</v>
      </c>
      <c r="BG1413" s="15">
        <f t="shared" ca="1" si="762"/>
        <v>996371.43481398362</v>
      </c>
      <c r="BH1413" s="15"/>
      <c r="BI1413" s="15"/>
    </row>
    <row r="1414" spans="1:61" ht="11.25" x14ac:dyDescent="0.2">
      <c r="A1414" s="20">
        <v>50501</v>
      </c>
      <c r="B1414" s="20"/>
      <c r="C1414" s="20">
        <v>1</v>
      </c>
      <c r="D1414" s="20">
        <f t="shared" si="748"/>
        <v>5</v>
      </c>
      <c r="E1414" s="47">
        <f t="shared" si="763"/>
        <v>1</v>
      </c>
      <c r="F1414" s="47">
        <f t="shared" si="764"/>
        <v>51</v>
      </c>
      <c r="G1414" s="21" t="s">
        <v>1494</v>
      </c>
      <c r="H1414" s="29">
        <v>358</v>
      </c>
      <c r="I1414" s="48"/>
      <c r="J1414" s="29">
        <f t="shared" si="749"/>
        <v>577.07462686567169</v>
      </c>
      <c r="K1414" s="125">
        <v>20089.8</v>
      </c>
      <c r="L1414" s="125">
        <v>4605.75</v>
      </c>
      <c r="M1414" s="125">
        <v>0</v>
      </c>
      <c r="N1414" s="126">
        <f t="shared" si="731"/>
        <v>16260.898499999999</v>
      </c>
      <c r="O1414" s="126">
        <f t="shared" ca="1" si="732"/>
        <v>125665.80741242207</v>
      </c>
      <c r="P1414" s="126">
        <f t="shared" ca="1" si="733"/>
        <v>32821</v>
      </c>
      <c r="Q1414" s="49">
        <f t="shared" si="750"/>
        <v>1</v>
      </c>
      <c r="R1414" s="49">
        <f t="shared" si="751"/>
        <v>0</v>
      </c>
      <c r="S1414" s="49">
        <f ca="1">OFFSET(V!$B$7,D1414,Q1414)*H1414</f>
        <v>1313.86</v>
      </c>
      <c r="T1414" s="49">
        <f ca="1">IF(R1414&gt;0,OFFSET(V!$I$7,D1414,R1414)*IF(R1414=1,H1414-9300,IF(R1414=2,H1414-18000,IF(R1414=3,H1414-45000,0))),0)</f>
        <v>0</v>
      </c>
      <c r="U1414" s="49">
        <f>IF(AND(I1414=1,H1414&gt;20000,H1414&lt;=45000),H1414*V!$G$7,0)+IF(AND(I1414=1,H1414&gt;45000,H1414&lt;=50000),V!$G$7/5000*(50000-H1414)*H1414,0)</f>
        <v>0</v>
      </c>
      <c r="V1414" s="50">
        <f t="shared" ca="1" si="734"/>
        <v>1313.86</v>
      </c>
      <c r="W1414" s="51">
        <v>0</v>
      </c>
      <c r="X1414" s="51">
        <v>0</v>
      </c>
      <c r="Y1414" s="52">
        <v>0</v>
      </c>
      <c r="Z1414" s="52">
        <v>10626.192742890778</v>
      </c>
      <c r="AA1414" s="52">
        <v>20369</v>
      </c>
      <c r="AB1414" s="138">
        <f t="shared" si="752"/>
        <v>19369</v>
      </c>
      <c r="AC1414" s="52">
        <v>10370.15421094034</v>
      </c>
      <c r="AD1414" s="138">
        <f t="shared" si="735"/>
        <v>0</v>
      </c>
      <c r="AE1414" s="138">
        <f t="shared" si="736"/>
        <v>358</v>
      </c>
      <c r="AF1414" s="138">
        <f t="shared" si="737"/>
        <v>0</v>
      </c>
      <c r="AG1414" s="138">
        <f t="shared" si="738"/>
        <v>0</v>
      </c>
      <c r="AH1414" s="29"/>
      <c r="AI1414" s="29"/>
      <c r="AJ1414" s="15"/>
      <c r="AK1414" s="51">
        <f t="shared" ca="1" si="739"/>
        <v>285681.6561787239</v>
      </c>
      <c r="AL1414" s="15">
        <f t="shared" ca="1" si="740"/>
        <v>319816.51617872389</v>
      </c>
      <c r="AM1414" s="49">
        <f t="shared" ca="1" si="741"/>
        <v>1570.1638026168373</v>
      </c>
      <c r="AN1414" s="49">
        <f t="shared" ca="1" si="742"/>
        <v>0</v>
      </c>
      <c r="AO1414" s="15"/>
      <c r="AP1414" s="49">
        <f t="shared" ca="1" si="743"/>
        <v>6034.4384063536099</v>
      </c>
      <c r="AQ1414" s="15">
        <f t="shared" si="753"/>
        <v>10370.15421094034</v>
      </c>
      <c r="AR1414" s="15">
        <f t="shared" si="754"/>
        <v>0</v>
      </c>
      <c r="AS1414" s="15"/>
      <c r="AT1414" s="15"/>
      <c r="AU1414" s="51">
        <f t="shared" si="744"/>
        <v>9684.5</v>
      </c>
      <c r="AV1414" s="51">
        <f t="shared" ca="1" si="745"/>
        <v>2827.2993105688761</v>
      </c>
      <c r="AW1414" s="51">
        <f t="shared" ca="1" si="755"/>
        <v>0</v>
      </c>
      <c r="AX1414" s="15">
        <f t="shared" ca="1" si="756"/>
        <v>8176.0835059821457</v>
      </c>
      <c r="AY1414" s="51">
        <f t="shared" ca="1" si="757"/>
        <v>-566.61231394062042</v>
      </c>
      <c r="AZ1414" s="52">
        <f t="shared" ca="1" si="746"/>
        <v>0</v>
      </c>
      <c r="BA1414" s="52">
        <f t="shared" ca="1" si="747"/>
        <v>0</v>
      </c>
      <c r="BB1414" s="52">
        <f t="shared" si="758"/>
        <v>0</v>
      </c>
      <c r="BC1414" s="39">
        <f t="shared" si="759"/>
        <v>0</v>
      </c>
      <c r="BD1414" s="51">
        <f t="shared" ca="1" si="760"/>
        <v>0</v>
      </c>
      <c r="BE1414" s="15">
        <f t="shared" ca="1" si="761"/>
        <v>17979.625402981867</v>
      </c>
      <c r="BF1414" s="39">
        <v>-7893.36</v>
      </c>
      <c r="BG1414" s="15">
        <f t="shared" ca="1" si="762"/>
        <v>331472.94538432261</v>
      </c>
      <c r="BH1414" s="15"/>
      <c r="BI1414" s="15"/>
    </row>
    <row r="1415" spans="1:61" ht="11.25" x14ac:dyDescent="0.2">
      <c r="A1415" s="20">
        <v>50502</v>
      </c>
      <c r="B1415" s="20"/>
      <c r="C1415" s="20">
        <v>1</v>
      </c>
      <c r="D1415" s="20">
        <f t="shared" si="748"/>
        <v>5</v>
      </c>
      <c r="E1415" s="47">
        <f t="shared" si="763"/>
        <v>2</v>
      </c>
      <c r="F1415" s="47">
        <f t="shared" si="764"/>
        <v>52</v>
      </c>
      <c r="G1415" s="21" t="s">
        <v>1495</v>
      </c>
      <c r="H1415" s="29">
        <v>568</v>
      </c>
      <c r="I1415" s="48"/>
      <c r="J1415" s="29">
        <f t="shared" si="749"/>
        <v>915.58208955223881</v>
      </c>
      <c r="K1415" s="125">
        <v>28419.1</v>
      </c>
      <c r="L1415" s="125">
        <v>6343.84</v>
      </c>
      <c r="M1415" s="125">
        <v>0</v>
      </c>
      <c r="N1415" s="126">
        <f t="shared" si="731"/>
        <v>22935.849599999998</v>
      </c>
      <c r="O1415" s="126">
        <f t="shared" ca="1" si="732"/>
        <v>199380.38717948529</v>
      </c>
      <c r="P1415" s="126">
        <f t="shared" ca="1" si="733"/>
        <v>52933</v>
      </c>
      <c r="Q1415" s="49">
        <f t="shared" si="750"/>
        <v>1</v>
      </c>
      <c r="R1415" s="49">
        <f t="shared" si="751"/>
        <v>0</v>
      </c>
      <c r="S1415" s="49">
        <f ca="1">OFFSET(V!$B$7,D1415,Q1415)*H1415</f>
        <v>2084.56</v>
      </c>
      <c r="T1415" s="49">
        <f ca="1">IF(R1415&gt;0,OFFSET(V!$I$7,D1415,R1415)*IF(R1415=1,H1415-9300,IF(R1415=2,H1415-18000,IF(R1415=3,H1415-45000,0))),0)</f>
        <v>0</v>
      </c>
      <c r="U1415" s="49">
        <f>IF(AND(I1415=1,H1415&gt;20000,H1415&lt;=45000),H1415*V!$G$7,0)+IF(AND(I1415=1,H1415&gt;45000,H1415&lt;=50000),V!$G$7/5000*(50000-H1415)*H1415,0)</f>
        <v>0</v>
      </c>
      <c r="V1415" s="50">
        <f t="shared" ca="1" si="734"/>
        <v>2084.56</v>
      </c>
      <c r="W1415" s="51">
        <v>0</v>
      </c>
      <c r="X1415" s="51">
        <v>0</v>
      </c>
      <c r="Y1415" s="52">
        <v>0</v>
      </c>
      <c r="Z1415" s="52">
        <v>18442.504887248095</v>
      </c>
      <c r="AA1415" s="52">
        <v>7415</v>
      </c>
      <c r="AB1415" s="138">
        <f t="shared" si="752"/>
        <v>6415</v>
      </c>
      <c r="AC1415" s="52">
        <v>17998.13200685037</v>
      </c>
      <c r="AD1415" s="138">
        <f t="shared" si="735"/>
        <v>0</v>
      </c>
      <c r="AE1415" s="138">
        <f t="shared" si="736"/>
        <v>568</v>
      </c>
      <c r="AF1415" s="138">
        <f t="shared" si="737"/>
        <v>0</v>
      </c>
      <c r="AG1415" s="138">
        <f t="shared" si="738"/>
        <v>0</v>
      </c>
      <c r="AH1415" s="29"/>
      <c r="AI1415" s="29"/>
      <c r="AJ1415" s="15"/>
      <c r="AK1415" s="51">
        <f t="shared" ca="1" si="739"/>
        <v>453260.28131149488</v>
      </c>
      <c r="AL1415" s="15">
        <f t="shared" ca="1" si="740"/>
        <v>508277.84131149488</v>
      </c>
      <c r="AM1415" s="49">
        <f t="shared" ca="1" si="741"/>
        <v>2491.2096086211272</v>
      </c>
      <c r="AN1415" s="49">
        <f t="shared" ca="1" si="742"/>
        <v>0</v>
      </c>
      <c r="AO1415" s="15"/>
      <c r="AP1415" s="49">
        <f t="shared" ca="1" si="743"/>
        <v>10473.192280031839</v>
      </c>
      <c r="AQ1415" s="15">
        <f t="shared" si="753"/>
        <v>17998.13200685037</v>
      </c>
      <c r="AR1415" s="15">
        <f t="shared" si="754"/>
        <v>0</v>
      </c>
      <c r="AS1415" s="15"/>
      <c r="AT1415" s="15"/>
      <c r="AU1415" s="51">
        <f t="shared" si="744"/>
        <v>3207.5</v>
      </c>
      <c r="AV1415" s="51">
        <f t="shared" ca="1" si="745"/>
        <v>4485.7709731930772</v>
      </c>
      <c r="AW1415" s="51">
        <f t="shared" ca="1" si="755"/>
        <v>0</v>
      </c>
      <c r="AX1415" s="15">
        <f t="shared" ca="1" si="756"/>
        <v>168.33124637454603</v>
      </c>
      <c r="AY1415" s="51">
        <f t="shared" ca="1" si="757"/>
        <v>-11.665555635165068</v>
      </c>
      <c r="AZ1415" s="52">
        <f t="shared" ca="1" si="746"/>
        <v>0</v>
      </c>
      <c r="BA1415" s="52">
        <f t="shared" ca="1" si="747"/>
        <v>0</v>
      </c>
      <c r="BB1415" s="52">
        <f t="shared" si="758"/>
        <v>0</v>
      </c>
      <c r="BC1415" s="39">
        <f t="shared" si="759"/>
        <v>0</v>
      </c>
      <c r="BD1415" s="51">
        <f t="shared" ca="1" si="760"/>
        <v>0</v>
      </c>
      <c r="BE1415" s="15">
        <f t="shared" ca="1" si="761"/>
        <v>18154.797697589751</v>
      </c>
      <c r="BF1415" s="39">
        <v>-12523.54</v>
      </c>
      <c r="BG1415" s="15">
        <f t="shared" ca="1" si="762"/>
        <v>516400.30861770577</v>
      </c>
      <c r="BH1415" s="15"/>
      <c r="BI1415" s="15"/>
    </row>
    <row r="1416" spans="1:61" ht="11.25" x14ac:dyDescent="0.2">
      <c r="A1416" s="20">
        <v>50503</v>
      </c>
      <c r="B1416" s="20"/>
      <c r="C1416" s="20">
        <v>1</v>
      </c>
      <c r="D1416" s="20">
        <f t="shared" si="748"/>
        <v>5</v>
      </c>
      <c r="E1416" s="47">
        <f t="shared" si="763"/>
        <v>3</v>
      </c>
      <c r="F1416" s="47">
        <f t="shared" si="764"/>
        <v>53</v>
      </c>
      <c r="G1416" s="21" t="s">
        <v>1496</v>
      </c>
      <c r="H1416" s="29">
        <v>2376</v>
      </c>
      <c r="I1416" s="48"/>
      <c r="J1416" s="29">
        <f t="shared" si="749"/>
        <v>3829.9701492537315</v>
      </c>
      <c r="K1416" s="125">
        <v>211205.35</v>
      </c>
      <c r="L1416" s="125">
        <v>222164.38</v>
      </c>
      <c r="M1416" s="125">
        <v>0</v>
      </c>
      <c r="N1416" s="126">
        <f t="shared" si="731"/>
        <v>238711.96019999997</v>
      </c>
      <c r="O1416" s="126">
        <f t="shared" ca="1" si="732"/>
        <v>834027.81679305818</v>
      </c>
      <c r="P1416" s="126">
        <f t="shared" ca="1" si="733"/>
        <v>178595</v>
      </c>
      <c r="Q1416" s="49">
        <f t="shared" si="750"/>
        <v>1</v>
      </c>
      <c r="R1416" s="49">
        <f t="shared" si="751"/>
        <v>0</v>
      </c>
      <c r="S1416" s="49">
        <f ca="1">OFFSET(V!$B$7,D1416,Q1416)*H1416</f>
        <v>8719.92</v>
      </c>
      <c r="T1416" s="49">
        <f ca="1">IF(R1416&gt;0,OFFSET(V!$I$7,D1416,R1416)*IF(R1416=1,H1416-9300,IF(R1416=2,H1416-18000,IF(R1416=3,H1416-45000,0))),0)</f>
        <v>0</v>
      </c>
      <c r="U1416" s="49">
        <f>IF(AND(I1416=1,H1416&gt;20000,H1416&lt;=45000),H1416*V!$G$7,0)+IF(AND(I1416=1,H1416&gt;45000,H1416&lt;=50000),V!$G$7/5000*(50000-H1416)*H1416,0)</f>
        <v>0</v>
      </c>
      <c r="V1416" s="50">
        <f t="shared" ca="1" si="734"/>
        <v>8719.92</v>
      </c>
      <c r="W1416" s="51">
        <v>8475.7900000000009</v>
      </c>
      <c r="X1416" s="51">
        <v>0</v>
      </c>
      <c r="Y1416" s="52">
        <v>0</v>
      </c>
      <c r="Z1416" s="52">
        <v>127920.93195642535</v>
      </c>
      <c r="AA1416" s="52">
        <v>140450</v>
      </c>
      <c r="AB1416" s="138">
        <f t="shared" si="752"/>
        <v>139450</v>
      </c>
      <c r="AC1416" s="52">
        <v>124838.67207122165</v>
      </c>
      <c r="AD1416" s="138">
        <f t="shared" si="735"/>
        <v>0</v>
      </c>
      <c r="AE1416" s="138">
        <f t="shared" si="736"/>
        <v>2376</v>
      </c>
      <c r="AF1416" s="138">
        <f t="shared" si="737"/>
        <v>0</v>
      </c>
      <c r="AG1416" s="138">
        <f t="shared" si="738"/>
        <v>0</v>
      </c>
      <c r="AH1416" s="29"/>
      <c r="AI1416" s="29"/>
      <c r="AJ1416" s="15"/>
      <c r="AK1416" s="51">
        <f t="shared" ca="1" si="739"/>
        <v>1896032.4443593519</v>
      </c>
      <c r="AL1416" s="15">
        <f t="shared" ca="1" si="740"/>
        <v>2091823.1543593518</v>
      </c>
      <c r="AM1416" s="49">
        <f t="shared" ca="1" si="741"/>
        <v>10420.97540507711</v>
      </c>
      <c r="AN1416" s="49">
        <f t="shared" ca="1" si="742"/>
        <v>0</v>
      </c>
      <c r="AO1416" s="15"/>
      <c r="AP1416" s="49">
        <f t="shared" ca="1" si="743"/>
        <v>72644.173077967513</v>
      </c>
      <c r="AQ1416" s="15">
        <f t="shared" si="753"/>
        <v>124838.67207122165</v>
      </c>
      <c r="AR1416" s="15">
        <f t="shared" si="754"/>
        <v>0</v>
      </c>
      <c r="AS1416" s="15"/>
      <c r="AT1416" s="15"/>
      <c r="AU1416" s="51">
        <f t="shared" si="744"/>
        <v>69725</v>
      </c>
      <c r="AV1416" s="51">
        <f t="shared" ca="1" si="745"/>
        <v>18764.422239976677</v>
      </c>
      <c r="AW1416" s="51">
        <f t="shared" ca="1" si="755"/>
        <v>0</v>
      </c>
      <c r="AX1416" s="15">
        <f t="shared" ca="1" si="756"/>
        <v>36294.923246722537</v>
      </c>
      <c r="AY1416" s="51">
        <f t="shared" ca="1" si="757"/>
        <v>-2515.2813605775787</v>
      </c>
      <c r="AZ1416" s="52">
        <f t="shared" ca="1" si="746"/>
        <v>0</v>
      </c>
      <c r="BA1416" s="52">
        <f t="shared" ca="1" si="747"/>
        <v>0</v>
      </c>
      <c r="BB1416" s="52">
        <f t="shared" si="758"/>
        <v>0</v>
      </c>
      <c r="BC1416" s="39">
        <f t="shared" si="759"/>
        <v>0</v>
      </c>
      <c r="BD1416" s="51">
        <f t="shared" ca="1" si="760"/>
        <v>0</v>
      </c>
      <c r="BE1416" s="15">
        <f t="shared" ca="1" si="761"/>
        <v>158618.3139573666</v>
      </c>
      <c r="BF1416" s="39">
        <v>-52387.21</v>
      </c>
      <c r="BG1416" s="15">
        <f t="shared" ca="1" si="762"/>
        <v>2208475.2337217955</v>
      </c>
      <c r="BH1416" s="15"/>
      <c r="BI1416" s="15"/>
    </row>
    <row r="1417" spans="1:61" ht="11.25" x14ac:dyDescent="0.2">
      <c r="A1417" s="20">
        <v>50504</v>
      </c>
      <c r="B1417" s="20"/>
      <c r="C1417" s="20">
        <v>1</v>
      </c>
      <c r="D1417" s="20">
        <f t="shared" si="748"/>
        <v>5</v>
      </c>
      <c r="E1417" s="47">
        <f t="shared" si="763"/>
        <v>3</v>
      </c>
      <c r="F1417" s="47">
        <f t="shared" si="764"/>
        <v>53</v>
      </c>
      <c r="G1417" s="21" t="s">
        <v>1497</v>
      </c>
      <c r="H1417" s="29">
        <v>1664</v>
      </c>
      <c r="I1417" s="48"/>
      <c r="J1417" s="29">
        <f t="shared" si="749"/>
        <v>2682.2686567164178</v>
      </c>
      <c r="K1417" s="125">
        <v>217847</v>
      </c>
      <c r="L1417" s="125">
        <v>509185.97</v>
      </c>
      <c r="M1417" s="125">
        <v>0</v>
      </c>
      <c r="N1417" s="126">
        <f t="shared" si="731"/>
        <v>355432.36829999997</v>
      </c>
      <c r="O1417" s="126">
        <f t="shared" ca="1" si="732"/>
        <v>584100.28920187242</v>
      </c>
      <c r="P1417" s="126">
        <f t="shared" ca="1" si="733"/>
        <v>68600</v>
      </c>
      <c r="Q1417" s="49">
        <f t="shared" si="750"/>
        <v>1</v>
      </c>
      <c r="R1417" s="49">
        <f t="shared" si="751"/>
        <v>0</v>
      </c>
      <c r="S1417" s="49">
        <f ca="1">OFFSET(V!$B$7,D1417,Q1417)*H1417</f>
        <v>6106.88</v>
      </c>
      <c r="T1417" s="49">
        <f ca="1">IF(R1417&gt;0,OFFSET(V!$I$7,D1417,R1417)*IF(R1417=1,H1417-9300,IF(R1417=2,H1417-18000,IF(R1417=3,H1417-45000,0))),0)</f>
        <v>0</v>
      </c>
      <c r="U1417" s="49">
        <f>IF(AND(I1417=1,H1417&gt;20000,H1417&lt;=45000),H1417*V!$G$7,0)+IF(AND(I1417=1,H1417&gt;45000,H1417&lt;=50000),V!$G$7/5000*(50000-H1417)*H1417,0)</f>
        <v>0</v>
      </c>
      <c r="V1417" s="50">
        <f t="shared" ca="1" si="734"/>
        <v>6106.88</v>
      </c>
      <c r="W1417" s="51">
        <v>0</v>
      </c>
      <c r="X1417" s="51">
        <v>0</v>
      </c>
      <c r="Y1417" s="52">
        <v>0</v>
      </c>
      <c r="Z1417" s="52">
        <v>168789.92463827095</v>
      </c>
      <c r="AA1417" s="52">
        <v>223573</v>
      </c>
      <c r="AB1417" s="138">
        <f t="shared" si="752"/>
        <v>222573</v>
      </c>
      <c r="AC1417" s="52">
        <v>164722.92476747328</v>
      </c>
      <c r="AD1417" s="138">
        <f t="shared" si="735"/>
        <v>0</v>
      </c>
      <c r="AE1417" s="138">
        <f t="shared" si="736"/>
        <v>1664</v>
      </c>
      <c r="AF1417" s="138">
        <f t="shared" si="737"/>
        <v>0</v>
      </c>
      <c r="AG1417" s="138">
        <f t="shared" si="738"/>
        <v>0</v>
      </c>
      <c r="AH1417" s="29"/>
      <c r="AI1417" s="29"/>
      <c r="AJ1417" s="15"/>
      <c r="AK1417" s="51">
        <f t="shared" ca="1" si="739"/>
        <v>1327861.1058139568</v>
      </c>
      <c r="AL1417" s="15">
        <f t="shared" ca="1" si="740"/>
        <v>1402567.9858139567</v>
      </c>
      <c r="AM1417" s="49">
        <f t="shared" ca="1" si="741"/>
        <v>7298.1915294816117</v>
      </c>
      <c r="AN1417" s="49">
        <f t="shared" ca="1" si="742"/>
        <v>0</v>
      </c>
      <c r="AO1417" s="15"/>
      <c r="AP1417" s="49">
        <f t="shared" ca="1" si="743"/>
        <v>95852.995375427752</v>
      </c>
      <c r="AQ1417" s="15">
        <f t="shared" si="753"/>
        <v>164722.92476747328</v>
      </c>
      <c r="AR1417" s="15">
        <f t="shared" si="754"/>
        <v>0</v>
      </c>
      <c r="AS1417" s="15"/>
      <c r="AT1417" s="15"/>
      <c r="AU1417" s="51">
        <f t="shared" si="744"/>
        <v>111286.5</v>
      </c>
      <c r="AV1417" s="51">
        <f t="shared" ca="1" si="745"/>
        <v>13141.413555269861</v>
      </c>
      <c r="AW1417" s="51">
        <f t="shared" ca="1" si="755"/>
        <v>0</v>
      </c>
      <c r="AX1417" s="15">
        <f t="shared" ca="1" si="756"/>
        <v>55557.984163224348</v>
      </c>
      <c r="AY1417" s="51">
        <f t="shared" ca="1" si="757"/>
        <v>-3850.2343990944105</v>
      </c>
      <c r="AZ1417" s="52">
        <f t="shared" ca="1" si="746"/>
        <v>0</v>
      </c>
      <c r="BA1417" s="52">
        <f t="shared" ca="1" si="747"/>
        <v>0</v>
      </c>
      <c r="BB1417" s="52">
        <f t="shared" si="758"/>
        <v>0</v>
      </c>
      <c r="BC1417" s="39">
        <f t="shared" si="759"/>
        <v>0</v>
      </c>
      <c r="BD1417" s="51">
        <f t="shared" ca="1" si="760"/>
        <v>0</v>
      </c>
      <c r="BE1417" s="15">
        <f t="shared" ca="1" si="761"/>
        <v>216430.6745316032</v>
      </c>
      <c r="BF1417" s="39">
        <v>-36688.69</v>
      </c>
      <c r="BG1417" s="15">
        <f t="shared" ca="1" si="762"/>
        <v>1589608.1618750417</v>
      </c>
      <c r="BH1417" s="15"/>
      <c r="BI1417" s="15"/>
    </row>
    <row r="1418" spans="1:61" ht="11.25" x14ac:dyDescent="0.2">
      <c r="A1418" s="20">
        <v>50505</v>
      </c>
      <c r="B1418" s="20"/>
      <c r="C1418" s="20">
        <v>1</v>
      </c>
      <c r="D1418" s="20">
        <f t="shared" si="748"/>
        <v>5</v>
      </c>
      <c r="E1418" s="47">
        <f t="shared" si="763"/>
        <v>2</v>
      </c>
      <c r="F1418" s="47">
        <f t="shared" si="764"/>
        <v>52</v>
      </c>
      <c r="G1418" s="21" t="s">
        <v>1498</v>
      </c>
      <c r="H1418" s="29">
        <v>550</v>
      </c>
      <c r="I1418" s="48"/>
      <c r="J1418" s="29">
        <f t="shared" si="749"/>
        <v>886.56716417910445</v>
      </c>
      <c r="K1418" s="125">
        <v>29243.200000000001</v>
      </c>
      <c r="L1418" s="125">
        <v>32563.18</v>
      </c>
      <c r="M1418" s="125">
        <v>0</v>
      </c>
      <c r="N1418" s="126">
        <f t="shared" si="731"/>
        <v>33754.744200000001</v>
      </c>
      <c r="O1418" s="126">
        <f t="shared" ca="1" si="732"/>
        <v>193061.99462802272</v>
      </c>
      <c r="P1418" s="126">
        <f t="shared" ca="1" si="733"/>
        <v>47792</v>
      </c>
      <c r="Q1418" s="49">
        <f t="shared" si="750"/>
        <v>1</v>
      </c>
      <c r="R1418" s="49">
        <f t="shared" si="751"/>
        <v>0</v>
      </c>
      <c r="S1418" s="49">
        <f ca="1">OFFSET(V!$B$7,D1418,Q1418)*H1418</f>
        <v>2018.5</v>
      </c>
      <c r="T1418" s="49">
        <f ca="1">IF(R1418&gt;0,OFFSET(V!$I$7,D1418,R1418)*IF(R1418=1,H1418-9300,IF(R1418=2,H1418-18000,IF(R1418=3,H1418-45000,0))),0)</f>
        <v>0</v>
      </c>
      <c r="U1418" s="49">
        <f>IF(AND(I1418=1,H1418&gt;20000,H1418&lt;=45000),H1418*V!$G$7,0)+IF(AND(I1418=1,H1418&gt;45000,H1418&lt;=50000),V!$G$7/5000*(50000-H1418)*H1418,0)</f>
        <v>0</v>
      </c>
      <c r="V1418" s="50">
        <f t="shared" ca="1" si="734"/>
        <v>2018.5</v>
      </c>
      <c r="W1418" s="51">
        <v>0</v>
      </c>
      <c r="X1418" s="51">
        <v>0</v>
      </c>
      <c r="Y1418" s="52">
        <v>0</v>
      </c>
      <c r="Z1418" s="52">
        <v>24316.33031256586</v>
      </c>
      <c r="AA1418" s="52">
        <v>5574</v>
      </c>
      <c r="AB1418" s="138">
        <f t="shared" si="752"/>
        <v>4574</v>
      </c>
      <c r="AC1418" s="52">
        <v>23730.427377592598</v>
      </c>
      <c r="AD1418" s="138">
        <f t="shared" si="735"/>
        <v>0</v>
      </c>
      <c r="AE1418" s="138">
        <f t="shared" si="736"/>
        <v>550</v>
      </c>
      <c r="AF1418" s="138">
        <f t="shared" si="737"/>
        <v>0</v>
      </c>
      <c r="AG1418" s="138">
        <f t="shared" si="738"/>
        <v>0</v>
      </c>
      <c r="AH1418" s="29"/>
      <c r="AI1418" s="29"/>
      <c r="AJ1418" s="15"/>
      <c r="AK1418" s="51">
        <f t="shared" ca="1" si="739"/>
        <v>438896.39915725734</v>
      </c>
      <c r="AL1418" s="15">
        <f t="shared" ca="1" si="740"/>
        <v>488706.89915725734</v>
      </c>
      <c r="AM1418" s="49">
        <f t="shared" ca="1" si="741"/>
        <v>2412.2628252493309</v>
      </c>
      <c r="AN1418" s="49">
        <f t="shared" ca="1" si="742"/>
        <v>0</v>
      </c>
      <c r="AO1418" s="15"/>
      <c r="AP1418" s="49">
        <f t="shared" ca="1" si="743"/>
        <v>13808.840201764457</v>
      </c>
      <c r="AQ1418" s="15">
        <f t="shared" si="753"/>
        <v>23730.427377592598</v>
      </c>
      <c r="AR1418" s="15">
        <f t="shared" si="754"/>
        <v>0</v>
      </c>
      <c r="AS1418" s="15"/>
      <c r="AT1418" s="15"/>
      <c r="AU1418" s="51">
        <f t="shared" si="744"/>
        <v>2287</v>
      </c>
      <c r="AV1418" s="51">
        <f t="shared" ca="1" si="745"/>
        <v>4343.6162592538603</v>
      </c>
      <c r="AW1418" s="51">
        <f t="shared" ca="1" si="755"/>
        <v>917.92817881502197</v>
      </c>
      <c r="AX1418" s="15">
        <f t="shared" ca="1" si="756"/>
        <v>0</v>
      </c>
      <c r="AY1418" s="51">
        <f t="shared" ca="1" si="757"/>
        <v>0</v>
      </c>
      <c r="AZ1418" s="52">
        <f t="shared" ca="1" si="746"/>
        <v>0</v>
      </c>
      <c r="BA1418" s="52">
        <f t="shared" ca="1" si="747"/>
        <v>0</v>
      </c>
      <c r="BB1418" s="52">
        <f t="shared" si="758"/>
        <v>0</v>
      </c>
      <c r="BC1418" s="39">
        <f t="shared" si="759"/>
        <v>0</v>
      </c>
      <c r="BD1418" s="51">
        <f t="shared" ca="1" si="760"/>
        <v>0</v>
      </c>
      <c r="BE1418" s="15">
        <f t="shared" ca="1" si="761"/>
        <v>21357.384639833337</v>
      </c>
      <c r="BF1418" s="39">
        <v>-12126.67</v>
      </c>
      <c r="BG1418" s="15">
        <f t="shared" ca="1" si="762"/>
        <v>500349.87662234006</v>
      </c>
      <c r="BH1418" s="15"/>
      <c r="BI1418" s="15"/>
    </row>
    <row r="1419" spans="1:61" ht="11.25" x14ac:dyDescent="0.2">
      <c r="A1419" s="20">
        <v>50506</v>
      </c>
      <c r="B1419" s="20"/>
      <c r="C1419" s="20">
        <v>1</v>
      </c>
      <c r="D1419" s="20">
        <f t="shared" si="748"/>
        <v>5</v>
      </c>
      <c r="E1419" s="47">
        <f t="shared" si="763"/>
        <v>3</v>
      </c>
      <c r="F1419" s="47">
        <f t="shared" si="764"/>
        <v>53</v>
      </c>
      <c r="G1419" s="21" t="s">
        <v>1499</v>
      </c>
      <c r="H1419" s="29">
        <v>1130</v>
      </c>
      <c r="I1419" s="48"/>
      <c r="J1419" s="29">
        <f t="shared" si="749"/>
        <v>1821.4925373134329</v>
      </c>
      <c r="K1419" s="125">
        <v>67490.899999999994</v>
      </c>
      <c r="L1419" s="125">
        <v>87046</v>
      </c>
      <c r="M1419" s="125">
        <v>0</v>
      </c>
      <c r="N1419" s="126">
        <f t="shared" si="731"/>
        <v>82541.388000000006</v>
      </c>
      <c r="O1419" s="126">
        <f t="shared" ca="1" si="732"/>
        <v>396654.64350848307</v>
      </c>
      <c r="P1419" s="126">
        <f t="shared" ca="1" si="733"/>
        <v>94234</v>
      </c>
      <c r="Q1419" s="49">
        <f t="shared" si="750"/>
        <v>1</v>
      </c>
      <c r="R1419" s="49">
        <f t="shared" si="751"/>
        <v>0</v>
      </c>
      <c r="S1419" s="49">
        <f ca="1">OFFSET(V!$B$7,D1419,Q1419)*H1419</f>
        <v>4147.1000000000004</v>
      </c>
      <c r="T1419" s="49">
        <f ca="1">IF(R1419&gt;0,OFFSET(V!$I$7,D1419,R1419)*IF(R1419=1,H1419-9300,IF(R1419=2,H1419-18000,IF(R1419=3,H1419-45000,0))),0)</f>
        <v>0</v>
      </c>
      <c r="U1419" s="49">
        <f>IF(AND(I1419=1,H1419&gt;20000,H1419&lt;=45000),H1419*V!$G$7,0)+IF(AND(I1419=1,H1419&gt;45000,H1419&lt;=50000),V!$G$7/5000*(50000-H1419)*H1419,0)</f>
        <v>0</v>
      </c>
      <c r="V1419" s="50">
        <f t="shared" ca="1" si="734"/>
        <v>4147.1000000000004</v>
      </c>
      <c r="W1419" s="51">
        <v>0</v>
      </c>
      <c r="X1419" s="51">
        <v>0</v>
      </c>
      <c r="Y1419" s="52">
        <v>0</v>
      </c>
      <c r="Z1419" s="52">
        <v>44603.64962973191</v>
      </c>
      <c r="AA1419" s="52">
        <v>18181</v>
      </c>
      <c r="AB1419" s="138">
        <f t="shared" si="752"/>
        <v>17181</v>
      </c>
      <c r="AC1419" s="52">
        <v>43528.922938135926</v>
      </c>
      <c r="AD1419" s="138">
        <f t="shared" si="735"/>
        <v>0</v>
      </c>
      <c r="AE1419" s="138">
        <f t="shared" si="736"/>
        <v>1130</v>
      </c>
      <c r="AF1419" s="138">
        <f t="shared" si="737"/>
        <v>0</v>
      </c>
      <c r="AG1419" s="138">
        <f t="shared" si="738"/>
        <v>0</v>
      </c>
      <c r="AH1419" s="29"/>
      <c r="AI1419" s="29"/>
      <c r="AJ1419" s="15"/>
      <c r="AK1419" s="51">
        <f t="shared" ca="1" si="739"/>
        <v>901732.60190491064</v>
      </c>
      <c r="AL1419" s="15">
        <f t="shared" ca="1" si="740"/>
        <v>1000113.7019049106</v>
      </c>
      <c r="AM1419" s="49">
        <f t="shared" ca="1" si="741"/>
        <v>4956.1036227849891</v>
      </c>
      <c r="AN1419" s="49">
        <f t="shared" ca="1" si="742"/>
        <v>0</v>
      </c>
      <c r="AO1419" s="15"/>
      <c r="AP1419" s="49">
        <f t="shared" ca="1" si="743"/>
        <v>25329.671962638589</v>
      </c>
      <c r="AQ1419" s="15">
        <f t="shared" si="753"/>
        <v>43528.922938135926</v>
      </c>
      <c r="AR1419" s="15">
        <f t="shared" si="754"/>
        <v>0</v>
      </c>
      <c r="AS1419" s="15"/>
      <c r="AT1419" s="15"/>
      <c r="AU1419" s="51">
        <f t="shared" si="744"/>
        <v>8590.5</v>
      </c>
      <c r="AV1419" s="51">
        <f t="shared" ca="1" si="745"/>
        <v>8924.1570417397488</v>
      </c>
      <c r="AW1419" s="51">
        <f t="shared" ca="1" si="755"/>
        <v>0</v>
      </c>
      <c r="AX1419" s="15">
        <f t="shared" ca="1" si="756"/>
        <v>0</v>
      </c>
      <c r="AY1419" s="51">
        <f t="shared" ca="1" si="757"/>
        <v>0</v>
      </c>
      <c r="AZ1419" s="52">
        <f t="shared" ca="1" si="746"/>
        <v>0</v>
      </c>
      <c r="BA1419" s="52">
        <f t="shared" ca="1" si="747"/>
        <v>0</v>
      </c>
      <c r="BB1419" s="52">
        <f t="shared" si="758"/>
        <v>0</v>
      </c>
      <c r="BC1419" s="39">
        <f t="shared" si="759"/>
        <v>0</v>
      </c>
      <c r="BD1419" s="51">
        <f t="shared" ca="1" si="760"/>
        <v>0</v>
      </c>
      <c r="BE1419" s="15">
        <f t="shared" ca="1" si="761"/>
        <v>42844.329004378335</v>
      </c>
      <c r="BF1419" s="39">
        <v>-24914.79</v>
      </c>
      <c r="BG1419" s="15">
        <f t="shared" ca="1" si="762"/>
        <v>1022999.3445320738</v>
      </c>
      <c r="BH1419" s="15"/>
      <c r="BI1419" s="15"/>
    </row>
    <row r="1420" spans="1:61" ht="11.25" x14ac:dyDescent="0.2">
      <c r="A1420" s="20">
        <v>50507</v>
      </c>
      <c r="B1420" s="20"/>
      <c r="C1420" s="20">
        <v>1</v>
      </c>
      <c r="D1420" s="20">
        <f t="shared" si="748"/>
        <v>5</v>
      </c>
      <c r="E1420" s="47">
        <f t="shared" si="763"/>
        <v>2</v>
      </c>
      <c r="F1420" s="47">
        <f t="shared" si="764"/>
        <v>52</v>
      </c>
      <c r="G1420" s="21" t="s">
        <v>1500</v>
      </c>
      <c r="H1420" s="29">
        <v>753</v>
      </c>
      <c r="I1420" s="48"/>
      <c r="J1420" s="29">
        <f t="shared" si="749"/>
        <v>1213.7910447761194</v>
      </c>
      <c r="K1420" s="125">
        <v>61953.7</v>
      </c>
      <c r="L1420" s="125">
        <v>40291.58</v>
      </c>
      <c r="M1420" s="125">
        <v>0</v>
      </c>
      <c r="N1420" s="126">
        <f t="shared" si="731"/>
        <v>60320.3802</v>
      </c>
      <c r="O1420" s="126">
        <f t="shared" ca="1" si="732"/>
        <v>264319.42173618387</v>
      </c>
      <c r="P1420" s="126">
        <f t="shared" ca="1" si="733"/>
        <v>61200</v>
      </c>
      <c r="Q1420" s="49">
        <f t="shared" si="750"/>
        <v>1</v>
      </c>
      <c r="R1420" s="49">
        <f t="shared" si="751"/>
        <v>0</v>
      </c>
      <c r="S1420" s="49">
        <f ca="1">OFFSET(V!$B$7,D1420,Q1420)*H1420</f>
        <v>2763.5099999999998</v>
      </c>
      <c r="T1420" s="49">
        <f ca="1">IF(R1420&gt;0,OFFSET(V!$I$7,D1420,R1420)*IF(R1420=1,H1420-9300,IF(R1420=2,H1420-18000,IF(R1420=3,H1420-45000,0))),0)</f>
        <v>0</v>
      </c>
      <c r="U1420" s="49">
        <f>IF(AND(I1420=1,H1420&gt;20000,H1420&lt;=45000),H1420*V!$G$7,0)+IF(AND(I1420=1,H1420&gt;45000,H1420&lt;=50000),V!$G$7/5000*(50000-H1420)*H1420,0)</f>
        <v>0</v>
      </c>
      <c r="V1420" s="50">
        <f t="shared" ca="1" si="734"/>
        <v>2763.5099999999998</v>
      </c>
      <c r="W1420" s="51">
        <v>0</v>
      </c>
      <c r="X1420" s="51">
        <v>0</v>
      </c>
      <c r="Y1420" s="52">
        <v>0</v>
      </c>
      <c r="Z1420" s="52">
        <v>26336.635102432359</v>
      </c>
      <c r="AA1420" s="52">
        <v>23104</v>
      </c>
      <c r="AB1420" s="138">
        <f t="shared" si="752"/>
        <v>22104</v>
      </c>
      <c r="AC1420" s="52">
        <v>25702.052844111047</v>
      </c>
      <c r="AD1420" s="138">
        <f t="shared" si="735"/>
        <v>0</v>
      </c>
      <c r="AE1420" s="138">
        <f t="shared" si="736"/>
        <v>753</v>
      </c>
      <c r="AF1420" s="138">
        <f t="shared" si="737"/>
        <v>0</v>
      </c>
      <c r="AG1420" s="138">
        <f t="shared" si="738"/>
        <v>0</v>
      </c>
      <c r="AH1420" s="29"/>
      <c r="AI1420" s="29"/>
      <c r="AJ1420" s="15"/>
      <c r="AK1420" s="51">
        <f t="shared" ca="1" si="739"/>
        <v>600889.07011893601</v>
      </c>
      <c r="AL1420" s="15">
        <f t="shared" ca="1" si="740"/>
        <v>664852.58011893602</v>
      </c>
      <c r="AM1420" s="49">
        <f t="shared" ca="1" si="741"/>
        <v>3302.6071043868114</v>
      </c>
      <c r="AN1420" s="49">
        <f t="shared" ca="1" si="742"/>
        <v>0</v>
      </c>
      <c r="AO1420" s="15"/>
      <c r="AP1420" s="49">
        <f t="shared" ca="1" si="743"/>
        <v>14956.137743931378</v>
      </c>
      <c r="AQ1420" s="15">
        <f t="shared" si="753"/>
        <v>25702.052844111047</v>
      </c>
      <c r="AR1420" s="15">
        <f t="shared" si="754"/>
        <v>0</v>
      </c>
      <c r="AS1420" s="15"/>
      <c r="AT1420" s="15"/>
      <c r="AU1420" s="51">
        <f t="shared" si="744"/>
        <v>11052</v>
      </c>
      <c r="AV1420" s="51">
        <f t="shared" ca="1" si="745"/>
        <v>5946.8055331239211</v>
      </c>
      <c r="AW1420" s="51">
        <f t="shared" ca="1" si="755"/>
        <v>0</v>
      </c>
      <c r="AX1420" s="15">
        <f t="shared" ca="1" si="756"/>
        <v>6252.8904329442557</v>
      </c>
      <c r="AY1420" s="51">
        <f t="shared" ca="1" si="757"/>
        <v>-433.33274598228513</v>
      </c>
      <c r="AZ1420" s="52">
        <f t="shared" ca="1" si="746"/>
        <v>0</v>
      </c>
      <c r="BA1420" s="52">
        <f t="shared" ca="1" si="747"/>
        <v>0</v>
      </c>
      <c r="BB1420" s="52">
        <f t="shared" si="758"/>
        <v>0</v>
      </c>
      <c r="BC1420" s="39">
        <f t="shared" si="759"/>
        <v>0</v>
      </c>
      <c r="BD1420" s="51">
        <f t="shared" ca="1" si="760"/>
        <v>0</v>
      </c>
      <c r="BE1420" s="15">
        <f t="shared" ca="1" si="761"/>
        <v>31521.610531073016</v>
      </c>
      <c r="BF1420" s="39">
        <v>-16602.509999999998</v>
      </c>
      <c r="BG1420" s="15">
        <f t="shared" ca="1" si="762"/>
        <v>683074.28775439586</v>
      </c>
      <c r="BH1420" s="15"/>
      <c r="BI1420" s="15"/>
    </row>
    <row r="1421" spans="1:61" ht="11.25" x14ac:dyDescent="0.2">
      <c r="A1421" s="20">
        <v>50508</v>
      </c>
      <c r="B1421" s="20"/>
      <c r="C1421" s="20">
        <v>1</v>
      </c>
      <c r="D1421" s="20">
        <f t="shared" si="748"/>
        <v>5</v>
      </c>
      <c r="E1421" s="47">
        <f t="shared" si="763"/>
        <v>2</v>
      </c>
      <c r="F1421" s="47">
        <f t="shared" si="764"/>
        <v>52</v>
      </c>
      <c r="G1421" s="21" t="s">
        <v>1501</v>
      </c>
      <c r="H1421" s="29">
        <v>751</v>
      </c>
      <c r="I1421" s="48"/>
      <c r="J1421" s="29">
        <f t="shared" si="749"/>
        <v>1210.5671641791046</v>
      </c>
      <c r="K1421" s="125">
        <v>73930.100000000006</v>
      </c>
      <c r="L1421" s="125">
        <v>186766.99</v>
      </c>
      <c r="M1421" s="125">
        <v>0</v>
      </c>
      <c r="N1421" s="126">
        <f t="shared" si="731"/>
        <v>126068.79809999999</v>
      </c>
      <c r="O1421" s="126">
        <f t="shared" ca="1" si="732"/>
        <v>263617.37811935466</v>
      </c>
      <c r="P1421" s="126">
        <f t="shared" ca="1" si="733"/>
        <v>41265</v>
      </c>
      <c r="Q1421" s="49">
        <f t="shared" si="750"/>
        <v>1</v>
      </c>
      <c r="R1421" s="49">
        <f t="shared" si="751"/>
        <v>0</v>
      </c>
      <c r="S1421" s="49">
        <f ca="1">OFFSET(V!$B$7,D1421,Q1421)*H1421</f>
        <v>2756.17</v>
      </c>
      <c r="T1421" s="49">
        <f ca="1">IF(R1421&gt;0,OFFSET(V!$I$7,D1421,R1421)*IF(R1421=1,H1421-9300,IF(R1421=2,H1421-18000,IF(R1421=3,H1421-45000,0))),0)</f>
        <v>0</v>
      </c>
      <c r="U1421" s="49">
        <f>IF(AND(I1421=1,H1421&gt;20000,H1421&lt;=45000),H1421*V!$G$7,0)+IF(AND(I1421=1,H1421&gt;45000,H1421&lt;=50000),V!$G$7/5000*(50000-H1421)*H1421,0)</f>
        <v>0</v>
      </c>
      <c r="V1421" s="50">
        <f t="shared" ca="1" si="734"/>
        <v>2756.17</v>
      </c>
      <c r="W1421" s="51">
        <v>0</v>
      </c>
      <c r="X1421" s="51">
        <v>0</v>
      </c>
      <c r="Y1421" s="52">
        <v>0</v>
      </c>
      <c r="Z1421" s="52">
        <v>45086.226317740162</v>
      </c>
      <c r="AA1421" s="52">
        <v>77385</v>
      </c>
      <c r="AB1421" s="138">
        <f t="shared" si="752"/>
        <v>76385</v>
      </c>
      <c r="AC1421" s="52">
        <v>43999.871921872225</v>
      </c>
      <c r="AD1421" s="138">
        <f t="shared" si="735"/>
        <v>0</v>
      </c>
      <c r="AE1421" s="138">
        <f t="shared" si="736"/>
        <v>751</v>
      </c>
      <c r="AF1421" s="138">
        <f t="shared" si="737"/>
        <v>0</v>
      </c>
      <c r="AG1421" s="138">
        <f t="shared" si="738"/>
        <v>0</v>
      </c>
      <c r="AH1421" s="29"/>
      <c r="AI1421" s="29"/>
      <c r="AJ1421" s="15"/>
      <c r="AK1421" s="51">
        <f t="shared" ca="1" si="739"/>
        <v>599293.08321290964</v>
      </c>
      <c r="AL1421" s="15">
        <f t="shared" ca="1" si="740"/>
        <v>643314.25321290968</v>
      </c>
      <c r="AM1421" s="49">
        <f t="shared" ca="1" si="741"/>
        <v>3293.835239567723</v>
      </c>
      <c r="AN1421" s="49">
        <f t="shared" ca="1" si="742"/>
        <v>0</v>
      </c>
      <c r="AO1421" s="15"/>
      <c r="AP1421" s="49">
        <f t="shared" ca="1" si="743"/>
        <v>25603.719250372589</v>
      </c>
      <c r="AQ1421" s="15">
        <f t="shared" si="753"/>
        <v>43999.871921872225</v>
      </c>
      <c r="AR1421" s="15">
        <f t="shared" si="754"/>
        <v>0</v>
      </c>
      <c r="AS1421" s="15"/>
      <c r="AT1421" s="15"/>
      <c r="AU1421" s="51">
        <f t="shared" si="744"/>
        <v>38192.5</v>
      </c>
      <c r="AV1421" s="51">
        <f t="shared" ca="1" si="745"/>
        <v>5931.0105649084526</v>
      </c>
      <c r="AW1421" s="51">
        <f t="shared" ca="1" si="755"/>
        <v>0</v>
      </c>
      <c r="AX1421" s="15">
        <f t="shared" ca="1" si="756"/>
        <v>25727.357893408815</v>
      </c>
      <c r="AY1421" s="51">
        <f t="shared" ca="1" si="757"/>
        <v>-1782.936509503244</v>
      </c>
      <c r="AZ1421" s="52">
        <f t="shared" ca="1" si="746"/>
        <v>0</v>
      </c>
      <c r="BA1421" s="52">
        <f t="shared" ca="1" si="747"/>
        <v>0</v>
      </c>
      <c r="BB1421" s="52">
        <f t="shared" si="758"/>
        <v>0</v>
      </c>
      <c r="BC1421" s="39">
        <f t="shared" si="759"/>
        <v>0</v>
      </c>
      <c r="BD1421" s="51">
        <f t="shared" ca="1" si="760"/>
        <v>0</v>
      </c>
      <c r="BE1421" s="15">
        <f t="shared" ca="1" si="761"/>
        <v>67944.293305777799</v>
      </c>
      <c r="BF1421" s="39">
        <v>-16558.419999999998</v>
      </c>
      <c r="BG1421" s="15">
        <f t="shared" ca="1" si="762"/>
        <v>697993.96175825514</v>
      </c>
      <c r="BH1421" s="15"/>
      <c r="BI1421" s="15"/>
    </row>
    <row r="1422" spans="1:61" ht="11.25" x14ac:dyDescent="0.2">
      <c r="A1422" s="20">
        <v>50509</v>
      </c>
      <c r="B1422" s="20"/>
      <c r="C1422" s="20">
        <v>1</v>
      </c>
      <c r="D1422" s="20">
        <f t="shared" si="748"/>
        <v>5</v>
      </c>
      <c r="E1422" s="47">
        <f t="shared" si="763"/>
        <v>4</v>
      </c>
      <c r="F1422" s="47">
        <f t="shared" si="764"/>
        <v>54</v>
      </c>
      <c r="G1422" s="21" t="s">
        <v>1502</v>
      </c>
      <c r="H1422" s="29">
        <v>3525</v>
      </c>
      <c r="I1422" s="48"/>
      <c r="J1422" s="29">
        <f t="shared" si="749"/>
        <v>5682.0895522388055</v>
      </c>
      <c r="K1422" s="125">
        <v>411316.65</v>
      </c>
      <c r="L1422" s="125">
        <v>1247903.47</v>
      </c>
      <c r="M1422" s="125">
        <v>0</v>
      </c>
      <c r="N1422" s="126">
        <f t="shared" si="731"/>
        <v>782830.34129999997</v>
      </c>
      <c r="O1422" s="126">
        <f t="shared" ca="1" si="732"/>
        <v>1237351.8746614184</v>
      </c>
      <c r="P1422" s="126">
        <f t="shared" ca="1" si="733"/>
        <v>136356</v>
      </c>
      <c r="Q1422" s="49">
        <f t="shared" si="750"/>
        <v>1</v>
      </c>
      <c r="R1422" s="49">
        <f t="shared" si="751"/>
        <v>0</v>
      </c>
      <c r="S1422" s="49">
        <f ca="1">OFFSET(V!$B$7,D1422,Q1422)*H1422</f>
        <v>12936.75</v>
      </c>
      <c r="T1422" s="49">
        <f ca="1">IF(R1422&gt;0,OFFSET(V!$I$7,D1422,R1422)*IF(R1422=1,H1422-9300,IF(R1422=2,H1422-18000,IF(R1422=3,H1422-45000,0))),0)</f>
        <v>0</v>
      </c>
      <c r="U1422" s="49">
        <f>IF(AND(I1422=1,H1422&gt;20000,H1422&lt;=45000),H1422*V!$G$7,0)+IF(AND(I1422=1,H1422&gt;45000,H1422&lt;=50000),V!$G$7/5000*(50000-H1422)*H1422,0)</f>
        <v>0</v>
      </c>
      <c r="V1422" s="50">
        <f t="shared" ca="1" si="734"/>
        <v>12936.75</v>
      </c>
      <c r="W1422" s="51">
        <v>13749.7</v>
      </c>
      <c r="X1422" s="51">
        <v>0</v>
      </c>
      <c r="Y1422" s="52">
        <v>0</v>
      </c>
      <c r="Z1422" s="52">
        <v>328612.48664636665</v>
      </c>
      <c r="AA1422" s="52">
        <v>335088</v>
      </c>
      <c r="AB1422" s="138">
        <f t="shared" si="752"/>
        <v>334088</v>
      </c>
      <c r="AC1422" s="52">
        <v>320694.55585993244</v>
      </c>
      <c r="AD1422" s="138">
        <f t="shared" si="735"/>
        <v>0</v>
      </c>
      <c r="AE1422" s="138">
        <f t="shared" si="736"/>
        <v>3525</v>
      </c>
      <c r="AF1422" s="138">
        <f t="shared" si="737"/>
        <v>0</v>
      </c>
      <c r="AG1422" s="138">
        <f t="shared" si="738"/>
        <v>0</v>
      </c>
      <c r="AH1422" s="29"/>
      <c r="AI1422" s="29"/>
      <c r="AJ1422" s="15"/>
      <c r="AK1422" s="51">
        <f t="shared" ca="1" si="739"/>
        <v>2812926.9218715131</v>
      </c>
      <c r="AL1422" s="15">
        <f t="shared" ca="1" si="740"/>
        <v>2975969.3718715133</v>
      </c>
      <c r="AM1422" s="49">
        <f t="shared" ca="1" si="741"/>
        <v>15460.411743643439</v>
      </c>
      <c r="AN1422" s="49">
        <f t="shared" ca="1" si="742"/>
        <v>0</v>
      </c>
      <c r="AO1422" s="15"/>
      <c r="AP1422" s="49">
        <f t="shared" ca="1" si="743"/>
        <v>186613.57441995159</v>
      </c>
      <c r="AQ1422" s="15">
        <f t="shared" si="753"/>
        <v>320694.55585993244</v>
      </c>
      <c r="AR1422" s="15">
        <f t="shared" si="754"/>
        <v>0</v>
      </c>
      <c r="AS1422" s="15"/>
      <c r="AT1422" s="15"/>
      <c r="AU1422" s="51">
        <f t="shared" si="744"/>
        <v>167044</v>
      </c>
      <c r="AV1422" s="51">
        <f t="shared" ca="1" si="745"/>
        <v>27838.631479763375</v>
      </c>
      <c r="AW1422" s="51">
        <f t="shared" ca="1" si="755"/>
        <v>0</v>
      </c>
      <c r="AX1422" s="15">
        <f t="shared" ca="1" si="756"/>
        <v>60801.650039782515</v>
      </c>
      <c r="AY1422" s="51">
        <f t="shared" ca="1" si="757"/>
        <v>-4213.6266826583233</v>
      </c>
      <c r="AZ1422" s="52">
        <f t="shared" ca="1" si="746"/>
        <v>0</v>
      </c>
      <c r="BA1422" s="52">
        <f t="shared" ca="1" si="747"/>
        <v>0</v>
      </c>
      <c r="BB1422" s="52">
        <f t="shared" si="758"/>
        <v>0</v>
      </c>
      <c r="BC1422" s="39">
        <f t="shared" si="759"/>
        <v>0</v>
      </c>
      <c r="BD1422" s="51">
        <f t="shared" ca="1" si="760"/>
        <v>0</v>
      </c>
      <c r="BE1422" s="15">
        <f t="shared" ca="1" si="761"/>
        <v>377282.57921705663</v>
      </c>
      <c r="BF1422" s="39">
        <v>-77720.929999999993</v>
      </c>
      <c r="BG1422" s="15">
        <f t="shared" ca="1" si="762"/>
        <v>3290991.4328322131</v>
      </c>
      <c r="BH1422" s="15"/>
      <c r="BI1422" s="15"/>
    </row>
    <row r="1423" spans="1:61" ht="11.25" x14ac:dyDescent="0.2">
      <c r="A1423" s="20">
        <v>50510</v>
      </c>
      <c r="B1423" s="20"/>
      <c r="C1423" s="20">
        <v>1</v>
      </c>
      <c r="D1423" s="20">
        <f t="shared" si="748"/>
        <v>5</v>
      </c>
      <c r="E1423" s="47">
        <f t="shared" si="763"/>
        <v>5</v>
      </c>
      <c r="F1423" s="47">
        <f t="shared" si="764"/>
        <v>55</v>
      </c>
      <c r="G1423" s="21" t="s">
        <v>1503</v>
      </c>
      <c r="H1423" s="29">
        <v>5633</v>
      </c>
      <c r="I1423" s="48"/>
      <c r="J1423" s="29">
        <f t="shared" si="749"/>
        <v>9080.059701492537</v>
      </c>
      <c r="K1423" s="125">
        <v>540931.29999999993</v>
      </c>
      <c r="L1423" s="125">
        <v>1175051.03</v>
      </c>
      <c r="M1423" s="125">
        <v>0</v>
      </c>
      <c r="N1423" s="126">
        <f t="shared" si="731"/>
        <v>847740.43770000001</v>
      </c>
      <c r="O1423" s="126">
        <f t="shared" ca="1" si="732"/>
        <v>1977305.8467993673</v>
      </c>
      <c r="P1423" s="126">
        <f t="shared" ca="1" si="733"/>
        <v>338870</v>
      </c>
      <c r="Q1423" s="49">
        <f t="shared" si="750"/>
        <v>1</v>
      </c>
      <c r="R1423" s="49">
        <f t="shared" si="751"/>
        <v>0</v>
      </c>
      <c r="S1423" s="49">
        <f ca="1">OFFSET(V!$B$7,D1423,Q1423)*H1423</f>
        <v>20673.11</v>
      </c>
      <c r="T1423" s="49">
        <f ca="1">IF(R1423&gt;0,OFFSET(V!$I$7,D1423,R1423)*IF(R1423=1,H1423-9300,IF(R1423=2,H1423-18000,IF(R1423=3,H1423-45000,0))),0)</f>
        <v>0</v>
      </c>
      <c r="U1423" s="49">
        <f>IF(AND(I1423=1,H1423&gt;20000,H1423&lt;=45000),H1423*V!$G$7,0)+IF(AND(I1423=1,H1423&gt;45000,H1423&lt;=50000),V!$G$7/5000*(50000-H1423)*H1423,0)</f>
        <v>0</v>
      </c>
      <c r="V1423" s="50">
        <f t="shared" ca="1" si="734"/>
        <v>20673.11</v>
      </c>
      <c r="W1423" s="51">
        <v>24575.039999999997</v>
      </c>
      <c r="X1423" s="51">
        <v>0</v>
      </c>
      <c r="Y1423" s="52">
        <v>0</v>
      </c>
      <c r="Z1423" s="52">
        <v>411927.8358756713</v>
      </c>
      <c r="AA1423" s="52">
        <v>43044</v>
      </c>
      <c r="AB1423" s="138">
        <f t="shared" si="752"/>
        <v>42044</v>
      </c>
      <c r="AC1423" s="52">
        <v>402002.41847368696</v>
      </c>
      <c r="AD1423" s="138">
        <f t="shared" si="735"/>
        <v>0</v>
      </c>
      <c r="AE1423" s="138">
        <f t="shared" si="736"/>
        <v>5633</v>
      </c>
      <c r="AF1423" s="138">
        <f t="shared" si="737"/>
        <v>0</v>
      </c>
      <c r="AG1423" s="138">
        <f t="shared" si="738"/>
        <v>0</v>
      </c>
      <c r="AH1423" s="29"/>
      <c r="AI1423" s="29"/>
      <c r="AJ1423" s="15"/>
      <c r="AK1423" s="51">
        <f t="shared" ca="1" si="739"/>
        <v>4495097.1208233284</v>
      </c>
      <c r="AL1423" s="15">
        <f t="shared" ca="1" si="740"/>
        <v>4879215.2708233288</v>
      </c>
      <c r="AM1423" s="49">
        <f t="shared" ca="1" si="741"/>
        <v>24705.957262962693</v>
      </c>
      <c r="AN1423" s="49">
        <f t="shared" ca="1" si="742"/>
        <v>0</v>
      </c>
      <c r="AO1423" s="15"/>
      <c r="AP1423" s="49">
        <f t="shared" ca="1" si="743"/>
        <v>233926.97776137327</v>
      </c>
      <c r="AQ1423" s="15">
        <f t="shared" si="753"/>
        <v>402002.41847368696</v>
      </c>
      <c r="AR1423" s="15">
        <f t="shared" si="754"/>
        <v>0</v>
      </c>
      <c r="AS1423" s="15"/>
      <c r="AT1423" s="15"/>
      <c r="AU1423" s="51">
        <f t="shared" si="744"/>
        <v>21022</v>
      </c>
      <c r="AV1423" s="51">
        <f t="shared" ca="1" si="745"/>
        <v>44486.527978867263</v>
      </c>
      <c r="AW1423" s="51">
        <f t="shared" ca="1" si="755"/>
        <v>62366.670886077685</v>
      </c>
      <c r="AX1423" s="15">
        <f t="shared" ca="1" si="756"/>
        <v>0</v>
      </c>
      <c r="AY1423" s="51">
        <f t="shared" ca="1" si="757"/>
        <v>0</v>
      </c>
      <c r="AZ1423" s="52">
        <f t="shared" ca="1" si="746"/>
        <v>0</v>
      </c>
      <c r="BA1423" s="52">
        <f t="shared" ca="1" si="747"/>
        <v>0</v>
      </c>
      <c r="BB1423" s="52">
        <f t="shared" si="758"/>
        <v>0</v>
      </c>
      <c r="BC1423" s="39">
        <f t="shared" si="759"/>
        <v>0</v>
      </c>
      <c r="BD1423" s="51">
        <f t="shared" ca="1" si="760"/>
        <v>0</v>
      </c>
      <c r="BE1423" s="15">
        <f t="shared" ca="1" si="761"/>
        <v>361802.17662631825</v>
      </c>
      <c r="BF1423" s="39">
        <v>-124199.14</v>
      </c>
      <c r="BG1423" s="15">
        <f t="shared" ca="1" si="762"/>
        <v>5141524.2647126103</v>
      </c>
      <c r="BH1423" s="15"/>
      <c r="BI1423" s="15"/>
    </row>
    <row r="1424" spans="1:61" ht="11.25" x14ac:dyDescent="0.2">
      <c r="A1424" s="20">
        <v>50511</v>
      </c>
      <c r="B1424" s="20"/>
      <c r="C1424" s="20">
        <v>1</v>
      </c>
      <c r="D1424" s="20">
        <f t="shared" si="748"/>
        <v>5</v>
      </c>
      <c r="E1424" s="47">
        <f t="shared" si="763"/>
        <v>1</v>
      </c>
      <c r="F1424" s="47">
        <f t="shared" si="764"/>
        <v>51</v>
      </c>
      <c r="G1424" s="21" t="s">
        <v>1504</v>
      </c>
      <c r="H1424" s="29">
        <v>336</v>
      </c>
      <c r="I1424" s="48"/>
      <c r="J1424" s="29">
        <f t="shared" si="749"/>
        <v>541.61194029850742</v>
      </c>
      <c r="K1424" s="125">
        <v>33191</v>
      </c>
      <c r="L1424" s="125">
        <v>26048.07</v>
      </c>
      <c r="M1424" s="125">
        <v>0</v>
      </c>
      <c r="N1424" s="126">
        <f t="shared" si="731"/>
        <v>34056.2673</v>
      </c>
      <c r="O1424" s="126">
        <f t="shared" ca="1" si="732"/>
        <v>117943.32762730114</v>
      </c>
      <c r="P1424" s="126">
        <f t="shared" ca="1" si="733"/>
        <v>25166</v>
      </c>
      <c r="Q1424" s="49">
        <f t="shared" si="750"/>
        <v>1</v>
      </c>
      <c r="R1424" s="49">
        <f t="shared" si="751"/>
        <v>0</v>
      </c>
      <c r="S1424" s="49">
        <f ca="1">OFFSET(V!$B$7,D1424,Q1424)*H1424</f>
        <v>1233.1199999999999</v>
      </c>
      <c r="T1424" s="49">
        <f ca="1">IF(R1424&gt;0,OFFSET(V!$I$7,D1424,R1424)*IF(R1424=1,H1424-9300,IF(R1424=2,H1424-18000,IF(R1424=3,H1424-45000,0))),0)</f>
        <v>0</v>
      </c>
      <c r="U1424" s="49">
        <f>IF(AND(I1424=1,H1424&gt;20000,H1424&lt;=45000),H1424*V!$G$7,0)+IF(AND(I1424=1,H1424&gt;45000,H1424&lt;=50000),V!$G$7/5000*(50000-H1424)*H1424,0)</f>
        <v>0</v>
      </c>
      <c r="V1424" s="50">
        <f t="shared" ca="1" si="734"/>
        <v>1233.1199999999999</v>
      </c>
      <c r="W1424" s="51">
        <v>0</v>
      </c>
      <c r="X1424" s="51">
        <v>0</v>
      </c>
      <c r="Y1424" s="52">
        <v>0</v>
      </c>
      <c r="Z1424" s="52">
        <v>20919.790992928931</v>
      </c>
      <c r="AA1424" s="52">
        <v>6405</v>
      </c>
      <c r="AB1424" s="138">
        <f t="shared" si="752"/>
        <v>5405</v>
      </c>
      <c r="AC1424" s="52">
        <v>20415.727806410596</v>
      </c>
      <c r="AD1424" s="138">
        <f t="shared" si="735"/>
        <v>0</v>
      </c>
      <c r="AE1424" s="138">
        <f t="shared" si="736"/>
        <v>336</v>
      </c>
      <c r="AF1424" s="138">
        <f t="shared" si="737"/>
        <v>0</v>
      </c>
      <c r="AG1424" s="138">
        <f t="shared" si="738"/>
        <v>0</v>
      </c>
      <c r="AH1424" s="29"/>
      <c r="AI1424" s="29"/>
      <c r="AJ1424" s="15"/>
      <c r="AK1424" s="51">
        <f t="shared" ca="1" si="739"/>
        <v>268125.80021243356</v>
      </c>
      <c r="AL1424" s="15">
        <f t="shared" ca="1" si="740"/>
        <v>294524.92021243356</v>
      </c>
      <c r="AM1424" s="49">
        <f t="shared" ca="1" si="741"/>
        <v>1473.673289606864</v>
      </c>
      <c r="AN1424" s="49">
        <f t="shared" ca="1" si="742"/>
        <v>0</v>
      </c>
      <c r="AO1424" s="15"/>
      <c r="AP1424" s="49">
        <f t="shared" ca="1" si="743"/>
        <v>11880.001923085596</v>
      </c>
      <c r="AQ1424" s="15">
        <f t="shared" si="753"/>
        <v>20415.727806410596</v>
      </c>
      <c r="AR1424" s="15">
        <f t="shared" si="754"/>
        <v>0</v>
      </c>
      <c r="AS1424" s="15"/>
      <c r="AT1424" s="15"/>
      <c r="AU1424" s="51">
        <f t="shared" si="744"/>
        <v>2702.5</v>
      </c>
      <c r="AV1424" s="51">
        <f t="shared" ca="1" si="745"/>
        <v>2653.5546601987216</v>
      </c>
      <c r="AW1424" s="51">
        <f t="shared" ca="1" si="755"/>
        <v>1138.0984424852177</v>
      </c>
      <c r="AX1424" s="15">
        <f t="shared" ca="1" si="756"/>
        <v>0</v>
      </c>
      <c r="AY1424" s="51">
        <f t="shared" ca="1" si="757"/>
        <v>0</v>
      </c>
      <c r="AZ1424" s="52">
        <f t="shared" ca="1" si="746"/>
        <v>0</v>
      </c>
      <c r="BA1424" s="52">
        <f t="shared" ca="1" si="747"/>
        <v>0</v>
      </c>
      <c r="BB1424" s="52">
        <f t="shared" si="758"/>
        <v>0</v>
      </c>
      <c r="BC1424" s="39">
        <f t="shared" si="759"/>
        <v>0</v>
      </c>
      <c r="BD1424" s="51">
        <f t="shared" ca="1" si="760"/>
        <v>0</v>
      </c>
      <c r="BE1424" s="15">
        <f t="shared" ca="1" si="761"/>
        <v>18374.155025769534</v>
      </c>
      <c r="BF1424" s="39">
        <v>-7408.29</v>
      </c>
      <c r="BG1424" s="15">
        <f t="shared" ca="1" si="762"/>
        <v>306964.45852781</v>
      </c>
      <c r="BH1424" s="15"/>
      <c r="BI1424" s="15"/>
    </row>
    <row r="1425" spans="1:61" ht="11.25" x14ac:dyDescent="0.2">
      <c r="A1425" s="20">
        <v>50512</v>
      </c>
      <c r="B1425" s="20"/>
      <c r="C1425" s="20">
        <v>1</v>
      </c>
      <c r="D1425" s="20">
        <f t="shared" si="748"/>
        <v>5</v>
      </c>
      <c r="E1425" s="47">
        <f t="shared" si="763"/>
        <v>1</v>
      </c>
      <c r="F1425" s="47">
        <f t="shared" si="764"/>
        <v>51</v>
      </c>
      <c r="G1425" s="21" t="s">
        <v>1505</v>
      </c>
      <c r="H1425" s="29">
        <v>274</v>
      </c>
      <c r="I1425" s="48"/>
      <c r="J1425" s="29">
        <f t="shared" si="749"/>
        <v>441.67164179104475</v>
      </c>
      <c r="K1425" s="125">
        <v>159597.29999999999</v>
      </c>
      <c r="L1425" s="125">
        <v>443465.24</v>
      </c>
      <c r="M1425" s="125">
        <v>0</v>
      </c>
      <c r="N1425" s="126">
        <f t="shared" si="731"/>
        <v>287861.49959999998</v>
      </c>
      <c r="O1425" s="126">
        <f t="shared" ca="1" si="732"/>
        <v>96179.975505596769</v>
      </c>
      <c r="P1425" s="126">
        <f t="shared" ca="1" si="733"/>
        <v>0</v>
      </c>
      <c r="Q1425" s="49">
        <f t="shared" si="750"/>
        <v>1</v>
      </c>
      <c r="R1425" s="49">
        <f t="shared" si="751"/>
        <v>0</v>
      </c>
      <c r="S1425" s="49">
        <f ca="1">OFFSET(V!$B$7,D1425,Q1425)*H1425</f>
        <v>1005.5799999999999</v>
      </c>
      <c r="T1425" s="49">
        <f ca="1">IF(R1425&gt;0,OFFSET(V!$I$7,D1425,R1425)*IF(R1425=1,H1425-9300,IF(R1425=2,H1425-18000,IF(R1425=3,H1425-45000,0))),0)</f>
        <v>0</v>
      </c>
      <c r="U1425" s="49">
        <f>IF(AND(I1425=1,H1425&gt;20000,H1425&lt;=45000),H1425*V!$G$7,0)+IF(AND(I1425=1,H1425&gt;45000,H1425&lt;=50000),V!$G$7/5000*(50000-H1425)*H1425,0)</f>
        <v>0</v>
      </c>
      <c r="V1425" s="50">
        <f t="shared" ca="1" si="734"/>
        <v>1005.5799999999999</v>
      </c>
      <c r="W1425" s="51">
        <v>0</v>
      </c>
      <c r="X1425" s="51">
        <v>0</v>
      </c>
      <c r="Y1425" s="52">
        <v>0</v>
      </c>
      <c r="Z1425" s="52">
        <v>388116.53815687157</v>
      </c>
      <c r="AA1425" s="52">
        <v>389179</v>
      </c>
      <c r="AB1425" s="138">
        <f t="shared" si="752"/>
        <v>388179</v>
      </c>
      <c r="AC1425" s="52">
        <v>378764.85490965634</v>
      </c>
      <c r="AD1425" s="138">
        <f t="shared" si="735"/>
        <v>0</v>
      </c>
      <c r="AE1425" s="138">
        <f t="shared" si="736"/>
        <v>274</v>
      </c>
      <c r="AF1425" s="138">
        <f t="shared" si="737"/>
        <v>0</v>
      </c>
      <c r="AG1425" s="138">
        <f t="shared" si="738"/>
        <v>0</v>
      </c>
      <c r="AH1425" s="29"/>
      <c r="AI1425" s="29"/>
      <c r="AJ1425" s="15"/>
      <c r="AK1425" s="51">
        <f t="shared" ca="1" si="739"/>
        <v>218650.20612561548</v>
      </c>
      <c r="AL1425" s="15">
        <f t="shared" ca="1" si="740"/>
        <v>219655.78612561547</v>
      </c>
      <c r="AM1425" s="49">
        <f t="shared" ca="1" si="741"/>
        <v>1201.7454802151212</v>
      </c>
      <c r="AN1425" s="49">
        <f t="shared" ca="1" si="742"/>
        <v>0</v>
      </c>
      <c r="AO1425" s="15"/>
      <c r="AP1425" s="49">
        <f t="shared" ca="1" si="743"/>
        <v>220404.9371833331</v>
      </c>
      <c r="AQ1425" s="15">
        <f t="shared" si="753"/>
        <v>378764.85490965634</v>
      </c>
      <c r="AR1425" s="15">
        <f t="shared" si="754"/>
        <v>0</v>
      </c>
      <c r="AS1425" s="15"/>
      <c r="AT1425" s="15"/>
      <c r="AU1425" s="51">
        <f t="shared" si="744"/>
        <v>194089.5</v>
      </c>
      <c r="AV1425" s="51">
        <f t="shared" ca="1" si="745"/>
        <v>2163.9106455191959</v>
      </c>
      <c r="AW1425" s="51">
        <f t="shared" ca="1" si="755"/>
        <v>0</v>
      </c>
      <c r="AX1425" s="15">
        <f t="shared" ca="1" si="756"/>
        <v>37893.492919195967</v>
      </c>
      <c r="AY1425" s="51">
        <f t="shared" ca="1" si="757"/>
        <v>-2626.064140676724</v>
      </c>
      <c r="AZ1425" s="52">
        <f t="shared" ca="1" si="746"/>
        <v>0</v>
      </c>
      <c r="BA1425" s="52">
        <f t="shared" ca="1" si="747"/>
        <v>0</v>
      </c>
      <c r="BB1425" s="52">
        <f t="shared" si="758"/>
        <v>0</v>
      </c>
      <c r="BC1425" s="39">
        <f t="shared" si="759"/>
        <v>0</v>
      </c>
      <c r="BD1425" s="51">
        <f t="shared" ca="1" si="760"/>
        <v>0</v>
      </c>
      <c r="BE1425" s="15">
        <f t="shared" ca="1" si="761"/>
        <v>414032.28368817561</v>
      </c>
      <c r="BF1425" s="39">
        <v>-6041.29</v>
      </c>
      <c r="BG1425" s="15">
        <f t="shared" ca="1" si="762"/>
        <v>628848.5252940061</v>
      </c>
      <c r="BH1425" s="15"/>
      <c r="BI1425" s="15"/>
    </row>
    <row r="1426" spans="1:61" ht="11.25" x14ac:dyDescent="0.2">
      <c r="A1426" s="20">
        <v>50513</v>
      </c>
      <c r="B1426" s="20"/>
      <c r="C1426" s="20">
        <v>1</v>
      </c>
      <c r="D1426" s="20">
        <f t="shared" si="748"/>
        <v>5</v>
      </c>
      <c r="E1426" s="47">
        <f t="shared" si="763"/>
        <v>3</v>
      </c>
      <c r="F1426" s="47">
        <f t="shared" si="764"/>
        <v>53</v>
      </c>
      <c r="G1426" s="21" t="s">
        <v>1506</v>
      </c>
      <c r="H1426" s="29">
        <v>1014</v>
      </c>
      <c r="I1426" s="48"/>
      <c r="J1426" s="29">
        <f t="shared" si="749"/>
        <v>1634.5074626865671</v>
      </c>
      <c r="K1426" s="125">
        <v>84469.85</v>
      </c>
      <c r="L1426" s="125">
        <v>361495.46</v>
      </c>
      <c r="M1426" s="125">
        <v>0</v>
      </c>
      <c r="N1426" s="126">
        <f t="shared" si="731"/>
        <v>201801.52140000003</v>
      </c>
      <c r="O1426" s="126">
        <f t="shared" ca="1" si="732"/>
        <v>355936.11373239098</v>
      </c>
      <c r="P1426" s="126">
        <f t="shared" ca="1" si="733"/>
        <v>46240</v>
      </c>
      <c r="Q1426" s="49">
        <f t="shared" si="750"/>
        <v>1</v>
      </c>
      <c r="R1426" s="49">
        <f t="shared" si="751"/>
        <v>0</v>
      </c>
      <c r="S1426" s="49">
        <f ca="1">OFFSET(V!$B$7,D1426,Q1426)*H1426</f>
        <v>3721.38</v>
      </c>
      <c r="T1426" s="49">
        <f ca="1">IF(R1426&gt;0,OFFSET(V!$I$7,D1426,R1426)*IF(R1426=1,H1426-9300,IF(R1426=2,H1426-18000,IF(R1426=3,H1426-45000,0))),0)</f>
        <v>0</v>
      </c>
      <c r="U1426" s="49">
        <f>IF(AND(I1426=1,H1426&gt;20000,H1426&lt;=45000),H1426*V!$G$7,0)+IF(AND(I1426=1,H1426&gt;45000,H1426&lt;=50000),V!$G$7/5000*(50000-H1426)*H1426,0)</f>
        <v>0</v>
      </c>
      <c r="V1426" s="50">
        <f t="shared" ca="1" si="734"/>
        <v>3721.38</v>
      </c>
      <c r="W1426" s="51">
        <v>0</v>
      </c>
      <c r="X1426" s="51">
        <v>0</v>
      </c>
      <c r="Y1426" s="52">
        <v>0</v>
      </c>
      <c r="Z1426" s="52">
        <v>39025.311948140661</v>
      </c>
      <c r="AA1426" s="52">
        <v>10457</v>
      </c>
      <c r="AB1426" s="138">
        <f t="shared" si="752"/>
        <v>9457</v>
      </c>
      <c r="AC1426" s="52">
        <v>38084.995522316865</v>
      </c>
      <c r="AD1426" s="138">
        <f t="shared" si="735"/>
        <v>0</v>
      </c>
      <c r="AE1426" s="138">
        <f t="shared" si="736"/>
        <v>1014</v>
      </c>
      <c r="AF1426" s="138">
        <f t="shared" si="737"/>
        <v>0</v>
      </c>
      <c r="AG1426" s="138">
        <f t="shared" si="738"/>
        <v>0</v>
      </c>
      <c r="AH1426" s="29"/>
      <c r="AI1426" s="29"/>
      <c r="AJ1426" s="15"/>
      <c r="AK1426" s="51">
        <f t="shared" ca="1" si="739"/>
        <v>809165.36135537992</v>
      </c>
      <c r="AL1426" s="15">
        <f t="shared" ca="1" si="740"/>
        <v>859126.74135537993</v>
      </c>
      <c r="AM1426" s="49">
        <f t="shared" ca="1" si="741"/>
        <v>4447.3354632778573</v>
      </c>
      <c r="AN1426" s="49">
        <f t="shared" ca="1" si="742"/>
        <v>0</v>
      </c>
      <c r="AO1426" s="15"/>
      <c r="AP1426" s="49">
        <f t="shared" ca="1" si="743"/>
        <v>22161.826623871824</v>
      </c>
      <c r="AQ1426" s="15">
        <f t="shared" si="753"/>
        <v>38084.995522316865</v>
      </c>
      <c r="AR1426" s="15">
        <f t="shared" si="754"/>
        <v>0</v>
      </c>
      <c r="AS1426" s="15"/>
      <c r="AT1426" s="15"/>
      <c r="AU1426" s="51">
        <f t="shared" si="744"/>
        <v>4728.5</v>
      </c>
      <c r="AV1426" s="51">
        <f t="shared" ca="1" si="745"/>
        <v>8008.0488852425715</v>
      </c>
      <c r="AW1426" s="51">
        <f t="shared" ca="1" si="755"/>
        <v>0</v>
      </c>
      <c r="AX1426" s="15">
        <f t="shared" ca="1" si="756"/>
        <v>0</v>
      </c>
      <c r="AY1426" s="51">
        <f t="shared" ca="1" si="757"/>
        <v>0</v>
      </c>
      <c r="AZ1426" s="52">
        <f t="shared" ca="1" si="746"/>
        <v>0</v>
      </c>
      <c r="BA1426" s="52">
        <f t="shared" ca="1" si="747"/>
        <v>0</v>
      </c>
      <c r="BB1426" s="52">
        <f t="shared" si="758"/>
        <v>0</v>
      </c>
      <c r="BC1426" s="39">
        <f t="shared" si="759"/>
        <v>0</v>
      </c>
      <c r="BD1426" s="51">
        <f t="shared" ca="1" si="760"/>
        <v>0</v>
      </c>
      <c r="BE1426" s="15">
        <f t="shared" ca="1" si="761"/>
        <v>34898.375509114398</v>
      </c>
      <c r="BF1426" s="39">
        <v>-22357.17</v>
      </c>
      <c r="BG1426" s="15">
        <f t="shared" ca="1" si="762"/>
        <v>876115.28232777212</v>
      </c>
      <c r="BH1426" s="15"/>
      <c r="BI1426" s="15"/>
    </row>
    <row r="1427" spans="1:61" ht="11.25" x14ac:dyDescent="0.2">
      <c r="A1427" s="20">
        <v>50514</v>
      </c>
      <c r="B1427" s="20"/>
      <c r="C1427" s="20">
        <v>1</v>
      </c>
      <c r="D1427" s="20">
        <f t="shared" si="748"/>
        <v>5</v>
      </c>
      <c r="E1427" s="47">
        <f t="shared" si="763"/>
        <v>1</v>
      </c>
      <c r="F1427" s="47">
        <f t="shared" si="764"/>
        <v>51</v>
      </c>
      <c r="G1427" s="21" t="s">
        <v>1507</v>
      </c>
      <c r="H1427" s="29">
        <v>308</v>
      </c>
      <c r="I1427" s="48"/>
      <c r="J1427" s="29">
        <f t="shared" si="749"/>
        <v>496.47761194029852</v>
      </c>
      <c r="K1427" s="125">
        <v>29817.550000000003</v>
      </c>
      <c r="L1427" s="125">
        <v>44897.77</v>
      </c>
      <c r="M1427" s="125">
        <v>0</v>
      </c>
      <c r="N1427" s="126">
        <f t="shared" si="731"/>
        <v>38978.766300000003</v>
      </c>
      <c r="O1427" s="126">
        <f t="shared" ca="1" si="732"/>
        <v>108114.71699169272</v>
      </c>
      <c r="P1427" s="126">
        <f t="shared" ca="1" si="733"/>
        <v>20741</v>
      </c>
      <c r="Q1427" s="49">
        <f t="shared" si="750"/>
        <v>1</v>
      </c>
      <c r="R1427" s="49">
        <f t="shared" si="751"/>
        <v>0</v>
      </c>
      <c r="S1427" s="49">
        <f ca="1">OFFSET(V!$B$7,D1427,Q1427)*H1427</f>
        <v>1130.3599999999999</v>
      </c>
      <c r="T1427" s="49">
        <f ca="1">IF(R1427&gt;0,OFFSET(V!$I$7,D1427,R1427)*IF(R1427=1,H1427-9300,IF(R1427=2,H1427-18000,IF(R1427=3,H1427-45000,0))),0)</f>
        <v>0</v>
      </c>
      <c r="U1427" s="49">
        <f>IF(AND(I1427=1,H1427&gt;20000,H1427&lt;=45000),H1427*V!$G$7,0)+IF(AND(I1427=1,H1427&gt;45000,H1427&lt;=50000),V!$G$7/5000*(50000-H1427)*H1427,0)</f>
        <v>0</v>
      </c>
      <c r="V1427" s="50">
        <f t="shared" ca="1" si="734"/>
        <v>1130.3599999999999</v>
      </c>
      <c r="W1427" s="51">
        <v>0</v>
      </c>
      <c r="X1427" s="51">
        <v>0</v>
      </c>
      <c r="Y1427" s="52">
        <v>0</v>
      </c>
      <c r="Z1427" s="52">
        <v>38850.897146137795</v>
      </c>
      <c r="AA1427" s="52">
        <v>26014</v>
      </c>
      <c r="AB1427" s="138">
        <f t="shared" si="752"/>
        <v>25014</v>
      </c>
      <c r="AC1427" s="52">
        <v>37914.783251826062</v>
      </c>
      <c r="AD1427" s="138">
        <f t="shared" si="735"/>
        <v>0</v>
      </c>
      <c r="AE1427" s="138">
        <f t="shared" si="736"/>
        <v>308</v>
      </c>
      <c r="AF1427" s="138">
        <f t="shared" si="737"/>
        <v>0</v>
      </c>
      <c r="AG1427" s="138">
        <f t="shared" si="738"/>
        <v>0</v>
      </c>
      <c r="AH1427" s="29"/>
      <c r="AI1427" s="29"/>
      <c r="AJ1427" s="15"/>
      <c r="AK1427" s="51">
        <f t="shared" ca="1" si="739"/>
        <v>245781.98352806413</v>
      </c>
      <c r="AL1427" s="15">
        <f t="shared" ca="1" si="740"/>
        <v>267653.34352806408</v>
      </c>
      <c r="AM1427" s="49">
        <f t="shared" ca="1" si="741"/>
        <v>1350.8671821396254</v>
      </c>
      <c r="AN1427" s="49">
        <f t="shared" ca="1" si="742"/>
        <v>0</v>
      </c>
      <c r="AO1427" s="15"/>
      <c r="AP1427" s="49">
        <f t="shared" ca="1" si="743"/>
        <v>22062.779354044462</v>
      </c>
      <c r="AQ1427" s="15">
        <f t="shared" si="753"/>
        <v>37914.783251826062</v>
      </c>
      <c r="AR1427" s="15">
        <f t="shared" si="754"/>
        <v>0</v>
      </c>
      <c r="AS1427" s="15"/>
      <c r="AT1427" s="15"/>
      <c r="AU1427" s="51">
        <f t="shared" si="744"/>
        <v>12507</v>
      </c>
      <c r="AV1427" s="51">
        <f t="shared" ca="1" si="745"/>
        <v>2432.4251051821616</v>
      </c>
      <c r="AW1427" s="51">
        <f t="shared" ca="1" si="755"/>
        <v>0</v>
      </c>
      <c r="AX1427" s="15">
        <f t="shared" ca="1" si="756"/>
        <v>0</v>
      </c>
      <c r="AY1427" s="51">
        <f t="shared" ca="1" si="757"/>
        <v>0</v>
      </c>
      <c r="AZ1427" s="52">
        <f t="shared" ca="1" si="746"/>
        <v>0</v>
      </c>
      <c r="BA1427" s="52">
        <f t="shared" ca="1" si="747"/>
        <v>0</v>
      </c>
      <c r="BB1427" s="52">
        <f t="shared" si="758"/>
        <v>0</v>
      </c>
      <c r="BC1427" s="39">
        <f t="shared" si="759"/>
        <v>0</v>
      </c>
      <c r="BD1427" s="51">
        <f t="shared" ca="1" si="760"/>
        <v>0</v>
      </c>
      <c r="BE1427" s="15">
        <f t="shared" ca="1" si="761"/>
        <v>37002.204459226625</v>
      </c>
      <c r="BF1427" s="39">
        <v>-6790.93</v>
      </c>
      <c r="BG1427" s="15">
        <f t="shared" ca="1" si="762"/>
        <v>299215.48516943032</v>
      </c>
      <c r="BH1427" s="15"/>
      <c r="BI1427" s="15"/>
    </row>
    <row r="1428" spans="1:61" ht="11.25" x14ac:dyDescent="0.2">
      <c r="A1428" s="20">
        <v>50515</v>
      </c>
      <c r="B1428" s="20"/>
      <c r="C1428" s="20">
        <v>1</v>
      </c>
      <c r="D1428" s="20">
        <f t="shared" si="748"/>
        <v>5</v>
      </c>
      <c r="E1428" s="47">
        <f t="shared" si="763"/>
        <v>3</v>
      </c>
      <c r="F1428" s="47">
        <f t="shared" si="764"/>
        <v>53</v>
      </c>
      <c r="G1428" s="21" t="s">
        <v>1508</v>
      </c>
      <c r="H1428" s="29">
        <v>1180</v>
      </c>
      <c r="I1428" s="48"/>
      <c r="J1428" s="29">
        <f t="shared" si="749"/>
        <v>1902.0895522388059</v>
      </c>
      <c r="K1428" s="125">
        <v>70276.2</v>
      </c>
      <c r="L1428" s="125">
        <v>69778.490000000005</v>
      </c>
      <c r="M1428" s="125">
        <v>0</v>
      </c>
      <c r="N1428" s="126">
        <f t="shared" ref="N1428:N1491" si="765">K1428*K$2+L1428*L$2+M1428*M$2</f>
        <v>77812.475099999996</v>
      </c>
      <c r="O1428" s="126">
        <f t="shared" ref="O1428:O1491" ca="1" si="766">OFFSET($O$4,D1428,0)*J1428</f>
        <v>414205.73392921238</v>
      </c>
      <c r="P1428" s="126">
        <f t="shared" ref="P1428:P1491" ca="1" si="767">ROUND(IF(O1428&gt;N1428,(O1428-N1428)*$P$2,0),0)</f>
        <v>100918</v>
      </c>
      <c r="Q1428" s="49">
        <f t="shared" si="750"/>
        <v>1</v>
      </c>
      <c r="R1428" s="49">
        <f t="shared" si="751"/>
        <v>0</v>
      </c>
      <c r="S1428" s="49">
        <f ca="1">OFFSET(V!$B$7,D1428,Q1428)*H1428</f>
        <v>4330.6000000000004</v>
      </c>
      <c r="T1428" s="49">
        <f ca="1">IF(R1428&gt;0,OFFSET(V!$I$7,D1428,R1428)*IF(R1428=1,H1428-9300,IF(R1428=2,H1428-18000,IF(R1428=3,H1428-45000,0))),0)</f>
        <v>0</v>
      </c>
      <c r="U1428" s="49">
        <f>IF(AND(I1428=1,H1428&gt;20000,H1428&lt;=45000),H1428*V!$G$7,0)+IF(AND(I1428=1,H1428&gt;45000,H1428&lt;=50000),V!$G$7/5000*(50000-H1428)*H1428,0)</f>
        <v>0</v>
      </c>
      <c r="V1428" s="50">
        <f t="shared" ref="V1428:V1491" ca="1" si="768">SUM(S1428:U1428)</f>
        <v>4330.6000000000004</v>
      </c>
      <c r="W1428" s="51">
        <v>0</v>
      </c>
      <c r="X1428" s="51">
        <v>0</v>
      </c>
      <c r="Y1428" s="52">
        <v>0</v>
      </c>
      <c r="Z1428" s="52">
        <v>44856.216797598885</v>
      </c>
      <c r="AA1428" s="52">
        <v>15242</v>
      </c>
      <c r="AB1428" s="138">
        <f t="shared" si="752"/>
        <v>14242</v>
      </c>
      <c r="AC1428" s="52">
        <v>43775.40449016248</v>
      </c>
      <c r="AD1428" s="138">
        <f t="shared" ref="AD1428:AD1491" si="769">IF(AND(H1428&lt;=$AD$1,I1428=0),0,1)</f>
        <v>0</v>
      </c>
      <c r="AE1428" s="138">
        <f t="shared" ref="AE1428:AE1491" si="770">IF(AD1428=0,H1428,0)</f>
        <v>1180</v>
      </c>
      <c r="AF1428" s="138">
        <f t="shared" ref="AF1428:AF1491" si="771">H1428-AE1428</f>
        <v>0</v>
      </c>
      <c r="AG1428" s="138">
        <f t="shared" ref="AG1428:AG1491" si="772">J1428*AD1428</f>
        <v>0</v>
      </c>
      <c r="AH1428" s="29"/>
      <c r="AI1428" s="29"/>
      <c r="AJ1428" s="15"/>
      <c r="AK1428" s="51">
        <f t="shared" ref="AK1428:AK1491" ca="1" si="773">OFFSET($AK$4,D1428,0)/OFFSET($J$4,D1428,0)*J1428</f>
        <v>941632.27455557033</v>
      </c>
      <c r="AL1428" s="15">
        <f t="shared" ref="AL1428:AL1491" ca="1" si="774">AK1428+P1428+V1428+W1428+X1428</f>
        <v>1046880.8745555703</v>
      </c>
      <c r="AM1428" s="49">
        <f t="shared" ref="AM1428:AM1491" ca="1" si="775">OFFSET($AM$4,D1428,0)/OFFSET($H$4,D1428,0)*H1428</f>
        <v>5175.400243262201</v>
      </c>
      <c r="AN1428" s="49">
        <f t="shared" ref="AN1428:AN1491" ca="1" si="776">OFFSET($AN$4,D1428,0)/OFFSET($Y$4,D1428,0)*Y1428</f>
        <v>0</v>
      </c>
      <c r="AO1428" s="15"/>
      <c r="AP1428" s="49">
        <f t="shared" ref="AP1428:AP1491" ca="1" si="777">OFFSET($AP$4,D1428,0)/OFFSET($Z$4,D1428,0)*Z1428</f>
        <v>25473.100663287758</v>
      </c>
      <c r="AQ1428" s="15">
        <f t="shared" si="753"/>
        <v>43775.40449016248</v>
      </c>
      <c r="AR1428" s="15">
        <f t="shared" si="754"/>
        <v>0</v>
      </c>
      <c r="AS1428" s="15"/>
      <c r="AT1428" s="15"/>
      <c r="AU1428" s="51">
        <f t="shared" ref="AU1428:AU1491" si="778">IF(AD1428=0,AB1428*$AU$4,0)</f>
        <v>7121</v>
      </c>
      <c r="AV1428" s="51">
        <f t="shared" ref="AV1428:AV1491" ca="1" si="779">OFFSET($AV$4,D1428,0)/OFFSET($AE$4,D1428,0)*AE1428</f>
        <v>9319.0312471264642</v>
      </c>
      <c r="AW1428" s="51">
        <f t="shared" ca="1" si="755"/>
        <v>0</v>
      </c>
      <c r="AX1428" s="15">
        <f t="shared" ca="1" si="756"/>
        <v>0</v>
      </c>
      <c r="AY1428" s="51">
        <f t="shared" ca="1" si="757"/>
        <v>0</v>
      </c>
      <c r="AZ1428" s="52">
        <f t="shared" ref="AZ1428:AZ1491" ca="1" si="780">OFFSET($AT$4,D1428,0)*$AZ$2/OFFSET($AF$4,D1428,0)*AF1428</f>
        <v>0</v>
      </c>
      <c r="BA1428" s="52">
        <f t="shared" ref="BA1428:BA1491" ca="1" si="781">OFFSET($AT$4,D1428,0)*$BA$2/OFFSET($AG$4,D1428,0)*AG1428</f>
        <v>0</v>
      </c>
      <c r="BB1428" s="52">
        <f t="shared" si="758"/>
        <v>0</v>
      </c>
      <c r="BC1428" s="39">
        <f t="shared" si="759"/>
        <v>0</v>
      </c>
      <c r="BD1428" s="51">
        <f t="shared" ca="1" si="760"/>
        <v>0</v>
      </c>
      <c r="BE1428" s="15">
        <f t="shared" ca="1" si="761"/>
        <v>41913.131910414224</v>
      </c>
      <c r="BF1428" s="39">
        <v>-26017.22</v>
      </c>
      <c r="BG1428" s="15">
        <f t="shared" ca="1" si="762"/>
        <v>1067952.1867092468</v>
      </c>
      <c r="BH1428" s="15"/>
      <c r="BI1428" s="15"/>
    </row>
    <row r="1429" spans="1:61" ht="11.25" x14ac:dyDescent="0.2">
      <c r="A1429" s="20">
        <v>50601</v>
      </c>
      <c r="B1429" s="20"/>
      <c r="C1429" s="20">
        <v>1</v>
      </c>
      <c r="D1429" s="20">
        <f t="shared" ref="D1429:D1492" si="782">INT(A1429/10000)</f>
        <v>5</v>
      </c>
      <c r="E1429" s="47">
        <f t="shared" si="763"/>
        <v>4</v>
      </c>
      <c r="F1429" s="47">
        <f t="shared" si="764"/>
        <v>54</v>
      </c>
      <c r="G1429" s="21" t="s">
        <v>1509</v>
      </c>
      <c r="H1429" s="29">
        <v>3952</v>
      </c>
      <c r="I1429" s="48"/>
      <c r="J1429" s="29">
        <f t="shared" ref="J1429:J1492" si="783">IF(AND(I1429=1,H1429&lt;=20000),H1429*2,IF(H1429&lt;=10000,H1429*(1+41/67),IF(H1429&lt;=20000,H1429*(1+2/3),IF(H1429&lt;=50000,H1429*(2),H1429*(2+1/3))))+IF(AND(H1429&gt;9000,H1429&lt;=10000),(H1429-9000)*(110/201),0)+IF(AND(H1429&gt;18000,H1429&lt;=20000),(H1429-18000)*(3+1/3),0)+IF(AND(H1429&gt;45000,H1429&lt;=50000),(H1429-45000)*(3+1/3),0))</f>
        <v>6370.3880597014922</v>
      </c>
      <c r="K1429" s="125">
        <v>332437.8</v>
      </c>
      <c r="L1429" s="125">
        <v>729808.76</v>
      </c>
      <c r="M1429" s="125">
        <v>0</v>
      </c>
      <c r="N1429" s="126">
        <f t="shared" si="765"/>
        <v>523980.6324</v>
      </c>
      <c r="O1429" s="126">
        <f t="shared" ca="1" si="766"/>
        <v>1387238.1868544468</v>
      </c>
      <c r="P1429" s="126">
        <f t="shared" ca="1" si="767"/>
        <v>258977</v>
      </c>
      <c r="Q1429" s="49">
        <f t="shared" ref="Q1429:Q1492" si="784">IF(AND(I1429=1,H1429&lt;=20000),3,IF(H1429&lt;=10000,1,IF(H1429&lt;=20000,2,IF(H1429&lt;=50000,3,4))))</f>
        <v>1</v>
      </c>
      <c r="R1429" s="49">
        <f t="shared" ref="R1429:R1492" si="785">IF(AND(I1429=1,H1429&lt;=45000),0,IF(AND(H1429&gt;9300,H1429&lt;=10000),1,IF(AND(H1429&gt;18000,H1429&lt;=20000),2,IF(AND(H1429&gt;45000,H1429&lt;=50000),3,0))))</f>
        <v>0</v>
      </c>
      <c r="S1429" s="49">
        <f ca="1">OFFSET(V!$B$7,D1429,Q1429)*H1429</f>
        <v>14503.84</v>
      </c>
      <c r="T1429" s="49">
        <f ca="1">IF(R1429&gt;0,OFFSET(V!$I$7,D1429,R1429)*IF(R1429=1,H1429-9300,IF(R1429=2,H1429-18000,IF(R1429=3,H1429-45000,0))),0)</f>
        <v>0</v>
      </c>
      <c r="U1429" s="49">
        <f>IF(AND(I1429=1,H1429&gt;20000,H1429&lt;=45000),H1429*V!$G$7,0)+IF(AND(I1429=1,H1429&gt;45000,H1429&lt;=50000),V!$G$7/5000*(50000-H1429)*H1429,0)</f>
        <v>0</v>
      </c>
      <c r="V1429" s="50">
        <f t="shared" ca="1" si="768"/>
        <v>14503.84</v>
      </c>
      <c r="W1429" s="51">
        <v>14917.85</v>
      </c>
      <c r="X1429" s="51">
        <v>0</v>
      </c>
      <c r="Y1429" s="52">
        <v>0</v>
      </c>
      <c r="Z1429" s="52">
        <v>203280.45173433717</v>
      </c>
      <c r="AA1429" s="52">
        <v>245128</v>
      </c>
      <c r="AB1429" s="138">
        <f t="shared" ref="AB1429:AB1492" si="786">MAX(AA1429-$AB$3,0)</f>
        <v>244128</v>
      </c>
      <c r="AC1429" s="52">
        <v>198382.4012570293</v>
      </c>
      <c r="AD1429" s="138">
        <f t="shared" si="769"/>
        <v>0</v>
      </c>
      <c r="AE1429" s="138">
        <f t="shared" si="770"/>
        <v>3952</v>
      </c>
      <c r="AF1429" s="138">
        <f t="shared" si="771"/>
        <v>0</v>
      </c>
      <c r="AG1429" s="138">
        <f t="shared" si="772"/>
        <v>0</v>
      </c>
      <c r="AH1429" s="29"/>
      <c r="AI1429" s="29"/>
      <c r="AJ1429" s="15"/>
      <c r="AK1429" s="51">
        <f t="shared" ca="1" si="773"/>
        <v>3153670.1263081473</v>
      </c>
      <c r="AL1429" s="15">
        <f t="shared" ca="1" si="774"/>
        <v>3442068.8163081473</v>
      </c>
      <c r="AM1429" s="49">
        <f t="shared" ca="1" si="775"/>
        <v>17333.204882518829</v>
      </c>
      <c r="AN1429" s="49">
        <f t="shared" ca="1" si="776"/>
        <v>0</v>
      </c>
      <c r="AO1429" s="15"/>
      <c r="AP1429" s="49">
        <f t="shared" ca="1" si="777"/>
        <v>115439.59298378821</v>
      </c>
      <c r="AQ1429" s="15">
        <f t="shared" ref="AQ1429:AQ1492" si="787">IF(AD1429=0,AC1429,0)</f>
        <v>198382.4012570293</v>
      </c>
      <c r="AR1429" s="15">
        <f t="shared" ref="AR1429:AR1492" si="788">AC1429-AQ1429</f>
        <v>0</v>
      </c>
      <c r="AS1429" s="15"/>
      <c r="AT1429" s="15"/>
      <c r="AU1429" s="51">
        <f t="shared" si="778"/>
        <v>122064</v>
      </c>
      <c r="AV1429" s="51">
        <f t="shared" ca="1" si="779"/>
        <v>31210.857193765918</v>
      </c>
      <c r="AW1429" s="51">
        <f t="shared" ref="AW1429:AW1492" ca="1" si="789">IF(AD1429=0,MAX(0,AC1429*$AW$1-(AP1429+AU1429+AV1429)),0)</f>
        <v>0</v>
      </c>
      <c r="AX1429" s="15">
        <f t="shared" ref="AX1429:AX1492" ca="1" si="790">IF(AD1429=0,MAX(0,(AP1429+AU1429+AV1429)-AC1429),0)</f>
        <v>70332.04892052486</v>
      </c>
      <c r="AY1429" s="51">
        <f t="shared" ref="AY1429:AY1492" ca="1" si="791">-OFFSET($AW$4,D1429,0)/OFFSET($AX$4,D1429,0)*AX1429</f>
        <v>-4874.0946632805253</v>
      </c>
      <c r="AZ1429" s="52">
        <f t="shared" ca="1" si="780"/>
        <v>0</v>
      </c>
      <c r="BA1429" s="52">
        <f t="shared" ca="1" si="781"/>
        <v>0</v>
      </c>
      <c r="BB1429" s="52">
        <f t="shared" ref="BB1429:BB1492" si="792">IF(AD1429=1,MAX(0,AC1429*$BB$1-(AP1429+AZ1429+BA1429)),0)</f>
        <v>0</v>
      </c>
      <c r="BC1429" s="39">
        <f t="shared" ref="BC1429:BC1492" si="793">IF(AD1429=1,MAX(0,(AP1429+AZ1429+BA1429)-AC1429),0)</f>
        <v>0</v>
      </c>
      <c r="BD1429" s="51">
        <f t="shared" ref="BD1429:BD1492" ca="1" si="794">-OFFSET($BB$4,D1429,0)/OFFSET($BC$4,D1429,0)*BC1429</f>
        <v>0</v>
      </c>
      <c r="BE1429" s="15">
        <f t="shared" ref="BE1429:BE1492" ca="1" si="795">AP1429+AU1429+AV1429+AW1429+AY1429+AZ1429+BA1429+BB1429+BD1429</f>
        <v>263840.35551427363</v>
      </c>
      <c r="BF1429" s="39">
        <v>-66998.97</v>
      </c>
      <c r="BG1429" s="15">
        <f t="shared" ref="BG1429:BG1492" ca="1" si="796">AL1429+AM1429+AN1429+BE1429+BF1429</f>
        <v>3656243.4067049394</v>
      </c>
      <c r="BH1429" s="15"/>
      <c r="BI1429" s="15"/>
    </row>
    <row r="1430" spans="1:61" ht="11.25" x14ac:dyDescent="0.2">
      <c r="A1430" s="20">
        <v>50602</v>
      </c>
      <c r="B1430" s="20"/>
      <c r="C1430" s="20">
        <v>1</v>
      </c>
      <c r="D1430" s="20">
        <f t="shared" si="782"/>
        <v>5</v>
      </c>
      <c r="E1430" s="47">
        <f t="shared" ref="E1430:E1493" si="797">IF(H1430&lt;=500,1,IF(H1430&lt;=1000,2,IF(H1430&lt;=2500,3,IF(H1430&lt;=5000,4,IF(H1430&lt;=10000,5,IF(H1430&lt;=20000,6,IF(H1430&lt;=50000,7,8)))))))</f>
        <v>4</v>
      </c>
      <c r="F1430" s="47">
        <f t="shared" ref="F1430:F1493" si="798">D1430*10+E1430</f>
        <v>54</v>
      </c>
      <c r="G1430" s="21" t="s">
        <v>1510</v>
      </c>
      <c r="H1430" s="29">
        <v>4492</v>
      </c>
      <c r="I1430" s="48"/>
      <c r="J1430" s="29">
        <f t="shared" si="783"/>
        <v>7240.8358208955224</v>
      </c>
      <c r="K1430" s="125">
        <v>395131.35000000003</v>
      </c>
      <c r="L1430" s="125">
        <v>1098047.73</v>
      </c>
      <c r="M1430" s="125">
        <v>0</v>
      </c>
      <c r="N1430" s="126">
        <f t="shared" si="765"/>
        <v>712733.18669999996</v>
      </c>
      <c r="O1430" s="126">
        <f t="shared" ca="1" si="766"/>
        <v>1576789.9633983239</v>
      </c>
      <c r="P1430" s="126">
        <f t="shared" ca="1" si="767"/>
        <v>259217</v>
      </c>
      <c r="Q1430" s="49">
        <f t="shared" si="784"/>
        <v>1</v>
      </c>
      <c r="R1430" s="49">
        <f t="shared" si="785"/>
        <v>0</v>
      </c>
      <c r="S1430" s="49">
        <f ca="1">OFFSET(V!$B$7,D1430,Q1430)*H1430</f>
        <v>16485.64</v>
      </c>
      <c r="T1430" s="49">
        <f ca="1">IF(R1430&gt;0,OFFSET(V!$I$7,D1430,R1430)*IF(R1430=1,H1430-9300,IF(R1430=2,H1430-18000,IF(R1430=3,H1430-45000,0))),0)</f>
        <v>0</v>
      </c>
      <c r="U1430" s="49">
        <f>IF(AND(I1430=1,H1430&gt;20000,H1430&lt;=45000),H1430*V!$G$7,0)+IF(AND(I1430=1,H1430&gt;45000,H1430&lt;=50000),V!$G$7/5000*(50000-H1430)*H1430,0)</f>
        <v>0</v>
      </c>
      <c r="V1430" s="50">
        <f t="shared" ca="1" si="768"/>
        <v>16485.64</v>
      </c>
      <c r="W1430" s="51">
        <v>16966.900000000001</v>
      </c>
      <c r="X1430" s="51">
        <v>0</v>
      </c>
      <c r="Y1430" s="52">
        <v>0</v>
      </c>
      <c r="Z1430" s="52">
        <v>262697.76094997925</v>
      </c>
      <c r="AA1430" s="52">
        <v>269162</v>
      </c>
      <c r="AB1430" s="138">
        <f t="shared" si="786"/>
        <v>268162</v>
      </c>
      <c r="AC1430" s="52">
        <v>256368.04807089572</v>
      </c>
      <c r="AD1430" s="138">
        <f t="shared" si="769"/>
        <v>0</v>
      </c>
      <c r="AE1430" s="138">
        <f t="shared" si="770"/>
        <v>4492</v>
      </c>
      <c r="AF1430" s="138">
        <f t="shared" si="771"/>
        <v>0</v>
      </c>
      <c r="AG1430" s="138">
        <f t="shared" si="772"/>
        <v>0</v>
      </c>
      <c r="AH1430" s="29"/>
      <c r="AI1430" s="29"/>
      <c r="AJ1430" s="15"/>
      <c r="AK1430" s="51">
        <f t="shared" ca="1" si="773"/>
        <v>3584586.5909352731</v>
      </c>
      <c r="AL1430" s="15">
        <f t="shared" ca="1" si="774"/>
        <v>3877256.1309352731</v>
      </c>
      <c r="AM1430" s="49">
        <f t="shared" ca="1" si="775"/>
        <v>19701.608383672716</v>
      </c>
      <c r="AN1430" s="49">
        <f t="shared" ca="1" si="776"/>
        <v>0</v>
      </c>
      <c r="AO1430" s="15"/>
      <c r="AP1430" s="49">
        <f t="shared" ca="1" si="777"/>
        <v>149181.69623830888</v>
      </c>
      <c r="AQ1430" s="15">
        <f t="shared" si="787"/>
        <v>256368.04807089572</v>
      </c>
      <c r="AR1430" s="15">
        <f t="shared" si="788"/>
        <v>0</v>
      </c>
      <c r="AS1430" s="15"/>
      <c r="AT1430" s="15"/>
      <c r="AU1430" s="51">
        <f t="shared" si="778"/>
        <v>134081</v>
      </c>
      <c r="AV1430" s="51">
        <f t="shared" ca="1" si="779"/>
        <v>35475.498611942436</v>
      </c>
      <c r="AW1430" s="51">
        <f t="shared" ca="1" si="789"/>
        <v>0</v>
      </c>
      <c r="AX1430" s="15">
        <f t="shared" ca="1" si="790"/>
        <v>62370.146779355651</v>
      </c>
      <c r="AY1430" s="51">
        <f t="shared" ca="1" si="791"/>
        <v>-4322.3253727301171</v>
      </c>
      <c r="AZ1430" s="52">
        <f t="shared" ca="1" si="780"/>
        <v>0</v>
      </c>
      <c r="BA1430" s="52">
        <f t="shared" ca="1" si="781"/>
        <v>0</v>
      </c>
      <c r="BB1430" s="52">
        <f t="shared" si="792"/>
        <v>0</v>
      </c>
      <c r="BC1430" s="39">
        <f t="shared" si="793"/>
        <v>0</v>
      </c>
      <c r="BD1430" s="51">
        <f t="shared" ca="1" si="794"/>
        <v>0</v>
      </c>
      <c r="BE1430" s="15">
        <f t="shared" ca="1" si="795"/>
        <v>314415.86947752128</v>
      </c>
      <c r="BF1430" s="39">
        <v>-76153.69</v>
      </c>
      <c r="BG1430" s="15">
        <f t="shared" ca="1" si="796"/>
        <v>4135219.9187964671</v>
      </c>
      <c r="BH1430" s="15"/>
      <c r="BI1430" s="15"/>
    </row>
    <row r="1431" spans="1:61" ht="11.25" x14ac:dyDescent="0.2">
      <c r="A1431" s="20">
        <v>50603</v>
      </c>
      <c r="B1431" s="20"/>
      <c r="C1431" s="20">
        <v>1</v>
      </c>
      <c r="D1431" s="20">
        <f t="shared" si="782"/>
        <v>5</v>
      </c>
      <c r="E1431" s="47">
        <f t="shared" si="797"/>
        <v>2</v>
      </c>
      <c r="F1431" s="47">
        <f t="shared" si="798"/>
        <v>52</v>
      </c>
      <c r="G1431" s="21" t="s">
        <v>1511</v>
      </c>
      <c r="H1431" s="29">
        <v>773</v>
      </c>
      <c r="I1431" s="48"/>
      <c r="J1431" s="29">
        <f t="shared" si="783"/>
        <v>1246.0298507462687</v>
      </c>
      <c r="K1431" s="125">
        <v>103038.2</v>
      </c>
      <c r="L1431" s="125">
        <v>160809.07</v>
      </c>
      <c r="M1431" s="125">
        <v>0</v>
      </c>
      <c r="N1431" s="126">
        <f t="shared" si="765"/>
        <v>136903.04130000001</v>
      </c>
      <c r="O1431" s="126">
        <f t="shared" ca="1" si="766"/>
        <v>271339.85790447559</v>
      </c>
      <c r="P1431" s="126">
        <f t="shared" ca="1" si="767"/>
        <v>40331</v>
      </c>
      <c r="Q1431" s="49">
        <f t="shared" si="784"/>
        <v>1</v>
      </c>
      <c r="R1431" s="49">
        <f t="shared" si="785"/>
        <v>0</v>
      </c>
      <c r="S1431" s="49">
        <f ca="1">OFFSET(V!$B$7,D1431,Q1431)*H1431</f>
        <v>2836.91</v>
      </c>
      <c r="T1431" s="49">
        <f ca="1">IF(R1431&gt;0,OFFSET(V!$I$7,D1431,R1431)*IF(R1431=1,H1431-9300,IF(R1431=2,H1431-18000,IF(R1431=3,H1431-45000,0))),0)</f>
        <v>0</v>
      </c>
      <c r="U1431" s="49">
        <f>IF(AND(I1431=1,H1431&gt;20000,H1431&lt;=45000),H1431*V!$G$7,0)+IF(AND(I1431=1,H1431&gt;45000,H1431&lt;=50000),V!$G$7/5000*(50000-H1431)*H1431,0)</f>
        <v>0</v>
      </c>
      <c r="V1431" s="50">
        <f t="shared" ca="1" si="768"/>
        <v>2836.91</v>
      </c>
      <c r="W1431" s="51">
        <v>0</v>
      </c>
      <c r="X1431" s="51">
        <v>0</v>
      </c>
      <c r="Y1431" s="52">
        <v>0</v>
      </c>
      <c r="Z1431" s="52">
        <v>132468.04212117469</v>
      </c>
      <c r="AA1431" s="52">
        <v>161915</v>
      </c>
      <c r="AB1431" s="138">
        <f t="shared" si="786"/>
        <v>160915</v>
      </c>
      <c r="AC1431" s="52">
        <v>129276.21943776385</v>
      </c>
      <c r="AD1431" s="138">
        <f t="shared" si="769"/>
        <v>0</v>
      </c>
      <c r="AE1431" s="138">
        <f t="shared" si="770"/>
        <v>773</v>
      </c>
      <c r="AF1431" s="138">
        <f t="shared" si="771"/>
        <v>0</v>
      </c>
      <c r="AG1431" s="138">
        <f t="shared" si="772"/>
        <v>0</v>
      </c>
      <c r="AH1431" s="29"/>
      <c r="AI1431" s="29"/>
      <c r="AJ1431" s="15"/>
      <c r="AK1431" s="51">
        <f t="shared" ca="1" si="773"/>
        <v>616848.93917919998</v>
      </c>
      <c r="AL1431" s="15">
        <f t="shared" ca="1" si="774"/>
        <v>660016.84917920001</v>
      </c>
      <c r="AM1431" s="49">
        <f t="shared" ca="1" si="775"/>
        <v>3390.3257525776958</v>
      </c>
      <c r="AN1431" s="49">
        <f t="shared" ca="1" si="776"/>
        <v>0</v>
      </c>
      <c r="AO1431" s="15"/>
      <c r="AP1431" s="49">
        <f t="shared" ca="1" si="777"/>
        <v>75226.401433880019</v>
      </c>
      <c r="AQ1431" s="15">
        <f t="shared" si="787"/>
        <v>129276.21943776385</v>
      </c>
      <c r="AR1431" s="15">
        <f t="shared" si="788"/>
        <v>0</v>
      </c>
      <c r="AS1431" s="15"/>
      <c r="AT1431" s="15"/>
      <c r="AU1431" s="51">
        <f t="shared" si="778"/>
        <v>80457.5</v>
      </c>
      <c r="AV1431" s="51">
        <f t="shared" ca="1" si="779"/>
        <v>6104.7552152786075</v>
      </c>
      <c r="AW1431" s="51">
        <f t="shared" ca="1" si="789"/>
        <v>0</v>
      </c>
      <c r="AX1431" s="15">
        <f t="shared" ca="1" si="790"/>
        <v>32512.437211394776</v>
      </c>
      <c r="AY1431" s="51">
        <f t="shared" ca="1" si="791"/>
        <v>-2253.1505783568441</v>
      </c>
      <c r="AZ1431" s="52">
        <f t="shared" ca="1" si="780"/>
        <v>0</v>
      </c>
      <c r="BA1431" s="52">
        <f t="shared" ca="1" si="781"/>
        <v>0</v>
      </c>
      <c r="BB1431" s="52">
        <f t="shared" si="792"/>
        <v>0</v>
      </c>
      <c r="BC1431" s="39">
        <f t="shared" si="793"/>
        <v>0</v>
      </c>
      <c r="BD1431" s="51">
        <f t="shared" ca="1" si="794"/>
        <v>0</v>
      </c>
      <c r="BE1431" s="15">
        <f t="shared" ca="1" si="795"/>
        <v>159535.50607080178</v>
      </c>
      <c r="BF1431" s="39">
        <v>-13104.81</v>
      </c>
      <c r="BG1431" s="15">
        <f t="shared" ca="1" si="796"/>
        <v>809837.87100257946</v>
      </c>
      <c r="BH1431" s="15"/>
      <c r="BI1431" s="15"/>
    </row>
    <row r="1432" spans="1:61" ht="11.25" x14ac:dyDescent="0.2">
      <c r="A1432" s="20">
        <v>50604</v>
      </c>
      <c r="B1432" s="20"/>
      <c r="C1432" s="20">
        <v>1</v>
      </c>
      <c r="D1432" s="20">
        <f t="shared" si="782"/>
        <v>5</v>
      </c>
      <c r="E1432" s="47">
        <f t="shared" si="797"/>
        <v>2</v>
      </c>
      <c r="F1432" s="47">
        <f t="shared" si="798"/>
        <v>52</v>
      </c>
      <c r="G1432" s="21" t="s">
        <v>1512</v>
      </c>
      <c r="H1432" s="29">
        <v>680</v>
      </c>
      <c r="I1432" s="48"/>
      <c r="J1432" s="29">
        <f t="shared" si="783"/>
        <v>1096.1194029850747</v>
      </c>
      <c r="K1432" s="125">
        <v>70371.199999999997</v>
      </c>
      <c r="L1432" s="125">
        <v>170022.69</v>
      </c>
      <c r="M1432" s="125">
        <v>0</v>
      </c>
      <c r="N1432" s="126">
        <f t="shared" si="765"/>
        <v>116976.1131</v>
      </c>
      <c r="O1432" s="126">
        <f t="shared" ca="1" si="766"/>
        <v>238694.82972191903</v>
      </c>
      <c r="P1432" s="126">
        <f t="shared" ca="1" si="767"/>
        <v>36516</v>
      </c>
      <c r="Q1432" s="49">
        <f t="shared" si="784"/>
        <v>1</v>
      </c>
      <c r="R1432" s="49">
        <f t="shared" si="785"/>
        <v>0</v>
      </c>
      <c r="S1432" s="49">
        <f ca="1">OFFSET(V!$B$7,D1432,Q1432)*H1432</f>
        <v>2495.6</v>
      </c>
      <c r="T1432" s="49">
        <f ca="1">IF(R1432&gt;0,OFFSET(V!$I$7,D1432,R1432)*IF(R1432=1,H1432-9300,IF(R1432=2,H1432-18000,IF(R1432=3,H1432-45000,0))),0)</f>
        <v>0</v>
      </c>
      <c r="U1432" s="49">
        <f>IF(AND(I1432=1,H1432&gt;20000,H1432&lt;=45000),H1432*V!$G$7,0)+IF(AND(I1432=1,H1432&gt;45000,H1432&lt;=50000),V!$G$7/5000*(50000-H1432)*H1432,0)</f>
        <v>0</v>
      </c>
      <c r="V1432" s="50">
        <f t="shared" ca="1" si="768"/>
        <v>2495.6</v>
      </c>
      <c r="W1432" s="51">
        <v>0</v>
      </c>
      <c r="X1432" s="51">
        <v>0</v>
      </c>
      <c r="Y1432" s="52">
        <v>0</v>
      </c>
      <c r="Z1432" s="52">
        <v>83573.75929303866</v>
      </c>
      <c r="AA1432" s="52">
        <v>161093</v>
      </c>
      <c r="AB1432" s="138">
        <f t="shared" si="786"/>
        <v>160093</v>
      </c>
      <c r="AC1432" s="52">
        <v>81560.046276842448</v>
      </c>
      <c r="AD1432" s="138">
        <f t="shared" si="769"/>
        <v>0</v>
      </c>
      <c r="AE1432" s="138">
        <f t="shared" si="770"/>
        <v>680</v>
      </c>
      <c r="AF1432" s="138">
        <f t="shared" si="771"/>
        <v>0</v>
      </c>
      <c r="AG1432" s="138">
        <f t="shared" si="772"/>
        <v>0</v>
      </c>
      <c r="AH1432" s="29"/>
      <c r="AI1432" s="29"/>
      <c r="AJ1432" s="15"/>
      <c r="AK1432" s="51">
        <f t="shared" ca="1" si="773"/>
        <v>542635.54804897273</v>
      </c>
      <c r="AL1432" s="15">
        <f t="shared" ca="1" si="774"/>
        <v>581647.14804897271</v>
      </c>
      <c r="AM1432" s="49">
        <f t="shared" ca="1" si="775"/>
        <v>2982.434038490082</v>
      </c>
      <c r="AN1432" s="49">
        <f t="shared" ca="1" si="776"/>
        <v>0</v>
      </c>
      <c r="AO1432" s="15"/>
      <c r="AP1432" s="49">
        <f t="shared" ca="1" si="777"/>
        <v>47460.150125610053</v>
      </c>
      <c r="AQ1432" s="15">
        <f t="shared" si="787"/>
        <v>81560.046276842448</v>
      </c>
      <c r="AR1432" s="15">
        <f t="shared" si="788"/>
        <v>0</v>
      </c>
      <c r="AS1432" s="15"/>
      <c r="AT1432" s="15"/>
      <c r="AU1432" s="51">
        <f t="shared" si="778"/>
        <v>80046.5</v>
      </c>
      <c r="AV1432" s="51">
        <f t="shared" ca="1" si="779"/>
        <v>5370.2891932593184</v>
      </c>
      <c r="AW1432" s="51">
        <f t="shared" ca="1" si="789"/>
        <v>0</v>
      </c>
      <c r="AX1432" s="15">
        <f t="shared" ca="1" si="790"/>
        <v>51316.893042026932</v>
      </c>
      <c r="AY1432" s="51">
        <f t="shared" ca="1" si="791"/>
        <v>-3556.3217388266357</v>
      </c>
      <c r="AZ1432" s="52">
        <f t="shared" ca="1" si="780"/>
        <v>0</v>
      </c>
      <c r="BA1432" s="52">
        <f t="shared" ca="1" si="781"/>
        <v>0</v>
      </c>
      <c r="BB1432" s="52">
        <f t="shared" si="792"/>
        <v>0</v>
      </c>
      <c r="BC1432" s="39">
        <f t="shared" si="793"/>
        <v>0</v>
      </c>
      <c r="BD1432" s="51">
        <f t="shared" ca="1" si="794"/>
        <v>0</v>
      </c>
      <c r="BE1432" s="15">
        <f t="shared" ca="1" si="795"/>
        <v>129320.61758004274</v>
      </c>
      <c r="BF1432" s="39">
        <v>-11528.16</v>
      </c>
      <c r="BG1432" s="15">
        <f t="shared" ca="1" si="796"/>
        <v>702422.03966750542</v>
      </c>
      <c r="BH1432" s="15"/>
      <c r="BI1432" s="15"/>
    </row>
    <row r="1433" spans="1:61" ht="11.25" x14ac:dyDescent="0.2">
      <c r="A1433" s="20">
        <v>50605</v>
      </c>
      <c r="B1433" s="20"/>
      <c r="C1433" s="20">
        <v>1</v>
      </c>
      <c r="D1433" s="20">
        <f t="shared" si="782"/>
        <v>5</v>
      </c>
      <c r="E1433" s="47">
        <f t="shared" si="797"/>
        <v>3</v>
      </c>
      <c r="F1433" s="47">
        <f t="shared" si="798"/>
        <v>53</v>
      </c>
      <c r="G1433" s="21" t="s">
        <v>1513</v>
      </c>
      <c r="H1433" s="29">
        <v>1113</v>
      </c>
      <c r="I1433" s="48"/>
      <c r="J1433" s="29">
        <f t="shared" si="783"/>
        <v>1794.0895522388059</v>
      </c>
      <c r="K1433" s="125">
        <v>118797</v>
      </c>
      <c r="L1433" s="125">
        <v>441756.67</v>
      </c>
      <c r="M1433" s="125">
        <v>0</v>
      </c>
      <c r="N1433" s="126">
        <f t="shared" si="765"/>
        <v>257818.94130000001</v>
      </c>
      <c r="O1433" s="126">
        <f t="shared" ca="1" si="766"/>
        <v>390687.27276543505</v>
      </c>
      <c r="P1433" s="126">
        <f t="shared" ca="1" si="767"/>
        <v>39860</v>
      </c>
      <c r="Q1433" s="49">
        <f t="shared" si="784"/>
        <v>1</v>
      </c>
      <c r="R1433" s="49">
        <f t="shared" si="785"/>
        <v>0</v>
      </c>
      <c r="S1433" s="49">
        <f ca="1">OFFSET(V!$B$7,D1433,Q1433)*H1433</f>
        <v>4084.71</v>
      </c>
      <c r="T1433" s="49">
        <f ca="1">IF(R1433&gt;0,OFFSET(V!$I$7,D1433,R1433)*IF(R1433=1,H1433-9300,IF(R1433=2,H1433-18000,IF(R1433=3,H1433-45000,0))),0)</f>
        <v>0</v>
      </c>
      <c r="U1433" s="49">
        <f>IF(AND(I1433=1,H1433&gt;20000,H1433&lt;=45000),H1433*V!$G$7,0)+IF(AND(I1433=1,H1433&gt;45000,H1433&lt;=50000),V!$G$7/5000*(50000-H1433)*H1433,0)</f>
        <v>0</v>
      </c>
      <c r="V1433" s="50">
        <f t="shared" ca="1" si="768"/>
        <v>4084.71</v>
      </c>
      <c r="W1433" s="51">
        <v>0</v>
      </c>
      <c r="X1433" s="51">
        <v>0</v>
      </c>
      <c r="Y1433" s="52">
        <v>0</v>
      </c>
      <c r="Z1433" s="52">
        <v>55914.478608751262</v>
      </c>
      <c r="AA1433" s="52">
        <v>75178</v>
      </c>
      <c r="AB1433" s="138">
        <f t="shared" si="786"/>
        <v>74178</v>
      </c>
      <c r="AC1433" s="52">
        <v>54567.217048176164</v>
      </c>
      <c r="AD1433" s="138">
        <f t="shared" si="769"/>
        <v>0</v>
      </c>
      <c r="AE1433" s="138">
        <f t="shared" si="770"/>
        <v>1113</v>
      </c>
      <c r="AF1433" s="138">
        <f t="shared" si="771"/>
        <v>0</v>
      </c>
      <c r="AG1433" s="138">
        <f t="shared" si="772"/>
        <v>0</v>
      </c>
      <c r="AH1433" s="29"/>
      <c r="AI1433" s="29"/>
      <c r="AJ1433" s="15"/>
      <c r="AK1433" s="51">
        <f t="shared" ca="1" si="773"/>
        <v>888166.71320368629</v>
      </c>
      <c r="AL1433" s="15">
        <f t="shared" ca="1" si="774"/>
        <v>932111.42320368625</v>
      </c>
      <c r="AM1433" s="49">
        <f t="shared" ca="1" si="775"/>
        <v>4881.5427718227365</v>
      </c>
      <c r="AN1433" s="49">
        <f t="shared" ca="1" si="776"/>
        <v>0</v>
      </c>
      <c r="AO1433" s="15"/>
      <c r="AP1433" s="49">
        <f t="shared" ca="1" si="777"/>
        <v>31752.903918821197</v>
      </c>
      <c r="AQ1433" s="15">
        <f t="shared" si="787"/>
        <v>54567.217048176164</v>
      </c>
      <c r="AR1433" s="15">
        <f t="shared" si="788"/>
        <v>0</v>
      </c>
      <c r="AS1433" s="15"/>
      <c r="AT1433" s="15"/>
      <c r="AU1433" s="51">
        <f t="shared" si="778"/>
        <v>37089</v>
      </c>
      <c r="AV1433" s="51">
        <f t="shared" ca="1" si="779"/>
        <v>8789.8998119082662</v>
      </c>
      <c r="AW1433" s="51">
        <f t="shared" ca="1" si="789"/>
        <v>0</v>
      </c>
      <c r="AX1433" s="15">
        <f t="shared" ca="1" si="790"/>
        <v>23064.586682553294</v>
      </c>
      <c r="AY1433" s="51">
        <f t="shared" ca="1" si="791"/>
        <v>-1598.4032967280309</v>
      </c>
      <c r="AZ1433" s="52">
        <f t="shared" ca="1" si="780"/>
        <v>0</v>
      </c>
      <c r="BA1433" s="52">
        <f t="shared" ca="1" si="781"/>
        <v>0</v>
      </c>
      <c r="BB1433" s="52">
        <f t="shared" si="792"/>
        <v>0</v>
      </c>
      <c r="BC1433" s="39">
        <f t="shared" si="793"/>
        <v>0</v>
      </c>
      <c r="BD1433" s="51">
        <f t="shared" ca="1" si="794"/>
        <v>0</v>
      </c>
      <c r="BE1433" s="15">
        <f t="shared" ca="1" si="795"/>
        <v>76033.400434001422</v>
      </c>
      <c r="BF1433" s="39">
        <v>-18868.89</v>
      </c>
      <c r="BG1433" s="15">
        <f t="shared" ca="1" si="796"/>
        <v>994157.47640951048</v>
      </c>
      <c r="BH1433" s="15"/>
      <c r="BI1433" s="15"/>
    </row>
    <row r="1434" spans="1:61" ht="11.25" x14ac:dyDescent="0.2">
      <c r="A1434" s="20">
        <v>50606</v>
      </c>
      <c r="B1434" s="20"/>
      <c r="C1434" s="20">
        <v>1</v>
      </c>
      <c r="D1434" s="20">
        <f t="shared" si="782"/>
        <v>5</v>
      </c>
      <c r="E1434" s="47">
        <f t="shared" si="797"/>
        <v>4</v>
      </c>
      <c r="F1434" s="47">
        <f t="shared" si="798"/>
        <v>54</v>
      </c>
      <c r="G1434" s="21" t="s">
        <v>1514</v>
      </c>
      <c r="H1434" s="29">
        <v>3006</v>
      </c>
      <c r="I1434" s="48"/>
      <c r="J1434" s="29">
        <f t="shared" si="783"/>
        <v>4845.4925373134329</v>
      </c>
      <c r="K1434" s="125">
        <v>524671.1</v>
      </c>
      <c r="L1434" s="125">
        <v>1774199.64</v>
      </c>
      <c r="M1434" s="125">
        <v>0</v>
      </c>
      <c r="N1434" s="126">
        <f t="shared" si="765"/>
        <v>1069701.0515999999</v>
      </c>
      <c r="O1434" s="126">
        <f t="shared" ca="1" si="766"/>
        <v>1055171.5560942478</v>
      </c>
      <c r="P1434" s="126">
        <f t="shared" ca="1" si="767"/>
        <v>0</v>
      </c>
      <c r="Q1434" s="49">
        <f t="shared" si="784"/>
        <v>1</v>
      </c>
      <c r="R1434" s="49">
        <f t="shared" si="785"/>
        <v>0</v>
      </c>
      <c r="S1434" s="49">
        <f ca="1">OFFSET(V!$B$7,D1434,Q1434)*H1434</f>
        <v>11032.02</v>
      </c>
      <c r="T1434" s="49">
        <f ca="1">IF(R1434&gt;0,OFFSET(V!$I$7,D1434,R1434)*IF(R1434=1,H1434-9300,IF(R1434=2,H1434-18000,IF(R1434=3,H1434-45000,0))),0)</f>
        <v>0</v>
      </c>
      <c r="U1434" s="49">
        <f>IF(AND(I1434=1,H1434&gt;20000,H1434&lt;=45000),H1434*V!$G$7,0)+IF(AND(I1434=1,H1434&gt;45000,H1434&lt;=50000),V!$G$7/5000*(50000-H1434)*H1434,0)</f>
        <v>0</v>
      </c>
      <c r="V1434" s="50">
        <f t="shared" ca="1" si="768"/>
        <v>11032.02</v>
      </c>
      <c r="W1434" s="51">
        <v>11114.66</v>
      </c>
      <c r="X1434" s="51">
        <v>0</v>
      </c>
      <c r="Y1434" s="52">
        <v>0</v>
      </c>
      <c r="Z1434" s="52">
        <v>801654.80403770262</v>
      </c>
      <c r="AA1434" s="52">
        <v>873453</v>
      </c>
      <c r="AB1434" s="138">
        <f t="shared" si="786"/>
        <v>872453</v>
      </c>
      <c r="AC1434" s="52">
        <v>782338.9000142084</v>
      </c>
      <c r="AD1434" s="138">
        <f t="shared" si="769"/>
        <v>0</v>
      </c>
      <c r="AE1434" s="138">
        <f t="shared" si="770"/>
        <v>3006</v>
      </c>
      <c r="AF1434" s="138">
        <f t="shared" si="771"/>
        <v>0</v>
      </c>
      <c r="AG1434" s="138">
        <f t="shared" si="772"/>
        <v>0</v>
      </c>
      <c r="AH1434" s="29"/>
      <c r="AI1434" s="29"/>
      <c r="AJ1434" s="15"/>
      <c r="AK1434" s="51">
        <f t="shared" ca="1" si="773"/>
        <v>2398768.319757665</v>
      </c>
      <c r="AL1434" s="15">
        <f t="shared" ca="1" si="774"/>
        <v>2420914.9997576652</v>
      </c>
      <c r="AM1434" s="49">
        <f t="shared" ca="1" si="775"/>
        <v>13184.112823089979</v>
      </c>
      <c r="AN1434" s="49">
        <f t="shared" ca="1" si="776"/>
        <v>0</v>
      </c>
      <c r="AO1434" s="15"/>
      <c r="AP1434" s="49">
        <f t="shared" ca="1" si="777"/>
        <v>455246.45140277903</v>
      </c>
      <c r="AQ1434" s="15">
        <f t="shared" si="787"/>
        <v>782338.9000142084</v>
      </c>
      <c r="AR1434" s="15">
        <f t="shared" si="788"/>
        <v>0</v>
      </c>
      <c r="AS1434" s="15"/>
      <c r="AT1434" s="15"/>
      <c r="AU1434" s="51">
        <f t="shared" si="778"/>
        <v>436226.5</v>
      </c>
      <c r="AV1434" s="51">
        <f t="shared" ca="1" si="779"/>
        <v>23739.837227849279</v>
      </c>
      <c r="AW1434" s="51">
        <f t="shared" ca="1" si="789"/>
        <v>0</v>
      </c>
      <c r="AX1434" s="15">
        <f t="shared" ca="1" si="790"/>
        <v>132873.88861641986</v>
      </c>
      <c r="AY1434" s="51">
        <f t="shared" ca="1" si="791"/>
        <v>-9208.3185593875623</v>
      </c>
      <c r="AZ1434" s="52">
        <f t="shared" ca="1" si="780"/>
        <v>0</v>
      </c>
      <c r="BA1434" s="52">
        <f t="shared" ca="1" si="781"/>
        <v>0</v>
      </c>
      <c r="BB1434" s="52">
        <f t="shared" si="792"/>
        <v>0</v>
      </c>
      <c r="BC1434" s="39">
        <f t="shared" si="793"/>
        <v>0</v>
      </c>
      <c r="BD1434" s="51">
        <f t="shared" ca="1" si="794"/>
        <v>0</v>
      </c>
      <c r="BE1434" s="15">
        <f t="shared" ca="1" si="795"/>
        <v>906004.47007124068</v>
      </c>
      <c r="BF1434" s="39">
        <v>-50961.26</v>
      </c>
      <c r="BG1434" s="15">
        <f t="shared" ca="1" si="796"/>
        <v>3289142.3226519963</v>
      </c>
      <c r="BH1434" s="15"/>
      <c r="BI1434" s="15"/>
    </row>
    <row r="1435" spans="1:61" ht="11.25" x14ac:dyDescent="0.2">
      <c r="A1435" s="20">
        <v>50607</v>
      </c>
      <c r="B1435" s="20"/>
      <c r="C1435" s="20">
        <v>1</v>
      </c>
      <c r="D1435" s="20">
        <f t="shared" si="782"/>
        <v>5</v>
      </c>
      <c r="E1435" s="47">
        <f t="shared" si="797"/>
        <v>2</v>
      </c>
      <c r="F1435" s="47">
        <f t="shared" si="798"/>
        <v>52</v>
      </c>
      <c r="G1435" s="21" t="s">
        <v>1515</v>
      </c>
      <c r="H1435" s="29">
        <v>838</v>
      </c>
      <c r="I1435" s="48"/>
      <c r="J1435" s="29">
        <f t="shared" si="783"/>
        <v>1350.8059701492537</v>
      </c>
      <c r="K1435" s="125">
        <v>172289.90000000002</v>
      </c>
      <c r="L1435" s="125">
        <v>234820.55</v>
      </c>
      <c r="M1435" s="125">
        <v>0</v>
      </c>
      <c r="N1435" s="126">
        <f t="shared" si="765"/>
        <v>215628.74250000002</v>
      </c>
      <c r="O1435" s="126">
        <f t="shared" ca="1" si="766"/>
        <v>294156.27545142372</v>
      </c>
      <c r="P1435" s="126">
        <f t="shared" ca="1" si="767"/>
        <v>23558</v>
      </c>
      <c r="Q1435" s="49">
        <f t="shared" si="784"/>
        <v>1</v>
      </c>
      <c r="R1435" s="49">
        <f t="shared" si="785"/>
        <v>0</v>
      </c>
      <c r="S1435" s="49">
        <f ca="1">OFFSET(V!$B$7,D1435,Q1435)*H1435</f>
        <v>3075.46</v>
      </c>
      <c r="T1435" s="49">
        <f ca="1">IF(R1435&gt;0,OFFSET(V!$I$7,D1435,R1435)*IF(R1435=1,H1435-9300,IF(R1435=2,H1435-18000,IF(R1435=3,H1435-45000,0))),0)</f>
        <v>0</v>
      </c>
      <c r="U1435" s="49">
        <f>IF(AND(I1435=1,H1435&gt;20000,H1435&lt;=45000),H1435*V!$G$7,0)+IF(AND(I1435=1,H1435&gt;45000,H1435&lt;=50000),V!$G$7/5000*(50000-H1435)*H1435,0)</f>
        <v>0</v>
      </c>
      <c r="V1435" s="50">
        <f t="shared" ca="1" si="768"/>
        <v>3075.46</v>
      </c>
      <c r="W1435" s="51">
        <v>0</v>
      </c>
      <c r="X1435" s="51">
        <v>0</v>
      </c>
      <c r="Y1435" s="52">
        <v>0</v>
      </c>
      <c r="Z1435" s="52">
        <v>196026.7581375406</v>
      </c>
      <c r="AA1435" s="52">
        <v>297899</v>
      </c>
      <c r="AB1435" s="138">
        <f t="shared" si="786"/>
        <v>296899</v>
      </c>
      <c r="AC1435" s="52">
        <v>191303.485692655</v>
      </c>
      <c r="AD1435" s="138">
        <f t="shared" si="769"/>
        <v>0</v>
      </c>
      <c r="AE1435" s="138">
        <f t="shared" si="770"/>
        <v>838</v>
      </c>
      <c r="AF1435" s="138">
        <f t="shared" si="771"/>
        <v>0</v>
      </c>
      <c r="AG1435" s="138">
        <f t="shared" si="772"/>
        <v>0</v>
      </c>
      <c r="AH1435" s="29"/>
      <c r="AI1435" s="29"/>
      <c r="AJ1435" s="15"/>
      <c r="AK1435" s="51">
        <f t="shared" ca="1" si="773"/>
        <v>668718.51362505753</v>
      </c>
      <c r="AL1435" s="15">
        <f t="shared" ca="1" si="774"/>
        <v>695351.97362505749</v>
      </c>
      <c r="AM1435" s="49">
        <f t="shared" ca="1" si="775"/>
        <v>3675.4113591980713</v>
      </c>
      <c r="AN1435" s="49">
        <f t="shared" ca="1" si="776"/>
        <v>0</v>
      </c>
      <c r="AO1435" s="15"/>
      <c r="AP1435" s="49">
        <f t="shared" ca="1" si="777"/>
        <v>111320.3408407556</v>
      </c>
      <c r="AQ1435" s="15">
        <f t="shared" si="787"/>
        <v>191303.485692655</v>
      </c>
      <c r="AR1435" s="15">
        <f t="shared" si="788"/>
        <v>0</v>
      </c>
      <c r="AS1435" s="15"/>
      <c r="AT1435" s="15"/>
      <c r="AU1435" s="51">
        <f t="shared" si="778"/>
        <v>148449.5</v>
      </c>
      <c r="AV1435" s="51">
        <f t="shared" ca="1" si="779"/>
        <v>6618.091682281336</v>
      </c>
      <c r="AW1435" s="51">
        <f t="shared" ca="1" si="789"/>
        <v>0</v>
      </c>
      <c r="AX1435" s="15">
        <f t="shared" ca="1" si="790"/>
        <v>75084.446830381959</v>
      </c>
      <c r="AY1435" s="51">
        <f t="shared" ca="1" si="791"/>
        <v>-5203.4414922971928</v>
      </c>
      <c r="AZ1435" s="52">
        <f t="shared" ca="1" si="780"/>
        <v>0</v>
      </c>
      <c r="BA1435" s="52">
        <f t="shared" ca="1" si="781"/>
        <v>0</v>
      </c>
      <c r="BB1435" s="52">
        <f t="shared" si="792"/>
        <v>0</v>
      </c>
      <c r="BC1435" s="39">
        <f t="shared" si="793"/>
        <v>0</v>
      </c>
      <c r="BD1435" s="51">
        <f t="shared" ca="1" si="794"/>
        <v>0</v>
      </c>
      <c r="BE1435" s="15">
        <f t="shared" ca="1" si="795"/>
        <v>261184.49103073977</v>
      </c>
      <c r="BF1435" s="39">
        <v>-14206.77</v>
      </c>
      <c r="BG1435" s="15">
        <f t="shared" ca="1" si="796"/>
        <v>946005.10601499525</v>
      </c>
      <c r="BH1435" s="15"/>
      <c r="BI1435" s="15"/>
    </row>
    <row r="1436" spans="1:61" ht="11.25" x14ac:dyDescent="0.2">
      <c r="A1436" s="20">
        <v>50608</v>
      </c>
      <c r="B1436" s="20"/>
      <c r="C1436" s="20">
        <v>1</v>
      </c>
      <c r="D1436" s="20">
        <f t="shared" si="782"/>
        <v>5</v>
      </c>
      <c r="E1436" s="47">
        <f t="shared" si="797"/>
        <v>3</v>
      </c>
      <c r="F1436" s="47">
        <f t="shared" si="798"/>
        <v>53</v>
      </c>
      <c r="G1436" s="21" t="s">
        <v>1516</v>
      </c>
      <c r="H1436" s="29">
        <v>1370</v>
      </c>
      <c r="I1436" s="48"/>
      <c r="J1436" s="29">
        <f t="shared" si="783"/>
        <v>2208.3582089552237</v>
      </c>
      <c r="K1436" s="125">
        <v>98785</v>
      </c>
      <c r="L1436" s="125">
        <v>558349.28</v>
      </c>
      <c r="M1436" s="125">
        <v>0</v>
      </c>
      <c r="N1436" s="126">
        <f t="shared" si="765"/>
        <v>288881.4192</v>
      </c>
      <c r="O1436" s="126">
        <f t="shared" ca="1" si="766"/>
        <v>480899.87752798386</v>
      </c>
      <c r="P1436" s="126">
        <f t="shared" ca="1" si="767"/>
        <v>57606</v>
      </c>
      <c r="Q1436" s="49">
        <f t="shared" si="784"/>
        <v>1</v>
      </c>
      <c r="R1436" s="49">
        <f t="shared" si="785"/>
        <v>0</v>
      </c>
      <c r="S1436" s="49">
        <f ca="1">OFFSET(V!$B$7,D1436,Q1436)*H1436</f>
        <v>5027.8999999999996</v>
      </c>
      <c r="T1436" s="49">
        <f ca="1">IF(R1436&gt;0,OFFSET(V!$I$7,D1436,R1436)*IF(R1436=1,H1436-9300,IF(R1436=2,H1436-18000,IF(R1436=3,H1436-45000,0))),0)</f>
        <v>0</v>
      </c>
      <c r="U1436" s="49">
        <f>IF(AND(I1436=1,H1436&gt;20000,H1436&lt;=45000),H1436*V!$G$7,0)+IF(AND(I1436=1,H1436&gt;45000,H1436&lt;=50000),V!$G$7/5000*(50000-H1436)*H1436,0)</f>
        <v>0</v>
      </c>
      <c r="V1436" s="50">
        <f t="shared" ca="1" si="768"/>
        <v>5027.8999999999996</v>
      </c>
      <c r="W1436" s="51">
        <v>0</v>
      </c>
      <c r="X1436" s="51">
        <v>0</v>
      </c>
      <c r="Y1436" s="52">
        <v>0</v>
      </c>
      <c r="Z1436" s="52">
        <v>66655.523498760915</v>
      </c>
      <c r="AA1436" s="52">
        <v>47834</v>
      </c>
      <c r="AB1436" s="138">
        <f t="shared" si="786"/>
        <v>46834</v>
      </c>
      <c r="AC1436" s="52">
        <v>65049.456039234683</v>
      </c>
      <c r="AD1436" s="138">
        <f t="shared" si="769"/>
        <v>0</v>
      </c>
      <c r="AE1436" s="138">
        <f t="shared" si="770"/>
        <v>1370</v>
      </c>
      <c r="AF1436" s="138">
        <f t="shared" si="771"/>
        <v>0</v>
      </c>
      <c r="AG1436" s="138">
        <f t="shared" si="772"/>
        <v>0</v>
      </c>
      <c r="AH1436" s="29"/>
      <c r="AI1436" s="29"/>
      <c r="AJ1436" s="15"/>
      <c r="AK1436" s="51">
        <f t="shared" ca="1" si="773"/>
        <v>1093251.0306280775</v>
      </c>
      <c r="AL1436" s="15">
        <f t="shared" ca="1" si="774"/>
        <v>1155884.9306280774</v>
      </c>
      <c r="AM1436" s="49">
        <f t="shared" ca="1" si="775"/>
        <v>6008.7274010756064</v>
      </c>
      <c r="AN1436" s="49">
        <f t="shared" ca="1" si="776"/>
        <v>0</v>
      </c>
      <c r="AO1436" s="15"/>
      <c r="AP1436" s="49">
        <f t="shared" ca="1" si="777"/>
        <v>37852.564952356115</v>
      </c>
      <c r="AQ1436" s="15">
        <f t="shared" si="787"/>
        <v>65049.456039234683</v>
      </c>
      <c r="AR1436" s="15">
        <f t="shared" si="788"/>
        <v>0</v>
      </c>
      <c r="AS1436" s="15"/>
      <c r="AT1436" s="15"/>
      <c r="AU1436" s="51">
        <f t="shared" si="778"/>
        <v>23417</v>
      </c>
      <c r="AV1436" s="51">
        <f t="shared" ca="1" si="779"/>
        <v>10819.553227595979</v>
      </c>
      <c r="AW1436" s="51">
        <f t="shared" ca="1" si="789"/>
        <v>0</v>
      </c>
      <c r="AX1436" s="15">
        <f t="shared" ca="1" si="790"/>
        <v>7039.6621407174171</v>
      </c>
      <c r="AY1436" s="51">
        <f t="shared" ca="1" si="791"/>
        <v>-487.85696134263372</v>
      </c>
      <c r="AZ1436" s="52">
        <f t="shared" ca="1" si="780"/>
        <v>0</v>
      </c>
      <c r="BA1436" s="52">
        <f t="shared" ca="1" si="781"/>
        <v>0</v>
      </c>
      <c r="BB1436" s="52">
        <f t="shared" si="792"/>
        <v>0</v>
      </c>
      <c r="BC1436" s="39">
        <f t="shared" si="793"/>
        <v>0</v>
      </c>
      <c r="BD1436" s="51">
        <f t="shared" ca="1" si="794"/>
        <v>0</v>
      </c>
      <c r="BE1436" s="15">
        <f t="shared" ca="1" si="795"/>
        <v>71601.261218609463</v>
      </c>
      <c r="BF1436" s="39">
        <v>-23225.86</v>
      </c>
      <c r="BG1436" s="15">
        <f t="shared" ca="1" si="796"/>
        <v>1210269.0592477624</v>
      </c>
      <c r="BH1436" s="15"/>
      <c r="BI1436" s="15"/>
    </row>
    <row r="1437" spans="1:61" ht="11.25" x14ac:dyDescent="0.2">
      <c r="A1437" s="20">
        <v>50609</v>
      </c>
      <c r="B1437" s="20"/>
      <c r="C1437" s="20">
        <v>1</v>
      </c>
      <c r="D1437" s="20">
        <f t="shared" si="782"/>
        <v>5</v>
      </c>
      <c r="E1437" s="47">
        <f t="shared" si="797"/>
        <v>4</v>
      </c>
      <c r="F1437" s="47">
        <f t="shared" si="798"/>
        <v>54</v>
      </c>
      <c r="G1437" s="21" t="s">
        <v>1517</v>
      </c>
      <c r="H1437" s="29">
        <v>3168</v>
      </c>
      <c r="I1437" s="48"/>
      <c r="J1437" s="29">
        <f t="shared" si="783"/>
        <v>5106.626865671642</v>
      </c>
      <c r="K1437" s="125">
        <v>384061.65</v>
      </c>
      <c r="L1437" s="125">
        <v>851279.56</v>
      </c>
      <c r="M1437" s="125">
        <v>0</v>
      </c>
      <c r="N1437" s="126">
        <f t="shared" si="765"/>
        <v>608523.41639999999</v>
      </c>
      <c r="O1437" s="126">
        <f t="shared" ca="1" si="766"/>
        <v>1112037.0890574108</v>
      </c>
      <c r="P1437" s="126">
        <f t="shared" ca="1" si="767"/>
        <v>151054</v>
      </c>
      <c r="Q1437" s="49">
        <f t="shared" si="784"/>
        <v>1</v>
      </c>
      <c r="R1437" s="49">
        <f t="shared" si="785"/>
        <v>0</v>
      </c>
      <c r="S1437" s="49">
        <f ca="1">OFFSET(V!$B$7,D1437,Q1437)*H1437</f>
        <v>11626.56</v>
      </c>
      <c r="T1437" s="49">
        <f ca="1">IF(R1437&gt;0,OFFSET(V!$I$7,D1437,R1437)*IF(R1437=1,H1437-9300,IF(R1437=2,H1437-18000,IF(R1437=3,H1437-45000,0))),0)</f>
        <v>0</v>
      </c>
      <c r="U1437" s="49">
        <f>IF(AND(I1437=1,H1437&gt;20000,H1437&lt;=45000),H1437*V!$G$7,0)+IF(AND(I1437=1,H1437&gt;45000,H1437&lt;=50000),V!$G$7/5000*(50000-H1437)*H1437,0)</f>
        <v>0</v>
      </c>
      <c r="V1437" s="50">
        <f t="shared" ca="1" si="768"/>
        <v>11626.56</v>
      </c>
      <c r="W1437" s="51">
        <v>11624.050000000001</v>
      </c>
      <c r="X1437" s="51">
        <v>0</v>
      </c>
      <c r="Y1437" s="52">
        <v>0</v>
      </c>
      <c r="Z1437" s="52">
        <v>338539.13068755768</v>
      </c>
      <c r="AA1437" s="52">
        <v>561610</v>
      </c>
      <c r="AB1437" s="138">
        <f t="shared" si="786"/>
        <v>560610</v>
      </c>
      <c r="AC1437" s="52">
        <v>330382.01702264597</v>
      </c>
      <c r="AD1437" s="138">
        <f t="shared" si="769"/>
        <v>0</v>
      </c>
      <c r="AE1437" s="138">
        <f t="shared" si="770"/>
        <v>3168</v>
      </c>
      <c r="AF1437" s="138">
        <f t="shared" si="771"/>
        <v>0</v>
      </c>
      <c r="AG1437" s="138">
        <f t="shared" si="772"/>
        <v>0</v>
      </c>
      <c r="AH1437" s="29"/>
      <c r="AI1437" s="29"/>
      <c r="AJ1437" s="15"/>
      <c r="AK1437" s="51">
        <f t="shared" ca="1" si="773"/>
        <v>2528043.2591458028</v>
      </c>
      <c r="AL1437" s="15">
        <f t="shared" ca="1" si="774"/>
        <v>2702347.8691458027</v>
      </c>
      <c r="AM1437" s="49">
        <f t="shared" ca="1" si="775"/>
        <v>13894.633873436145</v>
      </c>
      <c r="AN1437" s="49">
        <f t="shared" ca="1" si="776"/>
        <v>0</v>
      </c>
      <c r="AO1437" s="15"/>
      <c r="AP1437" s="49">
        <f t="shared" ca="1" si="777"/>
        <v>192250.750734906</v>
      </c>
      <c r="AQ1437" s="15">
        <f t="shared" si="787"/>
        <v>330382.01702264597</v>
      </c>
      <c r="AR1437" s="15">
        <f t="shared" si="788"/>
        <v>0</v>
      </c>
      <c r="AS1437" s="15"/>
      <c r="AT1437" s="15"/>
      <c r="AU1437" s="51">
        <f t="shared" si="778"/>
        <v>280305</v>
      </c>
      <c r="AV1437" s="51">
        <f t="shared" ca="1" si="779"/>
        <v>25019.229653302235</v>
      </c>
      <c r="AW1437" s="51">
        <f t="shared" ca="1" si="789"/>
        <v>0</v>
      </c>
      <c r="AX1437" s="15">
        <f t="shared" ca="1" si="790"/>
        <v>167192.96336556226</v>
      </c>
      <c r="AY1437" s="51">
        <f t="shared" ca="1" si="791"/>
        <v>-11586.67126844258</v>
      </c>
      <c r="AZ1437" s="52">
        <f t="shared" ca="1" si="780"/>
        <v>0</v>
      </c>
      <c r="BA1437" s="52">
        <f t="shared" ca="1" si="781"/>
        <v>0</v>
      </c>
      <c r="BB1437" s="52">
        <f t="shared" si="792"/>
        <v>0</v>
      </c>
      <c r="BC1437" s="39">
        <f t="shared" si="793"/>
        <v>0</v>
      </c>
      <c r="BD1437" s="51">
        <f t="shared" ca="1" si="794"/>
        <v>0</v>
      </c>
      <c r="BE1437" s="15">
        <f t="shared" ca="1" si="795"/>
        <v>485988.30911976565</v>
      </c>
      <c r="BF1437" s="39">
        <v>-53707.68</v>
      </c>
      <c r="BG1437" s="15">
        <f t="shared" ca="1" si="796"/>
        <v>3148523.1321390043</v>
      </c>
      <c r="BH1437" s="15"/>
      <c r="BI1437" s="15"/>
    </row>
    <row r="1438" spans="1:61" ht="11.25" x14ac:dyDescent="0.2">
      <c r="A1438" s="20">
        <v>50610</v>
      </c>
      <c r="B1438" s="20"/>
      <c r="C1438" s="20">
        <v>1</v>
      </c>
      <c r="D1438" s="20">
        <f t="shared" si="782"/>
        <v>5</v>
      </c>
      <c r="E1438" s="47">
        <f t="shared" si="797"/>
        <v>3</v>
      </c>
      <c r="F1438" s="47">
        <f t="shared" si="798"/>
        <v>53</v>
      </c>
      <c r="G1438" s="21" t="s">
        <v>1518</v>
      </c>
      <c r="H1438" s="29">
        <v>1951</v>
      </c>
      <c r="I1438" s="48"/>
      <c r="J1438" s="29">
        <f t="shared" si="783"/>
        <v>3144.8955223880598</v>
      </c>
      <c r="K1438" s="125">
        <v>253987.20000000001</v>
      </c>
      <c r="L1438" s="125">
        <v>392056.15</v>
      </c>
      <c r="M1438" s="125">
        <v>0</v>
      </c>
      <c r="N1438" s="126">
        <f t="shared" si="765"/>
        <v>335772.6825</v>
      </c>
      <c r="O1438" s="126">
        <f t="shared" ca="1" si="766"/>
        <v>684843.54821685888</v>
      </c>
      <c r="P1438" s="126">
        <f t="shared" ca="1" si="767"/>
        <v>104721</v>
      </c>
      <c r="Q1438" s="49">
        <f t="shared" si="784"/>
        <v>1</v>
      </c>
      <c r="R1438" s="49">
        <f t="shared" si="785"/>
        <v>0</v>
      </c>
      <c r="S1438" s="49">
        <f ca="1">OFFSET(V!$B$7,D1438,Q1438)*H1438</f>
        <v>7160.17</v>
      </c>
      <c r="T1438" s="49">
        <f ca="1">IF(R1438&gt;0,OFFSET(V!$I$7,D1438,R1438)*IF(R1438=1,H1438-9300,IF(R1438=2,H1438-18000,IF(R1438=3,H1438-45000,0))),0)</f>
        <v>0</v>
      </c>
      <c r="U1438" s="49">
        <f>IF(AND(I1438=1,H1438&gt;20000,H1438&lt;=45000),H1438*V!$G$7,0)+IF(AND(I1438=1,H1438&gt;45000,H1438&lt;=50000),V!$G$7/5000*(50000-H1438)*H1438,0)</f>
        <v>0</v>
      </c>
      <c r="V1438" s="50">
        <f t="shared" ca="1" si="768"/>
        <v>7160.17</v>
      </c>
      <c r="W1438" s="51">
        <v>0</v>
      </c>
      <c r="X1438" s="51">
        <v>0</v>
      </c>
      <c r="Y1438" s="52">
        <v>0</v>
      </c>
      <c r="Z1438" s="52">
        <v>230053.12384177669</v>
      </c>
      <c r="AA1438" s="52">
        <v>219613</v>
      </c>
      <c r="AB1438" s="138">
        <f t="shared" si="786"/>
        <v>218613</v>
      </c>
      <c r="AC1438" s="52">
        <v>224509.98477736735</v>
      </c>
      <c r="AD1438" s="138">
        <f t="shared" si="769"/>
        <v>0</v>
      </c>
      <c r="AE1438" s="138">
        <f t="shared" si="770"/>
        <v>1951</v>
      </c>
      <c r="AF1438" s="138">
        <f t="shared" si="771"/>
        <v>0</v>
      </c>
      <c r="AG1438" s="138">
        <f t="shared" si="772"/>
        <v>0</v>
      </c>
      <c r="AH1438" s="29"/>
      <c r="AI1438" s="29"/>
      <c r="AJ1438" s="15"/>
      <c r="AK1438" s="51">
        <f t="shared" ca="1" si="773"/>
        <v>1556885.2268287439</v>
      </c>
      <c r="AL1438" s="15">
        <f t="shared" ca="1" si="774"/>
        <v>1668766.3968287439</v>
      </c>
      <c r="AM1438" s="49">
        <f t="shared" ca="1" si="775"/>
        <v>8556.9541310208078</v>
      </c>
      <c r="AN1438" s="49">
        <f t="shared" ca="1" si="776"/>
        <v>0</v>
      </c>
      <c r="AO1438" s="15"/>
      <c r="AP1438" s="49">
        <f t="shared" ca="1" si="777"/>
        <v>130643.34890228799</v>
      </c>
      <c r="AQ1438" s="15">
        <f t="shared" si="787"/>
        <v>224509.98477736735</v>
      </c>
      <c r="AR1438" s="15">
        <f t="shared" si="788"/>
        <v>0</v>
      </c>
      <c r="AS1438" s="15"/>
      <c r="AT1438" s="15"/>
      <c r="AU1438" s="51">
        <f t="shared" si="778"/>
        <v>109306.5</v>
      </c>
      <c r="AV1438" s="51">
        <f t="shared" ca="1" si="779"/>
        <v>15407.991494189602</v>
      </c>
      <c r="AW1438" s="51">
        <f t="shared" ca="1" si="789"/>
        <v>0</v>
      </c>
      <c r="AX1438" s="15">
        <f t="shared" ca="1" si="790"/>
        <v>30847.855619110254</v>
      </c>
      <c r="AY1438" s="51">
        <f t="shared" ca="1" si="791"/>
        <v>-2137.7930936813009</v>
      </c>
      <c r="AZ1438" s="52">
        <f t="shared" ca="1" si="780"/>
        <v>0</v>
      </c>
      <c r="BA1438" s="52">
        <f t="shared" ca="1" si="781"/>
        <v>0</v>
      </c>
      <c r="BB1438" s="52">
        <f t="shared" si="792"/>
        <v>0</v>
      </c>
      <c r="BC1438" s="39">
        <f t="shared" si="793"/>
        <v>0</v>
      </c>
      <c r="BD1438" s="51">
        <f t="shared" ca="1" si="794"/>
        <v>0</v>
      </c>
      <c r="BE1438" s="15">
        <f t="shared" ca="1" si="795"/>
        <v>253220.0473027963</v>
      </c>
      <c r="BF1438" s="39">
        <v>-33075.660000000003</v>
      </c>
      <c r="BG1438" s="15">
        <f t="shared" ca="1" si="796"/>
        <v>1897467.7382625609</v>
      </c>
      <c r="BH1438" s="15"/>
      <c r="BI1438" s="15"/>
    </row>
    <row r="1439" spans="1:61" ht="11.25" x14ac:dyDescent="0.2">
      <c r="A1439" s="20">
        <v>50611</v>
      </c>
      <c r="B1439" s="20"/>
      <c r="C1439" s="20">
        <v>1</v>
      </c>
      <c r="D1439" s="20">
        <f t="shared" si="782"/>
        <v>5</v>
      </c>
      <c r="E1439" s="47">
        <f t="shared" si="797"/>
        <v>4</v>
      </c>
      <c r="F1439" s="47">
        <f t="shared" si="798"/>
        <v>54</v>
      </c>
      <c r="G1439" s="21" t="s">
        <v>1519</v>
      </c>
      <c r="H1439" s="29">
        <v>3339</v>
      </c>
      <c r="I1439" s="48"/>
      <c r="J1439" s="29">
        <f t="shared" si="783"/>
        <v>5382.2686567164183</v>
      </c>
      <c r="K1439" s="125">
        <v>375534.4</v>
      </c>
      <c r="L1439" s="125">
        <v>1515020.43</v>
      </c>
      <c r="M1439" s="125">
        <v>0</v>
      </c>
      <c r="N1439" s="126">
        <f t="shared" si="765"/>
        <v>861242.73570000008</v>
      </c>
      <c r="O1439" s="126">
        <f t="shared" ca="1" si="766"/>
        <v>1172061.8182963054</v>
      </c>
      <c r="P1439" s="126">
        <f t="shared" ca="1" si="767"/>
        <v>93246</v>
      </c>
      <c r="Q1439" s="49">
        <f t="shared" si="784"/>
        <v>1</v>
      </c>
      <c r="R1439" s="49">
        <f t="shared" si="785"/>
        <v>0</v>
      </c>
      <c r="S1439" s="49">
        <f ca="1">OFFSET(V!$B$7,D1439,Q1439)*H1439</f>
        <v>12254.13</v>
      </c>
      <c r="T1439" s="49">
        <f ca="1">IF(R1439&gt;0,OFFSET(V!$I$7,D1439,R1439)*IF(R1439=1,H1439-9300,IF(R1439=2,H1439-18000,IF(R1439=3,H1439-45000,0))),0)</f>
        <v>0</v>
      </c>
      <c r="U1439" s="49">
        <f>IF(AND(I1439=1,H1439&gt;20000,H1439&lt;=45000),H1439*V!$G$7,0)+IF(AND(I1439=1,H1439&gt;45000,H1439&lt;=50000),V!$G$7/5000*(50000-H1439)*H1439,0)</f>
        <v>0</v>
      </c>
      <c r="V1439" s="50">
        <f t="shared" ca="1" si="768"/>
        <v>12254.13</v>
      </c>
      <c r="W1439" s="51">
        <v>11589.58</v>
      </c>
      <c r="X1439" s="51">
        <v>0</v>
      </c>
      <c r="Y1439" s="52">
        <v>0</v>
      </c>
      <c r="Z1439" s="52">
        <v>177921.78949586855</v>
      </c>
      <c r="AA1439" s="52">
        <v>167731</v>
      </c>
      <c r="AB1439" s="138">
        <f t="shared" si="786"/>
        <v>166731</v>
      </c>
      <c r="AC1439" s="52">
        <v>173634.75698227194</v>
      </c>
      <c r="AD1439" s="138">
        <f t="shared" si="769"/>
        <v>0</v>
      </c>
      <c r="AE1439" s="138">
        <f t="shared" si="770"/>
        <v>3339</v>
      </c>
      <c r="AF1439" s="138">
        <f t="shared" si="771"/>
        <v>0</v>
      </c>
      <c r="AG1439" s="138">
        <f t="shared" si="772"/>
        <v>0</v>
      </c>
      <c r="AH1439" s="29"/>
      <c r="AI1439" s="29"/>
      <c r="AJ1439" s="15"/>
      <c r="AK1439" s="51">
        <f t="shared" ca="1" si="773"/>
        <v>2664500.1396110589</v>
      </c>
      <c r="AL1439" s="15">
        <f t="shared" ca="1" si="774"/>
        <v>2781589.8496110588</v>
      </c>
      <c r="AM1439" s="49">
        <f t="shared" ca="1" si="775"/>
        <v>14644.628315468211</v>
      </c>
      <c r="AN1439" s="49">
        <f t="shared" ca="1" si="776"/>
        <v>0</v>
      </c>
      <c r="AO1439" s="15"/>
      <c r="AP1439" s="49">
        <f t="shared" ca="1" si="777"/>
        <v>101038.82978965716</v>
      </c>
      <c r="AQ1439" s="15">
        <f t="shared" si="787"/>
        <v>173634.75698227194</v>
      </c>
      <c r="AR1439" s="15">
        <f t="shared" si="788"/>
        <v>0</v>
      </c>
      <c r="AS1439" s="15"/>
      <c r="AT1439" s="15"/>
      <c r="AU1439" s="51">
        <f t="shared" si="778"/>
        <v>83365.5</v>
      </c>
      <c r="AV1439" s="51">
        <f t="shared" ca="1" si="779"/>
        <v>26369.699435724797</v>
      </c>
      <c r="AW1439" s="51">
        <f t="shared" ca="1" si="789"/>
        <v>0</v>
      </c>
      <c r="AX1439" s="15">
        <f t="shared" ca="1" si="790"/>
        <v>37139.272243109997</v>
      </c>
      <c r="AY1439" s="51">
        <f t="shared" ca="1" si="791"/>
        <v>-2573.7957505378204</v>
      </c>
      <c r="AZ1439" s="52">
        <f t="shared" ca="1" si="780"/>
        <v>0</v>
      </c>
      <c r="BA1439" s="52">
        <f t="shared" ca="1" si="781"/>
        <v>0</v>
      </c>
      <c r="BB1439" s="52">
        <f t="shared" si="792"/>
        <v>0</v>
      </c>
      <c r="BC1439" s="39">
        <f t="shared" si="793"/>
        <v>0</v>
      </c>
      <c r="BD1439" s="51">
        <f t="shared" ca="1" si="794"/>
        <v>0</v>
      </c>
      <c r="BE1439" s="15">
        <f t="shared" ca="1" si="795"/>
        <v>208200.23347484411</v>
      </c>
      <c r="BF1439" s="39">
        <v>-56606.67</v>
      </c>
      <c r="BG1439" s="15">
        <f t="shared" ca="1" si="796"/>
        <v>2947828.0414013714</v>
      </c>
      <c r="BH1439" s="15"/>
      <c r="BI1439" s="15"/>
    </row>
    <row r="1440" spans="1:61" ht="11.25" x14ac:dyDescent="0.2">
      <c r="A1440" s="20">
        <v>50612</v>
      </c>
      <c r="B1440" s="20"/>
      <c r="C1440" s="20">
        <v>1</v>
      </c>
      <c r="D1440" s="20">
        <f t="shared" si="782"/>
        <v>5</v>
      </c>
      <c r="E1440" s="47">
        <f t="shared" si="797"/>
        <v>3</v>
      </c>
      <c r="F1440" s="47">
        <f t="shared" si="798"/>
        <v>53</v>
      </c>
      <c r="G1440" s="21" t="s">
        <v>1520</v>
      </c>
      <c r="H1440" s="29">
        <v>2072</v>
      </c>
      <c r="I1440" s="48"/>
      <c r="J1440" s="29">
        <f t="shared" si="783"/>
        <v>3339.9402985074626</v>
      </c>
      <c r="K1440" s="125">
        <v>543988.6</v>
      </c>
      <c r="L1440" s="125">
        <v>549944.54</v>
      </c>
      <c r="M1440" s="125">
        <v>0</v>
      </c>
      <c r="N1440" s="126">
        <f t="shared" si="765"/>
        <v>606150.16259999992</v>
      </c>
      <c r="O1440" s="126">
        <f t="shared" ca="1" si="766"/>
        <v>727317.18703502382</v>
      </c>
      <c r="P1440" s="126">
        <f t="shared" ca="1" si="767"/>
        <v>36350</v>
      </c>
      <c r="Q1440" s="49">
        <f t="shared" si="784"/>
        <v>1</v>
      </c>
      <c r="R1440" s="49">
        <f t="shared" si="785"/>
        <v>0</v>
      </c>
      <c r="S1440" s="49">
        <f ca="1">OFFSET(V!$B$7,D1440,Q1440)*H1440</f>
        <v>7604.24</v>
      </c>
      <c r="T1440" s="49">
        <f ca="1">IF(R1440&gt;0,OFFSET(V!$I$7,D1440,R1440)*IF(R1440=1,H1440-9300,IF(R1440=2,H1440-18000,IF(R1440=3,H1440-45000,0))),0)</f>
        <v>0</v>
      </c>
      <c r="U1440" s="49">
        <f>IF(AND(I1440=1,H1440&gt;20000,H1440&lt;=45000),H1440*V!$G$7,0)+IF(AND(I1440=1,H1440&gt;45000,H1440&lt;=50000),V!$G$7/5000*(50000-H1440)*H1440,0)</f>
        <v>0</v>
      </c>
      <c r="V1440" s="50">
        <f t="shared" ca="1" si="768"/>
        <v>7604.24</v>
      </c>
      <c r="W1440" s="51">
        <v>8207.69</v>
      </c>
      <c r="X1440" s="51">
        <v>0</v>
      </c>
      <c r="Y1440" s="52">
        <v>0</v>
      </c>
      <c r="Z1440" s="52">
        <v>475353.00829197036</v>
      </c>
      <c r="AA1440" s="52">
        <v>697790</v>
      </c>
      <c r="AB1440" s="138">
        <f t="shared" si="786"/>
        <v>696790</v>
      </c>
      <c r="AC1440" s="52">
        <v>463899.35886680562</v>
      </c>
      <c r="AD1440" s="138">
        <f t="shared" si="769"/>
        <v>0</v>
      </c>
      <c r="AE1440" s="138">
        <f t="shared" si="770"/>
        <v>2072</v>
      </c>
      <c r="AF1440" s="138">
        <f t="shared" si="771"/>
        <v>0</v>
      </c>
      <c r="AG1440" s="138">
        <f t="shared" si="772"/>
        <v>0</v>
      </c>
      <c r="AH1440" s="29"/>
      <c r="AI1440" s="29"/>
      <c r="AJ1440" s="15"/>
      <c r="AK1440" s="51">
        <f t="shared" ca="1" si="773"/>
        <v>1653442.4346433405</v>
      </c>
      <c r="AL1440" s="15">
        <f t="shared" ca="1" si="774"/>
        <v>1705604.3646433405</v>
      </c>
      <c r="AM1440" s="49">
        <f t="shared" ca="1" si="775"/>
        <v>9087.6519525756612</v>
      </c>
      <c r="AN1440" s="49">
        <f t="shared" ca="1" si="776"/>
        <v>0</v>
      </c>
      <c r="AO1440" s="15"/>
      <c r="AP1440" s="49">
        <f t="shared" ca="1" si="777"/>
        <v>269945.0799753177</v>
      </c>
      <c r="AQ1440" s="15">
        <f t="shared" si="787"/>
        <v>463899.35886680562</v>
      </c>
      <c r="AR1440" s="15">
        <f t="shared" si="788"/>
        <v>0</v>
      </c>
      <c r="AS1440" s="15"/>
      <c r="AT1440" s="15"/>
      <c r="AU1440" s="51">
        <f t="shared" si="778"/>
        <v>348395</v>
      </c>
      <c r="AV1440" s="51">
        <f t="shared" ca="1" si="779"/>
        <v>16363.587071225451</v>
      </c>
      <c r="AW1440" s="51">
        <f t="shared" ca="1" si="789"/>
        <v>0</v>
      </c>
      <c r="AX1440" s="15">
        <f t="shared" ca="1" si="790"/>
        <v>170804.30817973748</v>
      </c>
      <c r="AY1440" s="51">
        <f t="shared" ca="1" si="791"/>
        <v>-11836.941760433045</v>
      </c>
      <c r="AZ1440" s="52">
        <f t="shared" ca="1" si="780"/>
        <v>0</v>
      </c>
      <c r="BA1440" s="52">
        <f t="shared" ca="1" si="781"/>
        <v>0</v>
      </c>
      <c r="BB1440" s="52">
        <f t="shared" si="792"/>
        <v>0</v>
      </c>
      <c r="BC1440" s="39">
        <f t="shared" si="793"/>
        <v>0</v>
      </c>
      <c r="BD1440" s="51">
        <f t="shared" ca="1" si="794"/>
        <v>0</v>
      </c>
      <c r="BE1440" s="15">
        <f t="shared" ca="1" si="795"/>
        <v>622866.72528611007</v>
      </c>
      <c r="BF1440" s="39">
        <v>-35126.99</v>
      </c>
      <c r="BG1440" s="15">
        <f t="shared" ca="1" si="796"/>
        <v>2302431.751882026</v>
      </c>
      <c r="BH1440" s="15"/>
      <c r="BI1440" s="15"/>
    </row>
    <row r="1441" spans="1:61" ht="11.25" x14ac:dyDescent="0.2">
      <c r="A1441" s="20">
        <v>50613</v>
      </c>
      <c r="B1441" s="20"/>
      <c r="C1441" s="20">
        <v>1</v>
      </c>
      <c r="D1441" s="20">
        <f t="shared" si="782"/>
        <v>5</v>
      </c>
      <c r="E1441" s="47">
        <f t="shared" si="797"/>
        <v>5</v>
      </c>
      <c r="F1441" s="47">
        <f t="shared" si="798"/>
        <v>55</v>
      </c>
      <c r="G1441" s="21" t="s">
        <v>1521</v>
      </c>
      <c r="H1441" s="29">
        <v>5442</v>
      </c>
      <c r="I1441" s="48"/>
      <c r="J1441" s="29">
        <f t="shared" si="783"/>
        <v>8772.1791044776128</v>
      </c>
      <c r="K1441" s="125">
        <v>535582.85000000009</v>
      </c>
      <c r="L1441" s="125">
        <v>1737206.21</v>
      </c>
      <c r="M1441" s="125">
        <v>0</v>
      </c>
      <c r="N1441" s="126">
        <f t="shared" si="765"/>
        <v>1063130.0739</v>
      </c>
      <c r="O1441" s="126">
        <f t="shared" ca="1" si="766"/>
        <v>1910260.6813921814</v>
      </c>
      <c r="P1441" s="126">
        <f t="shared" ca="1" si="767"/>
        <v>254139</v>
      </c>
      <c r="Q1441" s="49">
        <f t="shared" si="784"/>
        <v>1</v>
      </c>
      <c r="R1441" s="49">
        <f t="shared" si="785"/>
        <v>0</v>
      </c>
      <c r="S1441" s="49">
        <f ca="1">OFFSET(V!$B$7,D1441,Q1441)*H1441</f>
        <v>19972.14</v>
      </c>
      <c r="T1441" s="49">
        <f ca="1">IF(R1441&gt;0,OFFSET(V!$I$7,D1441,R1441)*IF(R1441=1,H1441-9300,IF(R1441=2,H1441-18000,IF(R1441=3,H1441-45000,0))),0)</f>
        <v>0</v>
      </c>
      <c r="U1441" s="49">
        <f>IF(AND(I1441=1,H1441&gt;20000,H1441&lt;=45000),H1441*V!$G$7,0)+IF(AND(I1441=1,H1441&gt;45000,H1441&lt;=50000),V!$G$7/5000*(50000-H1441)*H1441,0)</f>
        <v>0</v>
      </c>
      <c r="V1441" s="50">
        <f t="shared" ca="1" si="768"/>
        <v>19972.14</v>
      </c>
      <c r="W1441" s="51">
        <v>23113.62</v>
      </c>
      <c r="X1441" s="51">
        <v>0</v>
      </c>
      <c r="Y1441" s="52">
        <v>0</v>
      </c>
      <c r="Z1441" s="52">
        <v>482329.60037208488</v>
      </c>
      <c r="AA1441" s="52">
        <v>256874</v>
      </c>
      <c r="AB1441" s="138">
        <f t="shared" si="786"/>
        <v>255874</v>
      </c>
      <c r="AC1441" s="52">
        <v>470707.84968643769</v>
      </c>
      <c r="AD1441" s="138">
        <f t="shared" si="769"/>
        <v>0</v>
      </c>
      <c r="AE1441" s="138">
        <f t="shared" si="770"/>
        <v>5442</v>
      </c>
      <c r="AF1441" s="138">
        <f t="shared" si="771"/>
        <v>0</v>
      </c>
      <c r="AG1441" s="138">
        <f t="shared" si="772"/>
        <v>0</v>
      </c>
      <c r="AH1441" s="29"/>
      <c r="AI1441" s="29"/>
      <c r="AJ1441" s="15"/>
      <c r="AK1441" s="51">
        <f t="shared" ca="1" si="773"/>
        <v>4342680.3712978093</v>
      </c>
      <c r="AL1441" s="15">
        <f t="shared" ca="1" si="774"/>
        <v>4639905.1312978091</v>
      </c>
      <c r="AM1441" s="49">
        <f t="shared" ca="1" si="775"/>
        <v>23868.244172739742</v>
      </c>
      <c r="AN1441" s="49">
        <f t="shared" ca="1" si="776"/>
        <v>0</v>
      </c>
      <c r="AO1441" s="15"/>
      <c r="AP1441" s="49">
        <f t="shared" ca="1" si="777"/>
        <v>273906.97076841211</v>
      </c>
      <c r="AQ1441" s="15">
        <f t="shared" si="787"/>
        <v>470707.84968643769</v>
      </c>
      <c r="AR1441" s="15">
        <f t="shared" si="788"/>
        <v>0</v>
      </c>
      <c r="AS1441" s="15"/>
      <c r="AT1441" s="15"/>
      <c r="AU1441" s="51">
        <f t="shared" si="778"/>
        <v>127937</v>
      </c>
      <c r="AV1441" s="51">
        <f t="shared" ca="1" si="779"/>
        <v>42978.108514290012</v>
      </c>
      <c r="AW1441" s="51">
        <f t="shared" ca="1" si="789"/>
        <v>0</v>
      </c>
      <c r="AX1441" s="15">
        <f t="shared" ca="1" si="790"/>
        <v>0</v>
      </c>
      <c r="AY1441" s="51">
        <f t="shared" ca="1" si="791"/>
        <v>0</v>
      </c>
      <c r="AZ1441" s="52">
        <f t="shared" ca="1" si="780"/>
        <v>0</v>
      </c>
      <c r="BA1441" s="52">
        <f t="shared" ca="1" si="781"/>
        <v>0</v>
      </c>
      <c r="BB1441" s="52">
        <f t="shared" si="792"/>
        <v>0</v>
      </c>
      <c r="BC1441" s="39">
        <f t="shared" si="793"/>
        <v>0</v>
      </c>
      <c r="BD1441" s="51">
        <f t="shared" ca="1" si="794"/>
        <v>0</v>
      </c>
      <c r="BE1441" s="15">
        <f t="shared" ca="1" si="795"/>
        <v>444822.07928270212</v>
      </c>
      <c r="BF1441" s="39">
        <v>-92259.21</v>
      </c>
      <c r="BG1441" s="15">
        <f t="shared" ca="1" si="796"/>
        <v>5016336.2447532509</v>
      </c>
      <c r="BH1441" s="15"/>
      <c r="BI1441" s="15"/>
    </row>
    <row r="1442" spans="1:61" ht="11.25" x14ac:dyDescent="0.2">
      <c r="A1442" s="20">
        <v>50614</v>
      </c>
      <c r="B1442" s="20"/>
      <c r="C1442" s="20">
        <v>1</v>
      </c>
      <c r="D1442" s="20">
        <f t="shared" si="782"/>
        <v>5</v>
      </c>
      <c r="E1442" s="47">
        <f t="shared" si="797"/>
        <v>4</v>
      </c>
      <c r="F1442" s="47">
        <f t="shared" si="798"/>
        <v>54</v>
      </c>
      <c r="G1442" s="21" t="s">
        <v>1522</v>
      </c>
      <c r="H1442" s="29">
        <v>2514</v>
      </c>
      <c r="I1442" s="48"/>
      <c r="J1442" s="29">
        <f t="shared" si="783"/>
        <v>4052.4179104477612</v>
      </c>
      <c r="K1442" s="125">
        <v>278955.5</v>
      </c>
      <c r="L1442" s="125">
        <v>597694.67000000004</v>
      </c>
      <c r="M1442" s="125">
        <v>0</v>
      </c>
      <c r="N1442" s="126">
        <f t="shared" si="765"/>
        <v>433948.88130000001</v>
      </c>
      <c r="O1442" s="126">
        <f t="shared" ca="1" si="766"/>
        <v>882468.82635427115</v>
      </c>
      <c r="P1442" s="126">
        <f t="shared" ca="1" si="767"/>
        <v>134556</v>
      </c>
      <c r="Q1442" s="49">
        <f t="shared" si="784"/>
        <v>1</v>
      </c>
      <c r="R1442" s="49">
        <f t="shared" si="785"/>
        <v>0</v>
      </c>
      <c r="S1442" s="49">
        <f ca="1">OFFSET(V!$B$7,D1442,Q1442)*H1442</f>
        <v>9226.3799999999992</v>
      </c>
      <c r="T1442" s="49">
        <f ca="1">IF(R1442&gt;0,OFFSET(V!$I$7,D1442,R1442)*IF(R1442=1,H1442-9300,IF(R1442=2,H1442-18000,IF(R1442=3,H1442-45000,0))),0)</f>
        <v>0</v>
      </c>
      <c r="U1442" s="49">
        <f>IF(AND(I1442=1,H1442&gt;20000,H1442&lt;=45000),H1442*V!$G$7,0)+IF(AND(I1442=1,H1442&gt;45000,H1442&lt;=50000),V!$G$7/5000*(50000-H1442)*H1442,0)</f>
        <v>0</v>
      </c>
      <c r="V1442" s="50">
        <f t="shared" ca="1" si="768"/>
        <v>9226.3799999999992</v>
      </c>
      <c r="W1442" s="51">
        <v>10019.280000000001</v>
      </c>
      <c r="X1442" s="51">
        <v>0</v>
      </c>
      <c r="Y1442" s="52">
        <v>0</v>
      </c>
      <c r="Z1442" s="52">
        <v>285842.98307449691</v>
      </c>
      <c r="AA1442" s="52">
        <v>415554</v>
      </c>
      <c r="AB1442" s="138">
        <f t="shared" si="786"/>
        <v>414554</v>
      </c>
      <c r="AC1442" s="52">
        <v>278955.58515827783</v>
      </c>
      <c r="AD1442" s="138">
        <f t="shared" si="769"/>
        <v>0</v>
      </c>
      <c r="AE1442" s="138">
        <f t="shared" si="770"/>
        <v>2514</v>
      </c>
      <c r="AF1442" s="138">
        <f t="shared" si="771"/>
        <v>0</v>
      </c>
      <c r="AG1442" s="138">
        <f t="shared" si="772"/>
        <v>0</v>
      </c>
      <c r="AH1442" s="29"/>
      <c r="AI1442" s="29"/>
      <c r="AJ1442" s="15"/>
      <c r="AK1442" s="51">
        <f t="shared" ca="1" si="773"/>
        <v>2006155.5408751727</v>
      </c>
      <c r="AL1442" s="15">
        <f t="shared" ca="1" si="774"/>
        <v>2159957.2008751724</v>
      </c>
      <c r="AM1442" s="49">
        <f t="shared" ca="1" si="775"/>
        <v>11026.234077594214</v>
      </c>
      <c r="AN1442" s="49">
        <f t="shared" ca="1" si="776"/>
        <v>0</v>
      </c>
      <c r="AO1442" s="15"/>
      <c r="AP1442" s="49">
        <f t="shared" ca="1" si="777"/>
        <v>162325.48354681753</v>
      </c>
      <c r="AQ1442" s="15">
        <f t="shared" si="787"/>
        <v>278955.58515827783</v>
      </c>
      <c r="AR1442" s="15">
        <f t="shared" si="788"/>
        <v>0</v>
      </c>
      <c r="AS1442" s="15"/>
      <c r="AT1442" s="15"/>
      <c r="AU1442" s="51">
        <f t="shared" si="778"/>
        <v>207277</v>
      </c>
      <c r="AV1442" s="51">
        <f t="shared" ca="1" si="779"/>
        <v>19854.27504684401</v>
      </c>
      <c r="AW1442" s="51">
        <f t="shared" ca="1" si="789"/>
        <v>0</v>
      </c>
      <c r="AX1442" s="15">
        <f t="shared" ca="1" si="790"/>
        <v>110501.17343538377</v>
      </c>
      <c r="AY1442" s="51">
        <f t="shared" ca="1" si="791"/>
        <v>-7657.8627808248484</v>
      </c>
      <c r="AZ1442" s="52">
        <f t="shared" ca="1" si="780"/>
        <v>0</v>
      </c>
      <c r="BA1442" s="52">
        <f t="shared" ca="1" si="781"/>
        <v>0</v>
      </c>
      <c r="BB1442" s="52">
        <f t="shared" si="792"/>
        <v>0</v>
      </c>
      <c r="BC1442" s="39">
        <f t="shared" si="793"/>
        <v>0</v>
      </c>
      <c r="BD1442" s="51">
        <f t="shared" ca="1" si="794"/>
        <v>0</v>
      </c>
      <c r="BE1442" s="15">
        <f t="shared" ca="1" si="795"/>
        <v>381798.89581283677</v>
      </c>
      <c r="BF1442" s="39">
        <v>-42620.3</v>
      </c>
      <c r="BG1442" s="15">
        <f t="shared" ca="1" si="796"/>
        <v>2510162.0307656038</v>
      </c>
      <c r="BH1442" s="15"/>
      <c r="BI1442" s="15"/>
    </row>
    <row r="1443" spans="1:61" ht="11.25" x14ac:dyDescent="0.2">
      <c r="A1443" s="20">
        <v>50615</v>
      </c>
      <c r="B1443" s="20"/>
      <c r="C1443" s="20">
        <v>1</v>
      </c>
      <c r="D1443" s="20">
        <f t="shared" si="782"/>
        <v>5</v>
      </c>
      <c r="E1443" s="47">
        <f t="shared" si="797"/>
        <v>4</v>
      </c>
      <c r="F1443" s="47">
        <f t="shared" si="798"/>
        <v>54</v>
      </c>
      <c r="G1443" s="21" t="s">
        <v>1523</v>
      </c>
      <c r="H1443" s="29">
        <v>2577</v>
      </c>
      <c r="I1443" s="48"/>
      <c r="J1443" s="29">
        <f t="shared" si="783"/>
        <v>4153.9701492537315</v>
      </c>
      <c r="K1443" s="125">
        <v>194695.6</v>
      </c>
      <c r="L1443" s="125">
        <v>250585.52</v>
      </c>
      <c r="M1443" s="125">
        <v>0</v>
      </c>
      <c r="N1443" s="126">
        <f t="shared" si="765"/>
        <v>237909.18479999999</v>
      </c>
      <c r="O1443" s="126">
        <f t="shared" ca="1" si="766"/>
        <v>904583.20028439013</v>
      </c>
      <c r="P1443" s="126">
        <f t="shared" ca="1" si="767"/>
        <v>200002</v>
      </c>
      <c r="Q1443" s="49">
        <f t="shared" si="784"/>
        <v>1</v>
      </c>
      <c r="R1443" s="49">
        <f t="shared" si="785"/>
        <v>0</v>
      </c>
      <c r="S1443" s="49">
        <f ca="1">OFFSET(V!$B$7,D1443,Q1443)*H1443</f>
        <v>9457.59</v>
      </c>
      <c r="T1443" s="49">
        <f ca="1">IF(R1443&gt;0,OFFSET(V!$I$7,D1443,R1443)*IF(R1443=1,H1443-9300,IF(R1443=2,H1443-18000,IF(R1443=3,H1443-45000,0))),0)</f>
        <v>0</v>
      </c>
      <c r="U1443" s="49">
        <f>IF(AND(I1443=1,H1443&gt;20000,H1443&lt;=45000),H1443*V!$G$7,0)+IF(AND(I1443=1,H1443&gt;45000,H1443&lt;=50000),V!$G$7/5000*(50000-H1443)*H1443,0)</f>
        <v>0</v>
      </c>
      <c r="V1443" s="50">
        <f t="shared" ca="1" si="768"/>
        <v>9457.59</v>
      </c>
      <c r="W1443" s="51">
        <v>9241.7900000000009</v>
      </c>
      <c r="X1443" s="51">
        <v>0</v>
      </c>
      <c r="Y1443" s="52">
        <v>0</v>
      </c>
      <c r="Z1443" s="52">
        <v>106770.92795941948</v>
      </c>
      <c r="AA1443" s="52">
        <v>77989</v>
      </c>
      <c r="AB1443" s="138">
        <f t="shared" si="786"/>
        <v>76989</v>
      </c>
      <c r="AC1443" s="52">
        <v>104198.27825211907</v>
      </c>
      <c r="AD1443" s="138">
        <f t="shared" si="769"/>
        <v>0</v>
      </c>
      <c r="AE1443" s="138">
        <f t="shared" si="770"/>
        <v>2577</v>
      </c>
      <c r="AF1443" s="138">
        <f t="shared" si="771"/>
        <v>0</v>
      </c>
      <c r="AG1443" s="138">
        <f t="shared" si="772"/>
        <v>0</v>
      </c>
      <c r="AH1443" s="29"/>
      <c r="AI1443" s="29"/>
      <c r="AJ1443" s="15"/>
      <c r="AK1443" s="51">
        <f t="shared" ca="1" si="773"/>
        <v>2056429.1284150041</v>
      </c>
      <c r="AL1443" s="15">
        <f t="shared" ca="1" si="774"/>
        <v>2275130.5084150042</v>
      </c>
      <c r="AM1443" s="49">
        <f t="shared" ca="1" si="775"/>
        <v>11302.5478193955</v>
      </c>
      <c r="AN1443" s="49">
        <f t="shared" ca="1" si="776"/>
        <v>0</v>
      </c>
      <c r="AO1443" s="15"/>
      <c r="AP1443" s="49">
        <f t="shared" ca="1" si="777"/>
        <v>60633.437012648952</v>
      </c>
      <c r="AQ1443" s="15">
        <f t="shared" si="787"/>
        <v>104198.27825211907</v>
      </c>
      <c r="AR1443" s="15">
        <f t="shared" si="788"/>
        <v>0</v>
      </c>
      <c r="AS1443" s="15"/>
      <c r="AT1443" s="15"/>
      <c r="AU1443" s="51">
        <f t="shared" si="778"/>
        <v>38494.5</v>
      </c>
      <c r="AV1443" s="51">
        <f t="shared" ca="1" si="779"/>
        <v>20351.816545631267</v>
      </c>
      <c r="AW1443" s="51">
        <f t="shared" ca="1" si="789"/>
        <v>0</v>
      </c>
      <c r="AX1443" s="15">
        <f t="shared" ca="1" si="790"/>
        <v>15281.475306161155</v>
      </c>
      <c r="AY1443" s="51">
        <f t="shared" ca="1" si="791"/>
        <v>-1059.02441888163</v>
      </c>
      <c r="AZ1443" s="52">
        <f t="shared" ca="1" si="780"/>
        <v>0</v>
      </c>
      <c r="BA1443" s="52">
        <f t="shared" ca="1" si="781"/>
        <v>0</v>
      </c>
      <c r="BB1443" s="52">
        <f t="shared" si="792"/>
        <v>0</v>
      </c>
      <c r="BC1443" s="39">
        <f t="shared" si="793"/>
        <v>0</v>
      </c>
      <c r="BD1443" s="51">
        <f t="shared" ca="1" si="794"/>
        <v>0</v>
      </c>
      <c r="BE1443" s="15">
        <f t="shared" ca="1" si="795"/>
        <v>118420.72913939859</v>
      </c>
      <c r="BF1443" s="39">
        <v>-43688.35</v>
      </c>
      <c r="BG1443" s="15">
        <f t="shared" ca="1" si="796"/>
        <v>2361165.4353737985</v>
      </c>
      <c r="BH1443" s="15"/>
      <c r="BI1443" s="15"/>
    </row>
    <row r="1444" spans="1:61" ht="11.25" x14ac:dyDescent="0.2">
      <c r="A1444" s="20">
        <v>50616</v>
      </c>
      <c r="B1444" s="20"/>
      <c r="C1444" s="20">
        <v>1</v>
      </c>
      <c r="D1444" s="20">
        <f t="shared" si="782"/>
        <v>5</v>
      </c>
      <c r="E1444" s="47">
        <f t="shared" si="797"/>
        <v>4</v>
      </c>
      <c r="F1444" s="47">
        <f t="shared" si="798"/>
        <v>54</v>
      </c>
      <c r="G1444" s="21" t="s">
        <v>1524</v>
      </c>
      <c r="H1444" s="29">
        <v>3773</v>
      </c>
      <c r="I1444" s="48"/>
      <c r="J1444" s="29">
        <f t="shared" si="783"/>
        <v>6081.8507462686566</v>
      </c>
      <c r="K1444" s="125">
        <v>338073.45</v>
      </c>
      <c r="L1444" s="125">
        <v>1092988.98</v>
      </c>
      <c r="M1444" s="125">
        <v>0</v>
      </c>
      <c r="N1444" s="126">
        <f t="shared" si="765"/>
        <v>669678.58620000002</v>
      </c>
      <c r="O1444" s="126">
        <f t="shared" ca="1" si="766"/>
        <v>1324405.2831482359</v>
      </c>
      <c r="P1444" s="126">
        <f t="shared" ca="1" si="767"/>
        <v>196418</v>
      </c>
      <c r="Q1444" s="49">
        <f t="shared" si="784"/>
        <v>1</v>
      </c>
      <c r="R1444" s="49">
        <f t="shared" si="785"/>
        <v>0</v>
      </c>
      <c r="S1444" s="49">
        <f ca="1">OFFSET(V!$B$7,D1444,Q1444)*H1444</f>
        <v>13846.91</v>
      </c>
      <c r="T1444" s="49">
        <f ca="1">IF(R1444&gt;0,OFFSET(V!$I$7,D1444,R1444)*IF(R1444=1,H1444-9300,IF(R1444=2,H1444-18000,IF(R1444=3,H1444-45000,0))),0)</f>
        <v>0</v>
      </c>
      <c r="U1444" s="49">
        <f>IF(AND(I1444=1,H1444&gt;20000,H1444&lt;=45000),H1444*V!$G$7,0)+IF(AND(I1444=1,H1444&gt;45000,H1444&lt;=50000),V!$G$7/5000*(50000-H1444)*H1444,0)</f>
        <v>0</v>
      </c>
      <c r="V1444" s="50">
        <f t="shared" ca="1" si="768"/>
        <v>13846.91</v>
      </c>
      <c r="W1444" s="51">
        <v>13332.23</v>
      </c>
      <c r="X1444" s="51">
        <v>0</v>
      </c>
      <c r="Y1444" s="52">
        <v>0</v>
      </c>
      <c r="Z1444" s="52">
        <v>254761.887458849</v>
      </c>
      <c r="AA1444" s="52">
        <v>181845</v>
      </c>
      <c r="AB1444" s="138">
        <f t="shared" si="786"/>
        <v>180845</v>
      </c>
      <c r="AC1444" s="52">
        <v>248623.38976356428</v>
      </c>
      <c r="AD1444" s="138">
        <f t="shared" si="769"/>
        <v>0</v>
      </c>
      <c r="AE1444" s="138">
        <f t="shared" si="770"/>
        <v>3773</v>
      </c>
      <c r="AF1444" s="138">
        <f t="shared" si="771"/>
        <v>0</v>
      </c>
      <c r="AG1444" s="138">
        <f t="shared" si="772"/>
        <v>0</v>
      </c>
      <c r="AH1444" s="29"/>
      <c r="AI1444" s="29"/>
      <c r="AJ1444" s="15"/>
      <c r="AK1444" s="51">
        <f t="shared" ca="1" si="773"/>
        <v>3010829.2982187858</v>
      </c>
      <c r="AL1444" s="15">
        <f t="shared" ca="1" si="774"/>
        <v>3234426.4382187859</v>
      </c>
      <c r="AM1444" s="49">
        <f t="shared" ca="1" si="775"/>
        <v>16548.12298121041</v>
      </c>
      <c r="AN1444" s="49">
        <f t="shared" ca="1" si="776"/>
        <v>0</v>
      </c>
      <c r="AO1444" s="15"/>
      <c r="AP1444" s="49">
        <f t="shared" ca="1" si="777"/>
        <v>144675.045461164</v>
      </c>
      <c r="AQ1444" s="15">
        <f t="shared" si="787"/>
        <v>248623.38976356428</v>
      </c>
      <c r="AR1444" s="15">
        <f t="shared" si="788"/>
        <v>0</v>
      </c>
      <c r="AS1444" s="15"/>
      <c r="AT1444" s="15"/>
      <c r="AU1444" s="51">
        <f t="shared" si="778"/>
        <v>90422.5</v>
      </c>
      <c r="AV1444" s="51">
        <f t="shared" ca="1" si="779"/>
        <v>29797.207538481482</v>
      </c>
      <c r="AW1444" s="51">
        <f t="shared" ca="1" si="789"/>
        <v>0</v>
      </c>
      <c r="AX1444" s="15">
        <f t="shared" ca="1" si="790"/>
        <v>16271.363236081204</v>
      </c>
      <c r="AY1444" s="51">
        <f t="shared" ca="1" si="791"/>
        <v>-1127.6248300813827</v>
      </c>
      <c r="AZ1444" s="52">
        <f t="shared" ca="1" si="780"/>
        <v>0</v>
      </c>
      <c r="BA1444" s="52">
        <f t="shared" ca="1" si="781"/>
        <v>0</v>
      </c>
      <c r="BB1444" s="52">
        <f t="shared" si="792"/>
        <v>0</v>
      </c>
      <c r="BC1444" s="39">
        <f t="shared" si="793"/>
        <v>0</v>
      </c>
      <c r="BD1444" s="51">
        <f t="shared" ca="1" si="794"/>
        <v>0</v>
      </c>
      <c r="BE1444" s="15">
        <f t="shared" ca="1" si="795"/>
        <v>263767.12816956412</v>
      </c>
      <c r="BF1444" s="39">
        <v>-63964.35</v>
      </c>
      <c r="BG1444" s="15">
        <f t="shared" ca="1" si="796"/>
        <v>3450777.3393695601</v>
      </c>
      <c r="BH1444" s="15"/>
      <c r="BI1444" s="15"/>
    </row>
    <row r="1445" spans="1:61" ht="11.25" x14ac:dyDescent="0.2">
      <c r="A1445" s="20">
        <v>50617</v>
      </c>
      <c r="B1445" s="20"/>
      <c r="C1445" s="20">
        <v>1</v>
      </c>
      <c r="D1445" s="20">
        <f t="shared" si="782"/>
        <v>5</v>
      </c>
      <c r="E1445" s="47">
        <f t="shared" si="797"/>
        <v>4</v>
      </c>
      <c r="F1445" s="47">
        <f t="shared" si="798"/>
        <v>54</v>
      </c>
      <c r="G1445" s="21" t="s">
        <v>1525</v>
      </c>
      <c r="H1445" s="29">
        <v>3042</v>
      </c>
      <c r="I1445" s="48"/>
      <c r="J1445" s="29">
        <f t="shared" si="783"/>
        <v>4903.5223880597014</v>
      </c>
      <c r="K1445" s="125">
        <v>281944.3</v>
      </c>
      <c r="L1445" s="125">
        <v>347522.66</v>
      </c>
      <c r="M1445" s="125">
        <v>0</v>
      </c>
      <c r="N1445" s="126">
        <f t="shared" si="765"/>
        <v>338533.73339999997</v>
      </c>
      <c r="O1445" s="126">
        <f t="shared" ca="1" si="766"/>
        <v>1067808.3411971729</v>
      </c>
      <c r="P1445" s="126">
        <f t="shared" ca="1" si="767"/>
        <v>218782</v>
      </c>
      <c r="Q1445" s="49">
        <f t="shared" si="784"/>
        <v>1</v>
      </c>
      <c r="R1445" s="49">
        <f t="shared" si="785"/>
        <v>0</v>
      </c>
      <c r="S1445" s="49">
        <f ca="1">OFFSET(V!$B$7,D1445,Q1445)*H1445</f>
        <v>11164.14</v>
      </c>
      <c r="T1445" s="49">
        <f ca="1">IF(R1445&gt;0,OFFSET(V!$I$7,D1445,R1445)*IF(R1445=1,H1445-9300,IF(R1445=2,H1445-18000,IF(R1445=3,H1445-45000,0))),0)</f>
        <v>0</v>
      </c>
      <c r="U1445" s="49">
        <f>IF(AND(I1445=1,H1445&gt;20000,H1445&lt;=45000),H1445*V!$G$7,0)+IF(AND(I1445=1,H1445&gt;45000,H1445&lt;=50000),V!$G$7/5000*(50000-H1445)*H1445,0)</f>
        <v>0</v>
      </c>
      <c r="V1445" s="50">
        <f t="shared" ca="1" si="768"/>
        <v>11164.14</v>
      </c>
      <c r="W1445" s="51">
        <v>11899.81</v>
      </c>
      <c r="X1445" s="51">
        <v>0</v>
      </c>
      <c r="Y1445" s="52">
        <v>0</v>
      </c>
      <c r="Z1445" s="52">
        <v>315385.56572167756</v>
      </c>
      <c r="AA1445" s="52">
        <v>342115</v>
      </c>
      <c r="AB1445" s="138">
        <f t="shared" si="786"/>
        <v>341115</v>
      </c>
      <c r="AC1445" s="52">
        <v>307786.33811499208</v>
      </c>
      <c r="AD1445" s="138">
        <f t="shared" si="769"/>
        <v>0</v>
      </c>
      <c r="AE1445" s="138">
        <f t="shared" si="770"/>
        <v>3042</v>
      </c>
      <c r="AF1445" s="138">
        <f t="shared" si="771"/>
        <v>0</v>
      </c>
      <c r="AG1445" s="138">
        <f t="shared" si="772"/>
        <v>0</v>
      </c>
      <c r="AH1445" s="29"/>
      <c r="AI1445" s="29"/>
      <c r="AJ1445" s="15"/>
      <c r="AK1445" s="51">
        <f t="shared" ca="1" si="773"/>
        <v>2427496.08406614</v>
      </c>
      <c r="AL1445" s="15">
        <f t="shared" ca="1" si="774"/>
        <v>2669342.0340661402</v>
      </c>
      <c r="AM1445" s="49">
        <f t="shared" ca="1" si="775"/>
        <v>13342.006389833572</v>
      </c>
      <c r="AN1445" s="49">
        <f t="shared" ca="1" si="776"/>
        <v>0</v>
      </c>
      <c r="AO1445" s="15"/>
      <c r="AP1445" s="49">
        <f t="shared" ca="1" si="777"/>
        <v>179102.22566532393</v>
      </c>
      <c r="AQ1445" s="15">
        <f t="shared" si="787"/>
        <v>307786.33811499208</v>
      </c>
      <c r="AR1445" s="15">
        <f t="shared" si="788"/>
        <v>0</v>
      </c>
      <c r="AS1445" s="15"/>
      <c r="AT1445" s="15"/>
      <c r="AU1445" s="51">
        <f t="shared" si="778"/>
        <v>170557.5</v>
      </c>
      <c r="AV1445" s="51">
        <f t="shared" ca="1" si="779"/>
        <v>24024.146655727713</v>
      </c>
      <c r="AW1445" s="51">
        <f t="shared" ca="1" si="789"/>
        <v>0</v>
      </c>
      <c r="AX1445" s="15">
        <f t="shared" ca="1" si="790"/>
        <v>65897.534206059529</v>
      </c>
      <c r="AY1445" s="51">
        <f t="shared" ca="1" si="791"/>
        <v>-4566.7775178858492</v>
      </c>
      <c r="AZ1445" s="52">
        <f t="shared" ca="1" si="780"/>
        <v>0</v>
      </c>
      <c r="BA1445" s="52">
        <f t="shared" ca="1" si="781"/>
        <v>0</v>
      </c>
      <c r="BB1445" s="52">
        <f t="shared" si="792"/>
        <v>0</v>
      </c>
      <c r="BC1445" s="39">
        <f t="shared" si="793"/>
        <v>0</v>
      </c>
      <c r="BD1445" s="51">
        <f t="shared" ca="1" si="794"/>
        <v>0</v>
      </c>
      <c r="BE1445" s="15">
        <f t="shared" ca="1" si="795"/>
        <v>369117.09480316576</v>
      </c>
      <c r="BF1445" s="39">
        <v>-51571.58</v>
      </c>
      <c r="BG1445" s="15">
        <f t="shared" ca="1" si="796"/>
        <v>3000229.5552591393</v>
      </c>
      <c r="BH1445" s="15"/>
      <c r="BI1445" s="15"/>
    </row>
    <row r="1446" spans="1:61" ht="11.25" x14ac:dyDescent="0.2">
      <c r="A1446" s="20">
        <v>50618</v>
      </c>
      <c r="B1446" s="20"/>
      <c r="C1446" s="20">
        <v>1</v>
      </c>
      <c r="D1446" s="20">
        <f t="shared" si="782"/>
        <v>5</v>
      </c>
      <c r="E1446" s="47">
        <f t="shared" si="797"/>
        <v>4</v>
      </c>
      <c r="F1446" s="47">
        <f t="shared" si="798"/>
        <v>54</v>
      </c>
      <c r="G1446" s="21" t="s">
        <v>1526</v>
      </c>
      <c r="H1446" s="29">
        <v>2852</v>
      </c>
      <c r="I1446" s="48"/>
      <c r="J1446" s="29">
        <f t="shared" si="783"/>
        <v>4597.2537313432831</v>
      </c>
      <c r="K1446" s="125">
        <v>1108427.55</v>
      </c>
      <c r="L1446" s="125">
        <v>2123986.86</v>
      </c>
      <c r="M1446" s="125">
        <v>0</v>
      </c>
      <c r="N1446" s="126">
        <f t="shared" si="765"/>
        <v>1626422.7113999999</v>
      </c>
      <c r="O1446" s="126">
        <f t="shared" ca="1" si="766"/>
        <v>1001114.1975984013</v>
      </c>
      <c r="P1446" s="126">
        <f t="shared" ca="1" si="767"/>
        <v>0</v>
      </c>
      <c r="Q1446" s="49">
        <f t="shared" si="784"/>
        <v>1</v>
      </c>
      <c r="R1446" s="49">
        <f t="shared" si="785"/>
        <v>0</v>
      </c>
      <c r="S1446" s="49">
        <f ca="1">OFFSET(V!$B$7,D1446,Q1446)*H1446</f>
        <v>10466.84</v>
      </c>
      <c r="T1446" s="49">
        <f ca="1">IF(R1446&gt;0,OFFSET(V!$I$7,D1446,R1446)*IF(R1446=1,H1446-9300,IF(R1446=2,H1446-18000,IF(R1446=3,H1446-45000,0))),0)</f>
        <v>0</v>
      </c>
      <c r="U1446" s="49">
        <f>IF(AND(I1446=1,H1446&gt;20000,H1446&lt;=45000),H1446*V!$G$7,0)+IF(AND(I1446=1,H1446&gt;45000,H1446&lt;=50000),V!$G$7/5000*(50000-H1446)*H1446,0)</f>
        <v>0</v>
      </c>
      <c r="V1446" s="50">
        <f t="shared" ca="1" si="768"/>
        <v>10466.84</v>
      </c>
      <c r="W1446" s="51">
        <v>11566.6</v>
      </c>
      <c r="X1446" s="51">
        <v>0</v>
      </c>
      <c r="Y1446" s="52">
        <v>0</v>
      </c>
      <c r="Z1446" s="52">
        <v>1904369.3814815083</v>
      </c>
      <c r="AA1446" s="52">
        <v>2115795</v>
      </c>
      <c r="AB1446" s="138">
        <f t="shared" si="786"/>
        <v>2114795</v>
      </c>
      <c r="AC1446" s="52">
        <v>1858483.5263569527</v>
      </c>
      <c r="AD1446" s="138">
        <f t="shared" si="769"/>
        <v>0</v>
      </c>
      <c r="AE1446" s="138">
        <f t="shared" si="770"/>
        <v>2852</v>
      </c>
      <c r="AF1446" s="138">
        <f t="shared" si="771"/>
        <v>0</v>
      </c>
      <c r="AG1446" s="138">
        <f t="shared" si="772"/>
        <v>0</v>
      </c>
      <c r="AH1446" s="29"/>
      <c r="AI1446" s="29"/>
      <c r="AJ1446" s="15"/>
      <c r="AK1446" s="51">
        <f t="shared" ca="1" si="773"/>
        <v>2275877.3279936328</v>
      </c>
      <c r="AL1446" s="15">
        <f t="shared" ca="1" si="774"/>
        <v>2297910.7679936327</v>
      </c>
      <c r="AM1446" s="49">
        <f t="shared" ca="1" si="775"/>
        <v>12508.679232020168</v>
      </c>
      <c r="AN1446" s="49">
        <f t="shared" ca="1" si="776"/>
        <v>0</v>
      </c>
      <c r="AO1446" s="15"/>
      <c r="AP1446" s="49">
        <f t="shared" ca="1" si="777"/>
        <v>1081459.7489005853</v>
      </c>
      <c r="AQ1446" s="15">
        <f t="shared" si="787"/>
        <v>1858483.5263569527</v>
      </c>
      <c r="AR1446" s="15">
        <f t="shared" si="788"/>
        <v>0</v>
      </c>
      <c r="AS1446" s="15"/>
      <c r="AT1446" s="15"/>
      <c r="AU1446" s="51">
        <f t="shared" si="778"/>
        <v>1057397.5</v>
      </c>
      <c r="AV1446" s="51">
        <f t="shared" ca="1" si="779"/>
        <v>22523.624675258197</v>
      </c>
      <c r="AW1446" s="51">
        <f t="shared" ca="1" si="789"/>
        <v>0</v>
      </c>
      <c r="AX1446" s="15">
        <f t="shared" ca="1" si="790"/>
        <v>302897.34721889067</v>
      </c>
      <c r="AY1446" s="51">
        <f t="shared" ca="1" si="791"/>
        <v>-20991.146515149838</v>
      </c>
      <c r="AZ1446" s="52">
        <f t="shared" ca="1" si="780"/>
        <v>0</v>
      </c>
      <c r="BA1446" s="52">
        <f t="shared" ca="1" si="781"/>
        <v>0</v>
      </c>
      <c r="BB1446" s="52">
        <f t="shared" si="792"/>
        <v>0</v>
      </c>
      <c r="BC1446" s="39">
        <f t="shared" si="793"/>
        <v>0</v>
      </c>
      <c r="BD1446" s="51">
        <f t="shared" ca="1" si="794"/>
        <v>0</v>
      </c>
      <c r="BE1446" s="15">
        <f t="shared" ca="1" si="795"/>
        <v>2140389.7270606938</v>
      </c>
      <c r="BF1446" s="39">
        <v>-48350.47</v>
      </c>
      <c r="BG1446" s="15">
        <f t="shared" ca="1" si="796"/>
        <v>4402458.7042863471</v>
      </c>
      <c r="BH1446" s="15"/>
      <c r="BI1446" s="15"/>
    </row>
    <row r="1447" spans="1:61" ht="11.25" x14ac:dyDescent="0.2">
      <c r="A1447" s="20">
        <v>50619</v>
      </c>
      <c r="B1447" s="20"/>
      <c r="C1447" s="20">
        <v>1</v>
      </c>
      <c r="D1447" s="20">
        <f t="shared" si="782"/>
        <v>5</v>
      </c>
      <c r="E1447" s="47">
        <f t="shared" si="797"/>
        <v>6</v>
      </c>
      <c r="F1447" s="47">
        <f t="shared" si="798"/>
        <v>56</v>
      </c>
      <c r="G1447" s="21" t="s">
        <v>1527</v>
      </c>
      <c r="H1447" s="29">
        <v>16116</v>
      </c>
      <c r="I1447" s="48"/>
      <c r="J1447" s="29">
        <f t="shared" si="783"/>
        <v>26859.999999999996</v>
      </c>
      <c r="K1447" s="125">
        <v>1443716.6500000001</v>
      </c>
      <c r="L1447" s="125">
        <v>3813868.45</v>
      </c>
      <c r="M1447" s="125">
        <v>0</v>
      </c>
      <c r="N1447" s="126">
        <f t="shared" si="765"/>
        <v>2526884.6835000003</v>
      </c>
      <c r="O1447" s="126">
        <f t="shared" ca="1" si="766"/>
        <v>5849128.3968431344</v>
      </c>
      <c r="P1447" s="126">
        <f t="shared" ca="1" si="767"/>
        <v>996673</v>
      </c>
      <c r="Q1447" s="49">
        <f t="shared" si="784"/>
        <v>2</v>
      </c>
      <c r="R1447" s="49">
        <f t="shared" si="785"/>
        <v>0</v>
      </c>
      <c r="S1447" s="49">
        <f ca="1">OFFSET(V!$B$7,D1447,Q1447)*H1447</f>
        <v>1441253.8800000001</v>
      </c>
      <c r="T1447" s="49">
        <f ca="1">IF(R1447&gt;0,OFFSET(V!$I$7,D1447,R1447)*IF(R1447=1,H1447-9300,IF(R1447=2,H1447-18000,IF(R1447=3,H1447-45000,0))),0)</f>
        <v>0</v>
      </c>
      <c r="U1447" s="49">
        <f>IF(AND(I1447=1,H1447&gt;20000,H1447&lt;=45000),H1447*V!$G$7,0)+IF(AND(I1447=1,H1447&gt;45000,H1447&lt;=50000),V!$G$7/5000*(50000-H1447)*H1447,0)</f>
        <v>0</v>
      </c>
      <c r="V1447" s="50">
        <f t="shared" ca="1" si="768"/>
        <v>1441253.8800000001</v>
      </c>
      <c r="W1447" s="51">
        <v>68064.92</v>
      </c>
      <c r="X1447" s="51">
        <v>0</v>
      </c>
      <c r="Y1447" s="52">
        <v>0</v>
      </c>
      <c r="Z1447" s="52">
        <v>907656.67899682408</v>
      </c>
      <c r="AA1447" s="52">
        <v>256159</v>
      </c>
      <c r="AB1447" s="138">
        <f t="shared" si="786"/>
        <v>255159</v>
      </c>
      <c r="AC1447" s="52">
        <v>885786.65562830993</v>
      </c>
      <c r="AD1447" s="138">
        <f t="shared" si="769"/>
        <v>1</v>
      </c>
      <c r="AE1447" s="138">
        <f t="shared" si="770"/>
        <v>0</v>
      </c>
      <c r="AF1447" s="138">
        <f t="shared" si="771"/>
        <v>16116</v>
      </c>
      <c r="AG1447" s="138">
        <f t="shared" si="772"/>
        <v>26859.999999999996</v>
      </c>
      <c r="AH1447" s="29"/>
      <c r="AI1447" s="29"/>
      <c r="AJ1447" s="15"/>
      <c r="AK1447" s="51">
        <f t="shared" ca="1" si="773"/>
        <v>13297083.128811169</v>
      </c>
      <c r="AL1447" s="15">
        <f t="shared" ca="1" si="774"/>
        <v>15803074.92881117</v>
      </c>
      <c r="AM1447" s="49">
        <f t="shared" ca="1" si="775"/>
        <v>70683.686712214942</v>
      </c>
      <c r="AN1447" s="49">
        <f t="shared" ca="1" si="776"/>
        <v>0</v>
      </c>
      <c r="AO1447" s="15"/>
      <c r="AP1447" s="49">
        <f t="shared" ca="1" si="777"/>
        <v>515443.15598700248</v>
      </c>
      <c r="AQ1447" s="15">
        <f t="shared" si="787"/>
        <v>0</v>
      </c>
      <c r="AR1447" s="15">
        <f t="shared" si="788"/>
        <v>885786.65562830993</v>
      </c>
      <c r="AS1447" s="15"/>
      <c r="AT1447" s="15"/>
      <c r="AU1447" s="51">
        <f t="shared" si="778"/>
        <v>0</v>
      </c>
      <c r="AV1447" s="51">
        <f t="shared" ca="1" si="779"/>
        <v>0</v>
      </c>
      <c r="AW1447" s="51">
        <f t="shared" si="789"/>
        <v>0</v>
      </c>
      <c r="AX1447" s="15">
        <f t="shared" si="790"/>
        <v>0</v>
      </c>
      <c r="AY1447" s="51">
        <f t="shared" ca="1" si="791"/>
        <v>0</v>
      </c>
      <c r="AZ1447" s="52">
        <f t="shared" ca="1" si="780"/>
        <v>280888.3685575861</v>
      </c>
      <c r="BA1447" s="52">
        <f t="shared" ca="1" si="781"/>
        <v>220063.8836199808</v>
      </c>
      <c r="BB1447" s="52">
        <f t="shared" ca="1" si="792"/>
        <v>0</v>
      </c>
      <c r="BC1447" s="39">
        <f t="shared" ca="1" si="793"/>
        <v>130608.75253625936</v>
      </c>
      <c r="BD1447" s="51">
        <f t="shared" ca="1" si="794"/>
        <v>0</v>
      </c>
      <c r="BE1447" s="15">
        <f t="shared" ca="1" si="795"/>
        <v>1016395.4081645693</v>
      </c>
      <c r="BF1447" s="39">
        <v>-282493.37</v>
      </c>
      <c r="BG1447" s="15">
        <f t="shared" ca="1" si="796"/>
        <v>16607660.653687956</v>
      </c>
      <c r="BH1447" s="15"/>
      <c r="BI1447" s="15"/>
    </row>
    <row r="1448" spans="1:61" ht="11.25" x14ac:dyDescent="0.2">
      <c r="A1448" s="20">
        <v>50620</v>
      </c>
      <c r="B1448" s="20"/>
      <c r="C1448" s="20">
        <v>1</v>
      </c>
      <c r="D1448" s="20">
        <f t="shared" si="782"/>
        <v>5</v>
      </c>
      <c r="E1448" s="47">
        <f t="shared" si="797"/>
        <v>3</v>
      </c>
      <c r="F1448" s="47">
        <f t="shared" si="798"/>
        <v>53</v>
      </c>
      <c r="G1448" s="21" t="s">
        <v>1528</v>
      </c>
      <c r="H1448" s="29">
        <v>1102</v>
      </c>
      <c r="I1448" s="48"/>
      <c r="J1448" s="29">
        <f t="shared" si="783"/>
        <v>1776.358208955224</v>
      </c>
      <c r="K1448" s="125">
        <v>131406.9</v>
      </c>
      <c r="L1448" s="125">
        <v>191295.52</v>
      </c>
      <c r="M1448" s="125">
        <v>0</v>
      </c>
      <c r="N1448" s="126">
        <f t="shared" si="765"/>
        <v>169218.22080000001</v>
      </c>
      <c r="O1448" s="126">
        <f t="shared" ca="1" si="766"/>
        <v>386826.03287287464</v>
      </c>
      <c r="P1448" s="126">
        <f t="shared" ca="1" si="767"/>
        <v>65282</v>
      </c>
      <c r="Q1448" s="49">
        <f t="shared" si="784"/>
        <v>1</v>
      </c>
      <c r="R1448" s="49">
        <f t="shared" si="785"/>
        <v>0</v>
      </c>
      <c r="S1448" s="49">
        <f ca="1">OFFSET(V!$B$7,D1448,Q1448)*H1448</f>
        <v>4044.34</v>
      </c>
      <c r="T1448" s="49">
        <f ca="1">IF(R1448&gt;0,OFFSET(V!$I$7,D1448,R1448)*IF(R1448=1,H1448-9300,IF(R1448=2,H1448-18000,IF(R1448=3,H1448-45000,0))),0)</f>
        <v>0</v>
      </c>
      <c r="U1448" s="49">
        <f>IF(AND(I1448=1,H1448&gt;20000,H1448&lt;=45000),H1448*V!$G$7,0)+IF(AND(I1448=1,H1448&gt;45000,H1448&lt;=50000),V!$G$7/5000*(50000-H1448)*H1448,0)</f>
        <v>0</v>
      </c>
      <c r="V1448" s="50">
        <f t="shared" ca="1" si="768"/>
        <v>4044.34</v>
      </c>
      <c r="W1448" s="51">
        <v>0</v>
      </c>
      <c r="X1448" s="51">
        <v>0</v>
      </c>
      <c r="Y1448" s="52">
        <v>0</v>
      </c>
      <c r="Z1448" s="52">
        <v>90201.521769147468</v>
      </c>
      <c r="AA1448" s="52">
        <v>177104</v>
      </c>
      <c r="AB1448" s="138">
        <f t="shared" si="786"/>
        <v>176104</v>
      </c>
      <c r="AC1448" s="52">
        <v>88028.112555492917</v>
      </c>
      <c r="AD1448" s="138">
        <f t="shared" si="769"/>
        <v>0</v>
      </c>
      <c r="AE1448" s="138">
        <f t="shared" si="770"/>
        <v>1102</v>
      </c>
      <c r="AF1448" s="138">
        <f t="shared" si="771"/>
        <v>0</v>
      </c>
      <c r="AG1448" s="138">
        <f t="shared" si="772"/>
        <v>0</v>
      </c>
      <c r="AH1448" s="29"/>
      <c r="AI1448" s="29"/>
      <c r="AJ1448" s="15"/>
      <c r="AK1448" s="51">
        <f t="shared" ca="1" si="773"/>
        <v>879388.78522054118</v>
      </c>
      <c r="AL1448" s="15">
        <f t="shared" ca="1" si="774"/>
        <v>948715.12522054114</v>
      </c>
      <c r="AM1448" s="49">
        <f t="shared" ca="1" si="775"/>
        <v>4833.2975153177504</v>
      </c>
      <c r="AN1448" s="49">
        <f t="shared" ca="1" si="776"/>
        <v>0</v>
      </c>
      <c r="AO1448" s="15"/>
      <c r="AP1448" s="49">
        <f t="shared" ca="1" si="777"/>
        <v>51223.946379049739</v>
      </c>
      <c r="AQ1448" s="15">
        <f t="shared" si="787"/>
        <v>88028.112555492917</v>
      </c>
      <c r="AR1448" s="15">
        <f t="shared" si="788"/>
        <v>0</v>
      </c>
      <c r="AS1448" s="15"/>
      <c r="AT1448" s="15"/>
      <c r="AU1448" s="51">
        <f t="shared" si="778"/>
        <v>88052</v>
      </c>
      <c r="AV1448" s="51">
        <f t="shared" ca="1" si="779"/>
        <v>8703.0274867231892</v>
      </c>
      <c r="AW1448" s="51">
        <f t="shared" ca="1" si="789"/>
        <v>0</v>
      </c>
      <c r="AX1448" s="15">
        <f t="shared" ca="1" si="790"/>
        <v>59950.861310280001</v>
      </c>
      <c r="AY1448" s="51">
        <f t="shared" ca="1" si="791"/>
        <v>-4154.6660115319455</v>
      </c>
      <c r="AZ1448" s="52">
        <f t="shared" ca="1" si="780"/>
        <v>0</v>
      </c>
      <c r="BA1448" s="52">
        <f t="shared" ca="1" si="781"/>
        <v>0</v>
      </c>
      <c r="BB1448" s="52">
        <f t="shared" si="792"/>
        <v>0</v>
      </c>
      <c r="BC1448" s="39">
        <f t="shared" si="793"/>
        <v>0</v>
      </c>
      <c r="BD1448" s="51">
        <f t="shared" ca="1" si="794"/>
        <v>0</v>
      </c>
      <c r="BE1448" s="15">
        <f t="shared" ca="1" si="795"/>
        <v>143824.30785424096</v>
      </c>
      <c r="BF1448" s="39">
        <v>-18682.41</v>
      </c>
      <c r="BG1448" s="15">
        <f t="shared" ca="1" si="796"/>
        <v>1078690.3205901</v>
      </c>
      <c r="BH1448" s="15"/>
      <c r="BI1448" s="15"/>
    </row>
    <row r="1449" spans="1:61" ht="11.25" x14ac:dyDescent="0.2">
      <c r="A1449" s="20">
        <v>50621</v>
      </c>
      <c r="B1449" s="20"/>
      <c r="C1449" s="20">
        <v>1</v>
      </c>
      <c r="D1449" s="20">
        <f t="shared" si="782"/>
        <v>5</v>
      </c>
      <c r="E1449" s="47">
        <f t="shared" si="797"/>
        <v>3</v>
      </c>
      <c r="F1449" s="47">
        <f t="shared" si="798"/>
        <v>53</v>
      </c>
      <c r="G1449" s="21" t="s">
        <v>1529</v>
      </c>
      <c r="H1449" s="29">
        <v>1543</v>
      </c>
      <c r="I1449" s="48"/>
      <c r="J1449" s="29">
        <f t="shared" si="783"/>
        <v>2487.2238805970151</v>
      </c>
      <c r="K1449" s="125">
        <v>122189.40000000001</v>
      </c>
      <c r="L1449" s="125">
        <v>164209.19</v>
      </c>
      <c r="M1449" s="125">
        <v>0</v>
      </c>
      <c r="N1449" s="126">
        <f t="shared" si="765"/>
        <v>152017.95209999999</v>
      </c>
      <c r="O1449" s="126">
        <f t="shared" ca="1" si="766"/>
        <v>541626.65038370737</v>
      </c>
      <c r="P1449" s="126">
        <f t="shared" ca="1" si="767"/>
        <v>116883</v>
      </c>
      <c r="Q1449" s="49">
        <f t="shared" si="784"/>
        <v>1</v>
      </c>
      <c r="R1449" s="49">
        <f t="shared" si="785"/>
        <v>0</v>
      </c>
      <c r="S1449" s="49">
        <f ca="1">OFFSET(V!$B$7,D1449,Q1449)*H1449</f>
        <v>5662.8099999999995</v>
      </c>
      <c r="T1449" s="49">
        <f ca="1">IF(R1449&gt;0,OFFSET(V!$I$7,D1449,R1449)*IF(R1449=1,H1449-9300,IF(R1449=2,H1449-18000,IF(R1449=3,H1449-45000,0))),0)</f>
        <v>0</v>
      </c>
      <c r="U1449" s="49">
        <f>IF(AND(I1449=1,H1449&gt;20000,H1449&lt;=45000),H1449*V!$G$7,0)+IF(AND(I1449=1,H1449&gt;45000,H1449&lt;=50000),V!$G$7/5000*(50000-H1449)*H1449,0)</f>
        <v>0</v>
      </c>
      <c r="V1449" s="50">
        <f t="shared" ca="1" si="768"/>
        <v>5662.8099999999995</v>
      </c>
      <c r="W1449" s="51">
        <v>0</v>
      </c>
      <c r="X1449" s="51">
        <v>0</v>
      </c>
      <c r="Y1449" s="52">
        <v>0</v>
      </c>
      <c r="Z1449" s="52">
        <v>58995.806777468511</v>
      </c>
      <c r="AA1449" s="52">
        <v>36142</v>
      </c>
      <c r="AB1449" s="138">
        <f t="shared" si="786"/>
        <v>35142</v>
      </c>
      <c r="AC1449" s="52">
        <v>57574.300493513656</v>
      </c>
      <c r="AD1449" s="138">
        <f t="shared" si="769"/>
        <v>0</v>
      </c>
      <c r="AE1449" s="138">
        <f t="shared" si="770"/>
        <v>1543</v>
      </c>
      <c r="AF1449" s="138">
        <f t="shared" si="771"/>
        <v>0</v>
      </c>
      <c r="AG1449" s="138">
        <f t="shared" si="772"/>
        <v>0</v>
      </c>
      <c r="AH1449" s="29"/>
      <c r="AI1449" s="29"/>
      <c r="AJ1449" s="15"/>
      <c r="AK1449" s="51">
        <f t="shared" ca="1" si="773"/>
        <v>1231303.8979993602</v>
      </c>
      <c r="AL1449" s="15">
        <f t="shared" ca="1" si="774"/>
        <v>1353849.7079993603</v>
      </c>
      <c r="AM1449" s="49">
        <f t="shared" ca="1" si="775"/>
        <v>6767.4937079267593</v>
      </c>
      <c r="AN1449" s="49">
        <f t="shared" ca="1" si="776"/>
        <v>0</v>
      </c>
      <c r="AO1449" s="15"/>
      <c r="AP1449" s="49">
        <f t="shared" ca="1" si="777"/>
        <v>33502.739019104556</v>
      </c>
      <c r="AQ1449" s="15">
        <f t="shared" si="787"/>
        <v>57574.300493513656</v>
      </c>
      <c r="AR1449" s="15">
        <f t="shared" si="788"/>
        <v>0</v>
      </c>
      <c r="AS1449" s="15"/>
      <c r="AT1449" s="15"/>
      <c r="AU1449" s="51">
        <f t="shared" si="778"/>
        <v>17571</v>
      </c>
      <c r="AV1449" s="51">
        <f t="shared" ca="1" si="779"/>
        <v>12185.817978234012</v>
      </c>
      <c r="AW1449" s="51">
        <f t="shared" ca="1" si="789"/>
        <v>0</v>
      </c>
      <c r="AX1449" s="15">
        <f t="shared" ca="1" si="790"/>
        <v>5685.2565038249159</v>
      </c>
      <c r="AY1449" s="51">
        <f t="shared" ca="1" si="791"/>
        <v>-393.99503938790025</v>
      </c>
      <c r="AZ1449" s="52">
        <f t="shared" ca="1" si="780"/>
        <v>0</v>
      </c>
      <c r="BA1449" s="52">
        <f t="shared" ca="1" si="781"/>
        <v>0</v>
      </c>
      <c r="BB1449" s="52">
        <f t="shared" si="792"/>
        <v>0</v>
      </c>
      <c r="BC1449" s="39">
        <f t="shared" si="793"/>
        <v>0</v>
      </c>
      <c r="BD1449" s="51">
        <f t="shared" ca="1" si="794"/>
        <v>0</v>
      </c>
      <c r="BE1449" s="15">
        <f t="shared" ca="1" si="795"/>
        <v>62865.561957950675</v>
      </c>
      <c r="BF1449" s="39">
        <v>-26158.76</v>
      </c>
      <c r="BG1449" s="15">
        <f t="shared" ca="1" si="796"/>
        <v>1397324.0036652377</v>
      </c>
      <c r="BH1449" s="15"/>
      <c r="BI1449" s="15"/>
    </row>
    <row r="1450" spans="1:61" ht="11.25" x14ac:dyDescent="0.2">
      <c r="A1450" s="20">
        <v>50622</v>
      </c>
      <c r="B1450" s="20"/>
      <c r="C1450" s="20">
        <v>1</v>
      </c>
      <c r="D1450" s="20">
        <f t="shared" si="782"/>
        <v>5</v>
      </c>
      <c r="E1450" s="47">
        <f t="shared" si="797"/>
        <v>4</v>
      </c>
      <c r="F1450" s="47">
        <f t="shared" si="798"/>
        <v>54</v>
      </c>
      <c r="G1450" s="21" t="s">
        <v>1530</v>
      </c>
      <c r="H1450" s="29">
        <v>2726</v>
      </c>
      <c r="I1450" s="48"/>
      <c r="J1450" s="29">
        <f t="shared" si="783"/>
        <v>4394.1492537313434</v>
      </c>
      <c r="K1450" s="125">
        <v>183818.30000000002</v>
      </c>
      <c r="L1450" s="125">
        <v>229970.3</v>
      </c>
      <c r="M1450" s="125">
        <v>41565</v>
      </c>
      <c r="N1450" s="126">
        <f t="shared" si="765"/>
        <v>263602.59299999999</v>
      </c>
      <c r="O1450" s="126">
        <f t="shared" ca="1" si="766"/>
        <v>956885.44973816362</v>
      </c>
      <c r="P1450" s="126">
        <f t="shared" ca="1" si="767"/>
        <v>207985</v>
      </c>
      <c r="Q1450" s="49">
        <f t="shared" si="784"/>
        <v>1</v>
      </c>
      <c r="R1450" s="49">
        <f t="shared" si="785"/>
        <v>0</v>
      </c>
      <c r="S1450" s="49">
        <f ca="1">OFFSET(V!$B$7,D1450,Q1450)*H1450</f>
        <v>10004.42</v>
      </c>
      <c r="T1450" s="49">
        <f ca="1">IF(R1450&gt;0,OFFSET(V!$I$7,D1450,R1450)*IF(R1450=1,H1450-9300,IF(R1450=2,H1450-18000,IF(R1450=3,H1450-45000,0))),0)</f>
        <v>0</v>
      </c>
      <c r="U1450" s="49">
        <f>IF(AND(I1450=1,H1450&gt;20000,H1450&lt;=45000),H1450*V!$G$7,0)+IF(AND(I1450=1,H1450&gt;45000,H1450&lt;=50000),V!$G$7/5000*(50000-H1450)*H1450,0)</f>
        <v>0</v>
      </c>
      <c r="V1450" s="50">
        <f t="shared" ca="1" si="768"/>
        <v>10004.42</v>
      </c>
      <c r="W1450" s="51">
        <v>11175.94</v>
      </c>
      <c r="X1450" s="51">
        <v>0</v>
      </c>
      <c r="Y1450" s="52">
        <v>0</v>
      </c>
      <c r="Z1450" s="52">
        <v>99503.644542633512</v>
      </c>
      <c r="AA1450" s="52">
        <v>47068</v>
      </c>
      <c r="AB1450" s="138">
        <f t="shared" si="786"/>
        <v>46068</v>
      </c>
      <c r="AC1450" s="52">
        <v>97106.100315002332</v>
      </c>
      <c r="AD1450" s="138">
        <f t="shared" si="769"/>
        <v>0</v>
      </c>
      <c r="AE1450" s="138">
        <f t="shared" si="770"/>
        <v>2726</v>
      </c>
      <c r="AF1450" s="138">
        <f t="shared" si="771"/>
        <v>0</v>
      </c>
      <c r="AG1450" s="138">
        <f t="shared" si="772"/>
        <v>0</v>
      </c>
      <c r="AH1450" s="29"/>
      <c r="AI1450" s="29"/>
      <c r="AJ1450" s="15"/>
      <c r="AK1450" s="51">
        <f t="shared" ca="1" si="773"/>
        <v>2175330.1529139704</v>
      </c>
      <c r="AL1450" s="15">
        <f t="shared" ca="1" si="774"/>
        <v>2404495.5129139703</v>
      </c>
      <c r="AM1450" s="49">
        <f t="shared" ca="1" si="775"/>
        <v>11956.051748417593</v>
      </c>
      <c r="AN1450" s="49">
        <f t="shared" ca="1" si="776"/>
        <v>0</v>
      </c>
      <c r="AO1450" s="15"/>
      <c r="AP1450" s="49">
        <f t="shared" ca="1" si="777"/>
        <v>56506.467436508945</v>
      </c>
      <c r="AQ1450" s="15">
        <f t="shared" si="787"/>
        <v>97106.100315002332</v>
      </c>
      <c r="AR1450" s="15">
        <f t="shared" si="788"/>
        <v>0</v>
      </c>
      <c r="AS1450" s="15"/>
      <c r="AT1450" s="15"/>
      <c r="AU1450" s="51">
        <f t="shared" si="778"/>
        <v>23034</v>
      </c>
      <c r="AV1450" s="51">
        <f t="shared" ca="1" si="779"/>
        <v>21528.541677683679</v>
      </c>
      <c r="AW1450" s="51">
        <f t="shared" ca="1" si="789"/>
        <v>0</v>
      </c>
      <c r="AX1450" s="15">
        <f t="shared" ca="1" si="790"/>
        <v>3962.9087991902925</v>
      </c>
      <c r="AY1450" s="51">
        <f t="shared" ca="1" si="791"/>
        <v>-274.63429440293197</v>
      </c>
      <c r="AZ1450" s="52">
        <f t="shared" ca="1" si="780"/>
        <v>0</v>
      </c>
      <c r="BA1450" s="52">
        <f t="shared" ca="1" si="781"/>
        <v>0</v>
      </c>
      <c r="BB1450" s="52">
        <f t="shared" si="792"/>
        <v>0</v>
      </c>
      <c r="BC1450" s="39">
        <f t="shared" si="793"/>
        <v>0</v>
      </c>
      <c r="BD1450" s="51">
        <f t="shared" ca="1" si="794"/>
        <v>0</v>
      </c>
      <c r="BE1450" s="15">
        <f t="shared" ca="1" si="795"/>
        <v>100794.37481978969</v>
      </c>
      <c r="BF1450" s="39">
        <v>-46214.37</v>
      </c>
      <c r="BG1450" s="15">
        <f t="shared" ca="1" si="796"/>
        <v>2471031.5694821775</v>
      </c>
      <c r="BH1450" s="15"/>
      <c r="BI1450" s="15"/>
    </row>
    <row r="1451" spans="1:61" ht="11.25" x14ac:dyDescent="0.2">
      <c r="A1451" s="20">
        <v>50623</v>
      </c>
      <c r="B1451" s="20"/>
      <c r="C1451" s="20">
        <v>1</v>
      </c>
      <c r="D1451" s="20">
        <f t="shared" si="782"/>
        <v>5</v>
      </c>
      <c r="E1451" s="47">
        <f t="shared" si="797"/>
        <v>3</v>
      </c>
      <c r="F1451" s="47">
        <f t="shared" si="798"/>
        <v>53</v>
      </c>
      <c r="G1451" s="21" t="s">
        <v>1531</v>
      </c>
      <c r="H1451" s="29">
        <v>1910</v>
      </c>
      <c r="I1451" s="48"/>
      <c r="J1451" s="29">
        <f t="shared" si="783"/>
        <v>3078.8059701492539</v>
      </c>
      <c r="K1451" s="125">
        <v>210000.09999999998</v>
      </c>
      <c r="L1451" s="125">
        <v>357923.69</v>
      </c>
      <c r="M1451" s="125">
        <v>0</v>
      </c>
      <c r="N1451" s="126">
        <f t="shared" si="765"/>
        <v>290790.31109999999</v>
      </c>
      <c r="O1451" s="126">
        <f t="shared" ca="1" si="766"/>
        <v>670451.65407186083</v>
      </c>
      <c r="P1451" s="126">
        <f t="shared" ca="1" si="767"/>
        <v>113898</v>
      </c>
      <c r="Q1451" s="49">
        <f t="shared" si="784"/>
        <v>1</v>
      </c>
      <c r="R1451" s="49">
        <f t="shared" si="785"/>
        <v>0</v>
      </c>
      <c r="S1451" s="49">
        <f ca="1">OFFSET(V!$B$7,D1451,Q1451)*H1451</f>
        <v>7009.7</v>
      </c>
      <c r="T1451" s="49">
        <f ca="1">IF(R1451&gt;0,OFFSET(V!$I$7,D1451,R1451)*IF(R1451=1,H1451-9300,IF(R1451=2,H1451-18000,IF(R1451=3,H1451-45000,0))),0)</f>
        <v>0</v>
      </c>
      <c r="U1451" s="49">
        <f>IF(AND(I1451=1,H1451&gt;20000,H1451&lt;=45000),H1451*V!$G$7,0)+IF(AND(I1451=1,H1451&gt;45000,H1451&lt;=50000),V!$G$7/5000*(50000-H1451)*H1451,0)</f>
        <v>0</v>
      </c>
      <c r="V1451" s="50">
        <f t="shared" ca="1" si="768"/>
        <v>7009.7</v>
      </c>
      <c r="W1451" s="51">
        <v>0</v>
      </c>
      <c r="X1451" s="51">
        <v>0</v>
      </c>
      <c r="Y1451" s="52">
        <v>0</v>
      </c>
      <c r="Z1451" s="52">
        <v>174356.663735529</v>
      </c>
      <c r="AA1451" s="52">
        <v>113486</v>
      </c>
      <c r="AB1451" s="138">
        <f t="shared" si="786"/>
        <v>112486</v>
      </c>
      <c r="AC1451" s="52">
        <v>170155.5330673047</v>
      </c>
      <c r="AD1451" s="138">
        <f t="shared" si="769"/>
        <v>0</v>
      </c>
      <c r="AE1451" s="138">
        <f t="shared" si="770"/>
        <v>1910</v>
      </c>
      <c r="AF1451" s="138">
        <f t="shared" si="771"/>
        <v>0</v>
      </c>
      <c r="AG1451" s="138">
        <f t="shared" si="772"/>
        <v>0</v>
      </c>
      <c r="AH1451" s="29"/>
      <c r="AI1451" s="29"/>
      <c r="AJ1451" s="15"/>
      <c r="AK1451" s="51">
        <f t="shared" ca="1" si="773"/>
        <v>1524167.495255203</v>
      </c>
      <c r="AL1451" s="15">
        <f t="shared" ca="1" si="774"/>
        <v>1645075.1952552029</v>
      </c>
      <c r="AM1451" s="49">
        <f t="shared" ca="1" si="775"/>
        <v>8377.1309022294954</v>
      </c>
      <c r="AN1451" s="49">
        <f t="shared" ca="1" si="776"/>
        <v>0</v>
      </c>
      <c r="AO1451" s="15"/>
      <c r="AP1451" s="49">
        <f t="shared" ca="1" si="777"/>
        <v>99014.254070750991</v>
      </c>
      <c r="AQ1451" s="15">
        <f t="shared" si="787"/>
        <v>170155.5330673047</v>
      </c>
      <c r="AR1451" s="15">
        <f t="shared" si="788"/>
        <v>0</v>
      </c>
      <c r="AS1451" s="15"/>
      <c r="AT1451" s="15"/>
      <c r="AU1451" s="51">
        <f t="shared" si="778"/>
        <v>56243</v>
      </c>
      <c r="AV1451" s="51">
        <f t="shared" ca="1" si="779"/>
        <v>15084.194645772497</v>
      </c>
      <c r="AW1451" s="51">
        <f t="shared" ca="1" si="789"/>
        <v>0</v>
      </c>
      <c r="AX1451" s="15">
        <f t="shared" ca="1" si="790"/>
        <v>185.9156492187758</v>
      </c>
      <c r="AY1451" s="51">
        <f t="shared" ca="1" si="791"/>
        <v>-12.884175672196625</v>
      </c>
      <c r="AZ1451" s="52">
        <f t="shared" ca="1" si="780"/>
        <v>0</v>
      </c>
      <c r="BA1451" s="52">
        <f t="shared" ca="1" si="781"/>
        <v>0</v>
      </c>
      <c r="BB1451" s="52">
        <f t="shared" si="792"/>
        <v>0</v>
      </c>
      <c r="BC1451" s="39">
        <f t="shared" si="793"/>
        <v>0</v>
      </c>
      <c r="BD1451" s="51">
        <f t="shared" ca="1" si="794"/>
        <v>0</v>
      </c>
      <c r="BE1451" s="15">
        <f t="shared" ca="1" si="795"/>
        <v>170328.56454085128</v>
      </c>
      <c r="BF1451" s="39">
        <v>-32380.58</v>
      </c>
      <c r="BG1451" s="15">
        <f t="shared" ca="1" si="796"/>
        <v>1791400.3106982838</v>
      </c>
      <c r="BH1451" s="15"/>
      <c r="BI1451" s="15"/>
    </row>
    <row r="1452" spans="1:61" ht="11.25" x14ac:dyDescent="0.2">
      <c r="A1452" s="20">
        <v>50624</v>
      </c>
      <c r="B1452" s="20"/>
      <c r="C1452" s="20">
        <v>1</v>
      </c>
      <c r="D1452" s="20">
        <f t="shared" si="782"/>
        <v>5</v>
      </c>
      <c r="E1452" s="47">
        <f t="shared" si="797"/>
        <v>4</v>
      </c>
      <c r="F1452" s="47">
        <f t="shared" si="798"/>
        <v>54</v>
      </c>
      <c r="G1452" s="21" t="s">
        <v>1532</v>
      </c>
      <c r="H1452" s="29">
        <v>2852</v>
      </c>
      <c r="I1452" s="48"/>
      <c r="J1452" s="29">
        <f t="shared" si="783"/>
        <v>4597.2537313432831</v>
      </c>
      <c r="K1452" s="125">
        <v>223712.44999999998</v>
      </c>
      <c r="L1452" s="125">
        <v>645932.34</v>
      </c>
      <c r="M1452" s="125">
        <v>0</v>
      </c>
      <c r="N1452" s="126">
        <f t="shared" si="765"/>
        <v>412986.57659999997</v>
      </c>
      <c r="O1452" s="126">
        <f t="shared" ca="1" si="766"/>
        <v>1001114.1975984013</v>
      </c>
      <c r="P1452" s="126">
        <f t="shared" ca="1" si="767"/>
        <v>176438</v>
      </c>
      <c r="Q1452" s="49">
        <f t="shared" si="784"/>
        <v>1</v>
      </c>
      <c r="R1452" s="49">
        <f t="shared" si="785"/>
        <v>0</v>
      </c>
      <c r="S1452" s="49">
        <f ca="1">OFFSET(V!$B$7,D1452,Q1452)*H1452</f>
        <v>10466.84</v>
      </c>
      <c r="T1452" s="49">
        <f ca="1">IF(R1452&gt;0,OFFSET(V!$I$7,D1452,R1452)*IF(R1452=1,H1452-9300,IF(R1452=2,H1452-18000,IF(R1452=3,H1452-45000,0))),0)</f>
        <v>0</v>
      </c>
      <c r="U1452" s="49">
        <f>IF(AND(I1452=1,H1452&gt;20000,H1452&lt;=45000),H1452*V!$G$7,0)+IF(AND(I1452=1,H1452&gt;45000,H1452&lt;=50000),V!$G$7/5000*(50000-H1452)*H1452,0)</f>
        <v>0</v>
      </c>
      <c r="V1452" s="50">
        <f t="shared" ca="1" si="768"/>
        <v>10466.84</v>
      </c>
      <c r="W1452" s="51">
        <v>10773.79</v>
      </c>
      <c r="X1452" s="51">
        <v>0</v>
      </c>
      <c r="Y1452" s="52">
        <v>0</v>
      </c>
      <c r="Z1452" s="52">
        <v>158717.46982260561</v>
      </c>
      <c r="AA1452" s="52">
        <v>183655</v>
      </c>
      <c r="AB1452" s="138">
        <f t="shared" si="786"/>
        <v>182655</v>
      </c>
      <c r="AC1452" s="52">
        <v>154893.16614662949</v>
      </c>
      <c r="AD1452" s="138">
        <f t="shared" si="769"/>
        <v>0</v>
      </c>
      <c r="AE1452" s="138">
        <f t="shared" si="770"/>
        <v>2852</v>
      </c>
      <c r="AF1452" s="138">
        <f t="shared" si="771"/>
        <v>0</v>
      </c>
      <c r="AG1452" s="138">
        <f t="shared" si="772"/>
        <v>0</v>
      </c>
      <c r="AH1452" s="29"/>
      <c r="AI1452" s="29"/>
      <c r="AJ1452" s="15"/>
      <c r="AK1452" s="51">
        <f t="shared" ca="1" si="773"/>
        <v>2275877.3279936328</v>
      </c>
      <c r="AL1452" s="15">
        <f t="shared" ca="1" si="774"/>
        <v>2473555.9579936326</v>
      </c>
      <c r="AM1452" s="49">
        <f t="shared" ca="1" si="775"/>
        <v>12508.679232020168</v>
      </c>
      <c r="AN1452" s="49">
        <f t="shared" ca="1" si="776"/>
        <v>0</v>
      </c>
      <c r="AO1452" s="15"/>
      <c r="AP1452" s="49">
        <f t="shared" ca="1" si="777"/>
        <v>90133.015542897701</v>
      </c>
      <c r="AQ1452" s="15">
        <f t="shared" si="787"/>
        <v>154893.16614662949</v>
      </c>
      <c r="AR1452" s="15">
        <f t="shared" si="788"/>
        <v>0</v>
      </c>
      <c r="AS1452" s="15"/>
      <c r="AT1452" s="15"/>
      <c r="AU1452" s="51">
        <f t="shared" si="778"/>
        <v>91327.5</v>
      </c>
      <c r="AV1452" s="51">
        <f t="shared" ca="1" si="779"/>
        <v>22523.624675258197</v>
      </c>
      <c r="AW1452" s="51">
        <f t="shared" ca="1" si="789"/>
        <v>0</v>
      </c>
      <c r="AX1452" s="15">
        <f t="shared" ca="1" si="790"/>
        <v>49090.974071526405</v>
      </c>
      <c r="AY1452" s="51">
        <f t="shared" ca="1" si="791"/>
        <v>-3402.0629060252304</v>
      </c>
      <c r="AZ1452" s="52">
        <f t="shared" ca="1" si="780"/>
        <v>0</v>
      </c>
      <c r="BA1452" s="52">
        <f t="shared" ca="1" si="781"/>
        <v>0</v>
      </c>
      <c r="BB1452" s="52">
        <f t="shared" si="792"/>
        <v>0</v>
      </c>
      <c r="BC1452" s="39">
        <f t="shared" si="793"/>
        <v>0</v>
      </c>
      <c r="BD1452" s="51">
        <f t="shared" ca="1" si="794"/>
        <v>0</v>
      </c>
      <c r="BE1452" s="15">
        <f t="shared" ca="1" si="795"/>
        <v>200582.07731213066</v>
      </c>
      <c r="BF1452" s="39">
        <v>-48350.47</v>
      </c>
      <c r="BG1452" s="15">
        <f t="shared" ca="1" si="796"/>
        <v>2638296.2445377833</v>
      </c>
      <c r="BH1452" s="15"/>
      <c r="BI1452" s="15"/>
    </row>
    <row r="1453" spans="1:61" ht="11.25" x14ac:dyDescent="0.2">
      <c r="A1453" s="20">
        <v>50625</v>
      </c>
      <c r="B1453" s="20"/>
      <c r="C1453" s="20">
        <v>1</v>
      </c>
      <c r="D1453" s="20">
        <f t="shared" si="782"/>
        <v>5</v>
      </c>
      <c r="E1453" s="47">
        <f t="shared" si="797"/>
        <v>2</v>
      </c>
      <c r="F1453" s="47">
        <f t="shared" si="798"/>
        <v>52</v>
      </c>
      <c r="G1453" s="21" t="s">
        <v>1533</v>
      </c>
      <c r="H1453" s="29">
        <v>599</v>
      </c>
      <c r="I1453" s="48"/>
      <c r="J1453" s="29">
        <f t="shared" si="783"/>
        <v>965.55223880597009</v>
      </c>
      <c r="K1453" s="125">
        <v>81408</v>
      </c>
      <c r="L1453" s="125">
        <v>114012.88</v>
      </c>
      <c r="M1453" s="125">
        <v>0</v>
      </c>
      <c r="N1453" s="126">
        <f t="shared" si="765"/>
        <v>103078.78320000001</v>
      </c>
      <c r="O1453" s="126">
        <f t="shared" ca="1" si="766"/>
        <v>210262.06324033748</v>
      </c>
      <c r="P1453" s="126">
        <f t="shared" ca="1" si="767"/>
        <v>32155</v>
      </c>
      <c r="Q1453" s="49">
        <f t="shared" si="784"/>
        <v>1</v>
      </c>
      <c r="R1453" s="49">
        <f t="shared" si="785"/>
        <v>0</v>
      </c>
      <c r="S1453" s="49">
        <f ca="1">OFFSET(V!$B$7,D1453,Q1453)*H1453</f>
        <v>2198.33</v>
      </c>
      <c r="T1453" s="49">
        <f ca="1">IF(R1453&gt;0,OFFSET(V!$I$7,D1453,R1453)*IF(R1453=1,H1453-9300,IF(R1453=2,H1453-18000,IF(R1453=3,H1453-45000,0))),0)</f>
        <v>0</v>
      </c>
      <c r="U1453" s="49">
        <f>IF(AND(I1453=1,H1453&gt;20000,H1453&lt;=45000),H1453*V!$G$7,0)+IF(AND(I1453=1,H1453&gt;45000,H1453&lt;=50000),V!$G$7/5000*(50000-H1453)*H1453,0)</f>
        <v>0</v>
      </c>
      <c r="V1453" s="50">
        <f t="shared" ca="1" si="768"/>
        <v>2198.33</v>
      </c>
      <c r="W1453" s="51">
        <v>0</v>
      </c>
      <c r="X1453" s="51">
        <v>0</v>
      </c>
      <c r="Y1453" s="52">
        <v>0</v>
      </c>
      <c r="Z1453" s="52">
        <v>82963.307486028643</v>
      </c>
      <c r="AA1453" s="52">
        <v>199263</v>
      </c>
      <c r="AB1453" s="138">
        <f t="shared" si="786"/>
        <v>198263</v>
      </c>
      <c r="AC1453" s="52">
        <v>80964.303330124647</v>
      </c>
      <c r="AD1453" s="138">
        <f t="shared" si="769"/>
        <v>0</v>
      </c>
      <c r="AE1453" s="138">
        <f t="shared" si="770"/>
        <v>599</v>
      </c>
      <c r="AF1453" s="138">
        <f t="shared" si="771"/>
        <v>0</v>
      </c>
      <c r="AG1453" s="138">
        <f t="shared" si="772"/>
        <v>0</v>
      </c>
      <c r="AH1453" s="29"/>
      <c r="AI1453" s="29"/>
      <c r="AJ1453" s="15"/>
      <c r="AK1453" s="51">
        <f t="shared" ca="1" si="773"/>
        <v>477998.0783549039</v>
      </c>
      <c r="AL1453" s="15">
        <f t="shared" ca="1" si="774"/>
        <v>512351.40835490392</v>
      </c>
      <c r="AM1453" s="49">
        <f t="shared" ca="1" si="775"/>
        <v>2627.1735133169987</v>
      </c>
      <c r="AN1453" s="49">
        <f t="shared" ca="1" si="776"/>
        <v>0</v>
      </c>
      <c r="AO1453" s="15"/>
      <c r="AP1453" s="49">
        <f t="shared" ca="1" si="777"/>
        <v>47113.484681214293</v>
      </c>
      <c r="AQ1453" s="15">
        <f t="shared" si="787"/>
        <v>80964.303330124647</v>
      </c>
      <c r="AR1453" s="15">
        <f t="shared" si="788"/>
        <v>0</v>
      </c>
      <c r="AS1453" s="15"/>
      <c r="AT1453" s="15"/>
      <c r="AU1453" s="51">
        <f t="shared" si="778"/>
        <v>99131.5</v>
      </c>
      <c r="AV1453" s="51">
        <f t="shared" ca="1" si="779"/>
        <v>4730.5929805328406</v>
      </c>
      <c r="AW1453" s="51">
        <f t="shared" ca="1" si="789"/>
        <v>0</v>
      </c>
      <c r="AX1453" s="15">
        <f t="shared" ca="1" si="790"/>
        <v>70011.274331622495</v>
      </c>
      <c r="AY1453" s="51">
        <f t="shared" ca="1" si="791"/>
        <v>-4851.8646026483975</v>
      </c>
      <c r="AZ1453" s="52">
        <f t="shared" ca="1" si="780"/>
        <v>0</v>
      </c>
      <c r="BA1453" s="52">
        <f t="shared" ca="1" si="781"/>
        <v>0</v>
      </c>
      <c r="BB1453" s="52">
        <f t="shared" si="792"/>
        <v>0</v>
      </c>
      <c r="BC1453" s="39">
        <f t="shared" si="793"/>
        <v>0</v>
      </c>
      <c r="BD1453" s="51">
        <f t="shared" ca="1" si="794"/>
        <v>0</v>
      </c>
      <c r="BE1453" s="15">
        <f t="shared" ca="1" si="795"/>
        <v>146123.71305909875</v>
      </c>
      <c r="BF1453" s="39">
        <v>-10154.959999999999</v>
      </c>
      <c r="BG1453" s="15">
        <f t="shared" ca="1" si="796"/>
        <v>650947.33492731978</v>
      </c>
      <c r="BH1453" s="15"/>
      <c r="BI1453" s="15"/>
    </row>
    <row r="1454" spans="1:61" ht="11.25" x14ac:dyDescent="0.2">
      <c r="A1454" s="20">
        <v>50626</v>
      </c>
      <c r="B1454" s="20"/>
      <c r="C1454" s="20">
        <v>1</v>
      </c>
      <c r="D1454" s="20">
        <f t="shared" si="782"/>
        <v>5</v>
      </c>
      <c r="E1454" s="47">
        <f t="shared" si="797"/>
        <v>3</v>
      </c>
      <c r="F1454" s="47">
        <f t="shared" si="798"/>
        <v>53</v>
      </c>
      <c r="G1454" s="21" t="s">
        <v>1534</v>
      </c>
      <c r="H1454" s="29">
        <v>1144</v>
      </c>
      <c r="I1454" s="48"/>
      <c r="J1454" s="29">
        <f t="shared" si="783"/>
        <v>1844.0597014925372</v>
      </c>
      <c r="K1454" s="125">
        <v>259354.55000000002</v>
      </c>
      <c r="L1454" s="125">
        <v>278853.52</v>
      </c>
      <c r="M1454" s="125">
        <v>0</v>
      </c>
      <c r="N1454" s="126">
        <f t="shared" si="765"/>
        <v>295488.14880000002</v>
      </c>
      <c r="O1454" s="126">
        <f t="shared" ca="1" si="766"/>
        <v>401568.94882628723</v>
      </c>
      <c r="P1454" s="126">
        <f t="shared" ca="1" si="767"/>
        <v>31824</v>
      </c>
      <c r="Q1454" s="49">
        <f t="shared" si="784"/>
        <v>1</v>
      </c>
      <c r="R1454" s="49">
        <f t="shared" si="785"/>
        <v>0</v>
      </c>
      <c r="S1454" s="49">
        <f ca="1">OFFSET(V!$B$7,D1454,Q1454)*H1454</f>
        <v>4198.4799999999996</v>
      </c>
      <c r="T1454" s="49">
        <f ca="1">IF(R1454&gt;0,OFFSET(V!$I$7,D1454,R1454)*IF(R1454=1,H1454-9300,IF(R1454=2,H1454-18000,IF(R1454=3,H1454-45000,0))),0)</f>
        <v>0</v>
      </c>
      <c r="U1454" s="49">
        <f>IF(AND(I1454=1,H1454&gt;20000,H1454&lt;=45000),H1454*V!$G$7,0)+IF(AND(I1454=1,H1454&gt;45000,H1454&lt;=50000),V!$G$7/5000*(50000-H1454)*H1454,0)</f>
        <v>0</v>
      </c>
      <c r="V1454" s="50">
        <f t="shared" ca="1" si="768"/>
        <v>4198.4799999999996</v>
      </c>
      <c r="W1454" s="51">
        <v>0</v>
      </c>
      <c r="X1454" s="51">
        <v>0</v>
      </c>
      <c r="Y1454" s="52">
        <v>0</v>
      </c>
      <c r="Z1454" s="52">
        <v>193406.05946091289</v>
      </c>
      <c r="AA1454" s="52">
        <v>405354</v>
      </c>
      <c r="AB1454" s="138">
        <f t="shared" si="786"/>
        <v>404354</v>
      </c>
      <c r="AC1454" s="52">
        <v>188745.93285368368</v>
      </c>
      <c r="AD1454" s="138">
        <f t="shared" si="769"/>
        <v>0</v>
      </c>
      <c r="AE1454" s="138">
        <f t="shared" si="770"/>
        <v>1144</v>
      </c>
      <c r="AF1454" s="138">
        <f t="shared" si="771"/>
        <v>0</v>
      </c>
      <c r="AG1454" s="138">
        <f t="shared" si="772"/>
        <v>0</v>
      </c>
      <c r="AH1454" s="29"/>
      <c r="AI1454" s="29"/>
      <c r="AJ1454" s="15"/>
      <c r="AK1454" s="51">
        <f t="shared" ca="1" si="773"/>
        <v>912904.51024709526</v>
      </c>
      <c r="AL1454" s="15">
        <f t="shared" ca="1" si="774"/>
        <v>948926.99024709524</v>
      </c>
      <c r="AM1454" s="49">
        <f t="shared" ca="1" si="775"/>
        <v>5017.5066765186084</v>
      </c>
      <c r="AN1454" s="49">
        <f t="shared" ca="1" si="776"/>
        <v>0</v>
      </c>
      <c r="AO1454" s="15"/>
      <c r="AP1454" s="49">
        <f t="shared" ca="1" si="777"/>
        <v>109832.08958008628</v>
      </c>
      <c r="AQ1454" s="15">
        <f t="shared" si="787"/>
        <v>188745.93285368368</v>
      </c>
      <c r="AR1454" s="15">
        <f t="shared" si="788"/>
        <v>0</v>
      </c>
      <c r="AS1454" s="15"/>
      <c r="AT1454" s="15"/>
      <c r="AU1454" s="51">
        <f t="shared" si="778"/>
        <v>202177</v>
      </c>
      <c r="AV1454" s="51">
        <f t="shared" ca="1" si="779"/>
        <v>9034.7218192480286</v>
      </c>
      <c r="AW1454" s="51">
        <f t="shared" ca="1" si="789"/>
        <v>0</v>
      </c>
      <c r="AX1454" s="15">
        <f t="shared" ca="1" si="790"/>
        <v>132297.87854565066</v>
      </c>
      <c r="AY1454" s="51">
        <f t="shared" ca="1" si="791"/>
        <v>-9168.4003762118591</v>
      </c>
      <c r="AZ1454" s="52">
        <f t="shared" ca="1" si="780"/>
        <v>0</v>
      </c>
      <c r="BA1454" s="52">
        <f t="shared" ca="1" si="781"/>
        <v>0</v>
      </c>
      <c r="BB1454" s="52">
        <f t="shared" si="792"/>
        <v>0</v>
      </c>
      <c r="BC1454" s="39">
        <f t="shared" si="793"/>
        <v>0</v>
      </c>
      <c r="BD1454" s="51">
        <f t="shared" ca="1" si="794"/>
        <v>0</v>
      </c>
      <c r="BE1454" s="15">
        <f t="shared" ca="1" si="795"/>
        <v>311875.41102312249</v>
      </c>
      <c r="BF1454" s="39">
        <v>-19394.439999999999</v>
      </c>
      <c r="BG1454" s="15">
        <f t="shared" ca="1" si="796"/>
        <v>1246425.4679467364</v>
      </c>
      <c r="BH1454" s="15"/>
      <c r="BI1454" s="15"/>
    </row>
    <row r="1455" spans="1:61" ht="11.25" x14ac:dyDescent="0.2">
      <c r="A1455" s="20">
        <v>50627</v>
      </c>
      <c r="B1455" s="20"/>
      <c r="C1455" s="20">
        <v>1</v>
      </c>
      <c r="D1455" s="20">
        <f t="shared" si="782"/>
        <v>5</v>
      </c>
      <c r="E1455" s="47">
        <f t="shared" si="797"/>
        <v>1</v>
      </c>
      <c r="F1455" s="47">
        <f t="shared" si="798"/>
        <v>51</v>
      </c>
      <c r="G1455" s="21" t="s">
        <v>1535</v>
      </c>
      <c r="H1455" s="29">
        <v>422</v>
      </c>
      <c r="I1455" s="48"/>
      <c r="J1455" s="29">
        <f t="shared" si="783"/>
        <v>680.2388059701492</v>
      </c>
      <c r="K1455" s="125">
        <v>30991.05</v>
      </c>
      <c r="L1455" s="125">
        <v>67405.64</v>
      </c>
      <c r="M1455" s="125">
        <v>0</v>
      </c>
      <c r="N1455" s="126">
        <f t="shared" si="765"/>
        <v>48601.755599999997</v>
      </c>
      <c r="O1455" s="126">
        <f t="shared" ca="1" si="766"/>
        <v>148131.20315095561</v>
      </c>
      <c r="P1455" s="126">
        <f t="shared" ca="1" si="767"/>
        <v>29859</v>
      </c>
      <c r="Q1455" s="49">
        <f t="shared" si="784"/>
        <v>1</v>
      </c>
      <c r="R1455" s="49">
        <f t="shared" si="785"/>
        <v>0</v>
      </c>
      <c r="S1455" s="49">
        <f ca="1">OFFSET(V!$B$7,D1455,Q1455)*H1455</f>
        <v>1548.74</v>
      </c>
      <c r="T1455" s="49">
        <f ca="1">IF(R1455&gt;0,OFFSET(V!$I$7,D1455,R1455)*IF(R1455=1,H1455-9300,IF(R1455=2,H1455-18000,IF(R1455=3,H1455-45000,0))),0)</f>
        <v>0</v>
      </c>
      <c r="U1455" s="49">
        <f>IF(AND(I1455=1,H1455&gt;20000,H1455&lt;=45000),H1455*V!$G$7,0)+IF(AND(I1455=1,H1455&gt;45000,H1455&lt;=50000),V!$G$7/5000*(50000-H1455)*H1455,0)</f>
        <v>0</v>
      </c>
      <c r="V1455" s="50">
        <f t="shared" ca="1" si="768"/>
        <v>1548.74</v>
      </c>
      <c r="W1455" s="51">
        <v>0</v>
      </c>
      <c r="X1455" s="51">
        <v>0</v>
      </c>
      <c r="Y1455" s="52">
        <v>0</v>
      </c>
      <c r="Z1455" s="52">
        <v>35842.954005363252</v>
      </c>
      <c r="AA1455" s="52">
        <v>21663</v>
      </c>
      <c r="AB1455" s="138">
        <f t="shared" si="786"/>
        <v>20663</v>
      </c>
      <c r="AC1455" s="52">
        <v>34979.31661929757</v>
      </c>
      <c r="AD1455" s="138">
        <f t="shared" si="769"/>
        <v>0</v>
      </c>
      <c r="AE1455" s="138">
        <f t="shared" si="770"/>
        <v>422</v>
      </c>
      <c r="AF1455" s="138">
        <f t="shared" si="771"/>
        <v>0</v>
      </c>
      <c r="AG1455" s="138">
        <f t="shared" si="772"/>
        <v>0</v>
      </c>
      <c r="AH1455" s="29"/>
      <c r="AI1455" s="29"/>
      <c r="AJ1455" s="15"/>
      <c r="AK1455" s="51">
        <f t="shared" ca="1" si="773"/>
        <v>336753.23717156838</v>
      </c>
      <c r="AL1455" s="15">
        <f t="shared" ca="1" si="774"/>
        <v>368160.97717156837</v>
      </c>
      <c r="AM1455" s="49">
        <f t="shared" ca="1" si="775"/>
        <v>1850.8634768276684</v>
      </c>
      <c r="AN1455" s="49">
        <f t="shared" ca="1" si="776"/>
        <v>0</v>
      </c>
      <c r="AO1455" s="15"/>
      <c r="AP1455" s="49">
        <f t="shared" ca="1" si="777"/>
        <v>20354.618392540964</v>
      </c>
      <c r="AQ1455" s="15">
        <f t="shared" si="787"/>
        <v>34979.31661929757</v>
      </c>
      <c r="AR1455" s="15">
        <f t="shared" si="788"/>
        <v>0</v>
      </c>
      <c r="AS1455" s="15"/>
      <c r="AT1455" s="15"/>
      <c r="AU1455" s="51">
        <f t="shared" si="778"/>
        <v>10331.5</v>
      </c>
      <c r="AV1455" s="51">
        <f t="shared" ca="1" si="779"/>
        <v>3332.7382934638708</v>
      </c>
      <c r="AW1455" s="51">
        <f t="shared" ca="1" si="789"/>
        <v>0</v>
      </c>
      <c r="AX1455" s="15">
        <f t="shared" ca="1" si="790"/>
        <v>0</v>
      </c>
      <c r="AY1455" s="51">
        <f t="shared" ca="1" si="791"/>
        <v>0</v>
      </c>
      <c r="AZ1455" s="52">
        <f t="shared" ca="1" si="780"/>
        <v>0</v>
      </c>
      <c r="BA1455" s="52">
        <f t="shared" ca="1" si="781"/>
        <v>0</v>
      </c>
      <c r="BB1455" s="52">
        <f t="shared" si="792"/>
        <v>0</v>
      </c>
      <c r="BC1455" s="39">
        <f t="shared" si="793"/>
        <v>0</v>
      </c>
      <c r="BD1455" s="51">
        <f t="shared" ca="1" si="794"/>
        <v>0</v>
      </c>
      <c r="BE1455" s="15">
        <f t="shared" ca="1" si="795"/>
        <v>34018.856686004838</v>
      </c>
      <c r="BF1455" s="39">
        <v>-7154.24</v>
      </c>
      <c r="BG1455" s="15">
        <f t="shared" ca="1" si="796"/>
        <v>396876.45733440091</v>
      </c>
      <c r="BH1455" s="15"/>
      <c r="BI1455" s="15"/>
    </row>
    <row r="1456" spans="1:61" ht="11.25" x14ac:dyDescent="0.2">
      <c r="A1456" s="20">
        <v>50628</v>
      </c>
      <c r="B1456" s="20"/>
      <c r="C1456" s="20">
        <v>1</v>
      </c>
      <c r="D1456" s="20">
        <f t="shared" si="782"/>
        <v>5</v>
      </c>
      <c r="E1456" s="47">
        <f t="shared" si="797"/>
        <v>5</v>
      </c>
      <c r="F1456" s="47">
        <f t="shared" si="798"/>
        <v>55</v>
      </c>
      <c r="G1456" s="21" t="s">
        <v>1536</v>
      </c>
      <c r="H1456" s="29">
        <v>9534</v>
      </c>
      <c r="I1456" s="48"/>
      <c r="J1456" s="29">
        <f t="shared" si="783"/>
        <v>15660.4776119403</v>
      </c>
      <c r="K1456" s="125">
        <v>1554145.3</v>
      </c>
      <c r="L1456" s="125">
        <v>4057187.04</v>
      </c>
      <c r="M1456" s="125">
        <v>0</v>
      </c>
      <c r="N1456" s="126">
        <f t="shared" si="765"/>
        <v>2701287.5615999997</v>
      </c>
      <c r="O1456" s="126">
        <f t="shared" ca="1" si="766"/>
        <v>3410280.8752094633</v>
      </c>
      <c r="P1456" s="126">
        <f t="shared" ca="1" si="767"/>
        <v>212698</v>
      </c>
      <c r="Q1456" s="49">
        <f t="shared" si="784"/>
        <v>1</v>
      </c>
      <c r="R1456" s="49">
        <f t="shared" si="785"/>
        <v>1</v>
      </c>
      <c r="S1456" s="49">
        <f ca="1">OFFSET(V!$B$7,D1456,Q1456)*H1456</f>
        <v>34989.78</v>
      </c>
      <c r="T1456" s="49">
        <f ca="1">IF(R1456&gt;0,OFFSET(V!$I$7,D1456,R1456)*IF(R1456=1,H1456-9300,IF(R1456=2,H1456-18000,IF(R1456=3,H1456-45000,0))),0)</f>
        <v>286683.42857142858</v>
      </c>
      <c r="U1456" s="49">
        <f>IF(AND(I1456=1,H1456&gt;20000,H1456&lt;=45000),H1456*V!$G$7,0)+IF(AND(I1456=1,H1456&gt;45000,H1456&lt;=50000),V!$G$7/5000*(50000-H1456)*H1456,0)</f>
        <v>0</v>
      </c>
      <c r="V1456" s="50">
        <f t="shared" ca="1" si="768"/>
        <v>321673.20857142855</v>
      </c>
      <c r="W1456" s="51">
        <v>39893.039999999994</v>
      </c>
      <c r="X1456" s="51">
        <v>650000</v>
      </c>
      <c r="Y1456" s="52">
        <v>0</v>
      </c>
      <c r="Z1456" s="52">
        <v>1624309.8188266244</v>
      </c>
      <c r="AA1456" s="52">
        <v>1434396</v>
      </c>
      <c r="AB1456" s="138">
        <f t="shared" si="786"/>
        <v>1433396</v>
      </c>
      <c r="AC1456" s="52">
        <v>1585172.0098758796</v>
      </c>
      <c r="AD1456" s="138">
        <f t="shared" si="769"/>
        <v>0</v>
      </c>
      <c r="AE1456" s="138">
        <f t="shared" si="770"/>
        <v>9534</v>
      </c>
      <c r="AF1456" s="138">
        <f t="shared" si="771"/>
        <v>0</v>
      </c>
      <c r="AG1456" s="138">
        <f t="shared" si="772"/>
        <v>0</v>
      </c>
      <c r="AH1456" s="29"/>
      <c r="AI1456" s="29"/>
      <c r="AJ1456" s="15"/>
      <c r="AK1456" s="51">
        <f t="shared" ca="1" si="773"/>
        <v>7752742.8385277884</v>
      </c>
      <c r="AL1456" s="15">
        <f t="shared" ca="1" si="774"/>
        <v>8977007.0870992169</v>
      </c>
      <c r="AM1456" s="49">
        <f t="shared" ca="1" si="775"/>
        <v>41815.479592594762</v>
      </c>
      <c r="AN1456" s="49">
        <f t="shared" ca="1" si="776"/>
        <v>0</v>
      </c>
      <c r="AO1456" s="15"/>
      <c r="AP1456" s="49">
        <f t="shared" ca="1" si="777"/>
        <v>922418.57377397327</v>
      </c>
      <c r="AQ1456" s="15">
        <f t="shared" si="787"/>
        <v>1585172.0098758796</v>
      </c>
      <c r="AR1456" s="15">
        <f t="shared" si="788"/>
        <v>0</v>
      </c>
      <c r="AS1456" s="15"/>
      <c r="AT1456" s="15"/>
      <c r="AU1456" s="51">
        <f t="shared" si="778"/>
        <v>716698</v>
      </c>
      <c r="AV1456" s="51">
        <f t="shared" ca="1" si="779"/>
        <v>75294.613483138732</v>
      </c>
      <c r="AW1456" s="51">
        <f t="shared" ca="1" si="789"/>
        <v>0</v>
      </c>
      <c r="AX1456" s="15">
        <f t="shared" ca="1" si="790"/>
        <v>129239.17738123238</v>
      </c>
      <c r="AY1456" s="51">
        <f t="shared" ca="1" si="791"/>
        <v>-8956.4287466222304</v>
      </c>
      <c r="AZ1456" s="52">
        <f t="shared" ca="1" si="780"/>
        <v>0</v>
      </c>
      <c r="BA1456" s="52">
        <f t="shared" ca="1" si="781"/>
        <v>0</v>
      </c>
      <c r="BB1456" s="52">
        <f t="shared" si="792"/>
        <v>0</v>
      </c>
      <c r="BC1456" s="39">
        <f t="shared" si="793"/>
        <v>0</v>
      </c>
      <c r="BD1456" s="51">
        <f t="shared" ca="1" si="794"/>
        <v>0</v>
      </c>
      <c r="BE1456" s="15">
        <f t="shared" ca="1" si="795"/>
        <v>1705454.7585104897</v>
      </c>
      <c r="BF1456" s="39">
        <v>-164705.18</v>
      </c>
      <c r="BG1456" s="15">
        <f t="shared" ca="1" si="796"/>
        <v>10559572.145202301</v>
      </c>
      <c r="BH1456" s="15"/>
      <c r="BI1456" s="15"/>
    </row>
    <row r="1457" spans="1:61" ht="11.25" x14ac:dyDescent="0.2">
      <c r="A1457" s="60">
        <v>60101</v>
      </c>
      <c r="B1457" s="20"/>
      <c r="C1457" s="20">
        <v>1</v>
      </c>
      <c r="D1457" s="20">
        <f t="shared" si="782"/>
        <v>6</v>
      </c>
      <c r="E1457" s="47">
        <f t="shared" si="797"/>
        <v>8</v>
      </c>
      <c r="F1457" s="47">
        <f t="shared" si="798"/>
        <v>68</v>
      </c>
      <c r="G1457" s="61" t="s">
        <v>1537</v>
      </c>
      <c r="H1457" s="61">
        <v>269211</v>
      </c>
      <c r="I1457" s="48">
        <v>1</v>
      </c>
      <c r="J1457" s="29">
        <f t="shared" si="783"/>
        <v>628159</v>
      </c>
      <c r="K1457" s="125">
        <v>25111390</v>
      </c>
      <c r="L1457" s="125">
        <v>114295880.03</v>
      </c>
      <c r="M1457" s="125">
        <v>0</v>
      </c>
      <c r="N1457" s="126">
        <f t="shared" si="765"/>
        <v>62655594.011700004</v>
      </c>
      <c r="O1457" s="126">
        <f t="shared" ca="1" si="766"/>
        <v>114060830.04785329</v>
      </c>
      <c r="P1457" s="126">
        <f t="shared" ca="1" si="767"/>
        <v>15421571</v>
      </c>
      <c r="Q1457" s="49">
        <f t="shared" si="784"/>
        <v>4</v>
      </c>
      <c r="R1457" s="49">
        <f t="shared" si="785"/>
        <v>0</v>
      </c>
      <c r="S1457" s="49">
        <f ca="1">OFFSET(V!$B$7,D1457,Q1457)*H1457</f>
        <v>27297995.400000002</v>
      </c>
      <c r="T1457" s="49">
        <f ca="1">IF(R1457&gt;0,OFFSET(V!$I$7,D1457,R1457)*IF(R1457=1,H1457-9300,IF(R1457=2,H1457-18000,IF(R1457=3,H1457-45000,0))),0)</f>
        <v>0</v>
      </c>
      <c r="U1457" s="49">
        <f>IF(AND(I1457=1,H1457&gt;20000,H1457&lt;=45000),H1457*V!$G$7,0)+IF(AND(I1457=1,H1457&gt;45000,H1457&lt;=50000),V!$G$7/5000*(50000-H1457)*H1457,0)</f>
        <v>0</v>
      </c>
      <c r="V1457" s="50">
        <f t="shared" ca="1" si="768"/>
        <v>27297995.400000002</v>
      </c>
      <c r="W1457" s="51">
        <v>2117615.7599999998</v>
      </c>
      <c r="X1457" s="51">
        <v>419000</v>
      </c>
      <c r="Y1457" s="52">
        <v>0.79062397397367579</v>
      </c>
      <c r="Z1457" s="52">
        <v>0.2404347</v>
      </c>
      <c r="AA1457" s="52">
        <v>984771</v>
      </c>
      <c r="AB1457" s="138">
        <f t="shared" si="786"/>
        <v>983771</v>
      </c>
      <c r="AC1457" s="52">
        <v>12222024.299121493</v>
      </c>
      <c r="AD1457" s="138">
        <f t="shared" si="769"/>
        <v>1</v>
      </c>
      <c r="AE1457" s="138">
        <f t="shared" si="770"/>
        <v>0</v>
      </c>
      <c r="AF1457" s="138">
        <f t="shared" si="771"/>
        <v>269211</v>
      </c>
      <c r="AG1457" s="138">
        <f t="shared" si="772"/>
        <v>628159</v>
      </c>
      <c r="AH1457" s="29"/>
      <c r="AI1457" s="29"/>
      <c r="AJ1457" s="15"/>
      <c r="AK1457" s="51">
        <f t="shared" ca="1" si="773"/>
        <v>257994265.765073</v>
      </c>
      <c r="AL1457" s="15">
        <f t="shared" ca="1" si="774"/>
        <v>303250447.92507297</v>
      </c>
      <c r="AM1457" s="49">
        <f t="shared" ca="1" si="775"/>
        <v>1180741.2499058137</v>
      </c>
      <c r="AN1457" s="49">
        <f t="shared" ca="1" si="776"/>
        <v>1096431.4030692955</v>
      </c>
      <c r="AO1457" s="15"/>
      <c r="AP1457" s="49">
        <f t="shared" ca="1" si="777"/>
        <v>7112049.7664535707</v>
      </c>
      <c r="AQ1457" s="15">
        <f t="shared" si="787"/>
        <v>0</v>
      </c>
      <c r="AR1457" s="15">
        <f t="shared" si="788"/>
        <v>12222024.299121493</v>
      </c>
      <c r="AS1457" s="15"/>
      <c r="AT1457" s="15"/>
      <c r="AU1457" s="51">
        <f t="shared" si="778"/>
        <v>0</v>
      </c>
      <c r="AV1457" s="51">
        <f t="shared" ca="1" si="779"/>
        <v>0</v>
      </c>
      <c r="AW1457" s="51">
        <f t="shared" si="789"/>
        <v>0</v>
      </c>
      <c r="AX1457" s="15">
        <f t="shared" si="790"/>
        <v>0</v>
      </c>
      <c r="AY1457" s="51">
        <f t="shared" ca="1" si="791"/>
        <v>0</v>
      </c>
      <c r="AZ1457" s="52">
        <f t="shared" ca="1" si="780"/>
        <v>3654696.4824637664</v>
      </c>
      <c r="BA1457" s="52">
        <f t="shared" ca="1" si="781"/>
        <v>4072418.580644161</v>
      </c>
      <c r="BB1457" s="52">
        <f t="shared" ca="1" si="792"/>
        <v>0</v>
      </c>
      <c r="BC1457" s="39">
        <f t="shared" ca="1" si="793"/>
        <v>2617140.5304400045</v>
      </c>
      <c r="BD1457" s="51">
        <f t="shared" ca="1" si="794"/>
        <v>0</v>
      </c>
      <c r="BE1457" s="15">
        <f t="shared" ca="1" si="795"/>
        <v>14839164.829561498</v>
      </c>
      <c r="BF1457" s="62">
        <v>-6403577.0500000007</v>
      </c>
      <c r="BG1457" s="15">
        <f t="shared" ca="1" si="796"/>
        <v>313963208.35760957</v>
      </c>
      <c r="BH1457" s="15"/>
      <c r="BI1457" s="15"/>
    </row>
    <row r="1458" spans="1:61" ht="11.25" x14ac:dyDescent="0.2">
      <c r="A1458" s="60">
        <v>60305</v>
      </c>
      <c r="B1458" s="20"/>
      <c r="C1458" s="20">
        <v>1</v>
      </c>
      <c r="D1458" s="20">
        <f t="shared" si="782"/>
        <v>6</v>
      </c>
      <c r="E1458" s="47">
        <f t="shared" si="797"/>
        <v>4</v>
      </c>
      <c r="F1458" s="47">
        <f t="shared" si="798"/>
        <v>64</v>
      </c>
      <c r="G1458" s="61" t="s">
        <v>1538</v>
      </c>
      <c r="H1458" s="61">
        <v>2897</v>
      </c>
      <c r="I1458" s="48"/>
      <c r="J1458" s="29">
        <f t="shared" si="783"/>
        <v>4669.7910447761196</v>
      </c>
      <c r="K1458" s="125">
        <v>211480</v>
      </c>
      <c r="L1458" s="125">
        <v>1702247.13</v>
      </c>
      <c r="M1458" s="125">
        <v>0</v>
      </c>
      <c r="N1458" s="126">
        <f t="shared" si="765"/>
        <v>816141.98069999996</v>
      </c>
      <c r="O1458" s="126">
        <f t="shared" ca="1" si="766"/>
        <v>847938.56765117787</v>
      </c>
      <c r="P1458" s="126">
        <f t="shared" ca="1" si="767"/>
        <v>9539</v>
      </c>
      <c r="Q1458" s="49">
        <f t="shared" si="784"/>
        <v>1</v>
      </c>
      <c r="R1458" s="49">
        <f t="shared" si="785"/>
        <v>0</v>
      </c>
      <c r="S1458" s="49">
        <f ca="1">OFFSET(V!$B$7,D1458,Q1458)*H1458</f>
        <v>22770.420000000002</v>
      </c>
      <c r="T1458" s="49">
        <f ca="1">IF(R1458&gt;0,OFFSET(V!$I$7,D1458,R1458)*IF(R1458=1,H1458-9300,IF(R1458=2,H1458-18000,IF(R1458=3,H1458-45000,0))),0)</f>
        <v>0</v>
      </c>
      <c r="U1458" s="49">
        <f>IF(AND(I1458=1,H1458&gt;20000,H1458&lt;=45000),H1458*V!$G$7,0)+IF(AND(I1458=1,H1458&gt;45000,H1458&lt;=50000),V!$G$7/5000*(50000-H1458)*H1458,0)</f>
        <v>0</v>
      </c>
      <c r="V1458" s="50">
        <f t="shared" ca="1" si="768"/>
        <v>22770.420000000002</v>
      </c>
      <c r="W1458" s="51">
        <v>12463.36</v>
      </c>
      <c r="X1458" s="51">
        <v>0</v>
      </c>
      <c r="Y1458" s="52">
        <v>0</v>
      </c>
      <c r="Z1458" s="52">
        <v>1.6773731525236417E-3</v>
      </c>
      <c r="AA1458" s="52">
        <v>8161</v>
      </c>
      <c r="AB1458" s="138">
        <f t="shared" si="786"/>
        <v>7161</v>
      </c>
      <c r="AC1458" s="52">
        <v>85265.959650740813</v>
      </c>
      <c r="AD1458" s="138">
        <f t="shared" si="769"/>
        <v>0</v>
      </c>
      <c r="AE1458" s="138">
        <f t="shared" si="770"/>
        <v>2897</v>
      </c>
      <c r="AF1458" s="138">
        <f t="shared" si="771"/>
        <v>0</v>
      </c>
      <c r="AG1458" s="138">
        <f t="shared" si="772"/>
        <v>0</v>
      </c>
      <c r="AH1458" s="29"/>
      <c r="AI1458" s="29"/>
      <c r="AJ1458" s="15"/>
      <c r="AK1458" s="51">
        <f t="shared" ca="1" si="773"/>
        <v>1917952.7983732275</v>
      </c>
      <c r="AL1458" s="15">
        <f t="shared" ca="1" si="774"/>
        <v>1962725.5783732275</v>
      </c>
      <c r="AM1458" s="49">
        <f t="shared" ca="1" si="775"/>
        <v>12706.046190449655</v>
      </c>
      <c r="AN1458" s="49">
        <f t="shared" ca="1" si="776"/>
        <v>0</v>
      </c>
      <c r="AO1458" s="15"/>
      <c r="AP1458" s="49">
        <f t="shared" ca="1" si="777"/>
        <v>49616.63743902713</v>
      </c>
      <c r="AQ1458" s="15">
        <f t="shared" si="787"/>
        <v>85265.959650740813</v>
      </c>
      <c r="AR1458" s="15">
        <f t="shared" si="788"/>
        <v>0</v>
      </c>
      <c r="AS1458" s="15"/>
      <c r="AT1458" s="15"/>
      <c r="AU1458" s="51">
        <f t="shared" si="778"/>
        <v>3580.5</v>
      </c>
      <c r="AV1458" s="51">
        <f t="shared" ca="1" si="779"/>
        <v>47283.313036023785</v>
      </c>
      <c r="AW1458" s="51">
        <f t="shared" ca="1" si="789"/>
        <v>0</v>
      </c>
      <c r="AX1458" s="15">
        <f t="shared" ca="1" si="790"/>
        <v>15214.490824310109</v>
      </c>
      <c r="AY1458" s="51">
        <f t="shared" ca="1" si="791"/>
        <v>-535.83399920222041</v>
      </c>
      <c r="AZ1458" s="52">
        <f t="shared" ca="1" si="780"/>
        <v>0</v>
      </c>
      <c r="BA1458" s="52">
        <f t="shared" ca="1" si="781"/>
        <v>0</v>
      </c>
      <c r="BB1458" s="52">
        <f t="shared" si="792"/>
        <v>0</v>
      </c>
      <c r="BC1458" s="39">
        <f t="shared" si="793"/>
        <v>0</v>
      </c>
      <c r="BD1458" s="51">
        <f t="shared" ca="1" si="794"/>
        <v>0</v>
      </c>
      <c r="BE1458" s="15">
        <f t="shared" ca="1" si="795"/>
        <v>99944.616475848699</v>
      </c>
      <c r="BF1458" s="62">
        <v>-78166.453078478517</v>
      </c>
      <c r="BG1458" s="15">
        <f t="shared" ca="1" si="796"/>
        <v>1997209.7879610474</v>
      </c>
      <c r="BH1458" s="15"/>
      <c r="BI1458" s="15"/>
    </row>
    <row r="1459" spans="1:61" ht="11.25" x14ac:dyDescent="0.2">
      <c r="A1459" s="60">
        <v>60318</v>
      </c>
      <c r="B1459" s="20"/>
      <c r="C1459" s="20">
        <v>1</v>
      </c>
      <c r="D1459" s="20">
        <f t="shared" si="782"/>
        <v>6</v>
      </c>
      <c r="E1459" s="47">
        <f t="shared" si="797"/>
        <v>4</v>
      </c>
      <c r="F1459" s="47">
        <f t="shared" si="798"/>
        <v>64</v>
      </c>
      <c r="G1459" s="61" t="s">
        <v>1539</v>
      </c>
      <c r="H1459" s="61">
        <v>3344</v>
      </c>
      <c r="I1459" s="48"/>
      <c r="J1459" s="29">
        <f t="shared" si="783"/>
        <v>5390.3283582089553</v>
      </c>
      <c r="K1459" s="125">
        <v>329395</v>
      </c>
      <c r="L1459" s="125">
        <v>4312235.66</v>
      </c>
      <c r="M1459" s="125">
        <v>0</v>
      </c>
      <c r="N1459" s="126">
        <f t="shared" si="765"/>
        <v>1918936.3074</v>
      </c>
      <c r="O1459" s="126">
        <f t="shared" ca="1" si="766"/>
        <v>978773.41050242959</v>
      </c>
      <c r="P1459" s="126">
        <f t="shared" ca="1" si="767"/>
        <v>0</v>
      </c>
      <c r="Q1459" s="49">
        <f t="shared" si="784"/>
        <v>1</v>
      </c>
      <c r="R1459" s="49">
        <f t="shared" si="785"/>
        <v>0</v>
      </c>
      <c r="S1459" s="49">
        <f ca="1">OFFSET(V!$B$7,D1459,Q1459)*H1459</f>
        <v>26283.84</v>
      </c>
      <c r="T1459" s="49">
        <f ca="1">IF(R1459&gt;0,OFFSET(V!$I$7,D1459,R1459)*IF(R1459=1,H1459-9300,IF(R1459=2,H1459-18000,IF(R1459=3,H1459-45000,0))),0)</f>
        <v>0</v>
      </c>
      <c r="U1459" s="49">
        <f>IF(AND(I1459=1,H1459&gt;20000,H1459&lt;=45000),H1459*V!$G$7,0)+IF(AND(I1459=1,H1459&gt;45000,H1459&lt;=50000),V!$G$7/5000*(50000-H1459)*H1459,0)</f>
        <v>0</v>
      </c>
      <c r="V1459" s="50">
        <f t="shared" ca="1" si="768"/>
        <v>26283.84</v>
      </c>
      <c r="W1459" s="51">
        <v>12916.800000000001</v>
      </c>
      <c r="X1459" s="51">
        <v>0</v>
      </c>
      <c r="Y1459" s="52">
        <v>0</v>
      </c>
      <c r="Z1459" s="52">
        <v>3.4071447765163416E-3</v>
      </c>
      <c r="AA1459" s="52">
        <v>12391</v>
      </c>
      <c r="AB1459" s="138">
        <f t="shared" si="786"/>
        <v>11391</v>
      </c>
      <c r="AC1459" s="52">
        <v>173195.49236947746</v>
      </c>
      <c r="AD1459" s="138">
        <f t="shared" si="769"/>
        <v>0</v>
      </c>
      <c r="AE1459" s="138">
        <f t="shared" si="770"/>
        <v>3344</v>
      </c>
      <c r="AF1459" s="138">
        <f t="shared" si="771"/>
        <v>0</v>
      </c>
      <c r="AG1459" s="138">
        <f t="shared" si="772"/>
        <v>0</v>
      </c>
      <c r="AH1459" s="29"/>
      <c r="AI1459" s="29"/>
      <c r="AJ1459" s="15"/>
      <c r="AK1459" s="51">
        <f t="shared" ca="1" si="773"/>
        <v>2213888.2146220477</v>
      </c>
      <c r="AL1459" s="15">
        <f t="shared" ca="1" si="774"/>
        <v>2253088.8546220474</v>
      </c>
      <c r="AM1459" s="49">
        <f t="shared" ca="1" si="775"/>
        <v>14666.557977515929</v>
      </c>
      <c r="AN1459" s="49">
        <f t="shared" ca="1" si="776"/>
        <v>0</v>
      </c>
      <c r="AO1459" s="15"/>
      <c r="AP1459" s="49">
        <f t="shared" ca="1" si="777"/>
        <v>100783.2197769147</v>
      </c>
      <c r="AQ1459" s="15">
        <f t="shared" si="787"/>
        <v>173195.49236947746</v>
      </c>
      <c r="AR1459" s="15">
        <f t="shared" si="788"/>
        <v>0</v>
      </c>
      <c r="AS1459" s="15"/>
      <c r="AT1459" s="15"/>
      <c r="AU1459" s="51">
        <f t="shared" si="778"/>
        <v>5695.5</v>
      </c>
      <c r="AV1459" s="51">
        <f t="shared" ca="1" si="779"/>
        <v>54579.012355009851</v>
      </c>
      <c r="AW1459" s="51">
        <f t="shared" ca="1" si="789"/>
        <v>0</v>
      </c>
      <c r="AX1459" s="15">
        <f t="shared" ca="1" si="790"/>
        <v>0</v>
      </c>
      <c r="AY1459" s="51">
        <f t="shared" ca="1" si="791"/>
        <v>0</v>
      </c>
      <c r="AZ1459" s="52">
        <f t="shared" ca="1" si="780"/>
        <v>0</v>
      </c>
      <c r="BA1459" s="52">
        <f t="shared" ca="1" si="781"/>
        <v>0</v>
      </c>
      <c r="BB1459" s="52">
        <f t="shared" si="792"/>
        <v>0</v>
      </c>
      <c r="BC1459" s="39">
        <f t="shared" si="793"/>
        <v>0</v>
      </c>
      <c r="BD1459" s="51">
        <f t="shared" ca="1" si="794"/>
        <v>0</v>
      </c>
      <c r="BE1459" s="15">
        <f t="shared" ca="1" si="795"/>
        <v>161057.73213192454</v>
      </c>
      <c r="BF1459" s="62">
        <v>-130342.15109604356</v>
      </c>
      <c r="BG1459" s="15">
        <f t="shared" ca="1" si="796"/>
        <v>2298470.993635444</v>
      </c>
      <c r="BH1459" s="15"/>
      <c r="BI1459" s="15"/>
    </row>
    <row r="1460" spans="1:61" ht="11.25" x14ac:dyDescent="0.2">
      <c r="A1460" s="60">
        <v>60323</v>
      </c>
      <c r="B1460" s="20"/>
      <c r="C1460" s="20">
        <v>1</v>
      </c>
      <c r="D1460" s="20">
        <f t="shared" si="782"/>
        <v>6</v>
      </c>
      <c r="E1460" s="47">
        <f t="shared" si="797"/>
        <v>3</v>
      </c>
      <c r="F1460" s="47">
        <f t="shared" si="798"/>
        <v>63</v>
      </c>
      <c r="G1460" s="61" t="s">
        <v>1540</v>
      </c>
      <c r="H1460" s="61">
        <v>1632</v>
      </c>
      <c r="I1460" s="48"/>
      <c r="J1460" s="29">
        <f t="shared" si="783"/>
        <v>2630.686567164179</v>
      </c>
      <c r="K1460" s="125">
        <v>90000</v>
      </c>
      <c r="L1460" s="125">
        <v>234220.83</v>
      </c>
      <c r="M1460" s="125">
        <v>0</v>
      </c>
      <c r="N1460" s="126">
        <f t="shared" si="765"/>
        <v>156146.1237</v>
      </c>
      <c r="O1460" s="126">
        <f t="shared" ca="1" si="766"/>
        <v>477678.88933611393</v>
      </c>
      <c r="P1460" s="126">
        <f t="shared" ca="1" si="767"/>
        <v>96460</v>
      </c>
      <c r="Q1460" s="49">
        <f t="shared" si="784"/>
        <v>1</v>
      </c>
      <c r="R1460" s="49">
        <f t="shared" si="785"/>
        <v>0</v>
      </c>
      <c r="S1460" s="49">
        <f ca="1">OFFSET(V!$B$7,D1460,Q1460)*H1460</f>
        <v>12827.52</v>
      </c>
      <c r="T1460" s="49">
        <f ca="1">IF(R1460&gt;0,OFFSET(V!$I$7,D1460,R1460)*IF(R1460=1,H1460-9300,IF(R1460=2,H1460-18000,IF(R1460=3,H1460-45000,0))),0)</f>
        <v>0</v>
      </c>
      <c r="U1460" s="49">
        <f>IF(AND(I1460=1,H1460&gt;20000,H1460&lt;=45000),H1460*V!$G$7,0)+IF(AND(I1460=1,H1460&gt;45000,H1460&lt;=50000),V!$G$7/5000*(50000-H1460)*H1460,0)</f>
        <v>0</v>
      </c>
      <c r="V1460" s="50">
        <f t="shared" ca="1" si="768"/>
        <v>12827.52</v>
      </c>
      <c r="W1460" s="51">
        <v>0</v>
      </c>
      <c r="X1460" s="51">
        <v>0</v>
      </c>
      <c r="Y1460" s="52">
        <v>0</v>
      </c>
      <c r="Z1460" s="52">
        <v>1.276944712960827E-3</v>
      </c>
      <c r="AA1460" s="52">
        <v>0</v>
      </c>
      <c r="AB1460" s="138">
        <f t="shared" si="786"/>
        <v>0</v>
      </c>
      <c r="AC1460" s="52">
        <v>64910.968801266827</v>
      </c>
      <c r="AD1460" s="138">
        <f t="shared" si="769"/>
        <v>0</v>
      </c>
      <c r="AE1460" s="138">
        <f t="shared" si="770"/>
        <v>1632</v>
      </c>
      <c r="AF1460" s="138">
        <f t="shared" si="771"/>
        <v>0</v>
      </c>
      <c r="AG1460" s="138">
        <f t="shared" si="772"/>
        <v>0</v>
      </c>
      <c r="AH1460" s="29"/>
      <c r="AI1460" s="29"/>
      <c r="AJ1460" s="15"/>
      <c r="AK1460" s="51">
        <f t="shared" ca="1" si="773"/>
        <v>1080462.1908681763</v>
      </c>
      <c r="AL1460" s="15">
        <f t="shared" ca="1" si="774"/>
        <v>1189749.7108681763</v>
      </c>
      <c r="AM1460" s="49">
        <f t="shared" ca="1" si="775"/>
        <v>7157.8416923761952</v>
      </c>
      <c r="AN1460" s="49">
        <f t="shared" ca="1" si="776"/>
        <v>0</v>
      </c>
      <c r="AO1460" s="15"/>
      <c r="AP1460" s="49">
        <f t="shared" ca="1" si="777"/>
        <v>37771.978618673478</v>
      </c>
      <c r="AQ1460" s="15">
        <f t="shared" si="787"/>
        <v>64910.968801266827</v>
      </c>
      <c r="AR1460" s="15">
        <f t="shared" si="788"/>
        <v>0</v>
      </c>
      <c r="AS1460" s="15"/>
      <c r="AT1460" s="15"/>
      <c r="AU1460" s="51">
        <f t="shared" si="778"/>
        <v>0</v>
      </c>
      <c r="AV1460" s="51">
        <f t="shared" ca="1" si="779"/>
        <v>26636.647178043084</v>
      </c>
      <c r="AW1460" s="51">
        <f t="shared" ca="1" si="789"/>
        <v>0</v>
      </c>
      <c r="AX1460" s="15">
        <f t="shared" ca="1" si="790"/>
        <v>0</v>
      </c>
      <c r="AY1460" s="51">
        <f t="shared" ca="1" si="791"/>
        <v>0</v>
      </c>
      <c r="AZ1460" s="52">
        <f t="shared" ca="1" si="780"/>
        <v>0</v>
      </c>
      <c r="BA1460" s="52">
        <f t="shared" ca="1" si="781"/>
        <v>0</v>
      </c>
      <c r="BB1460" s="52">
        <f t="shared" si="792"/>
        <v>0</v>
      </c>
      <c r="BC1460" s="39">
        <f t="shared" si="793"/>
        <v>0</v>
      </c>
      <c r="BD1460" s="51">
        <f t="shared" ca="1" si="794"/>
        <v>0</v>
      </c>
      <c r="BE1460" s="15">
        <f t="shared" ca="1" si="795"/>
        <v>64408.625796716558</v>
      </c>
      <c r="BF1460" s="62">
        <v>-30278.348401842901</v>
      </c>
      <c r="BG1460" s="15">
        <f t="shared" ca="1" si="796"/>
        <v>1231037.8299554263</v>
      </c>
      <c r="BH1460" s="15"/>
      <c r="BI1460" s="15"/>
    </row>
    <row r="1461" spans="1:61" ht="11.25" x14ac:dyDescent="0.2">
      <c r="A1461" s="60">
        <v>60324</v>
      </c>
      <c r="B1461" s="20"/>
      <c r="C1461" s="20">
        <v>1</v>
      </c>
      <c r="D1461" s="20">
        <f t="shared" si="782"/>
        <v>6</v>
      </c>
      <c r="E1461" s="47">
        <f t="shared" si="797"/>
        <v>3</v>
      </c>
      <c r="F1461" s="47">
        <f t="shared" si="798"/>
        <v>63</v>
      </c>
      <c r="G1461" s="61" t="s">
        <v>1541</v>
      </c>
      <c r="H1461" s="61">
        <v>1693</v>
      </c>
      <c r="I1461" s="48"/>
      <c r="J1461" s="29">
        <f t="shared" si="783"/>
        <v>2729.0149253731342</v>
      </c>
      <c r="K1461" s="125">
        <v>115855</v>
      </c>
      <c r="L1461" s="125">
        <v>311638.96000000002</v>
      </c>
      <c r="M1461" s="125">
        <v>0</v>
      </c>
      <c r="N1461" s="126">
        <f t="shared" si="765"/>
        <v>204954.79440000001</v>
      </c>
      <c r="O1461" s="126">
        <f t="shared" ca="1" si="766"/>
        <v>495533.30860664276</v>
      </c>
      <c r="P1461" s="126">
        <f t="shared" ca="1" si="767"/>
        <v>87174</v>
      </c>
      <c r="Q1461" s="49">
        <f t="shared" si="784"/>
        <v>1</v>
      </c>
      <c r="R1461" s="49">
        <f t="shared" si="785"/>
        <v>0</v>
      </c>
      <c r="S1461" s="49">
        <f ca="1">OFFSET(V!$B$7,D1461,Q1461)*H1461</f>
        <v>13306.980000000001</v>
      </c>
      <c r="T1461" s="49">
        <f ca="1">IF(R1461&gt;0,OFFSET(V!$I$7,D1461,R1461)*IF(R1461=1,H1461-9300,IF(R1461=2,H1461-18000,IF(R1461=3,H1461-45000,0))),0)</f>
        <v>0</v>
      </c>
      <c r="U1461" s="49">
        <f>IF(AND(I1461=1,H1461&gt;20000,H1461&lt;=45000),H1461*V!$G$7,0)+IF(AND(I1461=1,H1461&gt;45000,H1461&lt;=50000),V!$G$7/5000*(50000-H1461)*H1461,0)</f>
        <v>0</v>
      </c>
      <c r="V1461" s="50">
        <f t="shared" ca="1" si="768"/>
        <v>13306.980000000001</v>
      </c>
      <c r="W1461" s="51">
        <v>0</v>
      </c>
      <c r="X1461" s="51">
        <v>0</v>
      </c>
      <c r="Y1461" s="52">
        <v>0</v>
      </c>
      <c r="Z1461" s="52">
        <v>1.4659785222166329E-3</v>
      </c>
      <c r="AA1461" s="52">
        <v>0</v>
      </c>
      <c r="AB1461" s="138">
        <f t="shared" si="786"/>
        <v>0</v>
      </c>
      <c r="AC1461" s="52">
        <v>74520.130083228039</v>
      </c>
      <c r="AD1461" s="138">
        <f t="shared" si="769"/>
        <v>0</v>
      </c>
      <c r="AE1461" s="138">
        <f t="shared" si="770"/>
        <v>1693</v>
      </c>
      <c r="AF1461" s="138">
        <f t="shared" si="771"/>
        <v>0</v>
      </c>
      <c r="AG1461" s="138">
        <f t="shared" si="772"/>
        <v>0</v>
      </c>
      <c r="AH1461" s="29"/>
      <c r="AI1461" s="29"/>
      <c r="AJ1461" s="15"/>
      <c r="AK1461" s="51">
        <f t="shared" ca="1" si="773"/>
        <v>1120847.1134435188</v>
      </c>
      <c r="AL1461" s="15">
        <f t="shared" ca="1" si="774"/>
        <v>1221328.0934435187</v>
      </c>
      <c r="AM1461" s="49">
        <f t="shared" ca="1" si="775"/>
        <v>7425.3835693583933</v>
      </c>
      <c r="AN1461" s="49">
        <f t="shared" ca="1" si="776"/>
        <v>0</v>
      </c>
      <c r="AO1461" s="15"/>
      <c r="AP1461" s="49">
        <f t="shared" ca="1" si="777"/>
        <v>43363.591888179013</v>
      </c>
      <c r="AQ1461" s="15">
        <f t="shared" si="787"/>
        <v>74520.130083228039</v>
      </c>
      <c r="AR1461" s="15">
        <f t="shared" si="788"/>
        <v>0</v>
      </c>
      <c r="AS1461" s="15"/>
      <c r="AT1461" s="15"/>
      <c r="AU1461" s="51">
        <f t="shared" si="778"/>
        <v>0</v>
      </c>
      <c r="AV1461" s="51">
        <f t="shared" ca="1" si="779"/>
        <v>27632.257152222392</v>
      </c>
      <c r="AW1461" s="51">
        <f t="shared" ca="1" si="789"/>
        <v>0</v>
      </c>
      <c r="AX1461" s="15">
        <f t="shared" ca="1" si="790"/>
        <v>0</v>
      </c>
      <c r="AY1461" s="51">
        <f t="shared" ca="1" si="791"/>
        <v>0</v>
      </c>
      <c r="AZ1461" s="52">
        <f t="shared" ca="1" si="780"/>
        <v>0</v>
      </c>
      <c r="BA1461" s="52">
        <f t="shared" ca="1" si="781"/>
        <v>0</v>
      </c>
      <c r="BB1461" s="52">
        <f t="shared" si="792"/>
        <v>0</v>
      </c>
      <c r="BC1461" s="39">
        <f t="shared" si="793"/>
        <v>0</v>
      </c>
      <c r="BD1461" s="51">
        <f t="shared" ca="1" si="794"/>
        <v>0</v>
      </c>
      <c r="BE1461" s="15">
        <f t="shared" ca="1" si="795"/>
        <v>70995.849040401401</v>
      </c>
      <c r="BF1461" s="62">
        <v>-32925.221370829539</v>
      </c>
      <c r="BG1461" s="15">
        <f t="shared" ca="1" si="796"/>
        <v>1266824.104682449</v>
      </c>
      <c r="BH1461" s="15"/>
      <c r="BI1461" s="15"/>
    </row>
    <row r="1462" spans="1:61" ht="11.25" x14ac:dyDescent="0.2">
      <c r="A1462" s="60">
        <v>60326</v>
      </c>
      <c r="B1462" s="20"/>
      <c r="C1462" s="20">
        <v>1</v>
      </c>
      <c r="D1462" s="20">
        <f t="shared" si="782"/>
        <v>6</v>
      </c>
      <c r="E1462" s="47">
        <f t="shared" si="797"/>
        <v>3</v>
      </c>
      <c r="F1462" s="47">
        <f t="shared" si="798"/>
        <v>63</v>
      </c>
      <c r="G1462" s="61" t="s">
        <v>1542</v>
      </c>
      <c r="H1462" s="61">
        <v>1435</v>
      </c>
      <c r="I1462" s="48"/>
      <c r="J1462" s="29">
        <f t="shared" si="783"/>
        <v>2313.1343283582091</v>
      </c>
      <c r="K1462" s="125">
        <v>70455</v>
      </c>
      <c r="L1462" s="125">
        <v>108094.39</v>
      </c>
      <c r="M1462" s="125">
        <v>37157</v>
      </c>
      <c r="N1462" s="126">
        <f t="shared" si="765"/>
        <v>130041.4121</v>
      </c>
      <c r="O1462" s="126">
        <f t="shared" ca="1" si="766"/>
        <v>420017.89595424238</v>
      </c>
      <c r="P1462" s="126">
        <f t="shared" ca="1" si="767"/>
        <v>86993</v>
      </c>
      <c r="Q1462" s="49">
        <f t="shared" si="784"/>
        <v>1</v>
      </c>
      <c r="R1462" s="49">
        <f t="shared" si="785"/>
        <v>0</v>
      </c>
      <c r="S1462" s="49">
        <f ca="1">OFFSET(V!$B$7,D1462,Q1462)*H1462</f>
        <v>11279.1</v>
      </c>
      <c r="T1462" s="49">
        <f ca="1">IF(R1462&gt;0,OFFSET(V!$I$7,D1462,R1462)*IF(R1462=1,H1462-9300,IF(R1462=2,H1462-18000,IF(R1462=3,H1462-45000,0))),0)</f>
        <v>0</v>
      </c>
      <c r="U1462" s="49">
        <f>IF(AND(I1462=1,H1462&gt;20000,H1462&lt;=45000),H1462*V!$G$7,0)+IF(AND(I1462=1,H1462&gt;45000,H1462&lt;=50000),V!$G$7/5000*(50000-H1462)*H1462,0)</f>
        <v>0</v>
      </c>
      <c r="V1462" s="50">
        <f t="shared" ca="1" si="768"/>
        <v>11279.1</v>
      </c>
      <c r="W1462" s="51">
        <v>0</v>
      </c>
      <c r="X1462" s="51">
        <v>0</v>
      </c>
      <c r="Y1462" s="52">
        <v>0</v>
      </c>
      <c r="Z1462" s="52">
        <v>4.3006282924977658E-4</v>
      </c>
      <c r="AA1462" s="52">
        <v>0</v>
      </c>
      <c r="AB1462" s="138">
        <f t="shared" si="786"/>
        <v>0</v>
      </c>
      <c r="AC1462" s="52">
        <v>21861.396667118795</v>
      </c>
      <c r="AD1462" s="138">
        <f t="shared" si="769"/>
        <v>0</v>
      </c>
      <c r="AE1462" s="138">
        <f t="shared" si="770"/>
        <v>1435</v>
      </c>
      <c r="AF1462" s="138">
        <f t="shared" si="771"/>
        <v>0</v>
      </c>
      <c r="AG1462" s="138">
        <f t="shared" si="772"/>
        <v>0</v>
      </c>
      <c r="AH1462" s="29"/>
      <c r="AI1462" s="29"/>
      <c r="AJ1462" s="15"/>
      <c r="AK1462" s="51">
        <f t="shared" ca="1" si="773"/>
        <v>950038.75238715275</v>
      </c>
      <c r="AL1462" s="15">
        <f t="shared" ca="1" si="774"/>
        <v>1048310.8523871527</v>
      </c>
      <c r="AM1462" s="49">
        <f t="shared" ca="1" si="775"/>
        <v>6293.8130076959806</v>
      </c>
      <c r="AN1462" s="49">
        <f t="shared" ca="1" si="776"/>
        <v>0</v>
      </c>
      <c r="AO1462" s="15"/>
      <c r="AP1462" s="49">
        <f t="shared" ca="1" si="777"/>
        <v>12721.24299997561</v>
      </c>
      <c r="AQ1462" s="15">
        <f t="shared" si="787"/>
        <v>21861.396667118795</v>
      </c>
      <c r="AR1462" s="15">
        <f t="shared" si="788"/>
        <v>0</v>
      </c>
      <c r="AS1462" s="15"/>
      <c r="AT1462" s="15"/>
      <c r="AU1462" s="51">
        <f t="shared" si="778"/>
        <v>0</v>
      </c>
      <c r="AV1462" s="51">
        <f t="shared" ca="1" si="779"/>
        <v>23421.316605693522</v>
      </c>
      <c r="AW1462" s="51">
        <f t="shared" ca="1" si="789"/>
        <v>0</v>
      </c>
      <c r="AX1462" s="15">
        <f t="shared" ca="1" si="790"/>
        <v>14281.162938550333</v>
      </c>
      <c r="AY1462" s="51">
        <f t="shared" ca="1" si="791"/>
        <v>-502.96344051125669</v>
      </c>
      <c r="AZ1462" s="52">
        <f t="shared" ca="1" si="780"/>
        <v>0</v>
      </c>
      <c r="BA1462" s="52">
        <f t="shared" ca="1" si="781"/>
        <v>0</v>
      </c>
      <c r="BB1462" s="52">
        <f t="shared" si="792"/>
        <v>0</v>
      </c>
      <c r="BC1462" s="39">
        <f t="shared" si="793"/>
        <v>0</v>
      </c>
      <c r="BD1462" s="51">
        <f t="shared" ca="1" si="794"/>
        <v>0</v>
      </c>
      <c r="BE1462" s="15">
        <f t="shared" ca="1" si="795"/>
        <v>35639.596165157869</v>
      </c>
      <c r="BF1462" s="62">
        <v>-21183.00398328212</v>
      </c>
      <c r="BG1462" s="15">
        <f t="shared" ca="1" si="796"/>
        <v>1069061.2575767245</v>
      </c>
      <c r="BH1462" s="15"/>
      <c r="BI1462" s="15"/>
    </row>
    <row r="1463" spans="1:61" ht="11.25" x14ac:dyDescent="0.2">
      <c r="A1463" s="60">
        <v>60329</v>
      </c>
      <c r="B1463" s="20"/>
      <c r="C1463" s="20">
        <v>1</v>
      </c>
      <c r="D1463" s="20">
        <f t="shared" si="782"/>
        <v>6</v>
      </c>
      <c r="E1463" s="47">
        <f t="shared" si="797"/>
        <v>3</v>
      </c>
      <c r="F1463" s="47">
        <f t="shared" si="798"/>
        <v>63</v>
      </c>
      <c r="G1463" s="61" t="s">
        <v>1543</v>
      </c>
      <c r="H1463" s="61">
        <v>1332</v>
      </c>
      <c r="I1463" s="48"/>
      <c r="J1463" s="29">
        <f t="shared" si="783"/>
        <v>2147.1044776119402</v>
      </c>
      <c r="K1463" s="125">
        <v>61435</v>
      </c>
      <c r="L1463" s="125">
        <v>277437.75</v>
      </c>
      <c r="M1463" s="125">
        <v>0</v>
      </c>
      <c r="N1463" s="126">
        <f t="shared" si="765"/>
        <v>152433.92249999999</v>
      </c>
      <c r="O1463" s="126">
        <f t="shared" ca="1" si="766"/>
        <v>389870.26997285773</v>
      </c>
      <c r="P1463" s="126">
        <f t="shared" ca="1" si="767"/>
        <v>71231</v>
      </c>
      <c r="Q1463" s="49">
        <f t="shared" si="784"/>
        <v>1</v>
      </c>
      <c r="R1463" s="49">
        <f t="shared" si="785"/>
        <v>0</v>
      </c>
      <c r="S1463" s="49">
        <f ca="1">OFFSET(V!$B$7,D1463,Q1463)*H1463</f>
        <v>10469.52</v>
      </c>
      <c r="T1463" s="49">
        <f ca="1">IF(R1463&gt;0,OFFSET(V!$I$7,D1463,R1463)*IF(R1463=1,H1463-9300,IF(R1463=2,H1463-18000,IF(R1463=3,H1463-45000,0))),0)</f>
        <v>0</v>
      </c>
      <c r="U1463" s="49">
        <f>IF(AND(I1463=1,H1463&gt;20000,H1463&lt;=45000),H1463*V!$G$7,0)+IF(AND(I1463=1,H1463&gt;45000,H1463&lt;=50000),V!$G$7/5000*(50000-H1463)*H1463,0)</f>
        <v>0</v>
      </c>
      <c r="V1463" s="50">
        <f t="shared" ca="1" si="768"/>
        <v>10469.52</v>
      </c>
      <c r="W1463" s="51">
        <v>0</v>
      </c>
      <c r="X1463" s="51">
        <v>0</v>
      </c>
      <c r="Y1463" s="52">
        <v>0</v>
      </c>
      <c r="Z1463" s="52">
        <v>7.8075983561807399E-4</v>
      </c>
      <c r="AA1463" s="52">
        <v>10093</v>
      </c>
      <c r="AB1463" s="138">
        <f t="shared" si="786"/>
        <v>9093</v>
      </c>
      <c r="AC1463" s="52">
        <v>39688.388085006882</v>
      </c>
      <c r="AD1463" s="138">
        <f t="shared" si="769"/>
        <v>0</v>
      </c>
      <c r="AE1463" s="138">
        <f t="shared" si="770"/>
        <v>1332</v>
      </c>
      <c r="AF1463" s="138">
        <f t="shared" si="771"/>
        <v>0</v>
      </c>
      <c r="AG1463" s="138">
        <f t="shared" si="772"/>
        <v>0</v>
      </c>
      <c r="AH1463" s="29"/>
      <c r="AI1463" s="29"/>
      <c r="AJ1463" s="15"/>
      <c r="AK1463" s="51">
        <f t="shared" ca="1" si="773"/>
        <v>881847.81754682038</v>
      </c>
      <c r="AL1463" s="15">
        <f t="shared" ca="1" si="774"/>
        <v>963548.3375468204</v>
      </c>
      <c r="AM1463" s="49">
        <f t="shared" ca="1" si="775"/>
        <v>5842.0619695129235</v>
      </c>
      <c r="AN1463" s="49">
        <f t="shared" ca="1" si="776"/>
        <v>0</v>
      </c>
      <c r="AO1463" s="15"/>
      <c r="AP1463" s="49">
        <f t="shared" ca="1" si="777"/>
        <v>23094.847817573136</v>
      </c>
      <c r="AQ1463" s="15">
        <f t="shared" si="787"/>
        <v>39688.388085006882</v>
      </c>
      <c r="AR1463" s="15">
        <f t="shared" si="788"/>
        <v>0</v>
      </c>
      <c r="AS1463" s="15"/>
      <c r="AT1463" s="15"/>
      <c r="AU1463" s="51">
        <f t="shared" si="778"/>
        <v>4546.5</v>
      </c>
      <c r="AV1463" s="51">
        <f t="shared" ca="1" si="779"/>
        <v>21740.204682079282</v>
      </c>
      <c r="AW1463" s="51">
        <f t="shared" ca="1" si="789"/>
        <v>0</v>
      </c>
      <c r="AX1463" s="15">
        <f t="shared" ca="1" si="790"/>
        <v>9693.1644146455365</v>
      </c>
      <c r="AY1463" s="51">
        <f t="shared" ca="1" si="791"/>
        <v>-341.38027445027444</v>
      </c>
      <c r="AZ1463" s="52">
        <f t="shared" ca="1" si="780"/>
        <v>0</v>
      </c>
      <c r="BA1463" s="52">
        <f t="shared" ca="1" si="781"/>
        <v>0</v>
      </c>
      <c r="BB1463" s="52">
        <f t="shared" si="792"/>
        <v>0</v>
      </c>
      <c r="BC1463" s="39">
        <f t="shared" si="793"/>
        <v>0</v>
      </c>
      <c r="BD1463" s="51">
        <f t="shared" ca="1" si="794"/>
        <v>0</v>
      </c>
      <c r="BE1463" s="15">
        <f t="shared" ca="1" si="795"/>
        <v>49040.172225202143</v>
      </c>
      <c r="BF1463" s="62">
        <v>-26092.749986314309</v>
      </c>
      <c r="BG1463" s="15">
        <f t="shared" ca="1" si="796"/>
        <v>992337.82175522123</v>
      </c>
      <c r="BH1463" s="15"/>
      <c r="BI1463" s="15"/>
    </row>
    <row r="1464" spans="1:61" ht="11.25" x14ac:dyDescent="0.2">
      <c r="A1464" s="60">
        <v>60341</v>
      </c>
      <c r="B1464" s="20"/>
      <c r="C1464" s="20">
        <v>1</v>
      </c>
      <c r="D1464" s="20">
        <f t="shared" si="782"/>
        <v>6</v>
      </c>
      <c r="E1464" s="47">
        <f t="shared" si="797"/>
        <v>3</v>
      </c>
      <c r="F1464" s="47">
        <f t="shared" si="798"/>
        <v>63</v>
      </c>
      <c r="G1464" s="61" t="s">
        <v>1544</v>
      </c>
      <c r="H1464" s="61">
        <v>1550</v>
      </c>
      <c r="I1464" s="48"/>
      <c r="J1464" s="29">
        <f t="shared" si="783"/>
        <v>2498.5074626865671</v>
      </c>
      <c r="K1464" s="125">
        <v>103345</v>
      </c>
      <c r="L1464" s="125">
        <v>322207.82</v>
      </c>
      <c r="M1464" s="125">
        <v>0</v>
      </c>
      <c r="N1464" s="126">
        <f t="shared" si="765"/>
        <v>200069.4498</v>
      </c>
      <c r="O1464" s="126">
        <f t="shared" ca="1" si="766"/>
        <v>453677.86671015725</v>
      </c>
      <c r="P1464" s="126">
        <f t="shared" ca="1" si="767"/>
        <v>76083</v>
      </c>
      <c r="Q1464" s="49">
        <f t="shared" si="784"/>
        <v>1</v>
      </c>
      <c r="R1464" s="49">
        <f t="shared" si="785"/>
        <v>0</v>
      </c>
      <c r="S1464" s="49">
        <f ca="1">OFFSET(V!$B$7,D1464,Q1464)*H1464</f>
        <v>12183</v>
      </c>
      <c r="T1464" s="49">
        <f ca="1">IF(R1464&gt;0,OFFSET(V!$I$7,D1464,R1464)*IF(R1464=1,H1464-9300,IF(R1464=2,H1464-18000,IF(R1464=3,H1464-45000,0))),0)</f>
        <v>0</v>
      </c>
      <c r="U1464" s="49">
        <f>IF(AND(I1464=1,H1464&gt;20000,H1464&lt;=45000),H1464*V!$G$7,0)+IF(AND(I1464=1,H1464&gt;45000,H1464&lt;=50000),V!$G$7/5000*(50000-H1464)*H1464,0)</f>
        <v>0</v>
      </c>
      <c r="V1464" s="50">
        <f t="shared" ca="1" si="768"/>
        <v>12183</v>
      </c>
      <c r="W1464" s="51">
        <v>0</v>
      </c>
      <c r="X1464" s="51">
        <v>0</v>
      </c>
      <c r="Y1464" s="52">
        <v>0</v>
      </c>
      <c r="Z1464" s="52">
        <v>1.181794112898663E-3</v>
      </c>
      <c r="AA1464" s="52">
        <v>0</v>
      </c>
      <c r="AB1464" s="138">
        <f t="shared" si="786"/>
        <v>0</v>
      </c>
      <c r="AC1464" s="52">
        <v>60074.175501315702</v>
      </c>
      <c r="AD1464" s="138">
        <f t="shared" si="769"/>
        <v>0</v>
      </c>
      <c r="AE1464" s="138">
        <f t="shared" si="770"/>
        <v>1550</v>
      </c>
      <c r="AF1464" s="138">
        <f t="shared" si="771"/>
        <v>0</v>
      </c>
      <c r="AG1464" s="138">
        <f t="shared" si="772"/>
        <v>0</v>
      </c>
      <c r="AH1464" s="29"/>
      <c r="AI1464" s="29"/>
      <c r="AJ1464" s="15"/>
      <c r="AK1464" s="51">
        <f t="shared" ca="1" si="773"/>
        <v>1026174.262160339</v>
      </c>
      <c r="AL1464" s="15">
        <f t="shared" ca="1" si="774"/>
        <v>1114440.2621603389</v>
      </c>
      <c r="AM1464" s="49">
        <f t="shared" ca="1" si="775"/>
        <v>6798.1952347935676</v>
      </c>
      <c r="AN1464" s="49">
        <f t="shared" ca="1" si="776"/>
        <v>0</v>
      </c>
      <c r="AO1464" s="15"/>
      <c r="AP1464" s="49">
        <f t="shared" ca="1" si="777"/>
        <v>34957.427295798574</v>
      </c>
      <c r="AQ1464" s="15">
        <f t="shared" si="787"/>
        <v>60074.175501315702</v>
      </c>
      <c r="AR1464" s="15">
        <f t="shared" si="788"/>
        <v>0</v>
      </c>
      <c r="AS1464" s="15"/>
      <c r="AT1464" s="15"/>
      <c r="AU1464" s="51">
        <f t="shared" si="778"/>
        <v>0</v>
      </c>
      <c r="AV1464" s="51">
        <f t="shared" ca="1" si="779"/>
        <v>25298.286229146313</v>
      </c>
      <c r="AW1464" s="51">
        <f t="shared" ca="1" si="789"/>
        <v>0</v>
      </c>
      <c r="AX1464" s="15">
        <f t="shared" ca="1" si="790"/>
        <v>181.53802362918941</v>
      </c>
      <c r="AY1464" s="51">
        <f t="shared" ca="1" si="791"/>
        <v>-6.3935261673738317</v>
      </c>
      <c r="AZ1464" s="52">
        <f t="shared" ca="1" si="780"/>
        <v>0</v>
      </c>
      <c r="BA1464" s="52">
        <f t="shared" ca="1" si="781"/>
        <v>0</v>
      </c>
      <c r="BB1464" s="52">
        <f t="shared" si="792"/>
        <v>0</v>
      </c>
      <c r="BC1464" s="39">
        <f t="shared" si="793"/>
        <v>0</v>
      </c>
      <c r="BD1464" s="51">
        <f t="shared" ca="1" si="794"/>
        <v>0</v>
      </c>
      <c r="BE1464" s="15">
        <f t="shared" ca="1" si="795"/>
        <v>60249.319998777515</v>
      </c>
      <c r="BF1464" s="62">
        <v>-29073.147795367229</v>
      </c>
      <c r="BG1464" s="15">
        <f t="shared" ca="1" si="796"/>
        <v>1152414.6295985426</v>
      </c>
      <c r="BH1464" s="15"/>
      <c r="BI1464" s="15"/>
    </row>
    <row r="1465" spans="1:61" ht="11.25" x14ac:dyDescent="0.2">
      <c r="A1465" s="60">
        <v>60344</v>
      </c>
      <c r="B1465" s="20"/>
      <c r="C1465" s="20">
        <v>1</v>
      </c>
      <c r="D1465" s="20">
        <f t="shared" si="782"/>
        <v>6</v>
      </c>
      <c r="E1465" s="47">
        <f t="shared" si="797"/>
        <v>6</v>
      </c>
      <c r="F1465" s="47">
        <f t="shared" si="798"/>
        <v>66</v>
      </c>
      <c r="G1465" s="61" t="s">
        <v>1545</v>
      </c>
      <c r="H1465" s="61">
        <v>11361</v>
      </c>
      <c r="I1465" s="48"/>
      <c r="J1465" s="29">
        <f t="shared" si="783"/>
        <v>18935</v>
      </c>
      <c r="K1465" s="125">
        <v>1076450</v>
      </c>
      <c r="L1465" s="125">
        <v>4862504.67</v>
      </c>
      <c r="M1465" s="125">
        <v>117094</v>
      </c>
      <c r="N1465" s="126">
        <f t="shared" si="765"/>
        <v>2788514.8213</v>
      </c>
      <c r="O1465" s="126">
        <f t="shared" ca="1" si="766"/>
        <v>3438208.8244474758</v>
      </c>
      <c r="P1465" s="126">
        <f t="shared" ca="1" si="767"/>
        <v>194908</v>
      </c>
      <c r="Q1465" s="49">
        <f t="shared" si="784"/>
        <v>2</v>
      </c>
      <c r="R1465" s="49">
        <f t="shared" si="785"/>
        <v>0</v>
      </c>
      <c r="S1465" s="49">
        <f ca="1">OFFSET(V!$B$7,D1465,Q1465)*H1465</f>
        <v>982272.05999999994</v>
      </c>
      <c r="T1465" s="49">
        <f ca="1">IF(R1465&gt;0,OFFSET(V!$I$7,D1465,R1465)*IF(R1465=1,H1465-9300,IF(R1465=2,H1465-18000,IF(R1465=3,H1465-45000,0))),0)</f>
        <v>0</v>
      </c>
      <c r="U1465" s="49">
        <f>IF(AND(I1465=1,H1465&gt;20000,H1465&lt;=45000),H1465*V!$G$7,0)+IF(AND(I1465=1,H1465&gt;45000,H1465&lt;=50000),V!$G$7/5000*(50000-H1465)*H1465,0)</f>
        <v>0</v>
      </c>
      <c r="V1465" s="50">
        <f t="shared" ca="1" si="768"/>
        <v>982272.05999999994</v>
      </c>
      <c r="W1465" s="51">
        <v>57944.979999999996</v>
      </c>
      <c r="X1465" s="51">
        <v>0</v>
      </c>
      <c r="Y1465" s="52">
        <v>0</v>
      </c>
      <c r="Z1465" s="52">
        <v>1.2358204757246452E-2</v>
      </c>
      <c r="AA1465" s="52">
        <v>52001</v>
      </c>
      <c r="AB1465" s="138">
        <f t="shared" si="786"/>
        <v>51001</v>
      </c>
      <c r="AC1465" s="52">
        <v>628204.99219366023</v>
      </c>
      <c r="AD1465" s="138">
        <f t="shared" si="769"/>
        <v>1</v>
      </c>
      <c r="AE1465" s="138">
        <f t="shared" si="770"/>
        <v>0</v>
      </c>
      <c r="AF1465" s="138">
        <f t="shared" si="771"/>
        <v>11361</v>
      </c>
      <c r="AG1465" s="138">
        <f t="shared" si="772"/>
        <v>18935</v>
      </c>
      <c r="AH1465" s="29"/>
      <c r="AI1465" s="29"/>
      <c r="AJ1465" s="15"/>
      <c r="AK1465" s="51">
        <f t="shared" ca="1" si="773"/>
        <v>7776886.7790824575</v>
      </c>
      <c r="AL1465" s="15">
        <f t="shared" ca="1" si="774"/>
        <v>9012011.8190824576</v>
      </c>
      <c r="AM1465" s="49">
        <f t="shared" ca="1" si="775"/>
        <v>49828.578104832079</v>
      </c>
      <c r="AN1465" s="49">
        <f t="shared" ca="1" si="776"/>
        <v>0</v>
      </c>
      <c r="AO1465" s="15"/>
      <c r="AP1465" s="49">
        <f t="shared" ca="1" si="777"/>
        <v>365555.25162366347</v>
      </c>
      <c r="AQ1465" s="15">
        <f t="shared" si="787"/>
        <v>0</v>
      </c>
      <c r="AR1465" s="15">
        <f t="shared" si="788"/>
        <v>628204.99219366023</v>
      </c>
      <c r="AS1465" s="15"/>
      <c r="AT1465" s="15"/>
      <c r="AU1465" s="51">
        <f t="shared" si="778"/>
        <v>0</v>
      </c>
      <c r="AV1465" s="51">
        <f t="shared" ca="1" si="779"/>
        <v>0</v>
      </c>
      <c r="AW1465" s="51">
        <f t="shared" si="789"/>
        <v>0</v>
      </c>
      <c r="AX1465" s="15">
        <f t="shared" si="790"/>
        <v>0</v>
      </c>
      <c r="AY1465" s="51">
        <f t="shared" ca="1" si="791"/>
        <v>0</v>
      </c>
      <c r="AZ1465" s="52">
        <f t="shared" ca="1" si="780"/>
        <v>154232.20721765028</v>
      </c>
      <c r="BA1465" s="52">
        <f t="shared" ca="1" si="781"/>
        <v>122757.52767133352</v>
      </c>
      <c r="BB1465" s="52">
        <f t="shared" ca="1" si="792"/>
        <v>0</v>
      </c>
      <c r="BC1465" s="39">
        <f t="shared" ca="1" si="793"/>
        <v>14339.99431898701</v>
      </c>
      <c r="BD1465" s="51">
        <f t="shared" ca="1" si="794"/>
        <v>0</v>
      </c>
      <c r="BE1465" s="15">
        <f t="shared" ca="1" si="795"/>
        <v>642544.98651264724</v>
      </c>
      <c r="BF1465" s="62">
        <v>-285480.53922545636</v>
      </c>
      <c r="BG1465" s="15">
        <f t="shared" ca="1" si="796"/>
        <v>9418904.8444744796</v>
      </c>
      <c r="BH1465" s="15"/>
      <c r="BI1465" s="15"/>
    </row>
    <row r="1466" spans="1:61" ht="11.25" x14ac:dyDescent="0.2">
      <c r="A1466" s="60">
        <v>60345</v>
      </c>
      <c r="B1466" s="20"/>
      <c r="C1466" s="20">
        <v>1</v>
      </c>
      <c r="D1466" s="20">
        <f t="shared" si="782"/>
        <v>6</v>
      </c>
      <c r="E1466" s="47">
        <f t="shared" si="797"/>
        <v>5</v>
      </c>
      <c r="F1466" s="47">
        <f t="shared" si="798"/>
        <v>65</v>
      </c>
      <c r="G1466" s="61" t="s">
        <v>1546</v>
      </c>
      <c r="H1466" s="61">
        <v>6694</v>
      </c>
      <c r="I1466" s="48"/>
      <c r="J1466" s="29">
        <f t="shared" si="783"/>
        <v>10790.328358208955</v>
      </c>
      <c r="K1466" s="125">
        <v>368910</v>
      </c>
      <c r="L1466" s="125">
        <v>853506.68</v>
      </c>
      <c r="M1466" s="125">
        <v>157745</v>
      </c>
      <c r="N1466" s="126">
        <f t="shared" si="765"/>
        <v>756227.80520000006</v>
      </c>
      <c r="O1466" s="126">
        <f t="shared" ca="1" si="766"/>
        <v>1959302.9933921243</v>
      </c>
      <c r="P1466" s="126">
        <f t="shared" ca="1" si="767"/>
        <v>360923</v>
      </c>
      <c r="Q1466" s="49">
        <f t="shared" si="784"/>
        <v>1</v>
      </c>
      <c r="R1466" s="49">
        <f t="shared" si="785"/>
        <v>0</v>
      </c>
      <c r="S1466" s="49">
        <f ca="1">OFFSET(V!$B$7,D1466,Q1466)*H1466</f>
        <v>52614.840000000004</v>
      </c>
      <c r="T1466" s="49">
        <f ca="1">IF(R1466&gt;0,OFFSET(V!$I$7,D1466,R1466)*IF(R1466=1,H1466-9300,IF(R1466=2,H1466-18000,IF(R1466=3,H1466-45000,0))),0)</f>
        <v>0</v>
      </c>
      <c r="U1466" s="49">
        <f>IF(AND(I1466=1,H1466&gt;20000,H1466&lt;=45000),H1466*V!$G$7,0)+IF(AND(I1466=1,H1466&gt;45000,H1466&lt;=50000),V!$G$7/5000*(50000-H1466)*H1466,0)</f>
        <v>0</v>
      </c>
      <c r="V1466" s="50">
        <f t="shared" ca="1" si="768"/>
        <v>52614.840000000004</v>
      </c>
      <c r="W1466" s="51">
        <v>0</v>
      </c>
      <c r="X1466" s="51">
        <v>0</v>
      </c>
      <c r="Y1466" s="52">
        <v>0</v>
      </c>
      <c r="Z1466" s="52">
        <v>5.1223654767517876E-3</v>
      </c>
      <c r="AA1466" s="52">
        <v>9980</v>
      </c>
      <c r="AB1466" s="138">
        <f t="shared" si="786"/>
        <v>8980</v>
      </c>
      <c r="AC1466" s="52">
        <v>260385.35754548496</v>
      </c>
      <c r="AD1466" s="138">
        <f t="shared" si="769"/>
        <v>0</v>
      </c>
      <c r="AE1466" s="138">
        <f t="shared" si="770"/>
        <v>6694</v>
      </c>
      <c r="AF1466" s="138">
        <f t="shared" si="771"/>
        <v>0</v>
      </c>
      <c r="AG1466" s="138">
        <f t="shared" si="772"/>
        <v>0</v>
      </c>
      <c r="AH1466" s="29"/>
      <c r="AI1466" s="29"/>
      <c r="AJ1466" s="15"/>
      <c r="AK1466" s="51">
        <f t="shared" ca="1" si="773"/>
        <v>4431748.7167105228</v>
      </c>
      <c r="AL1466" s="15">
        <f t="shared" ca="1" si="774"/>
        <v>4845286.5567105226</v>
      </c>
      <c r="AM1466" s="49">
        <f t="shared" ca="1" si="775"/>
        <v>29359.431549489123</v>
      </c>
      <c r="AN1466" s="49">
        <f t="shared" ca="1" si="776"/>
        <v>0</v>
      </c>
      <c r="AO1466" s="15"/>
      <c r="AP1466" s="49">
        <f t="shared" ca="1" si="777"/>
        <v>151519.38631413181</v>
      </c>
      <c r="AQ1466" s="15">
        <f t="shared" si="787"/>
        <v>260385.35754548496</v>
      </c>
      <c r="AR1466" s="15">
        <f t="shared" si="788"/>
        <v>0</v>
      </c>
      <c r="AS1466" s="15"/>
      <c r="AT1466" s="15"/>
      <c r="AU1466" s="51">
        <f t="shared" si="778"/>
        <v>4490</v>
      </c>
      <c r="AV1466" s="51">
        <f t="shared" ca="1" si="779"/>
        <v>109255.95355993898</v>
      </c>
      <c r="AW1466" s="51">
        <f t="shared" ca="1" si="789"/>
        <v>0</v>
      </c>
      <c r="AX1466" s="15">
        <f t="shared" ca="1" si="790"/>
        <v>4879.9823285858147</v>
      </c>
      <c r="AY1466" s="51">
        <f t="shared" ca="1" si="791"/>
        <v>-171.8664447832989</v>
      </c>
      <c r="AZ1466" s="52">
        <f t="shared" ca="1" si="780"/>
        <v>0</v>
      </c>
      <c r="BA1466" s="52">
        <f t="shared" ca="1" si="781"/>
        <v>0</v>
      </c>
      <c r="BB1466" s="52">
        <f t="shared" si="792"/>
        <v>0</v>
      </c>
      <c r="BC1466" s="39">
        <f t="shared" si="793"/>
        <v>0</v>
      </c>
      <c r="BD1466" s="51">
        <f t="shared" ca="1" si="794"/>
        <v>0</v>
      </c>
      <c r="BE1466" s="15">
        <f t="shared" ca="1" si="795"/>
        <v>265093.47342928749</v>
      </c>
      <c r="BF1466" s="62">
        <v>-120782.61978885705</v>
      </c>
      <c r="BG1466" s="15">
        <f t="shared" ca="1" si="796"/>
        <v>5018956.8419004427</v>
      </c>
      <c r="BH1466" s="15"/>
      <c r="BI1466" s="15"/>
    </row>
    <row r="1467" spans="1:61" ht="11.25" x14ac:dyDescent="0.2">
      <c r="A1467" s="60">
        <v>60346</v>
      </c>
      <c r="B1467" s="20"/>
      <c r="C1467" s="20">
        <v>1</v>
      </c>
      <c r="D1467" s="20">
        <f t="shared" si="782"/>
        <v>6</v>
      </c>
      <c r="E1467" s="47">
        <f t="shared" si="797"/>
        <v>4</v>
      </c>
      <c r="F1467" s="47">
        <f t="shared" si="798"/>
        <v>64</v>
      </c>
      <c r="G1467" s="61" t="s">
        <v>1547</v>
      </c>
      <c r="H1467" s="61">
        <v>4232</v>
      </c>
      <c r="I1467" s="48"/>
      <c r="J1467" s="29">
        <f t="shared" si="783"/>
        <v>6821.7313432835817</v>
      </c>
      <c r="K1467" s="125">
        <v>234785</v>
      </c>
      <c r="L1467" s="125">
        <v>1095666.8800000001</v>
      </c>
      <c r="M1467" s="125">
        <v>72483</v>
      </c>
      <c r="N1467" s="126">
        <f t="shared" si="765"/>
        <v>668838.28320000006</v>
      </c>
      <c r="O1467" s="126">
        <f t="shared" ca="1" si="766"/>
        <v>1238686.9238176681</v>
      </c>
      <c r="P1467" s="126">
        <f t="shared" ca="1" si="767"/>
        <v>170955</v>
      </c>
      <c r="Q1467" s="49">
        <f t="shared" si="784"/>
        <v>1</v>
      </c>
      <c r="R1467" s="49">
        <f t="shared" si="785"/>
        <v>0</v>
      </c>
      <c r="S1467" s="49">
        <f ca="1">OFFSET(V!$B$7,D1467,Q1467)*H1467</f>
        <v>33263.520000000004</v>
      </c>
      <c r="T1467" s="49">
        <f ca="1">IF(R1467&gt;0,OFFSET(V!$I$7,D1467,R1467)*IF(R1467=1,H1467-9300,IF(R1467=2,H1467-18000,IF(R1467=3,H1467-45000,0))),0)</f>
        <v>0</v>
      </c>
      <c r="U1467" s="49">
        <f>IF(AND(I1467=1,H1467&gt;20000,H1467&lt;=45000),H1467*V!$G$7,0)+IF(AND(I1467=1,H1467&gt;45000,H1467&lt;=50000),V!$G$7/5000*(50000-H1467)*H1467,0)</f>
        <v>0</v>
      </c>
      <c r="V1467" s="50">
        <f t="shared" ca="1" si="768"/>
        <v>33263.520000000004</v>
      </c>
      <c r="W1467" s="51">
        <v>12367.68</v>
      </c>
      <c r="X1467" s="51">
        <v>0</v>
      </c>
      <c r="Y1467" s="52">
        <v>0</v>
      </c>
      <c r="Z1467" s="52">
        <v>1.8772081828049068E-3</v>
      </c>
      <c r="AA1467" s="52">
        <v>1112</v>
      </c>
      <c r="AB1467" s="138">
        <f t="shared" si="786"/>
        <v>112</v>
      </c>
      <c r="AC1467" s="52">
        <v>95424.179724271395</v>
      </c>
      <c r="AD1467" s="138">
        <f t="shared" si="769"/>
        <v>0</v>
      </c>
      <c r="AE1467" s="138">
        <f t="shared" si="770"/>
        <v>4232</v>
      </c>
      <c r="AF1467" s="138">
        <f t="shared" si="771"/>
        <v>0</v>
      </c>
      <c r="AG1467" s="138">
        <f t="shared" si="772"/>
        <v>0</v>
      </c>
      <c r="AH1467" s="29"/>
      <c r="AI1467" s="29"/>
      <c r="AJ1467" s="15"/>
      <c r="AK1467" s="51">
        <f t="shared" ca="1" si="773"/>
        <v>2801786.7596532614</v>
      </c>
      <c r="AL1467" s="15">
        <f t="shared" ca="1" si="774"/>
        <v>3018372.9596532616</v>
      </c>
      <c r="AM1467" s="49">
        <f t="shared" ca="1" si="775"/>
        <v>18561.265957191212</v>
      </c>
      <c r="AN1467" s="49">
        <f t="shared" ca="1" si="776"/>
        <v>0</v>
      </c>
      <c r="AO1467" s="15"/>
      <c r="AP1467" s="49">
        <f t="shared" ca="1" si="777"/>
        <v>55527.750437446717</v>
      </c>
      <c r="AQ1467" s="15">
        <f t="shared" si="787"/>
        <v>95424.179724271395</v>
      </c>
      <c r="AR1467" s="15">
        <f t="shared" si="788"/>
        <v>0</v>
      </c>
      <c r="AS1467" s="15"/>
      <c r="AT1467" s="15"/>
      <c r="AU1467" s="51">
        <f t="shared" si="778"/>
        <v>56</v>
      </c>
      <c r="AV1467" s="51">
        <f t="shared" ca="1" si="779"/>
        <v>69072.482143062705</v>
      </c>
      <c r="AW1467" s="51">
        <f t="shared" ca="1" si="789"/>
        <v>0</v>
      </c>
      <c r="AX1467" s="15">
        <f t="shared" ca="1" si="790"/>
        <v>29232.05285623802</v>
      </c>
      <c r="AY1467" s="51">
        <f t="shared" ca="1" si="791"/>
        <v>-1029.5137686646151</v>
      </c>
      <c r="AZ1467" s="52">
        <f t="shared" ca="1" si="780"/>
        <v>0</v>
      </c>
      <c r="BA1467" s="52">
        <f t="shared" ca="1" si="781"/>
        <v>0</v>
      </c>
      <c r="BB1467" s="52">
        <f t="shared" si="792"/>
        <v>0</v>
      </c>
      <c r="BC1467" s="39">
        <f t="shared" si="793"/>
        <v>0</v>
      </c>
      <c r="BD1467" s="51">
        <f t="shared" ca="1" si="794"/>
        <v>0</v>
      </c>
      <c r="BE1467" s="15">
        <f t="shared" ca="1" si="795"/>
        <v>123626.7188118448</v>
      </c>
      <c r="BF1467" s="62">
        <v>-84677.460568205643</v>
      </c>
      <c r="BG1467" s="15">
        <f t="shared" ca="1" si="796"/>
        <v>3075883.4838540922</v>
      </c>
      <c r="BH1467" s="15"/>
      <c r="BI1467" s="15"/>
    </row>
    <row r="1468" spans="1:61" ht="11.25" x14ac:dyDescent="0.2">
      <c r="A1468" s="60">
        <v>60347</v>
      </c>
      <c r="B1468" s="20"/>
      <c r="C1468" s="20">
        <v>1</v>
      </c>
      <c r="D1468" s="20">
        <f t="shared" si="782"/>
        <v>6</v>
      </c>
      <c r="E1468" s="47">
        <f t="shared" si="797"/>
        <v>4</v>
      </c>
      <c r="F1468" s="47">
        <f t="shared" si="798"/>
        <v>64</v>
      </c>
      <c r="G1468" s="61" t="s">
        <v>1548</v>
      </c>
      <c r="H1468" s="61">
        <v>3127</v>
      </c>
      <c r="I1468" s="48"/>
      <c r="J1468" s="29">
        <f t="shared" si="783"/>
        <v>5040.5373134328356</v>
      </c>
      <c r="K1468" s="125">
        <v>194705</v>
      </c>
      <c r="L1468" s="125">
        <v>885334.27</v>
      </c>
      <c r="M1468" s="125">
        <v>0</v>
      </c>
      <c r="N1468" s="126">
        <f t="shared" si="765"/>
        <v>485467.96530000004</v>
      </c>
      <c r="O1468" s="126">
        <f t="shared" ca="1" si="766"/>
        <v>915258.50916300761</v>
      </c>
      <c r="P1468" s="126">
        <f t="shared" ca="1" si="767"/>
        <v>128937</v>
      </c>
      <c r="Q1468" s="49">
        <f t="shared" si="784"/>
        <v>1</v>
      </c>
      <c r="R1468" s="49">
        <f t="shared" si="785"/>
        <v>0</v>
      </c>
      <c r="S1468" s="49">
        <f ca="1">OFFSET(V!$B$7,D1468,Q1468)*H1468</f>
        <v>24578.22</v>
      </c>
      <c r="T1468" s="49">
        <f ca="1">IF(R1468&gt;0,OFFSET(V!$I$7,D1468,R1468)*IF(R1468=1,H1468-9300,IF(R1468=2,H1468-18000,IF(R1468=3,H1468-45000,0))),0)</f>
        <v>0</v>
      </c>
      <c r="U1468" s="49">
        <f>IF(AND(I1468=1,H1468&gt;20000,H1468&lt;=45000),H1468*V!$G$7,0)+IF(AND(I1468=1,H1468&gt;45000,H1468&lt;=50000),V!$G$7/5000*(50000-H1468)*H1468,0)</f>
        <v>0</v>
      </c>
      <c r="V1468" s="50">
        <f t="shared" ca="1" si="768"/>
        <v>24578.22</v>
      </c>
      <c r="W1468" s="51">
        <v>0</v>
      </c>
      <c r="X1468" s="51">
        <v>0</v>
      </c>
      <c r="Y1468" s="52">
        <v>0</v>
      </c>
      <c r="Z1468" s="52">
        <v>1.5372902194741855E-3</v>
      </c>
      <c r="AA1468" s="52">
        <v>2432</v>
      </c>
      <c r="AB1468" s="138">
        <f t="shared" si="786"/>
        <v>1432</v>
      </c>
      <c r="AC1468" s="52">
        <v>78145.119723631025</v>
      </c>
      <c r="AD1468" s="138">
        <f t="shared" si="769"/>
        <v>0</v>
      </c>
      <c r="AE1468" s="138">
        <f t="shared" si="770"/>
        <v>3127</v>
      </c>
      <c r="AF1468" s="138">
        <f t="shared" si="771"/>
        <v>0</v>
      </c>
      <c r="AG1468" s="138">
        <f t="shared" si="772"/>
        <v>0</v>
      </c>
      <c r="AH1468" s="29"/>
      <c r="AI1468" s="29"/>
      <c r="AJ1468" s="15"/>
      <c r="AK1468" s="51">
        <f t="shared" ca="1" si="773"/>
        <v>2070223.8179196001</v>
      </c>
      <c r="AL1468" s="15">
        <f t="shared" ca="1" si="774"/>
        <v>2223739.0379196</v>
      </c>
      <c r="AM1468" s="49">
        <f t="shared" ca="1" si="775"/>
        <v>13714.810644644829</v>
      </c>
      <c r="AN1468" s="49">
        <f t="shared" ca="1" si="776"/>
        <v>0</v>
      </c>
      <c r="AO1468" s="15"/>
      <c r="AP1468" s="49">
        <f t="shared" ca="1" si="777"/>
        <v>45472.98932468042</v>
      </c>
      <c r="AQ1468" s="15">
        <f t="shared" si="787"/>
        <v>78145.119723631025</v>
      </c>
      <c r="AR1468" s="15">
        <f t="shared" si="788"/>
        <v>0</v>
      </c>
      <c r="AS1468" s="15"/>
      <c r="AT1468" s="15"/>
      <c r="AU1468" s="51">
        <f t="shared" si="778"/>
        <v>716</v>
      </c>
      <c r="AV1468" s="51">
        <f t="shared" ca="1" si="779"/>
        <v>51037.252282929367</v>
      </c>
      <c r="AW1468" s="51">
        <f t="shared" ca="1" si="789"/>
        <v>0</v>
      </c>
      <c r="AX1468" s="15">
        <f t="shared" ca="1" si="790"/>
        <v>19081.121883978762</v>
      </c>
      <c r="AY1468" s="51">
        <f t="shared" ca="1" si="791"/>
        <v>-672.0115688670088</v>
      </c>
      <c r="AZ1468" s="52">
        <f t="shared" ca="1" si="780"/>
        <v>0</v>
      </c>
      <c r="BA1468" s="52">
        <f t="shared" ca="1" si="781"/>
        <v>0</v>
      </c>
      <c r="BB1468" s="52">
        <f t="shared" si="792"/>
        <v>0</v>
      </c>
      <c r="BC1468" s="39">
        <f t="shared" si="793"/>
        <v>0</v>
      </c>
      <c r="BD1468" s="51">
        <f t="shared" ca="1" si="794"/>
        <v>0</v>
      </c>
      <c r="BE1468" s="15">
        <f t="shared" ca="1" si="795"/>
        <v>96554.230038742782</v>
      </c>
      <c r="BF1468" s="62">
        <v>-62307.584775445204</v>
      </c>
      <c r="BG1468" s="15">
        <f t="shared" ca="1" si="796"/>
        <v>2271700.4938275428</v>
      </c>
      <c r="BH1468" s="15"/>
      <c r="BI1468" s="15"/>
    </row>
    <row r="1469" spans="1:61" ht="11.25" x14ac:dyDescent="0.2">
      <c r="A1469" s="60">
        <v>60348</v>
      </c>
      <c r="B1469" s="20"/>
      <c r="C1469" s="20">
        <v>1</v>
      </c>
      <c r="D1469" s="20">
        <f t="shared" si="782"/>
        <v>6</v>
      </c>
      <c r="E1469" s="47">
        <f t="shared" si="797"/>
        <v>4</v>
      </c>
      <c r="F1469" s="47">
        <f t="shared" si="798"/>
        <v>64</v>
      </c>
      <c r="G1469" s="61" t="s">
        <v>1549</v>
      </c>
      <c r="H1469" s="61">
        <v>3549</v>
      </c>
      <c r="I1469" s="48"/>
      <c r="J1469" s="29">
        <f t="shared" si="783"/>
        <v>5720.7761194029854</v>
      </c>
      <c r="K1469" s="125">
        <v>162151</v>
      </c>
      <c r="L1469" s="125">
        <v>266122.34999999998</v>
      </c>
      <c r="M1469" s="125">
        <v>99103</v>
      </c>
      <c r="N1469" s="126">
        <f t="shared" si="765"/>
        <v>319639.43650000001</v>
      </c>
      <c r="O1469" s="126">
        <f t="shared" ca="1" si="766"/>
        <v>1038775.9670673214</v>
      </c>
      <c r="P1469" s="126">
        <f t="shared" ca="1" si="767"/>
        <v>215741</v>
      </c>
      <c r="Q1469" s="49">
        <f t="shared" si="784"/>
        <v>1</v>
      </c>
      <c r="R1469" s="49">
        <f t="shared" si="785"/>
        <v>0</v>
      </c>
      <c r="S1469" s="49">
        <f ca="1">OFFSET(V!$B$7,D1469,Q1469)*H1469</f>
        <v>27895.14</v>
      </c>
      <c r="T1469" s="49">
        <f ca="1">IF(R1469&gt;0,OFFSET(V!$I$7,D1469,R1469)*IF(R1469=1,H1469-9300,IF(R1469=2,H1469-18000,IF(R1469=3,H1469-45000,0))),0)</f>
        <v>0</v>
      </c>
      <c r="U1469" s="49">
        <f>IF(AND(I1469=1,H1469&gt;20000,H1469&lt;=45000),H1469*V!$G$7,0)+IF(AND(I1469=1,H1469&gt;45000,H1469&lt;=50000),V!$G$7/5000*(50000-H1469)*H1469,0)</f>
        <v>0</v>
      </c>
      <c r="V1469" s="50">
        <f t="shared" ca="1" si="768"/>
        <v>27895.14</v>
      </c>
      <c r="W1469" s="51">
        <v>9143.68</v>
      </c>
      <c r="X1469" s="51">
        <v>0</v>
      </c>
      <c r="Y1469" s="52">
        <v>0</v>
      </c>
      <c r="Z1469" s="52">
        <v>2.7062029783619431E-3</v>
      </c>
      <c r="AA1469" s="52">
        <v>26720</v>
      </c>
      <c r="AB1469" s="138">
        <f t="shared" si="786"/>
        <v>25720</v>
      </c>
      <c r="AC1469" s="52">
        <v>137564.49697108872</v>
      </c>
      <c r="AD1469" s="138">
        <f t="shared" si="769"/>
        <v>0</v>
      </c>
      <c r="AE1469" s="138">
        <f t="shared" si="770"/>
        <v>3549</v>
      </c>
      <c r="AF1469" s="138">
        <f t="shared" si="771"/>
        <v>0</v>
      </c>
      <c r="AG1469" s="138">
        <f t="shared" si="772"/>
        <v>0</v>
      </c>
      <c r="AH1469" s="29"/>
      <c r="AI1469" s="29"/>
      <c r="AJ1469" s="15"/>
      <c r="AK1469" s="51">
        <f t="shared" ca="1" si="773"/>
        <v>2349608.036391641</v>
      </c>
      <c r="AL1469" s="15">
        <f t="shared" ca="1" si="774"/>
        <v>2602387.8563916413</v>
      </c>
      <c r="AM1469" s="49">
        <f t="shared" ca="1" si="775"/>
        <v>15565.674121472497</v>
      </c>
      <c r="AN1469" s="49">
        <f t="shared" ca="1" si="776"/>
        <v>0</v>
      </c>
      <c r="AO1469" s="15"/>
      <c r="AP1469" s="49">
        <f t="shared" ca="1" si="777"/>
        <v>80049.386632773952</v>
      </c>
      <c r="AQ1469" s="15">
        <f t="shared" si="787"/>
        <v>137564.49697108872</v>
      </c>
      <c r="AR1469" s="15">
        <f t="shared" si="788"/>
        <v>0</v>
      </c>
      <c r="AS1469" s="15"/>
      <c r="AT1469" s="15"/>
      <c r="AU1469" s="51">
        <f t="shared" si="778"/>
        <v>12860</v>
      </c>
      <c r="AV1469" s="51">
        <f t="shared" ca="1" si="779"/>
        <v>57924.91472725178</v>
      </c>
      <c r="AW1469" s="51">
        <f t="shared" ca="1" si="789"/>
        <v>0</v>
      </c>
      <c r="AX1469" s="15">
        <f t="shared" ca="1" si="790"/>
        <v>13269.804388937016</v>
      </c>
      <c r="AY1469" s="51">
        <f t="shared" ca="1" si="791"/>
        <v>-467.34474629897545</v>
      </c>
      <c r="AZ1469" s="52">
        <f t="shared" ca="1" si="780"/>
        <v>0</v>
      </c>
      <c r="BA1469" s="52">
        <f t="shared" ca="1" si="781"/>
        <v>0</v>
      </c>
      <c r="BB1469" s="52">
        <f t="shared" si="792"/>
        <v>0</v>
      </c>
      <c r="BC1469" s="39">
        <f t="shared" si="793"/>
        <v>0</v>
      </c>
      <c r="BD1469" s="51">
        <f t="shared" ca="1" si="794"/>
        <v>0</v>
      </c>
      <c r="BE1469" s="15">
        <f t="shared" ca="1" si="795"/>
        <v>150366.95661372677</v>
      </c>
      <c r="BF1469" s="62">
        <v>-57234.576867446129</v>
      </c>
      <c r="BG1469" s="15">
        <f t="shared" ca="1" si="796"/>
        <v>2711085.9102593944</v>
      </c>
      <c r="BH1469" s="15"/>
      <c r="BI1469" s="15"/>
    </row>
    <row r="1470" spans="1:61" ht="11.25" x14ac:dyDescent="0.2">
      <c r="A1470" s="60">
        <v>60349</v>
      </c>
      <c r="B1470" s="20"/>
      <c r="C1470" s="20">
        <v>1</v>
      </c>
      <c r="D1470" s="20">
        <f t="shared" si="782"/>
        <v>6</v>
      </c>
      <c r="E1470" s="47">
        <f t="shared" si="797"/>
        <v>4</v>
      </c>
      <c r="F1470" s="47">
        <f t="shared" si="798"/>
        <v>64</v>
      </c>
      <c r="G1470" s="61" t="s">
        <v>1550</v>
      </c>
      <c r="H1470" s="61">
        <v>4675</v>
      </c>
      <c r="I1470" s="48"/>
      <c r="J1470" s="29">
        <f t="shared" si="783"/>
        <v>7535.8208955223881</v>
      </c>
      <c r="K1470" s="125">
        <v>232010</v>
      </c>
      <c r="L1470" s="125">
        <v>901096.91999999993</v>
      </c>
      <c r="M1470" s="125">
        <v>71957</v>
      </c>
      <c r="N1470" s="126">
        <f t="shared" si="765"/>
        <v>590431.99879999994</v>
      </c>
      <c r="O1470" s="126">
        <f t="shared" ca="1" si="766"/>
        <v>1368350.9850774098</v>
      </c>
      <c r="P1470" s="126">
        <f t="shared" ca="1" si="767"/>
        <v>233376</v>
      </c>
      <c r="Q1470" s="49">
        <f t="shared" si="784"/>
        <v>1</v>
      </c>
      <c r="R1470" s="49">
        <f t="shared" si="785"/>
        <v>0</v>
      </c>
      <c r="S1470" s="49">
        <f ca="1">OFFSET(V!$B$7,D1470,Q1470)*H1470</f>
        <v>36745.5</v>
      </c>
      <c r="T1470" s="49">
        <f ca="1">IF(R1470&gt;0,OFFSET(V!$I$7,D1470,R1470)*IF(R1470=1,H1470-9300,IF(R1470=2,H1470-18000,IF(R1470=3,H1470-45000,0))),0)</f>
        <v>0</v>
      </c>
      <c r="U1470" s="49">
        <f>IF(AND(I1470=1,H1470&gt;20000,H1470&lt;=45000),H1470*V!$G$7,0)+IF(AND(I1470=1,H1470&gt;45000,H1470&lt;=50000),V!$G$7/5000*(50000-H1470)*H1470,0)</f>
        <v>0</v>
      </c>
      <c r="V1470" s="50">
        <f t="shared" ca="1" si="768"/>
        <v>36745.5</v>
      </c>
      <c r="W1470" s="51">
        <v>18116.800000000003</v>
      </c>
      <c r="X1470" s="51">
        <v>0</v>
      </c>
      <c r="Y1470" s="52">
        <v>0</v>
      </c>
      <c r="Z1470" s="52">
        <v>2.8289091874419557E-3</v>
      </c>
      <c r="AA1470" s="52">
        <v>50127</v>
      </c>
      <c r="AB1470" s="138">
        <f t="shared" si="786"/>
        <v>49127</v>
      </c>
      <c r="AC1470" s="52">
        <v>143802.02536873266</v>
      </c>
      <c r="AD1470" s="138">
        <f t="shared" si="769"/>
        <v>0</v>
      </c>
      <c r="AE1470" s="138">
        <f t="shared" si="770"/>
        <v>4675</v>
      </c>
      <c r="AF1470" s="138">
        <f t="shared" si="771"/>
        <v>0</v>
      </c>
      <c r="AG1470" s="138">
        <f t="shared" si="772"/>
        <v>0</v>
      </c>
      <c r="AH1470" s="29"/>
      <c r="AI1470" s="29"/>
      <c r="AJ1470" s="15"/>
      <c r="AK1470" s="51">
        <f t="shared" ca="1" si="773"/>
        <v>3095073.9842577968</v>
      </c>
      <c r="AL1470" s="15">
        <f t="shared" ca="1" si="774"/>
        <v>3383312.2842577966</v>
      </c>
      <c r="AM1470" s="49">
        <f t="shared" ca="1" si="775"/>
        <v>20504.234014619309</v>
      </c>
      <c r="AN1470" s="49">
        <f t="shared" ca="1" si="776"/>
        <v>0</v>
      </c>
      <c r="AO1470" s="15"/>
      <c r="AP1470" s="49">
        <f t="shared" ca="1" si="777"/>
        <v>83679.031877948248</v>
      </c>
      <c r="AQ1470" s="15">
        <f t="shared" si="787"/>
        <v>143802.02536873266</v>
      </c>
      <c r="AR1470" s="15">
        <f t="shared" si="788"/>
        <v>0</v>
      </c>
      <c r="AS1470" s="15"/>
      <c r="AT1470" s="15"/>
      <c r="AU1470" s="51">
        <f t="shared" si="778"/>
        <v>24563.5</v>
      </c>
      <c r="AV1470" s="51">
        <f t="shared" ca="1" si="779"/>
        <v>76302.895562102582</v>
      </c>
      <c r="AW1470" s="51">
        <f t="shared" ca="1" si="789"/>
        <v>0</v>
      </c>
      <c r="AX1470" s="15">
        <f t="shared" ca="1" si="790"/>
        <v>40743.402071318153</v>
      </c>
      <c r="AY1470" s="51">
        <f t="shared" ca="1" si="791"/>
        <v>-1434.9280777832655</v>
      </c>
      <c r="AZ1470" s="52">
        <f t="shared" ca="1" si="780"/>
        <v>0</v>
      </c>
      <c r="BA1470" s="52">
        <f t="shared" ca="1" si="781"/>
        <v>0</v>
      </c>
      <c r="BB1470" s="52">
        <f t="shared" si="792"/>
        <v>0</v>
      </c>
      <c r="BC1470" s="39">
        <f t="shared" si="793"/>
        <v>0</v>
      </c>
      <c r="BD1470" s="51">
        <f t="shared" ca="1" si="794"/>
        <v>0</v>
      </c>
      <c r="BE1470" s="15">
        <f t="shared" ca="1" si="795"/>
        <v>183110.49936226755</v>
      </c>
      <c r="BF1470" s="62">
        <v>-87438.368810608838</v>
      </c>
      <c r="BG1470" s="15">
        <f t="shared" ca="1" si="796"/>
        <v>3499488.6488240743</v>
      </c>
      <c r="BH1470" s="15"/>
      <c r="BI1470" s="15"/>
    </row>
    <row r="1471" spans="1:61" ht="11.25" x14ac:dyDescent="0.2">
      <c r="A1471" s="60">
        <v>60350</v>
      </c>
      <c r="B1471" s="20"/>
      <c r="C1471" s="20">
        <v>1</v>
      </c>
      <c r="D1471" s="20">
        <f t="shared" si="782"/>
        <v>6</v>
      </c>
      <c r="E1471" s="47">
        <f t="shared" si="797"/>
        <v>5</v>
      </c>
      <c r="F1471" s="47">
        <f t="shared" si="798"/>
        <v>65</v>
      </c>
      <c r="G1471" s="61" t="s">
        <v>1551</v>
      </c>
      <c r="H1471" s="61">
        <v>8547</v>
      </c>
      <c r="I1471" s="48"/>
      <c r="J1471" s="29">
        <f t="shared" si="783"/>
        <v>13777.253731343284</v>
      </c>
      <c r="K1471" s="125">
        <v>540696.44999999995</v>
      </c>
      <c r="L1471" s="125">
        <v>1278822.03</v>
      </c>
      <c r="M1471" s="125">
        <v>193356</v>
      </c>
      <c r="N1471" s="126">
        <f t="shared" si="765"/>
        <v>1081398.0356999999</v>
      </c>
      <c r="O1471" s="126">
        <f t="shared" ca="1" si="766"/>
        <v>2501667.5656591705</v>
      </c>
      <c r="P1471" s="126">
        <f t="shared" ca="1" si="767"/>
        <v>426081</v>
      </c>
      <c r="Q1471" s="49">
        <f t="shared" si="784"/>
        <v>1</v>
      </c>
      <c r="R1471" s="49">
        <f t="shared" si="785"/>
        <v>0</v>
      </c>
      <c r="S1471" s="49">
        <f ca="1">OFFSET(V!$B$7,D1471,Q1471)*H1471</f>
        <v>67179.42</v>
      </c>
      <c r="T1471" s="49">
        <f ca="1">IF(R1471&gt;0,OFFSET(V!$I$7,D1471,R1471)*IF(R1471=1,H1471-9300,IF(R1471=2,H1471-18000,IF(R1471=3,H1471-45000,0))),0)</f>
        <v>0</v>
      </c>
      <c r="U1471" s="49">
        <f>IF(AND(I1471=1,H1471&gt;20000,H1471&lt;=45000),H1471*V!$G$7,0)+IF(AND(I1471=1,H1471&gt;45000,H1471&lt;=50000),V!$G$7/5000*(50000-H1471)*H1471,0)</f>
        <v>0</v>
      </c>
      <c r="V1471" s="50">
        <f t="shared" ca="1" si="768"/>
        <v>67179.42</v>
      </c>
      <c r="W1471" s="51">
        <v>9738.56</v>
      </c>
      <c r="X1471" s="51">
        <v>0</v>
      </c>
      <c r="Y1471" s="52">
        <v>0</v>
      </c>
      <c r="Z1471" s="52">
        <v>5.2045100392370224E-3</v>
      </c>
      <c r="AA1471" s="52">
        <v>15328</v>
      </c>
      <c r="AB1471" s="138">
        <f t="shared" si="786"/>
        <v>14328</v>
      </c>
      <c r="AC1471" s="52">
        <v>264561.01454813569</v>
      </c>
      <c r="AD1471" s="138">
        <f t="shared" si="769"/>
        <v>0</v>
      </c>
      <c r="AE1471" s="138">
        <f t="shared" si="770"/>
        <v>8547</v>
      </c>
      <c r="AF1471" s="138">
        <f t="shared" si="771"/>
        <v>0</v>
      </c>
      <c r="AG1471" s="138">
        <f t="shared" si="772"/>
        <v>0</v>
      </c>
      <c r="AH1471" s="29"/>
      <c r="AI1471" s="29"/>
      <c r="AJ1471" s="15"/>
      <c r="AK1471" s="51">
        <f t="shared" ca="1" si="773"/>
        <v>5658523.4959254311</v>
      </c>
      <c r="AL1471" s="15">
        <f t="shared" ca="1" si="774"/>
        <v>6161522.4759254307</v>
      </c>
      <c r="AM1471" s="49">
        <f t="shared" ca="1" si="775"/>
        <v>37486.564304374595</v>
      </c>
      <c r="AN1471" s="49">
        <f t="shared" ca="1" si="776"/>
        <v>0</v>
      </c>
      <c r="AO1471" s="15"/>
      <c r="AP1471" s="49">
        <f t="shared" ca="1" si="777"/>
        <v>153949.21951390931</v>
      </c>
      <c r="AQ1471" s="15">
        <f t="shared" si="787"/>
        <v>264561.01454813569</v>
      </c>
      <c r="AR1471" s="15">
        <f t="shared" si="788"/>
        <v>0</v>
      </c>
      <c r="AS1471" s="15"/>
      <c r="AT1471" s="15"/>
      <c r="AU1471" s="51">
        <f t="shared" si="778"/>
        <v>7164</v>
      </c>
      <c r="AV1471" s="51">
        <f t="shared" ca="1" si="779"/>
        <v>139499.64671000873</v>
      </c>
      <c r="AW1471" s="51">
        <f t="shared" ca="1" si="789"/>
        <v>0</v>
      </c>
      <c r="AX1471" s="15">
        <f t="shared" ca="1" si="790"/>
        <v>36051.851675782353</v>
      </c>
      <c r="AY1471" s="51">
        <f t="shared" ca="1" si="791"/>
        <v>-1269.6979534282693</v>
      </c>
      <c r="AZ1471" s="52">
        <f t="shared" ca="1" si="780"/>
        <v>0</v>
      </c>
      <c r="BA1471" s="52">
        <f t="shared" ca="1" si="781"/>
        <v>0</v>
      </c>
      <c r="BB1471" s="52">
        <f t="shared" si="792"/>
        <v>0</v>
      </c>
      <c r="BC1471" s="39">
        <f t="shared" si="793"/>
        <v>0</v>
      </c>
      <c r="BD1471" s="51">
        <f t="shared" ca="1" si="794"/>
        <v>0</v>
      </c>
      <c r="BE1471" s="15">
        <f t="shared" ca="1" si="795"/>
        <v>299343.16827048978</v>
      </c>
      <c r="BF1471" s="62">
        <v>-151754.59534843054</v>
      </c>
      <c r="BG1471" s="15">
        <f t="shared" ca="1" si="796"/>
        <v>6346597.6131518641</v>
      </c>
      <c r="BH1471" s="15"/>
      <c r="BI1471" s="15"/>
    </row>
    <row r="1472" spans="1:61" ht="11.25" x14ac:dyDescent="0.2">
      <c r="A1472" s="60">
        <v>60351</v>
      </c>
      <c r="B1472" s="20"/>
      <c r="C1472" s="20">
        <v>1</v>
      </c>
      <c r="D1472" s="20">
        <f t="shared" si="782"/>
        <v>6</v>
      </c>
      <c r="E1472" s="47">
        <f t="shared" si="797"/>
        <v>4</v>
      </c>
      <c r="F1472" s="47">
        <f t="shared" si="798"/>
        <v>64</v>
      </c>
      <c r="G1472" s="61" t="s">
        <v>1552</v>
      </c>
      <c r="H1472" s="61">
        <v>4448</v>
      </c>
      <c r="I1472" s="48"/>
      <c r="J1472" s="29">
        <f t="shared" si="783"/>
        <v>7169.9104477611936</v>
      </c>
      <c r="K1472" s="125">
        <v>249570</v>
      </c>
      <c r="L1472" s="125">
        <v>727165.41999999993</v>
      </c>
      <c r="M1472" s="125">
        <v>75544</v>
      </c>
      <c r="N1472" s="126">
        <f t="shared" si="765"/>
        <v>538828.91379999998</v>
      </c>
      <c r="O1472" s="126">
        <f t="shared" ca="1" si="766"/>
        <v>1301909.1297592125</v>
      </c>
      <c r="P1472" s="126">
        <f t="shared" ca="1" si="767"/>
        <v>228924</v>
      </c>
      <c r="Q1472" s="49">
        <f t="shared" si="784"/>
        <v>1</v>
      </c>
      <c r="R1472" s="49">
        <f t="shared" si="785"/>
        <v>0</v>
      </c>
      <c r="S1472" s="49">
        <f ca="1">OFFSET(V!$B$7,D1472,Q1472)*H1472</f>
        <v>34961.279999999999</v>
      </c>
      <c r="T1472" s="49">
        <f ca="1">IF(R1472&gt;0,OFFSET(V!$I$7,D1472,R1472)*IF(R1472=1,H1472-9300,IF(R1472=2,H1472-18000,IF(R1472=3,H1472-45000,0))),0)</f>
        <v>0</v>
      </c>
      <c r="U1472" s="49">
        <f>IF(AND(I1472=1,H1472&gt;20000,H1472&lt;=45000),H1472*V!$G$7,0)+IF(AND(I1472=1,H1472&gt;45000,H1472&lt;=50000),V!$G$7/5000*(50000-H1472)*H1472,0)</f>
        <v>0</v>
      </c>
      <c r="V1472" s="50">
        <f t="shared" ca="1" si="768"/>
        <v>34961.279999999999</v>
      </c>
      <c r="W1472" s="51">
        <v>10333.44</v>
      </c>
      <c r="X1472" s="51">
        <v>0</v>
      </c>
      <c r="Y1472" s="52">
        <v>0</v>
      </c>
      <c r="Z1472" s="52">
        <v>2.4462036648301693E-3</v>
      </c>
      <c r="AA1472" s="52">
        <v>8680</v>
      </c>
      <c r="AB1472" s="138">
        <f t="shared" si="786"/>
        <v>7680</v>
      </c>
      <c r="AC1472" s="52">
        <v>124347.94408691584</v>
      </c>
      <c r="AD1472" s="138">
        <f t="shared" si="769"/>
        <v>0</v>
      </c>
      <c r="AE1472" s="138">
        <f t="shared" si="770"/>
        <v>4448</v>
      </c>
      <c r="AF1472" s="138">
        <f t="shared" si="771"/>
        <v>0</v>
      </c>
      <c r="AG1472" s="138">
        <f t="shared" si="772"/>
        <v>0</v>
      </c>
      <c r="AH1472" s="29"/>
      <c r="AI1472" s="29"/>
      <c r="AJ1472" s="15"/>
      <c r="AK1472" s="51">
        <f t="shared" ca="1" si="773"/>
        <v>2944789.1084446376</v>
      </c>
      <c r="AL1472" s="15">
        <f t="shared" ca="1" si="774"/>
        <v>3219007.8284446374</v>
      </c>
      <c r="AM1472" s="49">
        <f t="shared" ca="1" si="775"/>
        <v>19508.627357652767</v>
      </c>
      <c r="AN1472" s="49">
        <f t="shared" ca="1" si="776"/>
        <v>0</v>
      </c>
      <c r="AO1472" s="15"/>
      <c r="AP1472" s="49">
        <f t="shared" ca="1" si="777"/>
        <v>72358.616302693728</v>
      </c>
      <c r="AQ1472" s="15">
        <f t="shared" si="787"/>
        <v>124347.94408691584</v>
      </c>
      <c r="AR1472" s="15">
        <f t="shared" si="788"/>
        <v>0</v>
      </c>
      <c r="AS1472" s="15"/>
      <c r="AT1472" s="15"/>
      <c r="AU1472" s="51">
        <f t="shared" si="778"/>
        <v>3840</v>
      </c>
      <c r="AV1472" s="51">
        <f t="shared" ca="1" si="779"/>
        <v>72597.920740156638</v>
      </c>
      <c r="AW1472" s="51">
        <f t="shared" ca="1" si="789"/>
        <v>0</v>
      </c>
      <c r="AX1472" s="15">
        <f t="shared" ca="1" si="790"/>
        <v>24448.592955934524</v>
      </c>
      <c r="AY1472" s="51">
        <f t="shared" ca="1" si="791"/>
        <v>-861.04671459090116</v>
      </c>
      <c r="AZ1472" s="52">
        <f t="shared" ca="1" si="780"/>
        <v>0</v>
      </c>
      <c r="BA1472" s="52">
        <f t="shared" ca="1" si="781"/>
        <v>0</v>
      </c>
      <c r="BB1472" s="52">
        <f t="shared" si="792"/>
        <v>0</v>
      </c>
      <c r="BC1472" s="39">
        <f t="shared" si="793"/>
        <v>0</v>
      </c>
      <c r="BD1472" s="51">
        <f t="shared" ca="1" si="794"/>
        <v>0</v>
      </c>
      <c r="BE1472" s="15">
        <f t="shared" ca="1" si="795"/>
        <v>147935.49032825948</v>
      </c>
      <c r="BF1472" s="62">
        <v>-81106.592382638279</v>
      </c>
      <c r="BG1472" s="15">
        <f t="shared" ca="1" si="796"/>
        <v>3305345.3537479113</v>
      </c>
      <c r="BH1472" s="15"/>
      <c r="BI1472" s="15"/>
    </row>
    <row r="1473" spans="1:61" ht="11.25" x14ac:dyDescent="0.2">
      <c r="A1473" s="60">
        <v>60608</v>
      </c>
      <c r="B1473" s="20"/>
      <c r="C1473" s="20">
        <v>1</v>
      </c>
      <c r="D1473" s="20">
        <f t="shared" si="782"/>
        <v>6</v>
      </c>
      <c r="E1473" s="47">
        <f t="shared" si="797"/>
        <v>5</v>
      </c>
      <c r="F1473" s="47">
        <f t="shared" si="798"/>
        <v>65</v>
      </c>
      <c r="G1473" s="61" t="s">
        <v>1553</v>
      </c>
      <c r="H1473" s="61">
        <v>5671</v>
      </c>
      <c r="I1473" s="48"/>
      <c r="J1473" s="29">
        <f t="shared" si="783"/>
        <v>9141.313432835821</v>
      </c>
      <c r="K1473" s="125">
        <v>529928.85</v>
      </c>
      <c r="L1473" s="125">
        <v>2170818.92</v>
      </c>
      <c r="M1473" s="125">
        <v>0</v>
      </c>
      <c r="N1473" s="126">
        <f t="shared" si="765"/>
        <v>1228168.1507999999</v>
      </c>
      <c r="O1473" s="126">
        <f t="shared" ca="1" si="766"/>
        <v>1659875.6013634205</v>
      </c>
      <c r="P1473" s="126">
        <f t="shared" ca="1" si="767"/>
        <v>129512</v>
      </c>
      <c r="Q1473" s="49">
        <f t="shared" si="784"/>
        <v>1</v>
      </c>
      <c r="R1473" s="49">
        <f t="shared" si="785"/>
        <v>0</v>
      </c>
      <c r="S1473" s="49">
        <f ca="1">OFFSET(V!$B$7,D1473,Q1473)*H1473</f>
        <v>44574.060000000005</v>
      </c>
      <c r="T1473" s="49">
        <f ca="1">IF(R1473&gt;0,OFFSET(V!$I$7,D1473,R1473)*IF(R1473=1,H1473-9300,IF(R1473=2,H1473-18000,IF(R1473=3,H1473-45000,0))),0)</f>
        <v>0</v>
      </c>
      <c r="U1473" s="49">
        <f>IF(AND(I1473=1,H1473&gt;20000,H1473&lt;=45000),H1473*V!$G$7,0)+IF(AND(I1473=1,H1473&gt;45000,H1473&lt;=50000),V!$G$7/5000*(50000-H1473)*H1473,0)</f>
        <v>0</v>
      </c>
      <c r="V1473" s="50">
        <f t="shared" ca="1" si="768"/>
        <v>44574.060000000005</v>
      </c>
      <c r="W1473" s="51">
        <v>30445.439999999999</v>
      </c>
      <c r="X1473" s="51">
        <v>0</v>
      </c>
      <c r="Y1473" s="52">
        <v>0</v>
      </c>
      <c r="Z1473" s="52">
        <v>2.9477090955586606E-3</v>
      </c>
      <c r="AA1473" s="52">
        <v>0</v>
      </c>
      <c r="AB1473" s="138">
        <f t="shared" si="786"/>
        <v>0</v>
      </c>
      <c r="AC1473" s="52">
        <v>149840.98465262871</v>
      </c>
      <c r="AD1473" s="138">
        <f t="shared" si="769"/>
        <v>0</v>
      </c>
      <c r="AE1473" s="138">
        <f t="shared" si="770"/>
        <v>5671</v>
      </c>
      <c r="AF1473" s="138">
        <f t="shared" si="771"/>
        <v>0</v>
      </c>
      <c r="AG1473" s="138">
        <f t="shared" si="772"/>
        <v>0</v>
      </c>
      <c r="AH1473" s="29"/>
      <c r="AI1473" s="29"/>
      <c r="AJ1473" s="15"/>
      <c r="AK1473" s="51">
        <f t="shared" ca="1" si="773"/>
        <v>3754473.7036846988</v>
      </c>
      <c r="AL1473" s="15">
        <f t="shared" ca="1" si="774"/>
        <v>3959005.2036846988</v>
      </c>
      <c r="AM1473" s="49">
        <f t="shared" ca="1" si="775"/>
        <v>24872.622694525369</v>
      </c>
      <c r="AN1473" s="49">
        <f t="shared" ca="1" si="776"/>
        <v>0</v>
      </c>
      <c r="AO1473" s="15"/>
      <c r="AP1473" s="49">
        <f t="shared" ca="1" si="777"/>
        <v>87193.128881318044</v>
      </c>
      <c r="AQ1473" s="15">
        <f t="shared" si="787"/>
        <v>149840.98465262871</v>
      </c>
      <c r="AR1473" s="15">
        <f t="shared" si="788"/>
        <v>0</v>
      </c>
      <c r="AS1473" s="15"/>
      <c r="AT1473" s="15"/>
      <c r="AU1473" s="51">
        <f t="shared" si="778"/>
        <v>0</v>
      </c>
      <c r="AV1473" s="51">
        <f t="shared" ca="1" si="779"/>
        <v>92559.08464870241</v>
      </c>
      <c r="AW1473" s="51">
        <f t="shared" ca="1" si="789"/>
        <v>0</v>
      </c>
      <c r="AX1473" s="15">
        <f t="shared" ca="1" si="790"/>
        <v>29911.228877391724</v>
      </c>
      <c r="AY1473" s="51">
        <f t="shared" ca="1" si="791"/>
        <v>-1053.4334389171056</v>
      </c>
      <c r="AZ1473" s="52">
        <f t="shared" ca="1" si="780"/>
        <v>0</v>
      </c>
      <c r="BA1473" s="52">
        <f t="shared" ca="1" si="781"/>
        <v>0</v>
      </c>
      <c r="BB1473" s="52">
        <f t="shared" si="792"/>
        <v>0</v>
      </c>
      <c r="BC1473" s="39">
        <f t="shared" si="793"/>
        <v>0</v>
      </c>
      <c r="BD1473" s="51">
        <f t="shared" ca="1" si="794"/>
        <v>0</v>
      </c>
      <c r="BE1473" s="15">
        <f t="shared" ca="1" si="795"/>
        <v>178698.78009110334</v>
      </c>
      <c r="BF1473" s="62">
        <v>-103201.96293660402</v>
      </c>
      <c r="BG1473" s="15">
        <f t="shared" ca="1" si="796"/>
        <v>4059374.6435337234</v>
      </c>
      <c r="BH1473" s="15"/>
      <c r="BI1473" s="15"/>
    </row>
    <row r="1474" spans="1:61" ht="11.25" x14ac:dyDescent="0.2">
      <c r="A1474" s="60">
        <v>60611</v>
      </c>
      <c r="B1474" s="20"/>
      <c r="C1474" s="20">
        <v>1</v>
      </c>
      <c r="D1474" s="20">
        <f t="shared" si="782"/>
        <v>6</v>
      </c>
      <c r="E1474" s="47">
        <f t="shared" si="797"/>
        <v>4</v>
      </c>
      <c r="F1474" s="47">
        <f t="shared" si="798"/>
        <v>64</v>
      </c>
      <c r="G1474" s="61" t="s">
        <v>1554</v>
      </c>
      <c r="H1474" s="61">
        <v>3793</v>
      </c>
      <c r="I1474" s="48"/>
      <c r="J1474" s="29">
        <f t="shared" si="783"/>
        <v>6114.0895522388055</v>
      </c>
      <c r="K1474" s="125">
        <v>312274.75</v>
      </c>
      <c r="L1474" s="125">
        <v>1273612.93</v>
      </c>
      <c r="M1474" s="125">
        <v>0</v>
      </c>
      <c r="N1474" s="126">
        <f t="shared" si="765"/>
        <v>721546.86269999994</v>
      </c>
      <c r="O1474" s="126">
        <f t="shared" ca="1" si="766"/>
        <v>1110193.6441494364</v>
      </c>
      <c r="P1474" s="126">
        <f t="shared" ca="1" si="767"/>
        <v>116594</v>
      </c>
      <c r="Q1474" s="49">
        <f t="shared" si="784"/>
        <v>1</v>
      </c>
      <c r="R1474" s="49">
        <f t="shared" si="785"/>
        <v>0</v>
      </c>
      <c r="S1474" s="49">
        <f ca="1">OFFSET(V!$B$7,D1474,Q1474)*H1474</f>
        <v>29812.98</v>
      </c>
      <c r="T1474" s="49">
        <f ca="1">IF(R1474&gt;0,OFFSET(V!$I$7,D1474,R1474)*IF(R1474=1,H1474-9300,IF(R1474=2,H1474-18000,IF(R1474=3,H1474-45000,0))),0)</f>
        <v>0</v>
      </c>
      <c r="U1474" s="49">
        <f>IF(AND(I1474=1,H1474&gt;20000,H1474&lt;=45000),H1474*V!$G$7,0)+IF(AND(I1474=1,H1474&gt;45000,H1474&lt;=50000),V!$G$7/5000*(50000-H1474)*H1474,0)</f>
        <v>0</v>
      </c>
      <c r="V1474" s="50">
        <f t="shared" ca="1" si="768"/>
        <v>29812.98</v>
      </c>
      <c r="W1474" s="51">
        <v>12808.640000000001</v>
      </c>
      <c r="X1474" s="51">
        <v>0</v>
      </c>
      <c r="Y1474" s="52">
        <v>0</v>
      </c>
      <c r="Z1474" s="52">
        <v>1.0246200650895713E-3</v>
      </c>
      <c r="AA1474" s="52">
        <v>13453</v>
      </c>
      <c r="AB1474" s="138">
        <f t="shared" si="786"/>
        <v>12453</v>
      </c>
      <c r="AC1474" s="52">
        <v>52084.542426247906</v>
      </c>
      <c r="AD1474" s="138">
        <f t="shared" si="769"/>
        <v>0</v>
      </c>
      <c r="AE1474" s="138">
        <f t="shared" si="770"/>
        <v>3793</v>
      </c>
      <c r="AF1474" s="138">
        <f t="shared" si="771"/>
        <v>0</v>
      </c>
      <c r="AG1474" s="138">
        <f t="shared" si="772"/>
        <v>0</v>
      </c>
      <c r="AH1474" s="29"/>
      <c r="AI1474" s="29"/>
      <c r="AJ1474" s="15"/>
      <c r="AK1474" s="51">
        <f t="shared" ca="1" si="773"/>
        <v>2511147.7266930104</v>
      </c>
      <c r="AL1474" s="15">
        <f t="shared" ca="1" si="774"/>
        <v>2670363.3466930105</v>
      </c>
      <c r="AM1474" s="49">
        <f t="shared" ca="1" si="775"/>
        <v>16635.841629401293</v>
      </c>
      <c r="AN1474" s="49">
        <f t="shared" ca="1" si="776"/>
        <v>0</v>
      </c>
      <c r="AO1474" s="15"/>
      <c r="AP1474" s="49">
        <f t="shared" ca="1" si="777"/>
        <v>30308.224622419009</v>
      </c>
      <c r="AQ1474" s="15">
        <f t="shared" si="787"/>
        <v>52084.542426247906</v>
      </c>
      <c r="AR1474" s="15">
        <f t="shared" si="788"/>
        <v>0</v>
      </c>
      <c r="AS1474" s="15"/>
      <c r="AT1474" s="15"/>
      <c r="AU1474" s="51">
        <f t="shared" si="778"/>
        <v>6226.5</v>
      </c>
      <c r="AV1474" s="51">
        <f t="shared" ca="1" si="779"/>
        <v>61907.354623969004</v>
      </c>
      <c r="AW1474" s="51">
        <f t="shared" ca="1" si="789"/>
        <v>0</v>
      </c>
      <c r="AX1474" s="15">
        <f t="shared" ca="1" si="790"/>
        <v>46357.536820140114</v>
      </c>
      <c r="AY1474" s="51">
        <f t="shared" ca="1" si="791"/>
        <v>-1632.6503879978652</v>
      </c>
      <c r="AZ1474" s="52">
        <f t="shared" ca="1" si="780"/>
        <v>0</v>
      </c>
      <c r="BA1474" s="52">
        <f t="shared" ca="1" si="781"/>
        <v>0</v>
      </c>
      <c r="BB1474" s="52">
        <f t="shared" si="792"/>
        <v>0</v>
      </c>
      <c r="BC1474" s="39">
        <f t="shared" si="793"/>
        <v>0</v>
      </c>
      <c r="BD1474" s="51">
        <f t="shared" ca="1" si="794"/>
        <v>0</v>
      </c>
      <c r="BE1474" s="15">
        <f t="shared" ca="1" si="795"/>
        <v>96809.428858390151</v>
      </c>
      <c r="BF1474" s="62">
        <v>-60842.874377781896</v>
      </c>
      <c r="BG1474" s="15">
        <f t="shared" ca="1" si="796"/>
        <v>2722965.7428030199</v>
      </c>
      <c r="BH1474" s="15"/>
      <c r="BI1474" s="15"/>
    </row>
    <row r="1475" spans="1:61" ht="11.25" x14ac:dyDescent="0.2">
      <c r="A1475" s="60">
        <v>60613</v>
      </c>
      <c r="B1475" s="20"/>
      <c r="C1475" s="20">
        <v>1</v>
      </c>
      <c r="D1475" s="20">
        <f t="shared" si="782"/>
        <v>6</v>
      </c>
      <c r="E1475" s="47">
        <f t="shared" si="797"/>
        <v>5</v>
      </c>
      <c r="F1475" s="47">
        <f t="shared" si="798"/>
        <v>65</v>
      </c>
      <c r="G1475" s="61" t="s">
        <v>1555</v>
      </c>
      <c r="H1475" s="61">
        <v>7634</v>
      </c>
      <c r="I1475" s="48"/>
      <c r="J1475" s="29">
        <f t="shared" si="783"/>
        <v>12305.552238805971</v>
      </c>
      <c r="K1475" s="125">
        <v>773984.5</v>
      </c>
      <c r="L1475" s="125">
        <v>4963111.38</v>
      </c>
      <c r="M1475" s="125">
        <v>0</v>
      </c>
      <c r="N1475" s="126">
        <f t="shared" si="765"/>
        <v>2492882.2782000001</v>
      </c>
      <c r="O1475" s="126">
        <f t="shared" ca="1" si="766"/>
        <v>2234436.6673969938</v>
      </c>
      <c r="P1475" s="126">
        <f t="shared" ca="1" si="767"/>
        <v>0</v>
      </c>
      <c r="Q1475" s="49">
        <f t="shared" si="784"/>
        <v>1</v>
      </c>
      <c r="R1475" s="49">
        <f t="shared" si="785"/>
        <v>0</v>
      </c>
      <c r="S1475" s="49">
        <f ca="1">OFFSET(V!$B$7,D1475,Q1475)*H1475</f>
        <v>60003.240000000005</v>
      </c>
      <c r="T1475" s="49">
        <f ca="1">IF(R1475&gt;0,OFFSET(V!$I$7,D1475,R1475)*IF(R1475=1,H1475-9300,IF(R1475=2,H1475-18000,IF(R1475=3,H1475-45000,0))),0)</f>
        <v>0</v>
      </c>
      <c r="U1475" s="49">
        <f>IF(AND(I1475=1,H1475&gt;20000,H1475&lt;=45000),H1475*V!$G$7,0)+IF(AND(I1475=1,H1475&gt;45000,H1475&lt;=50000),V!$G$7/5000*(50000-H1475)*H1475,0)</f>
        <v>0</v>
      </c>
      <c r="V1475" s="50">
        <f t="shared" ca="1" si="768"/>
        <v>60003.240000000005</v>
      </c>
      <c r="W1475" s="51">
        <v>40147.5</v>
      </c>
      <c r="X1475" s="51">
        <v>0</v>
      </c>
      <c r="Y1475" s="52">
        <v>0</v>
      </c>
      <c r="Z1475" s="52">
        <v>4.8760367290436278E-3</v>
      </c>
      <c r="AA1475" s="52">
        <v>16409</v>
      </c>
      <c r="AB1475" s="138">
        <f t="shared" si="786"/>
        <v>15409</v>
      </c>
      <c r="AC1475" s="52">
        <v>247863.72094285936</v>
      </c>
      <c r="AD1475" s="138">
        <f t="shared" si="769"/>
        <v>0</v>
      </c>
      <c r="AE1475" s="138">
        <f t="shared" si="770"/>
        <v>7634</v>
      </c>
      <c r="AF1475" s="138">
        <f t="shared" si="771"/>
        <v>0</v>
      </c>
      <c r="AG1475" s="138">
        <f t="shared" si="772"/>
        <v>0</v>
      </c>
      <c r="AH1475" s="29"/>
      <c r="AI1475" s="29"/>
      <c r="AJ1475" s="15"/>
      <c r="AK1475" s="51">
        <f t="shared" ca="1" si="773"/>
        <v>5054073.7531174384</v>
      </c>
      <c r="AL1475" s="15">
        <f t="shared" ca="1" si="774"/>
        <v>5154224.4931174386</v>
      </c>
      <c r="AM1475" s="49">
        <f t="shared" ca="1" si="775"/>
        <v>33482.20801446071</v>
      </c>
      <c r="AN1475" s="49">
        <f t="shared" ca="1" si="776"/>
        <v>0</v>
      </c>
      <c r="AO1475" s="15"/>
      <c r="AP1475" s="49">
        <f t="shared" ca="1" si="777"/>
        <v>144232.99082875211</v>
      </c>
      <c r="AQ1475" s="15">
        <f t="shared" si="787"/>
        <v>247863.72094285936</v>
      </c>
      <c r="AR1475" s="15">
        <f t="shared" si="788"/>
        <v>0</v>
      </c>
      <c r="AS1475" s="15"/>
      <c r="AT1475" s="15"/>
      <c r="AU1475" s="51">
        <f t="shared" si="778"/>
        <v>7704.5</v>
      </c>
      <c r="AV1475" s="51">
        <f t="shared" ca="1" si="779"/>
        <v>124598.14004729223</v>
      </c>
      <c r="AW1475" s="51">
        <f t="shared" ca="1" si="789"/>
        <v>0</v>
      </c>
      <c r="AX1475" s="15">
        <f t="shared" ca="1" si="790"/>
        <v>28671.909933184972</v>
      </c>
      <c r="AY1475" s="51">
        <f t="shared" ca="1" si="791"/>
        <v>-1009.7862847776908</v>
      </c>
      <c r="AZ1475" s="52">
        <f t="shared" ca="1" si="780"/>
        <v>0</v>
      </c>
      <c r="BA1475" s="52">
        <f t="shared" ca="1" si="781"/>
        <v>0</v>
      </c>
      <c r="BB1475" s="52">
        <f t="shared" si="792"/>
        <v>0</v>
      </c>
      <c r="BC1475" s="39">
        <f t="shared" si="793"/>
        <v>0</v>
      </c>
      <c r="BD1475" s="51">
        <f t="shared" ca="1" si="794"/>
        <v>0</v>
      </c>
      <c r="BE1475" s="15">
        <f t="shared" ca="1" si="795"/>
        <v>275525.84459126665</v>
      </c>
      <c r="BF1475" s="62">
        <v>-160691.58283656946</v>
      </c>
      <c r="BG1475" s="15">
        <f t="shared" ca="1" si="796"/>
        <v>5302540.9628865961</v>
      </c>
      <c r="BH1475" s="15"/>
      <c r="BI1475" s="15"/>
    </row>
    <row r="1476" spans="1:61" ht="11.25" x14ac:dyDescent="0.2">
      <c r="A1476" s="60">
        <v>60617</v>
      </c>
      <c r="B1476" s="20"/>
      <c r="C1476" s="20">
        <v>1</v>
      </c>
      <c r="D1476" s="20">
        <f t="shared" si="782"/>
        <v>6</v>
      </c>
      <c r="E1476" s="47">
        <f t="shared" si="797"/>
        <v>4</v>
      </c>
      <c r="F1476" s="47">
        <f t="shared" si="798"/>
        <v>64</v>
      </c>
      <c r="G1476" s="61" t="s">
        <v>1556</v>
      </c>
      <c r="H1476" s="61">
        <v>4537</v>
      </c>
      <c r="I1476" s="48"/>
      <c r="J1476" s="29">
        <f t="shared" si="783"/>
        <v>7313.373134328358</v>
      </c>
      <c r="K1476" s="125">
        <v>386751.75</v>
      </c>
      <c r="L1476" s="125">
        <v>2964398.27</v>
      </c>
      <c r="M1476" s="125">
        <v>0</v>
      </c>
      <c r="N1476" s="126">
        <f t="shared" si="765"/>
        <v>1434576.5853000002</v>
      </c>
      <c r="O1476" s="126">
        <f t="shared" ca="1" si="766"/>
        <v>1327959.0201703119</v>
      </c>
      <c r="P1476" s="126">
        <f t="shared" ca="1" si="767"/>
        <v>0</v>
      </c>
      <c r="Q1476" s="49">
        <f t="shared" si="784"/>
        <v>1</v>
      </c>
      <c r="R1476" s="49">
        <f t="shared" si="785"/>
        <v>0</v>
      </c>
      <c r="S1476" s="49">
        <f ca="1">OFFSET(V!$B$7,D1476,Q1476)*H1476</f>
        <v>35660.82</v>
      </c>
      <c r="T1476" s="49">
        <f ca="1">IF(R1476&gt;0,OFFSET(V!$I$7,D1476,R1476)*IF(R1476=1,H1476-9300,IF(R1476=2,H1476-18000,IF(R1476=3,H1476-45000,0))),0)</f>
        <v>0</v>
      </c>
      <c r="U1476" s="49">
        <f>IF(AND(I1476=1,H1476&gt;20000,H1476&lt;=45000),H1476*V!$G$7,0)+IF(AND(I1476=1,H1476&gt;45000,H1476&lt;=50000),V!$G$7/5000*(50000-H1476)*H1476,0)</f>
        <v>0</v>
      </c>
      <c r="V1476" s="50">
        <f t="shared" ca="1" si="768"/>
        <v>35660.82</v>
      </c>
      <c r="W1476" s="51">
        <v>17426.240000000002</v>
      </c>
      <c r="X1476" s="51">
        <v>0</v>
      </c>
      <c r="Y1476" s="52">
        <v>0</v>
      </c>
      <c r="Z1476" s="52">
        <v>1.0056551808171059E-3</v>
      </c>
      <c r="AA1476" s="52">
        <v>0</v>
      </c>
      <c r="AB1476" s="138">
        <f t="shared" si="786"/>
        <v>0</v>
      </c>
      <c r="AC1476" s="52">
        <v>51120.499896579357</v>
      </c>
      <c r="AD1476" s="138">
        <f t="shared" si="769"/>
        <v>0</v>
      </c>
      <c r="AE1476" s="138">
        <f t="shared" si="770"/>
        <v>4537</v>
      </c>
      <c r="AF1476" s="138">
        <f t="shared" si="771"/>
        <v>0</v>
      </c>
      <c r="AG1476" s="138">
        <f t="shared" si="772"/>
        <v>0</v>
      </c>
      <c r="AH1476" s="29"/>
      <c r="AI1476" s="29"/>
      <c r="AJ1476" s="15"/>
      <c r="AK1476" s="51">
        <f t="shared" ca="1" si="773"/>
        <v>3003711.3725299733</v>
      </c>
      <c r="AL1476" s="15">
        <f t="shared" ca="1" si="774"/>
        <v>3056798.4325299733</v>
      </c>
      <c r="AM1476" s="49">
        <f t="shared" ca="1" si="775"/>
        <v>19898.975342102203</v>
      </c>
      <c r="AN1476" s="49">
        <f t="shared" ca="1" si="776"/>
        <v>0</v>
      </c>
      <c r="AO1476" s="15"/>
      <c r="AP1476" s="49">
        <f t="shared" ca="1" si="777"/>
        <v>29747.244028682722</v>
      </c>
      <c r="AQ1476" s="15">
        <f t="shared" si="787"/>
        <v>51120.499896579357</v>
      </c>
      <c r="AR1476" s="15">
        <f t="shared" si="788"/>
        <v>0</v>
      </c>
      <c r="AS1476" s="15"/>
      <c r="AT1476" s="15"/>
      <c r="AU1476" s="51">
        <f t="shared" si="778"/>
        <v>0</v>
      </c>
      <c r="AV1476" s="51">
        <f t="shared" ca="1" si="779"/>
        <v>74050.532013959237</v>
      </c>
      <c r="AW1476" s="51">
        <f t="shared" ca="1" si="789"/>
        <v>0</v>
      </c>
      <c r="AX1476" s="15">
        <f t="shared" ca="1" si="790"/>
        <v>52677.276146062599</v>
      </c>
      <c r="AY1476" s="51">
        <f t="shared" ca="1" si="791"/>
        <v>-1855.2231468255102</v>
      </c>
      <c r="AZ1476" s="52">
        <f t="shared" ca="1" si="780"/>
        <v>0</v>
      </c>
      <c r="BA1476" s="52">
        <f t="shared" ca="1" si="781"/>
        <v>0</v>
      </c>
      <c r="BB1476" s="52">
        <f t="shared" si="792"/>
        <v>0</v>
      </c>
      <c r="BC1476" s="39">
        <f t="shared" si="793"/>
        <v>0</v>
      </c>
      <c r="BD1476" s="51">
        <f t="shared" ca="1" si="794"/>
        <v>0</v>
      </c>
      <c r="BE1476" s="15">
        <f t="shared" ca="1" si="795"/>
        <v>101942.55289581645</v>
      </c>
      <c r="BF1476" s="62">
        <v>-95045.262946516988</v>
      </c>
      <c r="BG1476" s="15">
        <f t="shared" ca="1" si="796"/>
        <v>3083594.697821375</v>
      </c>
      <c r="BH1476" s="15"/>
      <c r="BI1476" s="15"/>
    </row>
    <row r="1477" spans="1:61" ht="11.25" x14ac:dyDescent="0.2">
      <c r="A1477" s="60">
        <v>60618</v>
      </c>
      <c r="B1477" s="20"/>
      <c r="C1477" s="20">
        <v>1</v>
      </c>
      <c r="D1477" s="20">
        <f t="shared" si="782"/>
        <v>6</v>
      </c>
      <c r="E1477" s="47">
        <f t="shared" si="797"/>
        <v>3</v>
      </c>
      <c r="F1477" s="47">
        <f t="shared" si="798"/>
        <v>63</v>
      </c>
      <c r="G1477" s="61" t="s">
        <v>1557</v>
      </c>
      <c r="H1477" s="61">
        <v>1347</v>
      </c>
      <c r="I1477" s="48"/>
      <c r="J1477" s="29">
        <f t="shared" si="783"/>
        <v>2171.2835820895521</v>
      </c>
      <c r="K1477" s="125">
        <v>96469.799999999988</v>
      </c>
      <c r="L1477" s="125">
        <v>124419.07</v>
      </c>
      <c r="M1477" s="125">
        <v>33149</v>
      </c>
      <c r="N1477" s="126">
        <f t="shared" si="765"/>
        <v>151130.69329999998</v>
      </c>
      <c r="O1477" s="126">
        <f t="shared" ca="1" si="766"/>
        <v>394260.70094102051</v>
      </c>
      <c r="P1477" s="126">
        <f t="shared" ca="1" si="767"/>
        <v>72939</v>
      </c>
      <c r="Q1477" s="49">
        <f t="shared" si="784"/>
        <v>1</v>
      </c>
      <c r="R1477" s="49">
        <f t="shared" si="785"/>
        <v>0</v>
      </c>
      <c r="S1477" s="49">
        <f ca="1">OFFSET(V!$B$7,D1477,Q1477)*H1477</f>
        <v>10587.42</v>
      </c>
      <c r="T1477" s="49">
        <f ca="1">IF(R1477&gt;0,OFFSET(V!$I$7,D1477,R1477)*IF(R1477=1,H1477-9300,IF(R1477=2,H1477-18000,IF(R1477=3,H1477-45000,0))),0)</f>
        <v>0</v>
      </c>
      <c r="U1477" s="49">
        <f>IF(AND(I1477=1,H1477&gt;20000,H1477&lt;=45000),H1477*V!$G$7,0)+IF(AND(I1477=1,H1477&gt;45000,H1477&lt;=50000),V!$G$7/5000*(50000-H1477)*H1477,0)</f>
        <v>0</v>
      </c>
      <c r="V1477" s="50">
        <f t="shared" ca="1" si="768"/>
        <v>10587.42</v>
      </c>
      <c r="W1477" s="51">
        <v>0</v>
      </c>
      <c r="X1477" s="51">
        <v>0</v>
      </c>
      <c r="Y1477" s="52">
        <v>0</v>
      </c>
      <c r="Z1477" s="52">
        <v>3.8985467814478813E-4</v>
      </c>
      <c r="AA1477" s="52">
        <v>0</v>
      </c>
      <c r="AB1477" s="138">
        <f t="shared" si="786"/>
        <v>0</v>
      </c>
      <c r="AC1477" s="52">
        <v>19817.494518935036</v>
      </c>
      <c r="AD1477" s="138">
        <f t="shared" si="769"/>
        <v>0</v>
      </c>
      <c r="AE1477" s="138">
        <f t="shared" si="770"/>
        <v>1347</v>
      </c>
      <c r="AF1477" s="138">
        <f t="shared" si="771"/>
        <v>0</v>
      </c>
      <c r="AG1477" s="138">
        <f t="shared" si="772"/>
        <v>0</v>
      </c>
      <c r="AH1477" s="29"/>
      <c r="AI1477" s="29"/>
      <c r="AJ1477" s="15"/>
      <c r="AK1477" s="51">
        <f t="shared" ca="1" si="773"/>
        <v>891778.5362128882</v>
      </c>
      <c r="AL1477" s="15">
        <f t="shared" ca="1" si="774"/>
        <v>975304.95621288824</v>
      </c>
      <c r="AM1477" s="49">
        <f t="shared" ca="1" si="775"/>
        <v>5907.8509556560875</v>
      </c>
      <c r="AN1477" s="49">
        <f t="shared" ca="1" si="776"/>
        <v>0</v>
      </c>
      <c r="AO1477" s="15"/>
      <c r="AP1477" s="49">
        <f t="shared" ca="1" si="777"/>
        <v>11531.887338435228</v>
      </c>
      <c r="AQ1477" s="15">
        <f t="shared" si="787"/>
        <v>19817.494518935036</v>
      </c>
      <c r="AR1477" s="15">
        <f t="shared" si="788"/>
        <v>0</v>
      </c>
      <c r="AS1477" s="15"/>
      <c r="AT1477" s="15"/>
      <c r="AU1477" s="51">
        <f t="shared" si="778"/>
        <v>0</v>
      </c>
      <c r="AV1477" s="51">
        <f t="shared" ca="1" si="779"/>
        <v>21985.026806877471</v>
      </c>
      <c r="AW1477" s="51">
        <f t="shared" ca="1" si="789"/>
        <v>0</v>
      </c>
      <c r="AX1477" s="15">
        <f t="shared" ca="1" si="790"/>
        <v>13699.419626377665</v>
      </c>
      <c r="AY1477" s="51">
        <f t="shared" ca="1" si="791"/>
        <v>-482.47521983596761</v>
      </c>
      <c r="AZ1477" s="52">
        <f t="shared" ca="1" si="780"/>
        <v>0</v>
      </c>
      <c r="BA1477" s="52">
        <f t="shared" ca="1" si="781"/>
        <v>0</v>
      </c>
      <c r="BB1477" s="52">
        <f t="shared" si="792"/>
        <v>0</v>
      </c>
      <c r="BC1477" s="39">
        <f t="shared" si="793"/>
        <v>0</v>
      </c>
      <c r="BD1477" s="51">
        <f t="shared" ca="1" si="794"/>
        <v>0</v>
      </c>
      <c r="BE1477" s="15">
        <f t="shared" ca="1" si="795"/>
        <v>33034.43892547673</v>
      </c>
      <c r="BF1477" s="62">
        <v>-17254.344266762451</v>
      </c>
      <c r="BG1477" s="15">
        <f t="shared" ca="1" si="796"/>
        <v>996992.90182725852</v>
      </c>
      <c r="BH1477" s="15"/>
      <c r="BI1477" s="15"/>
    </row>
    <row r="1478" spans="1:61" ht="11.25" x14ac:dyDescent="0.2">
      <c r="A1478" s="60">
        <v>60619</v>
      </c>
      <c r="B1478" s="20"/>
      <c r="C1478" s="20">
        <v>1</v>
      </c>
      <c r="D1478" s="20">
        <f t="shared" si="782"/>
        <v>6</v>
      </c>
      <c r="E1478" s="47">
        <f t="shared" si="797"/>
        <v>4</v>
      </c>
      <c r="F1478" s="47">
        <f t="shared" si="798"/>
        <v>64</v>
      </c>
      <c r="G1478" s="61" t="s">
        <v>1558</v>
      </c>
      <c r="H1478" s="61">
        <v>2977</v>
      </c>
      <c r="I1478" s="48"/>
      <c r="J1478" s="29">
        <f t="shared" si="783"/>
        <v>4798.746268656716</v>
      </c>
      <c r="K1478" s="125">
        <v>300964.95</v>
      </c>
      <c r="L1478" s="125">
        <v>717936.37</v>
      </c>
      <c r="M1478" s="125">
        <v>0</v>
      </c>
      <c r="N1478" s="126">
        <f t="shared" si="765"/>
        <v>496689.94830000005</v>
      </c>
      <c r="O1478" s="126">
        <f t="shared" ca="1" si="766"/>
        <v>871354.19948137936</v>
      </c>
      <c r="P1478" s="126">
        <f t="shared" ca="1" si="767"/>
        <v>112399</v>
      </c>
      <c r="Q1478" s="49">
        <f t="shared" si="784"/>
        <v>1</v>
      </c>
      <c r="R1478" s="49">
        <f t="shared" si="785"/>
        <v>0</v>
      </c>
      <c r="S1478" s="49">
        <f ca="1">OFFSET(V!$B$7,D1478,Q1478)*H1478</f>
        <v>23399.22</v>
      </c>
      <c r="T1478" s="49">
        <f ca="1">IF(R1478&gt;0,OFFSET(V!$I$7,D1478,R1478)*IF(R1478=1,H1478-9300,IF(R1478=2,H1478-18000,IF(R1478=3,H1478-45000,0))),0)</f>
        <v>0</v>
      </c>
      <c r="U1478" s="49">
        <f>IF(AND(I1478=1,H1478&gt;20000,H1478&lt;=45000),H1478*V!$G$7,0)+IF(AND(I1478=1,H1478&gt;45000,H1478&lt;=50000),V!$G$7/5000*(50000-H1478)*H1478,0)</f>
        <v>0</v>
      </c>
      <c r="V1478" s="50">
        <f t="shared" ca="1" si="768"/>
        <v>23399.22</v>
      </c>
      <c r="W1478" s="51">
        <v>10216.960000000001</v>
      </c>
      <c r="X1478" s="51">
        <v>0</v>
      </c>
      <c r="Y1478" s="52">
        <v>0</v>
      </c>
      <c r="Z1478" s="52">
        <v>1.501435445112631E-3</v>
      </c>
      <c r="AA1478" s="52">
        <v>0</v>
      </c>
      <c r="AB1478" s="138">
        <f t="shared" si="786"/>
        <v>0</v>
      </c>
      <c r="AC1478" s="52">
        <v>76322.512905703174</v>
      </c>
      <c r="AD1478" s="138">
        <f t="shared" si="769"/>
        <v>0</v>
      </c>
      <c r="AE1478" s="138">
        <f t="shared" si="770"/>
        <v>2977</v>
      </c>
      <c r="AF1478" s="138">
        <f t="shared" si="771"/>
        <v>0</v>
      </c>
      <c r="AG1478" s="138">
        <f t="shared" si="772"/>
        <v>0</v>
      </c>
      <c r="AH1478" s="29"/>
      <c r="AI1478" s="29"/>
      <c r="AJ1478" s="15"/>
      <c r="AK1478" s="51">
        <f t="shared" ca="1" si="773"/>
        <v>1970916.6312589222</v>
      </c>
      <c r="AL1478" s="15">
        <f t="shared" ca="1" si="774"/>
        <v>2116931.8112589223</v>
      </c>
      <c r="AM1478" s="49">
        <f t="shared" ca="1" si="775"/>
        <v>13056.920783213194</v>
      </c>
      <c r="AN1478" s="49">
        <f t="shared" ca="1" si="776"/>
        <v>0</v>
      </c>
      <c r="AO1478" s="15"/>
      <c r="AP1478" s="49">
        <f t="shared" ca="1" si="777"/>
        <v>44412.406390418691</v>
      </c>
      <c r="AQ1478" s="15">
        <f t="shared" si="787"/>
        <v>76322.512905703174</v>
      </c>
      <c r="AR1478" s="15">
        <f t="shared" si="788"/>
        <v>0</v>
      </c>
      <c r="AS1478" s="15"/>
      <c r="AT1478" s="15"/>
      <c r="AU1478" s="51">
        <f t="shared" si="778"/>
        <v>0</v>
      </c>
      <c r="AV1478" s="51">
        <f t="shared" ca="1" si="779"/>
        <v>48589.031034947468</v>
      </c>
      <c r="AW1478" s="51">
        <f t="shared" ca="1" si="789"/>
        <v>0</v>
      </c>
      <c r="AX1478" s="15">
        <f t="shared" ca="1" si="790"/>
        <v>16678.924519662993</v>
      </c>
      <c r="AY1478" s="51">
        <f t="shared" ca="1" si="791"/>
        <v>-587.40939351601617</v>
      </c>
      <c r="AZ1478" s="52">
        <f t="shared" ca="1" si="780"/>
        <v>0</v>
      </c>
      <c r="BA1478" s="52">
        <f t="shared" ca="1" si="781"/>
        <v>0</v>
      </c>
      <c r="BB1478" s="52">
        <f t="shared" si="792"/>
        <v>0</v>
      </c>
      <c r="BC1478" s="39">
        <f t="shared" si="793"/>
        <v>0</v>
      </c>
      <c r="BD1478" s="51">
        <f t="shared" ca="1" si="794"/>
        <v>0</v>
      </c>
      <c r="BE1478" s="15">
        <f t="shared" ca="1" si="795"/>
        <v>92414.028031850146</v>
      </c>
      <c r="BF1478" s="62">
        <v>-49297.001734104757</v>
      </c>
      <c r="BG1478" s="15">
        <f t="shared" ca="1" si="796"/>
        <v>2173105.758339881</v>
      </c>
      <c r="BH1478" s="15"/>
      <c r="BI1478" s="15"/>
    </row>
    <row r="1479" spans="1:61" ht="11.25" x14ac:dyDescent="0.2">
      <c r="A1479" s="60">
        <v>60623</v>
      </c>
      <c r="B1479" s="20"/>
      <c r="C1479" s="20">
        <v>1</v>
      </c>
      <c r="D1479" s="20">
        <f t="shared" si="782"/>
        <v>6</v>
      </c>
      <c r="E1479" s="47">
        <f t="shared" si="797"/>
        <v>4</v>
      </c>
      <c r="F1479" s="47">
        <f t="shared" si="798"/>
        <v>64</v>
      </c>
      <c r="G1479" s="61" t="s">
        <v>1559</v>
      </c>
      <c r="H1479" s="61">
        <v>2710</v>
      </c>
      <c r="I1479" s="48"/>
      <c r="J1479" s="29">
        <f t="shared" si="783"/>
        <v>4368.3582089552237</v>
      </c>
      <c r="K1479" s="125">
        <v>168264.1</v>
      </c>
      <c r="L1479" s="125">
        <v>214237.73</v>
      </c>
      <c r="M1479" s="125">
        <v>71879</v>
      </c>
      <c r="N1479" s="126">
        <f t="shared" si="765"/>
        <v>276581.86670000001</v>
      </c>
      <c r="O1479" s="126">
        <f t="shared" ca="1" si="766"/>
        <v>793204.52824808145</v>
      </c>
      <c r="P1479" s="126">
        <f t="shared" ca="1" si="767"/>
        <v>154987</v>
      </c>
      <c r="Q1479" s="49">
        <f t="shared" si="784"/>
        <v>1</v>
      </c>
      <c r="R1479" s="49">
        <f t="shared" si="785"/>
        <v>0</v>
      </c>
      <c r="S1479" s="49">
        <f ca="1">OFFSET(V!$B$7,D1479,Q1479)*H1479</f>
        <v>21300.600000000002</v>
      </c>
      <c r="T1479" s="49">
        <f ca="1">IF(R1479&gt;0,OFFSET(V!$I$7,D1479,R1479)*IF(R1479=1,H1479-9300,IF(R1479=2,H1479-18000,IF(R1479=3,H1479-45000,0))),0)</f>
        <v>0</v>
      </c>
      <c r="U1479" s="49">
        <f>IF(AND(I1479=1,H1479&gt;20000,H1479&lt;=45000),H1479*V!$G$7,0)+IF(AND(I1479=1,H1479&gt;45000,H1479&lt;=50000),V!$G$7/5000*(50000-H1479)*H1479,0)</f>
        <v>0</v>
      </c>
      <c r="V1479" s="50">
        <f t="shared" ca="1" si="768"/>
        <v>21300.600000000002</v>
      </c>
      <c r="W1479" s="51">
        <v>10358.4</v>
      </c>
      <c r="X1479" s="51">
        <v>0</v>
      </c>
      <c r="Y1479" s="52">
        <v>0</v>
      </c>
      <c r="Z1479" s="52">
        <v>7.7910000254933294E-4</v>
      </c>
      <c r="AA1479" s="52">
        <v>4984</v>
      </c>
      <c r="AB1479" s="138">
        <f t="shared" si="786"/>
        <v>3984</v>
      </c>
      <c r="AC1479" s="52">
        <v>39604.013740959876</v>
      </c>
      <c r="AD1479" s="138">
        <f t="shared" si="769"/>
        <v>0</v>
      </c>
      <c r="AE1479" s="138">
        <f t="shared" si="770"/>
        <v>2710</v>
      </c>
      <c r="AF1479" s="138">
        <f t="shared" si="771"/>
        <v>0</v>
      </c>
      <c r="AG1479" s="138">
        <f t="shared" si="772"/>
        <v>0</v>
      </c>
      <c r="AH1479" s="29"/>
      <c r="AI1479" s="29"/>
      <c r="AJ1479" s="15"/>
      <c r="AK1479" s="51">
        <f t="shared" ca="1" si="773"/>
        <v>1794149.8390029154</v>
      </c>
      <c r="AL1479" s="15">
        <f t="shared" ca="1" si="774"/>
        <v>1980795.8390029154</v>
      </c>
      <c r="AM1479" s="49">
        <f t="shared" ca="1" si="775"/>
        <v>11885.876829864883</v>
      </c>
      <c r="AN1479" s="49">
        <f t="shared" ca="1" si="776"/>
        <v>0</v>
      </c>
      <c r="AO1479" s="15"/>
      <c r="AP1479" s="49">
        <f t="shared" ca="1" si="777"/>
        <v>23045.750015180671</v>
      </c>
      <c r="AQ1479" s="15">
        <f t="shared" si="787"/>
        <v>39604.013740959876</v>
      </c>
      <c r="AR1479" s="15">
        <f t="shared" si="788"/>
        <v>0</v>
      </c>
      <c r="AS1479" s="15"/>
      <c r="AT1479" s="15"/>
      <c r="AU1479" s="51">
        <f t="shared" si="778"/>
        <v>1992</v>
      </c>
      <c r="AV1479" s="51">
        <f t="shared" ca="1" si="779"/>
        <v>44231.197213539679</v>
      </c>
      <c r="AW1479" s="51">
        <f t="shared" ca="1" si="789"/>
        <v>0</v>
      </c>
      <c r="AX1479" s="15">
        <f t="shared" ca="1" si="790"/>
        <v>29664.933487760478</v>
      </c>
      <c r="AY1479" s="51">
        <f t="shared" ca="1" si="791"/>
        <v>-1044.7592450097875</v>
      </c>
      <c r="AZ1479" s="52">
        <f t="shared" ca="1" si="780"/>
        <v>0</v>
      </c>
      <c r="BA1479" s="52">
        <f t="shared" ca="1" si="781"/>
        <v>0</v>
      </c>
      <c r="BB1479" s="52">
        <f t="shared" si="792"/>
        <v>0</v>
      </c>
      <c r="BC1479" s="39">
        <f t="shared" si="793"/>
        <v>0</v>
      </c>
      <c r="BD1479" s="51">
        <f t="shared" ca="1" si="794"/>
        <v>0</v>
      </c>
      <c r="BE1479" s="15">
        <f t="shared" ca="1" si="795"/>
        <v>68224.187983710566</v>
      </c>
      <c r="BF1479" s="62">
        <v>-32565.380453723592</v>
      </c>
      <c r="BG1479" s="15">
        <f t="shared" ca="1" si="796"/>
        <v>2028340.5233627674</v>
      </c>
      <c r="BH1479" s="15"/>
      <c r="BI1479" s="15"/>
    </row>
    <row r="1480" spans="1:61" ht="11.25" x14ac:dyDescent="0.2">
      <c r="A1480" s="60">
        <v>60624</v>
      </c>
      <c r="B1480" s="20"/>
      <c r="C1480" s="20">
        <v>1</v>
      </c>
      <c r="D1480" s="20">
        <f t="shared" si="782"/>
        <v>6</v>
      </c>
      <c r="E1480" s="47">
        <f t="shared" si="797"/>
        <v>5</v>
      </c>
      <c r="F1480" s="47">
        <f t="shared" si="798"/>
        <v>65</v>
      </c>
      <c r="G1480" s="61" t="s">
        <v>1560</v>
      </c>
      <c r="H1480" s="61">
        <v>6072</v>
      </c>
      <c r="I1480" s="48"/>
      <c r="J1480" s="29">
        <f t="shared" si="783"/>
        <v>9787.7014925373132</v>
      </c>
      <c r="K1480" s="125">
        <v>670126.9</v>
      </c>
      <c r="L1480" s="125">
        <v>3180135.46</v>
      </c>
      <c r="M1480" s="125">
        <v>0</v>
      </c>
      <c r="N1480" s="126">
        <f t="shared" si="765"/>
        <v>1722744.1973999999</v>
      </c>
      <c r="O1480" s="126">
        <f t="shared" ca="1" si="766"/>
        <v>1777246.4559123064</v>
      </c>
      <c r="P1480" s="126">
        <f t="shared" ca="1" si="767"/>
        <v>16351</v>
      </c>
      <c r="Q1480" s="49">
        <f t="shared" si="784"/>
        <v>1</v>
      </c>
      <c r="R1480" s="49">
        <f t="shared" si="785"/>
        <v>0</v>
      </c>
      <c r="S1480" s="49">
        <f ca="1">OFFSET(V!$B$7,D1480,Q1480)*H1480</f>
        <v>47725.920000000006</v>
      </c>
      <c r="T1480" s="49">
        <f ca="1">IF(R1480&gt;0,OFFSET(V!$I$7,D1480,R1480)*IF(R1480=1,H1480-9300,IF(R1480=2,H1480-18000,IF(R1480=3,H1480-45000,0))),0)</f>
        <v>0</v>
      </c>
      <c r="U1480" s="49">
        <f>IF(AND(I1480=1,H1480&gt;20000,H1480&lt;=45000),H1480*V!$G$7,0)+IF(AND(I1480=1,H1480&gt;45000,H1480&lt;=50000),V!$G$7/5000*(50000-H1480)*H1480,0)</f>
        <v>0</v>
      </c>
      <c r="V1480" s="50">
        <f t="shared" ca="1" si="768"/>
        <v>47725.920000000006</v>
      </c>
      <c r="W1480" s="51">
        <v>20121.920000000002</v>
      </c>
      <c r="X1480" s="51">
        <v>0</v>
      </c>
      <c r="Y1480" s="52">
        <v>0</v>
      </c>
      <c r="Z1480" s="52">
        <v>3.9815054383663751E-3</v>
      </c>
      <c r="AA1480" s="52">
        <v>43669</v>
      </c>
      <c r="AB1480" s="138">
        <f t="shared" si="786"/>
        <v>42669</v>
      </c>
      <c r="AC1480" s="52">
        <v>202391.98507868545</v>
      </c>
      <c r="AD1480" s="138">
        <f t="shared" si="769"/>
        <v>0</v>
      </c>
      <c r="AE1480" s="138">
        <f t="shared" si="770"/>
        <v>6072</v>
      </c>
      <c r="AF1480" s="138">
        <f t="shared" si="771"/>
        <v>0</v>
      </c>
      <c r="AG1480" s="138">
        <f t="shared" si="772"/>
        <v>0</v>
      </c>
      <c r="AH1480" s="29"/>
      <c r="AI1480" s="29"/>
      <c r="AJ1480" s="15"/>
      <c r="AK1480" s="51">
        <f t="shared" ca="1" si="773"/>
        <v>4019954.9160242444</v>
      </c>
      <c r="AL1480" s="15">
        <f t="shared" ca="1" si="774"/>
        <v>4104153.7560242442</v>
      </c>
      <c r="AM1480" s="49">
        <f t="shared" ca="1" si="775"/>
        <v>26631.381590752608</v>
      </c>
      <c r="AN1480" s="49">
        <f t="shared" ca="1" si="776"/>
        <v>0</v>
      </c>
      <c r="AO1480" s="15"/>
      <c r="AP1480" s="49">
        <f t="shared" ca="1" si="777"/>
        <v>117772.78746814499</v>
      </c>
      <c r="AQ1480" s="15">
        <f t="shared" si="787"/>
        <v>202391.98507868545</v>
      </c>
      <c r="AR1480" s="15">
        <f t="shared" si="788"/>
        <v>0</v>
      </c>
      <c r="AS1480" s="15"/>
      <c r="AT1480" s="15"/>
      <c r="AU1480" s="51">
        <f t="shared" si="778"/>
        <v>21334.5</v>
      </c>
      <c r="AV1480" s="51">
        <f t="shared" ca="1" si="779"/>
        <v>99103.996118307361</v>
      </c>
      <c r="AW1480" s="51">
        <f t="shared" ca="1" si="789"/>
        <v>0</v>
      </c>
      <c r="AX1480" s="15">
        <f t="shared" ca="1" si="790"/>
        <v>35819.298507766915</v>
      </c>
      <c r="AY1480" s="51">
        <f t="shared" ca="1" si="791"/>
        <v>-1261.507742169556</v>
      </c>
      <c r="AZ1480" s="52">
        <f t="shared" ca="1" si="780"/>
        <v>0</v>
      </c>
      <c r="BA1480" s="52">
        <f t="shared" ca="1" si="781"/>
        <v>0</v>
      </c>
      <c r="BB1480" s="52">
        <f t="shared" si="792"/>
        <v>0</v>
      </c>
      <c r="BC1480" s="39">
        <f t="shared" si="793"/>
        <v>0</v>
      </c>
      <c r="BD1480" s="51">
        <f t="shared" ca="1" si="794"/>
        <v>0</v>
      </c>
      <c r="BE1480" s="15">
        <f t="shared" ca="1" si="795"/>
        <v>236949.77584428282</v>
      </c>
      <c r="BF1480" s="62">
        <v>-123659.55353500077</v>
      </c>
      <c r="BG1480" s="15">
        <f t="shared" ca="1" si="796"/>
        <v>4244075.3599242792</v>
      </c>
      <c r="BH1480" s="15"/>
      <c r="BI1480" s="15"/>
    </row>
    <row r="1481" spans="1:61" ht="11.25" x14ac:dyDescent="0.2">
      <c r="A1481" s="60">
        <v>60626</v>
      </c>
      <c r="B1481" s="20"/>
      <c r="C1481" s="20">
        <v>1</v>
      </c>
      <c r="D1481" s="20">
        <f t="shared" si="782"/>
        <v>6</v>
      </c>
      <c r="E1481" s="47">
        <f t="shared" si="797"/>
        <v>4</v>
      </c>
      <c r="F1481" s="47">
        <f t="shared" si="798"/>
        <v>64</v>
      </c>
      <c r="G1481" s="61" t="s">
        <v>1561</v>
      </c>
      <c r="H1481" s="61">
        <v>3707</v>
      </c>
      <c r="I1481" s="48"/>
      <c r="J1481" s="29">
        <f t="shared" si="783"/>
        <v>5975.4626865671644</v>
      </c>
      <c r="K1481" s="125">
        <v>246731.6</v>
      </c>
      <c r="L1481" s="125">
        <v>243395.96</v>
      </c>
      <c r="M1481" s="125">
        <v>92595</v>
      </c>
      <c r="N1481" s="126">
        <f t="shared" si="765"/>
        <v>365166.1764</v>
      </c>
      <c r="O1481" s="126">
        <f t="shared" ca="1" si="766"/>
        <v>1085021.8399319698</v>
      </c>
      <c r="P1481" s="126">
        <f t="shared" ca="1" si="767"/>
        <v>215957</v>
      </c>
      <c r="Q1481" s="49">
        <f t="shared" si="784"/>
        <v>1</v>
      </c>
      <c r="R1481" s="49">
        <f t="shared" si="785"/>
        <v>0</v>
      </c>
      <c r="S1481" s="49">
        <f ca="1">OFFSET(V!$B$7,D1481,Q1481)*H1481</f>
        <v>29137.02</v>
      </c>
      <c r="T1481" s="49">
        <f ca="1">IF(R1481&gt;0,OFFSET(V!$I$7,D1481,R1481)*IF(R1481=1,H1481-9300,IF(R1481=2,H1481-18000,IF(R1481=3,H1481-45000,0))),0)</f>
        <v>0</v>
      </c>
      <c r="U1481" s="49">
        <f>IF(AND(I1481=1,H1481&gt;20000,H1481&lt;=45000),H1481*V!$G$7,0)+IF(AND(I1481=1,H1481&gt;45000,H1481&lt;=50000),V!$G$7/5000*(50000-H1481)*H1481,0)</f>
        <v>0</v>
      </c>
      <c r="V1481" s="50">
        <f t="shared" ca="1" si="768"/>
        <v>29137.02</v>
      </c>
      <c r="W1481" s="51">
        <v>12758.720000000001</v>
      </c>
      <c r="X1481" s="51">
        <v>0</v>
      </c>
      <c r="Y1481" s="52">
        <v>0</v>
      </c>
      <c r="Z1481" s="52">
        <v>1.3135473182552587E-3</v>
      </c>
      <c r="AA1481" s="52">
        <v>0</v>
      </c>
      <c r="AB1481" s="138">
        <f t="shared" si="786"/>
        <v>0</v>
      </c>
      <c r="AC1481" s="52">
        <v>66771.590131381396</v>
      </c>
      <c r="AD1481" s="138">
        <f t="shared" si="769"/>
        <v>0</v>
      </c>
      <c r="AE1481" s="138">
        <f t="shared" si="770"/>
        <v>3707</v>
      </c>
      <c r="AF1481" s="138">
        <f t="shared" si="771"/>
        <v>0</v>
      </c>
      <c r="AG1481" s="138">
        <f t="shared" si="772"/>
        <v>0</v>
      </c>
      <c r="AH1481" s="29"/>
      <c r="AI1481" s="29"/>
      <c r="AJ1481" s="15"/>
      <c r="AK1481" s="51">
        <f t="shared" ca="1" si="773"/>
        <v>2454211.6063408884</v>
      </c>
      <c r="AL1481" s="15">
        <f t="shared" ca="1" si="774"/>
        <v>2712064.3463408886</v>
      </c>
      <c r="AM1481" s="49">
        <f t="shared" ca="1" si="775"/>
        <v>16258.651442180488</v>
      </c>
      <c r="AN1481" s="49">
        <f t="shared" ca="1" si="776"/>
        <v>0</v>
      </c>
      <c r="AO1481" s="15"/>
      <c r="AP1481" s="49">
        <f t="shared" ca="1" si="777"/>
        <v>38854.682364995679</v>
      </c>
      <c r="AQ1481" s="15">
        <f t="shared" si="787"/>
        <v>66771.590131381396</v>
      </c>
      <c r="AR1481" s="15">
        <f t="shared" si="788"/>
        <v>0</v>
      </c>
      <c r="AS1481" s="15"/>
      <c r="AT1481" s="15"/>
      <c r="AU1481" s="51">
        <f t="shared" si="778"/>
        <v>0</v>
      </c>
      <c r="AV1481" s="51">
        <f t="shared" ca="1" si="779"/>
        <v>60503.707775126051</v>
      </c>
      <c r="AW1481" s="51">
        <f t="shared" ca="1" si="789"/>
        <v>0</v>
      </c>
      <c r="AX1481" s="15">
        <f t="shared" ca="1" si="790"/>
        <v>32586.800008740334</v>
      </c>
      <c r="AY1481" s="51">
        <f t="shared" ca="1" si="791"/>
        <v>-1147.6634723776926</v>
      </c>
      <c r="AZ1481" s="52">
        <f t="shared" ca="1" si="780"/>
        <v>0</v>
      </c>
      <c r="BA1481" s="52">
        <f t="shared" ca="1" si="781"/>
        <v>0</v>
      </c>
      <c r="BB1481" s="52">
        <f t="shared" si="792"/>
        <v>0</v>
      </c>
      <c r="BC1481" s="39">
        <f t="shared" si="793"/>
        <v>0</v>
      </c>
      <c r="BD1481" s="51">
        <f t="shared" ca="1" si="794"/>
        <v>0</v>
      </c>
      <c r="BE1481" s="15">
        <f t="shared" ca="1" si="795"/>
        <v>98210.726667744035</v>
      </c>
      <c r="BF1481" s="62">
        <v>-46068.597362400062</v>
      </c>
      <c r="BG1481" s="15">
        <f t="shared" ca="1" si="796"/>
        <v>2780465.1270884131</v>
      </c>
      <c r="BH1481" s="15"/>
      <c r="BI1481" s="15"/>
    </row>
    <row r="1482" spans="1:61" ht="11.25" x14ac:dyDescent="0.2">
      <c r="A1482" s="60">
        <v>60628</v>
      </c>
      <c r="B1482" s="20"/>
      <c r="C1482" s="20">
        <v>1</v>
      </c>
      <c r="D1482" s="20">
        <f t="shared" si="782"/>
        <v>6</v>
      </c>
      <c r="E1482" s="47">
        <f t="shared" si="797"/>
        <v>4</v>
      </c>
      <c r="F1482" s="47">
        <f t="shared" si="798"/>
        <v>64</v>
      </c>
      <c r="G1482" s="61" t="s">
        <v>1562</v>
      </c>
      <c r="H1482" s="61">
        <v>2645</v>
      </c>
      <c r="I1482" s="48"/>
      <c r="J1482" s="29">
        <f t="shared" si="783"/>
        <v>4263.5820895522384</v>
      </c>
      <c r="K1482" s="125">
        <v>256036.85</v>
      </c>
      <c r="L1482" s="125">
        <v>614056.78</v>
      </c>
      <c r="M1482" s="125">
        <v>31387</v>
      </c>
      <c r="N1482" s="126">
        <f t="shared" si="765"/>
        <v>455215.67619999999</v>
      </c>
      <c r="O1482" s="126">
        <f t="shared" ca="1" si="766"/>
        <v>774179.32738604245</v>
      </c>
      <c r="P1482" s="126">
        <f t="shared" ca="1" si="767"/>
        <v>95689</v>
      </c>
      <c r="Q1482" s="49">
        <f t="shared" si="784"/>
        <v>1</v>
      </c>
      <c r="R1482" s="49">
        <f t="shared" si="785"/>
        <v>0</v>
      </c>
      <c r="S1482" s="49">
        <f ca="1">OFFSET(V!$B$7,D1482,Q1482)*H1482</f>
        <v>20789.7</v>
      </c>
      <c r="T1482" s="49">
        <f ca="1">IF(R1482&gt;0,OFFSET(V!$I$7,D1482,R1482)*IF(R1482=1,H1482-9300,IF(R1482=2,H1482-18000,IF(R1482=3,H1482-45000,0))),0)</f>
        <v>0</v>
      </c>
      <c r="U1482" s="49">
        <f>IF(AND(I1482=1,H1482&gt;20000,H1482&lt;=45000),H1482*V!$G$7,0)+IF(AND(I1482=1,H1482&gt;45000,H1482&lt;=50000),V!$G$7/5000*(50000-H1482)*H1482,0)</f>
        <v>0</v>
      </c>
      <c r="V1482" s="50">
        <f t="shared" ca="1" si="768"/>
        <v>20789.7</v>
      </c>
      <c r="W1482" s="51">
        <v>10504</v>
      </c>
      <c r="X1482" s="51">
        <v>0</v>
      </c>
      <c r="Y1482" s="52">
        <v>0</v>
      </c>
      <c r="Z1482" s="52">
        <v>1.1176137205984992E-3</v>
      </c>
      <c r="AA1482" s="52">
        <v>98015</v>
      </c>
      <c r="AB1482" s="138">
        <f t="shared" si="786"/>
        <v>97015</v>
      </c>
      <c r="AC1482" s="52">
        <v>56811.691699186675</v>
      </c>
      <c r="AD1482" s="138">
        <f t="shared" si="769"/>
        <v>0</v>
      </c>
      <c r="AE1482" s="138">
        <f t="shared" si="770"/>
        <v>2645</v>
      </c>
      <c r="AF1482" s="138">
        <f t="shared" si="771"/>
        <v>0</v>
      </c>
      <c r="AG1482" s="138">
        <f t="shared" si="772"/>
        <v>0</v>
      </c>
      <c r="AH1482" s="29"/>
      <c r="AI1482" s="29"/>
      <c r="AJ1482" s="15"/>
      <c r="AK1482" s="51">
        <f t="shared" ca="1" si="773"/>
        <v>1751116.7247832881</v>
      </c>
      <c r="AL1482" s="15">
        <f t="shared" ca="1" si="774"/>
        <v>1878099.424783288</v>
      </c>
      <c r="AM1482" s="49">
        <f t="shared" ca="1" si="775"/>
        <v>11600.791223244507</v>
      </c>
      <c r="AN1482" s="49">
        <f t="shared" ca="1" si="776"/>
        <v>0</v>
      </c>
      <c r="AO1482" s="15"/>
      <c r="AP1482" s="49">
        <f t="shared" ca="1" si="777"/>
        <v>33058.973603094157</v>
      </c>
      <c r="AQ1482" s="15">
        <f t="shared" si="787"/>
        <v>56811.691699186675</v>
      </c>
      <c r="AR1482" s="15">
        <f t="shared" si="788"/>
        <v>0</v>
      </c>
      <c r="AS1482" s="15"/>
      <c r="AT1482" s="15"/>
      <c r="AU1482" s="51">
        <f t="shared" si="778"/>
        <v>48507.5</v>
      </c>
      <c r="AV1482" s="51">
        <f t="shared" ca="1" si="779"/>
        <v>43170.301339414189</v>
      </c>
      <c r="AW1482" s="51">
        <f t="shared" ca="1" si="789"/>
        <v>0</v>
      </c>
      <c r="AX1482" s="15">
        <f t="shared" ca="1" si="790"/>
        <v>67925.083243321671</v>
      </c>
      <c r="AY1482" s="51">
        <f t="shared" ca="1" si="791"/>
        <v>-2392.2305005605176</v>
      </c>
      <c r="AZ1482" s="52">
        <f t="shared" ca="1" si="780"/>
        <v>0</v>
      </c>
      <c r="BA1482" s="52">
        <f t="shared" ca="1" si="781"/>
        <v>0</v>
      </c>
      <c r="BB1482" s="52">
        <f t="shared" si="792"/>
        <v>0</v>
      </c>
      <c r="BC1482" s="39">
        <f t="shared" si="793"/>
        <v>0</v>
      </c>
      <c r="BD1482" s="51">
        <f t="shared" ca="1" si="794"/>
        <v>0</v>
      </c>
      <c r="BE1482" s="15">
        <f t="shared" ca="1" si="795"/>
        <v>122344.54444194783</v>
      </c>
      <c r="BF1482" s="62">
        <v>-42315.582192847389</v>
      </c>
      <c r="BG1482" s="15">
        <f t="shared" ca="1" si="796"/>
        <v>1969729.178255633</v>
      </c>
      <c r="BH1482" s="15"/>
      <c r="BI1482" s="15"/>
    </row>
    <row r="1483" spans="1:61" ht="11.25" x14ac:dyDescent="0.2">
      <c r="A1483" s="60">
        <v>60629</v>
      </c>
      <c r="B1483" s="20"/>
      <c r="C1483" s="20">
        <v>1</v>
      </c>
      <c r="D1483" s="20">
        <f t="shared" si="782"/>
        <v>6</v>
      </c>
      <c r="E1483" s="47">
        <f t="shared" si="797"/>
        <v>4</v>
      </c>
      <c r="F1483" s="47">
        <f t="shared" si="798"/>
        <v>64</v>
      </c>
      <c r="G1483" s="61" t="s">
        <v>1563</v>
      </c>
      <c r="H1483" s="61">
        <v>4809</v>
      </c>
      <c r="I1483" s="48"/>
      <c r="J1483" s="29">
        <f t="shared" si="783"/>
        <v>7751.8208955223881</v>
      </c>
      <c r="K1483" s="125">
        <v>469103.25</v>
      </c>
      <c r="L1483" s="125">
        <v>1524516.14</v>
      </c>
      <c r="M1483" s="125">
        <v>0</v>
      </c>
      <c r="N1483" s="126">
        <f t="shared" si="765"/>
        <v>932315.63459999999</v>
      </c>
      <c r="O1483" s="126">
        <f t="shared" ca="1" si="766"/>
        <v>1407572.1683929977</v>
      </c>
      <c r="P1483" s="126">
        <f t="shared" ca="1" si="767"/>
        <v>142577</v>
      </c>
      <c r="Q1483" s="49">
        <f t="shared" si="784"/>
        <v>1</v>
      </c>
      <c r="R1483" s="49">
        <f t="shared" si="785"/>
        <v>0</v>
      </c>
      <c r="S1483" s="49">
        <f ca="1">OFFSET(V!$B$7,D1483,Q1483)*H1483</f>
        <v>37798.74</v>
      </c>
      <c r="T1483" s="49">
        <f ca="1">IF(R1483&gt;0,OFFSET(V!$I$7,D1483,R1483)*IF(R1483=1,H1483-9300,IF(R1483=2,H1483-18000,IF(R1483=3,H1483-45000,0))),0)</f>
        <v>0</v>
      </c>
      <c r="U1483" s="49">
        <f>IF(AND(I1483=1,H1483&gt;20000,H1483&lt;=45000),H1483*V!$G$7,0)+IF(AND(I1483=1,H1483&gt;45000,H1483&lt;=50000),V!$G$7/5000*(50000-H1483)*H1483,0)</f>
        <v>0</v>
      </c>
      <c r="V1483" s="50">
        <f t="shared" ca="1" si="768"/>
        <v>37798.74</v>
      </c>
      <c r="W1483" s="51">
        <v>16619.2</v>
      </c>
      <c r="X1483" s="51">
        <v>0</v>
      </c>
      <c r="Y1483" s="52">
        <v>0</v>
      </c>
      <c r="Z1483" s="52">
        <v>2.9762713688557757E-3</v>
      </c>
      <c r="AA1483" s="52">
        <v>4326</v>
      </c>
      <c r="AB1483" s="138">
        <f t="shared" si="786"/>
        <v>3326</v>
      </c>
      <c r="AC1483" s="52">
        <v>151292.89154574976</v>
      </c>
      <c r="AD1483" s="138">
        <f t="shared" si="769"/>
        <v>0</v>
      </c>
      <c r="AE1483" s="138">
        <f t="shared" si="770"/>
        <v>4809</v>
      </c>
      <c r="AF1483" s="138">
        <f t="shared" si="771"/>
        <v>0</v>
      </c>
      <c r="AG1483" s="138">
        <f t="shared" si="772"/>
        <v>0</v>
      </c>
      <c r="AH1483" s="29"/>
      <c r="AI1483" s="29"/>
      <c r="AJ1483" s="15"/>
      <c r="AK1483" s="51">
        <f t="shared" ca="1" si="773"/>
        <v>3183788.4043413359</v>
      </c>
      <c r="AL1483" s="15">
        <f t="shared" ca="1" si="774"/>
        <v>3380783.3443413363</v>
      </c>
      <c r="AM1483" s="49">
        <f t="shared" ca="1" si="775"/>
        <v>21091.948957498236</v>
      </c>
      <c r="AN1483" s="49">
        <f t="shared" ca="1" si="776"/>
        <v>0</v>
      </c>
      <c r="AO1483" s="15"/>
      <c r="AP1483" s="49">
        <f t="shared" ca="1" si="777"/>
        <v>88037.999896741894</v>
      </c>
      <c r="AQ1483" s="15">
        <f t="shared" si="787"/>
        <v>151292.89154574976</v>
      </c>
      <c r="AR1483" s="15">
        <f t="shared" si="788"/>
        <v>0</v>
      </c>
      <c r="AS1483" s="15"/>
      <c r="AT1483" s="15"/>
      <c r="AU1483" s="51">
        <f t="shared" si="778"/>
        <v>1663</v>
      </c>
      <c r="AV1483" s="51">
        <f t="shared" ca="1" si="779"/>
        <v>78489.973210299751</v>
      </c>
      <c r="AW1483" s="51">
        <f t="shared" ca="1" si="789"/>
        <v>0</v>
      </c>
      <c r="AX1483" s="15">
        <f t="shared" ca="1" si="790"/>
        <v>16898.081561291881</v>
      </c>
      <c r="AY1483" s="51">
        <f t="shared" ca="1" si="791"/>
        <v>-595.12781113678193</v>
      </c>
      <c r="AZ1483" s="52">
        <f t="shared" ca="1" si="780"/>
        <v>0</v>
      </c>
      <c r="BA1483" s="52">
        <f t="shared" ca="1" si="781"/>
        <v>0</v>
      </c>
      <c r="BB1483" s="52">
        <f t="shared" si="792"/>
        <v>0</v>
      </c>
      <c r="BC1483" s="39">
        <f t="shared" si="793"/>
        <v>0</v>
      </c>
      <c r="BD1483" s="51">
        <f t="shared" ca="1" si="794"/>
        <v>0</v>
      </c>
      <c r="BE1483" s="15">
        <f t="shared" ca="1" si="795"/>
        <v>167595.84529590487</v>
      </c>
      <c r="BF1483" s="62">
        <v>-78726.157742766605</v>
      </c>
      <c r="BG1483" s="15">
        <f t="shared" ca="1" si="796"/>
        <v>3490744.9808519725</v>
      </c>
      <c r="BH1483" s="15"/>
      <c r="BI1483" s="15"/>
    </row>
    <row r="1484" spans="1:61" ht="11.25" x14ac:dyDescent="0.2">
      <c r="A1484" s="60">
        <v>60632</v>
      </c>
      <c r="B1484" s="20"/>
      <c r="C1484" s="20">
        <v>1</v>
      </c>
      <c r="D1484" s="20">
        <f t="shared" si="782"/>
        <v>6</v>
      </c>
      <c r="E1484" s="47">
        <f t="shared" si="797"/>
        <v>3</v>
      </c>
      <c r="F1484" s="47">
        <f t="shared" si="798"/>
        <v>63</v>
      </c>
      <c r="G1484" s="61" t="s">
        <v>1564</v>
      </c>
      <c r="H1484" s="61">
        <v>2140</v>
      </c>
      <c r="I1484" s="48"/>
      <c r="J1484" s="29">
        <f t="shared" si="783"/>
        <v>3449.5522388059703</v>
      </c>
      <c r="K1484" s="125">
        <v>200071.45</v>
      </c>
      <c r="L1484" s="125">
        <v>1224030.8700000001</v>
      </c>
      <c r="M1484" s="125">
        <v>0</v>
      </c>
      <c r="N1484" s="126">
        <f t="shared" si="765"/>
        <v>621423.48330000008</v>
      </c>
      <c r="O1484" s="126">
        <f t="shared" ca="1" si="766"/>
        <v>626368.15145789459</v>
      </c>
      <c r="P1484" s="126">
        <f t="shared" ca="1" si="767"/>
        <v>1483</v>
      </c>
      <c r="Q1484" s="49">
        <f t="shared" si="784"/>
        <v>1</v>
      </c>
      <c r="R1484" s="49">
        <f t="shared" si="785"/>
        <v>0</v>
      </c>
      <c r="S1484" s="49">
        <f ca="1">OFFSET(V!$B$7,D1484,Q1484)*H1484</f>
        <v>16820.400000000001</v>
      </c>
      <c r="T1484" s="49">
        <f ca="1">IF(R1484&gt;0,OFFSET(V!$I$7,D1484,R1484)*IF(R1484=1,H1484-9300,IF(R1484=2,H1484-18000,IF(R1484=3,H1484-45000,0))),0)</f>
        <v>0</v>
      </c>
      <c r="U1484" s="49">
        <f>IF(AND(I1484=1,H1484&gt;20000,H1484&lt;=45000),H1484*V!$G$7,0)+IF(AND(I1484=1,H1484&gt;45000,H1484&lt;=50000),V!$G$7/5000*(50000-H1484)*H1484,0)</f>
        <v>0</v>
      </c>
      <c r="V1484" s="50">
        <f t="shared" ca="1" si="768"/>
        <v>16820.400000000001</v>
      </c>
      <c r="W1484" s="51">
        <v>9031.36</v>
      </c>
      <c r="X1484" s="51">
        <v>0</v>
      </c>
      <c r="Y1484" s="52">
        <v>0</v>
      </c>
      <c r="Z1484" s="52">
        <v>2.2891469980788966E-3</v>
      </c>
      <c r="AA1484" s="52">
        <v>5825</v>
      </c>
      <c r="AB1484" s="138">
        <f t="shared" si="786"/>
        <v>4825</v>
      </c>
      <c r="AC1484" s="52">
        <v>116364.2778466723</v>
      </c>
      <c r="AD1484" s="138">
        <f t="shared" si="769"/>
        <v>0</v>
      </c>
      <c r="AE1484" s="138">
        <f t="shared" si="770"/>
        <v>2140</v>
      </c>
      <c r="AF1484" s="138">
        <f t="shared" si="771"/>
        <v>0</v>
      </c>
      <c r="AG1484" s="138">
        <f t="shared" si="772"/>
        <v>0</v>
      </c>
      <c r="AH1484" s="29"/>
      <c r="AI1484" s="29"/>
      <c r="AJ1484" s="15"/>
      <c r="AK1484" s="51">
        <f t="shared" ca="1" si="773"/>
        <v>1416782.5296923392</v>
      </c>
      <c r="AL1484" s="15">
        <f t="shared" ca="1" si="774"/>
        <v>1444117.2896923393</v>
      </c>
      <c r="AM1484" s="49">
        <f t="shared" ca="1" si="775"/>
        <v>9385.8953564246676</v>
      </c>
      <c r="AN1484" s="49">
        <f t="shared" ca="1" si="776"/>
        <v>0</v>
      </c>
      <c r="AO1484" s="15"/>
      <c r="AP1484" s="49">
        <f t="shared" ca="1" si="777"/>
        <v>67712.885756776828</v>
      </c>
      <c r="AQ1484" s="15">
        <f t="shared" si="787"/>
        <v>116364.2778466723</v>
      </c>
      <c r="AR1484" s="15">
        <f t="shared" si="788"/>
        <v>0</v>
      </c>
      <c r="AS1484" s="15"/>
      <c r="AT1484" s="15"/>
      <c r="AU1484" s="51">
        <f t="shared" si="778"/>
        <v>2412.5</v>
      </c>
      <c r="AV1484" s="51">
        <f t="shared" ca="1" si="779"/>
        <v>34927.956471208454</v>
      </c>
      <c r="AW1484" s="51">
        <f t="shared" ca="1" si="789"/>
        <v>0</v>
      </c>
      <c r="AX1484" s="15">
        <f t="shared" ca="1" si="790"/>
        <v>0</v>
      </c>
      <c r="AY1484" s="51">
        <f t="shared" ca="1" si="791"/>
        <v>0</v>
      </c>
      <c r="AZ1484" s="52">
        <f t="shared" ca="1" si="780"/>
        <v>0</v>
      </c>
      <c r="BA1484" s="52">
        <f t="shared" ca="1" si="781"/>
        <v>0</v>
      </c>
      <c r="BB1484" s="52">
        <f t="shared" si="792"/>
        <v>0</v>
      </c>
      <c r="BC1484" s="39">
        <f t="shared" si="793"/>
        <v>0</v>
      </c>
      <c r="BD1484" s="51">
        <f t="shared" ca="1" si="794"/>
        <v>0</v>
      </c>
      <c r="BE1484" s="15">
        <f t="shared" ca="1" si="795"/>
        <v>105053.34222798528</v>
      </c>
      <c r="BF1484" s="62">
        <v>-43817.495549641506</v>
      </c>
      <c r="BG1484" s="15">
        <f t="shared" ca="1" si="796"/>
        <v>1514739.0317271077</v>
      </c>
      <c r="BH1484" s="15"/>
      <c r="BI1484" s="15"/>
    </row>
    <row r="1485" spans="1:61" ht="11.25" x14ac:dyDescent="0.2">
      <c r="A1485" s="60">
        <v>60639</v>
      </c>
      <c r="B1485" s="20"/>
      <c r="C1485" s="20">
        <v>1</v>
      </c>
      <c r="D1485" s="20">
        <f t="shared" si="782"/>
        <v>6</v>
      </c>
      <c r="E1485" s="47">
        <f t="shared" si="797"/>
        <v>3</v>
      </c>
      <c r="F1485" s="47">
        <f t="shared" si="798"/>
        <v>63</v>
      </c>
      <c r="G1485" s="61" t="s">
        <v>1565</v>
      </c>
      <c r="H1485" s="61">
        <v>1393</v>
      </c>
      <c r="I1485" s="48"/>
      <c r="J1485" s="29">
        <f t="shared" si="783"/>
        <v>2245.4328358208954</v>
      </c>
      <c r="K1485" s="125">
        <v>78335.200000000012</v>
      </c>
      <c r="L1485" s="125">
        <v>164287.6</v>
      </c>
      <c r="M1485" s="125">
        <v>0</v>
      </c>
      <c r="N1485" s="126">
        <f t="shared" si="765"/>
        <v>120473.508</v>
      </c>
      <c r="O1485" s="126">
        <f t="shared" ca="1" si="766"/>
        <v>407724.6892433865</v>
      </c>
      <c r="P1485" s="126">
        <f t="shared" ca="1" si="767"/>
        <v>86175</v>
      </c>
      <c r="Q1485" s="49">
        <f t="shared" si="784"/>
        <v>1</v>
      </c>
      <c r="R1485" s="49">
        <f t="shared" si="785"/>
        <v>0</v>
      </c>
      <c r="S1485" s="49">
        <f ca="1">OFFSET(V!$B$7,D1485,Q1485)*H1485</f>
        <v>10948.98</v>
      </c>
      <c r="T1485" s="49">
        <f ca="1">IF(R1485&gt;0,OFFSET(V!$I$7,D1485,R1485)*IF(R1485=1,H1485-9300,IF(R1485=2,H1485-18000,IF(R1485=3,H1485-45000,0))),0)</f>
        <v>0</v>
      </c>
      <c r="U1485" s="49">
        <f>IF(AND(I1485=1,H1485&gt;20000,H1485&lt;=45000),H1485*V!$G$7,0)+IF(AND(I1485=1,H1485&gt;45000,H1485&lt;=50000),V!$G$7/5000*(50000-H1485)*H1485,0)</f>
        <v>0</v>
      </c>
      <c r="V1485" s="50">
        <f t="shared" ca="1" si="768"/>
        <v>10948.98</v>
      </c>
      <c r="W1485" s="51">
        <v>0</v>
      </c>
      <c r="X1485" s="51">
        <v>0</v>
      </c>
      <c r="Y1485" s="52">
        <v>0</v>
      </c>
      <c r="Z1485" s="52">
        <v>5.7776931040231323E-4</v>
      </c>
      <c r="AA1485" s="52">
        <v>0</v>
      </c>
      <c r="AB1485" s="138">
        <f t="shared" si="786"/>
        <v>0</v>
      </c>
      <c r="AC1485" s="52">
        <v>29369.764643055856</v>
      </c>
      <c r="AD1485" s="138">
        <f t="shared" si="769"/>
        <v>0</v>
      </c>
      <c r="AE1485" s="138">
        <f t="shared" si="770"/>
        <v>1393</v>
      </c>
      <c r="AF1485" s="138">
        <f t="shared" si="771"/>
        <v>0</v>
      </c>
      <c r="AG1485" s="138">
        <f t="shared" si="772"/>
        <v>0</v>
      </c>
      <c r="AH1485" s="29"/>
      <c r="AI1485" s="29"/>
      <c r="AJ1485" s="15"/>
      <c r="AK1485" s="51">
        <f t="shared" ca="1" si="773"/>
        <v>922232.74012216274</v>
      </c>
      <c r="AL1485" s="15">
        <f t="shared" ca="1" si="774"/>
        <v>1019356.7201221627</v>
      </c>
      <c r="AM1485" s="49">
        <f t="shared" ca="1" si="775"/>
        <v>6109.6038464951225</v>
      </c>
      <c r="AN1485" s="49">
        <f t="shared" ca="1" si="776"/>
        <v>0</v>
      </c>
      <c r="AO1485" s="15"/>
      <c r="AP1485" s="49">
        <f t="shared" ca="1" si="777"/>
        <v>17090.395392640134</v>
      </c>
      <c r="AQ1485" s="15">
        <f t="shared" si="787"/>
        <v>29369.764643055856</v>
      </c>
      <c r="AR1485" s="15">
        <f t="shared" si="788"/>
        <v>0</v>
      </c>
      <c r="AS1485" s="15"/>
      <c r="AT1485" s="15"/>
      <c r="AU1485" s="51">
        <f t="shared" si="778"/>
        <v>0</v>
      </c>
      <c r="AV1485" s="51">
        <f t="shared" ca="1" si="779"/>
        <v>22735.81465625859</v>
      </c>
      <c r="AW1485" s="51">
        <f t="shared" ca="1" si="789"/>
        <v>0</v>
      </c>
      <c r="AX1485" s="15">
        <f t="shared" ca="1" si="790"/>
        <v>10456.445405842864</v>
      </c>
      <c r="AY1485" s="51">
        <f t="shared" ca="1" si="791"/>
        <v>-368.26200915642715</v>
      </c>
      <c r="AZ1485" s="52">
        <f t="shared" ca="1" si="780"/>
        <v>0</v>
      </c>
      <c r="BA1485" s="52">
        <f t="shared" ca="1" si="781"/>
        <v>0</v>
      </c>
      <c r="BB1485" s="52">
        <f t="shared" si="792"/>
        <v>0</v>
      </c>
      <c r="BC1485" s="39">
        <f t="shared" si="793"/>
        <v>0</v>
      </c>
      <c r="BD1485" s="51">
        <f t="shared" ca="1" si="794"/>
        <v>0</v>
      </c>
      <c r="BE1485" s="15">
        <f t="shared" ca="1" si="795"/>
        <v>39457.948039742296</v>
      </c>
      <c r="BF1485" s="62">
        <v>-17688.585237990759</v>
      </c>
      <c r="BG1485" s="15">
        <f t="shared" ca="1" si="796"/>
        <v>1047235.6867704095</v>
      </c>
      <c r="BH1485" s="15"/>
      <c r="BI1485" s="15"/>
    </row>
    <row r="1486" spans="1:61" ht="11.25" x14ac:dyDescent="0.2">
      <c r="A1486" s="60">
        <v>60641</v>
      </c>
      <c r="B1486" s="20"/>
      <c r="C1486" s="20">
        <v>1</v>
      </c>
      <c r="D1486" s="20">
        <f t="shared" si="782"/>
        <v>6</v>
      </c>
      <c r="E1486" s="47">
        <f t="shared" si="797"/>
        <v>3</v>
      </c>
      <c r="F1486" s="47">
        <f t="shared" si="798"/>
        <v>63</v>
      </c>
      <c r="G1486" s="61" t="s">
        <v>1566</v>
      </c>
      <c r="H1486" s="61">
        <v>1212</v>
      </c>
      <c r="I1486" s="48"/>
      <c r="J1486" s="29">
        <f t="shared" si="783"/>
        <v>1953.6716417910447</v>
      </c>
      <c r="K1486" s="125">
        <v>73043.3</v>
      </c>
      <c r="L1486" s="125">
        <v>44408.93</v>
      </c>
      <c r="M1486" s="125">
        <v>37787</v>
      </c>
      <c r="N1486" s="126">
        <f t="shared" si="765"/>
        <v>107697.6587</v>
      </c>
      <c r="O1486" s="126">
        <f t="shared" ca="1" si="766"/>
        <v>354746.82222755521</v>
      </c>
      <c r="P1486" s="126">
        <f t="shared" ca="1" si="767"/>
        <v>74115</v>
      </c>
      <c r="Q1486" s="49">
        <f t="shared" si="784"/>
        <v>1</v>
      </c>
      <c r="R1486" s="49">
        <f t="shared" si="785"/>
        <v>0</v>
      </c>
      <c r="S1486" s="49">
        <f ca="1">OFFSET(V!$B$7,D1486,Q1486)*H1486</f>
        <v>9526.32</v>
      </c>
      <c r="T1486" s="49">
        <f ca="1">IF(R1486&gt;0,OFFSET(V!$I$7,D1486,R1486)*IF(R1486=1,H1486-9300,IF(R1486=2,H1486-18000,IF(R1486=3,H1486-45000,0))),0)</f>
        <v>0</v>
      </c>
      <c r="U1486" s="49">
        <f>IF(AND(I1486=1,H1486&gt;20000,H1486&lt;=45000),H1486*V!$G$7,0)+IF(AND(I1486=1,H1486&gt;45000,H1486&lt;=50000),V!$G$7/5000*(50000-H1486)*H1486,0)</f>
        <v>0</v>
      </c>
      <c r="V1486" s="50">
        <f t="shared" ca="1" si="768"/>
        <v>9526.32</v>
      </c>
      <c r="W1486" s="51">
        <v>0</v>
      </c>
      <c r="X1486" s="51">
        <v>0</v>
      </c>
      <c r="Y1486" s="52">
        <v>0</v>
      </c>
      <c r="Z1486" s="52">
        <v>3.8274014190994496E-4</v>
      </c>
      <c r="AA1486" s="52">
        <v>0</v>
      </c>
      <c r="AB1486" s="138">
        <f t="shared" si="786"/>
        <v>0</v>
      </c>
      <c r="AC1486" s="52">
        <v>19455.841085635959</v>
      </c>
      <c r="AD1486" s="138">
        <f t="shared" si="769"/>
        <v>0</v>
      </c>
      <c r="AE1486" s="138">
        <f t="shared" si="770"/>
        <v>1212</v>
      </c>
      <c r="AF1486" s="138">
        <f t="shared" si="771"/>
        <v>0</v>
      </c>
      <c r="AG1486" s="138">
        <f t="shared" si="772"/>
        <v>0</v>
      </c>
      <c r="AH1486" s="29"/>
      <c r="AI1486" s="29"/>
      <c r="AJ1486" s="15"/>
      <c r="AK1486" s="51">
        <f t="shared" ca="1" si="773"/>
        <v>802402.068218278</v>
      </c>
      <c r="AL1486" s="15">
        <f t="shared" ca="1" si="774"/>
        <v>886043.38821827795</v>
      </c>
      <c r="AM1486" s="49">
        <f t="shared" ca="1" si="775"/>
        <v>5315.7500803676157</v>
      </c>
      <c r="AN1486" s="49">
        <f t="shared" ca="1" si="776"/>
        <v>0</v>
      </c>
      <c r="AO1486" s="15"/>
      <c r="AP1486" s="49">
        <f t="shared" ca="1" si="777"/>
        <v>11321.439612847191</v>
      </c>
      <c r="AQ1486" s="15">
        <f t="shared" si="787"/>
        <v>19455.841085635959</v>
      </c>
      <c r="AR1486" s="15">
        <f t="shared" si="788"/>
        <v>0</v>
      </c>
      <c r="AS1486" s="15"/>
      <c r="AT1486" s="15"/>
      <c r="AU1486" s="51">
        <f t="shared" si="778"/>
        <v>0</v>
      </c>
      <c r="AV1486" s="51">
        <f t="shared" ca="1" si="779"/>
        <v>19781.627683693761</v>
      </c>
      <c r="AW1486" s="51">
        <f t="shared" ca="1" si="789"/>
        <v>0</v>
      </c>
      <c r="AX1486" s="15">
        <f t="shared" ca="1" si="790"/>
        <v>11647.226210904995</v>
      </c>
      <c r="AY1486" s="51">
        <f t="shared" ca="1" si="791"/>
        <v>-410.19971501314706</v>
      </c>
      <c r="AZ1486" s="52">
        <f t="shared" ca="1" si="780"/>
        <v>0</v>
      </c>
      <c r="BA1486" s="52">
        <f t="shared" ca="1" si="781"/>
        <v>0</v>
      </c>
      <c r="BB1486" s="52">
        <f t="shared" si="792"/>
        <v>0</v>
      </c>
      <c r="BC1486" s="39">
        <f t="shared" si="793"/>
        <v>0</v>
      </c>
      <c r="BD1486" s="51">
        <f t="shared" ca="1" si="794"/>
        <v>0</v>
      </c>
      <c r="BE1486" s="15">
        <f t="shared" ca="1" si="795"/>
        <v>30692.867581527807</v>
      </c>
      <c r="BF1486" s="62">
        <v>-14400.520792141624</v>
      </c>
      <c r="BG1486" s="15">
        <f t="shared" ca="1" si="796"/>
        <v>907651.48508803174</v>
      </c>
      <c r="BH1486" s="15"/>
      <c r="BI1486" s="15"/>
    </row>
    <row r="1487" spans="1:61" ht="11.25" x14ac:dyDescent="0.2">
      <c r="A1487" s="60">
        <v>60642</v>
      </c>
      <c r="B1487" s="20"/>
      <c r="C1487" s="20">
        <v>1</v>
      </c>
      <c r="D1487" s="20">
        <f t="shared" si="782"/>
        <v>6</v>
      </c>
      <c r="E1487" s="47">
        <f t="shared" si="797"/>
        <v>3</v>
      </c>
      <c r="F1487" s="47">
        <f t="shared" si="798"/>
        <v>63</v>
      </c>
      <c r="G1487" s="61" t="s">
        <v>1567</v>
      </c>
      <c r="H1487" s="61">
        <v>2044</v>
      </c>
      <c r="I1487" s="48"/>
      <c r="J1487" s="29">
        <f t="shared" si="783"/>
        <v>3294.8059701492539</v>
      </c>
      <c r="K1487" s="125">
        <v>203738</v>
      </c>
      <c r="L1487" s="125">
        <v>251442.75</v>
      </c>
      <c r="M1487" s="125">
        <v>0</v>
      </c>
      <c r="N1487" s="126">
        <f t="shared" si="765"/>
        <v>244754.03249999997</v>
      </c>
      <c r="O1487" s="126">
        <f t="shared" ca="1" si="766"/>
        <v>598269.39326165256</v>
      </c>
      <c r="P1487" s="126">
        <f t="shared" ca="1" si="767"/>
        <v>106055</v>
      </c>
      <c r="Q1487" s="49">
        <f t="shared" si="784"/>
        <v>1</v>
      </c>
      <c r="R1487" s="49">
        <f t="shared" si="785"/>
        <v>0</v>
      </c>
      <c r="S1487" s="49">
        <f ca="1">OFFSET(V!$B$7,D1487,Q1487)*H1487</f>
        <v>16065.84</v>
      </c>
      <c r="T1487" s="49">
        <f ca="1">IF(R1487&gt;0,OFFSET(V!$I$7,D1487,R1487)*IF(R1487=1,H1487-9300,IF(R1487=2,H1487-18000,IF(R1487=3,H1487-45000,0))),0)</f>
        <v>0</v>
      </c>
      <c r="U1487" s="49">
        <f>IF(AND(I1487=1,H1487&gt;20000,H1487&lt;=45000),H1487*V!$G$7,0)+IF(AND(I1487=1,H1487&gt;45000,H1487&lt;=50000),V!$G$7/5000*(50000-H1487)*H1487,0)</f>
        <v>0</v>
      </c>
      <c r="V1487" s="50">
        <f t="shared" ca="1" si="768"/>
        <v>16065.84</v>
      </c>
      <c r="W1487" s="51">
        <v>8544.64</v>
      </c>
      <c r="X1487" s="51">
        <v>0</v>
      </c>
      <c r="Y1487" s="52">
        <v>0</v>
      </c>
      <c r="Z1487" s="52">
        <v>1.4482807583494229E-3</v>
      </c>
      <c r="AA1487" s="52">
        <v>40599</v>
      </c>
      <c r="AB1487" s="138">
        <f t="shared" si="786"/>
        <v>39599</v>
      </c>
      <c r="AC1487" s="52">
        <v>73620.499123033209</v>
      </c>
      <c r="AD1487" s="138">
        <f t="shared" si="769"/>
        <v>0</v>
      </c>
      <c r="AE1487" s="138">
        <f t="shared" si="770"/>
        <v>2044</v>
      </c>
      <c r="AF1487" s="138">
        <f t="shared" si="771"/>
        <v>0</v>
      </c>
      <c r="AG1487" s="138">
        <f t="shared" si="772"/>
        <v>0</v>
      </c>
      <c r="AH1487" s="29"/>
      <c r="AI1487" s="29"/>
      <c r="AJ1487" s="15"/>
      <c r="AK1487" s="51">
        <f t="shared" ca="1" si="773"/>
        <v>1353225.9302295053</v>
      </c>
      <c r="AL1487" s="15">
        <f t="shared" ca="1" si="774"/>
        <v>1483891.4102295053</v>
      </c>
      <c r="AM1487" s="49">
        <f t="shared" ca="1" si="775"/>
        <v>8964.8458451084207</v>
      </c>
      <c r="AN1487" s="49">
        <f t="shared" ca="1" si="776"/>
        <v>0</v>
      </c>
      <c r="AO1487" s="15"/>
      <c r="AP1487" s="49">
        <f t="shared" ca="1" si="777"/>
        <v>42840.092670393307</v>
      </c>
      <c r="AQ1487" s="15">
        <f t="shared" si="787"/>
        <v>73620.499123033209</v>
      </c>
      <c r="AR1487" s="15">
        <f t="shared" si="788"/>
        <v>0</v>
      </c>
      <c r="AS1487" s="15"/>
      <c r="AT1487" s="15"/>
      <c r="AU1487" s="51">
        <f t="shared" si="778"/>
        <v>19799.5</v>
      </c>
      <c r="AV1487" s="51">
        <f t="shared" ca="1" si="779"/>
        <v>33361.094872500042</v>
      </c>
      <c r="AW1487" s="51">
        <f t="shared" ca="1" si="789"/>
        <v>0</v>
      </c>
      <c r="AX1487" s="15">
        <f t="shared" ca="1" si="790"/>
        <v>22380.188419860133</v>
      </c>
      <c r="AY1487" s="51">
        <f t="shared" ca="1" si="791"/>
        <v>-788.20027580230567</v>
      </c>
      <c r="AZ1487" s="52">
        <f t="shared" ca="1" si="780"/>
        <v>0</v>
      </c>
      <c r="BA1487" s="52">
        <f t="shared" ca="1" si="781"/>
        <v>0</v>
      </c>
      <c r="BB1487" s="52">
        <f t="shared" si="792"/>
        <v>0</v>
      </c>
      <c r="BC1487" s="39">
        <f t="shared" si="793"/>
        <v>0</v>
      </c>
      <c r="BD1487" s="51">
        <f t="shared" ca="1" si="794"/>
        <v>0</v>
      </c>
      <c r="BE1487" s="15">
        <f t="shared" ca="1" si="795"/>
        <v>95212.487267091041</v>
      </c>
      <c r="BF1487" s="62">
        <v>-31394.021846739837</v>
      </c>
      <c r="BG1487" s="15">
        <f t="shared" ca="1" si="796"/>
        <v>1556674.7214949648</v>
      </c>
      <c r="BH1487" s="15"/>
      <c r="BI1487" s="15"/>
    </row>
    <row r="1488" spans="1:61" ht="11.25" x14ac:dyDescent="0.2">
      <c r="A1488" s="60">
        <v>60645</v>
      </c>
      <c r="B1488" s="20"/>
      <c r="C1488" s="20">
        <v>1</v>
      </c>
      <c r="D1488" s="20">
        <f t="shared" si="782"/>
        <v>6</v>
      </c>
      <c r="E1488" s="47">
        <f t="shared" si="797"/>
        <v>4</v>
      </c>
      <c r="F1488" s="47">
        <f t="shared" si="798"/>
        <v>64</v>
      </c>
      <c r="G1488" s="61" t="s">
        <v>1568</v>
      </c>
      <c r="H1488" s="61">
        <v>3296</v>
      </c>
      <c r="I1488" s="48"/>
      <c r="J1488" s="29">
        <f t="shared" si="783"/>
        <v>5312.9552238805973</v>
      </c>
      <c r="K1488" s="125">
        <v>209814.59999999998</v>
      </c>
      <c r="L1488" s="125">
        <v>322858.86</v>
      </c>
      <c r="M1488" s="125">
        <v>70484</v>
      </c>
      <c r="N1488" s="126">
        <f t="shared" si="765"/>
        <v>347465.46739999996</v>
      </c>
      <c r="O1488" s="126">
        <f t="shared" ca="1" si="766"/>
        <v>964724.03140430863</v>
      </c>
      <c r="P1488" s="126">
        <f t="shared" ca="1" si="767"/>
        <v>185178</v>
      </c>
      <c r="Q1488" s="49">
        <f t="shared" si="784"/>
        <v>1</v>
      </c>
      <c r="R1488" s="49">
        <f t="shared" si="785"/>
        <v>0</v>
      </c>
      <c r="S1488" s="49">
        <f ca="1">OFFSET(V!$B$7,D1488,Q1488)*H1488</f>
        <v>25906.560000000001</v>
      </c>
      <c r="T1488" s="49">
        <f ca="1">IF(R1488&gt;0,OFFSET(V!$I$7,D1488,R1488)*IF(R1488=1,H1488-9300,IF(R1488=2,H1488-18000,IF(R1488=3,H1488-45000,0))),0)</f>
        <v>0</v>
      </c>
      <c r="U1488" s="49">
        <f>IF(AND(I1488=1,H1488&gt;20000,H1488&lt;=45000),H1488*V!$G$7,0)+IF(AND(I1488=1,H1488&gt;45000,H1488&lt;=50000),V!$G$7/5000*(50000-H1488)*H1488,0)</f>
        <v>0</v>
      </c>
      <c r="V1488" s="50">
        <f t="shared" ca="1" si="768"/>
        <v>25906.560000000001</v>
      </c>
      <c r="W1488" s="51">
        <v>13158.08</v>
      </c>
      <c r="X1488" s="51">
        <v>0</v>
      </c>
      <c r="Y1488" s="52">
        <v>0</v>
      </c>
      <c r="Z1488" s="52">
        <v>2.7284915857208932E-3</v>
      </c>
      <c r="AA1488" s="52">
        <v>14793</v>
      </c>
      <c r="AB1488" s="138">
        <f t="shared" si="786"/>
        <v>13793</v>
      </c>
      <c r="AC1488" s="52">
        <v>138697.49441586132</v>
      </c>
      <c r="AD1488" s="138">
        <f t="shared" si="769"/>
        <v>0</v>
      </c>
      <c r="AE1488" s="138">
        <f t="shared" si="770"/>
        <v>3296</v>
      </c>
      <c r="AF1488" s="138">
        <f t="shared" si="771"/>
        <v>0</v>
      </c>
      <c r="AG1488" s="138">
        <f t="shared" si="772"/>
        <v>0</v>
      </c>
      <c r="AH1488" s="29"/>
      <c r="AI1488" s="29"/>
      <c r="AJ1488" s="15"/>
      <c r="AK1488" s="51">
        <f t="shared" ca="1" si="773"/>
        <v>2182109.9148906306</v>
      </c>
      <c r="AL1488" s="15">
        <f t="shared" ca="1" si="774"/>
        <v>2406352.5548906308</v>
      </c>
      <c r="AM1488" s="49">
        <f t="shared" ca="1" si="775"/>
        <v>14456.033221857806</v>
      </c>
      <c r="AN1488" s="49">
        <f t="shared" ca="1" si="776"/>
        <v>0</v>
      </c>
      <c r="AO1488" s="15"/>
      <c r="AP1488" s="49">
        <f t="shared" ca="1" si="777"/>
        <v>80708.682835700558</v>
      </c>
      <c r="AQ1488" s="15">
        <f t="shared" si="787"/>
        <v>138697.49441586132</v>
      </c>
      <c r="AR1488" s="15">
        <f t="shared" si="788"/>
        <v>0</v>
      </c>
      <c r="AS1488" s="15"/>
      <c r="AT1488" s="15"/>
      <c r="AU1488" s="51">
        <f t="shared" si="778"/>
        <v>6896.5</v>
      </c>
      <c r="AV1488" s="51">
        <f t="shared" ca="1" si="779"/>
        <v>53795.581555655641</v>
      </c>
      <c r="AW1488" s="51">
        <f t="shared" ca="1" si="789"/>
        <v>0</v>
      </c>
      <c r="AX1488" s="15">
        <f t="shared" ca="1" si="790"/>
        <v>2703.2699754948844</v>
      </c>
      <c r="AY1488" s="51">
        <f t="shared" ca="1" si="791"/>
        <v>-95.205549670992269</v>
      </c>
      <c r="AZ1488" s="52">
        <f t="shared" ca="1" si="780"/>
        <v>0</v>
      </c>
      <c r="BA1488" s="52">
        <f t="shared" ca="1" si="781"/>
        <v>0</v>
      </c>
      <c r="BB1488" s="52">
        <f t="shared" si="792"/>
        <v>0</v>
      </c>
      <c r="BC1488" s="39">
        <f t="shared" si="793"/>
        <v>0</v>
      </c>
      <c r="BD1488" s="51">
        <f t="shared" ca="1" si="794"/>
        <v>0</v>
      </c>
      <c r="BE1488" s="15">
        <f t="shared" ca="1" si="795"/>
        <v>141305.55884168521</v>
      </c>
      <c r="BF1488" s="62">
        <v>-45717.940641688227</v>
      </c>
      <c r="BG1488" s="15">
        <f t="shared" ca="1" si="796"/>
        <v>2516396.2063124855</v>
      </c>
      <c r="BH1488" s="15"/>
      <c r="BI1488" s="15"/>
    </row>
    <row r="1489" spans="1:61" ht="11.25" x14ac:dyDescent="0.2">
      <c r="A1489" s="60">
        <v>60646</v>
      </c>
      <c r="B1489" s="20"/>
      <c r="C1489" s="20">
        <v>1</v>
      </c>
      <c r="D1489" s="20">
        <f t="shared" si="782"/>
        <v>6</v>
      </c>
      <c r="E1489" s="47">
        <f t="shared" si="797"/>
        <v>4</v>
      </c>
      <c r="F1489" s="47">
        <f t="shared" si="798"/>
        <v>64</v>
      </c>
      <c r="G1489" s="61" t="s">
        <v>1569</v>
      </c>
      <c r="H1489" s="61">
        <v>2774</v>
      </c>
      <c r="I1489" s="48"/>
      <c r="J1489" s="29">
        <f t="shared" si="783"/>
        <v>4471.5223880597014</v>
      </c>
      <c r="K1489" s="125">
        <v>222896.69999999998</v>
      </c>
      <c r="L1489" s="125">
        <v>77152.22</v>
      </c>
      <c r="M1489" s="125">
        <v>88039</v>
      </c>
      <c r="N1489" s="126">
        <f t="shared" si="765"/>
        <v>278613.98979999998</v>
      </c>
      <c r="O1489" s="126">
        <f t="shared" ca="1" si="766"/>
        <v>811937.03371224273</v>
      </c>
      <c r="P1489" s="126">
        <f t="shared" ca="1" si="767"/>
        <v>159997</v>
      </c>
      <c r="Q1489" s="49">
        <f t="shared" si="784"/>
        <v>1</v>
      </c>
      <c r="R1489" s="49">
        <f t="shared" si="785"/>
        <v>0</v>
      </c>
      <c r="S1489" s="49">
        <f ca="1">OFFSET(V!$B$7,D1489,Q1489)*H1489</f>
        <v>21803.64</v>
      </c>
      <c r="T1489" s="49">
        <f ca="1">IF(R1489&gt;0,OFFSET(V!$I$7,D1489,R1489)*IF(R1489=1,H1489-9300,IF(R1489=2,H1489-18000,IF(R1489=3,H1489-45000,0))),0)</f>
        <v>0</v>
      </c>
      <c r="U1489" s="49">
        <f>IF(AND(I1489=1,H1489&gt;20000,H1489&lt;=45000),H1489*V!$G$7,0)+IF(AND(I1489=1,H1489&gt;45000,H1489&lt;=50000),V!$G$7/5000*(50000-H1489)*H1489,0)</f>
        <v>0</v>
      </c>
      <c r="V1489" s="50">
        <f t="shared" ca="1" si="768"/>
        <v>21803.64</v>
      </c>
      <c r="W1489" s="51">
        <v>9979.84</v>
      </c>
      <c r="X1489" s="51">
        <v>0</v>
      </c>
      <c r="Y1489" s="52">
        <v>0</v>
      </c>
      <c r="Z1489" s="52">
        <v>2.6668976336417446E-4</v>
      </c>
      <c r="AA1489" s="52">
        <v>0</v>
      </c>
      <c r="AB1489" s="138">
        <f t="shared" si="786"/>
        <v>0</v>
      </c>
      <c r="AC1489" s="52">
        <v>13556.648720687577</v>
      </c>
      <c r="AD1489" s="138">
        <f t="shared" si="769"/>
        <v>0</v>
      </c>
      <c r="AE1489" s="138">
        <f t="shared" si="770"/>
        <v>2774</v>
      </c>
      <c r="AF1489" s="138">
        <f t="shared" si="771"/>
        <v>0</v>
      </c>
      <c r="AG1489" s="138">
        <f t="shared" si="772"/>
        <v>0</v>
      </c>
      <c r="AH1489" s="29"/>
      <c r="AI1489" s="29"/>
      <c r="AJ1489" s="15"/>
      <c r="AK1489" s="51">
        <f t="shared" ca="1" si="773"/>
        <v>1836520.9053114713</v>
      </c>
      <c r="AL1489" s="15">
        <f t="shared" ca="1" si="774"/>
        <v>2028301.3853114713</v>
      </c>
      <c r="AM1489" s="49">
        <f t="shared" ca="1" si="775"/>
        <v>12166.576504075714</v>
      </c>
      <c r="AN1489" s="49">
        <f t="shared" ca="1" si="776"/>
        <v>0</v>
      </c>
      <c r="AO1489" s="15"/>
      <c r="AP1489" s="49">
        <f t="shared" ca="1" si="777"/>
        <v>7888.6735951579994</v>
      </c>
      <c r="AQ1489" s="15">
        <f t="shared" si="787"/>
        <v>13556.648720687577</v>
      </c>
      <c r="AR1489" s="15">
        <f t="shared" si="788"/>
        <v>0</v>
      </c>
      <c r="AS1489" s="15"/>
      <c r="AT1489" s="15"/>
      <c r="AU1489" s="51">
        <f t="shared" si="778"/>
        <v>0</v>
      </c>
      <c r="AV1489" s="51">
        <f t="shared" ca="1" si="779"/>
        <v>45275.771612678625</v>
      </c>
      <c r="AW1489" s="51">
        <f t="shared" ca="1" si="789"/>
        <v>0</v>
      </c>
      <c r="AX1489" s="15">
        <f t="shared" ca="1" si="790"/>
        <v>39607.796487149048</v>
      </c>
      <c r="AY1489" s="51">
        <f t="shared" ca="1" si="791"/>
        <v>-1394.933569343362</v>
      </c>
      <c r="AZ1489" s="52">
        <f t="shared" ca="1" si="780"/>
        <v>0</v>
      </c>
      <c r="BA1489" s="52">
        <f t="shared" ca="1" si="781"/>
        <v>0</v>
      </c>
      <c r="BB1489" s="52">
        <f t="shared" si="792"/>
        <v>0</v>
      </c>
      <c r="BC1489" s="39">
        <f t="shared" si="793"/>
        <v>0</v>
      </c>
      <c r="BD1489" s="51">
        <f t="shared" ca="1" si="794"/>
        <v>0</v>
      </c>
      <c r="BE1489" s="15">
        <f t="shared" ca="1" si="795"/>
        <v>51769.511638493263</v>
      </c>
      <c r="BF1489" s="62">
        <v>-38528.875135563983</v>
      </c>
      <c r="BG1489" s="15">
        <f t="shared" ca="1" si="796"/>
        <v>2053708.5983184762</v>
      </c>
      <c r="BH1489" s="15"/>
      <c r="BI1489" s="15"/>
    </row>
    <row r="1490" spans="1:61" ht="11.25" x14ac:dyDescent="0.2">
      <c r="A1490" s="60">
        <v>60647</v>
      </c>
      <c r="B1490" s="20"/>
      <c r="C1490" s="20">
        <v>1</v>
      </c>
      <c r="D1490" s="20">
        <f t="shared" si="782"/>
        <v>6</v>
      </c>
      <c r="E1490" s="47">
        <f t="shared" si="797"/>
        <v>2</v>
      </c>
      <c r="F1490" s="47">
        <f t="shared" si="798"/>
        <v>62</v>
      </c>
      <c r="G1490" s="61" t="s">
        <v>1570</v>
      </c>
      <c r="H1490" s="61">
        <v>718</v>
      </c>
      <c r="I1490" s="48"/>
      <c r="J1490" s="29">
        <f t="shared" si="783"/>
        <v>1157.3731343283582</v>
      </c>
      <c r="K1490" s="125">
        <v>28220.25</v>
      </c>
      <c r="L1490" s="125">
        <v>1940.3</v>
      </c>
      <c r="M1490" s="125">
        <v>37013</v>
      </c>
      <c r="N1490" s="126">
        <f t="shared" si="765"/>
        <v>58088.296999999999</v>
      </c>
      <c r="O1490" s="126">
        <f t="shared" ca="1" si="766"/>
        <v>210155.29567605996</v>
      </c>
      <c r="P1490" s="126">
        <f t="shared" ca="1" si="767"/>
        <v>45620</v>
      </c>
      <c r="Q1490" s="49">
        <f t="shared" si="784"/>
        <v>1</v>
      </c>
      <c r="R1490" s="49">
        <f t="shared" si="785"/>
        <v>0</v>
      </c>
      <c r="S1490" s="49">
        <f ca="1">OFFSET(V!$B$7,D1490,Q1490)*H1490</f>
        <v>5643.4800000000005</v>
      </c>
      <c r="T1490" s="49">
        <f ca="1">IF(R1490&gt;0,OFFSET(V!$I$7,D1490,R1490)*IF(R1490=1,H1490-9300,IF(R1490=2,H1490-18000,IF(R1490=3,H1490-45000,0))),0)</f>
        <v>0</v>
      </c>
      <c r="U1490" s="49">
        <f>IF(AND(I1490=1,H1490&gt;20000,H1490&lt;=45000),H1490*V!$G$7,0)+IF(AND(I1490=1,H1490&gt;45000,H1490&lt;=50000),V!$G$7/5000*(50000-H1490)*H1490,0)</f>
        <v>0</v>
      </c>
      <c r="V1490" s="50">
        <f t="shared" ca="1" si="768"/>
        <v>5643.4800000000005</v>
      </c>
      <c r="W1490" s="51">
        <v>0</v>
      </c>
      <c r="X1490" s="51">
        <v>0</v>
      </c>
      <c r="Y1490" s="52">
        <v>0</v>
      </c>
      <c r="Z1490" s="52">
        <v>2.344892182012123E-4</v>
      </c>
      <c r="AA1490" s="52">
        <v>0</v>
      </c>
      <c r="AB1490" s="138">
        <f t="shared" si="786"/>
        <v>0</v>
      </c>
      <c r="AC1490" s="52">
        <v>11919.797444949581</v>
      </c>
      <c r="AD1490" s="138">
        <f t="shared" si="769"/>
        <v>0</v>
      </c>
      <c r="AE1490" s="138">
        <f t="shared" si="770"/>
        <v>718</v>
      </c>
      <c r="AF1490" s="138">
        <f t="shared" si="771"/>
        <v>0</v>
      </c>
      <c r="AG1490" s="138">
        <f t="shared" si="772"/>
        <v>0</v>
      </c>
      <c r="AH1490" s="29"/>
      <c r="AI1490" s="29"/>
      <c r="AJ1490" s="15"/>
      <c r="AK1490" s="51">
        <f t="shared" ca="1" si="773"/>
        <v>475350.40014911193</v>
      </c>
      <c r="AL1490" s="15">
        <f t="shared" ca="1" si="774"/>
        <v>526613.88014911197</v>
      </c>
      <c r="AM1490" s="49">
        <f t="shared" ca="1" si="775"/>
        <v>3149.0994700527622</v>
      </c>
      <c r="AN1490" s="49">
        <f t="shared" ca="1" si="776"/>
        <v>0</v>
      </c>
      <c r="AO1490" s="15"/>
      <c r="AP1490" s="49">
        <f t="shared" ca="1" si="777"/>
        <v>6936.1826289791461</v>
      </c>
      <c r="AQ1490" s="15">
        <f t="shared" si="787"/>
        <v>11919.797444949581</v>
      </c>
      <c r="AR1490" s="15">
        <f t="shared" si="788"/>
        <v>0</v>
      </c>
      <c r="AS1490" s="15"/>
      <c r="AT1490" s="15"/>
      <c r="AU1490" s="51">
        <f t="shared" si="778"/>
        <v>0</v>
      </c>
      <c r="AV1490" s="51">
        <f t="shared" ca="1" si="779"/>
        <v>11718.819040340033</v>
      </c>
      <c r="AW1490" s="51">
        <f t="shared" ca="1" si="789"/>
        <v>0</v>
      </c>
      <c r="AX1490" s="15">
        <f t="shared" ca="1" si="790"/>
        <v>6735.2042243695978</v>
      </c>
      <c r="AY1490" s="51">
        <f t="shared" ca="1" si="791"/>
        <v>-237.20487636833525</v>
      </c>
      <c r="AZ1490" s="52">
        <f t="shared" ca="1" si="780"/>
        <v>0</v>
      </c>
      <c r="BA1490" s="52">
        <f t="shared" ca="1" si="781"/>
        <v>0</v>
      </c>
      <c r="BB1490" s="52">
        <f t="shared" si="792"/>
        <v>0</v>
      </c>
      <c r="BC1490" s="39">
        <f t="shared" si="793"/>
        <v>0</v>
      </c>
      <c r="BD1490" s="51">
        <f t="shared" ca="1" si="794"/>
        <v>0</v>
      </c>
      <c r="BE1490" s="15">
        <f t="shared" ca="1" si="795"/>
        <v>18417.796792950845</v>
      </c>
      <c r="BF1490" s="62">
        <v>-7904.2559960054705</v>
      </c>
      <c r="BG1490" s="15">
        <f t="shared" ca="1" si="796"/>
        <v>540276.52041611006</v>
      </c>
      <c r="BH1490" s="15"/>
      <c r="BI1490" s="15"/>
    </row>
    <row r="1491" spans="1:61" ht="11.25" x14ac:dyDescent="0.2">
      <c r="A1491" s="60">
        <v>60648</v>
      </c>
      <c r="B1491" s="20"/>
      <c r="C1491" s="20">
        <v>1</v>
      </c>
      <c r="D1491" s="20">
        <f t="shared" si="782"/>
        <v>6</v>
      </c>
      <c r="E1491" s="47">
        <f t="shared" si="797"/>
        <v>3</v>
      </c>
      <c r="F1491" s="47">
        <f t="shared" si="798"/>
        <v>63</v>
      </c>
      <c r="G1491" s="61" t="s">
        <v>1571</v>
      </c>
      <c r="H1491" s="61">
        <v>2246</v>
      </c>
      <c r="I1491" s="48"/>
      <c r="J1491" s="29">
        <f t="shared" si="783"/>
        <v>3620.4179104477612</v>
      </c>
      <c r="K1491" s="125">
        <v>179050.15</v>
      </c>
      <c r="L1491" s="125">
        <v>73775.58</v>
      </c>
      <c r="M1491" s="125">
        <v>40528</v>
      </c>
      <c r="N1491" s="126">
        <f t="shared" si="765"/>
        <v>198216.58419999998</v>
      </c>
      <c r="O1491" s="126">
        <f t="shared" ca="1" si="766"/>
        <v>657393.86363291182</v>
      </c>
      <c r="P1491" s="126">
        <f t="shared" ca="1" si="767"/>
        <v>137753</v>
      </c>
      <c r="Q1491" s="49">
        <f t="shared" si="784"/>
        <v>1</v>
      </c>
      <c r="R1491" s="49">
        <f t="shared" si="785"/>
        <v>0</v>
      </c>
      <c r="S1491" s="49">
        <f ca="1">OFFSET(V!$B$7,D1491,Q1491)*H1491</f>
        <v>17653.560000000001</v>
      </c>
      <c r="T1491" s="49">
        <f ca="1">IF(R1491&gt;0,OFFSET(V!$I$7,D1491,R1491)*IF(R1491=1,H1491-9300,IF(R1491=2,H1491-18000,IF(R1491=3,H1491-45000,0))),0)</f>
        <v>0</v>
      </c>
      <c r="U1491" s="49">
        <f>IF(AND(I1491=1,H1491&gt;20000,H1491&lt;=45000),H1491*V!$G$7,0)+IF(AND(I1491=1,H1491&gt;45000,H1491&lt;=50000),V!$G$7/5000*(50000-H1491)*H1491,0)</f>
        <v>0</v>
      </c>
      <c r="V1491" s="50">
        <f t="shared" ca="1" si="768"/>
        <v>17653.560000000001</v>
      </c>
      <c r="W1491" s="51">
        <v>8894.08</v>
      </c>
      <c r="X1491" s="51">
        <v>0</v>
      </c>
      <c r="Y1491" s="52">
        <v>1.1583324893322023E-4</v>
      </c>
      <c r="Z1491" s="52">
        <v>9.147992669694666E-4</v>
      </c>
      <c r="AA1491" s="52">
        <v>1120</v>
      </c>
      <c r="AB1491" s="138">
        <f t="shared" si="786"/>
        <v>120</v>
      </c>
      <c r="AC1491" s="52">
        <v>46502.018509472015</v>
      </c>
      <c r="AD1491" s="138">
        <f t="shared" si="769"/>
        <v>0</v>
      </c>
      <c r="AE1491" s="138">
        <f t="shared" si="770"/>
        <v>2246</v>
      </c>
      <c r="AF1491" s="138">
        <f t="shared" si="771"/>
        <v>0</v>
      </c>
      <c r="AG1491" s="138">
        <f t="shared" si="772"/>
        <v>0</v>
      </c>
      <c r="AH1491" s="29"/>
      <c r="AI1491" s="29"/>
      <c r="AJ1491" s="15"/>
      <c r="AK1491" s="51">
        <f t="shared" ca="1" si="773"/>
        <v>1486959.6082658849</v>
      </c>
      <c r="AL1491" s="15">
        <f t="shared" ca="1" si="774"/>
        <v>1651260.248265885</v>
      </c>
      <c r="AM1491" s="49">
        <f t="shared" ca="1" si="775"/>
        <v>9850.804191836356</v>
      </c>
      <c r="AN1491" s="49">
        <f t="shared" ca="1" si="776"/>
        <v>160.6366816978842</v>
      </c>
      <c r="AO1491" s="15"/>
      <c r="AP1491" s="49">
        <f t="shared" ca="1" si="777"/>
        <v>27059.729369355144</v>
      </c>
      <c r="AQ1491" s="15">
        <f t="shared" si="787"/>
        <v>46502.018509472015</v>
      </c>
      <c r="AR1491" s="15">
        <f t="shared" si="788"/>
        <v>0</v>
      </c>
      <c r="AS1491" s="15"/>
      <c r="AT1491" s="15"/>
      <c r="AU1491" s="51">
        <f t="shared" si="778"/>
        <v>60</v>
      </c>
      <c r="AV1491" s="51">
        <f t="shared" ca="1" si="779"/>
        <v>36658.032819782333</v>
      </c>
      <c r="AW1491" s="51">
        <f t="shared" ca="1" si="789"/>
        <v>0</v>
      </c>
      <c r="AX1491" s="15">
        <f t="shared" ca="1" si="790"/>
        <v>17275.743679665458</v>
      </c>
      <c r="AY1491" s="51">
        <f t="shared" ca="1" si="791"/>
        <v>-608.42856536984209</v>
      </c>
      <c r="AZ1491" s="52">
        <f t="shared" ca="1" si="780"/>
        <v>0</v>
      </c>
      <c r="BA1491" s="52">
        <f t="shared" ca="1" si="781"/>
        <v>0</v>
      </c>
      <c r="BB1491" s="52">
        <f t="shared" si="792"/>
        <v>0</v>
      </c>
      <c r="BC1491" s="39">
        <f t="shared" si="793"/>
        <v>0</v>
      </c>
      <c r="BD1491" s="51">
        <f t="shared" ca="1" si="794"/>
        <v>0</v>
      </c>
      <c r="BE1491" s="15">
        <f t="shared" ca="1" si="795"/>
        <v>63169.333623767634</v>
      </c>
      <c r="BF1491" s="62">
        <v>-28797.695296699341</v>
      </c>
      <c r="BG1491" s="15">
        <f t="shared" ca="1" si="796"/>
        <v>1695643.3274664874</v>
      </c>
      <c r="BH1491" s="15"/>
      <c r="BI1491" s="15"/>
    </row>
    <row r="1492" spans="1:61" ht="11.25" x14ac:dyDescent="0.2">
      <c r="A1492" s="60">
        <v>60651</v>
      </c>
      <c r="B1492" s="20"/>
      <c r="C1492" s="20">
        <v>1</v>
      </c>
      <c r="D1492" s="20">
        <f t="shared" si="782"/>
        <v>6</v>
      </c>
      <c r="E1492" s="47">
        <f t="shared" si="797"/>
        <v>3</v>
      </c>
      <c r="F1492" s="47">
        <f t="shared" si="798"/>
        <v>63</v>
      </c>
      <c r="G1492" s="61" t="s">
        <v>1572</v>
      </c>
      <c r="H1492" s="61">
        <v>2007</v>
      </c>
      <c r="I1492" s="48"/>
      <c r="J1492" s="29">
        <f t="shared" si="783"/>
        <v>3235.1641791044776</v>
      </c>
      <c r="K1492" s="125">
        <v>154078.39999999999</v>
      </c>
      <c r="L1492" s="125">
        <v>604730.32999999996</v>
      </c>
      <c r="M1492" s="125">
        <v>0</v>
      </c>
      <c r="N1492" s="126">
        <f t="shared" ref="N1492:N1555" si="799">K1492*K$2+L1492*L$2+M1492*M$2</f>
        <v>346781.27669999999</v>
      </c>
      <c r="O1492" s="126">
        <f t="shared" ref="O1492:O1555" ca="1" si="800">OFFSET($O$4,D1492,0)*J1492</f>
        <v>587439.66354018427</v>
      </c>
      <c r="P1492" s="126">
        <f t="shared" ref="P1492:P1555" ca="1" si="801">ROUND(IF(O1492&gt;N1492,(O1492-N1492)*$P$2,0),0)</f>
        <v>72198</v>
      </c>
      <c r="Q1492" s="49">
        <f t="shared" si="784"/>
        <v>1</v>
      </c>
      <c r="R1492" s="49">
        <f t="shared" si="785"/>
        <v>0</v>
      </c>
      <c r="S1492" s="49">
        <f ca="1">OFFSET(V!$B$7,D1492,Q1492)*H1492</f>
        <v>15775.02</v>
      </c>
      <c r="T1492" s="49">
        <f ca="1">IF(R1492&gt;0,OFFSET(V!$I$7,D1492,R1492)*IF(R1492=1,H1492-9300,IF(R1492=2,H1492-18000,IF(R1492=3,H1492-45000,0))),0)</f>
        <v>0</v>
      </c>
      <c r="U1492" s="49">
        <f>IF(AND(I1492=1,H1492&gt;20000,H1492&lt;=45000),H1492*V!$G$7,0)+IF(AND(I1492=1,H1492&gt;45000,H1492&lt;=50000),V!$G$7/5000*(50000-H1492)*H1492,0)</f>
        <v>0</v>
      </c>
      <c r="V1492" s="50">
        <f t="shared" ref="V1492:V1555" ca="1" si="802">SUM(S1492:U1492)</f>
        <v>15775.02</v>
      </c>
      <c r="W1492" s="51">
        <v>8835.84</v>
      </c>
      <c r="X1492" s="51">
        <v>0</v>
      </c>
      <c r="Y1492" s="52">
        <v>0</v>
      </c>
      <c r="Z1492" s="52">
        <v>1.2603095992691235E-3</v>
      </c>
      <c r="AA1492" s="52">
        <v>10564</v>
      </c>
      <c r="AB1492" s="138">
        <f t="shared" si="786"/>
        <v>9564</v>
      </c>
      <c r="AC1492" s="52">
        <v>64065.355569238971</v>
      </c>
      <c r="AD1492" s="138">
        <f t="shared" ref="AD1492:AD1555" si="803">IF(AND(H1492&lt;=$AD$1,I1492=0),0,1)</f>
        <v>0</v>
      </c>
      <c r="AE1492" s="138">
        <f t="shared" ref="AE1492:AE1555" si="804">IF(AD1492=0,H1492,0)</f>
        <v>2007</v>
      </c>
      <c r="AF1492" s="138">
        <f t="shared" ref="AF1492:AF1555" si="805">H1492-AE1492</f>
        <v>0</v>
      </c>
      <c r="AG1492" s="138">
        <f t="shared" ref="AG1492:AG1555" si="806">J1492*AD1492</f>
        <v>0</v>
      </c>
      <c r="AH1492" s="29"/>
      <c r="AI1492" s="29"/>
      <c r="AJ1492" s="15"/>
      <c r="AK1492" s="51">
        <f t="shared" ref="AK1492:AK1555" ca="1" si="807">OFFSET($AK$4,D1492,0)/OFFSET($J$4,D1492,0)*J1492</f>
        <v>1328730.1575198714</v>
      </c>
      <c r="AL1492" s="15">
        <f t="shared" ref="AL1492:AL1555" ca="1" si="808">AK1492+P1492+V1492+W1492+X1492</f>
        <v>1425539.0175198715</v>
      </c>
      <c r="AM1492" s="49">
        <f t="shared" ref="AM1492:AM1555" ca="1" si="809">OFFSET($AM$4,D1492,0)/OFFSET($H$4,D1492,0)*H1492</f>
        <v>8802.5663459552834</v>
      </c>
      <c r="AN1492" s="49">
        <f t="shared" ref="AN1492:AN1555" ca="1" si="810">OFFSET($AN$4,D1492,0)/OFFSET($Y$4,D1492,0)*Y1492</f>
        <v>0</v>
      </c>
      <c r="AO1492" s="15"/>
      <c r="AP1492" s="49">
        <f t="shared" ref="AP1492:AP1555" ca="1" si="811">OFFSET($AP$4,D1492,0)/OFFSET($Z$4,D1492,0)*Z1492</f>
        <v>37279.912554806622</v>
      </c>
      <c r="AQ1492" s="15">
        <f t="shared" si="787"/>
        <v>64065.355569238971</v>
      </c>
      <c r="AR1492" s="15">
        <f t="shared" si="788"/>
        <v>0</v>
      </c>
      <c r="AS1492" s="15"/>
      <c r="AT1492" s="15"/>
      <c r="AU1492" s="51">
        <f t="shared" ref="AU1492:AU1555" si="812">IF(AD1492=0,AB1492*$AU$4,0)</f>
        <v>4782</v>
      </c>
      <c r="AV1492" s="51">
        <f t="shared" ref="AV1492:AV1555" ca="1" si="813">OFFSET($AV$4,D1492,0)/OFFSET($AE$4,D1492,0)*AE1492</f>
        <v>32757.200297997839</v>
      </c>
      <c r="AW1492" s="51">
        <f t="shared" ca="1" si="789"/>
        <v>0</v>
      </c>
      <c r="AX1492" s="15">
        <f t="shared" ca="1" si="790"/>
        <v>10753.757283565494</v>
      </c>
      <c r="AY1492" s="51">
        <f t="shared" ca="1" si="791"/>
        <v>-378.73293547858106</v>
      </c>
      <c r="AZ1492" s="52">
        <f t="shared" ref="AZ1492:AZ1555" ca="1" si="814">OFFSET($AT$4,D1492,0)*$AZ$2/OFFSET($AF$4,D1492,0)*AF1492</f>
        <v>0</v>
      </c>
      <c r="BA1492" s="52">
        <f t="shared" ref="BA1492:BA1555" ca="1" si="815">OFFSET($AT$4,D1492,0)*$BA$2/OFFSET($AG$4,D1492,0)*AG1492</f>
        <v>0</v>
      </c>
      <c r="BB1492" s="52">
        <f t="shared" si="792"/>
        <v>0</v>
      </c>
      <c r="BC1492" s="39">
        <f t="shared" si="793"/>
        <v>0</v>
      </c>
      <c r="BD1492" s="51">
        <f t="shared" ca="1" si="794"/>
        <v>0</v>
      </c>
      <c r="BE1492" s="15">
        <f t="shared" ca="1" si="795"/>
        <v>74440.379917325889</v>
      </c>
      <c r="BF1492" s="62">
        <v>-31046.175343026658</v>
      </c>
      <c r="BG1492" s="15">
        <f t="shared" ca="1" si="796"/>
        <v>1477735.788440126</v>
      </c>
      <c r="BH1492" s="15"/>
      <c r="BI1492" s="15"/>
    </row>
    <row r="1493" spans="1:61" ht="11.25" x14ac:dyDescent="0.2">
      <c r="A1493" s="60">
        <v>60653</v>
      </c>
      <c r="B1493" s="20"/>
      <c r="C1493" s="20">
        <v>1</v>
      </c>
      <c r="D1493" s="20">
        <f t="shared" ref="D1493:D1556" si="816">INT(A1493/10000)</f>
        <v>6</v>
      </c>
      <c r="E1493" s="47">
        <f t="shared" si="797"/>
        <v>4</v>
      </c>
      <c r="F1493" s="47">
        <f t="shared" si="798"/>
        <v>64</v>
      </c>
      <c r="G1493" s="61" t="s">
        <v>1573</v>
      </c>
      <c r="H1493" s="61">
        <v>4309</v>
      </c>
      <c r="I1493" s="48"/>
      <c r="J1493" s="29">
        <f t="shared" ref="J1493:J1556" si="817">IF(AND(I1493=1,H1493&lt;=20000),H1493*2,IF(H1493&lt;=10000,H1493*(1+41/67),IF(H1493&lt;=20000,H1493*(1+2/3),IF(H1493&lt;=50000,H1493*(2),H1493*(2+1/3))))+IF(AND(H1493&gt;9000,H1493&lt;=10000),(H1493-9000)*(110/201),0)+IF(AND(H1493&gt;18000,H1493&lt;=20000),(H1493-18000)*(3+1/3),0)+IF(AND(H1493&gt;45000,H1493&lt;=50000),(H1493-45000)*(3+1/3),0))</f>
        <v>6945.8507462686566</v>
      </c>
      <c r="K1493" s="125">
        <v>274612.25</v>
      </c>
      <c r="L1493" s="125">
        <v>266313.75</v>
      </c>
      <c r="M1493" s="125">
        <v>111180</v>
      </c>
      <c r="N1493" s="126">
        <f t="shared" si="799"/>
        <v>412763.1825</v>
      </c>
      <c r="O1493" s="126">
        <f t="shared" ca="1" si="800"/>
        <v>1261224.4694542373</v>
      </c>
      <c r="P1493" s="126">
        <f t="shared" ca="1" si="801"/>
        <v>254538</v>
      </c>
      <c r="Q1493" s="49">
        <f t="shared" ref="Q1493:Q1556" si="818">IF(AND(I1493=1,H1493&lt;=20000),3,IF(H1493&lt;=10000,1,IF(H1493&lt;=20000,2,IF(H1493&lt;=50000,3,4))))</f>
        <v>1</v>
      </c>
      <c r="R1493" s="49">
        <f t="shared" ref="R1493:R1556" si="819">IF(AND(I1493=1,H1493&lt;=45000),0,IF(AND(H1493&gt;9300,H1493&lt;=10000),1,IF(AND(H1493&gt;18000,H1493&lt;=20000),2,IF(AND(H1493&gt;45000,H1493&lt;=50000),3,0))))</f>
        <v>0</v>
      </c>
      <c r="S1493" s="49">
        <f ca="1">OFFSET(V!$B$7,D1493,Q1493)*H1493</f>
        <v>33868.74</v>
      </c>
      <c r="T1493" s="49">
        <f ca="1">IF(R1493&gt;0,OFFSET(V!$I$7,D1493,R1493)*IF(R1493=1,H1493-9300,IF(R1493=2,H1493-18000,IF(R1493=3,H1493-45000,0))),0)</f>
        <v>0</v>
      </c>
      <c r="U1493" s="49">
        <f>IF(AND(I1493=1,H1493&gt;20000,H1493&lt;=45000),H1493*V!$G$7,0)+IF(AND(I1493=1,H1493&gt;45000,H1493&lt;=50000),V!$G$7/5000*(50000-H1493)*H1493,0)</f>
        <v>0</v>
      </c>
      <c r="V1493" s="50">
        <f t="shared" ca="1" si="802"/>
        <v>33868.74</v>
      </c>
      <c r="W1493" s="51">
        <v>15966.08</v>
      </c>
      <c r="X1493" s="51">
        <v>0</v>
      </c>
      <c r="Y1493" s="52">
        <v>0</v>
      </c>
      <c r="Z1493" s="52">
        <v>1.1548359572373151E-3</v>
      </c>
      <c r="AA1493" s="52">
        <v>5463</v>
      </c>
      <c r="AB1493" s="138">
        <f t="shared" ref="AB1493:AB1556" si="820">MAX(AA1493-$AB$3,0)</f>
        <v>4463</v>
      </c>
      <c r="AC1493" s="52">
        <v>58703.810767970252</v>
      </c>
      <c r="AD1493" s="138">
        <f t="shared" si="803"/>
        <v>0</v>
      </c>
      <c r="AE1493" s="138">
        <f t="shared" si="804"/>
        <v>4309</v>
      </c>
      <c r="AF1493" s="138">
        <f t="shared" si="805"/>
        <v>0</v>
      </c>
      <c r="AG1493" s="138">
        <f t="shared" si="806"/>
        <v>0</v>
      </c>
      <c r="AH1493" s="29"/>
      <c r="AI1493" s="29"/>
      <c r="AJ1493" s="15"/>
      <c r="AK1493" s="51">
        <f t="shared" ca="1" si="807"/>
        <v>2852764.4488057424</v>
      </c>
      <c r="AL1493" s="15">
        <f t="shared" ca="1" si="808"/>
        <v>3157137.2688057427</v>
      </c>
      <c r="AM1493" s="49">
        <f t="shared" ca="1" si="809"/>
        <v>18898.982752726119</v>
      </c>
      <c r="AN1493" s="49">
        <f t="shared" ca="1" si="810"/>
        <v>0</v>
      </c>
      <c r="AO1493" s="15"/>
      <c r="AP1493" s="49">
        <f t="shared" ca="1" si="811"/>
        <v>34160.006022266476</v>
      </c>
      <c r="AQ1493" s="15">
        <f t="shared" ref="AQ1493:AQ1556" si="821">IF(AD1493=0,AC1493,0)</f>
        <v>58703.810767970252</v>
      </c>
      <c r="AR1493" s="15">
        <f t="shared" ref="AR1493:AR1556" si="822">AC1493-AQ1493</f>
        <v>0</v>
      </c>
      <c r="AS1493" s="15"/>
      <c r="AT1493" s="15"/>
      <c r="AU1493" s="51">
        <f t="shared" si="812"/>
        <v>2231.5</v>
      </c>
      <c r="AV1493" s="51">
        <f t="shared" ca="1" si="813"/>
        <v>70329.23571702675</v>
      </c>
      <c r="AW1493" s="51">
        <f t="shared" ref="AW1493:AW1556" ca="1" si="823">IF(AD1493=0,MAX(0,AC1493*$AW$1-(AP1493+AU1493+AV1493)),0)</f>
        <v>0</v>
      </c>
      <c r="AX1493" s="15">
        <f t="shared" ref="AX1493:AX1556" ca="1" si="824">IF(AD1493=0,MAX(0,(AP1493+AU1493+AV1493)-AC1493),0)</f>
        <v>48016.930971322974</v>
      </c>
      <c r="AY1493" s="51">
        <f t="shared" ref="AY1493:AY1556" ca="1" si="825">-OFFSET($AW$4,D1493,0)/OFFSET($AX$4,D1493,0)*AX1493</f>
        <v>-1691.0920285725445</v>
      </c>
      <c r="AZ1493" s="52">
        <f t="shared" ca="1" si="814"/>
        <v>0</v>
      </c>
      <c r="BA1493" s="52">
        <f t="shared" ca="1" si="815"/>
        <v>0</v>
      </c>
      <c r="BB1493" s="52">
        <f t="shared" ref="BB1493:BB1556" si="826">IF(AD1493=1,MAX(0,AC1493*$BB$1-(AP1493+AZ1493+BA1493)),0)</f>
        <v>0</v>
      </c>
      <c r="BC1493" s="39">
        <f t="shared" ref="BC1493:BC1556" si="827">IF(AD1493=1,MAX(0,(AP1493+AZ1493+BA1493)-AC1493),0)</f>
        <v>0</v>
      </c>
      <c r="BD1493" s="51">
        <f t="shared" ref="BD1493:BD1556" ca="1" si="828">-OFFSET($BB$4,D1493,0)/OFFSET($BC$4,D1493,0)*BC1493</f>
        <v>0</v>
      </c>
      <c r="BE1493" s="15">
        <f t="shared" ref="BE1493:BE1556" ca="1" si="829">AP1493+AU1493+AV1493+AW1493+AY1493+AZ1493+BA1493+BB1493+BD1493</f>
        <v>105029.64971072068</v>
      </c>
      <c r="BF1493" s="62">
        <v>-53248.46953899756</v>
      </c>
      <c r="BG1493" s="15">
        <f t="shared" ref="BG1493:BG1556" ca="1" si="830">AL1493+AM1493+AN1493+BE1493+BF1493</f>
        <v>3227817.4317301922</v>
      </c>
      <c r="BH1493" s="15"/>
      <c r="BI1493" s="15"/>
    </row>
    <row r="1494" spans="1:61" ht="11.25" x14ac:dyDescent="0.2">
      <c r="A1494" s="60">
        <v>60654</v>
      </c>
      <c r="B1494" s="20"/>
      <c r="C1494" s="20">
        <v>1</v>
      </c>
      <c r="D1494" s="20">
        <f t="shared" si="816"/>
        <v>6</v>
      </c>
      <c r="E1494" s="47">
        <f t="shared" ref="E1494:E1557" si="831">IF(H1494&lt;=500,1,IF(H1494&lt;=1000,2,IF(H1494&lt;=2500,3,IF(H1494&lt;=5000,4,IF(H1494&lt;=10000,5,IF(H1494&lt;=20000,6,IF(H1494&lt;=50000,7,8)))))))</f>
        <v>4</v>
      </c>
      <c r="F1494" s="47">
        <f t="shared" ref="F1494:F1557" si="832">D1494*10+E1494</f>
        <v>64</v>
      </c>
      <c r="G1494" s="61" t="s">
        <v>1574</v>
      </c>
      <c r="H1494" s="61">
        <v>2586</v>
      </c>
      <c r="I1494" s="48"/>
      <c r="J1494" s="29">
        <f t="shared" si="817"/>
        <v>4168.4776119402986</v>
      </c>
      <c r="K1494" s="125">
        <v>210915.15</v>
      </c>
      <c r="L1494" s="125">
        <v>239549.99</v>
      </c>
      <c r="M1494" s="125">
        <v>60294</v>
      </c>
      <c r="N1494" s="126">
        <f t="shared" si="799"/>
        <v>305577.40409999999</v>
      </c>
      <c r="O1494" s="126">
        <f t="shared" ca="1" si="800"/>
        <v>756910.29891126882</v>
      </c>
      <c r="P1494" s="126">
        <f t="shared" ca="1" si="801"/>
        <v>135400</v>
      </c>
      <c r="Q1494" s="49">
        <f t="shared" si="818"/>
        <v>1</v>
      </c>
      <c r="R1494" s="49">
        <f t="shared" si="819"/>
        <v>0</v>
      </c>
      <c r="S1494" s="49">
        <f ca="1">OFFSET(V!$B$7,D1494,Q1494)*H1494</f>
        <v>20325.96</v>
      </c>
      <c r="T1494" s="49">
        <f ca="1">IF(R1494&gt;0,OFFSET(V!$I$7,D1494,R1494)*IF(R1494=1,H1494-9300,IF(R1494=2,H1494-18000,IF(R1494=3,H1494-45000,0))),0)</f>
        <v>0</v>
      </c>
      <c r="U1494" s="49">
        <f>IF(AND(I1494=1,H1494&gt;20000,H1494&lt;=45000),H1494*V!$G$7,0)+IF(AND(I1494=1,H1494&gt;45000,H1494&lt;=50000),V!$G$7/5000*(50000-H1494)*H1494,0)</f>
        <v>0</v>
      </c>
      <c r="V1494" s="50">
        <f t="shared" ca="1" si="802"/>
        <v>20325.96</v>
      </c>
      <c r="W1494" s="51">
        <v>10083.84</v>
      </c>
      <c r="X1494" s="51">
        <v>0</v>
      </c>
      <c r="Y1494" s="52">
        <v>0</v>
      </c>
      <c r="Z1494" s="52">
        <v>1.1271096858980749E-3</v>
      </c>
      <c r="AA1494" s="52">
        <v>24496</v>
      </c>
      <c r="AB1494" s="138">
        <f t="shared" si="820"/>
        <v>23496</v>
      </c>
      <c r="AC1494" s="52">
        <v>57294.400387387788</v>
      </c>
      <c r="AD1494" s="138">
        <f t="shared" si="803"/>
        <v>0</v>
      </c>
      <c r="AE1494" s="138">
        <f t="shared" si="804"/>
        <v>2586</v>
      </c>
      <c r="AF1494" s="138">
        <f t="shared" si="805"/>
        <v>0</v>
      </c>
      <c r="AG1494" s="138">
        <f t="shared" si="806"/>
        <v>0</v>
      </c>
      <c r="AH1494" s="29"/>
      <c r="AI1494" s="29"/>
      <c r="AJ1494" s="15"/>
      <c r="AK1494" s="51">
        <f t="shared" ca="1" si="807"/>
        <v>1712055.8980300883</v>
      </c>
      <c r="AL1494" s="15">
        <f t="shared" ca="1" si="808"/>
        <v>1877865.6980300883</v>
      </c>
      <c r="AM1494" s="49">
        <f t="shared" ca="1" si="809"/>
        <v>11342.021211081397</v>
      </c>
      <c r="AN1494" s="49">
        <f t="shared" ca="1" si="810"/>
        <v>0</v>
      </c>
      <c r="AO1494" s="15"/>
      <c r="AP1494" s="49">
        <f t="shared" ca="1" si="811"/>
        <v>33339.863914646936</v>
      </c>
      <c r="AQ1494" s="15">
        <f t="shared" si="821"/>
        <v>57294.400387387788</v>
      </c>
      <c r="AR1494" s="15">
        <f t="shared" si="822"/>
        <v>0</v>
      </c>
      <c r="AS1494" s="15"/>
      <c r="AT1494" s="15"/>
      <c r="AU1494" s="51">
        <f t="shared" si="812"/>
        <v>11748</v>
      </c>
      <c r="AV1494" s="51">
        <f t="shared" ca="1" si="813"/>
        <v>42207.334315207976</v>
      </c>
      <c r="AW1494" s="51">
        <f t="shared" ca="1" si="823"/>
        <v>0</v>
      </c>
      <c r="AX1494" s="15">
        <f t="shared" ca="1" si="824"/>
        <v>30000.797842467124</v>
      </c>
      <c r="AY1494" s="51">
        <f t="shared" ca="1" si="825"/>
        <v>-1056.5879379611401</v>
      </c>
      <c r="AZ1494" s="52">
        <f t="shared" ca="1" si="814"/>
        <v>0</v>
      </c>
      <c r="BA1494" s="52">
        <f t="shared" ca="1" si="815"/>
        <v>0</v>
      </c>
      <c r="BB1494" s="52">
        <f t="shared" si="826"/>
        <v>0</v>
      </c>
      <c r="BC1494" s="39">
        <f t="shared" si="827"/>
        <v>0</v>
      </c>
      <c r="BD1494" s="51">
        <f t="shared" ca="1" si="828"/>
        <v>0</v>
      </c>
      <c r="BE1494" s="15">
        <f t="shared" ca="1" si="829"/>
        <v>86238.610291893769</v>
      </c>
      <c r="BF1494" s="62">
        <v>-34399.330748317348</v>
      </c>
      <c r="BG1494" s="15">
        <f t="shared" ca="1" si="830"/>
        <v>1941046.9987847463</v>
      </c>
      <c r="BH1494" s="15"/>
      <c r="BI1494" s="15"/>
    </row>
    <row r="1495" spans="1:61" ht="11.25" x14ac:dyDescent="0.2">
      <c r="A1495" s="60">
        <v>60655</v>
      </c>
      <c r="B1495" s="20"/>
      <c r="C1495" s="20">
        <v>1</v>
      </c>
      <c r="D1495" s="20">
        <f t="shared" si="816"/>
        <v>6</v>
      </c>
      <c r="E1495" s="47">
        <f t="shared" si="831"/>
        <v>3</v>
      </c>
      <c r="F1495" s="47">
        <f t="shared" si="832"/>
        <v>63</v>
      </c>
      <c r="G1495" s="61" t="s">
        <v>1575</v>
      </c>
      <c r="H1495" s="61">
        <v>2241</v>
      </c>
      <c r="I1495" s="48"/>
      <c r="J1495" s="29">
        <f t="shared" si="817"/>
        <v>3612.3582089552237</v>
      </c>
      <c r="K1495" s="125">
        <v>197226.30000000002</v>
      </c>
      <c r="L1495" s="125">
        <v>1204090.3700000001</v>
      </c>
      <c r="M1495" s="125">
        <v>0</v>
      </c>
      <c r="N1495" s="126">
        <f t="shared" si="799"/>
        <v>611598.18030000012</v>
      </c>
      <c r="O1495" s="126">
        <f t="shared" ca="1" si="800"/>
        <v>655930.38664352417</v>
      </c>
      <c r="P1495" s="126">
        <f t="shared" ca="1" si="801"/>
        <v>13300</v>
      </c>
      <c r="Q1495" s="49">
        <f t="shared" si="818"/>
        <v>1</v>
      </c>
      <c r="R1495" s="49">
        <f t="shared" si="819"/>
        <v>0</v>
      </c>
      <c r="S1495" s="49">
        <f ca="1">OFFSET(V!$B$7,D1495,Q1495)*H1495</f>
        <v>17614.260000000002</v>
      </c>
      <c r="T1495" s="49">
        <f ca="1">IF(R1495&gt;0,OFFSET(V!$I$7,D1495,R1495)*IF(R1495=1,H1495-9300,IF(R1495=2,H1495-18000,IF(R1495=3,H1495-45000,0))),0)</f>
        <v>0</v>
      </c>
      <c r="U1495" s="49">
        <f>IF(AND(I1495=1,H1495&gt;20000,H1495&lt;=45000),H1495*V!$G$7,0)+IF(AND(I1495=1,H1495&gt;45000,H1495&lt;=50000),V!$G$7/5000*(50000-H1495)*H1495,0)</f>
        <v>0</v>
      </c>
      <c r="V1495" s="50">
        <f t="shared" ca="1" si="802"/>
        <v>17614.260000000002</v>
      </c>
      <c r="W1495" s="51">
        <v>8349.1200000000008</v>
      </c>
      <c r="X1495" s="51">
        <v>0</v>
      </c>
      <c r="Y1495" s="52">
        <v>0</v>
      </c>
      <c r="Z1495" s="52">
        <v>7.6375337586096685E-4</v>
      </c>
      <c r="AA1495" s="52">
        <v>0</v>
      </c>
      <c r="AB1495" s="138">
        <f t="shared" si="820"/>
        <v>0</v>
      </c>
      <c r="AC1495" s="52">
        <v>38823.89820732535</v>
      </c>
      <c r="AD1495" s="138">
        <f t="shared" si="803"/>
        <v>0</v>
      </c>
      <c r="AE1495" s="138">
        <f t="shared" si="804"/>
        <v>2241</v>
      </c>
      <c r="AF1495" s="138">
        <f t="shared" si="805"/>
        <v>0</v>
      </c>
      <c r="AG1495" s="138">
        <f t="shared" si="806"/>
        <v>0</v>
      </c>
      <c r="AH1495" s="29"/>
      <c r="AI1495" s="29"/>
      <c r="AJ1495" s="15"/>
      <c r="AK1495" s="51">
        <f t="shared" ca="1" si="807"/>
        <v>1483649.3687105288</v>
      </c>
      <c r="AL1495" s="15">
        <f t="shared" ca="1" si="808"/>
        <v>1522912.7487105289</v>
      </c>
      <c r="AM1495" s="49">
        <f t="shared" ca="1" si="809"/>
        <v>9828.8745297886362</v>
      </c>
      <c r="AN1495" s="49">
        <f t="shared" ca="1" si="810"/>
        <v>0</v>
      </c>
      <c r="AO1495" s="15"/>
      <c r="AP1495" s="49">
        <f t="shared" ca="1" si="811"/>
        <v>22591.797350466117</v>
      </c>
      <c r="AQ1495" s="15">
        <f t="shared" si="821"/>
        <v>38823.89820732535</v>
      </c>
      <c r="AR1495" s="15">
        <f t="shared" si="822"/>
        <v>0</v>
      </c>
      <c r="AS1495" s="15"/>
      <c r="AT1495" s="15"/>
      <c r="AU1495" s="51">
        <f t="shared" si="812"/>
        <v>0</v>
      </c>
      <c r="AV1495" s="51">
        <f t="shared" ca="1" si="813"/>
        <v>36576.425444849607</v>
      </c>
      <c r="AW1495" s="51">
        <f t="shared" ca="1" si="823"/>
        <v>0</v>
      </c>
      <c r="AX1495" s="15">
        <f t="shared" ca="1" si="824"/>
        <v>20344.324587990377</v>
      </c>
      <c r="AY1495" s="51">
        <f t="shared" ca="1" si="825"/>
        <v>-716.49987705357569</v>
      </c>
      <c r="AZ1495" s="52">
        <f t="shared" ca="1" si="814"/>
        <v>0</v>
      </c>
      <c r="BA1495" s="52">
        <f t="shared" ca="1" si="815"/>
        <v>0</v>
      </c>
      <c r="BB1495" s="52">
        <f t="shared" si="826"/>
        <v>0</v>
      </c>
      <c r="BC1495" s="39">
        <f t="shared" si="827"/>
        <v>0</v>
      </c>
      <c r="BD1495" s="51">
        <f t="shared" ca="1" si="828"/>
        <v>0</v>
      </c>
      <c r="BE1495" s="15">
        <f t="shared" ca="1" si="829"/>
        <v>58451.722918262152</v>
      </c>
      <c r="BF1495" s="62">
        <v>-44518.399602813603</v>
      </c>
      <c r="BG1495" s="15">
        <f t="shared" ca="1" si="830"/>
        <v>1546674.9465557663</v>
      </c>
      <c r="BH1495" s="15"/>
      <c r="BI1495" s="15"/>
    </row>
    <row r="1496" spans="1:61" ht="11.25" x14ac:dyDescent="0.2">
      <c r="A1496" s="60">
        <v>60656</v>
      </c>
      <c r="B1496" s="20"/>
      <c r="C1496" s="20">
        <v>1</v>
      </c>
      <c r="D1496" s="20">
        <f t="shared" si="816"/>
        <v>6</v>
      </c>
      <c r="E1496" s="47">
        <f t="shared" si="831"/>
        <v>3</v>
      </c>
      <c r="F1496" s="47">
        <f t="shared" si="832"/>
        <v>63</v>
      </c>
      <c r="G1496" s="61" t="s">
        <v>1576</v>
      </c>
      <c r="H1496" s="61">
        <v>1539</v>
      </c>
      <c r="I1496" s="48"/>
      <c r="J1496" s="29">
        <f t="shared" si="817"/>
        <v>2480.7761194029849</v>
      </c>
      <c r="K1496" s="125">
        <v>186724.35</v>
      </c>
      <c r="L1496" s="125">
        <v>514340.43</v>
      </c>
      <c r="M1496" s="125">
        <v>0</v>
      </c>
      <c r="N1496" s="126">
        <f t="shared" si="799"/>
        <v>335034.29969999997</v>
      </c>
      <c r="O1496" s="126">
        <f t="shared" ca="1" si="800"/>
        <v>450458.21733350452</v>
      </c>
      <c r="P1496" s="126">
        <f t="shared" ca="1" si="801"/>
        <v>34627</v>
      </c>
      <c r="Q1496" s="49">
        <f t="shared" si="818"/>
        <v>1</v>
      </c>
      <c r="R1496" s="49">
        <f t="shared" si="819"/>
        <v>0</v>
      </c>
      <c r="S1496" s="49">
        <f ca="1">OFFSET(V!$B$7,D1496,Q1496)*H1496</f>
        <v>12096.54</v>
      </c>
      <c r="T1496" s="49">
        <f ca="1">IF(R1496&gt;0,OFFSET(V!$I$7,D1496,R1496)*IF(R1496=1,H1496-9300,IF(R1496=2,H1496-18000,IF(R1496=3,H1496-45000,0))),0)</f>
        <v>0</v>
      </c>
      <c r="U1496" s="49">
        <f>IF(AND(I1496=1,H1496&gt;20000,H1496&lt;=45000),H1496*V!$G$7,0)+IF(AND(I1496=1,H1496&gt;45000,H1496&lt;=50000),V!$G$7/5000*(50000-H1496)*H1496,0)</f>
        <v>0</v>
      </c>
      <c r="V1496" s="50">
        <f t="shared" ca="1" si="802"/>
        <v>12096.54</v>
      </c>
      <c r="W1496" s="51">
        <v>0</v>
      </c>
      <c r="X1496" s="51">
        <v>0</v>
      </c>
      <c r="Y1496" s="52">
        <v>0</v>
      </c>
      <c r="Z1496" s="52">
        <v>4.8318722412709611E-4</v>
      </c>
      <c r="AA1496" s="52">
        <v>0</v>
      </c>
      <c r="AB1496" s="138">
        <f t="shared" si="820"/>
        <v>0</v>
      </c>
      <c r="AC1496" s="52">
        <v>24561.870621447037</v>
      </c>
      <c r="AD1496" s="138">
        <f t="shared" si="803"/>
        <v>0</v>
      </c>
      <c r="AE1496" s="138">
        <f t="shared" si="804"/>
        <v>1539</v>
      </c>
      <c r="AF1496" s="138">
        <f t="shared" si="805"/>
        <v>0</v>
      </c>
      <c r="AG1496" s="138">
        <f t="shared" si="806"/>
        <v>0</v>
      </c>
      <c r="AH1496" s="29"/>
      <c r="AI1496" s="29"/>
      <c r="AJ1496" s="15"/>
      <c r="AK1496" s="51">
        <f t="shared" ca="1" si="807"/>
        <v>1018891.735138556</v>
      </c>
      <c r="AL1496" s="15">
        <f t="shared" ca="1" si="808"/>
        <v>1065615.275138556</v>
      </c>
      <c r="AM1496" s="49">
        <f t="shared" ca="1" si="809"/>
        <v>6749.9499782885805</v>
      </c>
      <c r="AN1496" s="49">
        <f t="shared" ca="1" si="810"/>
        <v>0</v>
      </c>
      <c r="AO1496" s="15"/>
      <c r="AP1496" s="49">
        <f t="shared" ca="1" si="811"/>
        <v>14292.660687107405</v>
      </c>
      <c r="AQ1496" s="15">
        <f t="shared" si="821"/>
        <v>24561.870621447037</v>
      </c>
      <c r="AR1496" s="15">
        <f t="shared" si="822"/>
        <v>0</v>
      </c>
      <c r="AS1496" s="15"/>
      <c r="AT1496" s="15"/>
      <c r="AU1496" s="51">
        <f t="shared" si="812"/>
        <v>0</v>
      </c>
      <c r="AV1496" s="51">
        <f t="shared" ca="1" si="813"/>
        <v>25118.750004294307</v>
      </c>
      <c r="AW1496" s="51">
        <f t="shared" ca="1" si="823"/>
        <v>0</v>
      </c>
      <c r="AX1496" s="15">
        <f t="shared" ca="1" si="824"/>
        <v>14849.540069954674</v>
      </c>
      <c r="AY1496" s="51">
        <f t="shared" ca="1" si="825"/>
        <v>-522.98092219318369</v>
      </c>
      <c r="AZ1496" s="52">
        <f t="shared" ca="1" si="814"/>
        <v>0</v>
      </c>
      <c r="BA1496" s="52">
        <f t="shared" ca="1" si="815"/>
        <v>0</v>
      </c>
      <c r="BB1496" s="52">
        <f t="shared" si="826"/>
        <v>0</v>
      </c>
      <c r="BC1496" s="39">
        <f t="shared" si="827"/>
        <v>0</v>
      </c>
      <c r="BD1496" s="51">
        <f t="shared" ca="1" si="828"/>
        <v>0</v>
      </c>
      <c r="BE1496" s="15">
        <f t="shared" ca="1" si="829"/>
        <v>38888.429769208524</v>
      </c>
      <c r="BF1496" s="62">
        <v>-27106.367307503799</v>
      </c>
      <c r="BG1496" s="15">
        <f t="shared" ca="1" si="830"/>
        <v>1084147.2875785492</v>
      </c>
      <c r="BH1496" s="15"/>
      <c r="BI1496" s="15"/>
    </row>
    <row r="1497" spans="1:61" ht="11.25" x14ac:dyDescent="0.2">
      <c r="A1497" s="60">
        <v>60659</v>
      </c>
      <c r="B1497" s="20"/>
      <c r="C1497" s="20">
        <v>1</v>
      </c>
      <c r="D1497" s="20">
        <f t="shared" si="816"/>
        <v>6</v>
      </c>
      <c r="E1497" s="47">
        <f t="shared" si="831"/>
        <v>4</v>
      </c>
      <c r="F1497" s="47">
        <f t="shared" si="832"/>
        <v>64</v>
      </c>
      <c r="G1497" s="61" t="s">
        <v>1577</v>
      </c>
      <c r="H1497" s="61">
        <v>4222</v>
      </c>
      <c r="I1497" s="48"/>
      <c r="J1497" s="29">
        <f t="shared" si="817"/>
        <v>6805.6119402985078</v>
      </c>
      <c r="K1497" s="125">
        <v>271442.3</v>
      </c>
      <c r="L1497" s="125">
        <v>555630.76</v>
      </c>
      <c r="M1497" s="125">
        <v>100854</v>
      </c>
      <c r="N1497" s="126">
        <f t="shared" si="799"/>
        <v>512988.45239999995</v>
      </c>
      <c r="O1497" s="126">
        <f t="shared" ca="1" si="800"/>
        <v>1235759.969838893</v>
      </c>
      <c r="P1497" s="126">
        <f t="shared" ca="1" si="801"/>
        <v>216831</v>
      </c>
      <c r="Q1497" s="49">
        <f t="shared" si="818"/>
        <v>1</v>
      </c>
      <c r="R1497" s="49">
        <f t="shared" si="819"/>
        <v>0</v>
      </c>
      <c r="S1497" s="49">
        <f ca="1">OFFSET(V!$B$7,D1497,Q1497)*H1497</f>
        <v>33184.92</v>
      </c>
      <c r="T1497" s="49">
        <f ca="1">IF(R1497&gt;0,OFFSET(V!$I$7,D1497,R1497)*IF(R1497=1,H1497-9300,IF(R1497=2,H1497-18000,IF(R1497=3,H1497-45000,0))),0)</f>
        <v>0</v>
      </c>
      <c r="U1497" s="49">
        <f>IF(AND(I1497=1,H1497&gt;20000,H1497&lt;=45000),H1497*V!$G$7,0)+IF(AND(I1497=1,H1497&gt;45000,H1497&lt;=50000),V!$G$7/5000*(50000-H1497)*H1497,0)</f>
        <v>0</v>
      </c>
      <c r="V1497" s="50">
        <f t="shared" ca="1" si="802"/>
        <v>33184.92</v>
      </c>
      <c r="W1497" s="51">
        <v>15986.880000000001</v>
      </c>
      <c r="X1497" s="51">
        <v>0</v>
      </c>
      <c r="Y1497" s="52">
        <v>0</v>
      </c>
      <c r="Z1497" s="52">
        <v>2.3622075108199877E-3</v>
      </c>
      <c r="AA1497" s="52">
        <v>3487</v>
      </c>
      <c r="AB1497" s="138">
        <f t="shared" si="820"/>
        <v>2487</v>
      </c>
      <c r="AC1497" s="52">
        <v>120078.16507687615</v>
      </c>
      <c r="AD1497" s="138">
        <f t="shared" si="803"/>
        <v>0</v>
      </c>
      <c r="AE1497" s="138">
        <f t="shared" si="804"/>
        <v>4222</v>
      </c>
      <c r="AF1497" s="138">
        <f t="shared" si="805"/>
        <v>0</v>
      </c>
      <c r="AG1497" s="138">
        <f t="shared" si="806"/>
        <v>0</v>
      </c>
      <c r="AH1497" s="29"/>
      <c r="AI1497" s="29"/>
      <c r="AJ1497" s="15"/>
      <c r="AK1497" s="51">
        <f t="shared" ca="1" si="807"/>
        <v>2795166.2805425497</v>
      </c>
      <c r="AL1497" s="15">
        <f t="shared" ca="1" si="808"/>
        <v>3061169.0805425495</v>
      </c>
      <c r="AM1497" s="49">
        <f t="shared" ca="1" si="809"/>
        <v>18517.406633095768</v>
      </c>
      <c r="AN1497" s="49">
        <f t="shared" ca="1" si="810"/>
        <v>0</v>
      </c>
      <c r="AO1497" s="15"/>
      <c r="AP1497" s="49">
        <f t="shared" ca="1" si="811"/>
        <v>69874.013092295601</v>
      </c>
      <c r="AQ1497" s="15">
        <f t="shared" si="821"/>
        <v>120078.16507687615</v>
      </c>
      <c r="AR1497" s="15">
        <f t="shared" si="822"/>
        <v>0</v>
      </c>
      <c r="AS1497" s="15"/>
      <c r="AT1497" s="15"/>
      <c r="AU1497" s="51">
        <f t="shared" si="812"/>
        <v>1243.5</v>
      </c>
      <c r="AV1497" s="51">
        <f t="shared" ca="1" si="813"/>
        <v>68909.267393197239</v>
      </c>
      <c r="AW1497" s="51">
        <f t="shared" ca="1" si="823"/>
        <v>0</v>
      </c>
      <c r="AX1497" s="15">
        <f t="shared" ca="1" si="824"/>
        <v>19948.615408616693</v>
      </c>
      <c r="AY1497" s="51">
        <f t="shared" ca="1" si="825"/>
        <v>-702.56352949168183</v>
      </c>
      <c r="AZ1497" s="52">
        <f t="shared" ca="1" si="814"/>
        <v>0</v>
      </c>
      <c r="BA1497" s="52">
        <f t="shared" ca="1" si="815"/>
        <v>0</v>
      </c>
      <c r="BB1497" s="52">
        <f t="shared" si="826"/>
        <v>0</v>
      </c>
      <c r="BC1497" s="39">
        <f t="shared" si="827"/>
        <v>0</v>
      </c>
      <c r="BD1497" s="51">
        <f t="shared" ca="1" si="828"/>
        <v>0</v>
      </c>
      <c r="BE1497" s="15">
        <f t="shared" ca="1" si="829"/>
        <v>139324.21695600115</v>
      </c>
      <c r="BF1497" s="62">
        <v>-59894.624632343446</v>
      </c>
      <c r="BG1497" s="15">
        <f t="shared" ca="1" si="830"/>
        <v>3159116.0794993029</v>
      </c>
      <c r="BH1497" s="15"/>
      <c r="BI1497" s="15"/>
    </row>
    <row r="1498" spans="1:61" ht="11.25" x14ac:dyDescent="0.2">
      <c r="A1498" s="60">
        <v>60660</v>
      </c>
      <c r="B1498" s="20"/>
      <c r="C1498" s="20">
        <v>1</v>
      </c>
      <c r="D1498" s="20">
        <f t="shared" si="816"/>
        <v>6</v>
      </c>
      <c r="E1498" s="47">
        <f t="shared" si="831"/>
        <v>4</v>
      </c>
      <c r="F1498" s="47">
        <f t="shared" si="832"/>
        <v>64</v>
      </c>
      <c r="G1498" s="61" t="s">
        <v>1578</v>
      </c>
      <c r="H1498" s="61">
        <v>3364</v>
      </c>
      <c r="I1498" s="48"/>
      <c r="J1498" s="29">
        <f t="shared" si="817"/>
        <v>5422.5671641791041</v>
      </c>
      <c r="K1498" s="125">
        <v>225621.25</v>
      </c>
      <c r="L1498" s="125">
        <v>725157.23</v>
      </c>
      <c r="M1498" s="125">
        <v>35732</v>
      </c>
      <c r="N1498" s="126">
        <f t="shared" si="799"/>
        <v>480990.61969999998</v>
      </c>
      <c r="O1498" s="126">
        <f t="shared" ca="1" si="800"/>
        <v>984627.31845997996</v>
      </c>
      <c r="P1498" s="126">
        <f t="shared" ca="1" si="801"/>
        <v>151091</v>
      </c>
      <c r="Q1498" s="49">
        <f t="shared" si="818"/>
        <v>1</v>
      </c>
      <c r="R1498" s="49">
        <f t="shared" si="819"/>
        <v>0</v>
      </c>
      <c r="S1498" s="49">
        <f ca="1">OFFSET(V!$B$7,D1498,Q1498)*H1498</f>
        <v>26441.040000000001</v>
      </c>
      <c r="T1498" s="49">
        <f ca="1">IF(R1498&gt;0,OFFSET(V!$I$7,D1498,R1498)*IF(R1498=1,H1498-9300,IF(R1498=2,H1498-18000,IF(R1498=3,H1498-45000,0))),0)</f>
        <v>0</v>
      </c>
      <c r="U1498" s="49">
        <f>IF(AND(I1498=1,H1498&gt;20000,H1498&lt;=45000),H1498*V!$G$7,0)+IF(AND(I1498=1,H1498&gt;45000,H1498&lt;=50000),V!$G$7/5000*(50000-H1498)*H1498,0)</f>
        <v>0</v>
      </c>
      <c r="V1498" s="50">
        <f t="shared" ca="1" si="802"/>
        <v>26441.040000000001</v>
      </c>
      <c r="W1498" s="51">
        <v>0</v>
      </c>
      <c r="X1498" s="51">
        <v>0</v>
      </c>
      <c r="Y1498" s="52">
        <v>4.4702940020588833E-2</v>
      </c>
      <c r="Z1498" s="52">
        <v>1.6907773120293946E-3</v>
      </c>
      <c r="AA1498" s="52">
        <v>0</v>
      </c>
      <c r="AB1498" s="138">
        <f t="shared" si="820"/>
        <v>0</v>
      </c>
      <c r="AC1498" s="52">
        <v>85947.333691961219</v>
      </c>
      <c r="AD1498" s="138">
        <f t="shared" si="803"/>
        <v>0</v>
      </c>
      <c r="AE1498" s="138">
        <f t="shared" si="804"/>
        <v>3364</v>
      </c>
      <c r="AF1498" s="138">
        <f t="shared" si="805"/>
        <v>0</v>
      </c>
      <c r="AG1498" s="138">
        <f t="shared" si="806"/>
        <v>0</v>
      </c>
      <c r="AH1498" s="29"/>
      <c r="AI1498" s="29"/>
      <c r="AJ1498" s="15"/>
      <c r="AK1498" s="51">
        <f t="shared" ca="1" si="807"/>
        <v>2227129.1728434712</v>
      </c>
      <c r="AL1498" s="15">
        <f t="shared" ca="1" si="808"/>
        <v>2404661.2128434712</v>
      </c>
      <c r="AM1498" s="49">
        <f t="shared" ca="1" si="809"/>
        <v>14754.276625706814</v>
      </c>
      <c r="AN1498" s="49">
        <f t="shared" ca="1" si="810"/>
        <v>61993.702267531684</v>
      </c>
      <c r="AO1498" s="15"/>
      <c r="AP1498" s="49">
        <f t="shared" ca="1" si="811"/>
        <v>50013.131994440286</v>
      </c>
      <c r="AQ1498" s="15">
        <f t="shared" si="821"/>
        <v>85947.333691961219</v>
      </c>
      <c r="AR1498" s="15">
        <f t="shared" si="822"/>
        <v>0</v>
      </c>
      <c r="AS1498" s="15"/>
      <c r="AT1498" s="15"/>
      <c r="AU1498" s="51">
        <f t="shared" si="812"/>
        <v>0</v>
      </c>
      <c r="AV1498" s="51">
        <f t="shared" ca="1" si="813"/>
        <v>54905.441854740769</v>
      </c>
      <c r="AW1498" s="51">
        <f t="shared" ca="1" si="823"/>
        <v>0</v>
      </c>
      <c r="AX1498" s="15">
        <f t="shared" ca="1" si="824"/>
        <v>18971.240157219843</v>
      </c>
      <c r="AY1498" s="51">
        <f t="shared" ca="1" si="825"/>
        <v>-668.14168154916308</v>
      </c>
      <c r="AZ1498" s="52">
        <f t="shared" ca="1" si="814"/>
        <v>0</v>
      </c>
      <c r="BA1498" s="52">
        <f t="shared" ca="1" si="815"/>
        <v>0</v>
      </c>
      <c r="BB1498" s="52">
        <f t="shared" si="826"/>
        <v>0</v>
      </c>
      <c r="BC1498" s="39">
        <f t="shared" si="827"/>
        <v>0</v>
      </c>
      <c r="BD1498" s="51">
        <f t="shared" ca="1" si="828"/>
        <v>0</v>
      </c>
      <c r="BE1498" s="15">
        <f t="shared" ca="1" si="829"/>
        <v>104250.43216763189</v>
      </c>
      <c r="BF1498" s="62">
        <v>-50464.038173612782</v>
      </c>
      <c r="BG1498" s="15">
        <f t="shared" ca="1" si="830"/>
        <v>2535195.5857307292</v>
      </c>
      <c r="BH1498" s="15"/>
      <c r="BI1498" s="15"/>
    </row>
    <row r="1499" spans="1:61" ht="11.25" x14ac:dyDescent="0.2">
      <c r="A1499" s="60">
        <v>60661</v>
      </c>
      <c r="B1499" s="20"/>
      <c r="C1499" s="20">
        <v>1</v>
      </c>
      <c r="D1499" s="20">
        <f t="shared" si="816"/>
        <v>6</v>
      </c>
      <c r="E1499" s="47">
        <f t="shared" si="831"/>
        <v>5</v>
      </c>
      <c r="F1499" s="47">
        <f t="shared" si="832"/>
        <v>65</v>
      </c>
      <c r="G1499" s="61" t="s">
        <v>1579</v>
      </c>
      <c r="H1499" s="61">
        <v>6404</v>
      </c>
      <c r="I1499" s="48"/>
      <c r="J1499" s="29">
        <f t="shared" si="817"/>
        <v>10322.865671641792</v>
      </c>
      <c r="K1499" s="125">
        <v>412604.5</v>
      </c>
      <c r="L1499" s="125">
        <v>491798.77</v>
      </c>
      <c r="M1499" s="125">
        <v>117912</v>
      </c>
      <c r="N1499" s="126">
        <f t="shared" si="799"/>
        <v>606788.76029999997</v>
      </c>
      <c r="O1499" s="126">
        <f t="shared" ca="1" si="800"/>
        <v>1874421.3280076436</v>
      </c>
      <c r="P1499" s="126">
        <f t="shared" ca="1" si="801"/>
        <v>380290</v>
      </c>
      <c r="Q1499" s="49">
        <f t="shared" si="818"/>
        <v>1</v>
      </c>
      <c r="R1499" s="49">
        <f t="shared" si="819"/>
        <v>0</v>
      </c>
      <c r="S1499" s="49">
        <f ca="1">OFFSET(V!$B$7,D1499,Q1499)*H1499</f>
        <v>50335.44</v>
      </c>
      <c r="T1499" s="49">
        <f ca="1">IF(R1499&gt;0,OFFSET(V!$I$7,D1499,R1499)*IF(R1499=1,H1499-9300,IF(R1499=2,H1499-18000,IF(R1499=3,H1499-45000,0))),0)</f>
        <v>0</v>
      </c>
      <c r="U1499" s="49">
        <f>IF(AND(I1499=1,H1499&gt;20000,H1499&lt;=45000),H1499*V!$G$7,0)+IF(AND(I1499=1,H1499&gt;45000,H1499&lt;=50000),V!$G$7/5000*(50000-H1499)*H1499,0)</f>
        <v>0</v>
      </c>
      <c r="V1499" s="50">
        <f t="shared" ca="1" si="802"/>
        <v>50335.44</v>
      </c>
      <c r="W1499" s="51">
        <v>0</v>
      </c>
      <c r="X1499" s="51">
        <v>0</v>
      </c>
      <c r="Y1499" s="52">
        <v>0</v>
      </c>
      <c r="Z1499" s="52">
        <v>2.4807832048884624E-3</v>
      </c>
      <c r="AA1499" s="52">
        <v>1471</v>
      </c>
      <c r="AB1499" s="138">
        <f t="shared" si="820"/>
        <v>471</v>
      </c>
      <c r="AC1499" s="52">
        <v>126105.72688134984</v>
      </c>
      <c r="AD1499" s="138">
        <f t="shared" si="803"/>
        <v>0</v>
      </c>
      <c r="AE1499" s="138">
        <f t="shared" si="804"/>
        <v>6404</v>
      </c>
      <c r="AF1499" s="138">
        <f t="shared" si="805"/>
        <v>0</v>
      </c>
      <c r="AG1499" s="138">
        <f t="shared" si="806"/>
        <v>0</v>
      </c>
      <c r="AH1499" s="29"/>
      <c r="AI1499" s="29"/>
      <c r="AJ1499" s="15"/>
      <c r="AK1499" s="51">
        <f t="shared" ca="1" si="807"/>
        <v>4239754.8224998787</v>
      </c>
      <c r="AL1499" s="15">
        <f t="shared" ca="1" si="808"/>
        <v>4670380.2624998791</v>
      </c>
      <c r="AM1499" s="49">
        <f t="shared" ca="1" si="809"/>
        <v>28087.511150721293</v>
      </c>
      <c r="AN1499" s="49">
        <f t="shared" ca="1" si="810"/>
        <v>0</v>
      </c>
      <c r="AO1499" s="15"/>
      <c r="AP1499" s="49">
        <f t="shared" ca="1" si="811"/>
        <v>73381.47785219409</v>
      </c>
      <c r="AQ1499" s="15">
        <f t="shared" si="821"/>
        <v>126105.72688134984</v>
      </c>
      <c r="AR1499" s="15">
        <f t="shared" si="822"/>
        <v>0</v>
      </c>
      <c r="AS1499" s="15"/>
      <c r="AT1499" s="15"/>
      <c r="AU1499" s="51">
        <f t="shared" si="812"/>
        <v>235.5</v>
      </c>
      <c r="AV1499" s="51">
        <f t="shared" ca="1" si="813"/>
        <v>104522.72581384063</v>
      </c>
      <c r="AW1499" s="51">
        <f t="shared" ca="1" si="823"/>
        <v>0</v>
      </c>
      <c r="AX1499" s="15">
        <f t="shared" ca="1" si="824"/>
        <v>52033.976784684899</v>
      </c>
      <c r="AY1499" s="51">
        <f t="shared" ca="1" si="825"/>
        <v>-1832.5670045022669</v>
      </c>
      <c r="AZ1499" s="52">
        <f t="shared" ca="1" si="814"/>
        <v>0</v>
      </c>
      <c r="BA1499" s="52">
        <f t="shared" ca="1" si="815"/>
        <v>0</v>
      </c>
      <c r="BB1499" s="52">
        <f t="shared" si="826"/>
        <v>0</v>
      </c>
      <c r="BC1499" s="39">
        <f t="shared" si="827"/>
        <v>0</v>
      </c>
      <c r="BD1499" s="51">
        <f t="shared" ca="1" si="828"/>
        <v>0</v>
      </c>
      <c r="BE1499" s="15">
        <f t="shared" ca="1" si="829"/>
        <v>176307.13666153248</v>
      </c>
      <c r="BF1499" s="62">
        <v>-82888.257984079202</v>
      </c>
      <c r="BG1499" s="15">
        <f t="shared" ca="1" si="830"/>
        <v>4791886.6523280535</v>
      </c>
      <c r="BH1499" s="15"/>
      <c r="BI1499" s="15"/>
    </row>
    <row r="1500" spans="1:61" ht="11.25" x14ac:dyDescent="0.2">
      <c r="A1500" s="60">
        <v>60662</v>
      </c>
      <c r="B1500" s="20"/>
      <c r="C1500" s="20">
        <v>1</v>
      </c>
      <c r="D1500" s="20">
        <f t="shared" si="816"/>
        <v>6</v>
      </c>
      <c r="E1500" s="47">
        <f t="shared" si="831"/>
        <v>4</v>
      </c>
      <c r="F1500" s="47">
        <f t="shared" si="832"/>
        <v>64</v>
      </c>
      <c r="G1500" s="61" t="s">
        <v>1580</v>
      </c>
      <c r="H1500" s="61">
        <v>4541</v>
      </c>
      <c r="I1500" s="48"/>
      <c r="J1500" s="29">
        <f t="shared" si="817"/>
        <v>7319.8208955223881</v>
      </c>
      <c r="K1500" s="125">
        <v>312710.09999999998</v>
      </c>
      <c r="L1500" s="125">
        <v>553211.61</v>
      </c>
      <c r="M1500" s="125">
        <v>82403</v>
      </c>
      <c r="N1500" s="126">
        <f t="shared" si="799"/>
        <v>523306.79989999998</v>
      </c>
      <c r="O1500" s="126">
        <f t="shared" ca="1" si="800"/>
        <v>1329129.8017618221</v>
      </c>
      <c r="P1500" s="126">
        <f t="shared" ca="1" si="801"/>
        <v>241747</v>
      </c>
      <c r="Q1500" s="49">
        <f t="shared" si="818"/>
        <v>1</v>
      </c>
      <c r="R1500" s="49">
        <f t="shared" si="819"/>
        <v>0</v>
      </c>
      <c r="S1500" s="49">
        <f ca="1">OFFSET(V!$B$7,D1500,Q1500)*H1500</f>
        <v>35692.26</v>
      </c>
      <c r="T1500" s="49">
        <f ca="1">IF(R1500&gt;0,OFFSET(V!$I$7,D1500,R1500)*IF(R1500=1,H1500-9300,IF(R1500=2,H1500-18000,IF(R1500=3,H1500-45000,0))),0)</f>
        <v>0</v>
      </c>
      <c r="U1500" s="49">
        <f>IF(AND(I1500=1,H1500&gt;20000,H1500&lt;=45000),H1500*V!$G$7,0)+IF(AND(I1500=1,H1500&gt;45000,H1500&lt;=50000),V!$G$7/5000*(50000-H1500)*H1500,0)</f>
        <v>0</v>
      </c>
      <c r="V1500" s="50">
        <f t="shared" ca="1" si="802"/>
        <v>35692.26</v>
      </c>
      <c r="W1500" s="51">
        <v>11535.68</v>
      </c>
      <c r="X1500" s="51">
        <v>0</v>
      </c>
      <c r="Y1500" s="52">
        <v>0</v>
      </c>
      <c r="Z1500" s="52">
        <v>1.4990829556174529E-3</v>
      </c>
      <c r="AA1500" s="52">
        <v>0</v>
      </c>
      <c r="AB1500" s="138">
        <f t="shared" si="820"/>
        <v>0</v>
      </c>
      <c r="AC1500" s="52">
        <v>76202.928736806207</v>
      </c>
      <c r="AD1500" s="138">
        <f t="shared" si="803"/>
        <v>0</v>
      </c>
      <c r="AE1500" s="138">
        <f t="shared" si="804"/>
        <v>4541</v>
      </c>
      <c r="AF1500" s="138">
        <f t="shared" si="805"/>
        <v>0</v>
      </c>
      <c r="AG1500" s="138">
        <f t="shared" si="806"/>
        <v>0</v>
      </c>
      <c r="AH1500" s="29"/>
      <c r="AI1500" s="29"/>
      <c r="AJ1500" s="15"/>
      <c r="AK1500" s="51">
        <f t="shared" ca="1" si="807"/>
        <v>3006359.5641742582</v>
      </c>
      <c r="AL1500" s="15">
        <f t="shared" ca="1" si="808"/>
        <v>3295334.5041742581</v>
      </c>
      <c r="AM1500" s="49">
        <f t="shared" ca="1" si="809"/>
        <v>19916.519071740382</v>
      </c>
      <c r="AN1500" s="49">
        <f t="shared" ca="1" si="810"/>
        <v>0</v>
      </c>
      <c r="AO1500" s="15"/>
      <c r="AP1500" s="49">
        <f t="shared" ca="1" si="811"/>
        <v>44342.819835879076</v>
      </c>
      <c r="AQ1500" s="15">
        <f t="shared" si="821"/>
        <v>76202.928736806207</v>
      </c>
      <c r="AR1500" s="15">
        <f t="shared" si="822"/>
        <v>0</v>
      </c>
      <c r="AS1500" s="15"/>
      <c r="AT1500" s="15"/>
      <c r="AU1500" s="51">
        <f t="shared" si="812"/>
        <v>0</v>
      </c>
      <c r="AV1500" s="51">
        <f t="shared" ca="1" si="813"/>
        <v>74115.817913905426</v>
      </c>
      <c r="AW1500" s="51">
        <f t="shared" ca="1" si="823"/>
        <v>0</v>
      </c>
      <c r="AX1500" s="15">
        <f t="shared" ca="1" si="824"/>
        <v>42255.709012978303</v>
      </c>
      <c r="AY1500" s="51">
        <f t="shared" ca="1" si="825"/>
        <v>-1488.1895037441163</v>
      </c>
      <c r="AZ1500" s="52">
        <f t="shared" ca="1" si="814"/>
        <v>0</v>
      </c>
      <c r="BA1500" s="52">
        <f t="shared" ca="1" si="815"/>
        <v>0</v>
      </c>
      <c r="BB1500" s="52">
        <f t="shared" si="826"/>
        <v>0</v>
      </c>
      <c r="BC1500" s="39">
        <f t="shared" si="827"/>
        <v>0</v>
      </c>
      <c r="BD1500" s="51">
        <f t="shared" ca="1" si="828"/>
        <v>0</v>
      </c>
      <c r="BE1500" s="15">
        <f t="shared" ca="1" si="829"/>
        <v>116970.4482460404</v>
      </c>
      <c r="BF1500" s="62">
        <v>-60834.886854649958</v>
      </c>
      <c r="BG1500" s="15">
        <f t="shared" ca="1" si="830"/>
        <v>3371386.5846373891</v>
      </c>
      <c r="BH1500" s="15"/>
      <c r="BI1500" s="15"/>
    </row>
    <row r="1501" spans="1:61" ht="11.25" x14ac:dyDescent="0.2">
      <c r="A1501" s="60">
        <v>60663</v>
      </c>
      <c r="B1501" s="20"/>
      <c r="C1501" s="20">
        <v>1</v>
      </c>
      <c r="D1501" s="20">
        <f t="shared" si="816"/>
        <v>6</v>
      </c>
      <c r="E1501" s="47">
        <f t="shared" si="831"/>
        <v>5</v>
      </c>
      <c r="F1501" s="47">
        <f t="shared" si="832"/>
        <v>65</v>
      </c>
      <c r="G1501" s="61" t="s">
        <v>1581</v>
      </c>
      <c r="H1501" s="61">
        <v>6658</v>
      </c>
      <c r="I1501" s="48"/>
      <c r="J1501" s="29">
        <f t="shared" si="817"/>
        <v>10732.298507462687</v>
      </c>
      <c r="K1501" s="125">
        <v>601200.05000000005</v>
      </c>
      <c r="L1501" s="125">
        <v>2604424.4200000004</v>
      </c>
      <c r="M1501" s="125">
        <v>31852</v>
      </c>
      <c r="N1501" s="126">
        <f t="shared" si="799"/>
        <v>1480441.5598000002</v>
      </c>
      <c r="O1501" s="126">
        <f t="shared" ca="1" si="800"/>
        <v>1948765.9590685337</v>
      </c>
      <c r="P1501" s="126">
        <f t="shared" ca="1" si="801"/>
        <v>140497</v>
      </c>
      <c r="Q1501" s="49">
        <f t="shared" si="818"/>
        <v>1</v>
      </c>
      <c r="R1501" s="49">
        <f t="shared" si="819"/>
        <v>0</v>
      </c>
      <c r="S1501" s="49">
        <f ca="1">OFFSET(V!$B$7,D1501,Q1501)*H1501</f>
        <v>52331.880000000005</v>
      </c>
      <c r="T1501" s="49">
        <f ca="1">IF(R1501&gt;0,OFFSET(V!$I$7,D1501,R1501)*IF(R1501=1,H1501-9300,IF(R1501=2,H1501-18000,IF(R1501=3,H1501-45000,0))),0)</f>
        <v>0</v>
      </c>
      <c r="U1501" s="49">
        <f>IF(AND(I1501=1,H1501&gt;20000,H1501&lt;=45000),H1501*V!$G$7,0)+IF(AND(I1501=1,H1501&gt;45000,H1501&lt;=50000),V!$G$7/5000*(50000-H1501)*H1501,0)</f>
        <v>0</v>
      </c>
      <c r="V1501" s="50">
        <f t="shared" ca="1" si="802"/>
        <v>52331.880000000005</v>
      </c>
      <c r="W1501" s="51">
        <v>39947.519999999997</v>
      </c>
      <c r="X1501" s="51">
        <v>0</v>
      </c>
      <c r="Y1501" s="52">
        <v>0</v>
      </c>
      <c r="Z1501" s="52">
        <v>6.4529422441418367E-3</v>
      </c>
      <c r="AA1501" s="52">
        <v>17746</v>
      </c>
      <c r="AB1501" s="138">
        <f t="shared" si="820"/>
        <v>16746</v>
      </c>
      <c r="AC1501" s="52">
        <v>328022.6061742715</v>
      </c>
      <c r="AD1501" s="138">
        <f t="shared" si="803"/>
        <v>0</v>
      </c>
      <c r="AE1501" s="138">
        <f t="shared" si="804"/>
        <v>6658</v>
      </c>
      <c r="AF1501" s="138">
        <f t="shared" si="805"/>
        <v>0</v>
      </c>
      <c r="AG1501" s="138">
        <f t="shared" si="806"/>
        <v>0</v>
      </c>
      <c r="AH1501" s="29"/>
      <c r="AI1501" s="29"/>
      <c r="AJ1501" s="15"/>
      <c r="AK1501" s="51">
        <f t="shared" ca="1" si="807"/>
        <v>4407914.9919119598</v>
      </c>
      <c r="AL1501" s="15">
        <f t="shared" ca="1" si="808"/>
        <v>4640691.3919119593</v>
      </c>
      <c r="AM1501" s="49">
        <f t="shared" ca="1" si="809"/>
        <v>29201.537982745529</v>
      </c>
      <c r="AN1501" s="49">
        <f t="shared" ca="1" si="810"/>
        <v>0</v>
      </c>
      <c r="AO1501" s="15"/>
      <c r="AP1501" s="49">
        <f t="shared" ca="1" si="811"/>
        <v>190877.79917119839</v>
      </c>
      <c r="AQ1501" s="15">
        <f t="shared" si="821"/>
        <v>328022.6061742715</v>
      </c>
      <c r="AR1501" s="15">
        <f t="shared" si="822"/>
        <v>0</v>
      </c>
      <c r="AS1501" s="15"/>
      <c r="AT1501" s="15"/>
      <c r="AU1501" s="51">
        <f t="shared" si="812"/>
        <v>8373</v>
      </c>
      <c r="AV1501" s="51">
        <f t="shared" ca="1" si="813"/>
        <v>108668.38046042332</v>
      </c>
      <c r="AW1501" s="51">
        <f t="shared" ca="1" si="823"/>
        <v>0</v>
      </c>
      <c r="AX1501" s="15">
        <f t="shared" ca="1" si="824"/>
        <v>0</v>
      </c>
      <c r="AY1501" s="51">
        <f t="shared" ca="1" si="825"/>
        <v>0</v>
      </c>
      <c r="AZ1501" s="52">
        <f t="shared" ca="1" si="814"/>
        <v>0</v>
      </c>
      <c r="BA1501" s="52">
        <f t="shared" ca="1" si="815"/>
        <v>0</v>
      </c>
      <c r="BB1501" s="52">
        <f t="shared" si="826"/>
        <v>0</v>
      </c>
      <c r="BC1501" s="39">
        <f t="shared" si="827"/>
        <v>0</v>
      </c>
      <c r="BD1501" s="51">
        <f t="shared" ca="1" si="828"/>
        <v>0</v>
      </c>
      <c r="BE1501" s="15">
        <f t="shared" ca="1" si="829"/>
        <v>307919.17963162169</v>
      </c>
      <c r="BF1501" s="62">
        <v>-116473.97395868348</v>
      </c>
      <c r="BG1501" s="15">
        <f t="shared" ca="1" si="830"/>
        <v>4861338.1355676427</v>
      </c>
      <c r="BH1501" s="15"/>
      <c r="BI1501" s="15"/>
    </row>
    <row r="1502" spans="1:61" ht="11.25" x14ac:dyDescent="0.2">
      <c r="A1502" s="60">
        <v>60664</v>
      </c>
      <c r="B1502" s="20"/>
      <c r="C1502" s="20">
        <v>1</v>
      </c>
      <c r="D1502" s="20">
        <f t="shared" si="816"/>
        <v>6</v>
      </c>
      <c r="E1502" s="47">
        <f t="shared" si="831"/>
        <v>6</v>
      </c>
      <c r="F1502" s="47">
        <f t="shared" si="832"/>
        <v>66</v>
      </c>
      <c r="G1502" s="61" t="s">
        <v>1582</v>
      </c>
      <c r="H1502" s="61">
        <v>12825</v>
      </c>
      <c r="I1502" s="48"/>
      <c r="J1502" s="29">
        <f t="shared" si="817"/>
        <v>21374.999999999996</v>
      </c>
      <c r="K1502" s="125">
        <v>904937.55</v>
      </c>
      <c r="L1502" s="125">
        <v>1401203.52</v>
      </c>
      <c r="M1502" s="125">
        <v>265887</v>
      </c>
      <c r="N1502" s="126">
        <f t="shared" si="799"/>
        <v>1463911.4087999999</v>
      </c>
      <c r="O1502" s="126">
        <f t="shared" ca="1" si="800"/>
        <v>3881262.9322717078</v>
      </c>
      <c r="P1502" s="126">
        <f t="shared" ca="1" si="801"/>
        <v>725205</v>
      </c>
      <c r="Q1502" s="49">
        <f t="shared" si="818"/>
        <v>2</v>
      </c>
      <c r="R1502" s="49">
        <f t="shared" si="819"/>
        <v>0</v>
      </c>
      <c r="S1502" s="49">
        <f ca="1">OFFSET(V!$B$7,D1502,Q1502)*H1502</f>
        <v>1108849.5</v>
      </c>
      <c r="T1502" s="49">
        <f ca="1">IF(R1502&gt;0,OFFSET(V!$I$7,D1502,R1502)*IF(R1502=1,H1502-9300,IF(R1502=2,H1502-18000,IF(R1502=3,H1502-45000,0))),0)</f>
        <v>0</v>
      </c>
      <c r="U1502" s="49">
        <f>IF(AND(I1502=1,H1502&gt;20000,H1502&lt;=45000),H1502*V!$G$7,0)+IF(AND(I1502=1,H1502&gt;45000,H1502&lt;=50000),V!$G$7/5000*(50000-H1502)*H1502,0)</f>
        <v>0</v>
      </c>
      <c r="V1502" s="50">
        <f t="shared" ca="1" si="802"/>
        <v>1108849.5</v>
      </c>
      <c r="W1502" s="51">
        <v>47453.120000000003</v>
      </c>
      <c r="X1502" s="51">
        <v>0</v>
      </c>
      <c r="Y1502" s="52">
        <v>0</v>
      </c>
      <c r="Z1502" s="52">
        <v>6.1739564092762496E-3</v>
      </c>
      <c r="AA1502" s="52">
        <v>10312</v>
      </c>
      <c r="AB1502" s="138">
        <f t="shared" si="820"/>
        <v>9312</v>
      </c>
      <c r="AC1502" s="52">
        <v>313840.91088304314</v>
      </c>
      <c r="AD1502" s="138">
        <f t="shared" si="803"/>
        <v>1</v>
      </c>
      <c r="AE1502" s="138">
        <f t="shared" si="804"/>
        <v>0</v>
      </c>
      <c r="AF1502" s="138">
        <f t="shared" si="805"/>
        <v>12825</v>
      </c>
      <c r="AG1502" s="138">
        <f t="shared" si="806"/>
        <v>21374.999999999996</v>
      </c>
      <c r="AH1502" s="29"/>
      <c r="AI1502" s="29"/>
      <c r="AJ1502" s="15"/>
      <c r="AK1502" s="51">
        <f t="shared" ca="1" si="807"/>
        <v>8779031.1541002113</v>
      </c>
      <c r="AL1502" s="15">
        <f t="shared" ca="1" si="808"/>
        <v>10660538.774100211</v>
      </c>
      <c r="AM1502" s="49">
        <f t="shared" ca="1" si="809"/>
        <v>56249.583152404841</v>
      </c>
      <c r="AN1502" s="49">
        <f t="shared" ca="1" si="810"/>
        <v>0</v>
      </c>
      <c r="AO1502" s="15"/>
      <c r="AP1502" s="49">
        <f t="shared" ca="1" si="811"/>
        <v>182625.40822388648</v>
      </c>
      <c r="AQ1502" s="15">
        <f t="shared" si="821"/>
        <v>0</v>
      </c>
      <c r="AR1502" s="15">
        <f t="shared" si="822"/>
        <v>313840.91088304314</v>
      </c>
      <c r="AS1502" s="15"/>
      <c r="AT1502" s="15"/>
      <c r="AU1502" s="51">
        <f t="shared" si="812"/>
        <v>0</v>
      </c>
      <c r="AV1502" s="51">
        <f t="shared" ca="1" si="813"/>
        <v>0</v>
      </c>
      <c r="AW1502" s="51">
        <f t="shared" si="823"/>
        <v>0</v>
      </c>
      <c r="AX1502" s="15">
        <f t="shared" si="824"/>
        <v>0</v>
      </c>
      <c r="AY1502" s="51">
        <f t="shared" ca="1" si="825"/>
        <v>0</v>
      </c>
      <c r="AZ1502" s="52">
        <f t="shared" ca="1" si="814"/>
        <v>174106.86185779111</v>
      </c>
      <c r="BA1502" s="52">
        <f t="shared" ca="1" si="815"/>
        <v>138576.29543040684</v>
      </c>
      <c r="BB1502" s="52">
        <f t="shared" ca="1" si="826"/>
        <v>0</v>
      </c>
      <c r="BC1502" s="39">
        <f t="shared" ca="1" si="827"/>
        <v>181467.65462904127</v>
      </c>
      <c r="BD1502" s="51">
        <f t="shared" ca="1" si="828"/>
        <v>0</v>
      </c>
      <c r="BE1502" s="15">
        <f t="shared" ca="1" si="829"/>
        <v>495308.5655120844</v>
      </c>
      <c r="BF1502" s="62">
        <v>-176467.32797972142</v>
      </c>
      <c r="BG1502" s="15">
        <f t="shared" ca="1" si="830"/>
        <v>11035629.594784979</v>
      </c>
      <c r="BH1502" s="15"/>
      <c r="BI1502" s="15"/>
    </row>
    <row r="1503" spans="1:61" ht="11.25" x14ac:dyDescent="0.2">
      <c r="A1503" s="60">
        <v>60665</v>
      </c>
      <c r="B1503" s="20"/>
      <c r="C1503" s="20">
        <v>1</v>
      </c>
      <c r="D1503" s="20">
        <f t="shared" si="816"/>
        <v>6</v>
      </c>
      <c r="E1503" s="47">
        <f t="shared" si="831"/>
        <v>5</v>
      </c>
      <c r="F1503" s="47">
        <f t="shared" si="832"/>
        <v>65</v>
      </c>
      <c r="G1503" s="61" t="s">
        <v>1583</v>
      </c>
      <c r="H1503" s="61">
        <v>6887</v>
      </c>
      <c r="I1503" s="48"/>
      <c r="J1503" s="29">
        <f t="shared" si="817"/>
        <v>11101.432835820895</v>
      </c>
      <c r="K1503" s="125">
        <v>465934.80000000005</v>
      </c>
      <c r="L1503" s="125">
        <v>266065.65000000002</v>
      </c>
      <c r="M1503" s="125">
        <v>186049</v>
      </c>
      <c r="N1503" s="126">
        <f t="shared" si="799"/>
        <v>625287.65950000007</v>
      </c>
      <c r="O1503" s="126">
        <f t="shared" ca="1" si="800"/>
        <v>2015793.2051824857</v>
      </c>
      <c r="P1503" s="126">
        <f t="shared" ca="1" si="801"/>
        <v>417152</v>
      </c>
      <c r="Q1503" s="49">
        <f t="shared" si="818"/>
        <v>1</v>
      </c>
      <c r="R1503" s="49">
        <f t="shared" si="819"/>
        <v>0</v>
      </c>
      <c r="S1503" s="49">
        <f ca="1">OFFSET(V!$B$7,D1503,Q1503)*H1503</f>
        <v>54131.82</v>
      </c>
      <c r="T1503" s="49">
        <f ca="1">IF(R1503&gt;0,OFFSET(V!$I$7,D1503,R1503)*IF(R1503=1,H1503-9300,IF(R1503=2,H1503-18000,IF(R1503=3,H1503-45000,0))),0)</f>
        <v>0</v>
      </c>
      <c r="U1503" s="49">
        <f>IF(AND(I1503=1,H1503&gt;20000,H1503&lt;=45000),H1503*V!$G$7,0)+IF(AND(I1503=1,H1503&gt;45000,H1503&lt;=50000),V!$G$7/5000*(50000-H1503)*H1503,0)</f>
        <v>0</v>
      </c>
      <c r="V1503" s="50">
        <f t="shared" ca="1" si="802"/>
        <v>54131.82</v>
      </c>
      <c r="W1503" s="51">
        <v>14193.92</v>
      </c>
      <c r="X1503" s="51">
        <v>0</v>
      </c>
      <c r="Y1503" s="52">
        <v>0</v>
      </c>
      <c r="Z1503" s="52">
        <v>2.0049141758361577E-3</v>
      </c>
      <c r="AA1503" s="52">
        <v>1493</v>
      </c>
      <c r="AB1503" s="138">
        <f t="shared" si="820"/>
        <v>493</v>
      </c>
      <c r="AC1503" s="52">
        <v>101915.86228910662</v>
      </c>
      <c r="AD1503" s="138">
        <f t="shared" si="803"/>
        <v>0</v>
      </c>
      <c r="AE1503" s="138">
        <f t="shared" si="804"/>
        <v>6887</v>
      </c>
      <c r="AF1503" s="138">
        <f t="shared" si="805"/>
        <v>0</v>
      </c>
      <c r="AG1503" s="138">
        <f t="shared" si="806"/>
        <v>0</v>
      </c>
      <c r="AH1503" s="29"/>
      <c r="AI1503" s="29"/>
      <c r="AJ1503" s="15"/>
      <c r="AK1503" s="51">
        <f t="shared" ca="1" si="807"/>
        <v>4559523.9635472614</v>
      </c>
      <c r="AL1503" s="15">
        <f t="shared" ca="1" si="808"/>
        <v>5045001.7035472617</v>
      </c>
      <c r="AM1503" s="49">
        <f t="shared" ca="1" si="809"/>
        <v>30205.91650453116</v>
      </c>
      <c r="AN1503" s="49">
        <f t="shared" ca="1" si="810"/>
        <v>0</v>
      </c>
      <c r="AO1503" s="15"/>
      <c r="AP1503" s="49">
        <f t="shared" ca="1" si="811"/>
        <v>59305.289111825368</v>
      </c>
      <c r="AQ1503" s="15">
        <f t="shared" si="821"/>
        <v>101915.86228910662</v>
      </c>
      <c r="AR1503" s="15">
        <f t="shared" si="822"/>
        <v>0</v>
      </c>
      <c r="AS1503" s="15"/>
      <c r="AT1503" s="15"/>
      <c r="AU1503" s="51">
        <f t="shared" si="812"/>
        <v>246.5</v>
      </c>
      <c r="AV1503" s="51">
        <f t="shared" ca="1" si="813"/>
        <v>112405.99823234236</v>
      </c>
      <c r="AW1503" s="51">
        <f t="shared" ca="1" si="823"/>
        <v>0</v>
      </c>
      <c r="AX1503" s="15">
        <f t="shared" ca="1" si="824"/>
        <v>70041.925055061118</v>
      </c>
      <c r="AY1503" s="51">
        <f t="shared" ca="1" si="825"/>
        <v>-2466.782835355084</v>
      </c>
      <c r="AZ1503" s="52">
        <f t="shared" ca="1" si="814"/>
        <v>0</v>
      </c>
      <c r="BA1503" s="52">
        <f t="shared" ca="1" si="815"/>
        <v>0</v>
      </c>
      <c r="BB1503" s="52">
        <f t="shared" si="826"/>
        <v>0</v>
      </c>
      <c r="BC1503" s="39">
        <f t="shared" si="827"/>
        <v>0</v>
      </c>
      <c r="BD1503" s="51">
        <f t="shared" ca="1" si="828"/>
        <v>0</v>
      </c>
      <c r="BE1503" s="15">
        <f t="shared" ca="1" si="829"/>
        <v>169491.00450881265</v>
      </c>
      <c r="BF1503" s="62">
        <v>-82874.530183037743</v>
      </c>
      <c r="BG1503" s="15">
        <f t="shared" ca="1" si="830"/>
        <v>5161824.094377568</v>
      </c>
      <c r="BH1503" s="15"/>
      <c r="BI1503" s="15"/>
    </row>
    <row r="1504" spans="1:61" ht="11.25" x14ac:dyDescent="0.2">
      <c r="A1504" s="60">
        <v>60666</v>
      </c>
      <c r="B1504" s="20"/>
      <c r="C1504" s="20">
        <v>1</v>
      </c>
      <c r="D1504" s="20">
        <f t="shared" si="816"/>
        <v>6</v>
      </c>
      <c r="E1504" s="47">
        <f t="shared" si="831"/>
        <v>4</v>
      </c>
      <c r="F1504" s="47">
        <f t="shared" si="832"/>
        <v>64</v>
      </c>
      <c r="G1504" s="61" t="s">
        <v>1584</v>
      </c>
      <c r="H1504" s="61">
        <v>2631</v>
      </c>
      <c r="I1504" s="48"/>
      <c r="J1504" s="29">
        <f t="shared" si="817"/>
        <v>4241.0149253731342</v>
      </c>
      <c r="K1504" s="125">
        <v>149493.5</v>
      </c>
      <c r="L1504" s="125">
        <v>158438.28</v>
      </c>
      <c r="M1504" s="125">
        <v>85931</v>
      </c>
      <c r="N1504" s="126">
        <f t="shared" si="799"/>
        <v>255357.24919999999</v>
      </c>
      <c r="O1504" s="126">
        <f t="shared" ca="1" si="800"/>
        <v>770081.59181575722</v>
      </c>
      <c r="P1504" s="126">
        <f t="shared" ca="1" si="801"/>
        <v>154417</v>
      </c>
      <c r="Q1504" s="49">
        <f t="shared" si="818"/>
        <v>1</v>
      </c>
      <c r="R1504" s="49">
        <f t="shared" si="819"/>
        <v>0</v>
      </c>
      <c r="S1504" s="49">
        <f ca="1">OFFSET(V!$B$7,D1504,Q1504)*H1504</f>
        <v>20679.66</v>
      </c>
      <c r="T1504" s="49">
        <f ca="1">IF(R1504&gt;0,OFFSET(V!$I$7,D1504,R1504)*IF(R1504=1,H1504-9300,IF(R1504=2,H1504-18000,IF(R1504=3,H1504-45000,0))),0)</f>
        <v>0</v>
      </c>
      <c r="U1504" s="49">
        <f>IF(AND(I1504=1,H1504&gt;20000,H1504&lt;=45000),H1504*V!$G$7,0)+IF(AND(I1504=1,H1504&gt;45000,H1504&lt;=50000),V!$G$7/5000*(50000-H1504)*H1504,0)</f>
        <v>0</v>
      </c>
      <c r="V1504" s="50">
        <f t="shared" ca="1" si="802"/>
        <v>20679.66</v>
      </c>
      <c r="W1504" s="51">
        <v>0</v>
      </c>
      <c r="X1504" s="51">
        <v>0</v>
      </c>
      <c r="Y1504" s="52">
        <v>0</v>
      </c>
      <c r="Z1504" s="52">
        <v>4.3324428865789137E-4</v>
      </c>
      <c r="AA1504" s="52">
        <v>1017</v>
      </c>
      <c r="AB1504" s="138">
        <f t="shared" si="820"/>
        <v>17</v>
      </c>
      <c r="AC1504" s="52">
        <v>22023.119888403609</v>
      </c>
      <c r="AD1504" s="138">
        <f t="shared" si="803"/>
        <v>0</v>
      </c>
      <c r="AE1504" s="138">
        <f t="shared" si="804"/>
        <v>2631</v>
      </c>
      <c r="AF1504" s="138">
        <f t="shared" si="805"/>
        <v>0</v>
      </c>
      <c r="AG1504" s="138">
        <f t="shared" si="806"/>
        <v>0</v>
      </c>
      <c r="AH1504" s="29"/>
      <c r="AI1504" s="29"/>
      <c r="AJ1504" s="15"/>
      <c r="AK1504" s="51">
        <f t="shared" ca="1" si="807"/>
        <v>1741848.0540282917</v>
      </c>
      <c r="AL1504" s="15">
        <f t="shared" ca="1" si="808"/>
        <v>1916944.7140282916</v>
      </c>
      <c r="AM1504" s="49">
        <f t="shared" ca="1" si="809"/>
        <v>11539.388169510888</v>
      </c>
      <c r="AN1504" s="49">
        <f t="shared" ca="1" si="810"/>
        <v>0</v>
      </c>
      <c r="AO1504" s="15"/>
      <c r="AP1504" s="49">
        <f t="shared" ca="1" si="811"/>
        <v>12815.350454683537</v>
      </c>
      <c r="AQ1504" s="15">
        <f t="shared" si="821"/>
        <v>22023.119888403609</v>
      </c>
      <c r="AR1504" s="15">
        <f t="shared" si="822"/>
        <v>0</v>
      </c>
      <c r="AS1504" s="15"/>
      <c r="AT1504" s="15"/>
      <c r="AU1504" s="51">
        <f t="shared" si="812"/>
        <v>8.5</v>
      </c>
      <c r="AV1504" s="51">
        <f t="shared" ca="1" si="813"/>
        <v>42941.800689602547</v>
      </c>
      <c r="AW1504" s="51">
        <f t="shared" ca="1" si="823"/>
        <v>0</v>
      </c>
      <c r="AX1504" s="15">
        <f t="shared" ca="1" si="824"/>
        <v>33742.531255882481</v>
      </c>
      <c r="AY1504" s="51">
        <f t="shared" ca="1" si="825"/>
        <v>-1188.3667797252933</v>
      </c>
      <c r="AZ1504" s="52">
        <f t="shared" ca="1" si="814"/>
        <v>0</v>
      </c>
      <c r="BA1504" s="52">
        <f t="shared" ca="1" si="815"/>
        <v>0</v>
      </c>
      <c r="BB1504" s="52">
        <f t="shared" si="826"/>
        <v>0</v>
      </c>
      <c r="BC1504" s="39">
        <f t="shared" si="827"/>
        <v>0</v>
      </c>
      <c r="BD1504" s="51">
        <f t="shared" ca="1" si="828"/>
        <v>0</v>
      </c>
      <c r="BE1504" s="15">
        <f t="shared" ca="1" si="829"/>
        <v>54577.284364560794</v>
      </c>
      <c r="BF1504" s="62">
        <v>-33194.02337214358</v>
      </c>
      <c r="BG1504" s="15">
        <f t="shared" ca="1" si="830"/>
        <v>1949867.36319022</v>
      </c>
      <c r="BH1504" s="15"/>
      <c r="BI1504" s="15"/>
    </row>
    <row r="1505" spans="1:61" ht="11.25" x14ac:dyDescent="0.2">
      <c r="A1505" s="60">
        <v>60667</v>
      </c>
      <c r="B1505" s="20"/>
      <c r="C1505" s="20">
        <v>1</v>
      </c>
      <c r="D1505" s="20">
        <f t="shared" si="816"/>
        <v>6</v>
      </c>
      <c r="E1505" s="47">
        <f t="shared" si="831"/>
        <v>4</v>
      </c>
      <c r="F1505" s="47">
        <f t="shared" si="832"/>
        <v>64</v>
      </c>
      <c r="G1505" s="61" t="s">
        <v>1585</v>
      </c>
      <c r="H1505" s="61">
        <v>4022</v>
      </c>
      <c r="I1505" s="48"/>
      <c r="J1505" s="29">
        <f t="shared" si="817"/>
        <v>6483.2238805970146</v>
      </c>
      <c r="K1505" s="125">
        <v>505991.45000000007</v>
      </c>
      <c r="L1505" s="125">
        <v>5768454.6600000001</v>
      </c>
      <c r="M1505" s="125">
        <v>0</v>
      </c>
      <c r="N1505" s="126">
        <f t="shared" si="799"/>
        <v>2614011.1614000001</v>
      </c>
      <c r="O1505" s="126">
        <f t="shared" ca="1" si="800"/>
        <v>1177220.8902633886</v>
      </c>
      <c r="P1505" s="126">
        <f t="shared" ca="1" si="801"/>
        <v>0</v>
      </c>
      <c r="Q1505" s="49">
        <f t="shared" si="818"/>
        <v>1</v>
      </c>
      <c r="R1505" s="49">
        <f t="shared" si="819"/>
        <v>0</v>
      </c>
      <c r="S1505" s="49">
        <f ca="1">OFFSET(V!$B$7,D1505,Q1505)*H1505</f>
        <v>31612.920000000002</v>
      </c>
      <c r="T1505" s="49">
        <f ca="1">IF(R1505&gt;0,OFFSET(V!$I$7,D1505,R1505)*IF(R1505=1,H1505-9300,IF(R1505=2,H1505-18000,IF(R1505=3,H1505-45000,0))),0)</f>
        <v>0</v>
      </c>
      <c r="U1505" s="49">
        <f>IF(AND(I1505=1,H1505&gt;20000,H1505&lt;=45000),H1505*V!$G$7,0)+IF(AND(I1505=1,H1505&gt;45000,H1505&lt;=50000),V!$G$7/5000*(50000-H1505)*H1505,0)</f>
        <v>0</v>
      </c>
      <c r="V1505" s="50">
        <f t="shared" ca="1" si="802"/>
        <v>31612.920000000002</v>
      </c>
      <c r="W1505" s="51">
        <v>0</v>
      </c>
      <c r="X1505" s="51">
        <v>0</v>
      </c>
      <c r="Y1505" s="52">
        <v>0</v>
      </c>
      <c r="Z1505" s="52">
        <v>3.6155448375326383E-3</v>
      </c>
      <c r="AA1505" s="52">
        <v>0</v>
      </c>
      <c r="AB1505" s="138">
        <f t="shared" si="820"/>
        <v>0</v>
      </c>
      <c r="AC1505" s="52">
        <v>183789.09890663528</v>
      </c>
      <c r="AD1505" s="138">
        <f t="shared" si="803"/>
        <v>0</v>
      </c>
      <c r="AE1505" s="138">
        <f t="shared" si="804"/>
        <v>4022</v>
      </c>
      <c r="AF1505" s="138">
        <f t="shared" si="805"/>
        <v>0</v>
      </c>
      <c r="AG1505" s="138">
        <f t="shared" si="806"/>
        <v>0</v>
      </c>
      <c r="AH1505" s="29"/>
      <c r="AI1505" s="29"/>
      <c r="AJ1505" s="15"/>
      <c r="AK1505" s="51">
        <f t="shared" ca="1" si="807"/>
        <v>2662756.698328312</v>
      </c>
      <c r="AL1505" s="15">
        <f t="shared" ca="1" si="808"/>
        <v>2694369.6183283119</v>
      </c>
      <c r="AM1505" s="49">
        <f t="shared" ca="1" si="809"/>
        <v>17640.220151186921</v>
      </c>
      <c r="AN1505" s="49">
        <f t="shared" ca="1" si="810"/>
        <v>0</v>
      </c>
      <c r="AO1505" s="15"/>
      <c r="AP1505" s="49">
        <f t="shared" ca="1" si="811"/>
        <v>106947.68607599658</v>
      </c>
      <c r="AQ1505" s="15">
        <f t="shared" si="821"/>
        <v>183789.09890663528</v>
      </c>
      <c r="AR1505" s="15">
        <f t="shared" si="822"/>
        <v>0</v>
      </c>
      <c r="AS1505" s="15"/>
      <c r="AT1505" s="15"/>
      <c r="AU1505" s="51">
        <f t="shared" si="812"/>
        <v>0</v>
      </c>
      <c r="AV1505" s="51">
        <f t="shared" ca="1" si="813"/>
        <v>65644.97239588805</v>
      </c>
      <c r="AW1505" s="51">
        <f t="shared" ca="1" si="823"/>
        <v>0</v>
      </c>
      <c r="AX1505" s="15">
        <f t="shared" ca="1" si="824"/>
        <v>0</v>
      </c>
      <c r="AY1505" s="51">
        <f t="shared" ca="1" si="825"/>
        <v>0</v>
      </c>
      <c r="AZ1505" s="52">
        <f t="shared" ca="1" si="814"/>
        <v>0</v>
      </c>
      <c r="BA1505" s="52">
        <f t="shared" ca="1" si="815"/>
        <v>0</v>
      </c>
      <c r="BB1505" s="52">
        <f t="shared" si="826"/>
        <v>0</v>
      </c>
      <c r="BC1505" s="39">
        <f t="shared" si="827"/>
        <v>0</v>
      </c>
      <c r="BD1505" s="51">
        <f t="shared" ca="1" si="828"/>
        <v>0</v>
      </c>
      <c r="BE1505" s="15">
        <f t="shared" ca="1" si="829"/>
        <v>172592.65847188461</v>
      </c>
      <c r="BF1505" s="62">
        <v>-132121.63750397656</v>
      </c>
      <c r="BG1505" s="15">
        <f t="shared" ca="1" si="830"/>
        <v>2752480.8594474071</v>
      </c>
      <c r="BH1505" s="15"/>
      <c r="BI1505" s="15"/>
    </row>
    <row r="1506" spans="1:61" ht="11.25" x14ac:dyDescent="0.2">
      <c r="A1506" s="60">
        <v>60668</v>
      </c>
      <c r="B1506" s="20"/>
      <c r="C1506" s="20">
        <v>1</v>
      </c>
      <c r="D1506" s="20">
        <f t="shared" si="816"/>
        <v>6</v>
      </c>
      <c r="E1506" s="47">
        <f t="shared" si="831"/>
        <v>4</v>
      </c>
      <c r="F1506" s="47">
        <f t="shared" si="832"/>
        <v>64</v>
      </c>
      <c r="G1506" s="61" t="s">
        <v>1586</v>
      </c>
      <c r="H1506" s="61">
        <v>3627</v>
      </c>
      <c r="I1506" s="48"/>
      <c r="J1506" s="29">
        <f t="shared" si="817"/>
        <v>5846.5074626865671</v>
      </c>
      <c r="K1506" s="125">
        <v>186868.5</v>
      </c>
      <c r="L1506" s="125">
        <v>143534.76999999999</v>
      </c>
      <c r="M1506" s="125">
        <v>116112</v>
      </c>
      <c r="N1506" s="126">
        <f t="shared" si="799"/>
        <v>306635.88030000002</v>
      </c>
      <c r="O1506" s="126">
        <f t="shared" ca="1" si="800"/>
        <v>1061606.208101768</v>
      </c>
      <c r="P1506" s="126">
        <f t="shared" ca="1" si="801"/>
        <v>226491</v>
      </c>
      <c r="Q1506" s="49">
        <f t="shared" si="818"/>
        <v>1</v>
      </c>
      <c r="R1506" s="49">
        <f t="shared" si="819"/>
        <v>0</v>
      </c>
      <c r="S1506" s="49">
        <f ca="1">OFFSET(V!$B$7,D1506,Q1506)*H1506</f>
        <v>28508.22</v>
      </c>
      <c r="T1506" s="49">
        <f ca="1">IF(R1506&gt;0,OFFSET(V!$I$7,D1506,R1506)*IF(R1506=1,H1506-9300,IF(R1506=2,H1506-18000,IF(R1506=3,H1506-45000,0))),0)</f>
        <v>0</v>
      </c>
      <c r="U1506" s="49">
        <f>IF(AND(I1506=1,H1506&gt;20000,H1506&lt;=45000),H1506*V!$G$7,0)+IF(AND(I1506=1,H1506&gt;45000,H1506&lt;=50000),V!$G$7/5000*(50000-H1506)*H1506,0)</f>
        <v>0</v>
      </c>
      <c r="V1506" s="50">
        <f t="shared" ca="1" si="802"/>
        <v>28508.22</v>
      </c>
      <c r="W1506" s="51">
        <v>0</v>
      </c>
      <c r="X1506" s="51">
        <v>0</v>
      </c>
      <c r="Y1506" s="52">
        <v>0</v>
      </c>
      <c r="Z1506" s="52">
        <v>1.0771104940693627E-3</v>
      </c>
      <c r="AA1506" s="52">
        <v>0</v>
      </c>
      <c r="AB1506" s="138">
        <f t="shared" si="820"/>
        <v>0</v>
      </c>
      <c r="AC1506" s="52">
        <v>54752.789973138279</v>
      </c>
      <c r="AD1506" s="138">
        <f t="shared" si="803"/>
        <v>0</v>
      </c>
      <c r="AE1506" s="138">
        <f t="shared" si="804"/>
        <v>3627</v>
      </c>
      <c r="AF1506" s="138">
        <f t="shared" si="805"/>
        <v>0</v>
      </c>
      <c r="AG1506" s="138">
        <f t="shared" si="806"/>
        <v>0</v>
      </c>
      <c r="AH1506" s="29"/>
      <c r="AI1506" s="29"/>
      <c r="AJ1506" s="15"/>
      <c r="AK1506" s="51">
        <f t="shared" ca="1" si="807"/>
        <v>2401247.7734551933</v>
      </c>
      <c r="AL1506" s="15">
        <f t="shared" ca="1" si="808"/>
        <v>2656246.9934551935</v>
      </c>
      <c r="AM1506" s="49">
        <f t="shared" ca="1" si="809"/>
        <v>15907.776849416949</v>
      </c>
      <c r="AN1506" s="49">
        <f t="shared" ca="1" si="810"/>
        <v>0</v>
      </c>
      <c r="AO1506" s="15"/>
      <c r="AP1506" s="49">
        <f t="shared" ca="1" si="811"/>
        <v>31860.889621134975</v>
      </c>
      <c r="AQ1506" s="15">
        <f t="shared" si="821"/>
        <v>54752.789973138279</v>
      </c>
      <c r="AR1506" s="15">
        <f t="shared" si="822"/>
        <v>0</v>
      </c>
      <c r="AS1506" s="15"/>
      <c r="AT1506" s="15"/>
      <c r="AU1506" s="51">
        <f t="shared" si="812"/>
        <v>0</v>
      </c>
      <c r="AV1506" s="51">
        <f t="shared" ca="1" si="813"/>
        <v>59197.989776202368</v>
      </c>
      <c r="AW1506" s="51">
        <f t="shared" ca="1" si="823"/>
        <v>0</v>
      </c>
      <c r="AX1506" s="15">
        <f t="shared" ca="1" si="824"/>
        <v>36306.089424199061</v>
      </c>
      <c r="AY1506" s="51">
        <f t="shared" ca="1" si="825"/>
        <v>-1278.6518665795804</v>
      </c>
      <c r="AZ1506" s="52">
        <f t="shared" ca="1" si="814"/>
        <v>0</v>
      </c>
      <c r="BA1506" s="52">
        <f t="shared" ca="1" si="815"/>
        <v>0</v>
      </c>
      <c r="BB1506" s="52">
        <f t="shared" si="826"/>
        <v>0</v>
      </c>
      <c r="BC1506" s="39">
        <f t="shared" si="827"/>
        <v>0</v>
      </c>
      <c r="BD1506" s="51">
        <f t="shared" ca="1" si="828"/>
        <v>0</v>
      </c>
      <c r="BE1506" s="15">
        <f t="shared" ca="1" si="829"/>
        <v>89780.227530757766</v>
      </c>
      <c r="BF1506" s="62">
        <v>-48969.545363899873</v>
      </c>
      <c r="BG1506" s="15">
        <f t="shared" ca="1" si="830"/>
        <v>2712965.4524714686</v>
      </c>
      <c r="BH1506" s="15"/>
      <c r="BI1506" s="15"/>
    </row>
    <row r="1507" spans="1:61" ht="11.25" x14ac:dyDescent="0.2">
      <c r="A1507" s="60">
        <v>60669</v>
      </c>
      <c r="B1507" s="20"/>
      <c r="C1507" s="20">
        <v>1</v>
      </c>
      <c r="D1507" s="20">
        <f t="shared" si="816"/>
        <v>6</v>
      </c>
      <c r="E1507" s="47">
        <f t="shared" si="831"/>
        <v>6</v>
      </c>
      <c r="F1507" s="47">
        <f t="shared" si="832"/>
        <v>66</v>
      </c>
      <c r="G1507" s="61" t="s">
        <v>1587</v>
      </c>
      <c r="H1507" s="61">
        <v>10650</v>
      </c>
      <c r="I1507" s="48"/>
      <c r="J1507" s="29">
        <f t="shared" si="817"/>
        <v>17750</v>
      </c>
      <c r="K1507" s="125">
        <v>1312646.45</v>
      </c>
      <c r="L1507" s="125">
        <v>4124009.8000000003</v>
      </c>
      <c r="M1507" s="125">
        <v>55268</v>
      </c>
      <c r="N1507" s="126">
        <f t="shared" si="799"/>
        <v>2608737.2659999998</v>
      </c>
      <c r="O1507" s="126">
        <f t="shared" ca="1" si="800"/>
        <v>3223037.0548689039</v>
      </c>
      <c r="P1507" s="126">
        <f t="shared" ca="1" si="801"/>
        <v>184290</v>
      </c>
      <c r="Q1507" s="49">
        <f t="shared" si="818"/>
        <v>2</v>
      </c>
      <c r="R1507" s="49">
        <f t="shared" si="819"/>
        <v>0</v>
      </c>
      <c r="S1507" s="49">
        <f ca="1">OFFSET(V!$B$7,D1507,Q1507)*H1507</f>
        <v>920798.99999999988</v>
      </c>
      <c r="T1507" s="49">
        <f ca="1">IF(R1507&gt;0,OFFSET(V!$I$7,D1507,R1507)*IF(R1507=1,H1507-9300,IF(R1507=2,H1507-18000,IF(R1507=3,H1507-45000,0))),0)</f>
        <v>0</v>
      </c>
      <c r="U1507" s="49">
        <f>IF(AND(I1507=1,H1507&gt;20000,H1507&lt;=45000),H1507*V!$G$7,0)+IF(AND(I1507=1,H1507&gt;45000,H1507&lt;=50000),V!$G$7/5000*(50000-H1507)*H1507,0)</f>
        <v>0</v>
      </c>
      <c r="V1507" s="50">
        <f t="shared" ca="1" si="802"/>
        <v>920798.99999999988</v>
      </c>
      <c r="W1507" s="51">
        <v>47534.44</v>
      </c>
      <c r="X1507" s="51">
        <v>0</v>
      </c>
      <c r="Y1507" s="52">
        <v>0</v>
      </c>
      <c r="Z1507" s="52">
        <v>8.0840161423274583E-3</v>
      </c>
      <c r="AA1507" s="52">
        <v>5680</v>
      </c>
      <c r="AB1507" s="138">
        <f t="shared" si="820"/>
        <v>4680</v>
      </c>
      <c r="AC1507" s="52">
        <v>410935.03444393259</v>
      </c>
      <c r="AD1507" s="138">
        <f t="shared" si="803"/>
        <v>1</v>
      </c>
      <c r="AE1507" s="138">
        <f t="shared" si="804"/>
        <v>0</v>
      </c>
      <c r="AF1507" s="138">
        <f t="shared" si="805"/>
        <v>10650</v>
      </c>
      <c r="AG1507" s="138">
        <f t="shared" si="806"/>
        <v>17750</v>
      </c>
      <c r="AH1507" s="29"/>
      <c r="AI1507" s="29"/>
      <c r="AJ1507" s="15"/>
      <c r="AK1507" s="51">
        <f t="shared" ca="1" si="807"/>
        <v>7290189.6133463755</v>
      </c>
      <c r="AL1507" s="15">
        <f t="shared" ca="1" si="808"/>
        <v>8442813.053346375</v>
      </c>
      <c r="AM1507" s="49">
        <f t="shared" ca="1" si="809"/>
        <v>46710.180161646123</v>
      </c>
      <c r="AN1507" s="49">
        <f t="shared" ca="1" si="810"/>
        <v>0</v>
      </c>
      <c r="AO1507" s="15"/>
      <c r="AP1507" s="49">
        <f t="shared" ca="1" si="811"/>
        <v>239124.9063344305</v>
      </c>
      <c r="AQ1507" s="15">
        <f t="shared" si="821"/>
        <v>0</v>
      </c>
      <c r="AR1507" s="15">
        <f t="shared" si="822"/>
        <v>410935.03444393259</v>
      </c>
      <c r="AS1507" s="15"/>
      <c r="AT1507" s="15"/>
      <c r="AU1507" s="51">
        <f t="shared" si="812"/>
        <v>0</v>
      </c>
      <c r="AV1507" s="51">
        <f t="shared" ca="1" si="813"/>
        <v>0</v>
      </c>
      <c r="AW1507" s="51">
        <f t="shared" si="823"/>
        <v>0</v>
      </c>
      <c r="AX1507" s="15">
        <f t="shared" si="824"/>
        <v>0</v>
      </c>
      <c r="AY1507" s="51">
        <f t="shared" ca="1" si="825"/>
        <v>0</v>
      </c>
      <c r="AZ1507" s="52">
        <f t="shared" ca="1" si="814"/>
        <v>144579.9671567622</v>
      </c>
      <c r="BA1507" s="52">
        <f t="shared" ca="1" si="815"/>
        <v>115075.05234571798</v>
      </c>
      <c r="BB1507" s="52">
        <f t="shared" ca="1" si="826"/>
        <v>0</v>
      </c>
      <c r="BC1507" s="39">
        <f t="shared" ca="1" si="827"/>
        <v>87844.891392978083</v>
      </c>
      <c r="BD1507" s="51">
        <f t="shared" ca="1" si="828"/>
        <v>0</v>
      </c>
      <c r="BE1507" s="15">
        <f t="shared" ca="1" si="829"/>
        <v>498779.92583691067</v>
      </c>
      <c r="BF1507" s="62">
        <v>-201070.45566228795</v>
      </c>
      <c r="BG1507" s="15">
        <f t="shared" ca="1" si="830"/>
        <v>8787232.7036826443</v>
      </c>
      <c r="BH1507" s="15"/>
      <c r="BI1507" s="15"/>
    </row>
    <row r="1508" spans="1:61" ht="11.25" x14ac:dyDescent="0.2">
      <c r="A1508" s="60">
        <v>60670</v>
      </c>
      <c r="B1508" s="20"/>
      <c r="C1508" s="20">
        <v>1</v>
      </c>
      <c r="D1508" s="20">
        <f t="shared" si="816"/>
        <v>6</v>
      </c>
      <c r="E1508" s="47">
        <f t="shared" si="831"/>
        <v>5</v>
      </c>
      <c r="F1508" s="47">
        <f t="shared" si="832"/>
        <v>65</v>
      </c>
      <c r="G1508" s="61" t="s">
        <v>1588</v>
      </c>
      <c r="H1508" s="61">
        <v>5490</v>
      </c>
      <c r="I1508" s="48"/>
      <c r="J1508" s="29">
        <f t="shared" si="817"/>
        <v>8849.5522388059708</v>
      </c>
      <c r="K1508" s="125">
        <v>610782.9</v>
      </c>
      <c r="L1508" s="125">
        <v>6163024.5099999998</v>
      </c>
      <c r="M1508" s="125">
        <v>0</v>
      </c>
      <c r="N1508" s="126">
        <f t="shared" si="799"/>
        <v>2843343.2469000001</v>
      </c>
      <c r="O1508" s="126">
        <f t="shared" ca="1" si="800"/>
        <v>1606897.7343475893</v>
      </c>
      <c r="P1508" s="126">
        <f t="shared" ca="1" si="801"/>
        <v>0</v>
      </c>
      <c r="Q1508" s="49">
        <f t="shared" si="818"/>
        <v>1</v>
      </c>
      <c r="R1508" s="49">
        <f t="shared" si="819"/>
        <v>0</v>
      </c>
      <c r="S1508" s="49">
        <f ca="1">OFFSET(V!$B$7,D1508,Q1508)*H1508</f>
        <v>43151.4</v>
      </c>
      <c r="T1508" s="49">
        <f ca="1">IF(R1508&gt;0,OFFSET(V!$I$7,D1508,R1508)*IF(R1508=1,H1508-9300,IF(R1508=2,H1508-18000,IF(R1508=3,H1508-45000,0))),0)</f>
        <v>0</v>
      </c>
      <c r="U1508" s="49">
        <f>IF(AND(I1508=1,H1508&gt;20000,H1508&lt;=45000),H1508*V!$G$7,0)+IF(AND(I1508=1,H1508&gt;45000,H1508&lt;=50000),V!$G$7/5000*(50000-H1508)*H1508,0)</f>
        <v>0</v>
      </c>
      <c r="V1508" s="50">
        <f t="shared" ca="1" si="802"/>
        <v>43151.4</v>
      </c>
      <c r="W1508" s="51">
        <v>13262.08</v>
      </c>
      <c r="X1508" s="51">
        <v>0</v>
      </c>
      <c r="Y1508" s="52">
        <v>0</v>
      </c>
      <c r="Z1508" s="52">
        <v>5.0664141998092117E-3</v>
      </c>
      <c r="AA1508" s="52">
        <v>110504</v>
      </c>
      <c r="AB1508" s="138">
        <f t="shared" si="820"/>
        <v>109504</v>
      </c>
      <c r="AC1508" s="52">
        <v>257541.18461055064</v>
      </c>
      <c r="AD1508" s="138">
        <f t="shared" si="803"/>
        <v>0</v>
      </c>
      <c r="AE1508" s="138">
        <f t="shared" si="804"/>
        <v>5490</v>
      </c>
      <c r="AF1508" s="138">
        <f t="shared" si="805"/>
        <v>0</v>
      </c>
      <c r="AG1508" s="138">
        <f t="shared" si="806"/>
        <v>0</v>
      </c>
      <c r="AH1508" s="29"/>
      <c r="AI1508" s="29"/>
      <c r="AJ1508" s="15"/>
      <c r="AK1508" s="51">
        <f t="shared" ca="1" si="807"/>
        <v>3634643.0317808143</v>
      </c>
      <c r="AL1508" s="15">
        <f t="shared" ca="1" si="808"/>
        <v>3691056.5117808143</v>
      </c>
      <c r="AM1508" s="49">
        <f t="shared" ca="1" si="809"/>
        <v>24078.768928397862</v>
      </c>
      <c r="AN1508" s="49">
        <f t="shared" ca="1" si="810"/>
        <v>0</v>
      </c>
      <c r="AO1508" s="15"/>
      <c r="AP1508" s="49">
        <f t="shared" ca="1" si="811"/>
        <v>149864.34955732329</v>
      </c>
      <c r="AQ1508" s="15">
        <f t="shared" si="821"/>
        <v>257541.18461055064</v>
      </c>
      <c r="AR1508" s="15">
        <f t="shared" si="822"/>
        <v>0</v>
      </c>
      <c r="AS1508" s="15"/>
      <c r="AT1508" s="15"/>
      <c r="AU1508" s="51">
        <f t="shared" si="812"/>
        <v>54752</v>
      </c>
      <c r="AV1508" s="51">
        <f t="shared" ca="1" si="813"/>
        <v>89604.897676137582</v>
      </c>
      <c r="AW1508" s="51">
        <f t="shared" ca="1" si="823"/>
        <v>0</v>
      </c>
      <c r="AX1508" s="15">
        <f t="shared" ca="1" si="824"/>
        <v>36680.062622910249</v>
      </c>
      <c r="AY1508" s="51">
        <f t="shared" ca="1" si="825"/>
        <v>-1291.8227020004858</v>
      </c>
      <c r="AZ1508" s="52">
        <f t="shared" ca="1" si="814"/>
        <v>0</v>
      </c>
      <c r="BA1508" s="52">
        <f t="shared" ca="1" si="815"/>
        <v>0</v>
      </c>
      <c r="BB1508" s="52">
        <f t="shared" si="826"/>
        <v>0</v>
      </c>
      <c r="BC1508" s="39">
        <f t="shared" si="827"/>
        <v>0</v>
      </c>
      <c r="BD1508" s="51">
        <f t="shared" ca="1" si="828"/>
        <v>0</v>
      </c>
      <c r="BE1508" s="15">
        <f t="shared" ca="1" si="829"/>
        <v>292929.42453146039</v>
      </c>
      <c r="BF1508" s="62">
        <v>-155793.05387432227</v>
      </c>
      <c r="BG1508" s="15">
        <f t="shared" ca="1" si="830"/>
        <v>3852271.6513663502</v>
      </c>
      <c r="BH1508" s="15"/>
      <c r="BI1508" s="15"/>
    </row>
    <row r="1509" spans="1:61" ht="11.25" x14ac:dyDescent="0.2">
      <c r="A1509" s="60">
        <v>61001</v>
      </c>
      <c r="B1509" s="20"/>
      <c r="C1509" s="20">
        <v>1</v>
      </c>
      <c r="D1509" s="20">
        <f t="shared" si="816"/>
        <v>6</v>
      </c>
      <c r="E1509" s="47">
        <f t="shared" si="831"/>
        <v>3</v>
      </c>
      <c r="F1509" s="47">
        <f t="shared" si="832"/>
        <v>63</v>
      </c>
      <c r="G1509" s="61" t="s">
        <v>1589</v>
      </c>
      <c r="H1509" s="61">
        <v>1426</v>
      </c>
      <c r="I1509" s="48"/>
      <c r="J1509" s="29">
        <f t="shared" si="817"/>
        <v>2298.6268656716416</v>
      </c>
      <c r="K1509" s="125">
        <v>75075</v>
      </c>
      <c r="L1509" s="125">
        <v>101880.45</v>
      </c>
      <c r="M1509" s="125">
        <v>38366</v>
      </c>
      <c r="N1509" s="126">
        <f t="shared" si="799"/>
        <v>132153.37549999999</v>
      </c>
      <c r="O1509" s="126">
        <f t="shared" ca="1" si="800"/>
        <v>417383.63737334462</v>
      </c>
      <c r="P1509" s="126">
        <f t="shared" ca="1" si="801"/>
        <v>85569</v>
      </c>
      <c r="Q1509" s="49">
        <f t="shared" si="818"/>
        <v>1</v>
      </c>
      <c r="R1509" s="49">
        <f t="shared" si="819"/>
        <v>0</v>
      </c>
      <c r="S1509" s="49">
        <f ca="1">OFFSET(V!$B$7,D1509,Q1509)*H1509</f>
        <v>11208.36</v>
      </c>
      <c r="T1509" s="49">
        <f ca="1">IF(R1509&gt;0,OFFSET(V!$I$7,D1509,R1509)*IF(R1509=1,H1509-9300,IF(R1509=2,H1509-18000,IF(R1509=3,H1509-45000,0))),0)</f>
        <v>0</v>
      </c>
      <c r="U1509" s="49">
        <f>IF(AND(I1509=1,H1509&gt;20000,H1509&lt;=45000),H1509*V!$G$7,0)+IF(AND(I1509=1,H1509&gt;45000,H1509&lt;=50000),V!$G$7/5000*(50000-H1509)*H1509,0)</f>
        <v>0</v>
      </c>
      <c r="V1509" s="50">
        <f t="shared" ca="1" si="802"/>
        <v>11208.36</v>
      </c>
      <c r="W1509" s="51">
        <v>0</v>
      </c>
      <c r="X1509" s="51">
        <v>0</v>
      </c>
      <c r="Y1509" s="52">
        <v>0</v>
      </c>
      <c r="Z1509" s="52">
        <v>4.1067115394220066E-4</v>
      </c>
      <c r="AA1509" s="52">
        <v>0</v>
      </c>
      <c r="AB1509" s="138">
        <f t="shared" si="820"/>
        <v>0</v>
      </c>
      <c r="AC1509" s="52">
        <v>20875.659055992503</v>
      </c>
      <c r="AD1509" s="138">
        <f t="shared" si="803"/>
        <v>0</v>
      </c>
      <c r="AE1509" s="138">
        <f t="shared" si="804"/>
        <v>1426</v>
      </c>
      <c r="AF1509" s="138">
        <f t="shared" si="805"/>
        <v>0</v>
      </c>
      <c r="AG1509" s="138">
        <f t="shared" si="806"/>
        <v>0</v>
      </c>
      <c r="AH1509" s="29"/>
      <c r="AI1509" s="29"/>
      <c r="AJ1509" s="15"/>
      <c r="AK1509" s="51">
        <f t="shared" ca="1" si="807"/>
        <v>944080.3211875119</v>
      </c>
      <c r="AL1509" s="15">
        <f t="shared" ca="1" si="808"/>
        <v>1040857.6811875119</v>
      </c>
      <c r="AM1509" s="49">
        <f t="shared" ca="1" si="809"/>
        <v>6254.339616010082</v>
      </c>
      <c r="AN1509" s="49">
        <f t="shared" ca="1" si="810"/>
        <v>0</v>
      </c>
      <c r="AO1509" s="15"/>
      <c r="AP1509" s="49">
        <f t="shared" ca="1" si="811"/>
        <v>12147.637942792146</v>
      </c>
      <c r="AQ1509" s="15">
        <f t="shared" si="821"/>
        <v>20875.659055992503</v>
      </c>
      <c r="AR1509" s="15">
        <f t="shared" si="822"/>
        <v>0</v>
      </c>
      <c r="AS1509" s="15"/>
      <c r="AT1509" s="15"/>
      <c r="AU1509" s="51">
        <f t="shared" si="812"/>
        <v>0</v>
      </c>
      <c r="AV1509" s="51">
        <f t="shared" ca="1" si="813"/>
        <v>23274.423330814607</v>
      </c>
      <c r="AW1509" s="51">
        <f t="shared" ca="1" si="823"/>
        <v>0</v>
      </c>
      <c r="AX1509" s="15">
        <f t="shared" ca="1" si="824"/>
        <v>14546.402217614253</v>
      </c>
      <c r="AY1509" s="51">
        <f t="shared" ca="1" si="825"/>
        <v>-512.30481284422001</v>
      </c>
      <c r="AZ1509" s="52">
        <f t="shared" ca="1" si="814"/>
        <v>0</v>
      </c>
      <c r="BA1509" s="52">
        <f t="shared" ca="1" si="815"/>
        <v>0</v>
      </c>
      <c r="BB1509" s="52">
        <f t="shared" si="826"/>
        <v>0</v>
      </c>
      <c r="BC1509" s="39">
        <f t="shared" si="827"/>
        <v>0</v>
      </c>
      <c r="BD1509" s="51">
        <f t="shared" ca="1" si="828"/>
        <v>0</v>
      </c>
      <c r="BE1509" s="15">
        <f t="shared" ca="1" si="829"/>
        <v>34909.756460762539</v>
      </c>
      <c r="BF1509" s="62">
        <v>-26857.721380025443</v>
      </c>
      <c r="BG1509" s="15">
        <f t="shared" ca="1" si="830"/>
        <v>1055164.0558842591</v>
      </c>
      <c r="BH1509" s="15"/>
      <c r="BI1509" s="15"/>
    </row>
    <row r="1510" spans="1:61" ht="11.25" x14ac:dyDescent="0.2">
      <c r="A1510" s="60">
        <v>61002</v>
      </c>
      <c r="B1510" s="20"/>
      <c r="C1510" s="20">
        <v>1</v>
      </c>
      <c r="D1510" s="20">
        <f t="shared" si="816"/>
        <v>6</v>
      </c>
      <c r="E1510" s="47">
        <f t="shared" si="831"/>
        <v>3</v>
      </c>
      <c r="F1510" s="47">
        <f t="shared" si="832"/>
        <v>63</v>
      </c>
      <c r="G1510" s="61" t="s">
        <v>1590</v>
      </c>
      <c r="H1510" s="61">
        <v>1077</v>
      </c>
      <c r="I1510" s="48"/>
      <c r="J1510" s="29">
        <f t="shared" si="817"/>
        <v>1736.0597014925372</v>
      </c>
      <c r="K1510" s="125">
        <v>74981.25</v>
      </c>
      <c r="L1510" s="125">
        <v>119422.87</v>
      </c>
      <c r="M1510" s="125">
        <v>0</v>
      </c>
      <c r="N1510" s="126">
        <f t="shared" si="799"/>
        <v>100561.41930000001</v>
      </c>
      <c r="O1510" s="126">
        <f t="shared" ca="1" si="800"/>
        <v>315232.94351408991</v>
      </c>
      <c r="P1510" s="126">
        <f t="shared" ca="1" si="801"/>
        <v>64401</v>
      </c>
      <c r="Q1510" s="49">
        <f t="shared" si="818"/>
        <v>1</v>
      </c>
      <c r="R1510" s="49">
        <f t="shared" si="819"/>
        <v>0</v>
      </c>
      <c r="S1510" s="49">
        <f ca="1">OFFSET(V!$B$7,D1510,Q1510)*H1510</f>
        <v>8465.2200000000012</v>
      </c>
      <c r="T1510" s="49">
        <f ca="1">IF(R1510&gt;0,OFFSET(V!$I$7,D1510,R1510)*IF(R1510=1,H1510-9300,IF(R1510=2,H1510-18000,IF(R1510=3,H1510-45000,0))),0)</f>
        <v>0</v>
      </c>
      <c r="U1510" s="49">
        <f>IF(AND(I1510=1,H1510&gt;20000,H1510&lt;=45000),H1510*V!$G$7,0)+IF(AND(I1510=1,H1510&gt;45000,H1510&lt;=50000),V!$G$7/5000*(50000-H1510)*H1510,0)</f>
        <v>0</v>
      </c>
      <c r="V1510" s="50">
        <f t="shared" ca="1" si="802"/>
        <v>8465.2200000000012</v>
      </c>
      <c r="W1510" s="51">
        <v>0</v>
      </c>
      <c r="X1510" s="51">
        <v>0</v>
      </c>
      <c r="Y1510" s="52">
        <v>0</v>
      </c>
      <c r="Z1510" s="52">
        <v>1.0378324661391178E-3</v>
      </c>
      <c r="AA1510" s="52">
        <v>3862</v>
      </c>
      <c r="AB1510" s="138">
        <f t="shared" si="820"/>
        <v>2862</v>
      </c>
      <c r="AC1510" s="52">
        <v>52756.16880412637</v>
      </c>
      <c r="AD1510" s="138">
        <f t="shared" si="803"/>
        <v>0</v>
      </c>
      <c r="AE1510" s="138">
        <f t="shared" si="804"/>
        <v>1077</v>
      </c>
      <c r="AF1510" s="138">
        <f t="shared" si="805"/>
        <v>0</v>
      </c>
      <c r="AG1510" s="138">
        <f t="shared" si="806"/>
        <v>0</v>
      </c>
      <c r="AH1510" s="29"/>
      <c r="AI1510" s="29"/>
      <c r="AJ1510" s="15"/>
      <c r="AK1510" s="51">
        <f t="shared" ca="1" si="807"/>
        <v>713025.6002236678</v>
      </c>
      <c r="AL1510" s="15">
        <f t="shared" ca="1" si="808"/>
        <v>785891.82022366778</v>
      </c>
      <c r="AM1510" s="49">
        <f t="shared" ca="1" si="809"/>
        <v>4723.649205079143</v>
      </c>
      <c r="AN1510" s="49">
        <f t="shared" ca="1" si="810"/>
        <v>0</v>
      </c>
      <c r="AO1510" s="15"/>
      <c r="AP1510" s="49">
        <f t="shared" ca="1" si="811"/>
        <v>30699.046969603998</v>
      </c>
      <c r="AQ1510" s="15">
        <f t="shared" si="821"/>
        <v>52756.16880412637</v>
      </c>
      <c r="AR1510" s="15">
        <f t="shared" si="822"/>
        <v>0</v>
      </c>
      <c r="AS1510" s="15"/>
      <c r="AT1510" s="15"/>
      <c r="AU1510" s="51">
        <f t="shared" si="812"/>
        <v>1431</v>
      </c>
      <c r="AV1510" s="51">
        <f t="shared" ca="1" si="813"/>
        <v>17578.228560510051</v>
      </c>
      <c r="AW1510" s="51">
        <f t="shared" ca="1" si="823"/>
        <v>0</v>
      </c>
      <c r="AX1510" s="15">
        <f t="shared" ca="1" si="824"/>
        <v>0</v>
      </c>
      <c r="AY1510" s="51">
        <f t="shared" ca="1" si="825"/>
        <v>0</v>
      </c>
      <c r="AZ1510" s="52">
        <f t="shared" ca="1" si="814"/>
        <v>0</v>
      </c>
      <c r="BA1510" s="52">
        <f t="shared" ca="1" si="815"/>
        <v>0</v>
      </c>
      <c r="BB1510" s="52">
        <f t="shared" si="826"/>
        <v>0</v>
      </c>
      <c r="BC1510" s="39">
        <f t="shared" si="827"/>
        <v>0</v>
      </c>
      <c r="BD1510" s="51">
        <f t="shared" ca="1" si="828"/>
        <v>0</v>
      </c>
      <c r="BE1510" s="15">
        <f t="shared" ca="1" si="829"/>
        <v>49708.27553011405</v>
      </c>
      <c r="BF1510" s="62">
        <v>-22855.108199876366</v>
      </c>
      <c r="BG1510" s="15">
        <f t="shared" ca="1" si="830"/>
        <v>817468.63675898465</v>
      </c>
      <c r="BH1510" s="15"/>
      <c r="BI1510" s="15"/>
    </row>
    <row r="1511" spans="1:61" ht="11.25" x14ac:dyDescent="0.2">
      <c r="A1511" s="60">
        <v>61007</v>
      </c>
      <c r="B1511" s="20"/>
      <c r="C1511" s="20">
        <v>1</v>
      </c>
      <c r="D1511" s="20">
        <f t="shared" si="816"/>
        <v>6</v>
      </c>
      <c r="E1511" s="47">
        <f t="shared" si="831"/>
        <v>3</v>
      </c>
      <c r="F1511" s="47">
        <f t="shared" si="832"/>
        <v>63</v>
      </c>
      <c r="G1511" s="61" t="s">
        <v>1591</v>
      </c>
      <c r="H1511" s="61">
        <v>1321</v>
      </c>
      <c r="I1511" s="48"/>
      <c r="J1511" s="29">
        <f t="shared" si="817"/>
        <v>2129.373134328358</v>
      </c>
      <c r="K1511" s="125">
        <v>70509.05</v>
      </c>
      <c r="L1511" s="125">
        <v>102628.29</v>
      </c>
      <c r="M1511" s="125">
        <v>37654</v>
      </c>
      <c r="N1511" s="126">
        <f t="shared" si="799"/>
        <v>128445.5491</v>
      </c>
      <c r="O1511" s="126">
        <f t="shared" ca="1" si="800"/>
        <v>386650.62059620494</v>
      </c>
      <c r="P1511" s="126">
        <f t="shared" ca="1" si="801"/>
        <v>77462</v>
      </c>
      <c r="Q1511" s="49">
        <f t="shared" si="818"/>
        <v>1</v>
      </c>
      <c r="R1511" s="49">
        <f t="shared" si="819"/>
        <v>0</v>
      </c>
      <c r="S1511" s="49">
        <f ca="1">OFFSET(V!$B$7,D1511,Q1511)*H1511</f>
        <v>10383.060000000001</v>
      </c>
      <c r="T1511" s="49">
        <f ca="1">IF(R1511&gt;0,OFFSET(V!$I$7,D1511,R1511)*IF(R1511=1,H1511-9300,IF(R1511=2,H1511-18000,IF(R1511=3,H1511-45000,0))),0)</f>
        <v>0</v>
      </c>
      <c r="U1511" s="49">
        <f>IF(AND(I1511=1,H1511&gt;20000,H1511&lt;=45000),H1511*V!$G$7,0)+IF(AND(I1511=1,H1511&gt;45000,H1511&lt;=50000),V!$G$7/5000*(50000-H1511)*H1511,0)</f>
        <v>0</v>
      </c>
      <c r="V1511" s="50">
        <f t="shared" ca="1" si="802"/>
        <v>10383.060000000001</v>
      </c>
      <c r="W1511" s="51">
        <v>0</v>
      </c>
      <c r="X1511" s="51">
        <v>0</v>
      </c>
      <c r="Y1511" s="52">
        <v>0</v>
      </c>
      <c r="Z1511" s="52">
        <v>2.3305657427663657E-4</v>
      </c>
      <c r="AA1511" s="52">
        <v>0</v>
      </c>
      <c r="AB1511" s="138">
        <f t="shared" si="820"/>
        <v>0</v>
      </c>
      <c r="AC1511" s="52">
        <v>11846.971813465634</v>
      </c>
      <c r="AD1511" s="138">
        <f t="shared" si="803"/>
        <v>0</v>
      </c>
      <c r="AE1511" s="138">
        <f t="shared" si="804"/>
        <v>1321</v>
      </c>
      <c r="AF1511" s="138">
        <f t="shared" si="805"/>
        <v>0</v>
      </c>
      <c r="AG1511" s="138">
        <f t="shared" si="806"/>
        <v>0</v>
      </c>
      <c r="AH1511" s="29"/>
      <c r="AI1511" s="29"/>
      <c r="AJ1511" s="15"/>
      <c r="AK1511" s="51">
        <f t="shared" ca="1" si="807"/>
        <v>874565.29052503733</v>
      </c>
      <c r="AL1511" s="15">
        <f t="shared" ca="1" si="808"/>
        <v>962410.35052503739</v>
      </c>
      <c r="AM1511" s="49">
        <f t="shared" ca="1" si="809"/>
        <v>5793.8167130079373</v>
      </c>
      <c r="AN1511" s="49">
        <f t="shared" ca="1" si="810"/>
        <v>0</v>
      </c>
      <c r="AO1511" s="15"/>
      <c r="AP1511" s="49">
        <f t="shared" ca="1" si="811"/>
        <v>6893.8050732885995</v>
      </c>
      <c r="AQ1511" s="15">
        <f t="shared" si="821"/>
        <v>11846.971813465634</v>
      </c>
      <c r="AR1511" s="15">
        <f t="shared" si="822"/>
        <v>0</v>
      </c>
      <c r="AS1511" s="15"/>
      <c r="AT1511" s="15"/>
      <c r="AU1511" s="51">
        <f t="shared" si="812"/>
        <v>0</v>
      </c>
      <c r="AV1511" s="51">
        <f t="shared" ca="1" si="813"/>
        <v>21560.668457227275</v>
      </c>
      <c r="AW1511" s="51">
        <f t="shared" ca="1" si="823"/>
        <v>0</v>
      </c>
      <c r="AX1511" s="15">
        <f t="shared" ca="1" si="824"/>
        <v>16607.50171705024</v>
      </c>
      <c r="AY1511" s="51">
        <f t="shared" ca="1" si="825"/>
        <v>-584.89397802165911</v>
      </c>
      <c r="AZ1511" s="52">
        <f t="shared" ca="1" si="814"/>
        <v>0</v>
      </c>
      <c r="BA1511" s="52">
        <f t="shared" ca="1" si="815"/>
        <v>0</v>
      </c>
      <c r="BB1511" s="52">
        <f t="shared" si="826"/>
        <v>0</v>
      </c>
      <c r="BC1511" s="39">
        <f t="shared" si="827"/>
        <v>0</v>
      </c>
      <c r="BD1511" s="51">
        <f t="shared" ca="1" si="828"/>
        <v>0</v>
      </c>
      <c r="BE1511" s="15">
        <f t="shared" ca="1" si="829"/>
        <v>27869.579552494215</v>
      </c>
      <c r="BF1511" s="62">
        <v>-26347.769279418684</v>
      </c>
      <c r="BG1511" s="15">
        <f t="shared" ca="1" si="830"/>
        <v>969725.97751112096</v>
      </c>
      <c r="BH1511" s="15"/>
      <c r="BI1511" s="15"/>
    </row>
    <row r="1512" spans="1:61" ht="11.25" x14ac:dyDescent="0.2">
      <c r="A1512" s="60">
        <v>61008</v>
      </c>
      <c r="B1512" s="20"/>
      <c r="C1512" s="20">
        <v>1</v>
      </c>
      <c r="D1512" s="20">
        <f t="shared" si="816"/>
        <v>6</v>
      </c>
      <c r="E1512" s="47">
        <f t="shared" si="831"/>
        <v>3</v>
      </c>
      <c r="F1512" s="47">
        <f t="shared" si="832"/>
        <v>63</v>
      </c>
      <c r="G1512" s="61" t="s">
        <v>1592</v>
      </c>
      <c r="H1512" s="61">
        <v>1123</v>
      </c>
      <c r="I1512" s="48"/>
      <c r="J1512" s="29">
        <f t="shared" si="817"/>
        <v>1810.2089552238806</v>
      </c>
      <c r="K1512" s="125">
        <v>103656.20000000001</v>
      </c>
      <c r="L1512" s="125">
        <v>523592.74</v>
      </c>
      <c r="M1512" s="125">
        <v>0</v>
      </c>
      <c r="N1512" s="126">
        <f t="shared" si="799"/>
        <v>278833.63260000001</v>
      </c>
      <c r="O1512" s="126">
        <f t="shared" ca="1" si="800"/>
        <v>328696.93181645591</v>
      </c>
      <c r="P1512" s="126">
        <f t="shared" ca="1" si="801"/>
        <v>14959</v>
      </c>
      <c r="Q1512" s="49">
        <f t="shared" si="818"/>
        <v>1</v>
      </c>
      <c r="R1512" s="49">
        <f t="shared" si="819"/>
        <v>0</v>
      </c>
      <c r="S1512" s="49">
        <f ca="1">OFFSET(V!$B$7,D1512,Q1512)*H1512</f>
        <v>8826.7800000000007</v>
      </c>
      <c r="T1512" s="49">
        <f ca="1">IF(R1512&gt;0,OFFSET(V!$I$7,D1512,R1512)*IF(R1512=1,H1512-9300,IF(R1512=2,H1512-18000,IF(R1512=3,H1512-45000,0))),0)</f>
        <v>0</v>
      </c>
      <c r="U1512" s="49">
        <f>IF(AND(I1512=1,H1512&gt;20000,H1512&lt;=45000),H1512*V!$G$7,0)+IF(AND(I1512=1,H1512&gt;45000,H1512&lt;=50000),V!$G$7/5000*(50000-H1512)*H1512,0)</f>
        <v>0</v>
      </c>
      <c r="V1512" s="50">
        <f t="shared" ca="1" si="802"/>
        <v>8826.7800000000007</v>
      </c>
      <c r="W1512" s="51">
        <v>0</v>
      </c>
      <c r="X1512" s="51">
        <v>0</v>
      </c>
      <c r="Y1512" s="52">
        <v>0</v>
      </c>
      <c r="Z1512" s="52">
        <v>3.3950767055488946E-4</v>
      </c>
      <c r="AA1512" s="52">
        <v>0</v>
      </c>
      <c r="AB1512" s="138">
        <f t="shared" si="820"/>
        <v>0</v>
      </c>
      <c r="AC1512" s="52">
        <v>17258.203575690171</v>
      </c>
      <c r="AD1512" s="138">
        <f t="shared" si="803"/>
        <v>0</v>
      </c>
      <c r="AE1512" s="138">
        <f t="shared" si="804"/>
        <v>1123</v>
      </c>
      <c r="AF1512" s="138">
        <f t="shared" si="805"/>
        <v>0</v>
      </c>
      <c r="AG1512" s="138">
        <f t="shared" si="806"/>
        <v>0</v>
      </c>
      <c r="AH1512" s="29"/>
      <c r="AI1512" s="29"/>
      <c r="AJ1512" s="15"/>
      <c r="AK1512" s="51">
        <f t="shared" ca="1" si="807"/>
        <v>743479.80413294246</v>
      </c>
      <c r="AL1512" s="15">
        <f t="shared" ca="1" si="808"/>
        <v>767265.58413294249</v>
      </c>
      <c r="AM1512" s="49">
        <f t="shared" ca="1" si="809"/>
        <v>4925.402095918178</v>
      </c>
      <c r="AN1512" s="49">
        <f t="shared" ca="1" si="810"/>
        <v>0</v>
      </c>
      <c r="AO1512" s="15"/>
      <c r="AP1512" s="49">
        <f t="shared" ca="1" si="811"/>
        <v>10042.624667234379</v>
      </c>
      <c r="AQ1512" s="15">
        <f t="shared" si="821"/>
        <v>17258.203575690171</v>
      </c>
      <c r="AR1512" s="15">
        <f t="shared" si="822"/>
        <v>0</v>
      </c>
      <c r="AS1512" s="15"/>
      <c r="AT1512" s="15"/>
      <c r="AU1512" s="51">
        <f t="shared" si="812"/>
        <v>0</v>
      </c>
      <c r="AV1512" s="51">
        <f t="shared" ca="1" si="813"/>
        <v>18329.016409891166</v>
      </c>
      <c r="AW1512" s="51">
        <f t="shared" ca="1" si="823"/>
        <v>0</v>
      </c>
      <c r="AX1512" s="15">
        <f t="shared" ca="1" si="824"/>
        <v>11113.437501435375</v>
      </c>
      <c r="AY1512" s="51">
        <f t="shared" ca="1" si="825"/>
        <v>-391.40039124826069</v>
      </c>
      <c r="AZ1512" s="52">
        <f t="shared" ca="1" si="814"/>
        <v>0</v>
      </c>
      <c r="BA1512" s="52">
        <f t="shared" ca="1" si="815"/>
        <v>0</v>
      </c>
      <c r="BB1512" s="52">
        <f t="shared" si="826"/>
        <v>0</v>
      </c>
      <c r="BC1512" s="39">
        <f t="shared" si="827"/>
        <v>0</v>
      </c>
      <c r="BD1512" s="51">
        <f t="shared" ca="1" si="828"/>
        <v>0</v>
      </c>
      <c r="BE1512" s="15">
        <f t="shared" ca="1" si="829"/>
        <v>27980.240685877285</v>
      </c>
      <c r="BF1512" s="62">
        <v>-31838.562187424141</v>
      </c>
      <c r="BG1512" s="15">
        <f t="shared" ca="1" si="830"/>
        <v>768332.66472731379</v>
      </c>
      <c r="BH1512" s="15"/>
      <c r="BI1512" s="15"/>
    </row>
    <row r="1513" spans="1:61" ht="11.25" x14ac:dyDescent="0.2">
      <c r="A1513" s="60">
        <v>61012</v>
      </c>
      <c r="B1513" s="20"/>
      <c r="C1513" s="20">
        <v>1</v>
      </c>
      <c r="D1513" s="20">
        <f t="shared" si="816"/>
        <v>6</v>
      </c>
      <c r="E1513" s="47">
        <f t="shared" si="831"/>
        <v>3</v>
      </c>
      <c r="F1513" s="47">
        <f t="shared" si="832"/>
        <v>63</v>
      </c>
      <c r="G1513" s="61" t="s">
        <v>1593</v>
      </c>
      <c r="H1513" s="61">
        <v>2176</v>
      </c>
      <c r="I1513" s="48"/>
      <c r="J1513" s="29">
        <f t="shared" si="817"/>
        <v>3507.5820895522388</v>
      </c>
      <c r="K1513" s="125">
        <v>193967.40000000002</v>
      </c>
      <c r="L1513" s="125">
        <v>649719.69999999995</v>
      </c>
      <c r="M1513" s="125">
        <v>0</v>
      </c>
      <c r="N1513" s="126">
        <f t="shared" si="799"/>
        <v>393047.21100000001</v>
      </c>
      <c r="O1513" s="126">
        <f t="shared" ca="1" si="800"/>
        <v>636905.18578148528</v>
      </c>
      <c r="P1513" s="126">
        <f t="shared" ca="1" si="801"/>
        <v>73157</v>
      </c>
      <c r="Q1513" s="49">
        <f t="shared" si="818"/>
        <v>1</v>
      </c>
      <c r="R1513" s="49">
        <f t="shared" si="819"/>
        <v>0</v>
      </c>
      <c r="S1513" s="49">
        <f ca="1">OFFSET(V!$B$7,D1513,Q1513)*H1513</f>
        <v>17103.36</v>
      </c>
      <c r="T1513" s="49">
        <f ca="1">IF(R1513&gt;0,OFFSET(V!$I$7,D1513,R1513)*IF(R1513=1,H1513-9300,IF(R1513=2,H1513-18000,IF(R1513=3,H1513-45000,0))),0)</f>
        <v>0</v>
      </c>
      <c r="U1513" s="49">
        <f>IF(AND(I1513=1,H1513&gt;20000,H1513&lt;=45000),H1513*V!$G$7,0)+IF(AND(I1513=1,H1513&gt;45000,H1513&lt;=50000),V!$G$7/5000*(50000-H1513)*H1513,0)</f>
        <v>0</v>
      </c>
      <c r="V1513" s="50">
        <f t="shared" ca="1" si="802"/>
        <v>17103.36</v>
      </c>
      <c r="W1513" s="51">
        <v>0</v>
      </c>
      <c r="X1513" s="51">
        <v>0</v>
      </c>
      <c r="Y1513" s="52">
        <v>0</v>
      </c>
      <c r="Z1513" s="52">
        <v>4.3263831570848378E-3</v>
      </c>
      <c r="AA1513" s="52">
        <v>0</v>
      </c>
      <c r="AB1513" s="138">
        <f t="shared" si="820"/>
        <v>0</v>
      </c>
      <c r="AC1513" s="52">
        <v>219923.16447335121</v>
      </c>
      <c r="AD1513" s="138">
        <f t="shared" si="803"/>
        <v>0</v>
      </c>
      <c r="AE1513" s="138">
        <f t="shared" si="804"/>
        <v>2176</v>
      </c>
      <c r="AF1513" s="138">
        <f t="shared" si="805"/>
        <v>0</v>
      </c>
      <c r="AG1513" s="138">
        <f t="shared" si="806"/>
        <v>0</v>
      </c>
      <c r="AH1513" s="29"/>
      <c r="AI1513" s="29"/>
      <c r="AJ1513" s="15"/>
      <c r="AK1513" s="51">
        <f t="shared" ca="1" si="807"/>
        <v>1440616.2544909019</v>
      </c>
      <c r="AL1513" s="15">
        <f t="shared" ca="1" si="808"/>
        <v>1530876.6144909021</v>
      </c>
      <c r="AM1513" s="49">
        <f t="shared" ca="1" si="809"/>
        <v>9543.7889231682602</v>
      </c>
      <c r="AN1513" s="49">
        <f t="shared" ca="1" si="810"/>
        <v>0</v>
      </c>
      <c r="AO1513" s="15"/>
      <c r="AP1513" s="49">
        <f t="shared" ca="1" si="811"/>
        <v>127974.25796664909</v>
      </c>
      <c r="AQ1513" s="15">
        <f t="shared" si="821"/>
        <v>219923.16447335121</v>
      </c>
      <c r="AR1513" s="15">
        <f t="shared" si="822"/>
        <v>0</v>
      </c>
      <c r="AS1513" s="15"/>
      <c r="AT1513" s="15"/>
      <c r="AU1513" s="51">
        <f t="shared" si="812"/>
        <v>0</v>
      </c>
      <c r="AV1513" s="51">
        <f t="shared" ca="1" si="813"/>
        <v>35515.529570724117</v>
      </c>
      <c r="AW1513" s="51">
        <f t="shared" ca="1" si="823"/>
        <v>34441.060488642863</v>
      </c>
      <c r="AX1513" s="15">
        <f t="shared" ca="1" si="824"/>
        <v>0</v>
      </c>
      <c r="AY1513" s="51">
        <f t="shared" ca="1" si="825"/>
        <v>0</v>
      </c>
      <c r="AZ1513" s="52">
        <f t="shared" ca="1" si="814"/>
        <v>0</v>
      </c>
      <c r="BA1513" s="52">
        <f t="shared" ca="1" si="815"/>
        <v>0</v>
      </c>
      <c r="BB1513" s="52">
        <f t="shared" si="826"/>
        <v>0</v>
      </c>
      <c r="BC1513" s="39">
        <f t="shared" si="827"/>
        <v>0</v>
      </c>
      <c r="BD1513" s="51">
        <f t="shared" ca="1" si="828"/>
        <v>0</v>
      </c>
      <c r="BE1513" s="15">
        <f t="shared" ca="1" si="829"/>
        <v>197930.84802601606</v>
      </c>
      <c r="BF1513" s="62">
        <v>-57041.403400744457</v>
      </c>
      <c r="BG1513" s="15">
        <f t="shared" ca="1" si="830"/>
        <v>1681309.8480393419</v>
      </c>
      <c r="BH1513" s="15"/>
      <c r="BI1513" s="15"/>
    </row>
    <row r="1514" spans="1:61" ht="11.25" x14ac:dyDescent="0.2">
      <c r="A1514" s="60">
        <v>61013</v>
      </c>
      <c r="B1514" s="20"/>
      <c r="C1514" s="20">
        <v>1</v>
      </c>
      <c r="D1514" s="20">
        <f t="shared" si="816"/>
        <v>6</v>
      </c>
      <c r="E1514" s="47">
        <f t="shared" si="831"/>
        <v>3</v>
      </c>
      <c r="F1514" s="47">
        <f t="shared" si="832"/>
        <v>63</v>
      </c>
      <c r="G1514" s="61" t="s">
        <v>1594</v>
      </c>
      <c r="H1514" s="61">
        <v>2299</v>
      </c>
      <c r="I1514" s="48"/>
      <c r="J1514" s="29">
        <f t="shared" si="817"/>
        <v>3705.8507462686566</v>
      </c>
      <c r="K1514" s="125">
        <v>112589.3</v>
      </c>
      <c r="L1514" s="125">
        <v>191443.45</v>
      </c>
      <c r="M1514" s="125">
        <v>37615</v>
      </c>
      <c r="N1514" s="126">
        <f t="shared" si="799"/>
        <v>193342.2415</v>
      </c>
      <c r="O1514" s="126">
        <f t="shared" ca="1" si="800"/>
        <v>672906.71972042031</v>
      </c>
      <c r="P1514" s="126">
        <f t="shared" ca="1" si="801"/>
        <v>143869</v>
      </c>
      <c r="Q1514" s="49">
        <f t="shared" si="818"/>
        <v>1</v>
      </c>
      <c r="R1514" s="49">
        <f t="shared" si="819"/>
        <v>0</v>
      </c>
      <c r="S1514" s="49">
        <f ca="1">OFFSET(V!$B$7,D1514,Q1514)*H1514</f>
        <v>18070.14</v>
      </c>
      <c r="T1514" s="49">
        <f ca="1">IF(R1514&gt;0,OFFSET(V!$I$7,D1514,R1514)*IF(R1514=1,H1514-9300,IF(R1514=2,H1514-18000,IF(R1514=3,H1514-45000,0))),0)</f>
        <v>0</v>
      </c>
      <c r="U1514" s="49">
        <f>IF(AND(I1514=1,H1514&gt;20000,H1514&lt;=45000),H1514*V!$G$7,0)+IF(AND(I1514=1,H1514&gt;45000,H1514&lt;=50000),V!$G$7/5000*(50000-H1514)*H1514,0)</f>
        <v>0</v>
      </c>
      <c r="V1514" s="50">
        <f t="shared" ca="1" si="802"/>
        <v>18070.14</v>
      </c>
      <c r="W1514" s="51">
        <v>9788.48</v>
      </c>
      <c r="X1514" s="51">
        <v>0</v>
      </c>
      <c r="Y1514" s="52">
        <v>0</v>
      </c>
      <c r="Z1514" s="52">
        <v>9.164407085360608E-4</v>
      </c>
      <c r="AA1514" s="52">
        <v>14797</v>
      </c>
      <c r="AB1514" s="138">
        <f t="shared" si="820"/>
        <v>13797</v>
      </c>
      <c r="AC1514" s="52">
        <v>46585.457957740102</v>
      </c>
      <c r="AD1514" s="138">
        <f t="shared" si="803"/>
        <v>0</v>
      </c>
      <c r="AE1514" s="138">
        <f t="shared" si="804"/>
        <v>2299</v>
      </c>
      <c r="AF1514" s="138">
        <f t="shared" si="805"/>
        <v>0</v>
      </c>
      <c r="AG1514" s="138">
        <f t="shared" si="806"/>
        <v>0</v>
      </c>
      <c r="AH1514" s="29"/>
      <c r="AI1514" s="29"/>
      <c r="AJ1514" s="15"/>
      <c r="AK1514" s="51">
        <f t="shared" ca="1" si="807"/>
        <v>1522048.1475526576</v>
      </c>
      <c r="AL1514" s="15">
        <f t="shared" ca="1" si="808"/>
        <v>1693775.7675526575</v>
      </c>
      <c r="AM1514" s="49">
        <f t="shared" ca="1" si="809"/>
        <v>10083.258609542201</v>
      </c>
      <c r="AN1514" s="49">
        <f t="shared" ca="1" si="810"/>
        <v>0</v>
      </c>
      <c r="AO1514" s="15"/>
      <c r="AP1514" s="49">
        <f t="shared" ca="1" si="811"/>
        <v>27108.283151776497</v>
      </c>
      <c r="AQ1514" s="15">
        <f t="shared" si="821"/>
        <v>46585.457957740102</v>
      </c>
      <c r="AR1514" s="15">
        <f t="shared" si="822"/>
        <v>0</v>
      </c>
      <c r="AS1514" s="15"/>
      <c r="AT1514" s="15"/>
      <c r="AU1514" s="51">
        <f t="shared" si="812"/>
        <v>6898.5</v>
      </c>
      <c r="AV1514" s="51">
        <f t="shared" ca="1" si="813"/>
        <v>37523.070994069269</v>
      </c>
      <c r="AW1514" s="51">
        <f t="shared" ca="1" si="823"/>
        <v>0</v>
      </c>
      <c r="AX1514" s="15">
        <f t="shared" ca="1" si="824"/>
        <v>24944.396188105675</v>
      </c>
      <c r="AY1514" s="51">
        <f t="shared" ca="1" si="825"/>
        <v>-878.50824069647172</v>
      </c>
      <c r="AZ1514" s="52">
        <f t="shared" ca="1" si="814"/>
        <v>0</v>
      </c>
      <c r="BA1514" s="52">
        <f t="shared" ca="1" si="815"/>
        <v>0</v>
      </c>
      <c r="BB1514" s="52">
        <f t="shared" si="826"/>
        <v>0</v>
      </c>
      <c r="BC1514" s="39">
        <f t="shared" si="827"/>
        <v>0</v>
      </c>
      <c r="BD1514" s="51">
        <f t="shared" ca="1" si="828"/>
        <v>0</v>
      </c>
      <c r="BE1514" s="15">
        <f t="shared" ca="1" si="829"/>
        <v>70651.345905149312</v>
      </c>
      <c r="BF1514" s="62">
        <v>-45718.541690491547</v>
      </c>
      <c r="BG1514" s="15">
        <f t="shared" ca="1" si="830"/>
        <v>1728791.8303768574</v>
      </c>
      <c r="BH1514" s="15"/>
      <c r="BI1514" s="15"/>
    </row>
    <row r="1515" spans="1:61" ht="11.25" x14ac:dyDescent="0.2">
      <c r="A1515" s="60">
        <v>61016</v>
      </c>
      <c r="B1515" s="20"/>
      <c r="C1515" s="20">
        <v>1</v>
      </c>
      <c r="D1515" s="20">
        <f t="shared" si="816"/>
        <v>6</v>
      </c>
      <c r="E1515" s="47">
        <f t="shared" si="831"/>
        <v>3</v>
      </c>
      <c r="F1515" s="47">
        <f t="shared" si="832"/>
        <v>63</v>
      </c>
      <c r="G1515" s="61" t="s">
        <v>1595</v>
      </c>
      <c r="H1515" s="61">
        <v>2011</v>
      </c>
      <c r="I1515" s="48"/>
      <c r="J1515" s="29">
        <f t="shared" si="817"/>
        <v>3241.6119402985073</v>
      </c>
      <c r="K1515" s="125">
        <v>113871.90000000001</v>
      </c>
      <c r="L1515" s="125">
        <v>151976.95000000001</v>
      </c>
      <c r="M1515" s="125">
        <v>36676</v>
      </c>
      <c r="N1515" s="126">
        <f t="shared" si="799"/>
        <v>177934.77850000001</v>
      </c>
      <c r="O1515" s="126">
        <f t="shared" ca="1" si="800"/>
        <v>588610.44513169432</v>
      </c>
      <c r="P1515" s="126">
        <f t="shared" ca="1" si="801"/>
        <v>123203</v>
      </c>
      <c r="Q1515" s="49">
        <f t="shared" si="818"/>
        <v>1</v>
      </c>
      <c r="R1515" s="49">
        <f t="shared" si="819"/>
        <v>0</v>
      </c>
      <c r="S1515" s="49">
        <f ca="1">OFFSET(V!$B$7,D1515,Q1515)*H1515</f>
        <v>15806.460000000001</v>
      </c>
      <c r="T1515" s="49">
        <f ca="1">IF(R1515&gt;0,OFFSET(V!$I$7,D1515,R1515)*IF(R1515=1,H1515-9300,IF(R1515=2,H1515-18000,IF(R1515=3,H1515-45000,0))),0)</f>
        <v>0</v>
      </c>
      <c r="U1515" s="49">
        <f>IF(AND(I1515=1,H1515&gt;20000,H1515&lt;=45000),H1515*V!$G$7,0)+IF(AND(I1515=1,H1515&gt;45000,H1515&lt;=50000),V!$G$7/5000*(50000-H1515)*H1515,0)</f>
        <v>0</v>
      </c>
      <c r="V1515" s="50">
        <f t="shared" ca="1" si="802"/>
        <v>15806.460000000001</v>
      </c>
      <c r="W1515" s="51">
        <v>0</v>
      </c>
      <c r="X1515" s="51">
        <v>0</v>
      </c>
      <c r="Y1515" s="52">
        <v>0</v>
      </c>
      <c r="Z1515" s="52">
        <v>7.377072223354827E-4</v>
      </c>
      <c r="AA1515" s="52">
        <v>0</v>
      </c>
      <c r="AB1515" s="138">
        <f t="shared" si="820"/>
        <v>0</v>
      </c>
      <c r="AC1515" s="52">
        <v>37499.893305840182</v>
      </c>
      <c r="AD1515" s="138">
        <f t="shared" si="803"/>
        <v>0</v>
      </c>
      <c r="AE1515" s="138">
        <f t="shared" si="804"/>
        <v>2011</v>
      </c>
      <c r="AF1515" s="138">
        <f t="shared" si="805"/>
        <v>0</v>
      </c>
      <c r="AG1515" s="138">
        <f t="shared" si="806"/>
        <v>0</v>
      </c>
      <c r="AH1515" s="29"/>
      <c r="AI1515" s="29"/>
      <c r="AJ1515" s="15"/>
      <c r="AK1515" s="51">
        <f t="shared" ca="1" si="807"/>
        <v>1331378.349164156</v>
      </c>
      <c r="AL1515" s="15">
        <f t="shared" ca="1" si="808"/>
        <v>1470387.809164156</v>
      </c>
      <c r="AM1515" s="49">
        <f t="shared" ca="1" si="809"/>
        <v>8820.1100755934604</v>
      </c>
      <c r="AN1515" s="49">
        <f t="shared" ca="1" si="810"/>
        <v>0</v>
      </c>
      <c r="AO1515" s="15"/>
      <c r="AP1515" s="49">
        <f t="shared" ca="1" si="811"/>
        <v>21821.353067266005</v>
      </c>
      <c r="AQ1515" s="15">
        <f t="shared" si="821"/>
        <v>37499.893305840182</v>
      </c>
      <c r="AR1515" s="15">
        <f t="shared" si="822"/>
        <v>0</v>
      </c>
      <c r="AS1515" s="15"/>
      <c r="AT1515" s="15"/>
      <c r="AU1515" s="51">
        <f t="shared" si="812"/>
        <v>0</v>
      </c>
      <c r="AV1515" s="51">
        <f t="shared" ca="1" si="813"/>
        <v>32822.486197944025</v>
      </c>
      <c r="AW1515" s="51">
        <f t="shared" ca="1" si="823"/>
        <v>0</v>
      </c>
      <c r="AX1515" s="15">
        <f t="shared" ca="1" si="824"/>
        <v>17143.945959369848</v>
      </c>
      <c r="AY1515" s="51">
        <f t="shared" ca="1" si="825"/>
        <v>-603.78682609856185</v>
      </c>
      <c r="AZ1515" s="52">
        <f t="shared" ca="1" si="814"/>
        <v>0</v>
      </c>
      <c r="BA1515" s="52">
        <f t="shared" ca="1" si="815"/>
        <v>0</v>
      </c>
      <c r="BB1515" s="52">
        <f t="shared" si="826"/>
        <v>0</v>
      </c>
      <c r="BC1515" s="39">
        <f t="shared" si="827"/>
        <v>0</v>
      </c>
      <c r="BD1515" s="51">
        <f t="shared" ca="1" si="828"/>
        <v>0</v>
      </c>
      <c r="BE1515" s="15">
        <f t="shared" ca="1" si="829"/>
        <v>54040.052439111467</v>
      </c>
      <c r="BF1515" s="62">
        <v>-36989.70337628555</v>
      </c>
      <c r="BG1515" s="15">
        <f t="shared" ca="1" si="830"/>
        <v>1496258.2683025755</v>
      </c>
      <c r="BH1515" s="15"/>
      <c r="BI1515" s="15"/>
    </row>
    <row r="1516" spans="1:61" ht="11.25" x14ac:dyDescent="0.2">
      <c r="A1516" s="60">
        <v>61017</v>
      </c>
      <c r="B1516" s="20"/>
      <c r="C1516" s="20">
        <v>1</v>
      </c>
      <c r="D1516" s="20">
        <f t="shared" si="816"/>
        <v>6</v>
      </c>
      <c r="E1516" s="47">
        <f t="shared" si="831"/>
        <v>3</v>
      </c>
      <c r="F1516" s="47">
        <f t="shared" si="832"/>
        <v>63</v>
      </c>
      <c r="G1516" s="61" t="s">
        <v>1596</v>
      </c>
      <c r="H1516" s="61">
        <v>1400</v>
      </c>
      <c r="I1516" s="48"/>
      <c r="J1516" s="29">
        <f t="shared" si="817"/>
        <v>2256.7164179104479</v>
      </c>
      <c r="K1516" s="125">
        <v>73517.75</v>
      </c>
      <c r="L1516" s="125">
        <v>80020.78</v>
      </c>
      <c r="M1516" s="125">
        <v>38811</v>
      </c>
      <c r="N1516" s="126">
        <f t="shared" si="799"/>
        <v>122951.8842</v>
      </c>
      <c r="O1516" s="126">
        <f t="shared" ca="1" si="800"/>
        <v>409773.55702852918</v>
      </c>
      <c r="P1516" s="126">
        <f t="shared" ca="1" si="801"/>
        <v>86047</v>
      </c>
      <c r="Q1516" s="49">
        <f t="shared" si="818"/>
        <v>1</v>
      </c>
      <c r="R1516" s="49">
        <f t="shared" si="819"/>
        <v>0</v>
      </c>
      <c r="S1516" s="49">
        <f ca="1">OFFSET(V!$B$7,D1516,Q1516)*H1516</f>
        <v>11004</v>
      </c>
      <c r="T1516" s="49">
        <f ca="1">IF(R1516&gt;0,OFFSET(V!$I$7,D1516,R1516)*IF(R1516=1,H1516-9300,IF(R1516=2,H1516-18000,IF(R1516=3,H1516-45000,0))),0)</f>
        <v>0</v>
      </c>
      <c r="U1516" s="49">
        <f>IF(AND(I1516=1,H1516&gt;20000,H1516&lt;=45000),H1516*V!$G$7,0)+IF(AND(I1516=1,H1516&gt;45000,H1516&lt;=50000),V!$G$7/5000*(50000-H1516)*H1516,0)</f>
        <v>0</v>
      </c>
      <c r="V1516" s="50">
        <f t="shared" ca="1" si="802"/>
        <v>11004</v>
      </c>
      <c r="W1516" s="51">
        <v>0</v>
      </c>
      <c r="X1516" s="51">
        <v>0</v>
      </c>
      <c r="Y1516" s="52">
        <v>0</v>
      </c>
      <c r="Z1516" s="52">
        <v>6.3009340447298372E-4</v>
      </c>
      <c r="AA1516" s="52">
        <v>0</v>
      </c>
      <c r="AB1516" s="138">
        <f t="shared" si="820"/>
        <v>0</v>
      </c>
      <c r="AC1516" s="52">
        <v>32029.556882533991</v>
      </c>
      <c r="AD1516" s="138">
        <f t="shared" si="803"/>
        <v>0</v>
      </c>
      <c r="AE1516" s="138">
        <f t="shared" si="804"/>
        <v>1400</v>
      </c>
      <c r="AF1516" s="138">
        <f t="shared" si="805"/>
        <v>0</v>
      </c>
      <c r="AG1516" s="138">
        <f t="shared" si="806"/>
        <v>0</v>
      </c>
      <c r="AH1516" s="29"/>
      <c r="AI1516" s="29"/>
      <c r="AJ1516" s="15"/>
      <c r="AK1516" s="51">
        <f t="shared" ca="1" si="807"/>
        <v>926867.07549966115</v>
      </c>
      <c r="AL1516" s="15">
        <f t="shared" ca="1" si="808"/>
        <v>1023918.0754996612</v>
      </c>
      <c r="AM1516" s="49">
        <f t="shared" ca="1" si="809"/>
        <v>6140.3053733619317</v>
      </c>
      <c r="AN1516" s="49">
        <f t="shared" ca="1" si="810"/>
        <v>0</v>
      </c>
      <c r="AO1516" s="15"/>
      <c r="AP1516" s="49">
        <f t="shared" ca="1" si="811"/>
        <v>18638.140210735055</v>
      </c>
      <c r="AQ1516" s="15">
        <f t="shared" si="821"/>
        <v>32029.556882533991</v>
      </c>
      <c r="AR1516" s="15">
        <f t="shared" si="822"/>
        <v>0</v>
      </c>
      <c r="AS1516" s="15"/>
      <c r="AT1516" s="15"/>
      <c r="AU1516" s="51">
        <f t="shared" si="812"/>
        <v>0</v>
      </c>
      <c r="AV1516" s="51">
        <f t="shared" ca="1" si="813"/>
        <v>22850.064981164411</v>
      </c>
      <c r="AW1516" s="51">
        <f t="shared" ca="1" si="823"/>
        <v>0</v>
      </c>
      <c r="AX1516" s="15">
        <f t="shared" ca="1" si="824"/>
        <v>9458.6483093654788</v>
      </c>
      <c r="AY1516" s="51">
        <f t="shared" ca="1" si="825"/>
        <v>-333.120931168884</v>
      </c>
      <c r="AZ1516" s="52">
        <f t="shared" ca="1" si="814"/>
        <v>0</v>
      </c>
      <c r="BA1516" s="52">
        <f t="shared" ca="1" si="815"/>
        <v>0</v>
      </c>
      <c r="BB1516" s="52">
        <f t="shared" si="826"/>
        <v>0</v>
      </c>
      <c r="BC1516" s="39">
        <f t="shared" si="827"/>
        <v>0</v>
      </c>
      <c r="BD1516" s="51">
        <f t="shared" ca="1" si="828"/>
        <v>0</v>
      </c>
      <c r="BE1516" s="15">
        <f t="shared" ca="1" si="829"/>
        <v>41155.084260730582</v>
      </c>
      <c r="BF1516" s="62">
        <v>-25269.444592868891</v>
      </c>
      <c r="BG1516" s="15">
        <f t="shared" ca="1" si="830"/>
        <v>1045944.0205408847</v>
      </c>
      <c r="BH1516" s="15"/>
      <c r="BI1516" s="15"/>
    </row>
    <row r="1517" spans="1:61" ht="11.25" x14ac:dyDescent="0.2">
      <c r="A1517" s="60">
        <v>61019</v>
      </c>
      <c r="B1517" s="20"/>
      <c r="C1517" s="20">
        <v>1</v>
      </c>
      <c r="D1517" s="20">
        <f t="shared" si="816"/>
        <v>6</v>
      </c>
      <c r="E1517" s="47">
        <f t="shared" si="831"/>
        <v>3</v>
      </c>
      <c r="F1517" s="47">
        <f t="shared" si="832"/>
        <v>63</v>
      </c>
      <c r="G1517" s="61" t="s">
        <v>1597</v>
      </c>
      <c r="H1517" s="61">
        <v>1212</v>
      </c>
      <c r="I1517" s="48"/>
      <c r="J1517" s="29">
        <f t="shared" si="817"/>
        <v>1953.6716417910447</v>
      </c>
      <c r="K1517" s="125">
        <v>62206.549999999996</v>
      </c>
      <c r="L1517" s="125">
        <v>68171.16</v>
      </c>
      <c r="M1517" s="125">
        <v>35852</v>
      </c>
      <c r="N1517" s="126">
        <f t="shared" si="799"/>
        <v>107227.4684</v>
      </c>
      <c r="O1517" s="126">
        <f t="shared" ca="1" si="800"/>
        <v>354746.82222755521</v>
      </c>
      <c r="P1517" s="126">
        <f t="shared" ca="1" si="801"/>
        <v>74256</v>
      </c>
      <c r="Q1517" s="49">
        <f t="shared" si="818"/>
        <v>1</v>
      </c>
      <c r="R1517" s="49">
        <f t="shared" si="819"/>
        <v>0</v>
      </c>
      <c r="S1517" s="49">
        <f ca="1">OFFSET(V!$B$7,D1517,Q1517)*H1517</f>
        <v>9526.32</v>
      </c>
      <c r="T1517" s="49">
        <f ca="1">IF(R1517&gt;0,OFFSET(V!$I$7,D1517,R1517)*IF(R1517=1,H1517-9300,IF(R1517=2,H1517-18000,IF(R1517=3,H1517-45000,0))),0)</f>
        <v>0</v>
      </c>
      <c r="U1517" s="49">
        <f>IF(AND(I1517=1,H1517&gt;20000,H1517&lt;=45000),H1517*V!$G$7,0)+IF(AND(I1517=1,H1517&gt;45000,H1517&lt;=50000),V!$G$7/5000*(50000-H1517)*H1517,0)</f>
        <v>0</v>
      </c>
      <c r="V1517" s="50">
        <f t="shared" ca="1" si="802"/>
        <v>9526.32</v>
      </c>
      <c r="W1517" s="51">
        <v>0</v>
      </c>
      <c r="X1517" s="51">
        <v>0</v>
      </c>
      <c r="Y1517" s="52">
        <v>0</v>
      </c>
      <c r="Z1517" s="52">
        <v>7.797117904589781E-4</v>
      </c>
      <c r="AA1517" s="52">
        <v>23699</v>
      </c>
      <c r="AB1517" s="138">
        <f t="shared" si="820"/>
        <v>22699</v>
      </c>
      <c r="AC1517" s="52">
        <v>39635.112774076108</v>
      </c>
      <c r="AD1517" s="138">
        <f t="shared" si="803"/>
        <v>0</v>
      </c>
      <c r="AE1517" s="138">
        <f t="shared" si="804"/>
        <v>1212</v>
      </c>
      <c r="AF1517" s="138">
        <f t="shared" si="805"/>
        <v>0</v>
      </c>
      <c r="AG1517" s="138">
        <f t="shared" si="806"/>
        <v>0</v>
      </c>
      <c r="AH1517" s="29"/>
      <c r="AI1517" s="29"/>
      <c r="AJ1517" s="15"/>
      <c r="AK1517" s="51">
        <f t="shared" ca="1" si="807"/>
        <v>802402.068218278</v>
      </c>
      <c r="AL1517" s="15">
        <f t="shared" ca="1" si="808"/>
        <v>886184.38821827795</v>
      </c>
      <c r="AM1517" s="49">
        <f t="shared" ca="1" si="809"/>
        <v>5315.7500803676157</v>
      </c>
      <c r="AN1517" s="49">
        <f t="shared" ca="1" si="810"/>
        <v>0</v>
      </c>
      <c r="AO1517" s="15"/>
      <c r="AP1517" s="49">
        <f t="shared" ca="1" si="811"/>
        <v>23063.846679513692</v>
      </c>
      <c r="AQ1517" s="15">
        <f t="shared" si="821"/>
        <v>39635.112774076108</v>
      </c>
      <c r="AR1517" s="15">
        <f t="shared" si="822"/>
        <v>0</v>
      </c>
      <c r="AS1517" s="15"/>
      <c r="AT1517" s="15"/>
      <c r="AU1517" s="51">
        <f t="shared" si="812"/>
        <v>11349.5</v>
      </c>
      <c r="AV1517" s="51">
        <f t="shared" ca="1" si="813"/>
        <v>19781.627683693761</v>
      </c>
      <c r="AW1517" s="51">
        <f t="shared" ca="1" si="823"/>
        <v>0</v>
      </c>
      <c r="AX1517" s="15">
        <f t="shared" ca="1" si="824"/>
        <v>14559.861589131346</v>
      </c>
      <c r="AY1517" s="51">
        <f t="shared" ca="1" si="825"/>
        <v>-512.77883389099918</v>
      </c>
      <c r="AZ1517" s="52">
        <f t="shared" ca="1" si="814"/>
        <v>0</v>
      </c>
      <c r="BA1517" s="52">
        <f t="shared" ca="1" si="815"/>
        <v>0</v>
      </c>
      <c r="BB1517" s="52">
        <f t="shared" si="826"/>
        <v>0</v>
      </c>
      <c r="BC1517" s="39">
        <f t="shared" si="827"/>
        <v>0</v>
      </c>
      <c r="BD1517" s="51">
        <f t="shared" ca="1" si="828"/>
        <v>0</v>
      </c>
      <c r="BE1517" s="15">
        <f t="shared" ca="1" si="829"/>
        <v>53682.195529316457</v>
      </c>
      <c r="BF1517" s="62">
        <v>-23440.840425698501</v>
      </c>
      <c r="BG1517" s="15">
        <f t="shared" ca="1" si="830"/>
        <v>921741.4934022635</v>
      </c>
      <c r="BH1517" s="15"/>
      <c r="BI1517" s="15"/>
    </row>
    <row r="1518" spans="1:61" ht="11.25" x14ac:dyDescent="0.2">
      <c r="A1518" s="60">
        <v>61020</v>
      </c>
      <c r="B1518" s="20"/>
      <c r="C1518" s="20">
        <v>1</v>
      </c>
      <c r="D1518" s="20">
        <f t="shared" si="816"/>
        <v>6</v>
      </c>
      <c r="E1518" s="47">
        <f t="shared" si="831"/>
        <v>3</v>
      </c>
      <c r="F1518" s="47">
        <f t="shared" si="832"/>
        <v>63</v>
      </c>
      <c r="G1518" s="61" t="s">
        <v>1598</v>
      </c>
      <c r="H1518" s="61">
        <v>1224</v>
      </c>
      <c r="I1518" s="48"/>
      <c r="J1518" s="29">
        <f t="shared" si="817"/>
        <v>1973.0149253731342</v>
      </c>
      <c r="K1518" s="125">
        <v>81969.950000000012</v>
      </c>
      <c r="L1518" s="125">
        <v>260710.92</v>
      </c>
      <c r="M1518" s="125">
        <v>0</v>
      </c>
      <c r="N1518" s="126">
        <f t="shared" si="799"/>
        <v>160695.62280000001</v>
      </c>
      <c r="O1518" s="126">
        <f t="shared" ca="1" si="800"/>
        <v>358259.16700208548</v>
      </c>
      <c r="P1518" s="126">
        <f t="shared" ca="1" si="801"/>
        <v>59269</v>
      </c>
      <c r="Q1518" s="49">
        <f t="shared" si="818"/>
        <v>1</v>
      </c>
      <c r="R1518" s="49">
        <f t="shared" si="819"/>
        <v>0</v>
      </c>
      <c r="S1518" s="49">
        <f ca="1">OFFSET(V!$B$7,D1518,Q1518)*H1518</f>
        <v>9620.6400000000012</v>
      </c>
      <c r="T1518" s="49">
        <f ca="1">IF(R1518&gt;0,OFFSET(V!$I$7,D1518,R1518)*IF(R1518=1,H1518-9300,IF(R1518=2,H1518-18000,IF(R1518=3,H1518-45000,0))),0)</f>
        <v>0</v>
      </c>
      <c r="U1518" s="49">
        <f>IF(AND(I1518=1,H1518&gt;20000,H1518&lt;=45000),H1518*V!$G$7,0)+IF(AND(I1518=1,H1518&gt;45000,H1518&lt;=50000),V!$G$7/5000*(50000-H1518)*H1518,0)</f>
        <v>0</v>
      </c>
      <c r="V1518" s="50">
        <f t="shared" ca="1" si="802"/>
        <v>9620.6400000000012</v>
      </c>
      <c r="W1518" s="51">
        <v>0</v>
      </c>
      <c r="X1518" s="51">
        <v>0</v>
      </c>
      <c r="Y1518" s="52">
        <v>0</v>
      </c>
      <c r="Z1518" s="52">
        <v>5.3279613746172439E-4</v>
      </c>
      <c r="AA1518" s="52">
        <v>0</v>
      </c>
      <c r="AB1518" s="138">
        <f t="shared" si="820"/>
        <v>0</v>
      </c>
      <c r="AC1518" s="52">
        <v>27083.641997329301</v>
      </c>
      <c r="AD1518" s="138">
        <f t="shared" si="803"/>
        <v>0</v>
      </c>
      <c r="AE1518" s="138">
        <f t="shared" si="804"/>
        <v>1224</v>
      </c>
      <c r="AF1518" s="138">
        <f t="shared" si="805"/>
        <v>0</v>
      </c>
      <c r="AG1518" s="138">
        <f t="shared" si="806"/>
        <v>0</v>
      </c>
      <c r="AH1518" s="29"/>
      <c r="AI1518" s="29"/>
      <c r="AJ1518" s="15"/>
      <c r="AK1518" s="51">
        <f t="shared" ca="1" si="807"/>
        <v>810346.64315113227</v>
      </c>
      <c r="AL1518" s="15">
        <f t="shared" ca="1" si="808"/>
        <v>879236.28315113229</v>
      </c>
      <c r="AM1518" s="49">
        <f t="shared" ca="1" si="809"/>
        <v>5368.3812692821466</v>
      </c>
      <c r="AN1518" s="49">
        <f t="shared" ca="1" si="810"/>
        <v>0</v>
      </c>
      <c r="AO1518" s="15"/>
      <c r="AP1518" s="49">
        <f t="shared" ca="1" si="811"/>
        <v>15760.090556820714</v>
      </c>
      <c r="AQ1518" s="15">
        <f t="shared" si="821"/>
        <v>27083.641997329301</v>
      </c>
      <c r="AR1518" s="15">
        <f t="shared" si="822"/>
        <v>0</v>
      </c>
      <c r="AS1518" s="15"/>
      <c r="AT1518" s="15"/>
      <c r="AU1518" s="51">
        <f t="shared" si="812"/>
        <v>0</v>
      </c>
      <c r="AV1518" s="51">
        <f t="shared" ca="1" si="813"/>
        <v>19977.485383532312</v>
      </c>
      <c r="AW1518" s="51">
        <f t="shared" ca="1" si="823"/>
        <v>0</v>
      </c>
      <c r="AX1518" s="15">
        <f t="shared" ca="1" si="824"/>
        <v>8653.9339430237233</v>
      </c>
      <c r="AY1518" s="51">
        <f t="shared" ca="1" si="825"/>
        <v>-304.77996845697965</v>
      </c>
      <c r="AZ1518" s="52">
        <f t="shared" ca="1" si="814"/>
        <v>0</v>
      </c>
      <c r="BA1518" s="52">
        <f t="shared" ca="1" si="815"/>
        <v>0</v>
      </c>
      <c r="BB1518" s="52">
        <f t="shared" si="826"/>
        <v>0</v>
      </c>
      <c r="BC1518" s="39">
        <f t="shared" si="827"/>
        <v>0</v>
      </c>
      <c r="BD1518" s="51">
        <f t="shared" ca="1" si="828"/>
        <v>0</v>
      </c>
      <c r="BE1518" s="15">
        <f t="shared" ca="1" si="829"/>
        <v>35432.795971896048</v>
      </c>
      <c r="BF1518" s="62">
        <v>-26182.241432276587</v>
      </c>
      <c r="BG1518" s="15">
        <f t="shared" ca="1" si="830"/>
        <v>893855.21896003396</v>
      </c>
      <c r="BH1518" s="15"/>
      <c r="BI1518" s="15"/>
    </row>
    <row r="1519" spans="1:61" ht="11.25" x14ac:dyDescent="0.2">
      <c r="A1519" s="60">
        <v>61021</v>
      </c>
      <c r="B1519" s="20"/>
      <c r="C1519" s="20">
        <v>1</v>
      </c>
      <c r="D1519" s="20">
        <f t="shared" si="816"/>
        <v>6</v>
      </c>
      <c r="E1519" s="47">
        <f t="shared" si="831"/>
        <v>3</v>
      </c>
      <c r="F1519" s="47">
        <f t="shared" si="832"/>
        <v>63</v>
      </c>
      <c r="G1519" s="61" t="s">
        <v>1599</v>
      </c>
      <c r="H1519" s="61">
        <v>2026</v>
      </c>
      <c r="I1519" s="48"/>
      <c r="J1519" s="29">
        <f t="shared" si="817"/>
        <v>3265.7910447761192</v>
      </c>
      <c r="K1519" s="125">
        <v>179266.95</v>
      </c>
      <c r="L1519" s="125">
        <v>1334388.5</v>
      </c>
      <c r="M1519" s="125">
        <v>0</v>
      </c>
      <c r="N1519" s="126">
        <f t="shared" si="799"/>
        <v>649483.71900000004</v>
      </c>
      <c r="O1519" s="126">
        <f t="shared" ca="1" si="800"/>
        <v>593000.87609985715</v>
      </c>
      <c r="P1519" s="126">
        <f t="shared" ca="1" si="801"/>
        <v>0</v>
      </c>
      <c r="Q1519" s="49">
        <f t="shared" si="818"/>
        <v>1</v>
      </c>
      <c r="R1519" s="49">
        <f t="shared" si="819"/>
        <v>0</v>
      </c>
      <c r="S1519" s="49">
        <f ca="1">OFFSET(V!$B$7,D1519,Q1519)*H1519</f>
        <v>15924.36</v>
      </c>
      <c r="T1519" s="49">
        <f ca="1">IF(R1519&gt;0,OFFSET(V!$I$7,D1519,R1519)*IF(R1519=1,H1519-9300,IF(R1519=2,H1519-18000,IF(R1519=3,H1519-45000,0))),0)</f>
        <v>0</v>
      </c>
      <c r="U1519" s="49">
        <f>IF(AND(I1519=1,H1519&gt;20000,H1519&lt;=45000),H1519*V!$G$7,0)+IF(AND(I1519=1,H1519&gt;45000,H1519&lt;=50000),V!$G$7/5000*(50000-H1519)*H1519,0)</f>
        <v>0</v>
      </c>
      <c r="V1519" s="50">
        <f t="shared" ca="1" si="802"/>
        <v>15924.36</v>
      </c>
      <c r="W1519" s="51">
        <v>0</v>
      </c>
      <c r="X1519" s="51">
        <v>0</v>
      </c>
      <c r="Y1519" s="52">
        <v>0</v>
      </c>
      <c r="Z1519" s="52">
        <v>1.8291990596937756E-3</v>
      </c>
      <c r="AA1519" s="52">
        <v>10792</v>
      </c>
      <c r="AB1519" s="138">
        <f t="shared" si="820"/>
        <v>9792</v>
      </c>
      <c r="AC1519" s="52">
        <v>92983.730532687317</v>
      </c>
      <c r="AD1519" s="138">
        <f t="shared" si="803"/>
        <v>0</v>
      </c>
      <c r="AE1519" s="138">
        <f t="shared" si="804"/>
        <v>2026</v>
      </c>
      <c r="AF1519" s="138">
        <f t="shared" si="805"/>
        <v>0</v>
      </c>
      <c r="AG1519" s="138">
        <f t="shared" si="806"/>
        <v>0</v>
      </c>
      <c r="AH1519" s="29"/>
      <c r="AI1519" s="29"/>
      <c r="AJ1519" s="15"/>
      <c r="AK1519" s="51">
        <f t="shared" ca="1" si="807"/>
        <v>1341309.0678302238</v>
      </c>
      <c r="AL1519" s="15">
        <f t="shared" ca="1" si="808"/>
        <v>1357233.4278302239</v>
      </c>
      <c r="AM1519" s="49">
        <f t="shared" ca="1" si="809"/>
        <v>8885.8990617366253</v>
      </c>
      <c r="AN1519" s="49">
        <f t="shared" ca="1" si="810"/>
        <v>0</v>
      </c>
      <c r="AO1519" s="15"/>
      <c r="AP1519" s="49">
        <f t="shared" ca="1" si="811"/>
        <v>54107.64230492607</v>
      </c>
      <c r="AQ1519" s="15">
        <f t="shared" si="821"/>
        <v>92983.730532687317</v>
      </c>
      <c r="AR1519" s="15">
        <f t="shared" si="822"/>
        <v>0</v>
      </c>
      <c r="AS1519" s="15"/>
      <c r="AT1519" s="15"/>
      <c r="AU1519" s="51">
        <f t="shared" si="812"/>
        <v>4896</v>
      </c>
      <c r="AV1519" s="51">
        <f t="shared" ca="1" si="813"/>
        <v>33067.30832274221</v>
      </c>
      <c r="AW1519" s="51">
        <f t="shared" ca="1" si="823"/>
        <v>0</v>
      </c>
      <c r="AX1519" s="15">
        <f t="shared" ca="1" si="824"/>
        <v>0</v>
      </c>
      <c r="AY1519" s="51">
        <f t="shared" ca="1" si="825"/>
        <v>0</v>
      </c>
      <c r="AZ1519" s="52">
        <f t="shared" ca="1" si="814"/>
        <v>0</v>
      </c>
      <c r="BA1519" s="52">
        <f t="shared" ca="1" si="815"/>
        <v>0</v>
      </c>
      <c r="BB1519" s="52">
        <f t="shared" si="826"/>
        <v>0</v>
      </c>
      <c r="BC1519" s="39">
        <f t="shared" si="827"/>
        <v>0</v>
      </c>
      <c r="BD1519" s="51">
        <f t="shared" ca="1" si="828"/>
        <v>0</v>
      </c>
      <c r="BE1519" s="15">
        <f t="shared" ca="1" si="829"/>
        <v>92070.950627668281</v>
      </c>
      <c r="BF1519" s="62">
        <v>-63163.454522740161</v>
      </c>
      <c r="BG1519" s="15">
        <f t="shared" ca="1" si="830"/>
        <v>1395026.8229968888</v>
      </c>
      <c r="BH1519" s="15"/>
      <c r="BI1519" s="15"/>
    </row>
    <row r="1520" spans="1:61" ht="11.25" x14ac:dyDescent="0.2">
      <c r="A1520" s="60">
        <v>61024</v>
      </c>
      <c r="B1520" s="20"/>
      <c r="C1520" s="20">
        <v>1</v>
      </c>
      <c r="D1520" s="20">
        <f t="shared" si="816"/>
        <v>6</v>
      </c>
      <c r="E1520" s="47">
        <f t="shared" si="831"/>
        <v>3</v>
      </c>
      <c r="F1520" s="47">
        <f t="shared" si="832"/>
        <v>63</v>
      </c>
      <c r="G1520" s="61" t="s">
        <v>1600</v>
      </c>
      <c r="H1520" s="61">
        <v>2192</v>
      </c>
      <c r="I1520" s="48"/>
      <c r="J1520" s="29">
        <f t="shared" si="817"/>
        <v>3533.373134328358</v>
      </c>
      <c r="K1520" s="125">
        <v>83552.05</v>
      </c>
      <c r="L1520" s="125">
        <v>148112.81</v>
      </c>
      <c r="M1520" s="125">
        <v>43296</v>
      </c>
      <c r="N1520" s="126">
        <f t="shared" si="799"/>
        <v>161217.4719</v>
      </c>
      <c r="O1520" s="126">
        <f t="shared" ca="1" si="800"/>
        <v>641588.3121475256</v>
      </c>
      <c r="P1520" s="126">
        <f t="shared" ca="1" si="801"/>
        <v>144111</v>
      </c>
      <c r="Q1520" s="49">
        <f t="shared" si="818"/>
        <v>1</v>
      </c>
      <c r="R1520" s="49">
        <f t="shared" si="819"/>
        <v>0</v>
      </c>
      <c r="S1520" s="49">
        <f ca="1">OFFSET(V!$B$7,D1520,Q1520)*H1520</f>
        <v>17229.12</v>
      </c>
      <c r="T1520" s="49">
        <f ca="1">IF(R1520&gt;0,OFFSET(V!$I$7,D1520,R1520)*IF(R1520=1,H1520-9300,IF(R1520=2,H1520-18000,IF(R1520=3,H1520-45000,0))),0)</f>
        <v>0</v>
      </c>
      <c r="U1520" s="49">
        <f>IF(AND(I1520=1,H1520&gt;20000,H1520&lt;=45000),H1520*V!$G$7,0)+IF(AND(I1520=1,H1520&gt;45000,H1520&lt;=50000),V!$G$7/5000*(50000-H1520)*H1520,0)</f>
        <v>0</v>
      </c>
      <c r="V1520" s="50">
        <f t="shared" ca="1" si="802"/>
        <v>17229.12</v>
      </c>
      <c r="W1520" s="51">
        <v>9913.2800000000007</v>
      </c>
      <c r="X1520" s="51">
        <v>0</v>
      </c>
      <c r="Y1520" s="52">
        <v>0</v>
      </c>
      <c r="Z1520" s="52">
        <v>8.5611360639890064E-4</v>
      </c>
      <c r="AA1520" s="52">
        <v>6125</v>
      </c>
      <c r="AB1520" s="138">
        <f t="shared" si="820"/>
        <v>5125</v>
      </c>
      <c r="AC1520" s="52">
        <v>43518.848569760929</v>
      </c>
      <c r="AD1520" s="138">
        <f t="shared" si="803"/>
        <v>0</v>
      </c>
      <c r="AE1520" s="138">
        <f t="shared" si="804"/>
        <v>2192</v>
      </c>
      <c r="AF1520" s="138">
        <f t="shared" si="805"/>
        <v>0</v>
      </c>
      <c r="AG1520" s="138">
        <f t="shared" si="806"/>
        <v>0</v>
      </c>
      <c r="AH1520" s="29"/>
      <c r="AI1520" s="29"/>
      <c r="AJ1520" s="15"/>
      <c r="AK1520" s="51">
        <f t="shared" ca="1" si="807"/>
        <v>1451209.0210680407</v>
      </c>
      <c r="AL1520" s="15">
        <f t="shared" ca="1" si="808"/>
        <v>1622462.4210680409</v>
      </c>
      <c r="AM1520" s="49">
        <f t="shared" ca="1" si="809"/>
        <v>9613.963841720968</v>
      </c>
      <c r="AN1520" s="49">
        <f t="shared" ca="1" si="810"/>
        <v>0</v>
      </c>
      <c r="AO1520" s="15"/>
      <c r="AP1520" s="49">
        <f t="shared" ca="1" si="811"/>
        <v>25323.809643312823</v>
      </c>
      <c r="AQ1520" s="15">
        <f t="shared" si="821"/>
        <v>43518.848569760929</v>
      </c>
      <c r="AR1520" s="15">
        <f t="shared" si="822"/>
        <v>0</v>
      </c>
      <c r="AS1520" s="15"/>
      <c r="AT1520" s="15"/>
      <c r="AU1520" s="51">
        <f t="shared" si="812"/>
        <v>2562.5</v>
      </c>
      <c r="AV1520" s="51">
        <f t="shared" ca="1" si="813"/>
        <v>35776.673170508846</v>
      </c>
      <c r="AW1520" s="51">
        <f t="shared" ca="1" si="823"/>
        <v>0</v>
      </c>
      <c r="AX1520" s="15">
        <f t="shared" ca="1" si="824"/>
        <v>20144.13424406074</v>
      </c>
      <c r="AY1520" s="51">
        <f t="shared" ca="1" si="825"/>
        <v>-709.4494411350704</v>
      </c>
      <c r="AZ1520" s="52">
        <f t="shared" ca="1" si="814"/>
        <v>0</v>
      </c>
      <c r="BA1520" s="52">
        <f t="shared" ca="1" si="815"/>
        <v>0</v>
      </c>
      <c r="BB1520" s="52">
        <f t="shared" si="826"/>
        <v>0</v>
      </c>
      <c r="BC1520" s="39">
        <f t="shared" si="827"/>
        <v>0</v>
      </c>
      <c r="BD1520" s="51">
        <f t="shared" ca="1" si="828"/>
        <v>0</v>
      </c>
      <c r="BE1520" s="15">
        <f t="shared" ca="1" si="829"/>
        <v>62953.533372686601</v>
      </c>
      <c r="BF1520" s="62">
        <v>-42098.549872289295</v>
      </c>
      <c r="BG1520" s="15">
        <f t="shared" ca="1" si="830"/>
        <v>1652931.3684101594</v>
      </c>
      <c r="BH1520" s="15"/>
      <c r="BI1520" s="15"/>
    </row>
    <row r="1521" spans="1:61" ht="11.25" x14ac:dyDescent="0.2">
      <c r="A1521" s="60">
        <v>61027</v>
      </c>
      <c r="B1521" s="20"/>
      <c r="C1521" s="20">
        <v>1</v>
      </c>
      <c r="D1521" s="20">
        <f t="shared" si="816"/>
        <v>6</v>
      </c>
      <c r="E1521" s="47">
        <f t="shared" si="831"/>
        <v>3</v>
      </c>
      <c r="F1521" s="47">
        <f t="shared" si="832"/>
        <v>63</v>
      </c>
      <c r="G1521" s="61" t="s">
        <v>1601</v>
      </c>
      <c r="H1521" s="61">
        <v>1484</v>
      </c>
      <c r="I1521" s="48"/>
      <c r="J1521" s="29">
        <f t="shared" si="817"/>
        <v>2392.1194029850744</v>
      </c>
      <c r="K1521" s="125">
        <v>93107.9</v>
      </c>
      <c r="L1521" s="125">
        <v>246573.94</v>
      </c>
      <c r="M1521" s="125">
        <v>0</v>
      </c>
      <c r="N1521" s="126">
        <f t="shared" si="799"/>
        <v>163201.5246</v>
      </c>
      <c r="O1521" s="126">
        <f t="shared" ca="1" si="800"/>
        <v>434359.97045024089</v>
      </c>
      <c r="P1521" s="126">
        <f t="shared" ca="1" si="801"/>
        <v>81348</v>
      </c>
      <c r="Q1521" s="49">
        <f t="shared" si="818"/>
        <v>1</v>
      </c>
      <c r="R1521" s="49">
        <f t="shared" si="819"/>
        <v>0</v>
      </c>
      <c r="S1521" s="49">
        <f ca="1">OFFSET(V!$B$7,D1521,Q1521)*H1521</f>
        <v>11664.24</v>
      </c>
      <c r="T1521" s="49">
        <f ca="1">IF(R1521&gt;0,OFFSET(V!$I$7,D1521,R1521)*IF(R1521=1,H1521-9300,IF(R1521=2,H1521-18000,IF(R1521=3,H1521-45000,0))),0)</f>
        <v>0</v>
      </c>
      <c r="U1521" s="49">
        <f>IF(AND(I1521=1,H1521&gt;20000,H1521&lt;=45000),H1521*V!$G$7,0)+IF(AND(I1521=1,H1521&gt;45000,H1521&lt;=50000),V!$G$7/5000*(50000-H1521)*H1521,0)</f>
        <v>0</v>
      </c>
      <c r="V1521" s="50">
        <f t="shared" ca="1" si="802"/>
        <v>11664.24</v>
      </c>
      <c r="W1521" s="51">
        <v>0</v>
      </c>
      <c r="X1521" s="51">
        <v>0</v>
      </c>
      <c r="Y1521" s="52">
        <v>0</v>
      </c>
      <c r="Z1521" s="52">
        <v>5.6794770732943381E-4</v>
      </c>
      <c r="AA1521" s="52">
        <v>0</v>
      </c>
      <c r="AB1521" s="138">
        <f t="shared" si="820"/>
        <v>0</v>
      </c>
      <c r="AC1521" s="52">
        <v>28870.502800181017</v>
      </c>
      <c r="AD1521" s="138">
        <f t="shared" si="803"/>
        <v>0</v>
      </c>
      <c r="AE1521" s="138">
        <f t="shared" si="804"/>
        <v>1484</v>
      </c>
      <c r="AF1521" s="138">
        <f t="shared" si="805"/>
        <v>0</v>
      </c>
      <c r="AG1521" s="138">
        <f t="shared" si="806"/>
        <v>0</v>
      </c>
      <c r="AH1521" s="29"/>
      <c r="AI1521" s="29"/>
      <c r="AJ1521" s="15"/>
      <c r="AK1521" s="51">
        <f t="shared" ca="1" si="807"/>
        <v>982479.10002964071</v>
      </c>
      <c r="AL1521" s="15">
        <f t="shared" ca="1" si="808"/>
        <v>1075491.3400296408</v>
      </c>
      <c r="AM1521" s="49">
        <f t="shared" ca="1" si="809"/>
        <v>6508.7236957636478</v>
      </c>
      <c r="AN1521" s="49">
        <f t="shared" ca="1" si="810"/>
        <v>0</v>
      </c>
      <c r="AO1521" s="15"/>
      <c r="AP1521" s="49">
        <f t="shared" ca="1" si="811"/>
        <v>16799.87272748127</v>
      </c>
      <c r="AQ1521" s="15">
        <f t="shared" si="821"/>
        <v>28870.502800181017</v>
      </c>
      <c r="AR1521" s="15">
        <f t="shared" si="822"/>
        <v>0</v>
      </c>
      <c r="AS1521" s="15"/>
      <c r="AT1521" s="15"/>
      <c r="AU1521" s="51">
        <f t="shared" si="812"/>
        <v>0</v>
      </c>
      <c r="AV1521" s="51">
        <f t="shared" ca="1" si="813"/>
        <v>24221.068880034276</v>
      </c>
      <c r="AW1521" s="51">
        <f t="shared" ca="1" si="823"/>
        <v>0</v>
      </c>
      <c r="AX1521" s="15">
        <f t="shared" ca="1" si="824"/>
        <v>12150.438807334529</v>
      </c>
      <c r="AY1521" s="51">
        <f t="shared" ca="1" si="825"/>
        <v>-427.92218900898627</v>
      </c>
      <c r="AZ1521" s="52">
        <f t="shared" ca="1" si="814"/>
        <v>0</v>
      </c>
      <c r="BA1521" s="52">
        <f t="shared" ca="1" si="815"/>
        <v>0</v>
      </c>
      <c r="BB1521" s="52">
        <f t="shared" si="826"/>
        <v>0</v>
      </c>
      <c r="BC1521" s="39">
        <f t="shared" si="827"/>
        <v>0</v>
      </c>
      <c r="BD1521" s="51">
        <f t="shared" ca="1" si="828"/>
        <v>0</v>
      </c>
      <c r="BE1521" s="15">
        <f t="shared" ca="1" si="829"/>
        <v>40593.019418506563</v>
      </c>
      <c r="BF1521" s="62">
        <v>-30648.666351450644</v>
      </c>
      <c r="BG1521" s="15">
        <f t="shared" ca="1" si="830"/>
        <v>1091944.4167924605</v>
      </c>
      <c r="BH1521" s="15"/>
      <c r="BI1521" s="15"/>
    </row>
    <row r="1522" spans="1:61" ht="11.25" x14ac:dyDescent="0.2">
      <c r="A1522" s="60">
        <v>61030</v>
      </c>
      <c r="B1522" s="20"/>
      <c r="C1522" s="20">
        <v>1</v>
      </c>
      <c r="D1522" s="20">
        <f t="shared" si="816"/>
        <v>6</v>
      </c>
      <c r="E1522" s="47">
        <f t="shared" si="831"/>
        <v>3</v>
      </c>
      <c r="F1522" s="47">
        <f t="shared" si="832"/>
        <v>63</v>
      </c>
      <c r="G1522" s="61" t="s">
        <v>1602</v>
      </c>
      <c r="H1522" s="61">
        <v>1750</v>
      </c>
      <c r="I1522" s="48"/>
      <c r="J1522" s="29">
        <f t="shared" si="817"/>
        <v>2820.8955223880598</v>
      </c>
      <c r="K1522" s="125">
        <v>83979.75</v>
      </c>
      <c r="L1522" s="125">
        <v>88629.43</v>
      </c>
      <c r="M1522" s="125">
        <v>42843</v>
      </c>
      <c r="N1522" s="126">
        <f t="shared" si="799"/>
        <v>137873.8977</v>
      </c>
      <c r="O1522" s="126">
        <f t="shared" ca="1" si="800"/>
        <v>512216.94628566148</v>
      </c>
      <c r="P1522" s="126">
        <f t="shared" ca="1" si="801"/>
        <v>112303</v>
      </c>
      <c r="Q1522" s="49">
        <f t="shared" si="818"/>
        <v>1</v>
      </c>
      <c r="R1522" s="49">
        <f t="shared" si="819"/>
        <v>0</v>
      </c>
      <c r="S1522" s="49">
        <f ca="1">OFFSET(V!$B$7,D1522,Q1522)*H1522</f>
        <v>13755</v>
      </c>
      <c r="T1522" s="49">
        <f ca="1">IF(R1522&gt;0,OFFSET(V!$I$7,D1522,R1522)*IF(R1522=1,H1522-9300,IF(R1522=2,H1522-18000,IF(R1522=3,H1522-45000,0))),0)</f>
        <v>0</v>
      </c>
      <c r="U1522" s="49">
        <f>IF(AND(I1522=1,H1522&gt;20000,H1522&lt;=45000),H1522*V!$G$7,0)+IF(AND(I1522=1,H1522&gt;45000,H1522&lt;=50000),V!$G$7/5000*(50000-H1522)*H1522,0)</f>
        <v>0</v>
      </c>
      <c r="V1522" s="50">
        <f t="shared" ca="1" si="802"/>
        <v>13755</v>
      </c>
      <c r="W1522" s="51">
        <v>0</v>
      </c>
      <c r="X1522" s="51">
        <v>0</v>
      </c>
      <c r="Y1522" s="52">
        <v>0</v>
      </c>
      <c r="Z1522" s="52">
        <v>6.7860045045841039E-4</v>
      </c>
      <c r="AA1522" s="52">
        <v>3638</v>
      </c>
      <c r="AB1522" s="138">
        <f t="shared" si="820"/>
        <v>2638</v>
      </c>
      <c r="AC1522" s="52">
        <v>34495.317002485426</v>
      </c>
      <c r="AD1522" s="138">
        <f t="shared" si="803"/>
        <v>0</v>
      </c>
      <c r="AE1522" s="138">
        <f t="shared" si="804"/>
        <v>1750</v>
      </c>
      <c r="AF1522" s="138">
        <f t="shared" si="805"/>
        <v>0</v>
      </c>
      <c r="AG1522" s="138">
        <f t="shared" si="806"/>
        <v>0</v>
      </c>
      <c r="AH1522" s="29"/>
      <c r="AI1522" s="29"/>
      <c r="AJ1522" s="15"/>
      <c r="AK1522" s="51">
        <f t="shared" ca="1" si="807"/>
        <v>1158583.8443745764</v>
      </c>
      <c r="AL1522" s="15">
        <f t="shared" ca="1" si="808"/>
        <v>1284641.8443745764</v>
      </c>
      <c r="AM1522" s="49">
        <f t="shared" ca="1" si="809"/>
        <v>7675.3817167024154</v>
      </c>
      <c r="AN1522" s="49">
        <f t="shared" ca="1" si="810"/>
        <v>0</v>
      </c>
      <c r="AO1522" s="15"/>
      <c r="AP1522" s="49">
        <f t="shared" ca="1" si="811"/>
        <v>20072.976883944062</v>
      </c>
      <c r="AQ1522" s="15">
        <f t="shared" si="821"/>
        <v>34495.317002485426</v>
      </c>
      <c r="AR1522" s="15">
        <f t="shared" si="822"/>
        <v>0</v>
      </c>
      <c r="AS1522" s="15"/>
      <c r="AT1522" s="15"/>
      <c r="AU1522" s="51">
        <f t="shared" si="812"/>
        <v>1319</v>
      </c>
      <c r="AV1522" s="51">
        <f t="shared" ca="1" si="813"/>
        <v>28562.581226455513</v>
      </c>
      <c r="AW1522" s="51">
        <f t="shared" ca="1" si="823"/>
        <v>0</v>
      </c>
      <c r="AX1522" s="15">
        <f t="shared" ca="1" si="824"/>
        <v>15459.241107914153</v>
      </c>
      <c r="AY1522" s="51">
        <f t="shared" ca="1" si="825"/>
        <v>-544.45377654369304</v>
      </c>
      <c r="AZ1522" s="52">
        <f t="shared" ca="1" si="814"/>
        <v>0</v>
      </c>
      <c r="BA1522" s="52">
        <f t="shared" ca="1" si="815"/>
        <v>0</v>
      </c>
      <c r="BB1522" s="52">
        <f t="shared" si="826"/>
        <v>0</v>
      </c>
      <c r="BC1522" s="39">
        <f t="shared" si="827"/>
        <v>0</v>
      </c>
      <c r="BD1522" s="51">
        <f t="shared" ca="1" si="828"/>
        <v>0</v>
      </c>
      <c r="BE1522" s="15">
        <f t="shared" ca="1" si="829"/>
        <v>49410.104333855888</v>
      </c>
      <c r="BF1522" s="62">
        <v>-31550.781558260231</v>
      </c>
      <c r="BG1522" s="15">
        <f t="shared" ca="1" si="830"/>
        <v>1310176.5488668743</v>
      </c>
      <c r="BH1522" s="15"/>
      <c r="BI1522" s="15"/>
    </row>
    <row r="1523" spans="1:61" ht="11.25" x14ac:dyDescent="0.2">
      <c r="A1523" s="60">
        <v>61032</v>
      </c>
      <c r="B1523" s="20"/>
      <c r="C1523" s="20">
        <v>1</v>
      </c>
      <c r="D1523" s="20">
        <f t="shared" si="816"/>
        <v>6</v>
      </c>
      <c r="E1523" s="47">
        <f t="shared" si="831"/>
        <v>3</v>
      </c>
      <c r="F1523" s="47">
        <f t="shared" si="832"/>
        <v>63</v>
      </c>
      <c r="G1523" s="61" t="s">
        <v>1603</v>
      </c>
      <c r="H1523" s="61">
        <v>2042</v>
      </c>
      <c r="I1523" s="48"/>
      <c r="J1523" s="29">
        <f t="shared" si="817"/>
        <v>3291.5820895522388</v>
      </c>
      <c r="K1523" s="125">
        <v>84995.95</v>
      </c>
      <c r="L1523" s="125">
        <v>153317.01</v>
      </c>
      <c r="M1523" s="125">
        <v>40758</v>
      </c>
      <c r="N1523" s="126">
        <f t="shared" si="799"/>
        <v>161748.71789999999</v>
      </c>
      <c r="O1523" s="126">
        <f t="shared" ca="1" si="800"/>
        <v>597684.00246589747</v>
      </c>
      <c r="P1523" s="126">
        <f t="shared" ca="1" si="801"/>
        <v>130781</v>
      </c>
      <c r="Q1523" s="49">
        <f t="shared" si="818"/>
        <v>1</v>
      </c>
      <c r="R1523" s="49">
        <f t="shared" si="819"/>
        <v>0</v>
      </c>
      <c r="S1523" s="49">
        <f ca="1">OFFSET(V!$B$7,D1523,Q1523)*H1523</f>
        <v>16050.12</v>
      </c>
      <c r="T1523" s="49">
        <f ca="1">IF(R1523&gt;0,OFFSET(V!$I$7,D1523,R1523)*IF(R1523=1,H1523-9300,IF(R1523=2,H1523-18000,IF(R1523=3,H1523-45000,0))),0)</f>
        <v>0</v>
      </c>
      <c r="U1523" s="49">
        <f>IF(AND(I1523=1,H1523&gt;20000,H1523&lt;=45000),H1523*V!$G$7,0)+IF(AND(I1523=1,H1523&gt;45000,H1523&lt;=50000),V!$G$7/5000*(50000-H1523)*H1523,0)</f>
        <v>0</v>
      </c>
      <c r="V1523" s="50">
        <f t="shared" ca="1" si="802"/>
        <v>16050.12</v>
      </c>
      <c r="W1523" s="51">
        <v>8694.4</v>
      </c>
      <c r="X1523" s="51">
        <v>0</v>
      </c>
      <c r="Y1523" s="52">
        <v>0</v>
      </c>
      <c r="Z1523" s="52">
        <v>5.4151830735480388E-4</v>
      </c>
      <c r="AA1523" s="52">
        <v>5346</v>
      </c>
      <c r="AB1523" s="138">
        <f t="shared" si="820"/>
        <v>4346</v>
      </c>
      <c r="AC1523" s="52">
        <v>27527.016320479343</v>
      </c>
      <c r="AD1523" s="138">
        <f t="shared" si="803"/>
        <v>0</v>
      </c>
      <c r="AE1523" s="138">
        <f t="shared" si="804"/>
        <v>2042</v>
      </c>
      <c r="AF1523" s="138">
        <f t="shared" si="805"/>
        <v>0</v>
      </c>
      <c r="AG1523" s="138">
        <f t="shared" si="806"/>
        <v>0</v>
      </c>
      <c r="AH1523" s="29"/>
      <c r="AI1523" s="29"/>
      <c r="AJ1523" s="15"/>
      <c r="AK1523" s="51">
        <f t="shared" ca="1" si="807"/>
        <v>1351901.8344073629</v>
      </c>
      <c r="AL1523" s="15">
        <f t="shared" ca="1" si="808"/>
        <v>1507427.3544073629</v>
      </c>
      <c r="AM1523" s="49">
        <f t="shared" ca="1" si="809"/>
        <v>8956.0739802893331</v>
      </c>
      <c r="AN1523" s="49">
        <f t="shared" ca="1" si="810"/>
        <v>0</v>
      </c>
      <c r="AO1523" s="15"/>
      <c r="AP1523" s="49">
        <f t="shared" ca="1" si="811"/>
        <v>16018.092028118512</v>
      </c>
      <c r="AQ1523" s="15">
        <f t="shared" si="821"/>
        <v>27527.016320479343</v>
      </c>
      <c r="AR1523" s="15">
        <f t="shared" si="822"/>
        <v>0</v>
      </c>
      <c r="AS1523" s="15"/>
      <c r="AT1523" s="15"/>
      <c r="AU1523" s="51">
        <f t="shared" si="812"/>
        <v>2173</v>
      </c>
      <c r="AV1523" s="51">
        <f t="shared" ca="1" si="813"/>
        <v>33328.451922526947</v>
      </c>
      <c r="AW1523" s="51">
        <f t="shared" ca="1" si="823"/>
        <v>0</v>
      </c>
      <c r="AX1523" s="15">
        <f t="shared" ca="1" si="824"/>
        <v>23992.527630166114</v>
      </c>
      <c r="AY1523" s="51">
        <f t="shared" ca="1" si="825"/>
        <v>-844.98470435172305</v>
      </c>
      <c r="AZ1523" s="52">
        <f t="shared" ca="1" si="814"/>
        <v>0</v>
      </c>
      <c r="BA1523" s="52">
        <f t="shared" ca="1" si="815"/>
        <v>0</v>
      </c>
      <c r="BB1523" s="52">
        <f t="shared" si="826"/>
        <v>0</v>
      </c>
      <c r="BC1523" s="39">
        <f t="shared" si="827"/>
        <v>0</v>
      </c>
      <c r="BD1523" s="51">
        <f t="shared" ca="1" si="828"/>
        <v>0</v>
      </c>
      <c r="BE1523" s="15">
        <f t="shared" ca="1" si="829"/>
        <v>50674.559246293735</v>
      </c>
      <c r="BF1523" s="62">
        <v>-39632.509104049408</v>
      </c>
      <c r="BG1523" s="15">
        <f t="shared" ca="1" si="830"/>
        <v>1527425.4785298966</v>
      </c>
      <c r="BH1523" s="15"/>
      <c r="BI1523" s="15"/>
    </row>
    <row r="1524" spans="1:61" ht="11.25" x14ac:dyDescent="0.2">
      <c r="A1524" s="60">
        <v>61033</v>
      </c>
      <c r="B1524" s="20"/>
      <c r="C1524" s="20">
        <v>1</v>
      </c>
      <c r="D1524" s="20">
        <f t="shared" si="816"/>
        <v>6</v>
      </c>
      <c r="E1524" s="47">
        <f t="shared" si="831"/>
        <v>3</v>
      </c>
      <c r="F1524" s="47">
        <f t="shared" si="832"/>
        <v>63</v>
      </c>
      <c r="G1524" s="61" t="s">
        <v>1604</v>
      </c>
      <c r="H1524" s="61">
        <v>2201</v>
      </c>
      <c r="I1524" s="48"/>
      <c r="J1524" s="29">
        <f t="shared" si="817"/>
        <v>3547.8805970149256</v>
      </c>
      <c r="K1524" s="125">
        <v>117124.5</v>
      </c>
      <c r="L1524" s="125">
        <v>155797.44</v>
      </c>
      <c r="M1524" s="125">
        <v>41646</v>
      </c>
      <c r="N1524" s="126">
        <f t="shared" si="799"/>
        <v>186736.6416</v>
      </c>
      <c r="O1524" s="126">
        <f t="shared" ca="1" si="800"/>
        <v>644222.57072842331</v>
      </c>
      <c r="P1524" s="126">
        <f t="shared" ca="1" si="801"/>
        <v>137246</v>
      </c>
      <c r="Q1524" s="49">
        <f t="shared" si="818"/>
        <v>1</v>
      </c>
      <c r="R1524" s="49">
        <f t="shared" si="819"/>
        <v>0</v>
      </c>
      <c r="S1524" s="49">
        <f ca="1">OFFSET(V!$B$7,D1524,Q1524)*H1524</f>
        <v>17299.86</v>
      </c>
      <c r="T1524" s="49">
        <f ca="1">IF(R1524&gt;0,OFFSET(V!$I$7,D1524,R1524)*IF(R1524=1,H1524-9300,IF(R1524=2,H1524-18000,IF(R1524=3,H1524-45000,0))),0)</f>
        <v>0</v>
      </c>
      <c r="U1524" s="49">
        <f>IF(AND(I1524=1,H1524&gt;20000,H1524&lt;=45000),H1524*V!$G$7,0)+IF(AND(I1524=1,H1524&gt;45000,H1524&lt;=50000),V!$G$7/5000*(50000-H1524)*H1524,0)</f>
        <v>0</v>
      </c>
      <c r="V1524" s="50">
        <f t="shared" ca="1" si="802"/>
        <v>17299.86</v>
      </c>
      <c r="W1524" s="51">
        <v>8835.84</v>
      </c>
      <c r="X1524" s="51">
        <v>0</v>
      </c>
      <c r="Y1524" s="52">
        <v>0</v>
      </c>
      <c r="Z1524" s="52">
        <v>7.366859530398062E-4</v>
      </c>
      <c r="AA1524" s="52">
        <v>9823</v>
      </c>
      <c r="AB1524" s="138">
        <f t="shared" si="820"/>
        <v>8823</v>
      </c>
      <c r="AC1524" s="52">
        <v>37447.979093175767</v>
      </c>
      <c r="AD1524" s="138">
        <f t="shared" si="803"/>
        <v>0</v>
      </c>
      <c r="AE1524" s="138">
        <f t="shared" si="804"/>
        <v>2201</v>
      </c>
      <c r="AF1524" s="138">
        <f t="shared" si="805"/>
        <v>0</v>
      </c>
      <c r="AG1524" s="138">
        <f t="shared" si="806"/>
        <v>0</v>
      </c>
      <c r="AH1524" s="29"/>
      <c r="AI1524" s="29"/>
      <c r="AJ1524" s="15"/>
      <c r="AK1524" s="51">
        <f t="shared" ca="1" si="807"/>
        <v>1457167.4522676815</v>
      </c>
      <c r="AL1524" s="15">
        <f t="shared" ca="1" si="808"/>
        <v>1620549.1522676817</v>
      </c>
      <c r="AM1524" s="49">
        <f t="shared" ca="1" si="809"/>
        <v>9653.4372334068667</v>
      </c>
      <c r="AN1524" s="49">
        <f t="shared" ca="1" si="810"/>
        <v>0</v>
      </c>
      <c r="AO1524" s="15"/>
      <c r="AP1524" s="49">
        <f t="shared" ca="1" si="811"/>
        <v>21791.143958282144</v>
      </c>
      <c r="AQ1524" s="15">
        <f t="shared" si="821"/>
        <v>37447.979093175767</v>
      </c>
      <c r="AR1524" s="15">
        <f t="shared" si="822"/>
        <v>0</v>
      </c>
      <c r="AS1524" s="15"/>
      <c r="AT1524" s="15"/>
      <c r="AU1524" s="51">
        <f t="shared" si="812"/>
        <v>4411.5</v>
      </c>
      <c r="AV1524" s="51">
        <f t="shared" ca="1" si="813"/>
        <v>35923.566445387762</v>
      </c>
      <c r="AW1524" s="51">
        <f t="shared" ca="1" si="823"/>
        <v>0</v>
      </c>
      <c r="AX1524" s="15">
        <f t="shared" ca="1" si="824"/>
        <v>24678.231310494135</v>
      </c>
      <c r="AY1524" s="51">
        <f t="shared" ca="1" si="825"/>
        <v>-869.13427002175945</v>
      </c>
      <c r="AZ1524" s="52">
        <f t="shared" ca="1" si="814"/>
        <v>0</v>
      </c>
      <c r="BA1524" s="52">
        <f t="shared" ca="1" si="815"/>
        <v>0</v>
      </c>
      <c r="BB1524" s="52">
        <f t="shared" si="826"/>
        <v>0</v>
      </c>
      <c r="BC1524" s="39">
        <f t="shared" si="827"/>
        <v>0</v>
      </c>
      <c r="BD1524" s="51">
        <f t="shared" ca="1" si="828"/>
        <v>0</v>
      </c>
      <c r="BE1524" s="15">
        <f t="shared" ca="1" si="829"/>
        <v>61257.076133648145</v>
      </c>
      <c r="BF1524" s="62">
        <v>-43059.694111494093</v>
      </c>
      <c r="BG1524" s="15">
        <f t="shared" ca="1" si="830"/>
        <v>1648399.9715232425</v>
      </c>
      <c r="BH1524" s="15"/>
      <c r="BI1524" s="15"/>
    </row>
    <row r="1525" spans="1:61" ht="11.25" x14ac:dyDescent="0.2">
      <c r="A1525" s="60">
        <v>61043</v>
      </c>
      <c r="B1525" s="20"/>
      <c r="C1525" s="20">
        <v>1</v>
      </c>
      <c r="D1525" s="20">
        <f t="shared" si="816"/>
        <v>6</v>
      </c>
      <c r="E1525" s="47">
        <f t="shared" si="831"/>
        <v>4</v>
      </c>
      <c r="F1525" s="47">
        <f t="shared" si="832"/>
        <v>64</v>
      </c>
      <c r="G1525" s="61" t="s">
        <v>1605</v>
      </c>
      <c r="H1525" s="61">
        <v>3189</v>
      </c>
      <c r="I1525" s="48"/>
      <c r="J1525" s="29">
        <f t="shared" si="817"/>
        <v>5140.4776119402986</v>
      </c>
      <c r="K1525" s="125">
        <v>214061.1</v>
      </c>
      <c r="L1525" s="125">
        <v>508509.58</v>
      </c>
      <c r="M1525" s="125">
        <v>71539</v>
      </c>
      <c r="N1525" s="126">
        <f t="shared" si="799"/>
        <v>423981.72820000001</v>
      </c>
      <c r="O1525" s="126">
        <f t="shared" ca="1" si="800"/>
        <v>933405.62383141392</v>
      </c>
      <c r="P1525" s="126">
        <f t="shared" ca="1" si="801"/>
        <v>152827</v>
      </c>
      <c r="Q1525" s="49">
        <f t="shared" si="818"/>
        <v>1</v>
      </c>
      <c r="R1525" s="49">
        <f t="shared" si="819"/>
        <v>0</v>
      </c>
      <c r="S1525" s="49">
        <f ca="1">OFFSET(V!$B$7,D1525,Q1525)*H1525</f>
        <v>25065.54</v>
      </c>
      <c r="T1525" s="49">
        <f ca="1">IF(R1525&gt;0,OFFSET(V!$I$7,D1525,R1525)*IF(R1525=1,H1525-9300,IF(R1525=2,H1525-18000,IF(R1525=3,H1525-45000,0))),0)</f>
        <v>0</v>
      </c>
      <c r="U1525" s="49">
        <f>IF(AND(I1525=1,H1525&gt;20000,H1525&lt;=45000),H1525*V!$G$7,0)+IF(AND(I1525=1,H1525&gt;45000,H1525&lt;=50000),V!$G$7/5000*(50000-H1525)*H1525,0)</f>
        <v>0</v>
      </c>
      <c r="V1525" s="50">
        <f t="shared" ca="1" si="802"/>
        <v>25065.54</v>
      </c>
      <c r="W1525" s="51">
        <v>12534.08</v>
      </c>
      <c r="X1525" s="51">
        <v>0</v>
      </c>
      <c r="Y1525" s="52">
        <v>0</v>
      </c>
      <c r="Z1525" s="52">
        <v>1.257575215641134E-3</v>
      </c>
      <c r="AA1525" s="52">
        <v>3579</v>
      </c>
      <c r="AB1525" s="138">
        <f t="shared" si="820"/>
        <v>2579</v>
      </c>
      <c r="AC1525" s="52">
        <v>63926.358564462171</v>
      </c>
      <c r="AD1525" s="138">
        <f t="shared" si="803"/>
        <v>0</v>
      </c>
      <c r="AE1525" s="138">
        <f t="shared" si="804"/>
        <v>3189</v>
      </c>
      <c r="AF1525" s="138">
        <f t="shared" si="805"/>
        <v>0</v>
      </c>
      <c r="AG1525" s="138">
        <f t="shared" si="806"/>
        <v>0</v>
      </c>
      <c r="AH1525" s="29"/>
      <c r="AI1525" s="29"/>
      <c r="AJ1525" s="15"/>
      <c r="AK1525" s="51">
        <f t="shared" ca="1" si="807"/>
        <v>2111270.788406014</v>
      </c>
      <c r="AL1525" s="15">
        <f t="shared" ca="1" si="808"/>
        <v>2301697.4084060141</v>
      </c>
      <c r="AM1525" s="49">
        <f t="shared" ca="1" si="809"/>
        <v>13986.738454036573</v>
      </c>
      <c r="AN1525" s="49">
        <f t="shared" ca="1" si="810"/>
        <v>0</v>
      </c>
      <c r="AO1525" s="15"/>
      <c r="AP1525" s="49">
        <f t="shared" ca="1" si="811"/>
        <v>37199.029585572825</v>
      </c>
      <c r="AQ1525" s="15">
        <f t="shared" si="821"/>
        <v>63926.358564462171</v>
      </c>
      <c r="AR1525" s="15">
        <f t="shared" si="822"/>
        <v>0</v>
      </c>
      <c r="AS1525" s="15"/>
      <c r="AT1525" s="15"/>
      <c r="AU1525" s="51">
        <f t="shared" si="812"/>
        <v>1289.5</v>
      </c>
      <c r="AV1525" s="51">
        <f t="shared" ca="1" si="813"/>
        <v>52049.183732095218</v>
      </c>
      <c r="AW1525" s="51">
        <f t="shared" ca="1" si="823"/>
        <v>0</v>
      </c>
      <c r="AX1525" s="15">
        <f t="shared" ca="1" si="824"/>
        <v>26611.354753205866</v>
      </c>
      <c r="AY1525" s="51">
        <f t="shared" ca="1" si="825"/>
        <v>-937.21628980284277</v>
      </c>
      <c r="AZ1525" s="52">
        <f t="shared" ca="1" si="814"/>
        <v>0</v>
      </c>
      <c r="BA1525" s="52">
        <f t="shared" ca="1" si="815"/>
        <v>0</v>
      </c>
      <c r="BB1525" s="52">
        <f t="shared" si="826"/>
        <v>0</v>
      </c>
      <c r="BC1525" s="39">
        <f t="shared" si="827"/>
        <v>0</v>
      </c>
      <c r="BD1525" s="51">
        <f t="shared" ca="1" si="828"/>
        <v>0</v>
      </c>
      <c r="BE1525" s="15">
        <f t="shared" ca="1" si="829"/>
        <v>89600.497027865189</v>
      </c>
      <c r="BF1525" s="62">
        <v>-68180.476410986783</v>
      </c>
      <c r="BG1525" s="15">
        <f t="shared" ca="1" si="830"/>
        <v>2337104.1674769288</v>
      </c>
      <c r="BH1525" s="15"/>
      <c r="BI1525" s="15"/>
    </row>
    <row r="1526" spans="1:61" ht="11.25" x14ac:dyDescent="0.2">
      <c r="A1526" s="60">
        <v>61045</v>
      </c>
      <c r="B1526" s="20"/>
      <c r="C1526" s="20">
        <v>1</v>
      </c>
      <c r="D1526" s="20">
        <f t="shared" si="816"/>
        <v>6</v>
      </c>
      <c r="E1526" s="47">
        <f t="shared" si="831"/>
        <v>5</v>
      </c>
      <c r="F1526" s="47">
        <f t="shared" si="832"/>
        <v>65</v>
      </c>
      <c r="G1526" s="61" t="s">
        <v>1606</v>
      </c>
      <c r="H1526" s="61">
        <v>5406</v>
      </c>
      <c r="I1526" s="48"/>
      <c r="J1526" s="29">
        <f t="shared" si="817"/>
        <v>8714.1492537313425</v>
      </c>
      <c r="K1526" s="125">
        <v>365204.35</v>
      </c>
      <c r="L1526" s="125">
        <v>591164.15</v>
      </c>
      <c r="M1526" s="125">
        <v>96352</v>
      </c>
      <c r="N1526" s="126">
        <f t="shared" si="799"/>
        <v>589853.15049999999</v>
      </c>
      <c r="O1526" s="126">
        <f t="shared" ca="1" si="800"/>
        <v>1582311.3209258774</v>
      </c>
      <c r="P1526" s="126">
        <f t="shared" ca="1" si="801"/>
        <v>297737</v>
      </c>
      <c r="Q1526" s="49">
        <f t="shared" si="818"/>
        <v>1</v>
      </c>
      <c r="R1526" s="49">
        <f t="shared" si="819"/>
        <v>0</v>
      </c>
      <c r="S1526" s="49">
        <f ca="1">OFFSET(V!$B$7,D1526,Q1526)*H1526</f>
        <v>42491.16</v>
      </c>
      <c r="T1526" s="49">
        <f ca="1">IF(R1526&gt;0,OFFSET(V!$I$7,D1526,R1526)*IF(R1526=1,H1526-9300,IF(R1526=2,H1526-18000,IF(R1526=3,H1526-45000,0))),0)</f>
        <v>0</v>
      </c>
      <c r="U1526" s="49">
        <f>IF(AND(I1526=1,H1526&gt;20000,H1526&lt;=45000),H1526*V!$G$7,0)+IF(AND(I1526=1,H1526&gt;45000,H1526&lt;=50000),V!$G$7/5000*(50000-H1526)*H1526,0)</f>
        <v>0</v>
      </c>
      <c r="V1526" s="50">
        <f t="shared" ca="1" si="802"/>
        <v>42491.16</v>
      </c>
      <c r="W1526" s="51">
        <v>30918.12</v>
      </c>
      <c r="X1526" s="51">
        <v>0</v>
      </c>
      <c r="Y1526" s="52">
        <v>0</v>
      </c>
      <c r="Z1526" s="52">
        <v>4.2875681622674636E-3</v>
      </c>
      <c r="AA1526" s="52">
        <v>14414</v>
      </c>
      <c r="AB1526" s="138">
        <f t="shared" si="820"/>
        <v>13414</v>
      </c>
      <c r="AC1526" s="52">
        <v>217950.08068042021</v>
      </c>
      <c r="AD1526" s="138">
        <f t="shared" si="803"/>
        <v>0</v>
      </c>
      <c r="AE1526" s="138">
        <f t="shared" si="804"/>
        <v>5406</v>
      </c>
      <c r="AF1526" s="138">
        <f t="shared" si="805"/>
        <v>0</v>
      </c>
      <c r="AG1526" s="138">
        <f t="shared" si="806"/>
        <v>0</v>
      </c>
      <c r="AH1526" s="29"/>
      <c r="AI1526" s="29"/>
      <c r="AJ1526" s="15"/>
      <c r="AK1526" s="51">
        <f t="shared" ca="1" si="807"/>
        <v>3579031.0072508338</v>
      </c>
      <c r="AL1526" s="15">
        <f t="shared" ca="1" si="808"/>
        <v>3950177.2872508341</v>
      </c>
      <c r="AM1526" s="49">
        <f t="shared" ca="1" si="809"/>
        <v>23710.350605996147</v>
      </c>
      <c r="AN1526" s="49">
        <f t="shared" ca="1" si="810"/>
        <v>0</v>
      </c>
      <c r="AO1526" s="15"/>
      <c r="AP1526" s="49">
        <f t="shared" ca="1" si="811"/>
        <v>126826.11181792013</v>
      </c>
      <c r="AQ1526" s="15">
        <f t="shared" si="821"/>
        <v>217950.08068042021</v>
      </c>
      <c r="AR1526" s="15">
        <f t="shared" si="822"/>
        <v>0</v>
      </c>
      <c r="AS1526" s="15"/>
      <c r="AT1526" s="15"/>
      <c r="AU1526" s="51">
        <f t="shared" si="812"/>
        <v>6707</v>
      </c>
      <c r="AV1526" s="51">
        <f t="shared" ca="1" si="813"/>
        <v>88233.893777267716</v>
      </c>
      <c r="AW1526" s="51">
        <f t="shared" ca="1" si="823"/>
        <v>0</v>
      </c>
      <c r="AX1526" s="15">
        <f t="shared" ca="1" si="824"/>
        <v>3816.9249147676164</v>
      </c>
      <c r="AY1526" s="51">
        <f t="shared" ca="1" si="825"/>
        <v>-134.42698578296103</v>
      </c>
      <c r="AZ1526" s="52">
        <f t="shared" ca="1" si="814"/>
        <v>0</v>
      </c>
      <c r="BA1526" s="52">
        <f t="shared" ca="1" si="815"/>
        <v>0</v>
      </c>
      <c r="BB1526" s="52">
        <f t="shared" si="826"/>
        <v>0</v>
      </c>
      <c r="BC1526" s="39">
        <f t="shared" si="827"/>
        <v>0</v>
      </c>
      <c r="BD1526" s="51">
        <f t="shared" ca="1" si="828"/>
        <v>0</v>
      </c>
      <c r="BE1526" s="15">
        <f t="shared" ca="1" si="829"/>
        <v>221632.57860940488</v>
      </c>
      <c r="BF1526" s="62">
        <v>-111741.06575107884</v>
      </c>
      <c r="BG1526" s="15">
        <f t="shared" ca="1" si="830"/>
        <v>4083779.150715156</v>
      </c>
      <c r="BH1526" s="15"/>
      <c r="BI1526" s="15"/>
    </row>
    <row r="1527" spans="1:61" ht="11.25" x14ac:dyDescent="0.2">
      <c r="A1527" s="60">
        <v>61049</v>
      </c>
      <c r="B1527" s="20"/>
      <c r="C1527" s="20">
        <v>1</v>
      </c>
      <c r="D1527" s="20">
        <f t="shared" si="816"/>
        <v>6</v>
      </c>
      <c r="E1527" s="47">
        <f t="shared" si="831"/>
        <v>4</v>
      </c>
      <c r="F1527" s="47">
        <f t="shared" si="832"/>
        <v>64</v>
      </c>
      <c r="G1527" s="61" t="s">
        <v>1607</v>
      </c>
      <c r="H1527" s="61">
        <v>2529</v>
      </c>
      <c r="I1527" s="48"/>
      <c r="J1527" s="29">
        <f t="shared" si="817"/>
        <v>4076.5970149253731</v>
      </c>
      <c r="K1527" s="125">
        <v>190033.55000000002</v>
      </c>
      <c r="L1527" s="125">
        <v>458061.32</v>
      </c>
      <c r="M1527" s="125">
        <v>44953</v>
      </c>
      <c r="N1527" s="126">
        <f t="shared" si="799"/>
        <v>360421.07079999999</v>
      </c>
      <c r="O1527" s="126">
        <f t="shared" ca="1" si="800"/>
        <v>740226.66123225016</v>
      </c>
      <c r="P1527" s="126">
        <f t="shared" ca="1" si="801"/>
        <v>113942</v>
      </c>
      <c r="Q1527" s="49">
        <f t="shared" si="818"/>
        <v>1</v>
      </c>
      <c r="R1527" s="49">
        <f t="shared" si="819"/>
        <v>0</v>
      </c>
      <c r="S1527" s="49">
        <f ca="1">OFFSET(V!$B$7,D1527,Q1527)*H1527</f>
        <v>19877.940000000002</v>
      </c>
      <c r="T1527" s="49">
        <f ca="1">IF(R1527&gt;0,OFFSET(V!$I$7,D1527,R1527)*IF(R1527=1,H1527-9300,IF(R1527=2,H1527-18000,IF(R1527=3,H1527-45000,0))),0)</f>
        <v>0</v>
      </c>
      <c r="U1527" s="49">
        <f>IF(AND(I1527=1,H1527&gt;20000,H1527&lt;=45000),H1527*V!$G$7,0)+IF(AND(I1527=1,H1527&gt;45000,H1527&lt;=50000),V!$G$7/5000*(50000-H1527)*H1527,0)</f>
        <v>0</v>
      </c>
      <c r="V1527" s="50">
        <f t="shared" ca="1" si="802"/>
        <v>19877.940000000002</v>
      </c>
      <c r="W1527" s="51">
        <v>0</v>
      </c>
      <c r="X1527" s="51">
        <v>0</v>
      </c>
      <c r="Y1527" s="52">
        <v>0</v>
      </c>
      <c r="Z1527" s="52">
        <v>2.5002135564431995E-3</v>
      </c>
      <c r="AA1527" s="52">
        <v>45746</v>
      </c>
      <c r="AB1527" s="138">
        <f t="shared" si="820"/>
        <v>44746</v>
      </c>
      <c r="AC1527" s="52">
        <v>127093.43052330532</v>
      </c>
      <c r="AD1527" s="138">
        <f t="shared" si="803"/>
        <v>0</v>
      </c>
      <c r="AE1527" s="138">
        <f t="shared" si="804"/>
        <v>2529</v>
      </c>
      <c r="AF1527" s="138">
        <f t="shared" si="805"/>
        <v>0</v>
      </c>
      <c r="AG1527" s="138">
        <f t="shared" si="806"/>
        <v>0</v>
      </c>
      <c r="AH1527" s="29"/>
      <c r="AI1527" s="29"/>
      <c r="AJ1527" s="15"/>
      <c r="AK1527" s="51">
        <f t="shared" ca="1" si="807"/>
        <v>1674319.1670990307</v>
      </c>
      <c r="AL1527" s="15">
        <f t="shared" ca="1" si="808"/>
        <v>1808139.1070990306</v>
      </c>
      <c r="AM1527" s="49">
        <f t="shared" ca="1" si="809"/>
        <v>11092.023063737375</v>
      </c>
      <c r="AN1527" s="49">
        <f t="shared" ca="1" si="810"/>
        <v>0</v>
      </c>
      <c r="AO1527" s="15"/>
      <c r="AP1527" s="49">
        <f t="shared" ca="1" si="811"/>
        <v>73956.226951375604</v>
      </c>
      <c r="AQ1527" s="15">
        <f t="shared" si="821"/>
        <v>127093.43052330532</v>
      </c>
      <c r="AR1527" s="15">
        <f t="shared" si="822"/>
        <v>0</v>
      </c>
      <c r="AS1527" s="15"/>
      <c r="AT1527" s="15"/>
      <c r="AU1527" s="51">
        <f t="shared" si="812"/>
        <v>22373</v>
      </c>
      <c r="AV1527" s="51">
        <f t="shared" ca="1" si="813"/>
        <v>41277.010240974851</v>
      </c>
      <c r="AW1527" s="51">
        <f t="shared" ca="1" si="823"/>
        <v>0</v>
      </c>
      <c r="AX1527" s="15">
        <f t="shared" ca="1" si="824"/>
        <v>10512.806669045123</v>
      </c>
      <c r="AY1527" s="51">
        <f t="shared" ca="1" si="825"/>
        <v>-370.2469773956206</v>
      </c>
      <c r="AZ1527" s="52">
        <f t="shared" ca="1" si="814"/>
        <v>0</v>
      </c>
      <c r="BA1527" s="52">
        <f t="shared" ca="1" si="815"/>
        <v>0</v>
      </c>
      <c r="BB1527" s="52">
        <f t="shared" si="826"/>
        <v>0</v>
      </c>
      <c r="BC1527" s="39">
        <f t="shared" si="827"/>
        <v>0</v>
      </c>
      <c r="BD1527" s="51">
        <f t="shared" ca="1" si="828"/>
        <v>0</v>
      </c>
      <c r="BE1527" s="15">
        <f t="shared" ca="1" si="829"/>
        <v>137235.99021495483</v>
      </c>
      <c r="BF1527" s="62">
        <v>-56501.093257721499</v>
      </c>
      <c r="BG1527" s="15">
        <f t="shared" ca="1" si="830"/>
        <v>1899966.0271200014</v>
      </c>
      <c r="BH1527" s="15"/>
      <c r="BI1527" s="15"/>
    </row>
    <row r="1528" spans="1:61" ht="11.25" x14ac:dyDescent="0.2">
      <c r="A1528" s="60">
        <v>61050</v>
      </c>
      <c r="B1528" s="20"/>
      <c r="C1528" s="20">
        <v>1</v>
      </c>
      <c r="D1528" s="20">
        <f t="shared" si="816"/>
        <v>6</v>
      </c>
      <c r="E1528" s="47">
        <f t="shared" si="831"/>
        <v>4</v>
      </c>
      <c r="F1528" s="47">
        <f t="shared" si="832"/>
        <v>64</v>
      </c>
      <c r="G1528" s="61" t="s">
        <v>1608</v>
      </c>
      <c r="H1528" s="61">
        <v>3234</v>
      </c>
      <c r="I1528" s="48"/>
      <c r="J1528" s="29">
        <f t="shared" si="817"/>
        <v>5213.0149253731342</v>
      </c>
      <c r="K1528" s="125">
        <v>175770.69999999998</v>
      </c>
      <c r="L1528" s="125">
        <v>369100.07</v>
      </c>
      <c r="M1528" s="125">
        <v>80565</v>
      </c>
      <c r="N1528" s="126">
        <f t="shared" si="799"/>
        <v>351068.9313</v>
      </c>
      <c r="O1528" s="126">
        <f t="shared" ca="1" si="800"/>
        <v>946576.91673590231</v>
      </c>
      <c r="P1528" s="126">
        <f t="shared" ca="1" si="801"/>
        <v>178652</v>
      </c>
      <c r="Q1528" s="49">
        <f t="shared" si="818"/>
        <v>1</v>
      </c>
      <c r="R1528" s="49">
        <f t="shared" si="819"/>
        <v>0</v>
      </c>
      <c r="S1528" s="49">
        <f ca="1">OFFSET(V!$B$7,D1528,Q1528)*H1528</f>
        <v>25419.24</v>
      </c>
      <c r="T1528" s="49">
        <f ca="1">IF(R1528&gt;0,OFFSET(V!$I$7,D1528,R1528)*IF(R1528=1,H1528-9300,IF(R1528=2,H1528-18000,IF(R1528=3,H1528-45000,0))),0)</f>
        <v>0</v>
      </c>
      <c r="U1528" s="49">
        <f>IF(AND(I1528=1,H1528&gt;20000,H1528&lt;=45000),H1528*V!$G$7,0)+IF(AND(I1528=1,H1528&gt;45000,H1528&lt;=50000),V!$G$7/5000*(50000-H1528)*H1528,0)</f>
        <v>0</v>
      </c>
      <c r="V1528" s="50">
        <f t="shared" ca="1" si="802"/>
        <v>25419.24</v>
      </c>
      <c r="W1528" s="51">
        <v>12792</v>
      </c>
      <c r="X1528" s="51">
        <v>0</v>
      </c>
      <c r="Y1528" s="52">
        <v>0</v>
      </c>
      <c r="Z1528" s="52">
        <v>2.0970539788115979E-3</v>
      </c>
      <c r="AA1528" s="52">
        <v>101473</v>
      </c>
      <c r="AB1528" s="138">
        <f t="shared" si="820"/>
        <v>100473</v>
      </c>
      <c r="AC1528" s="52">
        <v>106599.60765066257</v>
      </c>
      <c r="AD1528" s="138">
        <f t="shared" si="803"/>
        <v>0</v>
      </c>
      <c r="AE1528" s="138">
        <f t="shared" si="804"/>
        <v>3234</v>
      </c>
      <c r="AF1528" s="138">
        <f t="shared" si="805"/>
        <v>0</v>
      </c>
      <c r="AG1528" s="138">
        <f t="shared" si="806"/>
        <v>0</v>
      </c>
      <c r="AH1528" s="29"/>
      <c r="AI1528" s="29"/>
      <c r="AJ1528" s="15"/>
      <c r="AK1528" s="51">
        <f t="shared" ca="1" si="807"/>
        <v>2141062.9444042169</v>
      </c>
      <c r="AL1528" s="15">
        <f t="shared" ca="1" si="808"/>
        <v>2357926.1844042172</v>
      </c>
      <c r="AM1528" s="49">
        <f t="shared" ca="1" si="809"/>
        <v>14184.105412466062</v>
      </c>
      <c r="AN1528" s="49">
        <f t="shared" ca="1" si="810"/>
        <v>0</v>
      </c>
      <c r="AO1528" s="15"/>
      <c r="AP1528" s="49">
        <f t="shared" ca="1" si="811"/>
        <v>62030.781165312481</v>
      </c>
      <c r="AQ1528" s="15">
        <f t="shared" si="821"/>
        <v>106599.60765066257</v>
      </c>
      <c r="AR1528" s="15">
        <f t="shared" si="822"/>
        <v>0</v>
      </c>
      <c r="AS1528" s="15"/>
      <c r="AT1528" s="15"/>
      <c r="AU1528" s="51">
        <f t="shared" si="812"/>
        <v>50236.5</v>
      </c>
      <c r="AV1528" s="51">
        <f t="shared" ca="1" si="813"/>
        <v>52783.650106489789</v>
      </c>
      <c r="AW1528" s="51">
        <f t="shared" ca="1" si="823"/>
        <v>0</v>
      </c>
      <c r="AX1528" s="15">
        <f t="shared" ca="1" si="824"/>
        <v>58451.323621139716</v>
      </c>
      <c r="AY1528" s="51">
        <f t="shared" ca="1" si="825"/>
        <v>-2058.577369183743</v>
      </c>
      <c r="AZ1528" s="52">
        <f t="shared" ca="1" si="814"/>
        <v>0</v>
      </c>
      <c r="BA1528" s="52">
        <f t="shared" ca="1" si="815"/>
        <v>0</v>
      </c>
      <c r="BB1528" s="52">
        <f t="shared" si="826"/>
        <v>0</v>
      </c>
      <c r="BC1528" s="39">
        <f t="shared" si="827"/>
        <v>0</v>
      </c>
      <c r="BD1528" s="51">
        <f t="shared" ca="1" si="828"/>
        <v>0</v>
      </c>
      <c r="BE1528" s="15">
        <f t="shared" ca="1" si="829"/>
        <v>162992.35390261855</v>
      </c>
      <c r="BF1528" s="62">
        <v>-66443.162714923354</v>
      </c>
      <c r="BG1528" s="15">
        <f t="shared" ca="1" si="830"/>
        <v>2468659.4810043783</v>
      </c>
      <c r="BH1528" s="15"/>
      <c r="BI1528" s="15"/>
    </row>
    <row r="1529" spans="1:61" ht="11.25" x14ac:dyDescent="0.2">
      <c r="A1529" s="60">
        <v>61051</v>
      </c>
      <c r="B1529" s="20"/>
      <c r="C1529" s="20">
        <v>1</v>
      </c>
      <c r="D1529" s="20">
        <f t="shared" si="816"/>
        <v>6</v>
      </c>
      <c r="E1529" s="47">
        <f t="shared" si="831"/>
        <v>4</v>
      </c>
      <c r="F1529" s="47">
        <f t="shared" si="832"/>
        <v>64</v>
      </c>
      <c r="G1529" s="61" t="s">
        <v>1609</v>
      </c>
      <c r="H1529" s="61">
        <v>2852</v>
      </c>
      <c r="I1529" s="48"/>
      <c r="J1529" s="29">
        <f t="shared" si="817"/>
        <v>4597.2537313432831</v>
      </c>
      <c r="K1529" s="125">
        <v>212835.84999999998</v>
      </c>
      <c r="L1529" s="125">
        <v>588088.80000000005</v>
      </c>
      <c r="M1529" s="125">
        <v>0</v>
      </c>
      <c r="N1529" s="126">
        <f t="shared" si="799"/>
        <v>382596.44400000002</v>
      </c>
      <c r="O1529" s="126">
        <f t="shared" ca="1" si="800"/>
        <v>834767.27474668925</v>
      </c>
      <c r="P1529" s="126">
        <f t="shared" ca="1" si="801"/>
        <v>135651</v>
      </c>
      <c r="Q1529" s="49">
        <f t="shared" si="818"/>
        <v>1</v>
      </c>
      <c r="R1529" s="49">
        <f t="shared" si="819"/>
        <v>0</v>
      </c>
      <c r="S1529" s="49">
        <f ca="1">OFFSET(V!$B$7,D1529,Q1529)*H1529</f>
        <v>22416.720000000001</v>
      </c>
      <c r="T1529" s="49">
        <f ca="1">IF(R1529&gt;0,OFFSET(V!$I$7,D1529,R1529)*IF(R1529=1,H1529-9300,IF(R1529=2,H1529-18000,IF(R1529=3,H1529-45000,0))),0)</f>
        <v>0</v>
      </c>
      <c r="U1529" s="49">
        <f>IF(AND(I1529=1,H1529&gt;20000,H1529&lt;=45000),H1529*V!$G$7,0)+IF(AND(I1529=1,H1529&gt;45000,H1529&lt;=50000),V!$G$7/5000*(50000-H1529)*H1529,0)</f>
        <v>0</v>
      </c>
      <c r="V1529" s="50">
        <f t="shared" ca="1" si="802"/>
        <v>22416.720000000001</v>
      </c>
      <c r="W1529" s="51">
        <v>0</v>
      </c>
      <c r="X1529" s="51">
        <v>0</v>
      </c>
      <c r="Y1529" s="52">
        <v>0</v>
      </c>
      <c r="Z1529" s="52">
        <v>2.0861940672572297E-3</v>
      </c>
      <c r="AA1529" s="52">
        <v>3986</v>
      </c>
      <c r="AB1529" s="138">
        <f t="shared" si="820"/>
        <v>2986</v>
      </c>
      <c r="AC1529" s="52">
        <v>106047.56544168109</v>
      </c>
      <c r="AD1529" s="138">
        <f t="shared" si="803"/>
        <v>0</v>
      </c>
      <c r="AE1529" s="138">
        <f t="shared" si="804"/>
        <v>2852</v>
      </c>
      <c r="AF1529" s="138">
        <f t="shared" si="805"/>
        <v>0</v>
      </c>
      <c r="AG1529" s="138">
        <f t="shared" si="806"/>
        <v>0</v>
      </c>
      <c r="AH1529" s="29"/>
      <c r="AI1529" s="29"/>
      <c r="AJ1529" s="15"/>
      <c r="AK1529" s="51">
        <f t="shared" ca="1" si="807"/>
        <v>1888160.6423750238</v>
      </c>
      <c r="AL1529" s="15">
        <f t="shared" ca="1" si="808"/>
        <v>2046228.3623750238</v>
      </c>
      <c r="AM1529" s="49">
        <f t="shared" ca="1" si="809"/>
        <v>12508.679232020164</v>
      </c>
      <c r="AN1529" s="49">
        <f t="shared" ca="1" si="810"/>
        <v>0</v>
      </c>
      <c r="AO1529" s="15"/>
      <c r="AP1529" s="49">
        <f t="shared" ca="1" si="811"/>
        <v>61709.545372667111</v>
      </c>
      <c r="AQ1529" s="15">
        <f t="shared" si="821"/>
        <v>106047.56544168109</v>
      </c>
      <c r="AR1529" s="15">
        <f t="shared" si="822"/>
        <v>0</v>
      </c>
      <c r="AS1529" s="15"/>
      <c r="AT1529" s="15"/>
      <c r="AU1529" s="51">
        <f t="shared" si="812"/>
        <v>1493</v>
      </c>
      <c r="AV1529" s="51">
        <f t="shared" ca="1" si="813"/>
        <v>46548.846661629213</v>
      </c>
      <c r="AW1529" s="51">
        <f t="shared" ca="1" si="823"/>
        <v>0</v>
      </c>
      <c r="AX1529" s="15">
        <f t="shared" ca="1" si="824"/>
        <v>3703.826592615238</v>
      </c>
      <c r="AY1529" s="51">
        <f t="shared" ca="1" si="825"/>
        <v>-130.44381428141207</v>
      </c>
      <c r="AZ1529" s="52">
        <f t="shared" ca="1" si="814"/>
        <v>0</v>
      </c>
      <c r="BA1529" s="52">
        <f t="shared" ca="1" si="815"/>
        <v>0</v>
      </c>
      <c r="BB1529" s="52">
        <f t="shared" si="826"/>
        <v>0</v>
      </c>
      <c r="BC1529" s="39">
        <f t="shared" si="827"/>
        <v>0</v>
      </c>
      <c r="BD1529" s="51">
        <f t="shared" ca="1" si="828"/>
        <v>0</v>
      </c>
      <c r="BE1529" s="15">
        <f t="shared" ca="1" si="829"/>
        <v>109620.94822001491</v>
      </c>
      <c r="BF1529" s="62">
        <v>-68801.322013097</v>
      </c>
      <c r="BG1529" s="15">
        <f t="shared" ca="1" si="830"/>
        <v>2099556.6678139619</v>
      </c>
      <c r="BH1529" s="15"/>
      <c r="BI1529" s="15"/>
    </row>
    <row r="1530" spans="1:61" ht="11.25" x14ac:dyDescent="0.2">
      <c r="A1530" s="60">
        <v>61052</v>
      </c>
      <c r="B1530" s="20"/>
      <c r="C1530" s="20">
        <v>1</v>
      </c>
      <c r="D1530" s="20">
        <f t="shared" si="816"/>
        <v>6</v>
      </c>
      <c r="E1530" s="47">
        <f t="shared" si="831"/>
        <v>4</v>
      </c>
      <c r="F1530" s="47">
        <f t="shared" si="832"/>
        <v>64</v>
      </c>
      <c r="G1530" s="61" t="s">
        <v>1610</v>
      </c>
      <c r="H1530" s="61">
        <v>2718</v>
      </c>
      <c r="I1530" s="48"/>
      <c r="J1530" s="29">
        <f t="shared" si="817"/>
        <v>4381.2537313432831</v>
      </c>
      <c r="K1530" s="125">
        <v>150006.05000000002</v>
      </c>
      <c r="L1530" s="125">
        <v>212900.25</v>
      </c>
      <c r="M1530" s="125">
        <v>68109</v>
      </c>
      <c r="N1530" s="126">
        <f t="shared" si="799"/>
        <v>259144.4535</v>
      </c>
      <c r="O1530" s="126">
        <f t="shared" ca="1" si="800"/>
        <v>795546.09143110155</v>
      </c>
      <c r="P1530" s="126">
        <f t="shared" ca="1" si="801"/>
        <v>160920</v>
      </c>
      <c r="Q1530" s="49">
        <f t="shared" si="818"/>
        <v>1</v>
      </c>
      <c r="R1530" s="49">
        <f t="shared" si="819"/>
        <v>0</v>
      </c>
      <c r="S1530" s="49">
        <f ca="1">OFFSET(V!$B$7,D1530,Q1530)*H1530</f>
        <v>21363.48</v>
      </c>
      <c r="T1530" s="49">
        <f ca="1">IF(R1530&gt;0,OFFSET(V!$I$7,D1530,R1530)*IF(R1530=1,H1530-9300,IF(R1530=2,H1530-18000,IF(R1530=3,H1530-45000,0))),0)</f>
        <v>0</v>
      </c>
      <c r="U1530" s="49">
        <f>IF(AND(I1530=1,H1530&gt;20000,H1530&lt;=45000),H1530*V!$G$7,0)+IF(AND(I1530=1,H1530&gt;45000,H1530&lt;=50000),V!$G$7/5000*(50000-H1530)*H1530,0)</f>
        <v>0</v>
      </c>
      <c r="V1530" s="50">
        <f t="shared" ca="1" si="802"/>
        <v>21363.48</v>
      </c>
      <c r="W1530" s="51">
        <v>0</v>
      </c>
      <c r="X1530" s="51">
        <v>0</v>
      </c>
      <c r="Y1530" s="52">
        <v>0</v>
      </c>
      <c r="Z1530" s="52">
        <v>1.1216503848564363E-3</v>
      </c>
      <c r="AA1530" s="52">
        <v>4187</v>
      </c>
      <c r="AB1530" s="138">
        <f t="shared" si="820"/>
        <v>3187</v>
      </c>
      <c r="AC1530" s="52">
        <v>57016.887574190994</v>
      </c>
      <c r="AD1530" s="138">
        <f t="shared" si="803"/>
        <v>0</v>
      </c>
      <c r="AE1530" s="138">
        <f t="shared" si="804"/>
        <v>2718</v>
      </c>
      <c r="AF1530" s="138">
        <f t="shared" si="805"/>
        <v>0</v>
      </c>
      <c r="AG1530" s="138">
        <f t="shared" si="806"/>
        <v>0</v>
      </c>
      <c r="AH1530" s="29"/>
      <c r="AI1530" s="29"/>
      <c r="AJ1530" s="15"/>
      <c r="AK1530" s="51">
        <f t="shared" ca="1" si="807"/>
        <v>1799446.2222914847</v>
      </c>
      <c r="AL1530" s="15">
        <f t="shared" ca="1" si="808"/>
        <v>1981729.7022914847</v>
      </c>
      <c r="AM1530" s="49">
        <f t="shared" ca="1" si="809"/>
        <v>11920.964289141237</v>
      </c>
      <c r="AN1530" s="49">
        <f t="shared" ca="1" si="810"/>
        <v>0</v>
      </c>
      <c r="AO1530" s="15"/>
      <c r="AP1530" s="49">
        <f t="shared" ca="1" si="811"/>
        <v>33178.377986458596</v>
      </c>
      <c r="AQ1530" s="15">
        <f t="shared" si="821"/>
        <v>57016.887574190994</v>
      </c>
      <c r="AR1530" s="15">
        <f t="shared" si="822"/>
        <v>0</v>
      </c>
      <c r="AS1530" s="15"/>
      <c r="AT1530" s="15"/>
      <c r="AU1530" s="51">
        <f t="shared" si="812"/>
        <v>1593.5</v>
      </c>
      <c r="AV1530" s="51">
        <f t="shared" ca="1" si="813"/>
        <v>44361.769013432051</v>
      </c>
      <c r="AW1530" s="51">
        <f t="shared" ca="1" si="823"/>
        <v>0</v>
      </c>
      <c r="AX1530" s="15">
        <f t="shared" ca="1" si="824"/>
        <v>22116.75942569966</v>
      </c>
      <c r="AY1530" s="51">
        <f t="shared" ca="1" si="825"/>
        <v>-778.92265928021448</v>
      </c>
      <c r="AZ1530" s="52">
        <f t="shared" ca="1" si="814"/>
        <v>0</v>
      </c>
      <c r="BA1530" s="52">
        <f t="shared" ca="1" si="815"/>
        <v>0</v>
      </c>
      <c r="BB1530" s="52">
        <f t="shared" si="826"/>
        <v>0</v>
      </c>
      <c r="BC1530" s="39">
        <f t="shared" si="827"/>
        <v>0</v>
      </c>
      <c r="BD1530" s="51">
        <f t="shared" ca="1" si="828"/>
        <v>0</v>
      </c>
      <c r="BE1530" s="15">
        <f t="shared" ca="1" si="829"/>
        <v>78354.724340610439</v>
      </c>
      <c r="BF1530" s="62">
        <v>-52013.976758563411</v>
      </c>
      <c r="BG1530" s="15">
        <f t="shared" ca="1" si="830"/>
        <v>2019991.4141626728</v>
      </c>
      <c r="BH1530" s="15"/>
      <c r="BI1530" s="15"/>
    </row>
    <row r="1531" spans="1:61" ht="11.25" x14ac:dyDescent="0.2">
      <c r="A1531" s="60">
        <v>61053</v>
      </c>
      <c r="B1531" s="20"/>
      <c r="C1531" s="20">
        <v>1</v>
      </c>
      <c r="D1531" s="20">
        <f t="shared" si="816"/>
        <v>6</v>
      </c>
      <c r="E1531" s="47">
        <f t="shared" si="831"/>
        <v>6</v>
      </c>
      <c r="F1531" s="47">
        <f t="shared" si="832"/>
        <v>66</v>
      </c>
      <c r="G1531" s="61" t="s">
        <v>1611</v>
      </c>
      <c r="H1531" s="61">
        <v>11392</v>
      </c>
      <c r="I1531" s="48"/>
      <c r="J1531" s="29">
        <f t="shared" si="817"/>
        <v>18986.666666666664</v>
      </c>
      <c r="K1531" s="125">
        <v>971969.75</v>
      </c>
      <c r="L1531" s="125">
        <v>4180248.3699999996</v>
      </c>
      <c r="M1531" s="125">
        <v>16127</v>
      </c>
      <c r="N1531" s="126">
        <f t="shared" si="799"/>
        <v>2346242.0843000002</v>
      </c>
      <c r="O1531" s="126">
        <f t="shared" ca="1" si="800"/>
        <v>3447590.4346541362</v>
      </c>
      <c r="P1531" s="126">
        <f t="shared" ca="1" si="801"/>
        <v>330405</v>
      </c>
      <c r="Q1531" s="49">
        <f t="shared" si="818"/>
        <v>2</v>
      </c>
      <c r="R1531" s="49">
        <f t="shared" si="819"/>
        <v>0</v>
      </c>
      <c r="S1531" s="49">
        <f ca="1">OFFSET(V!$B$7,D1531,Q1531)*H1531</f>
        <v>984952.31999999995</v>
      </c>
      <c r="T1531" s="49">
        <f ca="1">IF(R1531&gt;0,OFFSET(V!$I$7,D1531,R1531)*IF(R1531=1,H1531-9300,IF(R1531=2,H1531-18000,IF(R1531=3,H1531-45000,0))),0)</f>
        <v>0</v>
      </c>
      <c r="U1531" s="49">
        <f>IF(AND(I1531=1,H1531&gt;20000,H1531&lt;=45000),H1531*V!$G$7,0)+IF(AND(I1531=1,H1531&gt;45000,H1531&lt;=50000),V!$G$7/5000*(50000-H1531)*H1531,0)</f>
        <v>0</v>
      </c>
      <c r="V1531" s="50">
        <f t="shared" ca="1" si="802"/>
        <v>984952.31999999995</v>
      </c>
      <c r="W1531" s="51">
        <v>51832.72</v>
      </c>
      <c r="X1531" s="51">
        <v>0</v>
      </c>
      <c r="Y1531" s="52">
        <v>6.5273794309288983E-3</v>
      </c>
      <c r="Z1531" s="52">
        <v>1.2367464337650789E-2</v>
      </c>
      <c r="AA1531" s="52">
        <v>114366</v>
      </c>
      <c r="AB1531" s="138">
        <f t="shared" si="820"/>
        <v>113366</v>
      </c>
      <c r="AC1531" s="52">
        <v>628675.68472140864</v>
      </c>
      <c r="AD1531" s="138">
        <f t="shared" si="803"/>
        <v>1</v>
      </c>
      <c r="AE1531" s="138">
        <f t="shared" si="804"/>
        <v>0</v>
      </c>
      <c r="AF1531" s="138">
        <f t="shared" si="805"/>
        <v>11392</v>
      </c>
      <c r="AG1531" s="138">
        <f t="shared" si="806"/>
        <v>18986.666666666664</v>
      </c>
      <c r="AH1531" s="29"/>
      <c r="AI1531" s="29"/>
      <c r="AJ1531" s="15"/>
      <c r="AK1531" s="51">
        <f t="shared" ca="1" si="807"/>
        <v>7798107.0493184878</v>
      </c>
      <c r="AL1531" s="15">
        <f t="shared" ca="1" si="808"/>
        <v>9165297.0893184878</v>
      </c>
      <c r="AM1531" s="49">
        <f t="shared" ca="1" si="809"/>
        <v>49964.542009527948</v>
      </c>
      <c r="AN1531" s="49">
        <f t="shared" ca="1" si="810"/>
        <v>9052.1208860500883</v>
      </c>
      <c r="AO1531" s="15"/>
      <c r="AP1531" s="49">
        <f t="shared" ca="1" si="811"/>
        <v>365829.14967852877</v>
      </c>
      <c r="AQ1531" s="15">
        <f t="shared" si="821"/>
        <v>0</v>
      </c>
      <c r="AR1531" s="15">
        <f t="shared" si="822"/>
        <v>628675.68472140864</v>
      </c>
      <c r="AS1531" s="15"/>
      <c r="AT1531" s="15"/>
      <c r="AU1531" s="51">
        <f t="shared" si="812"/>
        <v>0</v>
      </c>
      <c r="AV1531" s="51">
        <f t="shared" ca="1" si="813"/>
        <v>0</v>
      </c>
      <c r="AW1531" s="51">
        <f t="shared" si="823"/>
        <v>0</v>
      </c>
      <c r="AX1531" s="15">
        <f t="shared" si="824"/>
        <v>0</v>
      </c>
      <c r="AY1531" s="51">
        <f t="shared" ca="1" si="825"/>
        <v>0</v>
      </c>
      <c r="AZ1531" s="52">
        <f t="shared" ca="1" si="814"/>
        <v>154653.0503145385</v>
      </c>
      <c r="BA1531" s="52">
        <f t="shared" ca="1" si="815"/>
        <v>123092.48791759803</v>
      </c>
      <c r="BB1531" s="52">
        <f t="shared" ca="1" si="826"/>
        <v>0</v>
      </c>
      <c r="BC1531" s="39">
        <f t="shared" ca="1" si="827"/>
        <v>14899.003189256648</v>
      </c>
      <c r="BD1531" s="51">
        <f t="shared" ca="1" si="828"/>
        <v>0</v>
      </c>
      <c r="BE1531" s="15">
        <f t="shared" ca="1" si="829"/>
        <v>643574.68791066529</v>
      </c>
      <c r="BF1531" s="62">
        <v>-320030.11550624209</v>
      </c>
      <c r="BG1531" s="15">
        <f t="shared" ca="1" si="830"/>
        <v>9547858.3246184886</v>
      </c>
      <c r="BH1531" s="15"/>
      <c r="BI1531" s="15"/>
    </row>
    <row r="1532" spans="1:61" ht="11.25" x14ac:dyDescent="0.2">
      <c r="A1532" s="60">
        <v>61054</v>
      </c>
      <c r="B1532" s="20"/>
      <c r="C1532" s="20">
        <v>1</v>
      </c>
      <c r="D1532" s="20">
        <f t="shared" si="816"/>
        <v>6</v>
      </c>
      <c r="E1532" s="47">
        <f t="shared" si="831"/>
        <v>4</v>
      </c>
      <c r="F1532" s="47">
        <f t="shared" si="832"/>
        <v>64</v>
      </c>
      <c r="G1532" s="61" t="s">
        <v>1612</v>
      </c>
      <c r="H1532" s="61">
        <v>3815</v>
      </c>
      <c r="I1532" s="48"/>
      <c r="J1532" s="29">
        <f t="shared" si="817"/>
        <v>6149.5522388059699</v>
      </c>
      <c r="K1532" s="125">
        <v>190012.95</v>
      </c>
      <c r="L1532" s="125">
        <v>230297.34</v>
      </c>
      <c r="M1532" s="125">
        <v>106119</v>
      </c>
      <c r="N1532" s="126">
        <f t="shared" si="799"/>
        <v>332744.28659999999</v>
      </c>
      <c r="O1532" s="126">
        <f t="shared" ca="1" si="800"/>
        <v>1116632.942902742</v>
      </c>
      <c r="P1532" s="126">
        <f t="shared" ca="1" si="801"/>
        <v>235167</v>
      </c>
      <c r="Q1532" s="49">
        <f t="shared" si="818"/>
        <v>1</v>
      </c>
      <c r="R1532" s="49">
        <f t="shared" si="819"/>
        <v>0</v>
      </c>
      <c r="S1532" s="49">
        <f ca="1">OFFSET(V!$B$7,D1532,Q1532)*H1532</f>
        <v>29985.9</v>
      </c>
      <c r="T1532" s="49">
        <f ca="1">IF(R1532&gt;0,OFFSET(V!$I$7,D1532,R1532)*IF(R1532=1,H1532-9300,IF(R1532=2,H1532-18000,IF(R1532=3,H1532-45000,0))),0)</f>
        <v>0</v>
      </c>
      <c r="U1532" s="49">
        <f>IF(AND(I1532=1,H1532&gt;20000,H1532&lt;=45000),H1532*V!$G$7,0)+IF(AND(I1532=1,H1532&gt;45000,H1532&lt;=50000),V!$G$7/5000*(50000-H1532)*H1532,0)</f>
        <v>0</v>
      </c>
      <c r="V1532" s="50">
        <f t="shared" ca="1" si="802"/>
        <v>29985.9</v>
      </c>
      <c r="W1532" s="51">
        <v>0</v>
      </c>
      <c r="X1532" s="51">
        <v>0</v>
      </c>
      <c r="Y1532" s="52">
        <v>0</v>
      </c>
      <c r="Z1532" s="52">
        <v>3.2877552584778748E-3</v>
      </c>
      <c r="AA1532" s="52">
        <v>92162</v>
      </c>
      <c r="AB1532" s="138">
        <f t="shared" si="820"/>
        <v>91162</v>
      </c>
      <c r="AC1532" s="52">
        <v>167126.56142678679</v>
      </c>
      <c r="AD1532" s="138">
        <f t="shared" si="803"/>
        <v>0</v>
      </c>
      <c r="AE1532" s="138">
        <f t="shared" si="804"/>
        <v>3815</v>
      </c>
      <c r="AF1532" s="138">
        <f t="shared" si="805"/>
        <v>0</v>
      </c>
      <c r="AG1532" s="138">
        <f t="shared" si="806"/>
        <v>0</v>
      </c>
      <c r="AH1532" s="29"/>
      <c r="AI1532" s="29"/>
      <c r="AJ1532" s="15"/>
      <c r="AK1532" s="51">
        <f t="shared" ca="1" si="807"/>
        <v>2525712.7807365763</v>
      </c>
      <c r="AL1532" s="15">
        <f t="shared" ca="1" si="808"/>
        <v>2790865.6807365762</v>
      </c>
      <c r="AM1532" s="49">
        <f t="shared" ca="1" si="809"/>
        <v>16732.332142411266</v>
      </c>
      <c r="AN1532" s="49">
        <f t="shared" ca="1" si="810"/>
        <v>0</v>
      </c>
      <c r="AO1532" s="15"/>
      <c r="AP1532" s="49">
        <f t="shared" ca="1" si="811"/>
        <v>97251.682133294686</v>
      </c>
      <c r="AQ1532" s="15">
        <f t="shared" si="821"/>
        <v>167126.56142678679</v>
      </c>
      <c r="AR1532" s="15">
        <f t="shared" si="822"/>
        <v>0</v>
      </c>
      <c r="AS1532" s="15"/>
      <c r="AT1532" s="15"/>
      <c r="AU1532" s="51">
        <f t="shared" si="812"/>
        <v>45581</v>
      </c>
      <c r="AV1532" s="51">
        <f t="shared" ca="1" si="813"/>
        <v>62266.427073673018</v>
      </c>
      <c r="AW1532" s="51">
        <f t="shared" ca="1" si="823"/>
        <v>0</v>
      </c>
      <c r="AX1532" s="15">
        <f t="shared" ca="1" si="824"/>
        <v>37972.547780180932</v>
      </c>
      <c r="AY1532" s="51">
        <f t="shared" ca="1" si="825"/>
        <v>-1337.3422989904341</v>
      </c>
      <c r="AZ1532" s="52">
        <f t="shared" ca="1" si="814"/>
        <v>0</v>
      </c>
      <c r="BA1532" s="52">
        <f t="shared" ca="1" si="815"/>
        <v>0</v>
      </c>
      <c r="BB1532" s="52">
        <f t="shared" si="826"/>
        <v>0</v>
      </c>
      <c r="BC1532" s="39">
        <f t="shared" si="827"/>
        <v>0</v>
      </c>
      <c r="BD1532" s="51">
        <f t="shared" ca="1" si="828"/>
        <v>0</v>
      </c>
      <c r="BE1532" s="15">
        <f t="shared" ca="1" si="829"/>
        <v>203761.76690797729</v>
      </c>
      <c r="BF1532" s="62">
        <v>-75896.978141587664</v>
      </c>
      <c r="BG1532" s="15">
        <f t="shared" ca="1" si="830"/>
        <v>2935462.8016453772</v>
      </c>
      <c r="BH1532" s="15"/>
      <c r="BI1532" s="15"/>
    </row>
    <row r="1533" spans="1:61" ht="11.25" x14ac:dyDescent="0.2">
      <c r="A1533" s="60">
        <v>61055</v>
      </c>
      <c r="B1533" s="20"/>
      <c r="C1533" s="20">
        <v>1</v>
      </c>
      <c r="D1533" s="20">
        <f t="shared" si="816"/>
        <v>6</v>
      </c>
      <c r="E1533" s="47">
        <f t="shared" si="831"/>
        <v>3</v>
      </c>
      <c r="F1533" s="47">
        <f t="shared" si="832"/>
        <v>63</v>
      </c>
      <c r="G1533" s="61" t="s">
        <v>1613</v>
      </c>
      <c r="H1533" s="61">
        <v>1501</v>
      </c>
      <c r="I1533" s="48"/>
      <c r="J1533" s="29">
        <f t="shared" si="817"/>
        <v>2419.5223880597014</v>
      </c>
      <c r="K1533" s="125">
        <v>93328.928427977837</v>
      </c>
      <c r="L1533" s="125">
        <v>156882.27538781165</v>
      </c>
      <c r="M1533" s="125">
        <v>29329.184903047091</v>
      </c>
      <c r="N1533" s="126">
        <f t="shared" si="799"/>
        <v>157710.1007724377</v>
      </c>
      <c r="O1533" s="126">
        <f t="shared" ca="1" si="800"/>
        <v>439335.79221415875</v>
      </c>
      <c r="P1533" s="126">
        <f t="shared" ca="1" si="801"/>
        <v>84488</v>
      </c>
      <c r="Q1533" s="49">
        <f t="shared" si="818"/>
        <v>1</v>
      </c>
      <c r="R1533" s="49">
        <f t="shared" si="819"/>
        <v>0</v>
      </c>
      <c r="S1533" s="49">
        <f ca="1">OFFSET(V!$B$7,D1533,Q1533)*H1533</f>
        <v>11797.86</v>
      </c>
      <c r="T1533" s="49">
        <f ca="1">IF(R1533&gt;0,OFFSET(V!$I$7,D1533,R1533)*IF(R1533=1,H1533-9300,IF(R1533=2,H1533-18000,IF(R1533=3,H1533-45000,0))),0)</f>
        <v>0</v>
      </c>
      <c r="U1533" s="49">
        <f>IF(AND(I1533=1,H1533&gt;20000,H1533&lt;=45000),H1533*V!$G$7,0)+IF(AND(I1533=1,H1533&gt;45000,H1533&lt;=50000),V!$G$7/5000*(50000-H1533)*H1533,0)</f>
        <v>0</v>
      </c>
      <c r="V1533" s="50">
        <f t="shared" ca="1" si="802"/>
        <v>11797.86</v>
      </c>
      <c r="W1533" s="51">
        <v>0</v>
      </c>
      <c r="X1533" s="51">
        <v>0</v>
      </c>
      <c r="Y1533" s="52">
        <v>0</v>
      </c>
      <c r="Z1533" s="52">
        <v>7.7630415951537445E-4</v>
      </c>
      <c r="AA1533" s="52">
        <v>0</v>
      </c>
      <c r="AB1533" s="138">
        <f t="shared" si="820"/>
        <v>0</v>
      </c>
      <c r="AC1533" s="52">
        <v>39461.892568360534</v>
      </c>
      <c r="AD1533" s="138">
        <f t="shared" si="803"/>
        <v>0</v>
      </c>
      <c r="AE1533" s="138">
        <f t="shared" si="804"/>
        <v>1501</v>
      </c>
      <c r="AF1533" s="138">
        <f t="shared" si="805"/>
        <v>0</v>
      </c>
      <c r="AG1533" s="138">
        <f t="shared" si="806"/>
        <v>0</v>
      </c>
      <c r="AH1533" s="29"/>
      <c r="AI1533" s="29"/>
      <c r="AJ1533" s="15"/>
      <c r="AK1533" s="51">
        <f t="shared" ca="1" si="807"/>
        <v>993733.91451785085</v>
      </c>
      <c r="AL1533" s="15">
        <f t="shared" ca="1" si="808"/>
        <v>1090019.774517851</v>
      </c>
      <c r="AM1533" s="49">
        <f t="shared" ca="1" si="809"/>
        <v>6583.2845467259003</v>
      </c>
      <c r="AN1533" s="49">
        <f t="shared" ca="1" si="810"/>
        <v>0</v>
      </c>
      <c r="AO1533" s="15"/>
      <c r="AP1533" s="49">
        <f t="shared" ca="1" si="811"/>
        <v>22963.049078931846</v>
      </c>
      <c r="AQ1533" s="15">
        <f t="shared" si="821"/>
        <v>39461.892568360534</v>
      </c>
      <c r="AR1533" s="15">
        <f t="shared" si="822"/>
        <v>0</v>
      </c>
      <c r="AS1533" s="15"/>
      <c r="AT1533" s="15"/>
      <c r="AU1533" s="51">
        <f t="shared" si="812"/>
        <v>0</v>
      </c>
      <c r="AV1533" s="51">
        <f t="shared" ca="1" si="813"/>
        <v>24498.533954805556</v>
      </c>
      <c r="AW1533" s="51">
        <f t="shared" ca="1" si="823"/>
        <v>0</v>
      </c>
      <c r="AX1533" s="15">
        <f t="shared" ca="1" si="824"/>
        <v>7999.6904653768725</v>
      </c>
      <c r="AY1533" s="51">
        <f t="shared" ca="1" si="825"/>
        <v>-281.73838900961903</v>
      </c>
      <c r="AZ1533" s="52">
        <f t="shared" ca="1" si="814"/>
        <v>0</v>
      </c>
      <c r="BA1533" s="52">
        <f t="shared" ca="1" si="815"/>
        <v>0</v>
      </c>
      <c r="BB1533" s="52">
        <f t="shared" si="826"/>
        <v>0</v>
      </c>
      <c r="BC1533" s="39">
        <f t="shared" si="827"/>
        <v>0</v>
      </c>
      <c r="BD1533" s="51">
        <f t="shared" ca="1" si="828"/>
        <v>0</v>
      </c>
      <c r="BE1533" s="15">
        <f t="shared" ca="1" si="829"/>
        <v>47179.844644727789</v>
      </c>
      <c r="BF1533" s="62">
        <v>-30372.864177760177</v>
      </c>
      <c r="BG1533" s="15">
        <f t="shared" ca="1" si="830"/>
        <v>1113410.0395315445</v>
      </c>
      <c r="BH1533" s="15"/>
      <c r="BI1533" s="15"/>
    </row>
    <row r="1534" spans="1:61" ht="11.25" x14ac:dyDescent="0.2">
      <c r="A1534" s="60">
        <v>61056</v>
      </c>
      <c r="B1534" s="20"/>
      <c r="C1534" s="20">
        <v>1</v>
      </c>
      <c r="D1534" s="20">
        <f t="shared" si="816"/>
        <v>6</v>
      </c>
      <c r="E1534" s="47">
        <f t="shared" si="831"/>
        <v>4</v>
      </c>
      <c r="F1534" s="47">
        <f t="shared" si="832"/>
        <v>64</v>
      </c>
      <c r="G1534" s="61" t="s">
        <v>1614</v>
      </c>
      <c r="H1534" s="61">
        <v>4051</v>
      </c>
      <c r="I1534" s="48"/>
      <c r="J1534" s="29">
        <f t="shared" si="817"/>
        <v>6529.9701492537315</v>
      </c>
      <c r="K1534" s="125">
        <v>255820.75</v>
      </c>
      <c r="L1534" s="125">
        <v>484650.01</v>
      </c>
      <c r="M1534" s="125">
        <v>71539</v>
      </c>
      <c r="N1534" s="126">
        <f t="shared" si="799"/>
        <v>444743.44390000001</v>
      </c>
      <c r="O1534" s="126">
        <f t="shared" ca="1" si="800"/>
        <v>1185709.0568018369</v>
      </c>
      <c r="P1534" s="126">
        <f t="shared" ca="1" si="801"/>
        <v>222290</v>
      </c>
      <c r="Q1534" s="49">
        <f t="shared" si="818"/>
        <v>1</v>
      </c>
      <c r="R1534" s="49">
        <f t="shared" si="819"/>
        <v>0</v>
      </c>
      <c r="S1534" s="49">
        <f ca="1">OFFSET(V!$B$7,D1534,Q1534)*H1534</f>
        <v>31840.86</v>
      </c>
      <c r="T1534" s="49">
        <f ca="1">IF(R1534&gt;0,OFFSET(V!$I$7,D1534,R1534)*IF(R1534=1,H1534-9300,IF(R1534=2,H1534-18000,IF(R1534=3,H1534-45000,0))),0)</f>
        <v>0</v>
      </c>
      <c r="U1534" s="49">
        <f>IF(AND(I1534=1,H1534&gt;20000,H1534&lt;=45000),H1534*V!$G$7,0)+IF(AND(I1534=1,H1534&gt;45000,H1534&lt;=50000),V!$G$7/5000*(50000-H1534)*H1534,0)</f>
        <v>0</v>
      </c>
      <c r="V1534" s="50">
        <f t="shared" ca="1" si="802"/>
        <v>31840.86</v>
      </c>
      <c r="W1534" s="51">
        <v>0</v>
      </c>
      <c r="X1534" s="51">
        <v>0</v>
      </c>
      <c r="Y1534" s="52">
        <v>0</v>
      </c>
      <c r="Z1534" s="52">
        <v>2.0113544471467102E-3</v>
      </c>
      <c r="AA1534" s="52">
        <v>0</v>
      </c>
      <c r="AB1534" s="138">
        <f t="shared" si="820"/>
        <v>0</v>
      </c>
      <c r="AC1534" s="52">
        <v>102243.24079333461</v>
      </c>
      <c r="AD1534" s="138">
        <f t="shared" si="803"/>
        <v>0</v>
      </c>
      <c r="AE1534" s="138">
        <f t="shared" si="804"/>
        <v>4051</v>
      </c>
      <c r="AF1534" s="138">
        <f t="shared" si="805"/>
        <v>0</v>
      </c>
      <c r="AG1534" s="138">
        <f t="shared" si="806"/>
        <v>0</v>
      </c>
      <c r="AH1534" s="29"/>
      <c r="AI1534" s="29"/>
      <c r="AJ1534" s="15"/>
      <c r="AK1534" s="51">
        <f t="shared" ca="1" si="807"/>
        <v>2681956.0877493764</v>
      </c>
      <c r="AL1534" s="15">
        <f t="shared" ca="1" si="808"/>
        <v>2936086.9477493763</v>
      </c>
      <c r="AM1534" s="49">
        <f t="shared" ca="1" si="809"/>
        <v>17767.412191063704</v>
      </c>
      <c r="AN1534" s="49">
        <f t="shared" ca="1" si="810"/>
        <v>0</v>
      </c>
      <c r="AO1534" s="15"/>
      <c r="AP1534" s="49">
        <f t="shared" ca="1" si="811"/>
        <v>59495.792105237357</v>
      </c>
      <c r="AQ1534" s="15">
        <f t="shared" si="821"/>
        <v>102243.24079333461</v>
      </c>
      <c r="AR1534" s="15">
        <f t="shared" si="822"/>
        <v>0</v>
      </c>
      <c r="AS1534" s="15"/>
      <c r="AT1534" s="15"/>
      <c r="AU1534" s="51">
        <f t="shared" si="812"/>
        <v>0</v>
      </c>
      <c r="AV1534" s="51">
        <f t="shared" ca="1" si="813"/>
        <v>66118.295170497877</v>
      </c>
      <c r="AW1534" s="51">
        <f t="shared" ca="1" si="823"/>
        <v>0</v>
      </c>
      <c r="AX1534" s="15">
        <f t="shared" ca="1" si="824"/>
        <v>23370.846482400622</v>
      </c>
      <c r="AY1534" s="51">
        <f t="shared" ca="1" si="825"/>
        <v>-823.08992657161184</v>
      </c>
      <c r="AZ1534" s="52">
        <f t="shared" ca="1" si="814"/>
        <v>0</v>
      </c>
      <c r="BA1534" s="52">
        <f t="shared" ca="1" si="815"/>
        <v>0</v>
      </c>
      <c r="BB1534" s="52">
        <f t="shared" si="826"/>
        <v>0</v>
      </c>
      <c r="BC1534" s="39">
        <f t="shared" si="827"/>
        <v>0</v>
      </c>
      <c r="BD1534" s="51">
        <f t="shared" ca="1" si="828"/>
        <v>0</v>
      </c>
      <c r="BE1534" s="15">
        <f t="shared" ca="1" si="829"/>
        <v>124790.99734916362</v>
      </c>
      <c r="BF1534" s="62">
        <v>-83358.91413189446</v>
      </c>
      <c r="BG1534" s="15">
        <f t="shared" ca="1" si="830"/>
        <v>2995286.4431577092</v>
      </c>
      <c r="BH1534" s="15"/>
      <c r="BI1534" s="15"/>
    </row>
    <row r="1535" spans="1:61" ht="11.25" x14ac:dyDescent="0.2">
      <c r="A1535" s="60">
        <v>61057</v>
      </c>
      <c r="B1535" s="20"/>
      <c r="C1535" s="20">
        <v>1</v>
      </c>
      <c r="D1535" s="20">
        <f t="shared" si="816"/>
        <v>6</v>
      </c>
      <c r="E1535" s="47">
        <f t="shared" si="831"/>
        <v>3</v>
      </c>
      <c r="F1535" s="47">
        <f t="shared" si="832"/>
        <v>63</v>
      </c>
      <c r="G1535" s="61" t="s">
        <v>1615</v>
      </c>
      <c r="H1535" s="61">
        <v>2307</v>
      </c>
      <c r="I1535" s="48"/>
      <c r="J1535" s="29">
        <f t="shared" si="817"/>
        <v>3718.7462686567164</v>
      </c>
      <c r="K1535" s="125">
        <v>140415</v>
      </c>
      <c r="L1535" s="125">
        <v>754900.19</v>
      </c>
      <c r="M1535" s="125">
        <v>64771</v>
      </c>
      <c r="N1535" s="126">
        <f t="shared" si="799"/>
        <v>460280.87409999996</v>
      </c>
      <c r="O1535" s="126">
        <f t="shared" ca="1" si="800"/>
        <v>675248.28290344053</v>
      </c>
      <c r="P1535" s="126">
        <f t="shared" ca="1" si="801"/>
        <v>64490</v>
      </c>
      <c r="Q1535" s="49">
        <f t="shared" si="818"/>
        <v>1</v>
      </c>
      <c r="R1535" s="49">
        <f t="shared" si="819"/>
        <v>0</v>
      </c>
      <c r="S1535" s="49">
        <f ca="1">OFFSET(V!$B$7,D1535,Q1535)*H1535</f>
        <v>18133.02</v>
      </c>
      <c r="T1535" s="49">
        <f ca="1">IF(R1535&gt;0,OFFSET(V!$I$7,D1535,R1535)*IF(R1535=1,H1535-9300,IF(R1535=2,H1535-18000,IF(R1535=3,H1535-45000,0))),0)</f>
        <v>0</v>
      </c>
      <c r="U1535" s="49">
        <f>IF(AND(I1535=1,H1535&gt;20000,H1535&lt;=45000),H1535*V!$G$7,0)+IF(AND(I1535=1,H1535&gt;45000,H1535&lt;=50000),V!$G$7/5000*(50000-H1535)*H1535,0)</f>
        <v>0</v>
      </c>
      <c r="V1535" s="50">
        <f t="shared" ca="1" si="802"/>
        <v>18133.02</v>
      </c>
      <c r="W1535" s="51">
        <v>0</v>
      </c>
      <c r="X1535" s="51">
        <v>0</v>
      </c>
      <c r="Y1535" s="52">
        <v>0</v>
      </c>
      <c r="Z1535" s="52">
        <v>9.3534609088981617E-4</v>
      </c>
      <c r="AA1535" s="52">
        <v>0</v>
      </c>
      <c r="AB1535" s="138">
        <f t="shared" si="820"/>
        <v>0</v>
      </c>
      <c r="AC1535" s="52">
        <v>47546.475824594512</v>
      </c>
      <c r="AD1535" s="138">
        <f t="shared" si="803"/>
        <v>0</v>
      </c>
      <c r="AE1535" s="138">
        <f t="shared" si="804"/>
        <v>2307</v>
      </c>
      <c r="AF1535" s="138">
        <f t="shared" si="805"/>
        <v>0</v>
      </c>
      <c r="AG1535" s="138">
        <f t="shared" si="806"/>
        <v>0</v>
      </c>
      <c r="AH1535" s="29"/>
      <c r="AI1535" s="29"/>
      <c r="AJ1535" s="15"/>
      <c r="AK1535" s="51">
        <f t="shared" ca="1" si="807"/>
        <v>1527344.5308412274</v>
      </c>
      <c r="AL1535" s="15">
        <f t="shared" ca="1" si="808"/>
        <v>1609967.5508412274</v>
      </c>
      <c r="AM1535" s="49">
        <f t="shared" ca="1" si="809"/>
        <v>10118.346068818555</v>
      </c>
      <c r="AN1535" s="49">
        <f t="shared" ca="1" si="810"/>
        <v>0</v>
      </c>
      <c r="AO1535" s="15"/>
      <c r="AP1535" s="49">
        <f t="shared" ca="1" si="811"/>
        <v>27667.503680900376</v>
      </c>
      <c r="AQ1535" s="15">
        <f t="shared" si="821"/>
        <v>47546.475824594512</v>
      </c>
      <c r="AR1535" s="15">
        <f t="shared" si="822"/>
        <v>0</v>
      </c>
      <c r="AS1535" s="15"/>
      <c r="AT1535" s="15"/>
      <c r="AU1535" s="51">
        <f t="shared" si="812"/>
        <v>0</v>
      </c>
      <c r="AV1535" s="51">
        <f t="shared" ca="1" si="813"/>
        <v>37653.642793961641</v>
      </c>
      <c r="AW1535" s="51">
        <f t="shared" ca="1" si="823"/>
        <v>0</v>
      </c>
      <c r="AX1535" s="15">
        <f t="shared" ca="1" si="824"/>
        <v>17774.670650267508</v>
      </c>
      <c r="AY1535" s="51">
        <f t="shared" ca="1" si="825"/>
        <v>-626.00010536120203</v>
      </c>
      <c r="AZ1535" s="52">
        <f t="shared" ca="1" si="814"/>
        <v>0</v>
      </c>
      <c r="BA1535" s="52">
        <f t="shared" ca="1" si="815"/>
        <v>0</v>
      </c>
      <c r="BB1535" s="52">
        <f t="shared" si="826"/>
        <v>0</v>
      </c>
      <c r="BC1535" s="39">
        <f t="shared" si="827"/>
        <v>0</v>
      </c>
      <c r="BD1535" s="51">
        <f t="shared" ca="1" si="828"/>
        <v>0</v>
      </c>
      <c r="BE1535" s="15">
        <f t="shared" ca="1" si="829"/>
        <v>64695.146369500821</v>
      </c>
      <c r="BF1535" s="62">
        <v>-54455.253192579818</v>
      </c>
      <c r="BG1535" s="15">
        <f t="shared" ca="1" si="830"/>
        <v>1630325.7900869669</v>
      </c>
      <c r="BH1535" s="15"/>
      <c r="BI1535" s="15"/>
    </row>
    <row r="1536" spans="1:61" ht="11.25" x14ac:dyDescent="0.2">
      <c r="A1536" s="60">
        <v>61058</v>
      </c>
      <c r="B1536" s="20"/>
      <c r="C1536" s="20">
        <v>1</v>
      </c>
      <c r="D1536" s="20">
        <f t="shared" si="816"/>
        <v>6</v>
      </c>
      <c r="E1536" s="47">
        <f t="shared" si="831"/>
        <v>4</v>
      </c>
      <c r="F1536" s="47">
        <f t="shared" si="832"/>
        <v>64</v>
      </c>
      <c r="G1536" s="61" t="s">
        <v>1616</v>
      </c>
      <c r="H1536" s="61">
        <v>4725</v>
      </c>
      <c r="I1536" s="48"/>
      <c r="J1536" s="29">
        <f t="shared" si="817"/>
        <v>7616.4179104477607</v>
      </c>
      <c r="K1536" s="125">
        <v>270571.45</v>
      </c>
      <c r="L1536" s="125">
        <v>1036612.71</v>
      </c>
      <c r="M1536" s="125">
        <v>35193</v>
      </c>
      <c r="N1536" s="126">
        <f t="shared" si="799"/>
        <v>634283.40090000001</v>
      </c>
      <c r="O1536" s="126">
        <f t="shared" ca="1" si="800"/>
        <v>1382985.7549712858</v>
      </c>
      <c r="P1536" s="126">
        <f t="shared" ca="1" si="801"/>
        <v>224611</v>
      </c>
      <c r="Q1536" s="49">
        <f t="shared" si="818"/>
        <v>1</v>
      </c>
      <c r="R1536" s="49">
        <f t="shared" si="819"/>
        <v>0</v>
      </c>
      <c r="S1536" s="49">
        <f ca="1">OFFSET(V!$B$7,D1536,Q1536)*H1536</f>
        <v>37138.5</v>
      </c>
      <c r="T1536" s="49">
        <f ca="1">IF(R1536&gt;0,OFFSET(V!$I$7,D1536,R1536)*IF(R1536=1,H1536-9300,IF(R1536=2,H1536-18000,IF(R1536=3,H1536-45000,0))),0)</f>
        <v>0</v>
      </c>
      <c r="U1536" s="49">
        <f>IF(AND(I1536=1,H1536&gt;20000,H1536&lt;=45000),H1536*V!$G$7,0)+IF(AND(I1536=1,H1536&gt;45000,H1536&lt;=50000),V!$G$7/5000*(50000-H1536)*H1536,0)</f>
        <v>0</v>
      </c>
      <c r="V1536" s="50">
        <f t="shared" ca="1" si="802"/>
        <v>37138.5</v>
      </c>
      <c r="W1536" s="51">
        <v>0</v>
      </c>
      <c r="X1536" s="51">
        <v>0</v>
      </c>
      <c r="Y1536" s="52">
        <v>0</v>
      </c>
      <c r="Z1536" s="52">
        <v>3.6997443799195017E-3</v>
      </c>
      <c r="AA1536" s="52">
        <v>5977</v>
      </c>
      <c r="AB1536" s="138">
        <f t="shared" si="820"/>
        <v>4977</v>
      </c>
      <c r="AC1536" s="52">
        <v>188069.21676411238</v>
      </c>
      <c r="AD1536" s="138">
        <f t="shared" si="803"/>
        <v>0</v>
      </c>
      <c r="AE1536" s="138">
        <f t="shared" si="804"/>
        <v>4725</v>
      </c>
      <c r="AF1536" s="138">
        <f t="shared" si="805"/>
        <v>0</v>
      </c>
      <c r="AG1536" s="138">
        <f t="shared" si="806"/>
        <v>0</v>
      </c>
      <c r="AH1536" s="29"/>
      <c r="AI1536" s="29"/>
      <c r="AJ1536" s="15"/>
      <c r="AK1536" s="51">
        <f t="shared" ca="1" si="807"/>
        <v>3128176.3798113558</v>
      </c>
      <c r="AL1536" s="15">
        <f t="shared" ca="1" si="808"/>
        <v>3389925.8798113558</v>
      </c>
      <c r="AM1536" s="49">
        <f t="shared" ca="1" si="809"/>
        <v>20723.530635096522</v>
      </c>
      <c r="AN1536" s="49">
        <f t="shared" ca="1" si="810"/>
        <v>0</v>
      </c>
      <c r="AO1536" s="15"/>
      <c r="AP1536" s="49">
        <f t="shared" ca="1" si="811"/>
        <v>109438.30550725167</v>
      </c>
      <c r="AQ1536" s="15">
        <f t="shared" si="821"/>
        <v>188069.21676411238</v>
      </c>
      <c r="AR1536" s="15">
        <f t="shared" si="822"/>
        <v>0</v>
      </c>
      <c r="AS1536" s="15"/>
      <c r="AT1536" s="15"/>
      <c r="AU1536" s="51">
        <f t="shared" si="812"/>
        <v>2488.5</v>
      </c>
      <c r="AV1536" s="51">
        <f t="shared" ca="1" si="813"/>
        <v>77118.969311429886</v>
      </c>
      <c r="AW1536" s="51">
        <f t="shared" ca="1" si="823"/>
        <v>0</v>
      </c>
      <c r="AX1536" s="15">
        <f t="shared" ca="1" si="824"/>
        <v>976.55805456917733</v>
      </c>
      <c r="AY1536" s="51">
        <f t="shared" ca="1" si="825"/>
        <v>-34.393067364229054</v>
      </c>
      <c r="AZ1536" s="52">
        <f t="shared" ca="1" si="814"/>
        <v>0</v>
      </c>
      <c r="BA1536" s="52">
        <f t="shared" ca="1" si="815"/>
        <v>0</v>
      </c>
      <c r="BB1536" s="52">
        <f t="shared" si="826"/>
        <v>0</v>
      </c>
      <c r="BC1536" s="39">
        <f t="shared" si="827"/>
        <v>0</v>
      </c>
      <c r="BD1536" s="51">
        <f t="shared" ca="1" si="828"/>
        <v>0</v>
      </c>
      <c r="BE1536" s="15">
        <f t="shared" ca="1" si="829"/>
        <v>189011.38175131733</v>
      </c>
      <c r="BF1536" s="62">
        <v>-110541.41118098408</v>
      </c>
      <c r="BG1536" s="15">
        <f t="shared" ca="1" si="830"/>
        <v>3489119.3810167857</v>
      </c>
      <c r="BH1536" s="15"/>
      <c r="BI1536" s="15"/>
    </row>
    <row r="1537" spans="1:61" ht="11.25" x14ac:dyDescent="0.2">
      <c r="A1537" s="60">
        <v>61059</v>
      </c>
      <c r="B1537" s="20"/>
      <c r="C1537" s="20">
        <v>1</v>
      </c>
      <c r="D1537" s="20">
        <f t="shared" si="816"/>
        <v>6</v>
      </c>
      <c r="E1537" s="47">
        <f t="shared" si="831"/>
        <v>5</v>
      </c>
      <c r="F1537" s="47">
        <f t="shared" si="832"/>
        <v>65</v>
      </c>
      <c r="G1537" s="61" t="s">
        <v>1617</v>
      </c>
      <c r="H1537" s="61">
        <v>5185</v>
      </c>
      <c r="I1537" s="48"/>
      <c r="J1537" s="29">
        <f t="shared" si="817"/>
        <v>8357.9104477611945</v>
      </c>
      <c r="K1537" s="125">
        <v>297721.77157202217</v>
      </c>
      <c r="L1537" s="125">
        <v>1067726.6446121885</v>
      </c>
      <c r="M1537" s="125">
        <v>62469.815096952909</v>
      </c>
      <c r="N1537" s="126">
        <f t="shared" si="799"/>
        <v>693242.88202756247</v>
      </c>
      <c r="O1537" s="126">
        <f t="shared" ca="1" si="800"/>
        <v>1517625.6379949455</v>
      </c>
      <c r="P1537" s="126">
        <f t="shared" ca="1" si="801"/>
        <v>247315</v>
      </c>
      <c r="Q1537" s="49">
        <f t="shared" si="818"/>
        <v>1</v>
      </c>
      <c r="R1537" s="49">
        <f t="shared" si="819"/>
        <v>0</v>
      </c>
      <c r="S1537" s="49">
        <f ca="1">OFFSET(V!$B$7,D1537,Q1537)*H1537</f>
        <v>40754.1</v>
      </c>
      <c r="T1537" s="49">
        <f ca="1">IF(R1537&gt;0,OFFSET(V!$I$7,D1537,R1537)*IF(R1537=1,H1537-9300,IF(R1537=2,H1537-18000,IF(R1537=3,H1537-45000,0))),0)</f>
        <v>0</v>
      </c>
      <c r="U1537" s="49">
        <f>IF(AND(I1537=1,H1537&gt;20000,H1537&lt;=45000),H1537*V!$G$7,0)+IF(AND(I1537=1,H1537&gt;45000,H1537&lt;=50000),V!$G$7/5000*(50000-H1537)*H1537,0)</f>
        <v>0</v>
      </c>
      <c r="V1537" s="50">
        <f t="shared" ca="1" si="802"/>
        <v>40754.1</v>
      </c>
      <c r="W1537" s="51">
        <v>9771.84</v>
      </c>
      <c r="X1537" s="51">
        <v>0</v>
      </c>
      <c r="Y1537" s="52">
        <v>0</v>
      </c>
      <c r="Z1537" s="52">
        <v>3.9908578519156374E-3</v>
      </c>
      <c r="AA1537" s="52">
        <v>5457</v>
      </c>
      <c r="AB1537" s="138">
        <f t="shared" si="820"/>
        <v>4457</v>
      </c>
      <c r="AC1537" s="52">
        <v>202867.39659646768</v>
      </c>
      <c r="AD1537" s="138">
        <f t="shared" si="803"/>
        <v>0</v>
      </c>
      <c r="AE1537" s="138">
        <f t="shared" si="804"/>
        <v>5185</v>
      </c>
      <c r="AF1537" s="138">
        <f t="shared" si="805"/>
        <v>0</v>
      </c>
      <c r="AG1537" s="138">
        <f t="shared" si="806"/>
        <v>0</v>
      </c>
      <c r="AH1537" s="29"/>
      <c r="AI1537" s="29"/>
      <c r="AJ1537" s="15"/>
      <c r="AK1537" s="51">
        <f t="shared" ca="1" si="807"/>
        <v>3432718.4189041024</v>
      </c>
      <c r="AL1537" s="15">
        <f t="shared" ca="1" si="808"/>
        <v>3730559.3589041024</v>
      </c>
      <c r="AM1537" s="49">
        <f t="shared" ca="1" si="809"/>
        <v>22741.05954348687</v>
      </c>
      <c r="AN1537" s="49">
        <f t="shared" ca="1" si="810"/>
        <v>0</v>
      </c>
      <c r="AO1537" s="15"/>
      <c r="AP1537" s="49">
        <f t="shared" ca="1" si="811"/>
        <v>118049.43152409368</v>
      </c>
      <c r="AQ1537" s="15">
        <f t="shared" si="821"/>
        <v>202867.39659646768</v>
      </c>
      <c r="AR1537" s="15">
        <f t="shared" si="822"/>
        <v>0</v>
      </c>
      <c r="AS1537" s="15"/>
      <c r="AT1537" s="15"/>
      <c r="AU1537" s="51">
        <f t="shared" si="812"/>
        <v>2228.5</v>
      </c>
      <c r="AV1537" s="51">
        <f t="shared" ca="1" si="813"/>
        <v>84626.84780524105</v>
      </c>
      <c r="AW1537" s="51">
        <f t="shared" ca="1" si="823"/>
        <v>0</v>
      </c>
      <c r="AX1537" s="15">
        <f t="shared" ca="1" si="824"/>
        <v>2037.3827328670595</v>
      </c>
      <c r="AY1537" s="51">
        <f t="shared" ca="1" si="825"/>
        <v>-71.75389240850312</v>
      </c>
      <c r="AZ1537" s="52">
        <f t="shared" ca="1" si="814"/>
        <v>0</v>
      </c>
      <c r="BA1537" s="52">
        <f t="shared" ca="1" si="815"/>
        <v>0</v>
      </c>
      <c r="BB1537" s="52">
        <f t="shared" si="826"/>
        <v>0</v>
      </c>
      <c r="BC1537" s="39">
        <f t="shared" si="827"/>
        <v>0</v>
      </c>
      <c r="BD1537" s="51">
        <f t="shared" ca="1" si="828"/>
        <v>0</v>
      </c>
      <c r="BE1537" s="15">
        <f t="shared" ca="1" si="829"/>
        <v>204833.02543692623</v>
      </c>
      <c r="BF1537" s="62">
        <v>-117470.94714878622</v>
      </c>
      <c r="BG1537" s="15">
        <f t="shared" ca="1" si="830"/>
        <v>3840662.4967357288</v>
      </c>
      <c r="BH1537" s="15"/>
      <c r="BI1537" s="15"/>
    </row>
    <row r="1538" spans="1:61" ht="11.25" x14ac:dyDescent="0.2">
      <c r="A1538" s="60">
        <v>61101</v>
      </c>
      <c r="B1538" s="20"/>
      <c r="C1538" s="20">
        <v>1</v>
      </c>
      <c r="D1538" s="20">
        <f t="shared" si="816"/>
        <v>6</v>
      </c>
      <c r="E1538" s="47">
        <f t="shared" si="831"/>
        <v>4</v>
      </c>
      <c r="F1538" s="47">
        <f t="shared" si="832"/>
        <v>64</v>
      </c>
      <c r="G1538" s="61" t="s">
        <v>1618</v>
      </c>
      <c r="H1538" s="61">
        <v>4538</v>
      </c>
      <c r="I1538" s="48"/>
      <c r="J1538" s="29">
        <f t="shared" si="817"/>
        <v>7314.9850746268658</v>
      </c>
      <c r="K1538" s="125">
        <v>341030</v>
      </c>
      <c r="L1538" s="125">
        <v>774716.4</v>
      </c>
      <c r="M1538" s="125">
        <v>55244</v>
      </c>
      <c r="N1538" s="126">
        <f t="shared" si="799"/>
        <v>602924.99600000004</v>
      </c>
      <c r="O1538" s="126">
        <f t="shared" ca="1" si="800"/>
        <v>1328251.7155681895</v>
      </c>
      <c r="P1538" s="126">
        <f t="shared" ca="1" si="801"/>
        <v>217598</v>
      </c>
      <c r="Q1538" s="49">
        <f t="shared" si="818"/>
        <v>1</v>
      </c>
      <c r="R1538" s="49">
        <f t="shared" si="819"/>
        <v>0</v>
      </c>
      <c r="S1538" s="49">
        <f ca="1">OFFSET(V!$B$7,D1538,Q1538)*H1538</f>
        <v>35668.68</v>
      </c>
      <c r="T1538" s="49">
        <f ca="1">IF(R1538&gt;0,OFFSET(V!$I$7,D1538,R1538)*IF(R1538=1,H1538-9300,IF(R1538=2,H1538-18000,IF(R1538=3,H1538-45000,0))),0)</f>
        <v>0</v>
      </c>
      <c r="U1538" s="49">
        <f>IF(AND(I1538=1,H1538&gt;20000,H1538&lt;=45000),H1538*V!$G$7,0)+IF(AND(I1538=1,H1538&gt;45000,H1538&lt;=50000),V!$G$7/5000*(50000-H1538)*H1538,0)</f>
        <v>0</v>
      </c>
      <c r="V1538" s="50">
        <f t="shared" ca="1" si="802"/>
        <v>35668.68</v>
      </c>
      <c r="W1538" s="51">
        <v>38996.1</v>
      </c>
      <c r="X1538" s="51">
        <v>0</v>
      </c>
      <c r="Y1538" s="52">
        <v>2.6358638096492231E-3</v>
      </c>
      <c r="Z1538" s="52">
        <v>5.1836421754189056E-3</v>
      </c>
      <c r="AA1538" s="52">
        <v>24368</v>
      </c>
      <c r="AB1538" s="138">
        <f t="shared" si="820"/>
        <v>23368</v>
      </c>
      <c r="AC1538" s="52">
        <v>263500.23780228425</v>
      </c>
      <c r="AD1538" s="138">
        <f t="shared" si="803"/>
        <v>0</v>
      </c>
      <c r="AE1538" s="138">
        <f t="shared" si="804"/>
        <v>4538</v>
      </c>
      <c r="AF1538" s="138">
        <f t="shared" si="805"/>
        <v>0</v>
      </c>
      <c r="AG1538" s="138">
        <f t="shared" si="806"/>
        <v>0</v>
      </c>
      <c r="AH1538" s="29"/>
      <c r="AI1538" s="29"/>
      <c r="AJ1538" s="15"/>
      <c r="AK1538" s="51">
        <f t="shared" ca="1" si="807"/>
        <v>3004373.4204410445</v>
      </c>
      <c r="AL1538" s="15">
        <f t="shared" ca="1" si="808"/>
        <v>3296636.2004410448</v>
      </c>
      <c r="AM1538" s="49">
        <f t="shared" ca="1" si="809"/>
        <v>19903.36127451175</v>
      </c>
      <c r="AN1538" s="49">
        <f t="shared" ca="1" si="810"/>
        <v>3655.3961810542082</v>
      </c>
      <c r="AO1538" s="15"/>
      <c r="AP1538" s="49">
        <f t="shared" ca="1" si="811"/>
        <v>153331.94885375077</v>
      </c>
      <c r="AQ1538" s="15">
        <f t="shared" si="821"/>
        <v>263500.23780228425</v>
      </c>
      <c r="AR1538" s="15">
        <f t="shared" si="822"/>
        <v>0</v>
      </c>
      <c r="AS1538" s="15"/>
      <c r="AT1538" s="15"/>
      <c r="AU1538" s="51">
        <f t="shared" si="812"/>
        <v>11684</v>
      </c>
      <c r="AV1538" s="51">
        <f t="shared" ca="1" si="813"/>
        <v>74066.853488945781</v>
      </c>
      <c r="AW1538" s="51">
        <f t="shared" ca="1" si="823"/>
        <v>0</v>
      </c>
      <c r="AX1538" s="15">
        <f t="shared" ca="1" si="824"/>
        <v>0</v>
      </c>
      <c r="AY1538" s="51">
        <f t="shared" ca="1" si="825"/>
        <v>0</v>
      </c>
      <c r="AZ1538" s="52">
        <f t="shared" ca="1" si="814"/>
        <v>0</v>
      </c>
      <c r="BA1538" s="52">
        <f t="shared" ca="1" si="815"/>
        <v>0</v>
      </c>
      <c r="BB1538" s="52">
        <f t="shared" si="826"/>
        <v>0</v>
      </c>
      <c r="BC1538" s="39">
        <f t="shared" si="827"/>
        <v>0</v>
      </c>
      <c r="BD1538" s="51">
        <f t="shared" ca="1" si="828"/>
        <v>0</v>
      </c>
      <c r="BE1538" s="15">
        <f t="shared" ca="1" si="829"/>
        <v>239082.80234269655</v>
      </c>
      <c r="BF1538" s="62">
        <v>-105723.43593863006</v>
      </c>
      <c r="BG1538" s="15">
        <f t="shared" ca="1" si="830"/>
        <v>3453554.324300677</v>
      </c>
      <c r="BH1538" s="15"/>
      <c r="BI1538" s="15"/>
    </row>
    <row r="1539" spans="1:61" ht="11.25" x14ac:dyDescent="0.2">
      <c r="A1539" s="60">
        <v>61105</v>
      </c>
      <c r="B1539" s="20"/>
      <c r="C1539" s="20">
        <v>1</v>
      </c>
      <c r="D1539" s="20">
        <f t="shared" si="816"/>
        <v>6</v>
      </c>
      <c r="E1539" s="47">
        <f t="shared" si="831"/>
        <v>3</v>
      </c>
      <c r="F1539" s="47">
        <f t="shared" si="832"/>
        <v>63</v>
      </c>
      <c r="G1539" s="61" t="s">
        <v>1619</v>
      </c>
      <c r="H1539" s="61">
        <v>1058</v>
      </c>
      <c r="I1539" s="48"/>
      <c r="J1539" s="29">
        <f t="shared" si="817"/>
        <v>1705.4328358208954</v>
      </c>
      <c r="K1539" s="125">
        <v>98775</v>
      </c>
      <c r="L1539" s="125">
        <v>248481.98</v>
      </c>
      <c r="M1539" s="125">
        <v>0</v>
      </c>
      <c r="N1539" s="126">
        <f t="shared" si="799"/>
        <v>168025.97220000002</v>
      </c>
      <c r="O1539" s="126">
        <f t="shared" ca="1" si="800"/>
        <v>309671.73095441703</v>
      </c>
      <c r="P1539" s="126">
        <f t="shared" ca="1" si="801"/>
        <v>42494</v>
      </c>
      <c r="Q1539" s="49">
        <f t="shared" si="818"/>
        <v>1</v>
      </c>
      <c r="R1539" s="49">
        <f t="shared" si="819"/>
        <v>0</v>
      </c>
      <c r="S1539" s="49">
        <f ca="1">OFFSET(V!$B$7,D1539,Q1539)*H1539</f>
        <v>8315.880000000001</v>
      </c>
      <c r="T1539" s="49">
        <f ca="1">IF(R1539&gt;0,OFFSET(V!$I$7,D1539,R1539)*IF(R1539=1,H1539-9300,IF(R1539=2,H1539-18000,IF(R1539=3,H1539-45000,0))),0)</f>
        <v>0</v>
      </c>
      <c r="U1539" s="49">
        <f>IF(AND(I1539=1,H1539&gt;20000,H1539&lt;=45000),H1539*V!$G$7,0)+IF(AND(I1539=1,H1539&gt;45000,H1539&lt;=50000),V!$G$7/5000*(50000-H1539)*H1539,0)</f>
        <v>0</v>
      </c>
      <c r="V1539" s="50">
        <f t="shared" ca="1" si="802"/>
        <v>8315.880000000001</v>
      </c>
      <c r="W1539" s="51">
        <v>0</v>
      </c>
      <c r="X1539" s="51">
        <v>0</v>
      </c>
      <c r="Y1539" s="52">
        <v>0</v>
      </c>
      <c r="Z1539" s="52">
        <v>1.1451195643752455E-3</v>
      </c>
      <c r="AA1539" s="52">
        <v>0</v>
      </c>
      <c r="AB1539" s="138">
        <f t="shared" si="820"/>
        <v>0</v>
      </c>
      <c r="AC1539" s="52">
        <v>58209.897078889495</v>
      </c>
      <c r="AD1539" s="138">
        <f t="shared" si="803"/>
        <v>0</v>
      </c>
      <c r="AE1539" s="138">
        <f t="shared" si="804"/>
        <v>1058</v>
      </c>
      <c r="AF1539" s="138">
        <f t="shared" si="805"/>
        <v>0</v>
      </c>
      <c r="AG1539" s="138">
        <f t="shared" si="806"/>
        <v>0</v>
      </c>
      <c r="AH1539" s="29"/>
      <c r="AI1539" s="29"/>
      <c r="AJ1539" s="15"/>
      <c r="AK1539" s="51">
        <f t="shared" ca="1" si="807"/>
        <v>700446.68991331535</v>
      </c>
      <c r="AL1539" s="15">
        <f t="shared" ca="1" si="808"/>
        <v>751256.56991331535</v>
      </c>
      <c r="AM1539" s="49">
        <f t="shared" ca="1" si="809"/>
        <v>4640.3164892978029</v>
      </c>
      <c r="AN1539" s="49">
        <f t="shared" ca="1" si="810"/>
        <v>0</v>
      </c>
      <c r="AO1539" s="15"/>
      <c r="AP1539" s="49">
        <f t="shared" ca="1" si="811"/>
        <v>33872.595471354092</v>
      </c>
      <c r="AQ1539" s="15">
        <f t="shared" si="821"/>
        <v>58209.897078889495</v>
      </c>
      <c r="AR1539" s="15">
        <f t="shared" si="822"/>
        <v>0</v>
      </c>
      <c r="AS1539" s="15"/>
      <c r="AT1539" s="15"/>
      <c r="AU1539" s="51">
        <f t="shared" si="812"/>
        <v>0</v>
      </c>
      <c r="AV1539" s="51">
        <f t="shared" ca="1" si="813"/>
        <v>17268.120535765676</v>
      </c>
      <c r="AW1539" s="51">
        <f t="shared" ca="1" si="823"/>
        <v>1248.1913638807673</v>
      </c>
      <c r="AX1539" s="15">
        <f t="shared" ca="1" si="824"/>
        <v>0</v>
      </c>
      <c r="AY1539" s="51">
        <f t="shared" ca="1" si="825"/>
        <v>0</v>
      </c>
      <c r="AZ1539" s="52">
        <f t="shared" ca="1" si="814"/>
        <v>0</v>
      </c>
      <c r="BA1539" s="52">
        <f t="shared" ca="1" si="815"/>
        <v>0</v>
      </c>
      <c r="BB1539" s="52">
        <f t="shared" si="826"/>
        <v>0</v>
      </c>
      <c r="BC1539" s="39">
        <f t="shared" si="827"/>
        <v>0</v>
      </c>
      <c r="BD1539" s="51">
        <f t="shared" ca="1" si="828"/>
        <v>0</v>
      </c>
      <c r="BE1539" s="15">
        <f t="shared" ca="1" si="829"/>
        <v>52388.90737100054</v>
      </c>
      <c r="BF1539" s="62">
        <v>-24851.041803284541</v>
      </c>
      <c r="BG1539" s="15">
        <f t="shared" ca="1" si="830"/>
        <v>783434.75197032909</v>
      </c>
      <c r="BH1539" s="15"/>
      <c r="BI1539" s="15"/>
    </row>
    <row r="1540" spans="1:61" ht="11.25" x14ac:dyDescent="0.2">
      <c r="A1540" s="60">
        <v>61106</v>
      </c>
      <c r="B1540" s="20"/>
      <c r="C1540" s="20">
        <v>1</v>
      </c>
      <c r="D1540" s="20">
        <f t="shared" si="816"/>
        <v>6</v>
      </c>
      <c r="E1540" s="47">
        <f t="shared" si="831"/>
        <v>3</v>
      </c>
      <c r="F1540" s="47">
        <f t="shared" si="832"/>
        <v>63</v>
      </c>
      <c r="G1540" s="61" t="s">
        <v>1620</v>
      </c>
      <c r="H1540" s="61">
        <v>1651</v>
      </c>
      <c r="I1540" s="48"/>
      <c r="J1540" s="29">
        <f t="shared" si="817"/>
        <v>2661.313432835821</v>
      </c>
      <c r="K1540" s="125">
        <v>167335</v>
      </c>
      <c r="L1540" s="125">
        <v>326881.21999999997</v>
      </c>
      <c r="M1540" s="125">
        <v>0</v>
      </c>
      <c r="N1540" s="126">
        <f t="shared" si="799"/>
        <v>247964.87579999998</v>
      </c>
      <c r="O1540" s="126">
        <f t="shared" ca="1" si="800"/>
        <v>483240.10189578688</v>
      </c>
      <c r="P1540" s="126">
        <f t="shared" ca="1" si="801"/>
        <v>70583</v>
      </c>
      <c r="Q1540" s="49">
        <f t="shared" si="818"/>
        <v>1</v>
      </c>
      <c r="R1540" s="49">
        <f t="shared" si="819"/>
        <v>0</v>
      </c>
      <c r="S1540" s="49">
        <f ca="1">OFFSET(V!$B$7,D1540,Q1540)*H1540</f>
        <v>12976.86</v>
      </c>
      <c r="T1540" s="49">
        <f ca="1">IF(R1540&gt;0,OFFSET(V!$I$7,D1540,R1540)*IF(R1540=1,H1540-9300,IF(R1540=2,H1540-18000,IF(R1540=3,H1540-45000,0))),0)</f>
        <v>0</v>
      </c>
      <c r="U1540" s="49">
        <f>IF(AND(I1540=1,H1540&gt;20000,H1540&lt;=45000),H1540*V!$G$7,0)+IF(AND(I1540=1,H1540&gt;45000,H1540&lt;=50000),V!$G$7/5000*(50000-H1540)*H1540,0)</f>
        <v>0</v>
      </c>
      <c r="V1540" s="50">
        <f t="shared" ca="1" si="802"/>
        <v>12976.86</v>
      </c>
      <c r="W1540" s="51">
        <v>0</v>
      </c>
      <c r="X1540" s="51">
        <v>0</v>
      </c>
      <c r="Y1540" s="52">
        <v>0</v>
      </c>
      <c r="Z1540" s="52">
        <v>9.9304131497712799E-4</v>
      </c>
      <c r="AA1540" s="52">
        <v>1631</v>
      </c>
      <c r="AB1540" s="138">
        <f t="shared" si="820"/>
        <v>631</v>
      </c>
      <c r="AC1540" s="52">
        <v>50479.298876917601</v>
      </c>
      <c r="AD1540" s="138">
        <f t="shared" si="803"/>
        <v>0</v>
      </c>
      <c r="AE1540" s="138">
        <f t="shared" si="804"/>
        <v>1651</v>
      </c>
      <c r="AF1540" s="138">
        <f t="shared" si="805"/>
        <v>0</v>
      </c>
      <c r="AG1540" s="138">
        <f t="shared" si="806"/>
        <v>0</v>
      </c>
      <c r="AH1540" s="29"/>
      <c r="AI1540" s="29"/>
      <c r="AJ1540" s="15"/>
      <c r="AK1540" s="51">
        <f t="shared" ca="1" si="807"/>
        <v>1093041.101178529</v>
      </c>
      <c r="AL1540" s="15">
        <f t="shared" ca="1" si="808"/>
        <v>1176600.9611785291</v>
      </c>
      <c r="AM1540" s="49">
        <f t="shared" ca="1" si="809"/>
        <v>7241.1744081575353</v>
      </c>
      <c r="AN1540" s="49">
        <f t="shared" ca="1" si="810"/>
        <v>0</v>
      </c>
      <c r="AO1540" s="15"/>
      <c r="AP1540" s="49">
        <f t="shared" ca="1" si="811"/>
        <v>29374.126331439806</v>
      </c>
      <c r="AQ1540" s="15">
        <f t="shared" si="821"/>
        <v>50479.298876917601</v>
      </c>
      <c r="AR1540" s="15">
        <f t="shared" si="822"/>
        <v>0</v>
      </c>
      <c r="AS1540" s="15"/>
      <c r="AT1540" s="15"/>
      <c r="AU1540" s="51">
        <f t="shared" si="812"/>
        <v>315.5</v>
      </c>
      <c r="AV1540" s="51">
        <f t="shared" ca="1" si="813"/>
        <v>26946.755202787459</v>
      </c>
      <c r="AW1540" s="51">
        <f t="shared" ca="1" si="823"/>
        <v>0</v>
      </c>
      <c r="AX1540" s="15">
        <f t="shared" ca="1" si="824"/>
        <v>6157.0826573096638</v>
      </c>
      <c r="AY1540" s="51">
        <f t="shared" ca="1" si="825"/>
        <v>-216.84420870748858</v>
      </c>
      <c r="AZ1540" s="52">
        <f t="shared" ca="1" si="814"/>
        <v>0</v>
      </c>
      <c r="BA1540" s="52">
        <f t="shared" ca="1" si="815"/>
        <v>0</v>
      </c>
      <c r="BB1540" s="52">
        <f t="shared" si="826"/>
        <v>0</v>
      </c>
      <c r="BC1540" s="39">
        <f t="shared" si="827"/>
        <v>0</v>
      </c>
      <c r="BD1540" s="51">
        <f t="shared" ca="1" si="828"/>
        <v>0</v>
      </c>
      <c r="BE1540" s="15">
        <f t="shared" ca="1" si="829"/>
        <v>56419.537325519777</v>
      </c>
      <c r="BF1540" s="62">
        <v>-37227.978038633126</v>
      </c>
      <c r="BG1540" s="15">
        <f t="shared" ca="1" si="830"/>
        <v>1203033.6948735733</v>
      </c>
      <c r="BH1540" s="15"/>
      <c r="BI1540" s="15"/>
    </row>
    <row r="1541" spans="1:61" ht="11.25" x14ac:dyDescent="0.2">
      <c r="A1541" s="60">
        <v>61107</v>
      </c>
      <c r="B1541" s="20"/>
      <c r="C1541" s="20">
        <v>1</v>
      </c>
      <c r="D1541" s="20">
        <f t="shared" si="816"/>
        <v>6</v>
      </c>
      <c r="E1541" s="47">
        <f t="shared" si="831"/>
        <v>3</v>
      </c>
      <c r="F1541" s="47">
        <f t="shared" si="832"/>
        <v>63</v>
      </c>
      <c r="G1541" s="61" t="s">
        <v>1621</v>
      </c>
      <c r="H1541" s="61">
        <v>1278</v>
      </c>
      <c r="I1541" s="48"/>
      <c r="J1541" s="29">
        <f t="shared" si="817"/>
        <v>2060.0597014925374</v>
      </c>
      <c r="K1541" s="125">
        <v>106525</v>
      </c>
      <c r="L1541" s="125">
        <v>117038.08</v>
      </c>
      <c r="M1541" s="125">
        <v>8144</v>
      </c>
      <c r="N1541" s="126">
        <f t="shared" si="799"/>
        <v>130486.8512</v>
      </c>
      <c r="O1541" s="126">
        <f t="shared" ca="1" si="800"/>
        <v>374064.71848747163</v>
      </c>
      <c r="P1541" s="126">
        <f t="shared" ca="1" si="801"/>
        <v>73073</v>
      </c>
      <c r="Q1541" s="49">
        <f t="shared" si="818"/>
        <v>1</v>
      </c>
      <c r="R1541" s="49">
        <f t="shared" si="819"/>
        <v>0</v>
      </c>
      <c r="S1541" s="49">
        <f ca="1">OFFSET(V!$B$7,D1541,Q1541)*H1541</f>
        <v>10045.08</v>
      </c>
      <c r="T1541" s="49">
        <f ca="1">IF(R1541&gt;0,OFFSET(V!$I$7,D1541,R1541)*IF(R1541=1,H1541-9300,IF(R1541=2,H1541-18000,IF(R1541=3,H1541-45000,0))),0)</f>
        <v>0</v>
      </c>
      <c r="U1541" s="49">
        <f>IF(AND(I1541=1,H1541&gt;20000,H1541&lt;=45000),H1541*V!$G$7,0)+IF(AND(I1541=1,H1541&gt;45000,H1541&lt;=50000),V!$G$7/5000*(50000-H1541)*H1541,0)</f>
        <v>0</v>
      </c>
      <c r="V1541" s="50">
        <f t="shared" ca="1" si="802"/>
        <v>10045.08</v>
      </c>
      <c r="W1541" s="51">
        <v>0</v>
      </c>
      <c r="X1541" s="51">
        <v>0</v>
      </c>
      <c r="Y1541" s="52">
        <v>0</v>
      </c>
      <c r="Z1541" s="52">
        <v>6.4945641067427201E-4</v>
      </c>
      <c r="AA1541" s="52">
        <v>1190</v>
      </c>
      <c r="AB1541" s="138">
        <f t="shared" si="820"/>
        <v>190</v>
      </c>
      <c r="AC1541" s="52">
        <v>33013.837156122558</v>
      </c>
      <c r="AD1541" s="138">
        <f t="shared" si="803"/>
        <v>0</v>
      </c>
      <c r="AE1541" s="138">
        <f t="shared" si="804"/>
        <v>1278</v>
      </c>
      <c r="AF1541" s="138">
        <f t="shared" si="805"/>
        <v>0</v>
      </c>
      <c r="AG1541" s="138">
        <f t="shared" si="806"/>
        <v>0</v>
      </c>
      <c r="AH1541" s="29"/>
      <c r="AI1541" s="29"/>
      <c r="AJ1541" s="15"/>
      <c r="AK1541" s="51">
        <f t="shared" ca="1" si="807"/>
        <v>846097.23034897645</v>
      </c>
      <c r="AL1541" s="15">
        <f t="shared" ca="1" si="808"/>
        <v>929215.3103489764</v>
      </c>
      <c r="AM1541" s="49">
        <f t="shared" ca="1" si="809"/>
        <v>5605.2216193975355</v>
      </c>
      <c r="AN1541" s="49">
        <f t="shared" ca="1" si="810"/>
        <v>0</v>
      </c>
      <c r="AO1541" s="15"/>
      <c r="AP1541" s="49">
        <f t="shared" ca="1" si="811"/>
        <v>19210.897236787081</v>
      </c>
      <c r="AQ1541" s="15">
        <f t="shared" si="821"/>
        <v>33013.837156122558</v>
      </c>
      <c r="AR1541" s="15">
        <f t="shared" si="822"/>
        <v>0</v>
      </c>
      <c r="AS1541" s="15"/>
      <c r="AT1541" s="15"/>
      <c r="AU1541" s="51">
        <f t="shared" si="812"/>
        <v>95</v>
      </c>
      <c r="AV1541" s="51">
        <f t="shared" ca="1" si="813"/>
        <v>20858.845032805799</v>
      </c>
      <c r="AW1541" s="51">
        <f t="shared" ca="1" si="823"/>
        <v>0</v>
      </c>
      <c r="AX1541" s="15">
        <f t="shared" ca="1" si="824"/>
        <v>7150.9051134703259</v>
      </c>
      <c r="AY1541" s="51">
        <f t="shared" ca="1" si="825"/>
        <v>-251.8453051839254</v>
      </c>
      <c r="AZ1541" s="52">
        <f t="shared" ca="1" si="814"/>
        <v>0</v>
      </c>
      <c r="BA1541" s="52">
        <f t="shared" ca="1" si="815"/>
        <v>0</v>
      </c>
      <c r="BB1541" s="52">
        <f t="shared" si="826"/>
        <v>0</v>
      </c>
      <c r="BC1541" s="39">
        <f t="shared" si="827"/>
        <v>0</v>
      </c>
      <c r="BD1541" s="51">
        <f t="shared" ca="1" si="828"/>
        <v>0</v>
      </c>
      <c r="BE1541" s="15">
        <f t="shared" ca="1" si="829"/>
        <v>39912.896964408959</v>
      </c>
      <c r="BF1541" s="62">
        <v>-24041.678873581212</v>
      </c>
      <c r="BG1541" s="15">
        <f t="shared" ca="1" si="830"/>
        <v>950691.75005920161</v>
      </c>
      <c r="BH1541" s="15"/>
      <c r="BI1541" s="15"/>
    </row>
    <row r="1542" spans="1:61" ht="11.25" x14ac:dyDescent="0.2">
      <c r="A1542" s="60">
        <v>61108</v>
      </c>
      <c r="B1542" s="20"/>
      <c r="C1542" s="20">
        <v>1</v>
      </c>
      <c r="D1542" s="20">
        <f t="shared" si="816"/>
        <v>6</v>
      </c>
      <c r="E1542" s="47">
        <f t="shared" si="831"/>
        <v>7</v>
      </c>
      <c r="F1542" s="47">
        <f t="shared" si="832"/>
        <v>67</v>
      </c>
      <c r="G1542" s="61" t="s">
        <v>1622</v>
      </c>
      <c r="H1542" s="61">
        <v>24479</v>
      </c>
      <c r="I1542" s="48"/>
      <c r="J1542" s="29">
        <f t="shared" si="817"/>
        <v>48958</v>
      </c>
      <c r="K1542" s="125">
        <v>2573680</v>
      </c>
      <c r="L1542" s="125">
        <v>11680680.68</v>
      </c>
      <c r="M1542" s="125">
        <v>0</v>
      </c>
      <c r="N1542" s="126">
        <f t="shared" si="799"/>
        <v>6408515.0652000001</v>
      </c>
      <c r="O1542" s="126">
        <f t="shared" ca="1" si="800"/>
        <v>8889771.7257617917</v>
      </c>
      <c r="P1542" s="126">
        <f t="shared" ca="1" si="801"/>
        <v>744377</v>
      </c>
      <c r="Q1542" s="49">
        <f t="shared" si="818"/>
        <v>3</v>
      </c>
      <c r="R1542" s="49">
        <f t="shared" si="819"/>
        <v>0</v>
      </c>
      <c r="S1542" s="49">
        <f ca="1">OFFSET(V!$B$7,D1542,Q1542)*H1542</f>
        <v>2274099.1</v>
      </c>
      <c r="T1542" s="49">
        <f ca="1">IF(R1542&gt;0,OFFSET(V!$I$7,D1542,R1542)*IF(R1542=1,H1542-9300,IF(R1542=2,H1542-18000,IF(R1542=3,H1542-45000,0))),0)</f>
        <v>0</v>
      </c>
      <c r="U1542" s="49">
        <f>IF(AND(I1542=1,H1542&gt;20000,H1542&lt;=45000),H1542*V!$G$7,0)+IF(AND(I1542=1,H1542&gt;45000,H1542&lt;=50000),V!$G$7/5000*(50000-H1542)*H1542,0)</f>
        <v>0</v>
      </c>
      <c r="V1542" s="50">
        <f t="shared" ca="1" si="802"/>
        <v>2274099.1</v>
      </c>
      <c r="W1542" s="51">
        <v>167713</v>
      </c>
      <c r="X1542" s="51">
        <v>0</v>
      </c>
      <c r="Y1542" s="52">
        <v>4.2399012097532149E-2</v>
      </c>
      <c r="Z1542" s="52">
        <v>2.8287992711703024E-2</v>
      </c>
      <c r="AA1542" s="52">
        <v>89667</v>
      </c>
      <c r="AB1542" s="138">
        <f t="shared" si="820"/>
        <v>88667</v>
      </c>
      <c r="AC1542" s="52">
        <v>1437964.3799160691</v>
      </c>
      <c r="AD1542" s="138">
        <f t="shared" si="803"/>
        <v>1</v>
      </c>
      <c r="AE1542" s="138">
        <f t="shared" si="804"/>
        <v>0</v>
      </c>
      <c r="AF1542" s="138">
        <f t="shared" si="805"/>
        <v>24479</v>
      </c>
      <c r="AG1542" s="138">
        <f t="shared" si="806"/>
        <v>48958</v>
      </c>
      <c r="AH1542" s="29"/>
      <c r="AI1542" s="29"/>
      <c r="AJ1542" s="15"/>
      <c r="AK1542" s="51">
        <f t="shared" ca="1" si="807"/>
        <v>20107780.455786582</v>
      </c>
      <c r="AL1542" s="15">
        <f t="shared" ca="1" si="808"/>
        <v>23293969.555786584</v>
      </c>
      <c r="AM1542" s="49">
        <f t="shared" ca="1" si="809"/>
        <v>107363.23945323339</v>
      </c>
      <c r="AN1542" s="49">
        <f t="shared" ca="1" si="810"/>
        <v>58798.632286853768</v>
      </c>
      <c r="AO1542" s="15"/>
      <c r="AP1542" s="49">
        <f t="shared" ca="1" si="811"/>
        <v>836757.80558591511</v>
      </c>
      <c r="AQ1542" s="15">
        <f t="shared" si="821"/>
        <v>0</v>
      </c>
      <c r="AR1542" s="15">
        <f t="shared" si="822"/>
        <v>1437964.3799160691</v>
      </c>
      <c r="AS1542" s="15"/>
      <c r="AT1542" s="15"/>
      <c r="AU1542" s="51">
        <f t="shared" si="812"/>
        <v>0</v>
      </c>
      <c r="AV1542" s="51">
        <f t="shared" ca="1" si="813"/>
        <v>0</v>
      </c>
      <c r="AW1542" s="51">
        <f t="shared" si="823"/>
        <v>0</v>
      </c>
      <c r="AX1542" s="15">
        <f t="shared" si="824"/>
        <v>0</v>
      </c>
      <c r="AY1542" s="51">
        <f t="shared" ca="1" si="825"/>
        <v>0</v>
      </c>
      <c r="AZ1542" s="52">
        <f t="shared" ca="1" si="814"/>
        <v>332316.71512022364</v>
      </c>
      <c r="BA1542" s="52">
        <f t="shared" ca="1" si="815"/>
        <v>317399.68522488227</v>
      </c>
      <c r="BB1542" s="52">
        <f t="shared" ca="1" si="826"/>
        <v>0</v>
      </c>
      <c r="BC1542" s="39">
        <f t="shared" ca="1" si="827"/>
        <v>48509.826014952036</v>
      </c>
      <c r="BD1542" s="51">
        <f t="shared" ca="1" si="828"/>
        <v>0</v>
      </c>
      <c r="BE1542" s="15">
        <f t="shared" ca="1" si="829"/>
        <v>1486474.2059310211</v>
      </c>
      <c r="BF1542" s="62">
        <v>-851432.91452278802</v>
      </c>
      <c r="BG1542" s="15">
        <f t="shared" ca="1" si="830"/>
        <v>24095172.718934905</v>
      </c>
      <c r="BH1542" s="15"/>
      <c r="BI1542" s="15"/>
    </row>
    <row r="1543" spans="1:61" ht="11.25" x14ac:dyDescent="0.2">
      <c r="A1543" s="60">
        <v>61109</v>
      </c>
      <c r="B1543" s="20"/>
      <c r="C1543" s="20">
        <v>1</v>
      </c>
      <c r="D1543" s="20">
        <f t="shared" si="816"/>
        <v>6</v>
      </c>
      <c r="E1543" s="47">
        <f t="shared" si="831"/>
        <v>3</v>
      </c>
      <c r="F1543" s="47">
        <f t="shared" si="832"/>
        <v>63</v>
      </c>
      <c r="G1543" s="61" t="s">
        <v>1623</v>
      </c>
      <c r="H1543" s="61">
        <v>1817</v>
      </c>
      <c r="I1543" s="48"/>
      <c r="J1543" s="29">
        <f t="shared" si="817"/>
        <v>2928.8955223880598</v>
      </c>
      <c r="K1543" s="125">
        <v>145720</v>
      </c>
      <c r="L1543" s="125">
        <v>222348.12</v>
      </c>
      <c r="M1543" s="125">
        <v>0</v>
      </c>
      <c r="N1543" s="126">
        <f t="shared" si="799"/>
        <v>191634.16680000001</v>
      </c>
      <c r="O1543" s="126">
        <f t="shared" ca="1" si="800"/>
        <v>531827.53794345539</v>
      </c>
      <c r="P1543" s="126">
        <f t="shared" ca="1" si="801"/>
        <v>102058</v>
      </c>
      <c r="Q1543" s="49">
        <f t="shared" si="818"/>
        <v>1</v>
      </c>
      <c r="R1543" s="49">
        <f t="shared" si="819"/>
        <v>0</v>
      </c>
      <c r="S1543" s="49">
        <f ca="1">OFFSET(V!$B$7,D1543,Q1543)*H1543</f>
        <v>14281.62</v>
      </c>
      <c r="T1543" s="49">
        <f ca="1">IF(R1543&gt;0,OFFSET(V!$I$7,D1543,R1543)*IF(R1543=1,H1543-9300,IF(R1543=2,H1543-18000,IF(R1543=3,H1543-45000,0))),0)</f>
        <v>0</v>
      </c>
      <c r="U1543" s="49">
        <f>IF(AND(I1543=1,H1543&gt;20000,H1543&lt;=45000),H1543*V!$G$7,0)+IF(AND(I1543=1,H1543&gt;45000,H1543&lt;=50000),V!$G$7/5000*(50000-H1543)*H1543,0)</f>
        <v>0</v>
      </c>
      <c r="V1543" s="50">
        <f t="shared" ca="1" si="802"/>
        <v>14281.62</v>
      </c>
      <c r="W1543" s="51">
        <v>8719.36</v>
      </c>
      <c r="X1543" s="51">
        <v>0</v>
      </c>
      <c r="Y1543" s="52">
        <v>0</v>
      </c>
      <c r="Z1543" s="52">
        <v>1.8279990141787026E-3</v>
      </c>
      <c r="AA1543" s="52">
        <v>6147</v>
      </c>
      <c r="AB1543" s="138">
        <f t="shared" si="820"/>
        <v>5147</v>
      </c>
      <c r="AC1543" s="52">
        <v>92922.728583113174</v>
      </c>
      <c r="AD1543" s="138">
        <f t="shared" si="803"/>
        <v>0</v>
      </c>
      <c r="AE1543" s="138">
        <f t="shared" si="804"/>
        <v>1817</v>
      </c>
      <c r="AF1543" s="138">
        <f t="shared" si="805"/>
        <v>0</v>
      </c>
      <c r="AG1543" s="138">
        <f t="shared" si="806"/>
        <v>0</v>
      </c>
      <c r="AH1543" s="29"/>
      <c r="AI1543" s="29"/>
      <c r="AJ1543" s="15"/>
      <c r="AK1543" s="51">
        <f t="shared" ca="1" si="807"/>
        <v>1202941.0544163459</v>
      </c>
      <c r="AL1543" s="15">
        <f t="shared" ca="1" si="808"/>
        <v>1328000.0344163461</v>
      </c>
      <c r="AM1543" s="49">
        <f t="shared" ca="1" si="809"/>
        <v>7969.2391881418789</v>
      </c>
      <c r="AN1543" s="49">
        <f t="shared" ca="1" si="810"/>
        <v>0</v>
      </c>
      <c r="AO1543" s="15"/>
      <c r="AP1543" s="49">
        <f t="shared" ca="1" si="811"/>
        <v>54072.145001811303</v>
      </c>
      <c r="AQ1543" s="15">
        <f t="shared" si="821"/>
        <v>92922.728583113174</v>
      </c>
      <c r="AR1543" s="15">
        <f t="shared" si="822"/>
        <v>0</v>
      </c>
      <c r="AS1543" s="15"/>
      <c r="AT1543" s="15"/>
      <c r="AU1543" s="51">
        <f t="shared" si="812"/>
        <v>2573.5</v>
      </c>
      <c r="AV1543" s="51">
        <f t="shared" ca="1" si="813"/>
        <v>29656.120050554095</v>
      </c>
      <c r="AW1543" s="51">
        <f t="shared" ca="1" si="823"/>
        <v>0</v>
      </c>
      <c r="AX1543" s="15">
        <f t="shared" ca="1" si="824"/>
        <v>0</v>
      </c>
      <c r="AY1543" s="51">
        <f t="shared" ca="1" si="825"/>
        <v>0</v>
      </c>
      <c r="AZ1543" s="52">
        <f t="shared" ca="1" si="814"/>
        <v>0</v>
      </c>
      <c r="BA1543" s="52">
        <f t="shared" ca="1" si="815"/>
        <v>0</v>
      </c>
      <c r="BB1543" s="52">
        <f t="shared" si="826"/>
        <v>0</v>
      </c>
      <c r="BC1543" s="39">
        <f t="shared" si="827"/>
        <v>0</v>
      </c>
      <c r="BD1543" s="51">
        <f t="shared" ca="1" si="828"/>
        <v>0</v>
      </c>
      <c r="BE1543" s="15">
        <f t="shared" ca="1" si="829"/>
        <v>86301.765052365401</v>
      </c>
      <c r="BF1543" s="62">
        <v>-37797.073075189903</v>
      </c>
      <c r="BG1543" s="15">
        <f t="shared" ca="1" si="830"/>
        <v>1384473.9655816634</v>
      </c>
      <c r="BH1543" s="15"/>
      <c r="BI1543" s="15"/>
    </row>
    <row r="1544" spans="1:61" ht="11.25" x14ac:dyDescent="0.2">
      <c r="A1544" s="60">
        <v>61110</v>
      </c>
      <c r="B1544" s="20"/>
      <c r="C1544" s="20">
        <v>1</v>
      </c>
      <c r="D1544" s="20">
        <f t="shared" si="816"/>
        <v>6</v>
      </c>
      <c r="E1544" s="47">
        <f t="shared" si="831"/>
        <v>4</v>
      </c>
      <c r="F1544" s="47">
        <f t="shared" si="832"/>
        <v>64</v>
      </c>
      <c r="G1544" s="61" t="s">
        <v>1624</v>
      </c>
      <c r="H1544" s="61">
        <v>2578</v>
      </c>
      <c r="I1544" s="48"/>
      <c r="J1544" s="29">
        <f t="shared" si="817"/>
        <v>4155.5820895522384</v>
      </c>
      <c r="K1544" s="125">
        <v>281015</v>
      </c>
      <c r="L1544" s="125">
        <v>1091962.29</v>
      </c>
      <c r="M1544" s="125">
        <v>0</v>
      </c>
      <c r="N1544" s="126">
        <f t="shared" si="799"/>
        <v>628196.09309999994</v>
      </c>
      <c r="O1544" s="126">
        <f t="shared" ca="1" si="800"/>
        <v>754568.7357282486</v>
      </c>
      <c r="P1544" s="126">
        <f t="shared" ca="1" si="801"/>
        <v>37912</v>
      </c>
      <c r="Q1544" s="49">
        <f t="shared" si="818"/>
        <v>1</v>
      </c>
      <c r="R1544" s="49">
        <f t="shared" si="819"/>
        <v>0</v>
      </c>
      <c r="S1544" s="49">
        <f ca="1">OFFSET(V!$B$7,D1544,Q1544)*H1544</f>
        <v>20263.080000000002</v>
      </c>
      <c r="T1544" s="49">
        <f ca="1">IF(R1544&gt;0,OFFSET(V!$I$7,D1544,R1544)*IF(R1544=1,H1544-9300,IF(R1544=2,H1544-18000,IF(R1544=3,H1544-45000,0))),0)</f>
        <v>0</v>
      </c>
      <c r="U1544" s="49">
        <f>IF(AND(I1544=1,H1544&gt;20000,H1544&lt;=45000),H1544*V!$G$7,0)+IF(AND(I1544=1,H1544&gt;45000,H1544&lt;=50000),V!$G$7/5000*(50000-H1544)*H1544,0)</f>
        <v>0</v>
      </c>
      <c r="V1544" s="50">
        <f t="shared" ca="1" si="802"/>
        <v>20263.080000000002</v>
      </c>
      <c r="W1544" s="51">
        <v>11219.52</v>
      </c>
      <c r="X1544" s="51">
        <v>0</v>
      </c>
      <c r="Y1544" s="52">
        <v>0</v>
      </c>
      <c r="Z1544" s="52">
        <v>3.6514042097697294E-3</v>
      </c>
      <c r="AA1544" s="52">
        <v>14150</v>
      </c>
      <c r="AB1544" s="138">
        <f t="shared" si="820"/>
        <v>13150</v>
      </c>
      <c r="AC1544" s="52">
        <v>185611.93944850785</v>
      </c>
      <c r="AD1544" s="138">
        <f t="shared" si="803"/>
        <v>0</v>
      </c>
      <c r="AE1544" s="138">
        <f t="shared" si="804"/>
        <v>2578</v>
      </c>
      <c r="AF1544" s="138">
        <f t="shared" si="805"/>
        <v>0</v>
      </c>
      <c r="AG1544" s="138">
        <f t="shared" si="806"/>
        <v>0</v>
      </c>
      <c r="AH1544" s="29"/>
      <c r="AI1544" s="29"/>
      <c r="AJ1544" s="15"/>
      <c r="AK1544" s="51">
        <f t="shared" ca="1" si="807"/>
        <v>1706759.5147415185</v>
      </c>
      <c r="AL1544" s="15">
        <f t="shared" ca="1" si="808"/>
        <v>1776154.1147415186</v>
      </c>
      <c r="AM1544" s="49">
        <f t="shared" ca="1" si="809"/>
        <v>11306.933751805043</v>
      </c>
      <c r="AN1544" s="49">
        <f t="shared" ca="1" si="810"/>
        <v>0</v>
      </c>
      <c r="AO1544" s="15"/>
      <c r="AP1544" s="49">
        <f t="shared" ca="1" si="811"/>
        <v>108008.40501525109</v>
      </c>
      <c r="AQ1544" s="15">
        <f t="shared" si="821"/>
        <v>185611.93944850785</v>
      </c>
      <c r="AR1544" s="15">
        <f t="shared" si="822"/>
        <v>0</v>
      </c>
      <c r="AS1544" s="15"/>
      <c r="AT1544" s="15"/>
      <c r="AU1544" s="51">
        <f t="shared" si="812"/>
        <v>6575</v>
      </c>
      <c r="AV1544" s="51">
        <f t="shared" ca="1" si="813"/>
        <v>42076.762515315611</v>
      </c>
      <c r="AW1544" s="51">
        <f t="shared" ca="1" si="823"/>
        <v>10390.577973090374</v>
      </c>
      <c r="AX1544" s="15">
        <f t="shared" ca="1" si="824"/>
        <v>0</v>
      </c>
      <c r="AY1544" s="51">
        <f t="shared" ca="1" si="825"/>
        <v>0</v>
      </c>
      <c r="AZ1544" s="52">
        <f t="shared" ca="1" si="814"/>
        <v>0</v>
      </c>
      <c r="BA1544" s="52">
        <f t="shared" ca="1" si="815"/>
        <v>0</v>
      </c>
      <c r="BB1544" s="52">
        <f t="shared" si="826"/>
        <v>0</v>
      </c>
      <c r="BC1544" s="39">
        <f t="shared" si="827"/>
        <v>0</v>
      </c>
      <c r="BD1544" s="51">
        <f t="shared" ca="1" si="828"/>
        <v>0</v>
      </c>
      <c r="BE1544" s="15">
        <f t="shared" ca="1" si="829"/>
        <v>167050.74550365706</v>
      </c>
      <c r="BF1544" s="62">
        <v>-71210.799742145406</v>
      </c>
      <c r="BG1544" s="15">
        <f t="shared" ca="1" si="830"/>
        <v>1883300.9942548352</v>
      </c>
      <c r="BH1544" s="15"/>
      <c r="BI1544" s="15"/>
    </row>
    <row r="1545" spans="1:61" ht="11.25" x14ac:dyDescent="0.2">
      <c r="A1545" s="60">
        <v>61111</v>
      </c>
      <c r="B1545" s="20"/>
      <c r="C1545" s="20">
        <v>1</v>
      </c>
      <c r="D1545" s="20">
        <f t="shared" si="816"/>
        <v>6</v>
      </c>
      <c r="E1545" s="47">
        <f t="shared" si="831"/>
        <v>3</v>
      </c>
      <c r="F1545" s="47">
        <f t="shared" si="832"/>
        <v>63</v>
      </c>
      <c r="G1545" s="61" t="s">
        <v>1625</v>
      </c>
      <c r="H1545" s="61">
        <v>1537</v>
      </c>
      <c r="I1545" s="48"/>
      <c r="J1545" s="29">
        <f t="shared" si="817"/>
        <v>2477.5522388059703</v>
      </c>
      <c r="K1545" s="125">
        <v>131960</v>
      </c>
      <c r="L1545" s="125">
        <v>121049.15</v>
      </c>
      <c r="M1545" s="125">
        <v>32440</v>
      </c>
      <c r="N1545" s="126">
        <f t="shared" si="799"/>
        <v>174660.36849999998</v>
      </c>
      <c r="O1545" s="126">
        <f t="shared" ca="1" si="800"/>
        <v>449872.82653774956</v>
      </c>
      <c r="P1545" s="126">
        <f t="shared" ca="1" si="801"/>
        <v>82564</v>
      </c>
      <c r="Q1545" s="49">
        <f t="shared" si="818"/>
        <v>1</v>
      </c>
      <c r="R1545" s="49">
        <f t="shared" si="819"/>
        <v>0</v>
      </c>
      <c r="S1545" s="49">
        <f ca="1">OFFSET(V!$B$7,D1545,Q1545)*H1545</f>
        <v>12080.82</v>
      </c>
      <c r="T1545" s="49">
        <f ca="1">IF(R1545&gt;0,OFFSET(V!$I$7,D1545,R1545)*IF(R1545=1,H1545-9300,IF(R1545=2,H1545-18000,IF(R1545=3,H1545-45000,0))),0)</f>
        <v>0</v>
      </c>
      <c r="U1545" s="49">
        <f>IF(AND(I1545=1,H1545&gt;20000,H1545&lt;=45000),H1545*V!$G$7,0)+IF(AND(I1545=1,H1545&gt;45000,H1545&lt;=50000),V!$G$7/5000*(50000-H1545)*H1545,0)</f>
        <v>0</v>
      </c>
      <c r="V1545" s="50">
        <f t="shared" ca="1" si="802"/>
        <v>12080.82</v>
      </c>
      <c r="W1545" s="51">
        <v>0</v>
      </c>
      <c r="X1545" s="51">
        <v>0</v>
      </c>
      <c r="Y1545" s="52">
        <v>0</v>
      </c>
      <c r="Z1545" s="52">
        <v>5.467087679091805E-4</v>
      </c>
      <c r="AA1545" s="52">
        <v>0</v>
      </c>
      <c r="AB1545" s="138">
        <f t="shared" si="820"/>
        <v>0</v>
      </c>
      <c r="AC1545" s="52">
        <v>27790.863157143198</v>
      </c>
      <c r="AD1545" s="138">
        <f t="shared" si="803"/>
        <v>0</v>
      </c>
      <c r="AE1545" s="138">
        <f t="shared" si="804"/>
        <v>1537</v>
      </c>
      <c r="AF1545" s="138">
        <f t="shared" si="805"/>
        <v>0</v>
      </c>
      <c r="AG1545" s="138">
        <f t="shared" si="806"/>
        <v>0</v>
      </c>
      <c r="AH1545" s="29"/>
      <c r="AI1545" s="29"/>
      <c r="AJ1545" s="15"/>
      <c r="AK1545" s="51">
        <f t="shared" ca="1" si="807"/>
        <v>1017567.6393164138</v>
      </c>
      <c r="AL1545" s="15">
        <f t="shared" ca="1" si="808"/>
        <v>1112212.4593164138</v>
      </c>
      <c r="AM1545" s="49">
        <f t="shared" ca="1" si="809"/>
        <v>6741.178113469492</v>
      </c>
      <c r="AN1545" s="49">
        <f t="shared" ca="1" si="810"/>
        <v>0</v>
      </c>
      <c r="AO1545" s="15"/>
      <c r="AP1545" s="49">
        <f t="shared" ca="1" si="811"/>
        <v>16171.625664376259</v>
      </c>
      <c r="AQ1545" s="15">
        <f t="shared" si="821"/>
        <v>27790.863157143198</v>
      </c>
      <c r="AR1545" s="15">
        <f t="shared" si="822"/>
        <v>0</v>
      </c>
      <c r="AS1545" s="15"/>
      <c r="AT1545" s="15"/>
      <c r="AU1545" s="51">
        <f t="shared" si="812"/>
        <v>0</v>
      </c>
      <c r="AV1545" s="51">
        <f t="shared" ca="1" si="813"/>
        <v>25086.107054321215</v>
      </c>
      <c r="AW1545" s="51">
        <f t="shared" ca="1" si="823"/>
        <v>0</v>
      </c>
      <c r="AX1545" s="15">
        <f t="shared" ca="1" si="824"/>
        <v>13466.869561554275</v>
      </c>
      <c r="AY1545" s="51">
        <f t="shared" ca="1" si="825"/>
        <v>-474.28511786752381</v>
      </c>
      <c r="AZ1545" s="52">
        <f t="shared" ca="1" si="814"/>
        <v>0</v>
      </c>
      <c r="BA1545" s="52">
        <f t="shared" ca="1" si="815"/>
        <v>0</v>
      </c>
      <c r="BB1545" s="52">
        <f t="shared" si="826"/>
        <v>0</v>
      </c>
      <c r="BC1545" s="39">
        <f t="shared" si="827"/>
        <v>0</v>
      </c>
      <c r="BD1545" s="51">
        <f t="shared" ca="1" si="828"/>
        <v>0</v>
      </c>
      <c r="BE1545" s="15">
        <f t="shared" ca="1" si="829"/>
        <v>40783.447600829946</v>
      </c>
      <c r="BF1545" s="62">
        <v>-28258.923577677921</v>
      </c>
      <c r="BG1545" s="15">
        <f t="shared" ca="1" si="830"/>
        <v>1131478.1614530352</v>
      </c>
      <c r="BH1545" s="15"/>
      <c r="BI1545" s="15"/>
    </row>
    <row r="1546" spans="1:61" ht="11.25" x14ac:dyDescent="0.2">
      <c r="A1546" s="60">
        <v>61112</v>
      </c>
      <c r="B1546" s="20"/>
      <c r="C1546" s="20">
        <v>1</v>
      </c>
      <c r="D1546" s="20">
        <f t="shared" si="816"/>
        <v>6</v>
      </c>
      <c r="E1546" s="47">
        <f t="shared" si="831"/>
        <v>2</v>
      </c>
      <c r="F1546" s="47">
        <f t="shared" si="832"/>
        <v>62</v>
      </c>
      <c r="G1546" s="61" t="s">
        <v>1626</v>
      </c>
      <c r="H1546" s="61">
        <v>621</v>
      </c>
      <c r="I1546" s="48"/>
      <c r="J1546" s="29">
        <f t="shared" si="817"/>
        <v>1001.0149253731344</v>
      </c>
      <c r="K1546" s="125">
        <v>38780</v>
      </c>
      <c r="L1546" s="125">
        <v>29056.71</v>
      </c>
      <c r="M1546" s="125">
        <v>30605</v>
      </c>
      <c r="N1546" s="126">
        <f t="shared" si="799"/>
        <v>69858.716899999999</v>
      </c>
      <c r="O1546" s="126">
        <f t="shared" ca="1" si="800"/>
        <v>181763.84208194044</v>
      </c>
      <c r="P1546" s="126">
        <f t="shared" ca="1" si="801"/>
        <v>33572</v>
      </c>
      <c r="Q1546" s="49">
        <f t="shared" si="818"/>
        <v>1</v>
      </c>
      <c r="R1546" s="49">
        <f t="shared" si="819"/>
        <v>0</v>
      </c>
      <c r="S1546" s="49">
        <f ca="1">OFFSET(V!$B$7,D1546,Q1546)*H1546</f>
        <v>4881.0600000000004</v>
      </c>
      <c r="T1546" s="49">
        <f ca="1">IF(R1546&gt;0,OFFSET(V!$I$7,D1546,R1546)*IF(R1546=1,H1546-9300,IF(R1546=2,H1546-18000,IF(R1546=3,H1546-45000,0))),0)</f>
        <v>0</v>
      </c>
      <c r="U1546" s="49">
        <f>IF(AND(I1546=1,H1546&gt;20000,H1546&lt;=45000),H1546*V!$G$7,0)+IF(AND(I1546=1,H1546&gt;45000,H1546&lt;=50000),V!$G$7/5000*(50000-H1546)*H1546,0)</f>
        <v>0</v>
      </c>
      <c r="V1546" s="50">
        <f t="shared" ca="1" si="802"/>
        <v>4881.0600000000004</v>
      </c>
      <c r="W1546" s="51">
        <v>0</v>
      </c>
      <c r="X1546" s="51">
        <v>0</v>
      </c>
      <c r="Y1546" s="52">
        <v>0</v>
      </c>
      <c r="Z1546" s="52">
        <v>5.5274875358477514E-4</v>
      </c>
      <c r="AA1546" s="52">
        <v>1120</v>
      </c>
      <c r="AB1546" s="138">
        <f t="shared" si="820"/>
        <v>120</v>
      </c>
      <c r="AC1546" s="52">
        <v>28097.893929712478</v>
      </c>
      <c r="AD1546" s="138">
        <f t="shared" si="803"/>
        <v>0</v>
      </c>
      <c r="AE1546" s="138">
        <f t="shared" si="804"/>
        <v>621</v>
      </c>
      <c r="AF1546" s="138">
        <f t="shared" si="805"/>
        <v>0</v>
      </c>
      <c r="AG1546" s="138">
        <f t="shared" si="806"/>
        <v>0</v>
      </c>
      <c r="AH1546" s="29"/>
      <c r="AI1546" s="29"/>
      <c r="AJ1546" s="15"/>
      <c r="AK1546" s="51">
        <f t="shared" ca="1" si="807"/>
        <v>411131.75277520681</v>
      </c>
      <c r="AL1546" s="15">
        <f t="shared" ca="1" si="808"/>
        <v>449584.81277520681</v>
      </c>
      <c r="AM1546" s="49">
        <f t="shared" ca="1" si="809"/>
        <v>2723.6640263269715</v>
      </c>
      <c r="AN1546" s="49">
        <f t="shared" ca="1" si="810"/>
        <v>0</v>
      </c>
      <c r="AO1546" s="15"/>
      <c r="AP1546" s="49">
        <f t="shared" ca="1" si="811"/>
        <v>16350.288223122961</v>
      </c>
      <c r="AQ1546" s="15">
        <f t="shared" si="821"/>
        <v>28097.893929712478</v>
      </c>
      <c r="AR1546" s="15">
        <f t="shared" si="822"/>
        <v>0</v>
      </c>
      <c r="AS1546" s="15"/>
      <c r="AT1546" s="15"/>
      <c r="AU1546" s="51">
        <f t="shared" si="812"/>
        <v>60</v>
      </c>
      <c r="AV1546" s="51">
        <f t="shared" ca="1" si="813"/>
        <v>10135.635966645072</v>
      </c>
      <c r="AW1546" s="51">
        <f t="shared" ca="1" si="823"/>
        <v>0</v>
      </c>
      <c r="AX1546" s="15">
        <f t="shared" ca="1" si="824"/>
        <v>0</v>
      </c>
      <c r="AY1546" s="51">
        <f t="shared" ca="1" si="825"/>
        <v>0</v>
      </c>
      <c r="AZ1546" s="52">
        <f t="shared" ca="1" si="814"/>
        <v>0</v>
      </c>
      <c r="BA1546" s="52">
        <f t="shared" ca="1" si="815"/>
        <v>0</v>
      </c>
      <c r="BB1546" s="52">
        <f t="shared" si="826"/>
        <v>0</v>
      </c>
      <c r="BC1546" s="39">
        <f t="shared" si="827"/>
        <v>0</v>
      </c>
      <c r="BD1546" s="51">
        <f t="shared" ca="1" si="828"/>
        <v>0</v>
      </c>
      <c r="BE1546" s="15">
        <f t="shared" ca="1" si="829"/>
        <v>26545.924189768033</v>
      </c>
      <c r="BF1546" s="62">
        <v>-12295.917374114682</v>
      </c>
      <c r="BG1546" s="15">
        <f t="shared" ca="1" si="830"/>
        <v>466558.48361718713</v>
      </c>
      <c r="BH1546" s="15"/>
      <c r="BI1546" s="15"/>
    </row>
    <row r="1547" spans="1:61" ht="11.25" x14ac:dyDescent="0.2">
      <c r="A1547" s="60">
        <v>61113</v>
      </c>
      <c r="B1547" s="20"/>
      <c r="C1547" s="20">
        <v>1</v>
      </c>
      <c r="D1547" s="20">
        <f t="shared" si="816"/>
        <v>6</v>
      </c>
      <c r="E1547" s="47">
        <f t="shared" si="831"/>
        <v>4</v>
      </c>
      <c r="F1547" s="47">
        <f t="shared" si="832"/>
        <v>64</v>
      </c>
      <c r="G1547" s="61" t="s">
        <v>1627</v>
      </c>
      <c r="H1547" s="61">
        <v>3054</v>
      </c>
      <c r="I1547" s="48"/>
      <c r="J1547" s="29">
        <f t="shared" si="817"/>
        <v>4922.8656716417909</v>
      </c>
      <c r="K1547" s="125">
        <v>232385</v>
      </c>
      <c r="L1547" s="125">
        <v>525821.81999999995</v>
      </c>
      <c r="M1547" s="125">
        <v>47466</v>
      </c>
      <c r="N1547" s="126">
        <f t="shared" si="799"/>
        <v>419853.70979999995</v>
      </c>
      <c r="O1547" s="126">
        <f t="shared" ca="1" si="800"/>
        <v>893891.74511794851</v>
      </c>
      <c r="P1547" s="126">
        <f t="shared" ca="1" si="801"/>
        <v>142211</v>
      </c>
      <c r="Q1547" s="49">
        <f t="shared" si="818"/>
        <v>1</v>
      </c>
      <c r="R1547" s="49">
        <f t="shared" si="819"/>
        <v>0</v>
      </c>
      <c r="S1547" s="49">
        <f ca="1">OFFSET(V!$B$7,D1547,Q1547)*H1547</f>
        <v>24004.440000000002</v>
      </c>
      <c r="T1547" s="49">
        <f ca="1">IF(R1547&gt;0,OFFSET(V!$I$7,D1547,R1547)*IF(R1547=1,H1547-9300,IF(R1547=2,H1547-18000,IF(R1547=3,H1547-45000,0))),0)</f>
        <v>0</v>
      </c>
      <c r="U1547" s="49">
        <f>IF(AND(I1547=1,H1547&gt;20000,H1547&lt;=45000),H1547*V!$G$7,0)+IF(AND(I1547=1,H1547&gt;45000,H1547&lt;=50000),V!$G$7/5000*(50000-H1547)*H1547,0)</f>
        <v>0</v>
      </c>
      <c r="V1547" s="50">
        <f t="shared" ca="1" si="802"/>
        <v>24004.440000000002</v>
      </c>
      <c r="W1547" s="51">
        <v>13740.48</v>
      </c>
      <c r="X1547" s="51">
        <v>0</v>
      </c>
      <c r="Y1547" s="52">
        <v>0</v>
      </c>
      <c r="Z1547" s="52">
        <v>2.6853821751522604E-3</v>
      </c>
      <c r="AA1547" s="52">
        <v>5466</v>
      </c>
      <c r="AB1547" s="138">
        <f t="shared" si="820"/>
        <v>4466</v>
      </c>
      <c r="AC1547" s="52">
        <v>136506.11245855386</v>
      </c>
      <c r="AD1547" s="138">
        <f t="shared" si="803"/>
        <v>0</v>
      </c>
      <c r="AE1547" s="138">
        <f t="shared" si="804"/>
        <v>3054</v>
      </c>
      <c r="AF1547" s="138">
        <f t="shared" si="805"/>
        <v>0</v>
      </c>
      <c r="AG1547" s="138">
        <f t="shared" si="806"/>
        <v>0</v>
      </c>
      <c r="AH1547" s="29"/>
      <c r="AI1547" s="29"/>
      <c r="AJ1547" s="15"/>
      <c r="AK1547" s="51">
        <f t="shared" ca="1" si="807"/>
        <v>2021894.3204114034</v>
      </c>
      <c r="AL1547" s="15">
        <f t="shared" ca="1" si="808"/>
        <v>2201850.2404114036</v>
      </c>
      <c r="AM1547" s="49">
        <f t="shared" ca="1" si="809"/>
        <v>13394.637578748101</v>
      </c>
      <c r="AN1547" s="49">
        <f t="shared" ca="1" si="810"/>
        <v>0</v>
      </c>
      <c r="AO1547" s="15"/>
      <c r="AP1547" s="49">
        <f t="shared" ca="1" si="811"/>
        <v>79433.508023717935</v>
      </c>
      <c r="AQ1547" s="15">
        <f t="shared" si="821"/>
        <v>136506.11245855386</v>
      </c>
      <c r="AR1547" s="15">
        <f t="shared" si="822"/>
        <v>0</v>
      </c>
      <c r="AS1547" s="15"/>
      <c r="AT1547" s="15"/>
      <c r="AU1547" s="51">
        <f t="shared" si="812"/>
        <v>2233</v>
      </c>
      <c r="AV1547" s="51">
        <f t="shared" ca="1" si="813"/>
        <v>49845.784608911505</v>
      </c>
      <c r="AW1547" s="51">
        <f t="shared" ca="1" si="823"/>
        <v>0</v>
      </c>
      <c r="AX1547" s="15">
        <f t="shared" ca="1" si="824"/>
        <v>0</v>
      </c>
      <c r="AY1547" s="51">
        <f t="shared" ca="1" si="825"/>
        <v>0</v>
      </c>
      <c r="AZ1547" s="52">
        <f t="shared" ca="1" si="814"/>
        <v>0</v>
      </c>
      <c r="BA1547" s="52">
        <f t="shared" ca="1" si="815"/>
        <v>0</v>
      </c>
      <c r="BB1547" s="52">
        <f t="shared" si="826"/>
        <v>0</v>
      </c>
      <c r="BC1547" s="39">
        <f t="shared" si="827"/>
        <v>0</v>
      </c>
      <c r="BD1547" s="51">
        <f t="shared" ca="1" si="828"/>
        <v>0</v>
      </c>
      <c r="BE1547" s="15">
        <f t="shared" ca="1" si="829"/>
        <v>131512.29263262945</v>
      </c>
      <c r="BF1547" s="62">
        <v>-62888.27499020729</v>
      </c>
      <c r="BG1547" s="15">
        <f t="shared" ca="1" si="830"/>
        <v>2283868.8956325739</v>
      </c>
      <c r="BH1547" s="15"/>
      <c r="BI1547" s="15"/>
    </row>
    <row r="1548" spans="1:61" ht="11.25" x14ac:dyDescent="0.2">
      <c r="A1548" s="60">
        <v>61114</v>
      </c>
      <c r="B1548" s="20"/>
      <c r="C1548" s="20">
        <v>1</v>
      </c>
      <c r="D1548" s="20">
        <f t="shared" si="816"/>
        <v>6</v>
      </c>
      <c r="E1548" s="47">
        <f t="shared" si="831"/>
        <v>3</v>
      </c>
      <c r="F1548" s="47">
        <f t="shared" si="832"/>
        <v>63</v>
      </c>
      <c r="G1548" s="61" t="s">
        <v>1628</v>
      </c>
      <c r="H1548" s="61">
        <v>2407</v>
      </c>
      <c r="I1548" s="48"/>
      <c r="J1548" s="29">
        <f t="shared" si="817"/>
        <v>3879.9402985074626</v>
      </c>
      <c r="K1548" s="125">
        <v>287000</v>
      </c>
      <c r="L1548" s="125">
        <v>734317.92</v>
      </c>
      <c r="M1548" s="125">
        <v>0</v>
      </c>
      <c r="N1548" s="126">
        <f t="shared" si="799"/>
        <v>493023.98880000005</v>
      </c>
      <c r="O1548" s="126">
        <f t="shared" ca="1" si="800"/>
        <v>704517.82269119262</v>
      </c>
      <c r="P1548" s="126">
        <f t="shared" ca="1" si="801"/>
        <v>63448</v>
      </c>
      <c r="Q1548" s="49">
        <f t="shared" si="818"/>
        <v>1</v>
      </c>
      <c r="R1548" s="49">
        <f t="shared" si="819"/>
        <v>0</v>
      </c>
      <c r="S1548" s="49">
        <f ca="1">OFFSET(V!$B$7,D1548,Q1548)*H1548</f>
        <v>18919.02</v>
      </c>
      <c r="T1548" s="49">
        <f ca="1">IF(R1548&gt;0,OFFSET(V!$I$7,D1548,R1548)*IF(R1548=1,H1548-9300,IF(R1548=2,H1548-18000,IF(R1548=3,H1548-45000,0))),0)</f>
        <v>0</v>
      </c>
      <c r="U1548" s="49">
        <f>IF(AND(I1548=1,H1548&gt;20000,H1548&lt;=45000),H1548*V!$G$7,0)+IF(AND(I1548=1,H1548&gt;45000,H1548&lt;=50000),V!$G$7/5000*(50000-H1548)*H1548,0)</f>
        <v>0</v>
      </c>
      <c r="V1548" s="50">
        <f t="shared" ca="1" si="802"/>
        <v>18919.02</v>
      </c>
      <c r="W1548" s="51">
        <v>10271.040000000001</v>
      </c>
      <c r="X1548" s="51">
        <v>0</v>
      </c>
      <c r="Y1548" s="52">
        <v>0</v>
      </c>
      <c r="Z1548" s="52">
        <v>1.0469660106610964E-3</v>
      </c>
      <c r="AA1548" s="52">
        <v>4754</v>
      </c>
      <c r="AB1548" s="138">
        <f t="shared" si="820"/>
        <v>3754</v>
      </c>
      <c r="AC1548" s="52">
        <v>53220.454546095942</v>
      </c>
      <c r="AD1548" s="138">
        <f t="shared" si="803"/>
        <v>0</v>
      </c>
      <c r="AE1548" s="138">
        <f t="shared" si="804"/>
        <v>2407</v>
      </c>
      <c r="AF1548" s="138">
        <f t="shared" si="805"/>
        <v>0</v>
      </c>
      <c r="AG1548" s="138">
        <f t="shared" si="806"/>
        <v>0</v>
      </c>
      <c r="AH1548" s="29"/>
      <c r="AI1548" s="29"/>
      <c r="AJ1548" s="15"/>
      <c r="AK1548" s="51">
        <f t="shared" ca="1" si="807"/>
        <v>1593549.321948346</v>
      </c>
      <c r="AL1548" s="15">
        <f t="shared" ca="1" si="808"/>
        <v>1686187.381948346</v>
      </c>
      <c r="AM1548" s="49">
        <f t="shared" ca="1" si="809"/>
        <v>10556.939309772979</v>
      </c>
      <c r="AN1548" s="49">
        <f t="shared" ca="1" si="810"/>
        <v>0</v>
      </c>
      <c r="AO1548" s="15"/>
      <c r="AP1548" s="49">
        <f t="shared" ca="1" si="811"/>
        <v>30969.216887608476</v>
      </c>
      <c r="AQ1548" s="15">
        <f t="shared" si="821"/>
        <v>53220.454546095942</v>
      </c>
      <c r="AR1548" s="15">
        <f t="shared" si="822"/>
        <v>0</v>
      </c>
      <c r="AS1548" s="15"/>
      <c r="AT1548" s="15"/>
      <c r="AU1548" s="51">
        <f t="shared" si="812"/>
        <v>1877</v>
      </c>
      <c r="AV1548" s="51">
        <f t="shared" ca="1" si="813"/>
        <v>39285.790292616242</v>
      </c>
      <c r="AW1548" s="51">
        <f t="shared" ca="1" si="823"/>
        <v>0</v>
      </c>
      <c r="AX1548" s="15">
        <f t="shared" ca="1" si="824"/>
        <v>18911.552634128784</v>
      </c>
      <c r="AY1548" s="51">
        <f t="shared" ca="1" si="825"/>
        <v>-666.03956688954827</v>
      </c>
      <c r="AZ1548" s="52">
        <f t="shared" ca="1" si="814"/>
        <v>0</v>
      </c>
      <c r="BA1548" s="52">
        <f t="shared" ca="1" si="815"/>
        <v>0</v>
      </c>
      <c r="BB1548" s="52">
        <f t="shared" si="826"/>
        <v>0</v>
      </c>
      <c r="BC1548" s="39">
        <f t="shared" si="827"/>
        <v>0</v>
      </c>
      <c r="BD1548" s="51">
        <f t="shared" ca="1" si="828"/>
        <v>0</v>
      </c>
      <c r="BE1548" s="15">
        <f t="shared" ca="1" si="829"/>
        <v>71465.967613335175</v>
      </c>
      <c r="BF1548" s="62">
        <v>-54665.565047709038</v>
      </c>
      <c r="BG1548" s="15">
        <f t="shared" ca="1" si="830"/>
        <v>1713544.7238237453</v>
      </c>
      <c r="BH1548" s="15"/>
      <c r="BI1548" s="15"/>
    </row>
    <row r="1549" spans="1:61" ht="11.25" x14ac:dyDescent="0.2">
      <c r="A1549" s="60">
        <v>61115</v>
      </c>
      <c r="B1549" s="20"/>
      <c r="C1549" s="20">
        <v>1</v>
      </c>
      <c r="D1549" s="20">
        <f t="shared" si="816"/>
        <v>6</v>
      </c>
      <c r="E1549" s="47">
        <f t="shared" si="831"/>
        <v>3</v>
      </c>
      <c r="F1549" s="47">
        <f t="shared" si="832"/>
        <v>63</v>
      </c>
      <c r="G1549" s="61" t="s">
        <v>1629</v>
      </c>
      <c r="H1549" s="61">
        <v>1939</v>
      </c>
      <c r="I1549" s="48"/>
      <c r="J1549" s="29">
        <f t="shared" si="817"/>
        <v>3125.5522388059703</v>
      </c>
      <c r="K1549" s="125">
        <v>144300</v>
      </c>
      <c r="L1549" s="125">
        <v>207310.99</v>
      </c>
      <c r="M1549" s="125">
        <v>20476</v>
      </c>
      <c r="N1549" s="126">
        <f t="shared" si="799"/>
        <v>205223.2861</v>
      </c>
      <c r="O1549" s="126">
        <f t="shared" ca="1" si="800"/>
        <v>567536.37648451293</v>
      </c>
      <c r="P1549" s="126">
        <f t="shared" ca="1" si="801"/>
        <v>108694</v>
      </c>
      <c r="Q1549" s="49">
        <f t="shared" si="818"/>
        <v>1</v>
      </c>
      <c r="R1549" s="49">
        <f t="shared" si="819"/>
        <v>0</v>
      </c>
      <c r="S1549" s="49">
        <f ca="1">OFFSET(V!$B$7,D1549,Q1549)*H1549</f>
        <v>15240.54</v>
      </c>
      <c r="T1549" s="49">
        <f ca="1">IF(R1549&gt;0,OFFSET(V!$I$7,D1549,R1549)*IF(R1549=1,H1549-9300,IF(R1549=2,H1549-18000,IF(R1549=3,H1549-45000,0))),0)</f>
        <v>0</v>
      </c>
      <c r="U1549" s="49">
        <f>IF(AND(I1549=1,H1549&gt;20000,H1549&lt;=45000),H1549*V!$G$7,0)+IF(AND(I1549=1,H1549&gt;45000,H1549&lt;=50000),V!$G$7/5000*(50000-H1549)*H1549,0)</f>
        <v>0</v>
      </c>
      <c r="V1549" s="50">
        <f t="shared" ca="1" si="802"/>
        <v>15240.54</v>
      </c>
      <c r="W1549" s="51">
        <v>8715.2000000000007</v>
      </c>
      <c r="X1549" s="51">
        <v>0</v>
      </c>
      <c r="Y1549" s="52">
        <v>0</v>
      </c>
      <c r="Z1549" s="52">
        <v>1.5127088950020336E-3</v>
      </c>
      <c r="AA1549" s="52">
        <v>1587</v>
      </c>
      <c r="AB1549" s="138">
        <f t="shared" si="820"/>
        <v>587</v>
      </c>
      <c r="AC1549" s="52">
        <v>76895.576521242896</v>
      </c>
      <c r="AD1549" s="138">
        <f t="shared" si="803"/>
        <v>0</v>
      </c>
      <c r="AE1549" s="138">
        <f t="shared" si="804"/>
        <v>1939</v>
      </c>
      <c r="AF1549" s="138">
        <f t="shared" si="805"/>
        <v>0</v>
      </c>
      <c r="AG1549" s="138">
        <f t="shared" si="806"/>
        <v>0</v>
      </c>
      <c r="AH1549" s="29"/>
      <c r="AI1549" s="29"/>
      <c r="AJ1549" s="15"/>
      <c r="AK1549" s="51">
        <f t="shared" ca="1" si="807"/>
        <v>1283710.8995670306</v>
      </c>
      <c r="AL1549" s="15">
        <f t="shared" ca="1" si="808"/>
        <v>1416360.6395670306</v>
      </c>
      <c r="AM1549" s="49">
        <f t="shared" ca="1" si="809"/>
        <v>8504.3229421062751</v>
      </c>
      <c r="AN1549" s="49">
        <f t="shared" ca="1" si="810"/>
        <v>0</v>
      </c>
      <c r="AO1549" s="15"/>
      <c r="AP1549" s="49">
        <f t="shared" ca="1" si="811"/>
        <v>44745.874632120293</v>
      </c>
      <c r="AQ1549" s="15">
        <f t="shared" si="821"/>
        <v>76895.576521242896</v>
      </c>
      <c r="AR1549" s="15">
        <f t="shared" si="822"/>
        <v>0</v>
      </c>
      <c r="AS1549" s="15"/>
      <c r="AT1549" s="15"/>
      <c r="AU1549" s="51">
        <f t="shared" si="812"/>
        <v>293.5</v>
      </c>
      <c r="AV1549" s="51">
        <f t="shared" ca="1" si="813"/>
        <v>31647.33999891271</v>
      </c>
      <c r="AW1549" s="51">
        <f t="shared" ca="1" si="823"/>
        <v>0</v>
      </c>
      <c r="AX1549" s="15">
        <f t="shared" ca="1" si="824"/>
        <v>0</v>
      </c>
      <c r="AY1549" s="51">
        <f t="shared" ca="1" si="825"/>
        <v>0</v>
      </c>
      <c r="AZ1549" s="52">
        <f t="shared" ca="1" si="814"/>
        <v>0</v>
      </c>
      <c r="BA1549" s="52">
        <f t="shared" ca="1" si="815"/>
        <v>0</v>
      </c>
      <c r="BB1549" s="52">
        <f t="shared" si="826"/>
        <v>0</v>
      </c>
      <c r="BC1549" s="39">
        <f t="shared" si="827"/>
        <v>0</v>
      </c>
      <c r="BD1549" s="51">
        <f t="shared" ca="1" si="828"/>
        <v>0</v>
      </c>
      <c r="BE1549" s="15">
        <f t="shared" ca="1" si="829"/>
        <v>76686.714631032999</v>
      </c>
      <c r="BF1549" s="62">
        <v>-38221.596387140802</v>
      </c>
      <c r="BG1549" s="15">
        <f t="shared" ca="1" si="830"/>
        <v>1463330.0807530289</v>
      </c>
      <c r="BH1549" s="15"/>
      <c r="BI1549" s="15"/>
    </row>
    <row r="1550" spans="1:61" ht="11.25" x14ac:dyDescent="0.2">
      <c r="A1550" s="60">
        <v>61116</v>
      </c>
      <c r="B1550" s="20"/>
      <c r="C1550" s="20">
        <v>1</v>
      </c>
      <c r="D1550" s="20">
        <f t="shared" si="816"/>
        <v>6</v>
      </c>
      <c r="E1550" s="47">
        <f t="shared" si="831"/>
        <v>3</v>
      </c>
      <c r="F1550" s="47">
        <f t="shared" si="832"/>
        <v>63</v>
      </c>
      <c r="G1550" s="61" t="s">
        <v>1630</v>
      </c>
      <c r="H1550" s="61">
        <v>1363</v>
      </c>
      <c r="I1550" s="48"/>
      <c r="J1550" s="29">
        <f t="shared" si="817"/>
        <v>2197.0746268656717</v>
      </c>
      <c r="K1550" s="125">
        <v>165155</v>
      </c>
      <c r="L1550" s="125">
        <v>580628.36</v>
      </c>
      <c r="M1550" s="125">
        <v>0</v>
      </c>
      <c r="N1550" s="126">
        <f t="shared" si="799"/>
        <v>345356.66039999999</v>
      </c>
      <c r="O1550" s="126">
        <f t="shared" ca="1" si="800"/>
        <v>398943.82730706088</v>
      </c>
      <c r="P1550" s="126">
        <f t="shared" ca="1" si="801"/>
        <v>16076</v>
      </c>
      <c r="Q1550" s="49">
        <f t="shared" si="818"/>
        <v>1</v>
      </c>
      <c r="R1550" s="49">
        <f t="shared" si="819"/>
        <v>0</v>
      </c>
      <c r="S1550" s="49">
        <f ca="1">OFFSET(V!$B$7,D1550,Q1550)*H1550</f>
        <v>10713.18</v>
      </c>
      <c r="T1550" s="49">
        <f ca="1">IF(R1550&gt;0,OFFSET(V!$I$7,D1550,R1550)*IF(R1550=1,H1550-9300,IF(R1550=2,H1550-18000,IF(R1550=3,H1550-45000,0))),0)</f>
        <v>0</v>
      </c>
      <c r="U1550" s="49">
        <f>IF(AND(I1550=1,H1550&gt;20000,H1550&lt;=45000),H1550*V!$G$7,0)+IF(AND(I1550=1,H1550&gt;45000,H1550&lt;=50000),V!$G$7/5000*(50000-H1550)*H1550,0)</f>
        <v>0</v>
      </c>
      <c r="V1550" s="50">
        <f t="shared" ca="1" si="802"/>
        <v>10713.18</v>
      </c>
      <c r="W1550" s="51">
        <v>0</v>
      </c>
      <c r="X1550" s="51">
        <v>0</v>
      </c>
      <c r="Y1550" s="52">
        <v>0</v>
      </c>
      <c r="Z1550" s="52">
        <v>1.1403155958292169E-3</v>
      </c>
      <c r="AA1550" s="52">
        <v>0</v>
      </c>
      <c r="AB1550" s="138">
        <f t="shared" si="820"/>
        <v>0</v>
      </c>
      <c r="AC1550" s="52">
        <v>57965.696802050181</v>
      </c>
      <c r="AD1550" s="138">
        <f t="shared" si="803"/>
        <v>0</v>
      </c>
      <c r="AE1550" s="138">
        <f t="shared" si="804"/>
        <v>1363</v>
      </c>
      <c r="AF1550" s="138">
        <f t="shared" si="805"/>
        <v>0</v>
      </c>
      <c r="AG1550" s="138">
        <f t="shared" si="806"/>
        <v>0</v>
      </c>
      <c r="AH1550" s="29"/>
      <c r="AI1550" s="29"/>
      <c r="AJ1550" s="15"/>
      <c r="AK1550" s="51">
        <f t="shared" ca="1" si="807"/>
        <v>902371.30279002723</v>
      </c>
      <c r="AL1550" s="15">
        <f t="shared" ca="1" si="808"/>
        <v>929160.48279002728</v>
      </c>
      <c r="AM1550" s="49">
        <f t="shared" ca="1" si="809"/>
        <v>5978.0258742087954</v>
      </c>
      <c r="AN1550" s="49">
        <f t="shared" ca="1" si="810"/>
        <v>0</v>
      </c>
      <c r="AO1550" s="15"/>
      <c r="AP1550" s="49">
        <f t="shared" ca="1" si="811"/>
        <v>33730.494254783305</v>
      </c>
      <c r="AQ1550" s="15">
        <f t="shared" si="821"/>
        <v>57965.696802050181</v>
      </c>
      <c r="AR1550" s="15">
        <f t="shared" si="822"/>
        <v>0</v>
      </c>
      <c r="AS1550" s="15"/>
      <c r="AT1550" s="15"/>
      <c r="AU1550" s="51">
        <f t="shared" si="812"/>
        <v>0</v>
      </c>
      <c r="AV1550" s="51">
        <f t="shared" ca="1" si="813"/>
        <v>22246.170406662208</v>
      </c>
      <c r="AW1550" s="51">
        <f t="shared" ca="1" si="823"/>
        <v>0</v>
      </c>
      <c r="AX1550" s="15">
        <f t="shared" ca="1" si="824"/>
        <v>0</v>
      </c>
      <c r="AY1550" s="51">
        <f t="shared" ca="1" si="825"/>
        <v>0</v>
      </c>
      <c r="AZ1550" s="52">
        <f t="shared" ca="1" si="814"/>
        <v>0</v>
      </c>
      <c r="BA1550" s="52">
        <f t="shared" ca="1" si="815"/>
        <v>0</v>
      </c>
      <c r="BB1550" s="52">
        <f t="shared" si="826"/>
        <v>0</v>
      </c>
      <c r="BC1550" s="39">
        <f t="shared" si="827"/>
        <v>0</v>
      </c>
      <c r="BD1550" s="51">
        <f t="shared" ca="1" si="828"/>
        <v>0</v>
      </c>
      <c r="BE1550" s="15">
        <f t="shared" ca="1" si="829"/>
        <v>55976.664661445509</v>
      </c>
      <c r="BF1550" s="62">
        <v>-36064.321765839464</v>
      </c>
      <c r="BG1550" s="15">
        <f t="shared" ca="1" si="830"/>
        <v>955050.85155984212</v>
      </c>
      <c r="BH1550" s="15"/>
      <c r="BI1550" s="15"/>
    </row>
    <row r="1551" spans="1:61" ht="11.25" x14ac:dyDescent="0.2">
      <c r="A1551" s="60">
        <v>61118</v>
      </c>
      <c r="B1551" s="20"/>
      <c r="C1551" s="20">
        <v>1</v>
      </c>
      <c r="D1551" s="20">
        <f t="shared" si="816"/>
        <v>6</v>
      </c>
      <c r="E1551" s="47">
        <f t="shared" si="831"/>
        <v>3</v>
      </c>
      <c r="F1551" s="47">
        <f t="shared" si="832"/>
        <v>63</v>
      </c>
      <c r="G1551" s="61" t="s">
        <v>1631</v>
      </c>
      <c r="H1551" s="61">
        <v>1007</v>
      </c>
      <c r="I1551" s="48"/>
      <c r="J1551" s="29">
        <f t="shared" si="817"/>
        <v>1623.2238805970148</v>
      </c>
      <c r="K1551" s="125">
        <v>58045</v>
      </c>
      <c r="L1551" s="125">
        <v>124091.34</v>
      </c>
      <c r="M1551" s="125">
        <v>0</v>
      </c>
      <c r="N1551" s="126">
        <f t="shared" si="799"/>
        <v>90188.022599999997</v>
      </c>
      <c r="O1551" s="126">
        <f t="shared" ca="1" si="800"/>
        <v>294744.26566266344</v>
      </c>
      <c r="P1551" s="126">
        <f t="shared" ca="1" si="801"/>
        <v>61367</v>
      </c>
      <c r="Q1551" s="49">
        <f t="shared" si="818"/>
        <v>1</v>
      </c>
      <c r="R1551" s="49">
        <f t="shared" si="819"/>
        <v>0</v>
      </c>
      <c r="S1551" s="49">
        <f ca="1">OFFSET(V!$B$7,D1551,Q1551)*H1551</f>
        <v>7915.02</v>
      </c>
      <c r="T1551" s="49">
        <f ca="1">IF(R1551&gt;0,OFFSET(V!$I$7,D1551,R1551)*IF(R1551=1,H1551-9300,IF(R1551=2,H1551-18000,IF(R1551=3,H1551-45000,0))),0)</f>
        <v>0</v>
      </c>
      <c r="U1551" s="49">
        <f>IF(AND(I1551=1,H1551&gt;20000,H1551&lt;=45000),H1551*V!$G$7,0)+IF(AND(I1551=1,H1551&gt;45000,H1551&lt;=50000),V!$G$7/5000*(50000-H1551)*H1551,0)</f>
        <v>0</v>
      </c>
      <c r="V1551" s="50">
        <f t="shared" ca="1" si="802"/>
        <v>7915.02</v>
      </c>
      <c r="W1551" s="51">
        <v>0</v>
      </c>
      <c r="X1551" s="51">
        <v>0</v>
      </c>
      <c r="Y1551" s="52">
        <v>0</v>
      </c>
      <c r="Z1551" s="52">
        <v>1.4539924016190454E-3</v>
      </c>
      <c r="AA1551" s="52">
        <v>38377</v>
      </c>
      <c r="AB1551" s="138">
        <f t="shared" si="820"/>
        <v>37377</v>
      </c>
      <c r="AC1551" s="52">
        <v>73910.839256255407</v>
      </c>
      <c r="AD1551" s="138">
        <f t="shared" si="803"/>
        <v>0</v>
      </c>
      <c r="AE1551" s="138">
        <f t="shared" si="804"/>
        <v>1007</v>
      </c>
      <c r="AF1551" s="138">
        <f t="shared" si="805"/>
        <v>0</v>
      </c>
      <c r="AG1551" s="138">
        <f t="shared" si="806"/>
        <v>0</v>
      </c>
      <c r="AH1551" s="29"/>
      <c r="AI1551" s="29"/>
      <c r="AJ1551" s="15"/>
      <c r="AK1551" s="51">
        <f t="shared" ca="1" si="807"/>
        <v>666682.24644868483</v>
      </c>
      <c r="AL1551" s="15">
        <f t="shared" ca="1" si="808"/>
        <v>735964.26644868485</v>
      </c>
      <c r="AM1551" s="49">
        <f t="shared" ca="1" si="809"/>
        <v>4416.6339364110472</v>
      </c>
      <c r="AN1551" s="49">
        <f t="shared" ca="1" si="810"/>
        <v>0</v>
      </c>
      <c r="AO1551" s="15"/>
      <c r="AP1551" s="49">
        <f t="shared" ca="1" si="811"/>
        <v>43009.042872597005</v>
      </c>
      <c r="AQ1551" s="15">
        <f t="shared" si="821"/>
        <v>73910.839256255407</v>
      </c>
      <c r="AR1551" s="15">
        <f t="shared" si="822"/>
        <v>0</v>
      </c>
      <c r="AS1551" s="15"/>
      <c r="AT1551" s="15"/>
      <c r="AU1551" s="51">
        <f t="shared" si="812"/>
        <v>18688.5</v>
      </c>
      <c r="AV1551" s="51">
        <f t="shared" ca="1" si="813"/>
        <v>16435.725311451832</v>
      </c>
      <c r="AW1551" s="51">
        <f t="shared" ca="1" si="823"/>
        <v>0</v>
      </c>
      <c r="AX1551" s="15">
        <f t="shared" ca="1" si="824"/>
        <v>4222.4289277934295</v>
      </c>
      <c r="AY1551" s="51">
        <f t="shared" ca="1" si="825"/>
        <v>-148.70829427374474</v>
      </c>
      <c r="AZ1551" s="52">
        <f t="shared" ca="1" si="814"/>
        <v>0</v>
      </c>
      <c r="BA1551" s="52">
        <f t="shared" ca="1" si="815"/>
        <v>0</v>
      </c>
      <c r="BB1551" s="52">
        <f t="shared" si="826"/>
        <v>0</v>
      </c>
      <c r="BC1551" s="39">
        <f t="shared" si="827"/>
        <v>0</v>
      </c>
      <c r="BD1551" s="51">
        <f t="shared" ca="1" si="828"/>
        <v>0</v>
      </c>
      <c r="BE1551" s="15">
        <f t="shared" ca="1" si="829"/>
        <v>77984.55988977509</v>
      </c>
      <c r="BF1551" s="62">
        <v>-21945.764280518288</v>
      </c>
      <c r="BG1551" s="15">
        <f t="shared" ca="1" si="830"/>
        <v>796419.69599435269</v>
      </c>
      <c r="BH1551" s="15"/>
      <c r="BI1551" s="15"/>
    </row>
    <row r="1552" spans="1:61" ht="11.25" x14ac:dyDescent="0.2">
      <c r="A1552" s="60">
        <v>61119</v>
      </c>
      <c r="B1552" s="20"/>
      <c r="C1552" s="20">
        <v>1</v>
      </c>
      <c r="D1552" s="20">
        <f t="shared" si="816"/>
        <v>6</v>
      </c>
      <c r="E1552" s="47">
        <f t="shared" si="831"/>
        <v>2</v>
      </c>
      <c r="F1552" s="47">
        <f t="shared" si="832"/>
        <v>62</v>
      </c>
      <c r="G1552" s="61" t="s">
        <v>1632</v>
      </c>
      <c r="H1552" s="61">
        <v>596</v>
      </c>
      <c r="I1552" s="48"/>
      <c r="J1552" s="29">
        <f t="shared" si="817"/>
        <v>960.71641791044772</v>
      </c>
      <c r="K1552" s="125">
        <v>57965</v>
      </c>
      <c r="L1552" s="125">
        <v>68780.08</v>
      </c>
      <c r="M1552" s="125">
        <v>0</v>
      </c>
      <c r="N1552" s="126">
        <f t="shared" si="799"/>
        <v>68559.031199999998</v>
      </c>
      <c r="O1552" s="126">
        <f t="shared" ca="1" si="800"/>
        <v>174446.45713500239</v>
      </c>
      <c r="P1552" s="126">
        <f t="shared" ca="1" si="801"/>
        <v>31766</v>
      </c>
      <c r="Q1552" s="49">
        <f t="shared" si="818"/>
        <v>1</v>
      </c>
      <c r="R1552" s="49">
        <f t="shared" si="819"/>
        <v>0</v>
      </c>
      <c r="S1552" s="49">
        <f ca="1">OFFSET(V!$B$7,D1552,Q1552)*H1552</f>
        <v>4684.5600000000004</v>
      </c>
      <c r="T1552" s="49">
        <f ca="1">IF(R1552&gt;0,OFFSET(V!$I$7,D1552,R1552)*IF(R1552=1,H1552-9300,IF(R1552=2,H1552-18000,IF(R1552=3,H1552-45000,0))),0)</f>
        <v>0</v>
      </c>
      <c r="U1552" s="49">
        <f>IF(AND(I1552=1,H1552&gt;20000,H1552&lt;=45000),H1552*V!$G$7,0)+IF(AND(I1552=1,H1552&gt;45000,H1552&lt;=50000),V!$G$7/5000*(50000-H1552)*H1552,0)</f>
        <v>0</v>
      </c>
      <c r="V1552" s="50">
        <f t="shared" ca="1" si="802"/>
        <v>4684.5600000000004</v>
      </c>
      <c r="W1552" s="51">
        <v>0</v>
      </c>
      <c r="X1552" s="51">
        <v>0</v>
      </c>
      <c r="Y1552" s="52">
        <v>0</v>
      </c>
      <c r="Z1552" s="52">
        <v>4.6120099470049909E-4</v>
      </c>
      <c r="AA1552" s="52">
        <v>5145</v>
      </c>
      <c r="AB1552" s="138">
        <f t="shared" si="820"/>
        <v>4145</v>
      </c>
      <c r="AC1552" s="52">
        <v>23444.243963157161</v>
      </c>
      <c r="AD1552" s="138">
        <f t="shared" si="803"/>
        <v>0</v>
      </c>
      <c r="AE1552" s="138">
        <f t="shared" si="804"/>
        <v>596</v>
      </c>
      <c r="AF1552" s="138">
        <f t="shared" si="805"/>
        <v>0</v>
      </c>
      <c r="AG1552" s="138">
        <f t="shared" si="806"/>
        <v>0</v>
      </c>
      <c r="AH1552" s="29"/>
      <c r="AI1552" s="29"/>
      <c r="AJ1552" s="15"/>
      <c r="AK1552" s="51">
        <f t="shared" ca="1" si="807"/>
        <v>394580.55499842716</v>
      </c>
      <c r="AL1552" s="15">
        <f t="shared" ca="1" si="808"/>
        <v>431031.11499842716</v>
      </c>
      <c r="AM1552" s="49">
        <f t="shared" ca="1" si="809"/>
        <v>2614.0157160883655</v>
      </c>
      <c r="AN1552" s="49">
        <f t="shared" ca="1" si="810"/>
        <v>0</v>
      </c>
      <c r="AO1552" s="15"/>
      <c r="AP1552" s="49">
        <f t="shared" ca="1" si="811"/>
        <v>13642.308812529303</v>
      </c>
      <c r="AQ1552" s="15">
        <f t="shared" si="821"/>
        <v>23444.243963157161</v>
      </c>
      <c r="AR1552" s="15">
        <f t="shared" si="822"/>
        <v>0</v>
      </c>
      <c r="AS1552" s="15"/>
      <c r="AT1552" s="15"/>
      <c r="AU1552" s="51">
        <f t="shared" si="812"/>
        <v>2072.5</v>
      </c>
      <c r="AV1552" s="51">
        <f t="shared" ca="1" si="813"/>
        <v>9727.5990919814212</v>
      </c>
      <c r="AW1552" s="51">
        <f t="shared" ca="1" si="823"/>
        <v>0</v>
      </c>
      <c r="AX1552" s="15">
        <f t="shared" ca="1" si="824"/>
        <v>1998.1639413535631</v>
      </c>
      <c r="AY1552" s="51">
        <f t="shared" ca="1" si="825"/>
        <v>-70.372659073571072</v>
      </c>
      <c r="AZ1552" s="52">
        <f t="shared" ca="1" si="814"/>
        <v>0</v>
      </c>
      <c r="BA1552" s="52">
        <f t="shared" ca="1" si="815"/>
        <v>0</v>
      </c>
      <c r="BB1552" s="52">
        <f t="shared" si="826"/>
        <v>0</v>
      </c>
      <c r="BC1552" s="39">
        <f t="shared" si="827"/>
        <v>0</v>
      </c>
      <c r="BD1552" s="51">
        <f t="shared" ca="1" si="828"/>
        <v>0</v>
      </c>
      <c r="BE1552" s="15">
        <f t="shared" ca="1" si="829"/>
        <v>25372.035245437153</v>
      </c>
      <c r="BF1552" s="62">
        <v>-14117.427752399999</v>
      </c>
      <c r="BG1552" s="15">
        <f t="shared" ca="1" si="830"/>
        <v>444899.7382075527</v>
      </c>
      <c r="BH1552" s="15"/>
      <c r="BI1552" s="15"/>
    </row>
    <row r="1553" spans="1:61" ht="11.25" x14ac:dyDescent="0.2">
      <c r="A1553" s="60">
        <v>61120</v>
      </c>
      <c r="B1553" s="20"/>
      <c r="C1553" s="20">
        <v>1</v>
      </c>
      <c r="D1553" s="20">
        <f t="shared" si="816"/>
        <v>6</v>
      </c>
      <c r="E1553" s="47">
        <f t="shared" si="831"/>
        <v>6</v>
      </c>
      <c r="F1553" s="47">
        <f t="shared" si="832"/>
        <v>66</v>
      </c>
      <c r="G1553" s="61" t="s">
        <v>1633</v>
      </c>
      <c r="H1553" s="61">
        <v>11223</v>
      </c>
      <c r="I1553" s="48"/>
      <c r="J1553" s="29">
        <f t="shared" si="817"/>
        <v>18705</v>
      </c>
      <c r="K1553" s="125">
        <v>916320</v>
      </c>
      <c r="L1553" s="125">
        <v>1029483.72</v>
      </c>
      <c r="M1553" s="125">
        <v>164744</v>
      </c>
      <c r="N1553" s="126">
        <f t="shared" si="799"/>
        <v>1225993.0508000001</v>
      </c>
      <c r="O1553" s="126">
        <f t="shared" ca="1" si="800"/>
        <v>3396445.5273984703</v>
      </c>
      <c r="P1553" s="126">
        <f t="shared" ca="1" si="801"/>
        <v>651136</v>
      </c>
      <c r="Q1553" s="49">
        <f t="shared" si="818"/>
        <v>2</v>
      </c>
      <c r="R1553" s="49">
        <f t="shared" si="819"/>
        <v>0</v>
      </c>
      <c r="S1553" s="49">
        <f ca="1">OFFSET(V!$B$7,D1553,Q1553)*H1553</f>
        <v>970340.58</v>
      </c>
      <c r="T1553" s="49">
        <f ca="1">IF(R1553&gt;0,OFFSET(V!$I$7,D1553,R1553)*IF(R1553=1,H1553-9300,IF(R1553=2,H1553-18000,IF(R1553=3,H1553-45000,0))),0)</f>
        <v>0</v>
      </c>
      <c r="U1553" s="49">
        <f>IF(AND(I1553=1,H1553&gt;20000,H1553&lt;=45000),H1553*V!$G$7,0)+IF(AND(I1553=1,H1553&gt;45000,H1553&lt;=50000),V!$G$7/5000*(50000-H1553)*H1553,0)</f>
        <v>0</v>
      </c>
      <c r="V1553" s="50">
        <f t="shared" ca="1" si="802"/>
        <v>970340.58</v>
      </c>
      <c r="W1553" s="51">
        <v>50813.1</v>
      </c>
      <c r="X1553" s="51">
        <v>0</v>
      </c>
      <c r="Y1553" s="52">
        <v>0</v>
      </c>
      <c r="Z1553" s="52">
        <v>7.9184160819025032E-3</v>
      </c>
      <c r="AA1553" s="52">
        <v>17258</v>
      </c>
      <c r="AB1553" s="138">
        <f t="shared" si="820"/>
        <v>16258</v>
      </c>
      <c r="AC1553" s="52">
        <v>402517.08161744877</v>
      </c>
      <c r="AD1553" s="138">
        <f t="shared" si="803"/>
        <v>1</v>
      </c>
      <c r="AE1553" s="138">
        <f t="shared" si="804"/>
        <v>0</v>
      </c>
      <c r="AF1553" s="138">
        <f t="shared" si="805"/>
        <v>11223</v>
      </c>
      <c r="AG1553" s="138">
        <f t="shared" si="806"/>
        <v>18705</v>
      </c>
      <c r="AH1553" s="29"/>
      <c r="AI1553" s="29"/>
      <c r="AJ1553" s="15"/>
      <c r="AK1553" s="51">
        <f t="shared" ca="1" si="807"/>
        <v>7682422.3502898002</v>
      </c>
      <c r="AL1553" s="15">
        <f t="shared" ca="1" si="808"/>
        <v>9354712.030289799</v>
      </c>
      <c r="AM1553" s="49">
        <f t="shared" ca="1" si="809"/>
        <v>49223.319432314973</v>
      </c>
      <c r="AN1553" s="49">
        <f t="shared" ca="1" si="810"/>
        <v>0</v>
      </c>
      <c r="AO1553" s="15"/>
      <c r="AP1553" s="49">
        <f t="shared" ca="1" si="811"/>
        <v>234226.46251134673</v>
      </c>
      <c r="AQ1553" s="15">
        <f t="shared" si="821"/>
        <v>0</v>
      </c>
      <c r="AR1553" s="15">
        <f t="shared" si="822"/>
        <v>402517.08161744877</v>
      </c>
      <c r="AS1553" s="15"/>
      <c r="AT1553" s="15"/>
      <c r="AU1553" s="51">
        <f t="shared" si="812"/>
        <v>0</v>
      </c>
      <c r="AV1553" s="51">
        <f t="shared" ca="1" si="813"/>
        <v>0</v>
      </c>
      <c r="AW1553" s="51">
        <f t="shared" si="823"/>
        <v>0</v>
      </c>
      <c r="AX1553" s="15">
        <f t="shared" si="824"/>
        <v>0</v>
      </c>
      <c r="AY1553" s="51">
        <f t="shared" ca="1" si="825"/>
        <v>0</v>
      </c>
      <c r="AZ1553" s="52">
        <f t="shared" ca="1" si="814"/>
        <v>152358.77665730912</v>
      </c>
      <c r="BA1553" s="52">
        <f t="shared" ca="1" si="815"/>
        <v>121266.41431699463</v>
      </c>
      <c r="BB1553" s="52">
        <f t="shared" ca="1" si="826"/>
        <v>0</v>
      </c>
      <c r="BC1553" s="39">
        <f t="shared" ca="1" si="827"/>
        <v>105334.57186820166</v>
      </c>
      <c r="BD1553" s="51">
        <f t="shared" ca="1" si="828"/>
        <v>0</v>
      </c>
      <c r="BE1553" s="15">
        <f t="shared" ca="1" si="829"/>
        <v>507851.65348565043</v>
      </c>
      <c r="BF1553" s="62">
        <v>-260380.47713637957</v>
      </c>
      <c r="BG1553" s="15">
        <f t="shared" ca="1" si="830"/>
        <v>9651406.5260713845</v>
      </c>
      <c r="BH1553" s="15"/>
      <c r="BI1553" s="15"/>
    </row>
    <row r="1554" spans="1:61" ht="11.25" x14ac:dyDescent="0.2">
      <c r="A1554" s="60">
        <v>61203</v>
      </c>
      <c r="B1554" s="20"/>
      <c r="C1554" s="20">
        <v>1</v>
      </c>
      <c r="D1554" s="20">
        <f t="shared" si="816"/>
        <v>6</v>
      </c>
      <c r="E1554" s="47">
        <f t="shared" si="831"/>
        <v>4</v>
      </c>
      <c r="F1554" s="47">
        <f t="shared" si="832"/>
        <v>64</v>
      </c>
      <c r="G1554" s="61" t="s">
        <v>1634</v>
      </c>
      <c r="H1554" s="61">
        <v>2559</v>
      </c>
      <c r="I1554" s="48"/>
      <c r="J1554" s="29">
        <f t="shared" si="817"/>
        <v>4124.9552238805973</v>
      </c>
      <c r="K1554" s="125">
        <v>238651.30000000002</v>
      </c>
      <c r="L1554" s="125">
        <v>328626.2</v>
      </c>
      <c r="M1554" s="125">
        <v>48585</v>
      </c>
      <c r="N1554" s="126">
        <f t="shared" si="799"/>
        <v>348578.15400000004</v>
      </c>
      <c r="O1554" s="126">
        <f t="shared" ca="1" si="800"/>
        <v>749007.52316857583</v>
      </c>
      <c r="P1554" s="126">
        <f t="shared" ca="1" si="801"/>
        <v>120129</v>
      </c>
      <c r="Q1554" s="49">
        <f t="shared" si="818"/>
        <v>1</v>
      </c>
      <c r="R1554" s="49">
        <f t="shared" si="819"/>
        <v>0</v>
      </c>
      <c r="S1554" s="49">
        <f ca="1">OFFSET(V!$B$7,D1554,Q1554)*H1554</f>
        <v>20113.740000000002</v>
      </c>
      <c r="T1554" s="49">
        <f ca="1">IF(R1554&gt;0,OFFSET(V!$I$7,D1554,R1554)*IF(R1554=1,H1554-9300,IF(R1554=2,H1554-18000,IF(R1554=3,H1554-45000,0))),0)</f>
        <v>0</v>
      </c>
      <c r="U1554" s="49">
        <f>IF(AND(I1554=1,H1554&gt;20000,H1554&lt;=45000),H1554*V!$G$7,0)+IF(AND(I1554=1,H1554&gt;45000,H1554&lt;=50000),V!$G$7/5000*(50000-H1554)*H1554,0)</f>
        <v>0</v>
      </c>
      <c r="V1554" s="50">
        <f t="shared" ca="1" si="802"/>
        <v>20113.740000000002</v>
      </c>
      <c r="W1554" s="51">
        <v>10674.56</v>
      </c>
      <c r="X1554" s="51">
        <v>0</v>
      </c>
      <c r="Y1554" s="52">
        <v>0</v>
      </c>
      <c r="Z1554" s="52">
        <v>2.6142635886672485E-3</v>
      </c>
      <c r="AA1554" s="52">
        <v>74162</v>
      </c>
      <c r="AB1554" s="138">
        <f t="shared" si="820"/>
        <v>73162</v>
      </c>
      <c r="AC1554" s="52">
        <v>132890.93922382948</v>
      </c>
      <c r="AD1554" s="138">
        <f t="shared" si="803"/>
        <v>0</v>
      </c>
      <c r="AE1554" s="138">
        <f t="shared" si="804"/>
        <v>2559</v>
      </c>
      <c r="AF1554" s="138">
        <f t="shared" si="805"/>
        <v>0</v>
      </c>
      <c r="AG1554" s="138">
        <f t="shared" si="806"/>
        <v>0</v>
      </c>
      <c r="AH1554" s="29"/>
      <c r="AI1554" s="29"/>
      <c r="AJ1554" s="15"/>
      <c r="AK1554" s="51">
        <f t="shared" ca="1" si="807"/>
        <v>1694180.6044311663</v>
      </c>
      <c r="AL1554" s="15">
        <f t="shared" ca="1" si="808"/>
        <v>1845097.9044311664</v>
      </c>
      <c r="AM1554" s="49">
        <f t="shared" ca="1" si="809"/>
        <v>11223.601036023703</v>
      </c>
      <c r="AN1554" s="49">
        <f t="shared" ca="1" si="810"/>
        <v>0</v>
      </c>
      <c r="AO1554" s="15"/>
      <c r="AP1554" s="49">
        <f t="shared" ca="1" si="811"/>
        <v>77329.822796913169</v>
      </c>
      <c r="AQ1554" s="15">
        <f t="shared" si="821"/>
        <v>132890.93922382948</v>
      </c>
      <c r="AR1554" s="15">
        <f t="shared" si="822"/>
        <v>0</v>
      </c>
      <c r="AS1554" s="15"/>
      <c r="AT1554" s="15"/>
      <c r="AU1554" s="51">
        <f t="shared" si="812"/>
        <v>36581</v>
      </c>
      <c r="AV1554" s="51">
        <f t="shared" ca="1" si="813"/>
        <v>41766.654490571236</v>
      </c>
      <c r="AW1554" s="51">
        <f t="shared" ca="1" si="823"/>
        <v>0</v>
      </c>
      <c r="AX1554" s="15">
        <f t="shared" ca="1" si="824"/>
        <v>22786.538063654909</v>
      </c>
      <c r="AY1554" s="51">
        <f t="shared" ca="1" si="825"/>
        <v>-802.51136627672679</v>
      </c>
      <c r="AZ1554" s="52">
        <f t="shared" ca="1" si="814"/>
        <v>0</v>
      </c>
      <c r="BA1554" s="52">
        <f t="shared" ca="1" si="815"/>
        <v>0</v>
      </c>
      <c r="BB1554" s="52">
        <f t="shared" si="826"/>
        <v>0</v>
      </c>
      <c r="BC1554" s="39">
        <f t="shared" si="827"/>
        <v>0</v>
      </c>
      <c r="BD1554" s="51">
        <f t="shared" ca="1" si="828"/>
        <v>0</v>
      </c>
      <c r="BE1554" s="15">
        <f t="shared" ca="1" si="829"/>
        <v>154874.96592120765</v>
      </c>
      <c r="BF1554" s="62">
        <v>-40745.223314179326</v>
      </c>
      <c r="BG1554" s="15">
        <f t="shared" ca="1" si="830"/>
        <v>1970451.2480742184</v>
      </c>
      <c r="BH1554" s="15"/>
      <c r="BI1554" s="15"/>
    </row>
    <row r="1555" spans="1:61" ht="11.25" x14ac:dyDescent="0.2">
      <c r="A1555" s="60">
        <v>61204</v>
      </c>
      <c r="B1555" s="20"/>
      <c r="C1555" s="20">
        <v>1</v>
      </c>
      <c r="D1555" s="20">
        <f t="shared" si="816"/>
        <v>6</v>
      </c>
      <c r="E1555" s="47">
        <f t="shared" si="831"/>
        <v>3</v>
      </c>
      <c r="F1555" s="47">
        <f t="shared" si="832"/>
        <v>63</v>
      </c>
      <c r="G1555" s="61" t="s">
        <v>1635</v>
      </c>
      <c r="H1555" s="61">
        <v>1824</v>
      </c>
      <c r="I1555" s="48"/>
      <c r="J1555" s="29">
        <f t="shared" si="817"/>
        <v>2940.1791044776119</v>
      </c>
      <c r="K1555" s="125">
        <v>219655.89999999997</v>
      </c>
      <c r="L1555" s="125">
        <v>324000.59000000003</v>
      </c>
      <c r="M1555" s="125">
        <v>0</v>
      </c>
      <c r="N1555" s="126">
        <f t="shared" si="799"/>
        <v>284512.47809999995</v>
      </c>
      <c r="O1555" s="126">
        <f t="shared" ca="1" si="800"/>
        <v>533876.40572859801</v>
      </c>
      <c r="P1555" s="126">
        <f t="shared" ca="1" si="801"/>
        <v>74809</v>
      </c>
      <c r="Q1555" s="49">
        <f t="shared" si="818"/>
        <v>1</v>
      </c>
      <c r="R1555" s="49">
        <f t="shared" si="819"/>
        <v>0</v>
      </c>
      <c r="S1555" s="49">
        <f ca="1">OFFSET(V!$B$7,D1555,Q1555)*H1555</f>
        <v>14336.640000000001</v>
      </c>
      <c r="T1555" s="49">
        <f ca="1">IF(R1555&gt;0,OFFSET(V!$I$7,D1555,R1555)*IF(R1555=1,H1555-9300,IF(R1555=2,H1555-18000,IF(R1555=3,H1555-45000,0))),0)</f>
        <v>0</v>
      </c>
      <c r="U1555" s="49">
        <f>IF(AND(I1555=1,H1555&gt;20000,H1555&lt;=45000),H1555*V!$G$7,0)+IF(AND(I1555=1,H1555&gt;45000,H1555&lt;=50000),V!$G$7/5000*(50000-H1555)*H1555,0)</f>
        <v>0</v>
      </c>
      <c r="V1555" s="50">
        <f t="shared" ca="1" si="802"/>
        <v>14336.640000000001</v>
      </c>
      <c r="W1555" s="51">
        <v>0</v>
      </c>
      <c r="X1555" s="51">
        <v>0</v>
      </c>
      <c r="Y1555" s="52">
        <v>0</v>
      </c>
      <c r="Z1555" s="52">
        <v>3.0064621014826752E-3</v>
      </c>
      <c r="AA1555" s="52">
        <v>133142</v>
      </c>
      <c r="AB1555" s="138">
        <f t="shared" si="820"/>
        <v>132142</v>
      </c>
      <c r="AC1555" s="52">
        <v>152827.57796070669</v>
      </c>
      <c r="AD1555" s="138">
        <f t="shared" si="803"/>
        <v>0</v>
      </c>
      <c r="AE1555" s="138">
        <f t="shared" si="804"/>
        <v>1824</v>
      </c>
      <c r="AF1555" s="138">
        <f t="shared" si="805"/>
        <v>0</v>
      </c>
      <c r="AG1555" s="138">
        <f t="shared" si="806"/>
        <v>0</v>
      </c>
      <c r="AH1555" s="29"/>
      <c r="AI1555" s="29"/>
      <c r="AJ1555" s="15"/>
      <c r="AK1555" s="51">
        <f t="shared" ca="1" si="807"/>
        <v>1207575.3897938442</v>
      </c>
      <c r="AL1555" s="15">
        <f t="shared" ca="1" si="808"/>
        <v>1296721.0297938441</v>
      </c>
      <c r="AM1555" s="49">
        <f t="shared" ca="1" si="809"/>
        <v>7999.9407150086881</v>
      </c>
      <c r="AN1555" s="49">
        <f t="shared" ca="1" si="810"/>
        <v>0</v>
      </c>
      <c r="AO1555" s="15"/>
      <c r="AP1555" s="49">
        <f t="shared" ca="1" si="811"/>
        <v>88931.040680489852</v>
      </c>
      <c r="AQ1555" s="15">
        <f t="shared" si="821"/>
        <v>152827.57796070669</v>
      </c>
      <c r="AR1555" s="15">
        <f t="shared" si="822"/>
        <v>0</v>
      </c>
      <c r="AS1555" s="15"/>
      <c r="AT1555" s="15"/>
      <c r="AU1555" s="51">
        <f t="shared" si="812"/>
        <v>66071</v>
      </c>
      <c r="AV1555" s="51">
        <f t="shared" ca="1" si="813"/>
        <v>29770.370375459919</v>
      </c>
      <c r="AW1555" s="51">
        <f t="shared" ca="1" si="823"/>
        <v>0</v>
      </c>
      <c r="AX1555" s="15">
        <f t="shared" ca="1" si="824"/>
        <v>31944.833095243084</v>
      </c>
      <c r="AY1555" s="51">
        <f t="shared" ca="1" si="825"/>
        <v>-1125.0542570850516</v>
      </c>
      <c r="AZ1555" s="52">
        <f t="shared" ca="1" si="814"/>
        <v>0</v>
      </c>
      <c r="BA1555" s="52">
        <f t="shared" ca="1" si="815"/>
        <v>0</v>
      </c>
      <c r="BB1555" s="52">
        <f t="shared" si="826"/>
        <v>0</v>
      </c>
      <c r="BC1555" s="39">
        <f t="shared" si="827"/>
        <v>0</v>
      </c>
      <c r="BD1555" s="51">
        <f t="shared" ca="1" si="828"/>
        <v>0</v>
      </c>
      <c r="BE1555" s="15">
        <f t="shared" ca="1" si="829"/>
        <v>183647.35679886473</v>
      </c>
      <c r="BF1555" s="62">
        <v>-31920.385384196423</v>
      </c>
      <c r="BG1555" s="15">
        <f t="shared" ca="1" si="830"/>
        <v>1456447.941923521</v>
      </c>
      <c r="BH1555" s="15"/>
      <c r="BI1555" s="15"/>
    </row>
    <row r="1556" spans="1:61" ht="11.25" x14ac:dyDescent="0.2">
      <c r="A1556" s="60">
        <v>61205</v>
      </c>
      <c r="B1556" s="20"/>
      <c r="C1556" s="20">
        <v>1</v>
      </c>
      <c r="D1556" s="20">
        <f t="shared" si="816"/>
        <v>6</v>
      </c>
      <c r="E1556" s="47">
        <f t="shared" si="831"/>
        <v>2</v>
      </c>
      <c r="F1556" s="47">
        <f t="shared" si="832"/>
        <v>62</v>
      </c>
      <c r="G1556" s="61" t="s">
        <v>1636</v>
      </c>
      <c r="H1556" s="61">
        <v>847</v>
      </c>
      <c r="I1556" s="48"/>
      <c r="J1556" s="29">
        <f t="shared" si="817"/>
        <v>1365.3134328358208</v>
      </c>
      <c r="K1556" s="125">
        <v>75362.850000000006</v>
      </c>
      <c r="L1556" s="125">
        <v>744000.58</v>
      </c>
      <c r="M1556" s="125">
        <v>0</v>
      </c>
      <c r="N1556" s="126">
        <f t="shared" ref="N1556:N1619" si="833">K1556*K$2+L1556*L$2+M1556*M$2</f>
        <v>344421.47819999995</v>
      </c>
      <c r="O1556" s="126">
        <f t="shared" ref="O1556:O1619" ca="1" si="834">OFFSET($O$4,D1556,0)*J1556</f>
        <v>247913.00200226012</v>
      </c>
      <c r="P1556" s="126">
        <f t="shared" ref="P1556:P1619" ca="1" si="835">ROUND(IF(O1556&gt;N1556,(O1556-N1556)*$P$2,0),0)</f>
        <v>0</v>
      </c>
      <c r="Q1556" s="49">
        <f t="shared" si="818"/>
        <v>1</v>
      </c>
      <c r="R1556" s="49">
        <f t="shared" si="819"/>
        <v>0</v>
      </c>
      <c r="S1556" s="49">
        <f ca="1">OFFSET(V!$B$7,D1556,Q1556)*H1556</f>
        <v>6657.42</v>
      </c>
      <c r="T1556" s="49">
        <f ca="1">IF(R1556&gt;0,OFFSET(V!$I$7,D1556,R1556)*IF(R1556=1,H1556-9300,IF(R1556=2,H1556-18000,IF(R1556=3,H1556-45000,0))),0)</f>
        <v>0</v>
      </c>
      <c r="U1556" s="49">
        <f>IF(AND(I1556=1,H1556&gt;20000,H1556&lt;=45000),H1556*V!$G$7,0)+IF(AND(I1556=1,H1556&gt;45000,H1556&lt;=50000),V!$G$7/5000*(50000-H1556)*H1556,0)</f>
        <v>0</v>
      </c>
      <c r="V1556" s="50">
        <f t="shared" ref="V1556:V1619" ca="1" si="836">SUM(S1556:U1556)</f>
        <v>6657.42</v>
      </c>
      <c r="W1556" s="51">
        <v>0</v>
      </c>
      <c r="X1556" s="51">
        <v>0</v>
      </c>
      <c r="Y1556" s="52">
        <v>0</v>
      </c>
      <c r="Z1556" s="52">
        <v>5.368563320238786E-4</v>
      </c>
      <c r="AA1556" s="52">
        <v>0</v>
      </c>
      <c r="AB1556" s="138">
        <f t="shared" si="820"/>
        <v>0</v>
      </c>
      <c r="AC1556" s="52">
        <v>27290.033988991941</v>
      </c>
      <c r="AD1556" s="138">
        <f t="shared" ref="AD1556:AD1619" si="837">IF(AND(H1556&lt;=$AD$1,I1556=0),0,1)</f>
        <v>0</v>
      </c>
      <c r="AE1556" s="138">
        <f t="shared" ref="AE1556:AE1619" si="838">IF(AD1556=0,H1556,0)</f>
        <v>847</v>
      </c>
      <c r="AF1556" s="138">
        <f t="shared" ref="AF1556:AF1619" si="839">H1556-AE1556</f>
        <v>0</v>
      </c>
      <c r="AG1556" s="138">
        <f t="shared" ref="AG1556:AG1619" si="840">J1556*AD1556</f>
        <v>0</v>
      </c>
      <c r="AH1556" s="29"/>
      <c r="AI1556" s="29"/>
      <c r="AJ1556" s="15"/>
      <c r="AK1556" s="51">
        <f t="shared" ref="AK1556:AK1619" ca="1" si="841">OFFSET($AK$4,D1556,0)/OFFSET($J$4,D1556,0)*J1556</f>
        <v>560754.58067729487</v>
      </c>
      <c r="AL1556" s="15">
        <f t="shared" ref="AL1556:AL1619" ca="1" si="842">AK1556+P1556+V1556+W1556+X1556</f>
        <v>567412.00067729491</v>
      </c>
      <c r="AM1556" s="49">
        <f t="shared" ref="AM1556:AM1619" ca="1" si="843">OFFSET($AM$4,D1556,0)/OFFSET($H$4,D1556,0)*H1556</f>
        <v>3714.884750883969</v>
      </c>
      <c r="AN1556" s="49">
        <f t="shared" ref="AN1556:AN1619" ca="1" si="844">OFFSET($AN$4,D1556,0)/OFFSET($Y$4,D1556,0)*Y1556</f>
        <v>0</v>
      </c>
      <c r="AO1556" s="15"/>
      <c r="AP1556" s="49">
        <f t="shared" ref="AP1556:AP1619" ca="1" si="845">OFFSET($AP$4,D1556,0)/OFFSET($Z$4,D1556,0)*Z1556</f>
        <v>15880.190965736421</v>
      </c>
      <c r="AQ1556" s="15">
        <f t="shared" si="821"/>
        <v>27290.033988991941</v>
      </c>
      <c r="AR1556" s="15">
        <f t="shared" si="822"/>
        <v>0</v>
      </c>
      <c r="AS1556" s="15"/>
      <c r="AT1556" s="15"/>
      <c r="AU1556" s="51">
        <f t="shared" ref="AU1556:AU1619" si="846">IF(AD1556=0,AB1556*$AU$4,0)</f>
        <v>0</v>
      </c>
      <c r="AV1556" s="51">
        <f t="shared" ref="AV1556:AV1619" ca="1" si="847">OFFSET($AV$4,D1556,0)/OFFSET($AE$4,D1556,0)*AE1556</f>
        <v>13824.289313604469</v>
      </c>
      <c r="AW1556" s="51">
        <f t="shared" ca="1" si="823"/>
        <v>0</v>
      </c>
      <c r="AX1556" s="15">
        <f t="shared" ca="1" si="824"/>
        <v>2414.4462903489475</v>
      </c>
      <c r="AY1556" s="51">
        <f t="shared" ca="1" si="825"/>
        <v>-85.03356612825101</v>
      </c>
      <c r="AZ1556" s="52">
        <f t="shared" ref="AZ1556:AZ1619" ca="1" si="848">OFFSET($AT$4,D1556,0)*$AZ$2/OFFSET($AF$4,D1556,0)*AF1556</f>
        <v>0</v>
      </c>
      <c r="BA1556" s="52">
        <f t="shared" ref="BA1556:BA1619" ca="1" si="849">OFFSET($AT$4,D1556,0)*$BA$2/OFFSET($AG$4,D1556,0)*AG1556</f>
        <v>0</v>
      </c>
      <c r="BB1556" s="52">
        <f t="shared" si="826"/>
        <v>0</v>
      </c>
      <c r="BC1556" s="39">
        <f t="shared" si="827"/>
        <v>0</v>
      </c>
      <c r="BD1556" s="51">
        <f t="shared" ca="1" si="828"/>
        <v>0</v>
      </c>
      <c r="BE1556" s="15">
        <f t="shared" ca="1" si="829"/>
        <v>29619.446713212637</v>
      </c>
      <c r="BF1556" s="62">
        <v>-22412.313829711286</v>
      </c>
      <c r="BG1556" s="15">
        <f t="shared" ca="1" si="830"/>
        <v>578334.01831168029</v>
      </c>
      <c r="BH1556" s="15"/>
      <c r="BI1556" s="15"/>
    </row>
    <row r="1557" spans="1:61" ht="11.25" x14ac:dyDescent="0.2">
      <c r="A1557" s="60">
        <v>61206</v>
      </c>
      <c r="B1557" s="20"/>
      <c r="C1557" s="20">
        <v>1</v>
      </c>
      <c r="D1557" s="20">
        <f t="shared" ref="D1557:D1620" si="850">INT(A1557/10000)</f>
        <v>6</v>
      </c>
      <c r="E1557" s="47">
        <f t="shared" si="831"/>
        <v>3</v>
      </c>
      <c r="F1557" s="47">
        <f t="shared" si="832"/>
        <v>63</v>
      </c>
      <c r="G1557" s="61" t="s">
        <v>1637</v>
      </c>
      <c r="H1557" s="61">
        <v>1200</v>
      </c>
      <c r="I1557" s="48"/>
      <c r="J1557" s="29">
        <f t="shared" ref="J1557:J1620" si="851">IF(AND(I1557=1,H1557&lt;=20000),H1557*2,IF(H1557&lt;=10000,H1557*(1+41/67),IF(H1557&lt;=20000,H1557*(1+2/3),IF(H1557&lt;=50000,H1557*(2),H1557*(2+1/3))))+IF(AND(H1557&gt;9000,H1557&lt;=10000),(H1557-9000)*(110/201),0)+IF(AND(H1557&gt;18000,H1557&lt;=20000),(H1557-18000)*(3+1/3),0)+IF(AND(H1557&gt;45000,H1557&lt;=50000),(H1557-45000)*(3+1/3),0))</f>
        <v>1934.3283582089553</v>
      </c>
      <c r="K1557" s="125">
        <v>76857.75</v>
      </c>
      <c r="L1557" s="125">
        <v>168660.76</v>
      </c>
      <c r="M1557" s="125">
        <v>0</v>
      </c>
      <c r="N1557" s="126">
        <f t="shared" si="833"/>
        <v>121115.2764</v>
      </c>
      <c r="O1557" s="126">
        <f t="shared" ca="1" si="834"/>
        <v>351234.477453025</v>
      </c>
      <c r="P1557" s="126">
        <f t="shared" ca="1" si="835"/>
        <v>69036</v>
      </c>
      <c r="Q1557" s="49">
        <f t="shared" ref="Q1557:Q1620" si="852">IF(AND(I1557=1,H1557&lt;=20000),3,IF(H1557&lt;=10000,1,IF(H1557&lt;=20000,2,IF(H1557&lt;=50000,3,4))))</f>
        <v>1</v>
      </c>
      <c r="R1557" s="49">
        <f t="shared" ref="R1557:R1620" si="853">IF(AND(I1557=1,H1557&lt;=45000),0,IF(AND(H1557&gt;9300,H1557&lt;=10000),1,IF(AND(H1557&gt;18000,H1557&lt;=20000),2,IF(AND(H1557&gt;45000,H1557&lt;=50000),3,0))))</f>
        <v>0</v>
      </c>
      <c r="S1557" s="49">
        <f ca="1">OFFSET(V!$B$7,D1557,Q1557)*H1557</f>
        <v>9432</v>
      </c>
      <c r="T1557" s="49">
        <f ca="1">IF(R1557&gt;0,OFFSET(V!$I$7,D1557,R1557)*IF(R1557=1,H1557-9300,IF(R1557=2,H1557-18000,IF(R1557=3,H1557-45000,0))),0)</f>
        <v>0</v>
      </c>
      <c r="U1557" s="49">
        <f>IF(AND(I1557=1,H1557&gt;20000,H1557&lt;=45000),H1557*V!$G$7,0)+IF(AND(I1557=1,H1557&gt;45000,H1557&lt;=50000),V!$G$7/5000*(50000-H1557)*H1557,0)</f>
        <v>0</v>
      </c>
      <c r="V1557" s="50">
        <f t="shared" ca="1" si="836"/>
        <v>9432</v>
      </c>
      <c r="W1557" s="51">
        <v>0</v>
      </c>
      <c r="X1557" s="51">
        <v>0</v>
      </c>
      <c r="Y1557" s="52">
        <v>0</v>
      </c>
      <c r="Z1557" s="52">
        <v>5.4065282490084086E-4</v>
      </c>
      <c r="AA1557" s="52">
        <v>4165</v>
      </c>
      <c r="AB1557" s="138">
        <f t="shared" ref="AB1557:AB1620" si="854">MAX(AA1557-$AB$3,0)</f>
        <v>3165</v>
      </c>
      <c r="AC1557" s="52">
        <v>27483.02122500103</v>
      </c>
      <c r="AD1557" s="138">
        <f t="shared" si="837"/>
        <v>0</v>
      </c>
      <c r="AE1557" s="138">
        <f t="shared" si="838"/>
        <v>1200</v>
      </c>
      <c r="AF1557" s="138">
        <f t="shared" si="839"/>
        <v>0</v>
      </c>
      <c r="AG1557" s="138">
        <f t="shared" si="840"/>
        <v>0</v>
      </c>
      <c r="AH1557" s="29"/>
      <c r="AI1557" s="29"/>
      <c r="AJ1557" s="15"/>
      <c r="AK1557" s="51">
        <f t="shared" ca="1" si="841"/>
        <v>794457.49328542384</v>
      </c>
      <c r="AL1557" s="15">
        <f t="shared" ca="1" si="842"/>
        <v>872925.49328542384</v>
      </c>
      <c r="AM1557" s="49">
        <f t="shared" ca="1" si="843"/>
        <v>5263.1188914530849</v>
      </c>
      <c r="AN1557" s="49">
        <f t="shared" ca="1" si="844"/>
        <v>0</v>
      </c>
      <c r="AO1557" s="15"/>
      <c r="AP1557" s="49">
        <f t="shared" ca="1" si="845"/>
        <v>15992.491088301682</v>
      </c>
      <c r="AQ1557" s="15">
        <f t="shared" ref="AQ1557:AQ1620" si="855">IF(AD1557=0,AC1557,0)</f>
        <v>27483.02122500103</v>
      </c>
      <c r="AR1557" s="15">
        <f t="shared" ref="AR1557:AR1620" si="856">AC1557-AQ1557</f>
        <v>0</v>
      </c>
      <c r="AS1557" s="15"/>
      <c r="AT1557" s="15"/>
      <c r="AU1557" s="51">
        <f t="shared" si="846"/>
        <v>1582.5</v>
      </c>
      <c r="AV1557" s="51">
        <f t="shared" ca="1" si="847"/>
        <v>19585.769983855211</v>
      </c>
      <c r="AW1557" s="51">
        <f t="shared" ref="AW1557:AW1620" ca="1" si="857">IF(AD1557=0,MAX(0,AC1557*$AW$1-(AP1557+AU1557+AV1557)),0)</f>
        <v>0</v>
      </c>
      <c r="AX1557" s="15">
        <f t="shared" ref="AX1557:AX1620" ca="1" si="858">IF(AD1557=0,MAX(0,(AP1557+AU1557+AV1557)-AC1557),0)</f>
        <v>9677.7398471558627</v>
      </c>
      <c r="AY1557" s="51">
        <f t="shared" ref="AY1557:AY1620" ca="1" si="859">-OFFSET($AW$4,D1557,0)/OFFSET($AX$4,D1557,0)*AX1557</f>
        <v>-340.83704183214763</v>
      </c>
      <c r="AZ1557" s="52">
        <f t="shared" ca="1" si="848"/>
        <v>0</v>
      </c>
      <c r="BA1557" s="52">
        <f t="shared" ca="1" si="849"/>
        <v>0</v>
      </c>
      <c r="BB1557" s="52">
        <f t="shared" ref="BB1557:BB1620" si="860">IF(AD1557=1,MAX(0,AC1557*$BB$1-(AP1557+AZ1557+BA1557)),0)</f>
        <v>0</v>
      </c>
      <c r="BC1557" s="39">
        <f t="shared" ref="BC1557:BC1620" si="861">IF(AD1557=1,MAX(0,(AP1557+AZ1557+BA1557)-AC1557),0)</f>
        <v>0</v>
      </c>
      <c r="BD1557" s="51">
        <f t="shared" ref="BD1557:BD1620" ca="1" si="862">-OFFSET($BB$4,D1557,0)/OFFSET($BC$4,D1557,0)*BC1557</f>
        <v>0</v>
      </c>
      <c r="BE1557" s="15">
        <f t="shared" ref="BE1557:BE1620" ca="1" si="863">AP1557+AU1557+AV1557+AW1557+AY1557+AZ1557+BA1557+BB1557+BD1557</f>
        <v>36819.924030324742</v>
      </c>
      <c r="BF1557" s="62">
        <v>-17610.758732785089</v>
      </c>
      <c r="BG1557" s="15">
        <f t="shared" ref="BG1557:BG1620" ca="1" si="864">AL1557+AM1557+AN1557+BE1557+BF1557</f>
        <v>897397.77747441665</v>
      </c>
      <c r="BH1557" s="15"/>
      <c r="BI1557" s="15"/>
    </row>
    <row r="1558" spans="1:61" ht="11.25" x14ac:dyDescent="0.2">
      <c r="A1558" s="60">
        <v>61207</v>
      </c>
      <c r="B1558" s="20"/>
      <c r="C1558" s="20">
        <v>1</v>
      </c>
      <c r="D1558" s="20">
        <f t="shared" si="850"/>
        <v>6</v>
      </c>
      <c r="E1558" s="47">
        <f t="shared" ref="E1558:E1621" si="865">IF(H1558&lt;=500,1,IF(H1558&lt;=1000,2,IF(H1558&lt;=2500,3,IF(H1558&lt;=5000,4,IF(H1558&lt;=10000,5,IF(H1558&lt;=20000,6,IF(H1558&lt;=50000,7,8)))))))</f>
        <v>4</v>
      </c>
      <c r="F1558" s="47">
        <f t="shared" ref="F1558:F1621" si="866">D1558*10+E1558</f>
        <v>64</v>
      </c>
      <c r="G1558" s="61" t="s">
        <v>1638</v>
      </c>
      <c r="H1558" s="61">
        <v>4803</v>
      </c>
      <c r="I1558" s="48"/>
      <c r="J1558" s="29">
        <f t="shared" si="851"/>
        <v>7742.1492537313434</v>
      </c>
      <c r="K1558" s="125">
        <v>553735.55000000005</v>
      </c>
      <c r="L1558" s="125">
        <v>1143632.03</v>
      </c>
      <c r="M1558" s="125">
        <v>0</v>
      </c>
      <c r="N1558" s="126">
        <f t="shared" si="833"/>
        <v>844706.08770000003</v>
      </c>
      <c r="O1558" s="126">
        <f t="shared" ca="1" si="834"/>
        <v>1405815.9960057326</v>
      </c>
      <c r="P1558" s="126">
        <f t="shared" ca="1" si="835"/>
        <v>168333</v>
      </c>
      <c r="Q1558" s="49">
        <f t="shared" si="852"/>
        <v>1</v>
      </c>
      <c r="R1558" s="49">
        <f t="shared" si="853"/>
        <v>0</v>
      </c>
      <c r="S1558" s="49">
        <f ca="1">OFFSET(V!$B$7,D1558,Q1558)*H1558</f>
        <v>37751.58</v>
      </c>
      <c r="T1558" s="49">
        <f ca="1">IF(R1558&gt;0,OFFSET(V!$I$7,D1558,R1558)*IF(R1558=1,H1558-9300,IF(R1558=2,H1558-18000,IF(R1558=3,H1558-45000,0))),0)</f>
        <v>0</v>
      </c>
      <c r="U1558" s="49">
        <f>IF(AND(I1558=1,H1558&gt;20000,H1558&lt;=45000),H1558*V!$G$7,0)+IF(AND(I1558=1,H1558&gt;45000,H1558&lt;=50000),V!$G$7/5000*(50000-H1558)*H1558,0)</f>
        <v>0</v>
      </c>
      <c r="V1558" s="50">
        <f t="shared" ca="1" si="836"/>
        <v>37751.58</v>
      </c>
      <c r="W1558" s="51">
        <v>30809.039999999997</v>
      </c>
      <c r="X1558" s="51">
        <v>0</v>
      </c>
      <c r="Y1558" s="52">
        <v>8.9047631862936136E-4</v>
      </c>
      <c r="Z1558" s="52">
        <v>5.960365887705577E-3</v>
      </c>
      <c r="AA1558" s="52">
        <v>241835</v>
      </c>
      <c r="AB1558" s="138">
        <f t="shared" si="854"/>
        <v>240835</v>
      </c>
      <c r="AC1558" s="52">
        <v>302983.45750922151</v>
      </c>
      <c r="AD1558" s="138">
        <f t="shared" si="837"/>
        <v>0</v>
      </c>
      <c r="AE1558" s="138">
        <f t="shared" si="838"/>
        <v>4803</v>
      </c>
      <c r="AF1558" s="138">
        <f t="shared" si="839"/>
        <v>0</v>
      </c>
      <c r="AG1558" s="138">
        <f t="shared" si="840"/>
        <v>0</v>
      </c>
      <c r="AH1558" s="29"/>
      <c r="AI1558" s="29"/>
      <c r="AJ1558" s="15"/>
      <c r="AK1558" s="51">
        <f t="shared" ca="1" si="841"/>
        <v>3179816.116874909</v>
      </c>
      <c r="AL1558" s="15">
        <f t="shared" ca="1" si="842"/>
        <v>3416709.7368749091</v>
      </c>
      <c r="AM1558" s="49">
        <f t="shared" ca="1" si="843"/>
        <v>21065.633363040972</v>
      </c>
      <c r="AN1558" s="49">
        <f t="shared" ca="1" si="844"/>
        <v>1234.9058864578265</v>
      </c>
      <c r="AO1558" s="15"/>
      <c r="AP1558" s="49">
        <f t="shared" ca="1" si="845"/>
        <v>176307.40828854687</v>
      </c>
      <c r="AQ1558" s="15">
        <f t="shared" si="855"/>
        <v>302983.45750922151</v>
      </c>
      <c r="AR1558" s="15">
        <f t="shared" si="856"/>
        <v>0</v>
      </c>
      <c r="AS1558" s="15"/>
      <c r="AT1558" s="15"/>
      <c r="AU1558" s="51">
        <f t="shared" si="846"/>
        <v>120417.5</v>
      </c>
      <c r="AV1558" s="51">
        <f t="shared" ca="1" si="847"/>
        <v>78392.044360380474</v>
      </c>
      <c r="AW1558" s="51">
        <f t="shared" ca="1" si="857"/>
        <v>0</v>
      </c>
      <c r="AX1558" s="15">
        <f t="shared" ca="1" si="858"/>
        <v>72133.495139705832</v>
      </c>
      <c r="AY1558" s="51">
        <f t="shared" ca="1" si="859"/>
        <v>-2540.4451337526198</v>
      </c>
      <c r="AZ1558" s="52">
        <f t="shared" ca="1" si="848"/>
        <v>0</v>
      </c>
      <c r="BA1558" s="52">
        <f t="shared" ca="1" si="849"/>
        <v>0</v>
      </c>
      <c r="BB1558" s="52">
        <f t="shared" si="860"/>
        <v>0</v>
      </c>
      <c r="BC1558" s="39">
        <f t="shared" si="861"/>
        <v>0</v>
      </c>
      <c r="BD1558" s="51">
        <f t="shared" ca="1" si="862"/>
        <v>0</v>
      </c>
      <c r="BE1558" s="15">
        <f t="shared" ca="1" si="863"/>
        <v>372576.50751517474</v>
      </c>
      <c r="BF1558" s="62">
        <v>-94909.112206365346</v>
      </c>
      <c r="BG1558" s="15">
        <f t="shared" ca="1" si="864"/>
        <v>3716677.6714332174</v>
      </c>
      <c r="BH1558" s="15"/>
      <c r="BI1558" s="15"/>
    </row>
    <row r="1559" spans="1:61" ht="11.25" x14ac:dyDescent="0.2">
      <c r="A1559" s="60">
        <v>61213</v>
      </c>
      <c r="B1559" s="20"/>
      <c r="C1559" s="20">
        <v>1</v>
      </c>
      <c r="D1559" s="20">
        <f t="shared" si="850"/>
        <v>6</v>
      </c>
      <c r="E1559" s="47">
        <f t="shared" si="865"/>
        <v>4</v>
      </c>
      <c r="F1559" s="47">
        <f t="shared" si="866"/>
        <v>64</v>
      </c>
      <c r="G1559" s="61" t="s">
        <v>1639</v>
      </c>
      <c r="H1559" s="61">
        <v>2772</v>
      </c>
      <c r="I1559" s="48"/>
      <c r="J1559" s="29">
        <f t="shared" si="851"/>
        <v>4468.2985074626868</v>
      </c>
      <c r="K1559" s="125">
        <v>290645.10000000003</v>
      </c>
      <c r="L1559" s="125">
        <v>915925.51</v>
      </c>
      <c r="M1559" s="125">
        <v>0</v>
      </c>
      <c r="N1559" s="126">
        <f t="shared" si="833"/>
        <v>566475.42090000003</v>
      </c>
      <c r="O1559" s="126">
        <f t="shared" ca="1" si="834"/>
        <v>811351.64291648776</v>
      </c>
      <c r="P1559" s="126">
        <f t="shared" ca="1" si="835"/>
        <v>73463</v>
      </c>
      <c r="Q1559" s="49">
        <f t="shared" si="852"/>
        <v>1</v>
      </c>
      <c r="R1559" s="49">
        <f t="shared" si="853"/>
        <v>0</v>
      </c>
      <c r="S1559" s="49">
        <f ca="1">OFFSET(V!$B$7,D1559,Q1559)*H1559</f>
        <v>21787.920000000002</v>
      </c>
      <c r="T1559" s="49">
        <f ca="1">IF(R1559&gt;0,OFFSET(V!$I$7,D1559,R1559)*IF(R1559=1,H1559-9300,IF(R1559=2,H1559-18000,IF(R1559=3,H1559-45000,0))),0)</f>
        <v>0</v>
      </c>
      <c r="U1559" s="49">
        <f>IF(AND(I1559=1,H1559&gt;20000,H1559&lt;=45000),H1559*V!$G$7,0)+IF(AND(I1559=1,H1559&gt;45000,H1559&lt;=50000),V!$G$7/5000*(50000-H1559)*H1559,0)</f>
        <v>0</v>
      </c>
      <c r="V1559" s="50">
        <f t="shared" ca="1" si="836"/>
        <v>21787.920000000002</v>
      </c>
      <c r="W1559" s="51">
        <v>10387.52</v>
      </c>
      <c r="X1559" s="51">
        <v>0</v>
      </c>
      <c r="Y1559" s="52">
        <v>0</v>
      </c>
      <c r="Z1559" s="52">
        <v>3.4800595095565937E-3</v>
      </c>
      <c r="AA1559" s="52">
        <v>97331</v>
      </c>
      <c r="AB1559" s="138">
        <f t="shared" si="854"/>
        <v>96331</v>
      </c>
      <c r="AC1559" s="52">
        <v>176901.96917578668</v>
      </c>
      <c r="AD1559" s="138">
        <f t="shared" si="837"/>
        <v>0</v>
      </c>
      <c r="AE1559" s="138">
        <f t="shared" si="838"/>
        <v>2772</v>
      </c>
      <c r="AF1559" s="138">
        <f t="shared" si="839"/>
        <v>0</v>
      </c>
      <c r="AG1559" s="138">
        <f t="shared" si="840"/>
        <v>0</v>
      </c>
      <c r="AH1559" s="29"/>
      <c r="AI1559" s="29"/>
      <c r="AJ1559" s="15"/>
      <c r="AK1559" s="51">
        <f t="shared" ca="1" si="841"/>
        <v>1835196.8094893291</v>
      </c>
      <c r="AL1559" s="15">
        <f t="shared" ca="1" si="842"/>
        <v>1940835.2494893291</v>
      </c>
      <c r="AM1559" s="49">
        <f t="shared" ca="1" si="843"/>
        <v>12157.804639256625</v>
      </c>
      <c r="AN1559" s="49">
        <f t="shared" ca="1" si="844"/>
        <v>0</v>
      </c>
      <c r="AO1559" s="15"/>
      <c r="AP1559" s="49">
        <f t="shared" ca="1" si="845"/>
        <v>102940.03495413308</v>
      </c>
      <c r="AQ1559" s="15">
        <f t="shared" si="855"/>
        <v>176901.96917578668</v>
      </c>
      <c r="AR1559" s="15">
        <f t="shared" si="856"/>
        <v>0</v>
      </c>
      <c r="AS1559" s="15"/>
      <c r="AT1559" s="15"/>
      <c r="AU1559" s="51">
        <f t="shared" si="846"/>
        <v>48165.5</v>
      </c>
      <c r="AV1559" s="51">
        <f t="shared" ca="1" si="847"/>
        <v>45243.128662705531</v>
      </c>
      <c r="AW1559" s="51">
        <f t="shared" ca="1" si="857"/>
        <v>0</v>
      </c>
      <c r="AX1559" s="15">
        <f t="shared" ca="1" si="858"/>
        <v>19446.69444105195</v>
      </c>
      <c r="AY1559" s="51">
        <f t="shared" ca="1" si="859"/>
        <v>-684.88654493535773</v>
      </c>
      <c r="AZ1559" s="52">
        <f t="shared" ca="1" si="848"/>
        <v>0</v>
      </c>
      <c r="BA1559" s="52">
        <f t="shared" ca="1" si="849"/>
        <v>0</v>
      </c>
      <c r="BB1559" s="52">
        <f t="shared" si="860"/>
        <v>0</v>
      </c>
      <c r="BC1559" s="39">
        <f t="shared" si="861"/>
        <v>0</v>
      </c>
      <c r="BD1559" s="51">
        <f t="shared" ca="1" si="862"/>
        <v>0</v>
      </c>
      <c r="BE1559" s="15">
        <f t="shared" ca="1" si="863"/>
        <v>195663.77707190329</v>
      </c>
      <c r="BF1559" s="62">
        <v>-54806.500600308973</v>
      </c>
      <c r="BG1559" s="15">
        <f t="shared" ca="1" si="864"/>
        <v>2093850.33060018</v>
      </c>
      <c r="BH1559" s="15"/>
      <c r="BI1559" s="15"/>
    </row>
    <row r="1560" spans="1:61" ht="11.25" x14ac:dyDescent="0.2">
      <c r="A1560" s="60">
        <v>61215</v>
      </c>
      <c r="B1560" s="20"/>
      <c r="C1560" s="20">
        <v>1</v>
      </c>
      <c r="D1560" s="20">
        <f t="shared" si="850"/>
        <v>6</v>
      </c>
      <c r="E1560" s="47">
        <f t="shared" si="865"/>
        <v>3</v>
      </c>
      <c r="F1560" s="47">
        <f t="shared" si="866"/>
        <v>63</v>
      </c>
      <c r="G1560" s="61" t="s">
        <v>1640</v>
      </c>
      <c r="H1560" s="61">
        <v>1220</v>
      </c>
      <c r="I1560" s="48"/>
      <c r="J1560" s="29">
        <f t="shared" si="851"/>
        <v>1966.5671641791046</v>
      </c>
      <c r="K1560" s="125">
        <v>145353.15</v>
      </c>
      <c r="L1560" s="125">
        <v>164027.64000000001</v>
      </c>
      <c r="M1560" s="125">
        <v>0</v>
      </c>
      <c r="N1560" s="126">
        <f t="shared" si="833"/>
        <v>168625.04759999999</v>
      </c>
      <c r="O1560" s="126">
        <f t="shared" ca="1" si="834"/>
        <v>357088.38541057543</v>
      </c>
      <c r="P1560" s="126">
        <f t="shared" ca="1" si="835"/>
        <v>56539</v>
      </c>
      <c r="Q1560" s="49">
        <f t="shared" si="852"/>
        <v>1</v>
      </c>
      <c r="R1560" s="49">
        <f t="shared" si="853"/>
        <v>0</v>
      </c>
      <c r="S1560" s="49">
        <f ca="1">OFFSET(V!$B$7,D1560,Q1560)*H1560</f>
        <v>9589.2000000000007</v>
      </c>
      <c r="T1560" s="49">
        <f ca="1">IF(R1560&gt;0,OFFSET(V!$I$7,D1560,R1560)*IF(R1560=1,H1560-9300,IF(R1560=2,H1560-18000,IF(R1560=3,H1560-45000,0))),0)</f>
        <v>0</v>
      </c>
      <c r="U1560" s="49">
        <f>IF(AND(I1560=1,H1560&gt;20000,H1560&lt;=45000),H1560*V!$G$7,0)+IF(AND(I1560=1,H1560&gt;45000,H1560&lt;=50000),V!$G$7/5000*(50000-H1560)*H1560,0)</f>
        <v>0</v>
      </c>
      <c r="V1560" s="50">
        <f t="shared" ca="1" si="836"/>
        <v>9589.2000000000007</v>
      </c>
      <c r="W1560" s="51">
        <v>0</v>
      </c>
      <c r="X1560" s="51">
        <v>0</v>
      </c>
      <c r="Y1560" s="52">
        <v>0</v>
      </c>
      <c r="Z1560" s="52">
        <v>2.0145337428486903E-3</v>
      </c>
      <c r="AA1560" s="52">
        <v>144045</v>
      </c>
      <c r="AB1560" s="138">
        <f t="shared" si="854"/>
        <v>143045</v>
      </c>
      <c r="AC1560" s="52">
        <v>102404.85402688076</v>
      </c>
      <c r="AD1560" s="138">
        <f t="shared" si="837"/>
        <v>0</v>
      </c>
      <c r="AE1560" s="138">
        <f t="shared" si="838"/>
        <v>1220</v>
      </c>
      <c r="AF1560" s="138">
        <f t="shared" si="839"/>
        <v>0</v>
      </c>
      <c r="AG1560" s="138">
        <f t="shared" si="840"/>
        <v>0</v>
      </c>
      <c r="AH1560" s="29"/>
      <c r="AI1560" s="29"/>
      <c r="AJ1560" s="15"/>
      <c r="AK1560" s="51">
        <f t="shared" ca="1" si="841"/>
        <v>807698.45150684763</v>
      </c>
      <c r="AL1560" s="15">
        <f t="shared" ca="1" si="842"/>
        <v>873826.65150684759</v>
      </c>
      <c r="AM1560" s="49">
        <f t="shared" ca="1" si="843"/>
        <v>5350.8375396439696</v>
      </c>
      <c r="AN1560" s="49">
        <f t="shared" ca="1" si="844"/>
        <v>0</v>
      </c>
      <c r="AO1560" s="15"/>
      <c r="AP1560" s="49">
        <f t="shared" ca="1" si="845"/>
        <v>59589.835557595747</v>
      </c>
      <c r="AQ1560" s="15">
        <f t="shared" si="855"/>
        <v>102404.85402688076</v>
      </c>
      <c r="AR1560" s="15">
        <f t="shared" si="856"/>
        <v>0</v>
      </c>
      <c r="AS1560" s="15"/>
      <c r="AT1560" s="15"/>
      <c r="AU1560" s="51">
        <f t="shared" si="846"/>
        <v>71522.5</v>
      </c>
      <c r="AV1560" s="51">
        <f t="shared" ca="1" si="847"/>
        <v>19912.19948358613</v>
      </c>
      <c r="AW1560" s="51">
        <f t="shared" ca="1" si="857"/>
        <v>0</v>
      </c>
      <c r="AX1560" s="15">
        <f t="shared" ca="1" si="858"/>
        <v>48619.68101430111</v>
      </c>
      <c r="AY1560" s="51">
        <f t="shared" ca="1" si="859"/>
        <v>-1712.3200781851037</v>
      </c>
      <c r="AZ1560" s="52">
        <f t="shared" ca="1" si="848"/>
        <v>0</v>
      </c>
      <c r="BA1560" s="52">
        <f t="shared" ca="1" si="849"/>
        <v>0</v>
      </c>
      <c r="BB1560" s="52">
        <f t="shared" si="860"/>
        <v>0</v>
      </c>
      <c r="BC1560" s="39">
        <f t="shared" si="861"/>
        <v>0</v>
      </c>
      <c r="BD1560" s="51">
        <f t="shared" ca="1" si="862"/>
        <v>0</v>
      </c>
      <c r="BE1560" s="15">
        <f t="shared" ca="1" si="863"/>
        <v>149312.21496299678</v>
      </c>
      <c r="BF1560" s="62">
        <v>-23455.912374247273</v>
      </c>
      <c r="BG1560" s="15">
        <f t="shared" ca="1" si="864"/>
        <v>1005033.7916352411</v>
      </c>
      <c r="BH1560" s="15"/>
      <c r="BI1560" s="15"/>
    </row>
    <row r="1561" spans="1:61" ht="11.25" x14ac:dyDescent="0.2">
      <c r="A1561" s="60">
        <v>61217</v>
      </c>
      <c r="B1561" s="20"/>
      <c r="C1561" s="20">
        <v>1</v>
      </c>
      <c r="D1561" s="20">
        <f t="shared" si="850"/>
        <v>6</v>
      </c>
      <c r="E1561" s="47">
        <f t="shared" si="865"/>
        <v>3</v>
      </c>
      <c r="F1561" s="47">
        <f t="shared" si="866"/>
        <v>63</v>
      </c>
      <c r="G1561" s="61" t="s">
        <v>1641</v>
      </c>
      <c r="H1561" s="61">
        <v>2427</v>
      </c>
      <c r="I1561" s="48"/>
      <c r="J1561" s="29">
        <f t="shared" si="851"/>
        <v>3912.1791044776119</v>
      </c>
      <c r="K1561" s="125">
        <v>257275.75</v>
      </c>
      <c r="L1561" s="125">
        <v>624594.36</v>
      </c>
      <c r="M1561" s="125">
        <v>0</v>
      </c>
      <c r="N1561" s="126">
        <f t="shared" si="833"/>
        <v>428830.34039999999</v>
      </c>
      <c r="O1561" s="126">
        <f t="shared" ca="1" si="834"/>
        <v>710371.73064874299</v>
      </c>
      <c r="P1561" s="126">
        <f t="shared" ca="1" si="835"/>
        <v>84462</v>
      </c>
      <c r="Q1561" s="49">
        <f t="shared" si="852"/>
        <v>1</v>
      </c>
      <c r="R1561" s="49">
        <f t="shared" si="853"/>
        <v>0</v>
      </c>
      <c r="S1561" s="49">
        <f ca="1">OFFSET(V!$B$7,D1561,Q1561)*H1561</f>
        <v>19076.22</v>
      </c>
      <c r="T1561" s="49">
        <f ca="1">IF(R1561&gt;0,OFFSET(V!$I$7,D1561,R1561)*IF(R1561=1,H1561-9300,IF(R1561=2,H1561-18000,IF(R1561=3,H1561-45000,0))),0)</f>
        <v>0</v>
      </c>
      <c r="U1561" s="49">
        <f>IF(AND(I1561=1,H1561&gt;20000,H1561&lt;=45000),H1561*V!$G$7,0)+IF(AND(I1561=1,H1561&gt;45000,H1561&lt;=50000),V!$G$7/5000*(50000-H1561)*H1561,0)</f>
        <v>0</v>
      </c>
      <c r="V1561" s="50">
        <f t="shared" ca="1" si="836"/>
        <v>19076.22</v>
      </c>
      <c r="W1561" s="51">
        <v>10508.16</v>
      </c>
      <c r="X1561" s="51">
        <v>0</v>
      </c>
      <c r="Y1561" s="52">
        <v>0</v>
      </c>
      <c r="Z1561" s="52">
        <v>5.1066069345079889E-3</v>
      </c>
      <c r="AA1561" s="52">
        <v>282950</v>
      </c>
      <c r="AB1561" s="138">
        <f t="shared" si="854"/>
        <v>281950</v>
      </c>
      <c r="AC1561" s="52">
        <v>259584.30309609621</v>
      </c>
      <c r="AD1561" s="138">
        <f t="shared" si="837"/>
        <v>0</v>
      </c>
      <c r="AE1561" s="138">
        <f t="shared" si="838"/>
        <v>2427</v>
      </c>
      <c r="AF1561" s="138">
        <f t="shared" si="839"/>
        <v>0</v>
      </c>
      <c r="AG1561" s="138">
        <f t="shared" si="840"/>
        <v>0</v>
      </c>
      <c r="AH1561" s="29"/>
      <c r="AI1561" s="29"/>
      <c r="AJ1561" s="15"/>
      <c r="AK1561" s="51">
        <f t="shared" ca="1" si="841"/>
        <v>1606790.2801697697</v>
      </c>
      <c r="AL1561" s="15">
        <f t="shared" ca="1" si="842"/>
        <v>1720836.6601697695</v>
      </c>
      <c r="AM1561" s="49">
        <f t="shared" ca="1" si="843"/>
        <v>10644.657957963864</v>
      </c>
      <c r="AN1561" s="49">
        <f t="shared" ca="1" si="844"/>
        <v>0</v>
      </c>
      <c r="AO1561" s="15"/>
      <c r="AP1561" s="49">
        <f t="shared" ca="1" si="845"/>
        <v>151053.24920212317</v>
      </c>
      <c r="AQ1561" s="15">
        <f t="shared" si="855"/>
        <v>259584.30309609621</v>
      </c>
      <c r="AR1561" s="15">
        <f t="shared" si="856"/>
        <v>0</v>
      </c>
      <c r="AS1561" s="15"/>
      <c r="AT1561" s="15"/>
      <c r="AU1561" s="51">
        <f t="shared" si="846"/>
        <v>140975</v>
      </c>
      <c r="AV1561" s="51">
        <f t="shared" ca="1" si="847"/>
        <v>39612.219792347161</v>
      </c>
      <c r="AW1561" s="51">
        <f t="shared" ca="1" si="857"/>
        <v>0</v>
      </c>
      <c r="AX1561" s="15">
        <f t="shared" ca="1" si="858"/>
        <v>72056.165898374107</v>
      </c>
      <c r="AY1561" s="51">
        <f t="shared" ca="1" si="859"/>
        <v>-2537.7217013935269</v>
      </c>
      <c r="AZ1561" s="52">
        <f t="shared" ca="1" si="848"/>
        <v>0</v>
      </c>
      <c r="BA1561" s="52">
        <f t="shared" ca="1" si="849"/>
        <v>0</v>
      </c>
      <c r="BB1561" s="52">
        <f t="shared" si="860"/>
        <v>0</v>
      </c>
      <c r="BC1561" s="39">
        <f t="shared" si="861"/>
        <v>0</v>
      </c>
      <c r="BD1561" s="51">
        <f t="shared" ca="1" si="862"/>
        <v>0</v>
      </c>
      <c r="BE1561" s="15">
        <f t="shared" ca="1" si="863"/>
        <v>329102.74729307677</v>
      </c>
      <c r="BF1561" s="62">
        <v>-49226.799377401119</v>
      </c>
      <c r="BG1561" s="15">
        <f t="shared" ca="1" si="864"/>
        <v>2011357.266043409</v>
      </c>
      <c r="BH1561" s="15"/>
      <c r="BI1561" s="15"/>
    </row>
    <row r="1562" spans="1:61" ht="11.25" x14ac:dyDescent="0.2">
      <c r="A1562" s="60">
        <v>61222</v>
      </c>
      <c r="B1562" s="20"/>
      <c r="C1562" s="20">
        <v>1</v>
      </c>
      <c r="D1562" s="20">
        <f t="shared" si="850"/>
        <v>6</v>
      </c>
      <c r="E1562" s="47">
        <f t="shared" si="865"/>
        <v>3</v>
      </c>
      <c r="F1562" s="47">
        <f t="shared" si="866"/>
        <v>63</v>
      </c>
      <c r="G1562" s="61" t="s">
        <v>1642</v>
      </c>
      <c r="H1562" s="61">
        <v>1661</v>
      </c>
      <c r="I1562" s="48"/>
      <c r="J1562" s="29">
        <f t="shared" si="851"/>
        <v>2677.4328358208954</v>
      </c>
      <c r="K1562" s="125">
        <v>106121</v>
      </c>
      <c r="L1562" s="125">
        <v>161066.49</v>
      </c>
      <c r="M1562" s="125">
        <v>31746</v>
      </c>
      <c r="N1562" s="126">
        <f t="shared" si="833"/>
        <v>170969.05109999998</v>
      </c>
      <c r="O1562" s="126">
        <f t="shared" ca="1" si="834"/>
        <v>486167.05587456207</v>
      </c>
      <c r="P1562" s="126">
        <f t="shared" ca="1" si="835"/>
        <v>94559</v>
      </c>
      <c r="Q1562" s="49">
        <f t="shared" si="852"/>
        <v>1</v>
      </c>
      <c r="R1562" s="49">
        <f t="shared" si="853"/>
        <v>0</v>
      </c>
      <c r="S1562" s="49">
        <f ca="1">OFFSET(V!$B$7,D1562,Q1562)*H1562</f>
        <v>13055.460000000001</v>
      </c>
      <c r="T1562" s="49">
        <f ca="1">IF(R1562&gt;0,OFFSET(V!$I$7,D1562,R1562)*IF(R1562=1,H1562-9300,IF(R1562=2,H1562-18000,IF(R1562=3,H1562-45000,0))),0)</f>
        <v>0</v>
      </c>
      <c r="U1562" s="49">
        <f>IF(AND(I1562=1,H1562&gt;20000,H1562&lt;=45000),H1562*V!$G$7,0)+IF(AND(I1562=1,H1562&gt;45000,H1562&lt;=50000),V!$G$7/5000*(50000-H1562)*H1562,0)</f>
        <v>0</v>
      </c>
      <c r="V1562" s="50">
        <f t="shared" ca="1" si="836"/>
        <v>13055.460000000001</v>
      </c>
      <c r="W1562" s="51">
        <v>0</v>
      </c>
      <c r="X1562" s="51">
        <v>0</v>
      </c>
      <c r="Y1562" s="52">
        <v>0</v>
      </c>
      <c r="Z1562" s="52">
        <v>8.8288703564898068E-4</v>
      </c>
      <c r="AA1562" s="52">
        <v>12739</v>
      </c>
      <c r="AB1562" s="138">
        <f t="shared" si="854"/>
        <v>11739</v>
      </c>
      <c r="AC1562" s="52">
        <v>44879.823099915222</v>
      </c>
      <c r="AD1562" s="138">
        <f t="shared" si="837"/>
        <v>0</v>
      </c>
      <c r="AE1562" s="138">
        <f t="shared" si="838"/>
        <v>1661</v>
      </c>
      <c r="AF1562" s="138">
        <f t="shared" si="839"/>
        <v>0</v>
      </c>
      <c r="AG1562" s="138">
        <f t="shared" si="840"/>
        <v>0</v>
      </c>
      <c r="AH1562" s="29"/>
      <c r="AI1562" s="29"/>
      <c r="AJ1562" s="15"/>
      <c r="AK1562" s="51">
        <f t="shared" ca="1" si="841"/>
        <v>1099661.5802892407</v>
      </c>
      <c r="AL1562" s="15">
        <f t="shared" ca="1" si="842"/>
        <v>1207276.0402892407</v>
      </c>
      <c r="AM1562" s="49">
        <f t="shared" ca="1" si="843"/>
        <v>7285.0337322529776</v>
      </c>
      <c r="AN1562" s="49">
        <f t="shared" ca="1" si="844"/>
        <v>0</v>
      </c>
      <c r="AO1562" s="15"/>
      <c r="AP1562" s="49">
        <f t="shared" ca="1" si="845"/>
        <v>26115.766716252765</v>
      </c>
      <c r="AQ1562" s="15">
        <f t="shared" si="855"/>
        <v>44879.823099915222</v>
      </c>
      <c r="AR1562" s="15">
        <f t="shared" si="856"/>
        <v>0</v>
      </c>
      <c r="AS1562" s="15"/>
      <c r="AT1562" s="15"/>
      <c r="AU1562" s="51">
        <f t="shared" si="846"/>
        <v>5869.5</v>
      </c>
      <c r="AV1562" s="51">
        <f t="shared" ca="1" si="847"/>
        <v>27109.969952652918</v>
      </c>
      <c r="AW1562" s="51">
        <f t="shared" ca="1" si="857"/>
        <v>0</v>
      </c>
      <c r="AX1562" s="15">
        <f t="shared" ca="1" si="858"/>
        <v>14215.413568990458</v>
      </c>
      <c r="AY1562" s="51">
        <f t="shared" ca="1" si="859"/>
        <v>-500.64783573400052</v>
      </c>
      <c r="AZ1562" s="52">
        <f t="shared" ca="1" si="848"/>
        <v>0</v>
      </c>
      <c r="BA1562" s="52">
        <f t="shared" ca="1" si="849"/>
        <v>0</v>
      </c>
      <c r="BB1562" s="52">
        <f t="shared" si="860"/>
        <v>0</v>
      </c>
      <c r="BC1562" s="39">
        <f t="shared" si="861"/>
        <v>0</v>
      </c>
      <c r="BD1562" s="51">
        <f t="shared" ca="1" si="862"/>
        <v>0</v>
      </c>
      <c r="BE1562" s="15">
        <f t="shared" ca="1" si="863"/>
        <v>58594.588833171678</v>
      </c>
      <c r="BF1562" s="62">
        <v>-23980.704756245519</v>
      </c>
      <c r="BG1562" s="15">
        <f t="shared" ca="1" si="864"/>
        <v>1249174.9580984197</v>
      </c>
      <c r="BH1562" s="15"/>
      <c r="BI1562" s="15"/>
    </row>
    <row r="1563" spans="1:61" ht="11.25" x14ac:dyDescent="0.2">
      <c r="A1563" s="60">
        <v>61236</v>
      </c>
      <c r="B1563" s="20"/>
      <c r="C1563" s="20">
        <v>1</v>
      </c>
      <c r="D1563" s="20">
        <f t="shared" si="850"/>
        <v>6</v>
      </c>
      <c r="E1563" s="47">
        <f t="shared" si="865"/>
        <v>4</v>
      </c>
      <c r="F1563" s="47">
        <f t="shared" si="866"/>
        <v>64</v>
      </c>
      <c r="G1563" s="61" t="s">
        <v>1643</v>
      </c>
      <c r="H1563" s="61">
        <v>2763</v>
      </c>
      <c r="I1563" s="48"/>
      <c r="J1563" s="29">
        <f t="shared" si="851"/>
        <v>4453.7910447761196</v>
      </c>
      <c r="K1563" s="125">
        <v>437107.04999999993</v>
      </c>
      <c r="L1563" s="125">
        <v>456969.42</v>
      </c>
      <c r="M1563" s="125">
        <v>0</v>
      </c>
      <c r="N1563" s="126">
        <f t="shared" si="833"/>
        <v>492935.14979999996</v>
      </c>
      <c r="O1563" s="126">
        <f t="shared" ca="1" si="834"/>
        <v>808717.38433559006</v>
      </c>
      <c r="P1563" s="126">
        <f t="shared" ca="1" si="835"/>
        <v>94735</v>
      </c>
      <c r="Q1563" s="49">
        <f t="shared" si="852"/>
        <v>1</v>
      </c>
      <c r="R1563" s="49">
        <f t="shared" si="853"/>
        <v>0</v>
      </c>
      <c r="S1563" s="49">
        <f ca="1">OFFSET(V!$B$7,D1563,Q1563)*H1563</f>
        <v>21717.18</v>
      </c>
      <c r="T1563" s="49">
        <f ca="1">IF(R1563&gt;0,OFFSET(V!$I$7,D1563,R1563)*IF(R1563=1,H1563-9300,IF(R1563=2,H1563-18000,IF(R1563=3,H1563-45000,0))),0)</f>
        <v>0</v>
      </c>
      <c r="U1563" s="49">
        <f>IF(AND(I1563=1,H1563&gt;20000,H1563&lt;=45000),H1563*V!$G$7,0)+IF(AND(I1563=1,H1563&gt;45000,H1563&lt;=50000),V!$G$7/5000*(50000-H1563)*H1563,0)</f>
        <v>0</v>
      </c>
      <c r="V1563" s="50">
        <f t="shared" ca="1" si="836"/>
        <v>21717.18</v>
      </c>
      <c r="W1563" s="51">
        <v>11236.16</v>
      </c>
      <c r="X1563" s="51">
        <v>0</v>
      </c>
      <c r="Y1563" s="52">
        <v>0</v>
      </c>
      <c r="Z1563" s="52">
        <v>7.9146149911500045E-3</v>
      </c>
      <c r="AA1563" s="52">
        <v>673806</v>
      </c>
      <c r="AB1563" s="138">
        <f t="shared" si="854"/>
        <v>672806</v>
      </c>
      <c r="AC1563" s="52">
        <v>402323.86065749498</v>
      </c>
      <c r="AD1563" s="138">
        <f t="shared" si="837"/>
        <v>0</v>
      </c>
      <c r="AE1563" s="138">
        <f t="shared" si="838"/>
        <v>2763</v>
      </c>
      <c r="AF1563" s="138">
        <f t="shared" si="839"/>
        <v>0</v>
      </c>
      <c r="AG1563" s="138">
        <f t="shared" si="840"/>
        <v>0</v>
      </c>
      <c r="AH1563" s="29"/>
      <c r="AI1563" s="29"/>
      <c r="AJ1563" s="15"/>
      <c r="AK1563" s="51">
        <f t="shared" ca="1" si="841"/>
        <v>1829238.3782896884</v>
      </c>
      <c r="AL1563" s="15">
        <f t="shared" ca="1" si="842"/>
        <v>1956926.7182896882</v>
      </c>
      <c r="AM1563" s="49">
        <f t="shared" ca="1" si="843"/>
        <v>12118.331247570728</v>
      </c>
      <c r="AN1563" s="49">
        <f t="shared" ca="1" si="844"/>
        <v>0</v>
      </c>
      <c r="AO1563" s="15"/>
      <c r="AP1563" s="49">
        <f t="shared" ca="1" si="845"/>
        <v>234114.0263837887</v>
      </c>
      <c r="AQ1563" s="15">
        <f t="shared" si="855"/>
        <v>402323.86065749498</v>
      </c>
      <c r="AR1563" s="15">
        <f t="shared" si="856"/>
        <v>0</v>
      </c>
      <c r="AS1563" s="15"/>
      <c r="AT1563" s="15"/>
      <c r="AU1563" s="51">
        <f t="shared" si="846"/>
        <v>336403</v>
      </c>
      <c r="AV1563" s="51">
        <f t="shared" ca="1" si="847"/>
        <v>45096.235387826622</v>
      </c>
      <c r="AW1563" s="51">
        <f t="shared" ca="1" si="857"/>
        <v>0</v>
      </c>
      <c r="AX1563" s="15">
        <f t="shared" ca="1" si="858"/>
        <v>213289.40111412026</v>
      </c>
      <c r="AY1563" s="51">
        <f t="shared" ca="1" si="859"/>
        <v>-7511.7671768425998</v>
      </c>
      <c r="AZ1563" s="52">
        <f t="shared" ca="1" si="848"/>
        <v>0</v>
      </c>
      <c r="BA1563" s="52">
        <f t="shared" ca="1" si="849"/>
        <v>0</v>
      </c>
      <c r="BB1563" s="52">
        <f t="shared" si="860"/>
        <v>0</v>
      </c>
      <c r="BC1563" s="39">
        <f t="shared" si="861"/>
        <v>0</v>
      </c>
      <c r="BD1563" s="51">
        <f t="shared" ca="1" si="862"/>
        <v>0</v>
      </c>
      <c r="BE1563" s="15">
        <f t="shared" ca="1" si="863"/>
        <v>608101.4945947727</v>
      </c>
      <c r="BF1563" s="62">
        <v>-56836.407222709509</v>
      </c>
      <c r="BG1563" s="15">
        <f t="shared" ca="1" si="864"/>
        <v>2520310.1369093219</v>
      </c>
      <c r="BH1563" s="15"/>
      <c r="BI1563" s="15"/>
    </row>
    <row r="1564" spans="1:61" ht="11.25" x14ac:dyDescent="0.2">
      <c r="A1564" s="60">
        <v>61243</v>
      </c>
      <c r="B1564" s="20"/>
      <c r="C1564" s="20">
        <v>1</v>
      </c>
      <c r="D1564" s="20">
        <f t="shared" si="850"/>
        <v>6</v>
      </c>
      <c r="E1564" s="47">
        <f t="shared" si="865"/>
        <v>3</v>
      </c>
      <c r="F1564" s="47">
        <f t="shared" si="866"/>
        <v>63</v>
      </c>
      <c r="G1564" s="61" t="s">
        <v>1644</v>
      </c>
      <c r="H1564" s="61">
        <v>1659</v>
      </c>
      <c r="I1564" s="48"/>
      <c r="J1564" s="29">
        <f t="shared" si="851"/>
        <v>2674.2089552238804</v>
      </c>
      <c r="K1564" s="125">
        <v>80000.75</v>
      </c>
      <c r="L1564" s="125">
        <v>213286.5</v>
      </c>
      <c r="M1564" s="125">
        <v>0</v>
      </c>
      <c r="N1564" s="126">
        <f t="shared" si="833"/>
        <v>140782.27499999999</v>
      </c>
      <c r="O1564" s="126">
        <f t="shared" ca="1" si="834"/>
        <v>485581.66507880698</v>
      </c>
      <c r="P1564" s="126">
        <f t="shared" ca="1" si="835"/>
        <v>103440</v>
      </c>
      <c r="Q1564" s="49">
        <f t="shared" si="852"/>
        <v>1</v>
      </c>
      <c r="R1564" s="49">
        <f t="shared" si="853"/>
        <v>0</v>
      </c>
      <c r="S1564" s="49">
        <f ca="1">OFFSET(V!$B$7,D1564,Q1564)*H1564</f>
        <v>13039.74</v>
      </c>
      <c r="T1564" s="49">
        <f ca="1">IF(R1564&gt;0,OFFSET(V!$I$7,D1564,R1564)*IF(R1564=1,H1564-9300,IF(R1564=2,H1564-18000,IF(R1564=3,H1564-45000,0))),0)</f>
        <v>0</v>
      </c>
      <c r="U1564" s="49">
        <f>IF(AND(I1564=1,H1564&gt;20000,H1564&lt;=45000),H1564*V!$G$7,0)+IF(AND(I1564=1,H1564&gt;45000,H1564&lt;=50000),V!$G$7/5000*(50000-H1564)*H1564,0)</f>
        <v>0</v>
      </c>
      <c r="V1564" s="50">
        <f t="shared" ca="1" si="836"/>
        <v>13039.74</v>
      </c>
      <c r="W1564" s="51">
        <v>0</v>
      </c>
      <c r="X1564" s="51">
        <v>0</v>
      </c>
      <c r="Y1564" s="52">
        <v>0</v>
      </c>
      <c r="Z1564" s="52">
        <v>1.2850486038258567E-3</v>
      </c>
      <c r="AA1564" s="52">
        <v>0</v>
      </c>
      <c r="AB1564" s="138">
        <f t="shared" si="854"/>
        <v>0</v>
      </c>
      <c r="AC1564" s="52">
        <v>65322.914128084558</v>
      </c>
      <c r="AD1564" s="138">
        <f t="shared" si="837"/>
        <v>0</v>
      </c>
      <c r="AE1564" s="138">
        <f t="shared" si="838"/>
        <v>1659</v>
      </c>
      <c r="AF1564" s="138">
        <f t="shared" si="839"/>
        <v>0</v>
      </c>
      <c r="AG1564" s="138">
        <f t="shared" si="840"/>
        <v>0</v>
      </c>
      <c r="AH1564" s="29"/>
      <c r="AI1564" s="29"/>
      <c r="AJ1564" s="15"/>
      <c r="AK1564" s="51">
        <f t="shared" ca="1" si="841"/>
        <v>1098337.4844670983</v>
      </c>
      <c r="AL1564" s="15">
        <f t="shared" ca="1" si="842"/>
        <v>1214817.2244670982</v>
      </c>
      <c r="AM1564" s="49">
        <f t="shared" ca="1" si="843"/>
        <v>7276.2618674338892</v>
      </c>
      <c r="AN1564" s="49">
        <f t="shared" ca="1" si="844"/>
        <v>0</v>
      </c>
      <c r="AO1564" s="15"/>
      <c r="AP1564" s="49">
        <f t="shared" ca="1" si="845"/>
        <v>38011.691418589631</v>
      </c>
      <c r="AQ1564" s="15">
        <f t="shared" si="855"/>
        <v>65322.914128084558</v>
      </c>
      <c r="AR1564" s="15">
        <f t="shared" si="856"/>
        <v>0</v>
      </c>
      <c r="AS1564" s="15"/>
      <c r="AT1564" s="15"/>
      <c r="AU1564" s="51">
        <f t="shared" si="846"/>
        <v>0</v>
      </c>
      <c r="AV1564" s="51">
        <f t="shared" ca="1" si="847"/>
        <v>27077.327002679827</v>
      </c>
      <c r="AW1564" s="51">
        <f t="shared" ca="1" si="857"/>
        <v>0</v>
      </c>
      <c r="AX1564" s="15">
        <f t="shared" ca="1" si="858"/>
        <v>0</v>
      </c>
      <c r="AY1564" s="51">
        <f t="shared" ca="1" si="859"/>
        <v>0</v>
      </c>
      <c r="AZ1564" s="52">
        <f t="shared" ca="1" si="848"/>
        <v>0</v>
      </c>
      <c r="BA1564" s="52">
        <f t="shared" ca="1" si="849"/>
        <v>0</v>
      </c>
      <c r="BB1564" s="52">
        <f t="shared" si="860"/>
        <v>0</v>
      </c>
      <c r="BC1564" s="39">
        <f t="shared" si="861"/>
        <v>0</v>
      </c>
      <c r="BD1564" s="51">
        <f t="shared" ca="1" si="862"/>
        <v>0</v>
      </c>
      <c r="BE1564" s="15">
        <f t="shared" ca="1" si="863"/>
        <v>65089.018421269458</v>
      </c>
      <c r="BF1564" s="62">
        <v>-24904.458182322302</v>
      </c>
      <c r="BG1564" s="15">
        <f t="shared" ca="1" si="864"/>
        <v>1262278.0465734792</v>
      </c>
      <c r="BH1564" s="15"/>
      <c r="BI1564" s="15"/>
    </row>
    <row r="1565" spans="1:61" ht="11.25" x14ac:dyDescent="0.2">
      <c r="A1565" s="60">
        <v>61247</v>
      </c>
      <c r="B1565" s="20"/>
      <c r="C1565" s="20">
        <v>1</v>
      </c>
      <c r="D1565" s="20">
        <f t="shared" si="850"/>
        <v>6</v>
      </c>
      <c r="E1565" s="47">
        <f t="shared" si="865"/>
        <v>4</v>
      </c>
      <c r="F1565" s="47">
        <f t="shared" si="866"/>
        <v>64</v>
      </c>
      <c r="G1565" s="61" t="s">
        <v>1645</v>
      </c>
      <c r="H1565" s="61">
        <v>3360</v>
      </c>
      <c r="I1565" s="48"/>
      <c r="J1565" s="29">
        <f t="shared" si="851"/>
        <v>5416.1194029850749</v>
      </c>
      <c r="K1565" s="125">
        <v>289679.84999999998</v>
      </c>
      <c r="L1565" s="125">
        <v>1504674.74</v>
      </c>
      <c r="M1565" s="125">
        <v>0</v>
      </c>
      <c r="N1565" s="126">
        <f t="shared" si="833"/>
        <v>795392.64060000004</v>
      </c>
      <c r="O1565" s="126">
        <f t="shared" ca="1" si="834"/>
        <v>983456.53686847002</v>
      </c>
      <c r="P1565" s="126">
        <f t="shared" ca="1" si="835"/>
        <v>56419</v>
      </c>
      <c r="Q1565" s="49">
        <f t="shared" si="852"/>
        <v>1</v>
      </c>
      <c r="R1565" s="49">
        <f t="shared" si="853"/>
        <v>0</v>
      </c>
      <c r="S1565" s="49">
        <f ca="1">OFFSET(V!$B$7,D1565,Q1565)*H1565</f>
        <v>26409.600000000002</v>
      </c>
      <c r="T1565" s="49">
        <f ca="1">IF(R1565&gt;0,OFFSET(V!$I$7,D1565,R1565)*IF(R1565=1,H1565-9300,IF(R1565=2,H1565-18000,IF(R1565=3,H1565-45000,0))),0)</f>
        <v>0</v>
      </c>
      <c r="U1565" s="49">
        <f>IF(AND(I1565=1,H1565&gt;20000,H1565&lt;=45000),H1565*V!$G$7,0)+IF(AND(I1565=1,H1565&gt;45000,H1565&lt;=50000),V!$G$7/5000*(50000-H1565)*H1565,0)</f>
        <v>0</v>
      </c>
      <c r="V1565" s="50">
        <f t="shared" ca="1" si="836"/>
        <v>26409.600000000002</v>
      </c>
      <c r="W1565" s="51">
        <v>15841.28</v>
      </c>
      <c r="X1565" s="51">
        <v>0</v>
      </c>
      <c r="Y1565" s="52">
        <v>0</v>
      </c>
      <c r="Z1565" s="52">
        <v>2.7104711591763148E-3</v>
      </c>
      <c r="AA1565" s="52">
        <v>1244</v>
      </c>
      <c r="AB1565" s="138">
        <f t="shared" si="854"/>
        <v>244</v>
      </c>
      <c r="AC1565" s="52">
        <v>137781.46153413347</v>
      </c>
      <c r="AD1565" s="138">
        <f t="shared" si="837"/>
        <v>0</v>
      </c>
      <c r="AE1565" s="138">
        <f t="shared" si="838"/>
        <v>3360</v>
      </c>
      <c r="AF1565" s="138">
        <f t="shared" si="839"/>
        <v>0</v>
      </c>
      <c r="AG1565" s="138">
        <f t="shared" si="840"/>
        <v>0</v>
      </c>
      <c r="AH1565" s="29"/>
      <c r="AI1565" s="29"/>
      <c r="AJ1565" s="15"/>
      <c r="AK1565" s="51">
        <f t="shared" ca="1" si="841"/>
        <v>2224480.9811991868</v>
      </c>
      <c r="AL1565" s="15">
        <f t="shared" ca="1" si="842"/>
        <v>2323150.8611991866</v>
      </c>
      <c r="AM1565" s="49">
        <f t="shared" ca="1" si="843"/>
        <v>14736.732896068637</v>
      </c>
      <c r="AN1565" s="49">
        <f t="shared" ca="1" si="844"/>
        <v>0</v>
      </c>
      <c r="AO1565" s="15"/>
      <c r="AP1565" s="49">
        <f t="shared" ca="1" si="845"/>
        <v>80175.639267539373</v>
      </c>
      <c r="AQ1565" s="15">
        <f t="shared" si="855"/>
        <v>137781.46153413347</v>
      </c>
      <c r="AR1565" s="15">
        <f t="shared" si="856"/>
        <v>0</v>
      </c>
      <c r="AS1565" s="15"/>
      <c r="AT1565" s="15"/>
      <c r="AU1565" s="51">
        <f t="shared" si="846"/>
        <v>122</v>
      </c>
      <c r="AV1565" s="51">
        <f t="shared" ca="1" si="847"/>
        <v>54840.155954794587</v>
      </c>
      <c r="AW1565" s="51">
        <f t="shared" ca="1" si="857"/>
        <v>0</v>
      </c>
      <c r="AX1565" s="15">
        <f t="shared" ca="1" si="858"/>
        <v>0</v>
      </c>
      <c r="AY1565" s="51">
        <f t="shared" ca="1" si="859"/>
        <v>0</v>
      </c>
      <c r="AZ1565" s="52">
        <f t="shared" ca="1" si="848"/>
        <v>0</v>
      </c>
      <c r="BA1565" s="52">
        <f t="shared" ca="1" si="849"/>
        <v>0</v>
      </c>
      <c r="BB1565" s="52">
        <f t="shared" si="860"/>
        <v>0</v>
      </c>
      <c r="BC1565" s="39">
        <f t="shared" si="861"/>
        <v>0</v>
      </c>
      <c r="BD1565" s="51">
        <f t="shared" ca="1" si="862"/>
        <v>0</v>
      </c>
      <c r="BE1565" s="15">
        <f t="shared" ca="1" si="863"/>
        <v>135137.79522233395</v>
      </c>
      <c r="BF1565" s="62">
        <v>-70498.886279802813</v>
      </c>
      <c r="BG1565" s="15">
        <f t="shared" ca="1" si="864"/>
        <v>2402526.5030377866</v>
      </c>
      <c r="BH1565" s="15"/>
      <c r="BI1565" s="15"/>
    </row>
    <row r="1566" spans="1:61" ht="11.25" x14ac:dyDescent="0.2">
      <c r="A1566" s="60">
        <v>61251</v>
      </c>
      <c r="B1566" s="20"/>
      <c r="C1566" s="20">
        <v>1</v>
      </c>
      <c r="D1566" s="20">
        <f t="shared" si="850"/>
        <v>6</v>
      </c>
      <c r="E1566" s="47">
        <f t="shared" si="865"/>
        <v>1</v>
      </c>
      <c r="F1566" s="47">
        <f t="shared" si="866"/>
        <v>61</v>
      </c>
      <c r="G1566" s="61" t="s">
        <v>1646</v>
      </c>
      <c r="H1566" s="61">
        <v>498</v>
      </c>
      <c r="I1566" s="48"/>
      <c r="J1566" s="29">
        <f t="shared" si="851"/>
        <v>802.74626865671644</v>
      </c>
      <c r="K1566" s="125">
        <v>50264.799999999996</v>
      </c>
      <c r="L1566" s="125">
        <v>128851.24</v>
      </c>
      <c r="M1566" s="125">
        <v>0</v>
      </c>
      <c r="N1566" s="126">
        <f t="shared" si="833"/>
        <v>86442.639599999995</v>
      </c>
      <c r="O1566" s="126">
        <f t="shared" ca="1" si="834"/>
        <v>145762.30814300539</v>
      </c>
      <c r="P1566" s="126">
        <f t="shared" ca="1" si="835"/>
        <v>17796</v>
      </c>
      <c r="Q1566" s="49">
        <f t="shared" si="852"/>
        <v>1</v>
      </c>
      <c r="R1566" s="49">
        <f t="shared" si="853"/>
        <v>0</v>
      </c>
      <c r="S1566" s="49">
        <f ca="1">OFFSET(V!$B$7,D1566,Q1566)*H1566</f>
        <v>3914.28</v>
      </c>
      <c r="T1566" s="49">
        <f ca="1">IF(R1566&gt;0,OFFSET(V!$I$7,D1566,R1566)*IF(R1566=1,H1566-9300,IF(R1566=2,H1566-18000,IF(R1566=3,H1566-45000,0))),0)</f>
        <v>0</v>
      </c>
      <c r="U1566" s="49">
        <f>IF(AND(I1566=1,H1566&gt;20000,H1566&lt;=45000),H1566*V!$G$7,0)+IF(AND(I1566=1,H1566&gt;45000,H1566&lt;=50000),V!$G$7/5000*(50000-H1566)*H1566,0)</f>
        <v>0</v>
      </c>
      <c r="V1566" s="50">
        <f t="shared" ca="1" si="836"/>
        <v>3914.28</v>
      </c>
      <c r="W1566" s="51">
        <v>0</v>
      </c>
      <c r="X1566" s="51">
        <v>0</v>
      </c>
      <c r="Y1566" s="52">
        <v>0</v>
      </c>
      <c r="Z1566" s="52">
        <v>6.5579688103935209E-4</v>
      </c>
      <c r="AA1566" s="52">
        <v>30831</v>
      </c>
      <c r="AB1566" s="138">
        <f t="shared" si="854"/>
        <v>29831</v>
      </c>
      <c r="AC1566" s="52">
        <v>33336.142475903223</v>
      </c>
      <c r="AD1566" s="138">
        <f t="shared" si="837"/>
        <v>0</v>
      </c>
      <c r="AE1566" s="138">
        <f t="shared" si="838"/>
        <v>498</v>
      </c>
      <c r="AF1566" s="138">
        <f t="shared" si="839"/>
        <v>0</v>
      </c>
      <c r="AG1566" s="138">
        <f t="shared" si="840"/>
        <v>0</v>
      </c>
      <c r="AH1566" s="29"/>
      <c r="AI1566" s="29"/>
      <c r="AJ1566" s="15"/>
      <c r="AK1566" s="51">
        <f t="shared" ca="1" si="841"/>
        <v>329699.85971345089</v>
      </c>
      <c r="AL1566" s="15">
        <f t="shared" ca="1" si="842"/>
        <v>351410.13971345092</v>
      </c>
      <c r="AM1566" s="49">
        <f t="shared" ca="1" si="843"/>
        <v>2184.1943399530301</v>
      </c>
      <c r="AN1566" s="49">
        <f t="shared" ca="1" si="844"/>
        <v>0</v>
      </c>
      <c r="AO1566" s="15"/>
      <c r="AP1566" s="49">
        <f t="shared" ca="1" si="845"/>
        <v>19398.448121826445</v>
      </c>
      <c r="AQ1566" s="15">
        <f t="shared" si="855"/>
        <v>33336.142475903223</v>
      </c>
      <c r="AR1566" s="15">
        <f t="shared" si="856"/>
        <v>0</v>
      </c>
      <c r="AS1566" s="15"/>
      <c r="AT1566" s="15"/>
      <c r="AU1566" s="51">
        <f t="shared" si="846"/>
        <v>14915.5</v>
      </c>
      <c r="AV1566" s="51">
        <f t="shared" ca="1" si="847"/>
        <v>8128.0945432999115</v>
      </c>
      <c r="AW1566" s="51">
        <f t="shared" ca="1" si="857"/>
        <v>0</v>
      </c>
      <c r="AX1566" s="15">
        <f t="shared" ca="1" si="858"/>
        <v>9105.9001892231317</v>
      </c>
      <c r="AY1566" s="51">
        <f t="shared" ca="1" si="859"/>
        <v>-320.69761460117297</v>
      </c>
      <c r="AZ1566" s="52">
        <f t="shared" ca="1" si="848"/>
        <v>0</v>
      </c>
      <c r="BA1566" s="52">
        <f t="shared" ca="1" si="849"/>
        <v>0</v>
      </c>
      <c r="BB1566" s="52">
        <f t="shared" si="860"/>
        <v>0</v>
      </c>
      <c r="BC1566" s="39">
        <f t="shared" si="861"/>
        <v>0</v>
      </c>
      <c r="BD1566" s="51">
        <f t="shared" ca="1" si="862"/>
        <v>0</v>
      </c>
      <c r="BE1566" s="15">
        <f t="shared" ca="1" si="863"/>
        <v>42121.345050525182</v>
      </c>
      <c r="BF1566" s="62">
        <v>-9377.6426410287386</v>
      </c>
      <c r="BG1566" s="15">
        <f t="shared" ca="1" si="864"/>
        <v>386338.03646290035</v>
      </c>
      <c r="BH1566" s="15"/>
      <c r="BI1566" s="15"/>
    </row>
    <row r="1567" spans="1:61" ht="11.25" x14ac:dyDescent="0.2">
      <c r="A1567" s="60">
        <v>61252</v>
      </c>
      <c r="B1567" s="20"/>
      <c r="C1567" s="20">
        <v>1</v>
      </c>
      <c r="D1567" s="20">
        <f t="shared" si="850"/>
        <v>6</v>
      </c>
      <c r="E1567" s="47">
        <f t="shared" si="865"/>
        <v>3</v>
      </c>
      <c r="F1567" s="47">
        <f t="shared" si="866"/>
        <v>63</v>
      </c>
      <c r="G1567" s="61" t="s">
        <v>1647</v>
      </c>
      <c r="H1567" s="61">
        <v>1171</v>
      </c>
      <c r="I1567" s="48"/>
      <c r="J1567" s="29">
        <f t="shared" si="851"/>
        <v>1887.5820895522388</v>
      </c>
      <c r="K1567" s="125">
        <v>83452.700000000012</v>
      </c>
      <c r="L1567" s="125">
        <v>118055.25</v>
      </c>
      <c r="M1567" s="125">
        <v>13249</v>
      </c>
      <c r="N1567" s="126">
        <f t="shared" si="833"/>
        <v>119376.4915</v>
      </c>
      <c r="O1567" s="126">
        <f t="shared" ca="1" si="834"/>
        <v>342746.31091457687</v>
      </c>
      <c r="P1567" s="126">
        <f t="shared" ca="1" si="835"/>
        <v>67011</v>
      </c>
      <c r="Q1567" s="49">
        <f t="shared" si="852"/>
        <v>1</v>
      </c>
      <c r="R1567" s="49">
        <f t="shared" si="853"/>
        <v>0</v>
      </c>
      <c r="S1567" s="49">
        <f ca="1">OFFSET(V!$B$7,D1567,Q1567)*H1567</f>
        <v>9204.06</v>
      </c>
      <c r="T1567" s="49">
        <f ca="1">IF(R1567&gt;0,OFFSET(V!$I$7,D1567,R1567)*IF(R1567=1,H1567-9300,IF(R1567=2,H1567-18000,IF(R1567=3,H1567-45000,0))),0)</f>
        <v>0</v>
      </c>
      <c r="U1567" s="49">
        <f>IF(AND(I1567=1,H1567&gt;20000,H1567&lt;=45000),H1567*V!$G$7,0)+IF(AND(I1567=1,H1567&gt;45000,H1567&lt;=50000),V!$G$7/5000*(50000-H1567)*H1567,0)</f>
        <v>0</v>
      </c>
      <c r="V1567" s="50">
        <f t="shared" ca="1" si="836"/>
        <v>9204.06</v>
      </c>
      <c r="W1567" s="51">
        <v>0</v>
      </c>
      <c r="X1567" s="51">
        <v>0</v>
      </c>
      <c r="Y1567" s="52">
        <v>0</v>
      </c>
      <c r="Z1567" s="52">
        <v>6.4205788800922228E-4</v>
      </c>
      <c r="AA1567" s="52">
        <v>9753</v>
      </c>
      <c r="AB1567" s="138">
        <f t="shared" si="854"/>
        <v>8753</v>
      </c>
      <c r="AC1567" s="52">
        <v>32637.747832119665</v>
      </c>
      <c r="AD1567" s="138">
        <f t="shared" si="837"/>
        <v>0</v>
      </c>
      <c r="AE1567" s="138">
        <f t="shared" si="838"/>
        <v>1171</v>
      </c>
      <c r="AF1567" s="138">
        <f t="shared" si="839"/>
        <v>0</v>
      </c>
      <c r="AG1567" s="138">
        <f t="shared" si="840"/>
        <v>0</v>
      </c>
      <c r="AH1567" s="29"/>
      <c r="AI1567" s="29"/>
      <c r="AJ1567" s="15"/>
      <c r="AK1567" s="51">
        <f t="shared" ca="1" si="841"/>
        <v>775258.10386435944</v>
      </c>
      <c r="AL1567" s="15">
        <f t="shared" ca="1" si="842"/>
        <v>851473.16386435949</v>
      </c>
      <c r="AM1567" s="49">
        <f t="shared" ca="1" si="843"/>
        <v>5135.9268515763015</v>
      </c>
      <c r="AN1567" s="49">
        <f t="shared" ca="1" si="844"/>
        <v>0</v>
      </c>
      <c r="AO1567" s="15"/>
      <c r="AP1567" s="49">
        <f t="shared" ca="1" si="845"/>
        <v>18992.04920282165</v>
      </c>
      <c r="AQ1567" s="15">
        <f t="shared" si="855"/>
        <v>32637.747832119665</v>
      </c>
      <c r="AR1567" s="15">
        <f t="shared" si="856"/>
        <v>0</v>
      </c>
      <c r="AS1567" s="15"/>
      <c r="AT1567" s="15"/>
      <c r="AU1567" s="51">
        <f t="shared" si="846"/>
        <v>4376.5</v>
      </c>
      <c r="AV1567" s="51">
        <f t="shared" ca="1" si="847"/>
        <v>19112.447209245376</v>
      </c>
      <c r="AW1567" s="51">
        <f t="shared" ca="1" si="857"/>
        <v>0</v>
      </c>
      <c r="AX1567" s="15">
        <f t="shared" ca="1" si="858"/>
        <v>9843.2485799473616</v>
      </c>
      <c r="AY1567" s="51">
        <f t="shared" ca="1" si="859"/>
        <v>-346.66603783462028</v>
      </c>
      <c r="AZ1567" s="52">
        <f t="shared" ca="1" si="848"/>
        <v>0</v>
      </c>
      <c r="BA1567" s="52">
        <f t="shared" ca="1" si="849"/>
        <v>0</v>
      </c>
      <c r="BB1567" s="52">
        <f t="shared" si="860"/>
        <v>0</v>
      </c>
      <c r="BC1567" s="39">
        <f t="shared" si="861"/>
        <v>0</v>
      </c>
      <c r="BD1567" s="51">
        <f t="shared" ca="1" si="862"/>
        <v>0</v>
      </c>
      <c r="BE1567" s="15">
        <f t="shared" ca="1" si="863"/>
        <v>42134.330374232406</v>
      </c>
      <c r="BF1567" s="62">
        <v>-18135.128940379207</v>
      </c>
      <c r="BG1567" s="15">
        <f t="shared" ca="1" si="864"/>
        <v>880608.29214978893</v>
      </c>
      <c r="BH1567" s="15"/>
      <c r="BI1567" s="15"/>
    </row>
    <row r="1568" spans="1:61" ht="11.25" x14ac:dyDescent="0.2">
      <c r="A1568" s="60">
        <v>61253</v>
      </c>
      <c r="B1568" s="20"/>
      <c r="C1568" s="20">
        <v>1</v>
      </c>
      <c r="D1568" s="20">
        <f t="shared" si="850"/>
        <v>6</v>
      </c>
      <c r="E1568" s="47">
        <f t="shared" si="865"/>
        <v>4</v>
      </c>
      <c r="F1568" s="47">
        <f t="shared" si="866"/>
        <v>64</v>
      </c>
      <c r="G1568" s="61" t="s">
        <v>1648</v>
      </c>
      <c r="H1568" s="61">
        <v>4991</v>
      </c>
      <c r="I1568" s="48"/>
      <c r="J1568" s="29">
        <f t="shared" si="851"/>
        <v>8045.1940298507461</v>
      </c>
      <c r="K1568" s="125">
        <v>395762.6</v>
      </c>
      <c r="L1568" s="125">
        <v>939949.19</v>
      </c>
      <c r="M1568" s="125">
        <v>15479</v>
      </c>
      <c r="N1568" s="126">
        <f t="shared" si="833"/>
        <v>667008.2561</v>
      </c>
      <c r="O1568" s="126">
        <f t="shared" ca="1" si="834"/>
        <v>1460842.7308067065</v>
      </c>
      <c r="P1568" s="126">
        <f t="shared" ca="1" si="835"/>
        <v>238150</v>
      </c>
      <c r="Q1568" s="49">
        <f t="shared" si="852"/>
        <v>1</v>
      </c>
      <c r="R1568" s="49">
        <f t="shared" si="853"/>
        <v>0</v>
      </c>
      <c r="S1568" s="49">
        <f ca="1">OFFSET(V!$B$7,D1568,Q1568)*H1568</f>
        <v>39229.26</v>
      </c>
      <c r="T1568" s="49">
        <f ca="1">IF(R1568&gt;0,OFFSET(V!$I$7,D1568,R1568)*IF(R1568=1,H1568-9300,IF(R1568=2,H1568-18000,IF(R1568=3,H1568-45000,0))),0)</f>
        <v>0</v>
      </c>
      <c r="U1568" s="49">
        <f>IF(AND(I1568=1,H1568&gt;20000,H1568&lt;=45000),H1568*V!$G$7,0)+IF(AND(I1568=1,H1568&gt;45000,H1568&lt;=50000),V!$G$7/5000*(50000-H1568)*H1568,0)</f>
        <v>0</v>
      </c>
      <c r="V1568" s="50">
        <f t="shared" ca="1" si="836"/>
        <v>39229.26</v>
      </c>
      <c r="W1568" s="51">
        <v>11539.84</v>
      </c>
      <c r="X1568" s="51">
        <v>0</v>
      </c>
      <c r="Y1568" s="52">
        <v>8.9731324138137881E-4</v>
      </c>
      <c r="Z1568" s="52">
        <v>4.2099630552532652E-3</v>
      </c>
      <c r="AA1568" s="52">
        <v>70469</v>
      </c>
      <c r="AB1568" s="138">
        <f t="shared" si="854"/>
        <v>69469</v>
      </c>
      <c r="AC1568" s="52">
        <v>214005.17795355318</v>
      </c>
      <c r="AD1568" s="138">
        <f t="shared" si="837"/>
        <v>0</v>
      </c>
      <c r="AE1568" s="138">
        <f t="shared" si="838"/>
        <v>4991</v>
      </c>
      <c r="AF1568" s="138">
        <f t="shared" si="839"/>
        <v>0</v>
      </c>
      <c r="AG1568" s="138">
        <f t="shared" si="840"/>
        <v>0</v>
      </c>
      <c r="AH1568" s="29"/>
      <c r="AI1568" s="29"/>
      <c r="AJ1568" s="15"/>
      <c r="AK1568" s="51">
        <f t="shared" ca="1" si="841"/>
        <v>3304281.1241562916</v>
      </c>
      <c r="AL1568" s="15">
        <f t="shared" ca="1" si="842"/>
        <v>3593200.2241562912</v>
      </c>
      <c r="AM1568" s="49">
        <f t="shared" ca="1" si="843"/>
        <v>21890.188656035287</v>
      </c>
      <c r="AN1568" s="49">
        <f t="shared" ca="1" si="844"/>
        <v>1244.3872797021966</v>
      </c>
      <c r="AO1568" s="15"/>
      <c r="AP1568" s="49">
        <f t="shared" ca="1" si="845"/>
        <v>124530.5555474819</v>
      </c>
      <c r="AQ1568" s="15">
        <f t="shared" si="855"/>
        <v>214005.17795355318</v>
      </c>
      <c r="AR1568" s="15">
        <f t="shared" si="856"/>
        <v>0</v>
      </c>
      <c r="AS1568" s="15"/>
      <c r="AT1568" s="15"/>
      <c r="AU1568" s="51">
        <f t="shared" si="846"/>
        <v>34734.5</v>
      </c>
      <c r="AV1568" s="51">
        <f t="shared" ca="1" si="847"/>
        <v>81460.481657851124</v>
      </c>
      <c r="AW1568" s="51">
        <f t="shared" ca="1" si="857"/>
        <v>0</v>
      </c>
      <c r="AX1568" s="15">
        <f t="shared" ca="1" si="858"/>
        <v>26720.359251779824</v>
      </c>
      <c r="AY1568" s="51">
        <f t="shared" ca="1" si="859"/>
        <v>-941.05528231835899</v>
      </c>
      <c r="AZ1568" s="52">
        <f t="shared" ca="1" si="848"/>
        <v>0</v>
      </c>
      <c r="BA1568" s="52">
        <f t="shared" ca="1" si="849"/>
        <v>0</v>
      </c>
      <c r="BB1568" s="52">
        <f t="shared" si="860"/>
        <v>0</v>
      </c>
      <c r="BC1568" s="39">
        <f t="shared" si="861"/>
        <v>0</v>
      </c>
      <c r="BD1568" s="51">
        <f t="shared" ca="1" si="862"/>
        <v>0</v>
      </c>
      <c r="BE1568" s="15">
        <f t="shared" ca="1" si="863"/>
        <v>239784.48192301465</v>
      </c>
      <c r="BF1568" s="62">
        <v>-84508.631492514178</v>
      </c>
      <c r="BG1568" s="15">
        <f t="shared" ca="1" si="864"/>
        <v>3771610.6505225296</v>
      </c>
      <c r="BH1568" s="15"/>
      <c r="BI1568" s="15"/>
    </row>
    <row r="1569" spans="1:61" ht="11.25" x14ac:dyDescent="0.2">
      <c r="A1569" s="60">
        <v>61254</v>
      </c>
      <c r="B1569" s="20"/>
      <c r="C1569" s="20">
        <v>1</v>
      </c>
      <c r="D1569" s="20">
        <f t="shared" si="850"/>
        <v>6</v>
      </c>
      <c r="E1569" s="47">
        <f t="shared" si="865"/>
        <v>3</v>
      </c>
      <c r="F1569" s="47">
        <f t="shared" si="866"/>
        <v>63</v>
      </c>
      <c r="G1569" s="61" t="s">
        <v>1649</v>
      </c>
      <c r="H1569" s="61">
        <v>1210</v>
      </c>
      <c r="I1569" s="48"/>
      <c r="J1569" s="29">
        <f t="shared" si="851"/>
        <v>1950.4477611940299</v>
      </c>
      <c r="K1569" s="125">
        <v>94276.85</v>
      </c>
      <c r="L1569" s="125">
        <v>105993.08</v>
      </c>
      <c r="M1569" s="125">
        <v>21323</v>
      </c>
      <c r="N1569" s="126">
        <f t="shared" si="833"/>
        <v>130539.6332</v>
      </c>
      <c r="O1569" s="126">
        <f t="shared" ca="1" si="834"/>
        <v>354161.43143180019</v>
      </c>
      <c r="P1569" s="126">
        <f t="shared" ca="1" si="835"/>
        <v>67087</v>
      </c>
      <c r="Q1569" s="49">
        <f t="shared" si="852"/>
        <v>1</v>
      </c>
      <c r="R1569" s="49">
        <f t="shared" si="853"/>
        <v>0</v>
      </c>
      <c r="S1569" s="49">
        <f ca="1">OFFSET(V!$B$7,D1569,Q1569)*H1569</f>
        <v>9510.6</v>
      </c>
      <c r="T1569" s="49">
        <f ca="1">IF(R1569&gt;0,OFFSET(V!$I$7,D1569,R1569)*IF(R1569=1,H1569-9300,IF(R1569=2,H1569-18000,IF(R1569=3,H1569-45000,0))),0)</f>
        <v>0</v>
      </c>
      <c r="U1569" s="49">
        <f>IF(AND(I1569=1,H1569&gt;20000,H1569&lt;=45000),H1569*V!$G$7,0)+IF(AND(I1569=1,H1569&gt;45000,H1569&lt;=50000),V!$G$7/5000*(50000-H1569)*H1569,0)</f>
        <v>0</v>
      </c>
      <c r="V1569" s="50">
        <f t="shared" ca="1" si="836"/>
        <v>9510.6</v>
      </c>
      <c r="W1569" s="51">
        <v>0</v>
      </c>
      <c r="X1569" s="51">
        <v>0</v>
      </c>
      <c r="Y1569" s="52">
        <v>0</v>
      </c>
      <c r="Z1569" s="52">
        <v>1.1078940821772272E-3</v>
      </c>
      <c r="AA1569" s="52">
        <v>49181</v>
      </c>
      <c r="AB1569" s="138">
        <f t="shared" si="854"/>
        <v>48181</v>
      </c>
      <c r="AC1569" s="52">
        <v>56317.613028497872</v>
      </c>
      <c r="AD1569" s="138">
        <f t="shared" si="837"/>
        <v>0</v>
      </c>
      <c r="AE1569" s="138">
        <f t="shared" si="838"/>
        <v>1210</v>
      </c>
      <c r="AF1569" s="138">
        <f t="shared" si="839"/>
        <v>0</v>
      </c>
      <c r="AG1569" s="138">
        <f t="shared" si="840"/>
        <v>0</v>
      </c>
      <c r="AH1569" s="29"/>
      <c r="AI1569" s="29"/>
      <c r="AJ1569" s="15"/>
      <c r="AK1569" s="51">
        <f t="shared" ca="1" si="841"/>
        <v>801077.97239613568</v>
      </c>
      <c r="AL1569" s="15">
        <f t="shared" ca="1" si="842"/>
        <v>877675.57239613566</v>
      </c>
      <c r="AM1569" s="49">
        <f t="shared" ca="1" si="843"/>
        <v>5306.9782155485273</v>
      </c>
      <c r="AN1569" s="49">
        <f t="shared" ca="1" si="844"/>
        <v>0</v>
      </c>
      <c r="AO1569" s="15"/>
      <c r="AP1569" s="49">
        <f t="shared" ca="1" si="845"/>
        <v>32771.467048657461</v>
      </c>
      <c r="AQ1569" s="15">
        <f t="shared" si="855"/>
        <v>56317.613028497872</v>
      </c>
      <c r="AR1569" s="15">
        <f t="shared" si="856"/>
        <v>0</v>
      </c>
      <c r="AS1569" s="15"/>
      <c r="AT1569" s="15"/>
      <c r="AU1569" s="51">
        <f t="shared" si="846"/>
        <v>24090.5</v>
      </c>
      <c r="AV1569" s="51">
        <f t="shared" ca="1" si="847"/>
        <v>19748.98473372067</v>
      </c>
      <c r="AW1569" s="51">
        <f t="shared" ca="1" si="857"/>
        <v>0</v>
      </c>
      <c r="AX1569" s="15">
        <f t="shared" ca="1" si="858"/>
        <v>20293.338753880264</v>
      </c>
      <c r="AY1569" s="51">
        <f t="shared" ca="1" si="859"/>
        <v>-714.70422423092384</v>
      </c>
      <c r="AZ1569" s="52">
        <f t="shared" ca="1" si="848"/>
        <v>0</v>
      </c>
      <c r="BA1569" s="52">
        <f t="shared" ca="1" si="849"/>
        <v>0</v>
      </c>
      <c r="BB1569" s="52">
        <f t="shared" si="860"/>
        <v>0</v>
      </c>
      <c r="BC1569" s="39">
        <f t="shared" si="861"/>
        <v>0</v>
      </c>
      <c r="BD1569" s="51">
        <f t="shared" ca="1" si="862"/>
        <v>0</v>
      </c>
      <c r="BE1569" s="15">
        <f t="shared" ca="1" si="863"/>
        <v>75896.24755814721</v>
      </c>
      <c r="BF1569" s="62">
        <v>-20094.0233215564</v>
      </c>
      <c r="BG1569" s="15">
        <f t="shared" ca="1" si="864"/>
        <v>938784.774848275</v>
      </c>
      <c r="BH1569" s="15"/>
      <c r="BI1569" s="15"/>
    </row>
    <row r="1570" spans="1:61" ht="11.25" x14ac:dyDescent="0.2">
      <c r="A1570" s="60">
        <v>61255</v>
      </c>
      <c r="B1570" s="20"/>
      <c r="C1570" s="20">
        <v>1</v>
      </c>
      <c r="D1570" s="20">
        <f t="shared" si="850"/>
        <v>6</v>
      </c>
      <c r="E1570" s="47">
        <f t="shared" si="865"/>
        <v>4</v>
      </c>
      <c r="F1570" s="47">
        <f t="shared" si="866"/>
        <v>64</v>
      </c>
      <c r="G1570" s="61" t="s">
        <v>1650</v>
      </c>
      <c r="H1570" s="61">
        <v>4855</v>
      </c>
      <c r="I1570" s="48"/>
      <c r="J1570" s="29">
        <f t="shared" si="851"/>
        <v>7825.9701492537315</v>
      </c>
      <c r="K1570" s="125">
        <v>638386.6</v>
      </c>
      <c r="L1570" s="125">
        <v>994380.46</v>
      </c>
      <c r="M1570" s="125">
        <v>0</v>
      </c>
      <c r="N1570" s="126">
        <f t="shared" si="833"/>
        <v>847446.73139999993</v>
      </c>
      <c r="O1570" s="126">
        <f t="shared" ca="1" si="834"/>
        <v>1421036.1566953636</v>
      </c>
      <c r="P1570" s="126">
        <f t="shared" ca="1" si="835"/>
        <v>172077</v>
      </c>
      <c r="Q1570" s="49">
        <f t="shared" si="852"/>
        <v>1</v>
      </c>
      <c r="R1570" s="49">
        <f t="shared" si="853"/>
        <v>0</v>
      </c>
      <c r="S1570" s="49">
        <f ca="1">OFFSET(V!$B$7,D1570,Q1570)*H1570</f>
        <v>38160.300000000003</v>
      </c>
      <c r="T1570" s="49">
        <f ca="1">IF(R1570&gt;0,OFFSET(V!$I$7,D1570,R1570)*IF(R1570=1,H1570-9300,IF(R1570=2,H1570-18000,IF(R1570=3,H1570-45000,0))),0)</f>
        <v>0</v>
      </c>
      <c r="U1570" s="49">
        <f>IF(AND(I1570=1,H1570&gt;20000,H1570&lt;=45000),H1570*V!$G$7,0)+IF(AND(I1570=1,H1570&gt;45000,H1570&lt;=50000),V!$G$7/5000*(50000-H1570)*H1570,0)</f>
        <v>0</v>
      </c>
      <c r="V1570" s="50">
        <f t="shared" ca="1" si="836"/>
        <v>38160.300000000003</v>
      </c>
      <c r="W1570" s="51">
        <v>13378.560000000001</v>
      </c>
      <c r="X1570" s="51">
        <v>0</v>
      </c>
      <c r="Y1570" s="52">
        <v>0</v>
      </c>
      <c r="Z1570" s="52">
        <v>8.2134495842441663E-3</v>
      </c>
      <c r="AA1570" s="52">
        <v>436133</v>
      </c>
      <c r="AB1570" s="138">
        <f t="shared" si="854"/>
        <v>435133</v>
      </c>
      <c r="AC1570" s="52">
        <v>417514.52846964909</v>
      </c>
      <c r="AD1570" s="138">
        <f t="shared" si="837"/>
        <v>0</v>
      </c>
      <c r="AE1570" s="138">
        <f t="shared" si="838"/>
        <v>4855</v>
      </c>
      <c r="AF1570" s="138">
        <f t="shared" si="839"/>
        <v>0</v>
      </c>
      <c r="AG1570" s="138">
        <f t="shared" si="840"/>
        <v>0</v>
      </c>
      <c r="AH1570" s="29"/>
      <c r="AI1570" s="29"/>
      <c r="AJ1570" s="15"/>
      <c r="AK1570" s="51">
        <f t="shared" ca="1" si="841"/>
        <v>3214242.6082506105</v>
      </c>
      <c r="AL1570" s="15">
        <f t="shared" ca="1" si="842"/>
        <v>3437858.4682506104</v>
      </c>
      <c r="AM1570" s="49">
        <f t="shared" ca="1" si="843"/>
        <v>21293.70184833727</v>
      </c>
      <c r="AN1570" s="49">
        <f t="shared" ca="1" si="844"/>
        <v>0</v>
      </c>
      <c r="AO1570" s="15"/>
      <c r="AP1570" s="49">
        <f t="shared" ca="1" si="845"/>
        <v>242953.54288462483</v>
      </c>
      <c r="AQ1570" s="15">
        <f t="shared" si="855"/>
        <v>417514.52846964909</v>
      </c>
      <c r="AR1570" s="15">
        <f t="shared" si="856"/>
        <v>0</v>
      </c>
      <c r="AS1570" s="15"/>
      <c r="AT1570" s="15"/>
      <c r="AU1570" s="51">
        <f t="shared" si="846"/>
        <v>217566.5</v>
      </c>
      <c r="AV1570" s="51">
        <f t="shared" ca="1" si="847"/>
        <v>79240.761059680866</v>
      </c>
      <c r="AW1570" s="51">
        <f t="shared" ca="1" si="857"/>
        <v>0</v>
      </c>
      <c r="AX1570" s="15">
        <f t="shared" ca="1" si="858"/>
        <v>122246.27547465655</v>
      </c>
      <c r="AY1570" s="51">
        <f t="shared" ca="1" si="859"/>
        <v>-4305.3501711998142</v>
      </c>
      <c r="AZ1570" s="52">
        <f t="shared" ca="1" si="848"/>
        <v>0</v>
      </c>
      <c r="BA1570" s="52">
        <f t="shared" ca="1" si="849"/>
        <v>0</v>
      </c>
      <c r="BB1570" s="52">
        <f t="shared" si="860"/>
        <v>0</v>
      </c>
      <c r="BC1570" s="39">
        <f t="shared" si="861"/>
        <v>0</v>
      </c>
      <c r="BD1570" s="51">
        <f t="shared" ca="1" si="862"/>
        <v>0</v>
      </c>
      <c r="BE1570" s="15">
        <f t="shared" ca="1" si="863"/>
        <v>535455.45377310587</v>
      </c>
      <c r="BF1570" s="62">
        <v>-99541.41752355799</v>
      </c>
      <c r="BG1570" s="15">
        <f t="shared" ca="1" si="864"/>
        <v>3895066.206348496</v>
      </c>
      <c r="BH1570" s="15"/>
      <c r="BI1570" s="15"/>
    </row>
    <row r="1571" spans="1:61" ht="11.25" x14ac:dyDescent="0.2">
      <c r="A1571" s="60">
        <v>61256</v>
      </c>
      <c r="B1571" s="20"/>
      <c r="C1571" s="20">
        <v>1</v>
      </c>
      <c r="D1571" s="20">
        <f t="shared" si="850"/>
        <v>6</v>
      </c>
      <c r="E1571" s="47">
        <f t="shared" si="865"/>
        <v>3</v>
      </c>
      <c r="F1571" s="47">
        <f t="shared" si="866"/>
        <v>63</v>
      </c>
      <c r="G1571" s="61" t="s">
        <v>1651</v>
      </c>
      <c r="H1571" s="61">
        <v>1363</v>
      </c>
      <c r="I1571" s="48"/>
      <c r="J1571" s="29">
        <f t="shared" si="851"/>
        <v>2197.0746268656717</v>
      </c>
      <c r="K1571" s="125">
        <v>119307.54999999999</v>
      </c>
      <c r="L1571" s="125">
        <v>317524.87</v>
      </c>
      <c r="M1571" s="125">
        <v>10190</v>
      </c>
      <c r="N1571" s="126">
        <f t="shared" si="833"/>
        <v>219926.13529999999</v>
      </c>
      <c r="O1571" s="126">
        <f t="shared" ca="1" si="834"/>
        <v>398943.82730706088</v>
      </c>
      <c r="P1571" s="126">
        <f t="shared" ca="1" si="835"/>
        <v>53705</v>
      </c>
      <c r="Q1571" s="49">
        <f t="shared" si="852"/>
        <v>1</v>
      </c>
      <c r="R1571" s="49">
        <f t="shared" si="853"/>
        <v>0</v>
      </c>
      <c r="S1571" s="49">
        <f ca="1">OFFSET(V!$B$7,D1571,Q1571)*H1571</f>
        <v>10713.18</v>
      </c>
      <c r="T1571" s="49">
        <f ca="1">IF(R1571&gt;0,OFFSET(V!$I$7,D1571,R1571)*IF(R1571=1,H1571-9300,IF(R1571=2,H1571-18000,IF(R1571=3,H1571-45000,0))),0)</f>
        <v>0</v>
      </c>
      <c r="U1571" s="49">
        <f>IF(AND(I1571=1,H1571&gt;20000,H1571&lt;=45000),H1571*V!$G$7,0)+IF(AND(I1571=1,H1571&gt;45000,H1571&lt;=50000),V!$G$7/5000*(50000-H1571)*H1571,0)</f>
        <v>0</v>
      </c>
      <c r="V1571" s="50">
        <f t="shared" ca="1" si="836"/>
        <v>10713.18</v>
      </c>
      <c r="W1571" s="51">
        <v>0</v>
      </c>
      <c r="X1571" s="51">
        <v>0</v>
      </c>
      <c r="Y1571" s="52">
        <v>0</v>
      </c>
      <c r="Z1571" s="52">
        <v>9.1889624453591408E-4</v>
      </c>
      <c r="AA1571" s="52">
        <v>3345</v>
      </c>
      <c r="AB1571" s="138">
        <f t="shared" si="854"/>
        <v>2345</v>
      </c>
      <c r="AC1571" s="52">
        <v>46710.280292692478</v>
      </c>
      <c r="AD1571" s="138">
        <f t="shared" si="837"/>
        <v>0</v>
      </c>
      <c r="AE1571" s="138">
        <f t="shared" si="838"/>
        <v>1363</v>
      </c>
      <c r="AF1571" s="138">
        <f t="shared" si="839"/>
        <v>0</v>
      </c>
      <c r="AG1571" s="138">
        <f t="shared" si="840"/>
        <v>0</v>
      </c>
      <c r="AH1571" s="29"/>
      <c r="AI1571" s="29"/>
      <c r="AJ1571" s="15"/>
      <c r="AK1571" s="51">
        <f t="shared" ca="1" si="841"/>
        <v>902371.30279002723</v>
      </c>
      <c r="AL1571" s="15">
        <f t="shared" ca="1" si="842"/>
        <v>966789.48279002728</v>
      </c>
      <c r="AM1571" s="49">
        <f t="shared" ca="1" si="843"/>
        <v>5978.0258742087954</v>
      </c>
      <c r="AN1571" s="49">
        <f t="shared" ca="1" si="844"/>
        <v>0</v>
      </c>
      <c r="AO1571" s="15"/>
      <c r="AP1571" s="49">
        <f t="shared" ca="1" si="845"/>
        <v>27180.917818213056</v>
      </c>
      <c r="AQ1571" s="15">
        <f t="shared" si="855"/>
        <v>46710.280292692478</v>
      </c>
      <c r="AR1571" s="15">
        <f t="shared" si="856"/>
        <v>0</v>
      </c>
      <c r="AS1571" s="15"/>
      <c r="AT1571" s="15"/>
      <c r="AU1571" s="51">
        <f t="shared" si="846"/>
        <v>1172.5</v>
      </c>
      <c r="AV1571" s="51">
        <f t="shared" ca="1" si="847"/>
        <v>22246.170406662208</v>
      </c>
      <c r="AW1571" s="51">
        <f t="shared" ca="1" si="857"/>
        <v>0</v>
      </c>
      <c r="AX1571" s="15">
        <f t="shared" ca="1" si="858"/>
        <v>3889.3079321827827</v>
      </c>
      <c r="AY1571" s="51">
        <f t="shared" ca="1" si="859"/>
        <v>-136.97621875722004</v>
      </c>
      <c r="AZ1571" s="52">
        <f t="shared" ca="1" si="848"/>
        <v>0</v>
      </c>
      <c r="BA1571" s="52">
        <f t="shared" ca="1" si="849"/>
        <v>0</v>
      </c>
      <c r="BB1571" s="52">
        <f t="shared" si="860"/>
        <v>0</v>
      </c>
      <c r="BC1571" s="39">
        <f t="shared" si="861"/>
        <v>0</v>
      </c>
      <c r="BD1571" s="51">
        <f t="shared" ca="1" si="862"/>
        <v>0</v>
      </c>
      <c r="BE1571" s="15">
        <f t="shared" ca="1" si="863"/>
        <v>50462.612006118041</v>
      </c>
      <c r="BF1571" s="62">
        <v>-23137.571364249823</v>
      </c>
      <c r="BG1571" s="15">
        <f t="shared" ca="1" si="864"/>
        <v>1000092.5493061043</v>
      </c>
      <c r="BH1571" s="15"/>
      <c r="BI1571" s="15"/>
    </row>
    <row r="1572" spans="1:61" ht="11.25" x14ac:dyDescent="0.2">
      <c r="A1572" s="60">
        <v>61257</v>
      </c>
      <c r="B1572" s="20"/>
      <c r="C1572" s="20">
        <v>1</v>
      </c>
      <c r="D1572" s="20">
        <f t="shared" si="850"/>
        <v>6</v>
      </c>
      <c r="E1572" s="47">
        <f t="shared" si="865"/>
        <v>4</v>
      </c>
      <c r="F1572" s="47">
        <f t="shared" si="866"/>
        <v>64</v>
      </c>
      <c r="G1572" s="61" t="s">
        <v>1652</v>
      </c>
      <c r="H1572" s="61">
        <v>4155</v>
      </c>
      <c r="I1572" s="48"/>
      <c r="J1572" s="29">
        <f t="shared" si="851"/>
        <v>6697.6119402985078</v>
      </c>
      <c r="K1572" s="125">
        <v>329803.95</v>
      </c>
      <c r="L1572" s="125">
        <v>464308.61</v>
      </c>
      <c r="M1572" s="125">
        <v>79442</v>
      </c>
      <c r="N1572" s="126">
        <f t="shared" si="833"/>
        <v>497981.20189999999</v>
      </c>
      <c r="O1572" s="126">
        <f t="shared" ca="1" si="834"/>
        <v>1216149.378181099</v>
      </c>
      <c r="P1572" s="126">
        <f t="shared" ca="1" si="835"/>
        <v>215450</v>
      </c>
      <c r="Q1572" s="49">
        <f t="shared" si="852"/>
        <v>1</v>
      </c>
      <c r="R1572" s="49">
        <f t="shared" si="853"/>
        <v>0</v>
      </c>
      <c r="S1572" s="49">
        <f ca="1">OFFSET(V!$B$7,D1572,Q1572)*H1572</f>
        <v>32658.300000000003</v>
      </c>
      <c r="T1572" s="49">
        <f ca="1">IF(R1572&gt;0,OFFSET(V!$I$7,D1572,R1572)*IF(R1572=1,H1572-9300,IF(R1572=2,H1572-18000,IF(R1572=3,H1572-45000,0))),0)</f>
        <v>0</v>
      </c>
      <c r="U1572" s="49">
        <f>IF(AND(I1572=1,H1572&gt;20000,H1572&lt;=45000),H1572*V!$G$7,0)+IF(AND(I1572=1,H1572&gt;45000,H1572&lt;=50000),V!$G$7/5000*(50000-H1572)*H1572,0)</f>
        <v>0</v>
      </c>
      <c r="V1572" s="50">
        <f t="shared" ca="1" si="836"/>
        <v>32658.300000000003</v>
      </c>
      <c r="W1572" s="51">
        <v>10949.12</v>
      </c>
      <c r="X1572" s="51">
        <v>0</v>
      </c>
      <c r="Y1572" s="52">
        <v>0</v>
      </c>
      <c r="Z1572" s="52">
        <v>4.6119536906454837E-3</v>
      </c>
      <c r="AA1572" s="52">
        <v>148265</v>
      </c>
      <c r="AB1572" s="138">
        <f t="shared" si="854"/>
        <v>147265</v>
      </c>
      <c r="AC1572" s="52">
        <v>234439.57995036553</v>
      </c>
      <c r="AD1572" s="138">
        <f t="shared" si="837"/>
        <v>0</v>
      </c>
      <c r="AE1572" s="138">
        <f t="shared" si="838"/>
        <v>4155</v>
      </c>
      <c r="AF1572" s="138">
        <f t="shared" si="839"/>
        <v>0</v>
      </c>
      <c r="AG1572" s="138">
        <f t="shared" si="840"/>
        <v>0</v>
      </c>
      <c r="AH1572" s="29"/>
      <c r="AI1572" s="29"/>
      <c r="AJ1572" s="15"/>
      <c r="AK1572" s="51">
        <f t="shared" ca="1" si="841"/>
        <v>2750809.0705007799</v>
      </c>
      <c r="AL1572" s="15">
        <f t="shared" ca="1" si="842"/>
        <v>3009866.4905007798</v>
      </c>
      <c r="AM1572" s="49">
        <f t="shared" ca="1" si="843"/>
        <v>18223.549161656305</v>
      </c>
      <c r="AN1572" s="49">
        <f t="shared" ca="1" si="844"/>
        <v>0</v>
      </c>
      <c r="AO1572" s="15"/>
      <c r="AP1572" s="49">
        <f t="shared" ca="1" si="845"/>
        <v>136421.42406420494</v>
      </c>
      <c r="AQ1572" s="15">
        <f t="shared" si="855"/>
        <v>234439.57995036553</v>
      </c>
      <c r="AR1572" s="15">
        <f t="shared" si="856"/>
        <v>0</v>
      </c>
      <c r="AS1572" s="15"/>
      <c r="AT1572" s="15"/>
      <c r="AU1572" s="51">
        <f t="shared" si="846"/>
        <v>73632.5</v>
      </c>
      <c r="AV1572" s="51">
        <f t="shared" ca="1" si="847"/>
        <v>67815.728569098661</v>
      </c>
      <c r="AW1572" s="51">
        <f t="shared" ca="1" si="857"/>
        <v>0</v>
      </c>
      <c r="AX1572" s="15">
        <f t="shared" ca="1" si="858"/>
        <v>43430.072682938073</v>
      </c>
      <c r="AY1572" s="51">
        <f t="shared" ca="1" si="859"/>
        <v>-1529.5490200801403</v>
      </c>
      <c r="AZ1572" s="52">
        <f t="shared" ca="1" si="848"/>
        <v>0</v>
      </c>
      <c r="BA1572" s="52">
        <f t="shared" ca="1" si="849"/>
        <v>0</v>
      </c>
      <c r="BB1572" s="52">
        <f t="shared" si="860"/>
        <v>0</v>
      </c>
      <c r="BC1572" s="39">
        <f t="shared" si="861"/>
        <v>0</v>
      </c>
      <c r="BD1572" s="51">
        <f t="shared" ca="1" si="862"/>
        <v>0</v>
      </c>
      <c r="BE1572" s="15">
        <f t="shared" ca="1" si="863"/>
        <v>276340.10361322347</v>
      </c>
      <c r="BF1572" s="62">
        <v>-69979.611398991823</v>
      </c>
      <c r="BG1572" s="15">
        <f t="shared" ca="1" si="864"/>
        <v>3234450.5318766679</v>
      </c>
      <c r="BH1572" s="15"/>
      <c r="BI1572" s="15"/>
    </row>
    <row r="1573" spans="1:61" ht="11.25" x14ac:dyDescent="0.2">
      <c r="A1573" s="60">
        <v>61258</v>
      </c>
      <c r="B1573" s="20"/>
      <c r="C1573" s="20">
        <v>1</v>
      </c>
      <c r="D1573" s="20">
        <f t="shared" si="850"/>
        <v>6</v>
      </c>
      <c r="E1573" s="47">
        <f t="shared" si="865"/>
        <v>4</v>
      </c>
      <c r="F1573" s="47">
        <f t="shared" si="866"/>
        <v>64</v>
      </c>
      <c r="G1573" s="61" t="s">
        <v>1653</v>
      </c>
      <c r="H1573" s="61">
        <v>2955</v>
      </c>
      <c r="I1573" s="48"/>
      <c r="J1573" s="29">
        <f t="shared" si="851"/>
        <v>4763.2835820895525</v>
      </c>
      <c r="K1573" s="125">
        <v>199635.75</v>
      </c>
      <c r="L1573" s="125">
        <v>406104.26</v>
      </c>
      <c r="M1573" s="125">
        <v>31884</v>
      </c>
      <c r="N1573" s="126">
        <f t="shared" si="833"/>
        <v>334002.40139999997</v>
      </c>
      <c r="O1573" s="126">
        <f t="shared" ca="1" si="834"/>
        <v>864914.90072807402</v>
      </c>
      <c r="P1573" s="126">
        <f t="shared" ca="1" si="835"/>
        <v>159274</v>
      </c>
      <c r="Q1573" s="49">
        <f t="shared" si="852"/>
        <v>1</v>
      </c>
      <c r="R1573" s="49">
        <f t="shared" si="853"/>
        <v>0</v>
      </c>
      <c r="S1573" s="49">
        <f ca="1">OFFSET(V!$B$7,D1573,Q1573)*H1573</f>
        <v>23226.3</v>
      </c>
      <c r="T1573" s="49">
        <f ca="1">IF(R1573&gt;0,OFFSET(V!$I$7,D1573,R1573)*IF(R1573=1,H1573-9300,IF(R1573=2,H1573-18000,IF(R1573=3,H1573-45000,0))),0)</f>
        <v>0</v>
      </c>
      <c r="U1573" s="49">
        <f>IF(AND(I1573=1,H1573&gt;20000,H1573&lt;=45000),H1573*V!$G$7,0)+IF(AND(I1573=1,H1573&gt;45000,H1573&lt;=50000),V!$G$7/5000*(50000-H1573)*H1573,0)</f>
        <v>0</v>
      </c>
      <c r="V1573" s="50">
        <f t="shared" ca="1" si="836"/>
        <v>23226.3</v>
      </c>
      <c r="W1573" s="51">
        <v>0</v>
      </c>
      <c r="X1573" s="51">
        <v>0</v>
      </c>
      <c r="Y1573" s="52">
        <v>0</v>
      </c>
      <c r="Z1573" s="52">
        <v>2.383147588330357E-3</v>
      </c>
      <c r="AA1573" s="52">
        <v>38205</v>
      </c>
      <c r="AB1573" s="138">
        <f t="shared" si="854"/>
        <v>37205</v>
      </c>
      <c r="AC1573" s="52">
        <v>121142.6126635066</v>
      </c>
      <c r="AD1573" s="138">
        <f t="shared" si="837"/>
        <v>0</v>
      </c>
      <c r="AE1573" s="138">
        <f t="shared" si="838"/>
        <v>2955</v>
      </c>
      <c r="AF1573" s="138">
        <f t="shared" si="839"/>
        <v>0</v>
      </c>
      <c r="AG1573" s="138">
        <f t="shared" si="840"/>
        <v>0</v>
      </c>
      <c r="AH1573" s="29"/>
      <c r="AI1573" s="29"/>
      <c r="AJ1573" s="15"/>
      <c r="AK1573" s="51">
        <f t="shared" ca="1" si="841"/>
        <v>1956351.5772153563</v>
      </c>
      <c r="AL1573" s="15">
        <f t="shared" ca="1" si="842"/>
        <v>2138851.8772153561</v>
      </c>
      <c r="AM1573" s="49">
        <f t="shared" ca="1" si="843"/>
        <v>12960.43027020322</v>
      </c>
      <c r="AN1573" s="49">
        <f t="shared" ca="1" si="844"/>
        <v>0</v>
      </c>
      <c r="AO1573" s="15"/>
      <c r="AP1573" s="49">
        <f t="shared" ca="1" si="845"/>
        <v>70493.419830870116</v>
      </c>
      <c r="AQ1573" s="15">
        <f t="shared" si="855"/>
        <v>121142.6126635066</v>
      </c>
      <c r="AR1573" s="15">
        <f t="shared" si="856"/>
        <v>0</v>
      </c>
      <c r="AS1573" s="15"/>
      <c r="AT1573" s="15"/>
      <c r="AU1573" s="51">
        <f t="shared" si="846"/>
        <v>18602.5</v>
      </c>
      <c r="AV1573" s="51">
        <f t="shared" ca="1" si="847"/>
        <v>48229.958585243454</v>
      </c>
      <c r="AW1573" s="51">
        <f t="shared" ca="1" si="857"/>
        <v>0</v>
      </c>
      <c r="AX1573" s="15">
        <f t="shared" ca="1" si="858"/>
        <v>16183.265752606952</v>
      </c>
      <c r="AY1573" s="51">
        <f t="shared" ca="1" si="859"/>
        <v>-569.95295527840449</v>
      </c>
      <c r="AZ1573" s="52">
        <f t="shared" ca="1" si="848"/>
        <v>0</v>
      </c>
      <c r="BA1573" s="52">
        <f t="shared" ca="1" si="849"/>
        <v>0</v>
      </c>
      <c r="BB1573" s="52">
        <f t="shared" si="860"/>
        <v>0</v>
      </c>
      <c r="BC1573" s="39">
        <f t="shared" si="861"/>
        <v>0</v>
      </c>
      <c r="BD1573" s="51">
        <f t="shared" ca="1" si="862"/>
        <v>0</v>
      </c>
      <c r="BE1573" s="15">
        <f t="shared" ca="1" si="863"/>
        <v>136755.92546083516</v>
      </c>
      <c r="BF1573" s="62">
        <v>-55719.84702222512</v>
      </c>
      <c r="BG1573" s="15">
        <f t="shared" ca="1" si="864"/>
        <v>2232848.3859241693</v>
      </c>
      <c r="BH1573" s="15"/>
      <c r="BI1573" s="15"/>
    </row>
    <row r="1574" spans="1:61" ht="11.25" x14ac:dyDescent="0.2">
      <c r="A1574" s="60">
        <v>61259</v>
      </c>
      <c r="B1574" s="20"/>
      <c r="C1574" s="20">
        <v>1</v>
      </c>
      <c r="D1574" s="20">
        <f t="shared" si="850"/>
        <v>6</v>
      </c>
      <c r="E1574" s="47">
        <f t="shared" si="865"/>
        <v>5</v>
      </c>
      <c r="F1574" s="47">
        <f t="shared" si="866"/>
        <v>65</v>
      </c>
      <c r="G1574" s="61" t="s">
        <v>1654</v>
      </c>
      <c r="H1574" s="61">
        <v>7975</v>
      </c>
      <c r="I1574" s="48"/>
      <c r="J1574" s="29">
        <f t="shared" si="851"/>
        <v>12855.223880597016</v>
      </c>
      <c r="K1574" s="125">
        <v>975027.00000000012</v>
      </c>
      <c r="L1574" s="125">
        <v>4082400.76</v>
      </c>
      <c r="M1574" s="125">
        <v>0</v>
      </c>
      <c r="N1574" s="126">
        <f t="shared" si="833"/>
        <v>2294155.7363999998</v>
      </c>
      <c r="O1574" s="126">
        <f t="shared" ca="1" si="834"/>
        <v>2334245.7980732284</v>
      </c>
      <c r="P1574" s="126">
        <f t="shared" ca="1" si="835"/>
        <v>12027</v>
      </c>
      <c r="Q1574" s="49">
        <f t="shared" si="852"/>
        <v>1</v>
      </c>
      <c r="R1574" s="49">
        <f t="shared" si="853"/>
        <v>0</v>
      </c>
      <c r="S1574" s="49">
        <f ca="1">OFFSET(V!$B$7,D1574,Q1574)*H1574</f>
        <v>62683.5</v>
      </c>
      <c r="T1574" s="49">
        <f ca="1">IF(R1574&gt;0,OFFSET(V!$I$7,D1574,R1574)*IF(R1574=1,H1574-9300,IF(R1574=2,H1574-18000,IF(R1574=3,H1574-45000,0))),0)</f>
        <v>0</v>
      </c>
      <c r="U1574" s="49">
        <f>IF(AND(I1574=1,H1574&gt;20000,H1574&lt;=45000),H1574*V!$G$7,0)+IF(AND(I1574=1,H1574&gt;45000,H1574&lt;=50000),V!$G$7/5000*(50000-H1574)*H1574,0)</f>
        <v>0</v>
      </c>
      <c r="V1574" s="50">
        <f t="shared" ca="1" si="836"/>
        <v>62683.5</v>
      </c>
      <c r="W1574" s="51">
        <v>41862.479999999996</v>
      </c>
      <c r="X1574" s="51">
        <v>0</v>
      </c>
      <c r="Y1574" s="52">
        <v>1.3110760819255633E-2</v>
      </c>
      <c r="Z1574" s="52">
        <v>1.0383611406868557E-2</v>
      </c>
      <c r="AA1574" s="52">
        <v>5405</v>
      </c>
      <c r="AB1574" s="138">
        <f t="shared" si="854"/>
        <v>4405</v>
      </c>
      <c r="AC1574" s="52">
        <v>527830.42933229951</v>
      </c>
      <c r="AD1574" s="138">
        <f t="shared" si="837"/>
        <v>0</v>
      </c>
      <c r="AE1574" s="138">
        <f t="shared" si="838"/>
        <v>7975</v>
      </c>
      <c r="AF1574" s="138">
        <f t="shared" si="839"/>
        <v>0</v>
      </c>
      <c r="AG1574" s="138">
        <f t="shared" si="840"/>
        <v>0</v>
      </c>
      <c r="AH1574" s="29"/>
      <c r="AI1574" s="29"/>
      <c r="AJ1574" s="15"/>
      <c r="AK1574" s="51">
        <f t="shared" ca="1" si="841"/>
        <v>5279832.0907927128</v>
      </c>
      <c r="AL1574" s="15">
        <f t="shared" ca="1" si="842"/>
        <v>5396405.0707927132</v>
      </c>
      <c r="AM1574" s="49">
        <f t="shared" ca="1" si="843"/>
        <v>34977.810966115292</v>
      </c>
      <c r="AN1574" s="49">
        <f t="shared" ca="1" si="844"/>
        <v>18181.904867004479</v>
      </c>
      <c r="AO1574" s="15"/>
      <c r="AP1574" s="49">
        <f t="shared" ca="1" si="845"/>
        <v>307146.8514368523</v>
      </c>
      <c r="AQ1574" s="15">
        <f t="shared" si="855"/>
        <v>527830.42933229951</v>
      </c>
      <c r="AR1574" s="15">
        <f t="shared" si="856"/>
        <v>0</v>
      </c>
      <c r="AS1574" s="15"/>
      <c r="AT1574" s="15"/>
      <c r="AU1574" s="51">
        <f t="shared" si="846"/>
        <v>2202.5</v>
      </c>
      <c r="AV1574" s="51">
        <f t="shared" ca="1" si="847"/>
        <v>130163.76301770442</v>
      </c>
      <c r="AW1574" s="51">
        <f t="shared" ca="1" si="857"/>
        <v>35534.271944512788</v>
      </c>
      <c r="AX1574" s="15">
        <f t="shared" ca="1" si="858"/>
        <v>0</v>
      </c>
      <c r="AY1574" s="51">
        <f t="shared" ca="1" si="859"/>
        <v>0</v>
      </c>
      <c r="AZ1574" s="52">
        <f t="shared" ca="1" si="848"/>
        <v>0</v>
      </c>
      <c r="BA1574" s="52">
        <f t="shared" ca="1" si="849"/>
        <v>0</v>
      </c>
      <c r="BB1574" s="52">
        <f t="shared" si="860"/>
        <v>0</v>
      </c>
      <c r="BC1574" s="39">
        <f t="shared" si="861"/>
        <v>0</v>
      </c>
      <c r="BD1574" s="51">
        <f t="shared" ca="1" si="862"/>
        <v>0</v>
      </c>
      <c r="BE1574" s="15">
        <f t="shared" ca="1" si="863"/>
        <v>475047.38639906951</v>
      </c>
      <c r="BF1574" s="62">
        <v>-187948.03338391875</v>
      </c>
      <c r="BG1574" s="15">
        <f t="shared" ca="1" si="864"/>
        <v>5736664.1396409841</v>
      </c>
      <c r="BH1574" s="15"/>
      <c r="BI1574" s="15"/>
    </row>
    <row r="1575" spans="1:61" ht="11.25" x14ac:dyDescent="0.2">
      <c r="A1575" s="60">
        <v>61260</v>
      </c>
      <c r="B1575" s="20"/>
      <c r="C1575" s="20">
        <v>1</v>
      </c>
      <c r="D1575" s="20">
        <f t="shared" si="850"/>
        <v>6</v>
      </c>
      <c r="E1575" s="47">
        <f t="shared" si="865"/>
        <v>3</v>
      </c>
      <c r="F1575" s="47">
        <f t="shared" si="866"/>
        <v>63</v>
      </c>
      <c r="G1575" s="61" t="s">
        <v>1655</v>
      </c>
      <c r="H1575" s="61">
        <v>1181</v>
      </c>
      <c r="I1575" s="48"/>
      <c r="J1575" s="29">
        <f t="shared" si="851"/>
        <v>1903.7014925373135</v>
      </c>
      <c r="K1575" s="125">
        <v>74837.600000000006</v>
      </c>
      <c r="L1575" s="125">
        <v>162191.16</v>
      </c>
      <c r="M1575" s="125">
        <v>0</v>
      </c>
      <c r="N1575" s="126">
        <f t="shared" si="833"/>
        <v>117137.6244</v>
      </c>
      <c r="O1575" s="126">
        <f t="shared" ca="1" si="834"/>
        <v>345673.26489335211</v>
      </c>
      <c r="P1575" s="126">
        <f t="shared" ca="1" si="835"/>
        <v>68561</v>
      </c>
      <c r="Q1575" s="49">
        <f t="shared" si="852"/>
        <v>1</v>
      </c>
      <c r="R1575" s="49">
        <f t="shared" si="853"/>
        <v>0</v>
      </c>
      <c r="S1575" s="49">
        <f ca="1">OFFSET(V!$B$7,D1575,Q1575)*H1575</f>
        <v>9282.66</v>
      </c>
      <c r="T1575" s="49">
        <f ca="1">IF(R1575&gt;0,OFFSET(V!$I$7,D1575,R1575)*IF(R1575=1,H1575-9300,IF(R1575=2,H1575-18000,IF(R1575=3,H1575-45000,0))),0)</f>
        <v>0</v>
      </c>
      <c r="U1575" s="49">
        <f>IF(AND(I1575=1,H1575&gt;20000,H1575&lt;=45000),H1575*V!$G$7,0)+IF(AND(I1575=1,H1575&gt;45000,H1575&lt;=50000),V!$G$7/5000*(50000-H1575)*H1575,0)</f>
        <v>0</v>
      </c>
      <c r="V1575" s="50">
        <f t="shared" ca="1" si="836"/>
        <v>9282.66</v>
      </c>
      <c r="W1575" s="51">
        <v>0</v>
      </c>
      <c r="X1575" s="51">
        <v>0</v>
      </c>
      <c r="Y1575" s="52">
        <v>0</v>
      </c>
      <c r="Z1575" s="52">
        <v>1.0715746519232015E-3</v>
      </c>
      <c r="AA1575" s="52">
        <v>127590</v>
      </c>
      <c r="AB1575" s="138">
        <f t="shared" si="854"/>
        <v>126590</v>
      </c>
      <c r="AC1575" s="52">
        <v>54471.38634368511</v>
      </c>
      <c r="AD1575" s="138">
        <f t="shared" si="837"/>
        <v>0</v>
      </c>
      <c r="AE1575" s="138">
        <f t="shared" si="838"/>
        <v>1181</v>
      </c>
      <c r="AF1575" s="138">
        <f t="shared" si="839"/>
        <v>0</v>
      </c>
      <c r="AG1575" s="138">
        <f t="shared" si="840"/>
        <v>0</v>
      </c>
      <c r="AH1575" s="29"/>
      <c r="AI1575" s="29"/>
      <c r="AJ1575" s="15"/>
      <c r="AK1575" s="51">
        <f t="shared" ca="1" si="841"/>
        <v>781878.58297507127</v>
      </c>
      <c r="AL1575" s="15">
        <f t="shared" ca="1" si="842"/>
        <v>859722.24297507131</v>
      </c>
      <c r="AM1575" s="49">
        <f t="shared" ca="1" si="843"/>
        <v>5179.7861756717439</v>
      </c>
      <c r="AN1575" s="49">
        <f t="shared" ca="1" si="844"/>
        <v>0</v>
      </c>
      <c r="AO1575" s="15"/>
      <c r="AP1575" s="49">
        <f t="shared" ca="1" si="845"/>
        <v>31697.139609831574</v>
      </c>
      <c r="AQ1575" s="15">
        <f t="shared" si="855"/>
        <v>54471.38634368511</v>
      </c>
      <c r="AR1575" s="15">
        <f t="shared" si="856"/>
        <v>0</v>
      </c>
      <c r="AS1575" s="15"/>
      <c r="AT1575" s="15"/>
      <c r="AU1575" s="51">
        <f t="shared" si="846"/>
        <v>63295</v>
      </c>
      <c r="AV1575" s="51">
        <f t="shared" ca="1" si="847"/>
        <v>19275.661959110836</v>
      </c>
      <c r="AW1575" s="51">
        <f t="shared" ca="1" si="857"/>
        <v>0</v>
      </c>
      <c r="AX1575" s="15">
        <f t="shared" ca="1" si="858"/>
        <v>59796.415225257297</v>
      </c>
      <c r="AY1575" s="51">
        <f t="shared" ca="1" si="859"/>
        <v>-2105.9496948074193</v>
      </c>
      <c r="AZ1575" s="52">
        <f t="shared" ca="1" si="848"/>
        <v>0</v>
      </c>
      <c r="BA1575" s="52">
        <f t="shared" ca="1" si="849"/>
        <v>0</v>
      </c>
      <c r="BB1575" s="52">
        <f t="shared" si="860"/>
        <v>0</v>
      </c>
      <c r="BC1575" s="39">
        <f t="shared" si="861"/>
        <v>0</v>
      </c>
      <c r="BD1575" s="51">
        <f t="shared" ca="1" si="862"/>
        <v>0</v>
      </c>
      <c r="BE1575" s="15">
        <f t="shared" ca="1" si="863"/>
        <v>112161.85187413498</v>
      </c>
      <c r="BF1575" s="62">
        <v>-18457.232262120451</v>
      </c>
      <c r="BG1575" s="15">
        <f t="shared" ca="1" si="864"/>
        <v>958606.64876275754</v>
      </c>
      <c r="BH1575" s="15"/>
      <c r="BI1575" s="15"/>
    </row>
    <row r="1576" spans="1:61" ht="11.25" x14ac:dyDescent="0.2">
      <c r="A1576" s="60">
        <v>61261</v>
      </c>
      <c r="B1576" s="20"/>
      <c r="C1576" s="20">
        <v>1</v>
      </c>
      <c r="D1576" s="20">
        <f t="shared" si="850"/>
        <v>6</v>
      </c>
      <c r="E1576" s="47">
        <f t="shared" si="865"/>
        <v>3</v>
      </c>
      <c r="F1576" s="47">
        <f t="shared" si="866"/>
        <v>63</v>
      </c>
      <c r="G1576" s="61" t="s">
        <v>1656</v>
      </c>
      <c r="H1576" s="61">
        <v>1914</v>
      </c>
      <c r="I1576" s="48"/>
      <c r="J1576" s="29">
        <f t="shared" si="851"/>
        <v>3085.2537313432836</v>
      </c>
      <c r="K1576" s="125">
        <v>151388.15</v>
      </c>
      <c r="L1576" s="125">
        <v>168861.33000000002</v>
      </c>
      <c r="M1576" s="125">
        <v>13794</v>
      </c>
      <c r="N1576" s="126">
        <f t="shared" si="833"/>
        <v>188649.3867</v>
      </c>
      <c r="O1576" s="126">
        <f t="shared" ca="1" si="834"/>
        <v>560218.9915375748</v>
      </c>
      <c r="P1576" s="126">
        <f t="shared" ca="1" si="835"/>
        <v>111471</v>
      </c>
      <c r="Q1576" s="49">
        <f t="shared" si="852"/>
        <v>1</v>
      </c>
      <c r="R1576" s="49">
        <f t="shared" si="853"/>
        <v>0</v>
      </c>
      <c r="S1576" s="49">
        <f ca="1">OFFSET(V!$B$7,D1576,Q1576)*H1576</f>
        <v>15044.04</v>
      </c>
      <c r="T1576" s="49">
        <f ca="1">IF(R1576&gt;0,OFFSET(V!$I$7,D1576,R1576)*IF(R1576=1,H1576-9300,IF(R1576=2,H1576-18000,IF(R1576=3,H1576-45000,0))),0)</f>
        <v>0</v>
      </c>
      <c r="U1576" s="49">
        <f>IF(AND(I1576=1,H1576&gt;20000,H1576&lt;=45000),H1576*V!$G$7,0)+IF(AND(I1576=1,H1576&gt;45000,H1576&lt;=50000),V!$G$7/5000*(50000-H1576)*H1576,0)</f>
        <v>0</v>
      </c>
      <c r="V1576" s="50">
        <f t="shared" ca="1" si="836"/>
        <v>15044.04</v>
      </c>
      <c r="W1576" s="51">
        <v>0</v>
      </c>
      <c r="X1576" s="51">
        <v>0</v>
      </c>
      <c r="Y1576" s="52">
        <v>0</v>
      </c>
      <c r="Z1576" s="52">
        <v>1.1625501105347945E-3</v>
      </c>
      <c r="AA1576" s="52">
        <v>44573</v>
      </c>
      <c r="AB1576" s="138">
        <f t="shared" si="854"/>
        <v>43573</v>
      </c>
      <c r="AC1576" s="52">
        <v>59095.944553355388</v>
      </c>
      <c r="AD1576" s="138">
        <f t="shared" si="837"/>
        <v>0</v>
      </c>
      <c r="AE1576" s="138">
        <f t="shared" si="838"/>
        <v>1914</v>
      </c>
      <c r="AF1576" s="138">
        <f t="shared" si="839"/>
        <v>0</v>
      </c>
      <c r="AG1576" s="138">
        <f t="shared" si="840"/>
        <v>0</v>
      </c>
      <c r="AH1576" s="29"/>
      <c r="AI1576" s="29"/>
      <c r="AJ1576" s="15"/>
      <c r="AK1576" s="51">
        <f t="shared" ca="1" si="841"/>
        <v>1267159.7017902511</v>
      </c>
      <c r="AL1576" s="15">
        <f t="shared" ca="1" si="842"/>
        <v>1393674.7417902511</v>
      </c>
      <c r="AM1576" s="49">
        <f t="shared" ca="1" si="843"/>
        <v>8394.6746318676705</v>
      </c>
      <c r="AN1576" s="49">
        <f t="shared" ca="1" si="844"/>
        <v>0</v>
      </c>
      <c r="AO1576" s="15"/>
      <c r="AP1576" s="49">
        <f t="shared" ca="1" si="845"/>
        <v>34388.190398971354</v>
      </c>
      <c r="AQ1576" s="15">
        <f t="shared" si="855"/>
        <v>59095.944553355388</v>
      </c>
      <c r="AR1576" s="15">
        <f t="shared" si="856"/>
        <v>0</v>
      </c>
      <c r="AS1576" s="15"/>
      <c r="AT1576" s="15"/>
      <c r="AU1576" s="51">
        <f t="shared" si="846"/>
        <v>21786.5</v>
      </c>
      <c r="AV1576" s="51">
        <f t="shared" ca="1" si="847"/>
        <v>31239.303124249058</v>
      </c>
      <c r="AW1576" s="51">
        <f t="shared" ca="1" si="857"/>
        <v>0</v>
      </c>
      <c r="AX1576" s="15">
        <f t="shared" ca="1" si="858"/>
        <v>28318.048969865027</v>
      </c>
      <c r="AY1576" s="51">
        <f t="shared" ca="1" si="859"/>
        <v>-997.32377536302727</v>
      </c>
      <c r="AZ1576" s="52">
        <f t="shared" ca="1" si="848"/>
        <v>0</v>
      </c>
      <c r="BA1576" s="52">
        <f t="shared" ca="1" si="849"/>
        <v>0</v>
      </c>
      <c r="BB1576" s="52">
        <f t="shared" si="860"/>
        <v>0</v>
      </c>
      <c r="BC1576" s="39">
        <f t="shared" si="861"/>
        <v>0</v>
      </c>
      <c r="BD1576" s="51">
        <f t="shared" ca="1" si="862"/>
        <v>0</v>
      </c>
      <c r="BE1576" s="15">
        <f t="shared" ca="1" si="863"/>
        <v>86416.669747857391</v>
      </c>
      <c r="BF1576" s="62">
        <v>-29067.452483946799</v>
      </c>
      <c r="BG1576" s="15">
        <f t="shared" ca="1" si="864"/>
        <v>1459418.6336860294</v>
      </c>
      <c r="BH1576" s="15"/>
      <c r="BI1576" s="15"/>
    </row>
    <row r="1577" spans="1:61" ht="11.25" x14ac:dyDescent="0.2">
      <c r="A1577" s="60">
        <v>61262</v>
      </c>
      <c r="B1577" s="20"/>
      <c r="C1577" s="20">
        <v>1</v>
      </c>
      <c r="D1577" s="20">
        <f t="shared" si="850"/>
        <v>6</v>
      </c>
      <c r="E1577" s="47">
        <f t="shared" si="865"/>
        <v>3</v>
      </c>
      <c r="F1577" s="47">
        <f t="shared" si="866"/>
        <v>63</v>
      </c>
      <c r="G1577" s="61" t="s">
        <v>1657</v>
      </c>
      <c r="H1577" s="61">
        <v>2057</v>
      </c>
      <c r="I1577" s="48"/>
      <c r="J1577" s="29">
        <f t="shared" si="851"/>
        <v>3315.7611940298507</v>
      </c>
      <c r="K1577" s="125">
        <v>131911.79999999999</v>
      </c>
      <c r="L1577" s="125">
        <v>193830.25</v>
      </c>
      <c r="M1577" s="125">
        <v>34022</v>
      </c>
      <c r="N1577" s="126">
        <f t="shared" si="833"/>
        <v>204592.29349999997</v>
      </c>
      <c r="O1577" s="126">
        <f t="shared" ca="1" si="834"/>
        <v>602074.43343406031</v>
      </c>
      <c r="P1577" s="126">
        <f t="shared" ca="1" si="835"/>
        <v>119245</v>
      </c>
      <c r="Q1577" s="49">
        <f t="shared" si="852"/>
        <v>1</v>
      </c>
      <c r="R1577" s="49">
        <f t="shared" si="853"/>
        <v>0</v>
      </c>
      <c r="S1577" s="49">
        <f ca="1">OFFSET(V!$B$7,D1577,Q1577)*H1577</f>
        <v>16168.02</v>
      </c>
      <c r="T1577" s="49">
        <f ca="1">IF(R1577&gt;0,OFFSET(V!$I$7,D1577,R1577)*IF(R1577=1,H1577-9300,IF(R1577=2,H1577-18000,IF(R1577=3,H1577-45000,0))),0)</f>
        <v>0</v>
      </c>
      <c r="U1577" s="49">
        <f>IF(AND(I1577=1,H1577&gt;20000,H1577&lt;=45000),H1577*V!$G$7,0)+IF(AND(I1577=1,H1577&gt;45000,H1577&lt;=50000),V!$G$7/5000*(50000-H1577)*H1577,0)</f>
        <v>0</v>
      </c>
      <c r="V1577" s="50">
        <f t="shared" ca="1" si="836"/>
        <v>16168.02</v>
      </c>
      <c r="W1577" s="51">
        <v>0</v>
      </c>
      <c r="X1577" s="51">
        <v>0</v>
      </c>
      <c r="Y1577" s="52">
        <v>0</v>
      </c>
      <c r="Z1577" s="52">
        <v>1.2816889091248787E-3</v>
      </c>
      <c r="AA1577" s="52">
        <v>25579</v>
      </c>
      <c r="AB1577" s="138">
        <f t="shared" si="854"/>
        <v>24579</v>
      </c>
      <c r="AC1577" s="52">
        <v>65152.130666824669</v>
      </c>
      <c r="AD1577" s="138">
        <f t="shared" si="837"/>
        <v>0</v>
      </c>
      <c r="AE1577" s="138">
        <f t="shared" si="838"/>
        <v>2057</v>
      </c>
      <c r="AF1577" s="138">
        <f t="shared" si="839"/>
        <v>0</v>
      </c>
      <c r="AG1577" s="138">
        <f t="shared" si="840"/>
        <v>0</v>
      </c>
      <c r="AH1577" s="29"/>
      <c r="AI1577" s="29"/>
      <c r="AJ1577" s="15"/>
      <c r="AK1577" s="51">
        <f t="shared" ca="1" si="841"/>
        <v>1361832.5530734307</v>
      </c>
      <c r="AL1577" s="15">
        <f t="shared" ca="1" si="842"/>
        <v>1497245.5730734307</v>
      </c>
      <c r="AM1577" s="49">
        <f t="shared" ca="1" si="843"/>
        <v>9021.8629664324963</v>
      </c>
      <c r="AN1577" s="49">
        <f t="shared" ca="1" si="844"/>
        <v>0</v>
      </c>
      <c r="AO1577" s="15"/>
      <c r="AP1577" s="49">
        <f t="shared" ca="1" si="845"/>
        <v>37912.311770338165</v>
      </c>
      <c r="AQ1577" s="15">
        <f t="shared" si="855"/>
        <v>65152.130666824669</v>
      </c>
      <c r="AR1577" s="15">
        <f t="shared" si="856"/>
        <v>0</v>
      </c>
      <c r="AS1577" s="15"/>
      <c r="AT1577" s="15"/>
      <c r="AU1577" s="51">
        <f t="shared" si="846"/>
        <v>12289.5</v>
      </c>
      <c r="AV1577" s="51">
        <f t="shared" ca="1" si="847"/>
        <v>33573.27404732514</v>
      </c>
      <c r="AW1577" s="51">
        <f t="shared" ca="1" si="857"/>
        <v>0</v>
      </c>
      <c r="AX1577" s="15">
        <f t="shared" ca="1" si="858"/>
        <v>18622.955150838636</v>
      </c>
      <c r="AY1577" s="51">
        <f t="shared" ca="1" si="859"/>
        <v>-655.87554987335159</v>
      </c>
      <c r="AZ1577" s="52">
        <f t="shared" ca="1" si="848"/>
        <v>0</v>
      </c>
      <c r="BA1577" s="52">
        <f t="shared" ca="1" si="849"/>
        <v>0</v>
      </c>
      <c r="BB1577" s="52">
        <f t="shared" si="860"/>
        <v>0</v>
      </c>
      <c r="BC1577" s="39">
        <f t="shared" si="861"/>
        <v>0</v>
      </c>
      <c r="BD1577" s="51">
        <f t="shared" ca="1" si="862"/>
        <v>0</v>
      </c>
      <c r="BE1577" s="15">
        <f t="shared" ca="1" si="863"/>
        <v>83119.210267789953</v>
      </c>
      <c r="BF1577" s="62">
        <v>-30628.897008668071</v>
      </c>
      <c r="BG1577" s="15">
        <f t="shared" ca="1" si="864"/>
        <v>1558757.7492989849</v>
      </c>
      <c r="BH1577" s="15"/>
      <c r="BI1577" s="15"/>
    </row>
    <row r="1578" spans="1:61" ht="11.25" x14ac:dyDescent="0.2">
      <c r="A1578" s="60">
        <v>61263</v>
      </c>
      <c r="B1578" s="20"/>
      <c r="C1578" s="20">
        <v>1</v>
      </c>
      <c r="D1578" s="20">
        <f t="shared" si="850"/>
        <v>6</v>
      </c>
      <c r="E1578" s="47">
        <f t="shared" si="865"/>
        <v>5</v>
      </c>
      <c r="F1578" s="47">
        <f t="shared" si="866"/>
        <v>65</v>
      </c>
      <c r="G1578" s="61" t="s">
        <v>1658</v>
      </c>
      <c r="H1578" s="61">
        <v>5301</v>
      </c>
      <c r="I1578" s="48"/>
      <c r="J1578" s="29">
        <f t="shared" si="851"/>
        <v>8544.8955223880603</v>
      </c>
      <c r="K1578" s="125">
        <v>407620.55</v>
      </c>
      <c r="L1578" s="125">
        <v>1639046.86</v>
      </c>
      <c r="M1578" s="125">
        <v>636</v>
      </c>
      <c r="N1578" s="126">
        <f t="shared" si="833"/>
        <v>933351.07140000002</v>
      </c>
      <c r="O1578" s="126">
        <f t="shared" ca="1" si="834"/>
        <v>1551578.304148738</v>
      </c>
      <c r="P1578" s="126">
        <f t="shared" ca="1" si="835"/>
        <v>185468</v>
      </c>
      <c r="Q1578" s="49">
        <f t="shared" si="852"/>
        <v>1</v>
      </c>
      <c r="R1578" s="49">
        <f t="shared" si="853"/>
        <v>0</v>
      </c>
      <c r="S1578" s="49">
        <f ca="1">OFFSET(V!$B$7,D1578,Q1578)*H1578</f>
        <v>41665.86</v>
      </c>
      <c r="T1578" s="49">
        <f ca="1">IF(R1578&gt;0,OFFSET(V!$I$7,D1578,R1578)*IF(R1578=1,H1578-9300,IF(R1578=2,H1578-18000,IF(R1578=3,H1578-45000,0))),0)</f>
        <v>0</v>
      </c>
      <c r="U1578" s="49">
        <f>IF(AND(I1578=1,H1578&gt;20000,H1578&lt;=45000),H1578*V!$G$7,0)+IF(AND(I1578=1,H1578&gt;45000,H1578&lt;=50000),V!$G$7/5000*(50000-H1578)*H1578,0)</f>
        <v>0</v>
      </c>
      <c r="V1578" s="50">
        <f t="shared" ca="1" si="836"/>
        <v>41665.86</v>
      </c>
      <c r="W1578" s="51">
        <v>33263.339999999997</v>
      </c>
      <c r="X1578" s="51">
        <v>0</v>
      </c>
      <c r="Y1578" s="52">
        <v>3.2653455326934534E-3</v>
      </c>
      <c r="Z1578" s="52">
        <v>3.7578650427255895E-3</v>
      </c>
      <c r="AA1578" s="52">
        <v>10649</v>
      </c>
      <c r="AB1578" s="138">
        <f t="shared" si="854"/>
        <v>9649</v>
      </c>
      <c r="AC1578" s="52">
        <v>191023.66615555654</v>
      </c>
      <c r="AD1578" s="138">
        <f t="shared" si="837"/>
        <v>0</v>
      </c>
      <c r="AE1578" s="138">
        <f t="shared" si="838"/>
        <v>5301</v>
      </c>
      <c r="AF1578" s="138">
        <f t="shared" si="839"/>
        <v>0</v>
      </c>
      <c r="AG1578" s="138">
        <f t="shared" si="840"/>
        <v>0</v>
      </c>
      <c r="AH1578" s="29"/>
      <c r="AI1578" s="29"/>
      <c r="AJ1578" s="15"/>
      <c r="AK1578" s="51">
        <f t="shared" ca="1" si="841"/>
        <v>3509515.97658836</v>
      </c>
      <c r="AL1578" s="15">
        <f t="shared" ca="1" si="842"/>
        <v>3769913.1765883598</v>
      </c>
      <c r="AM1578" s="49">
        <f t="shared" ca="1" si="843"/>
        <v>23249.827702994</v>
      </c>
      <c r="AN1578" s="49">
        <f t="shared" ca="1" si="844"/>
        <v>4528.3567179514148</v>
      </c>
      <c r="AO1578" s="15"/>
      <c r="AP1578" s="49">
        <f t="shared" ca="1" si="845"/>
        <v>111157.51261976981</v>
      </c>
      <c r="AQ1578" s="15">
        <f t="shared" si="855"/>
        <v>191023.66615555654</v>
      </c>
      <c r="AR1578" s="15">
        <f t="shared" si="856"/>
        <v>0</v>
      </c>
      <c r="AS1578" s="15"/>
      <c r="AT1578" s="15"/>
      <c r="AU1578" s="51">
        <f t="shared" si="846"/>
        <v>4824.5</v>
      </c>
      <c r="AV1578" s="51">
        <f t="shared" ca="1" si="847"/>
        <v>86520.138903680388</v>
      </c>
      <c r="AW1578" s="51">
        <f t="shared" ca="1" si="857"/>
        <v>0</v>
      </c>
      <c r="AX1578" s="15">
        <f t="shared" ca="1" si="858"/>
        <v>11478.485367893678</v>
      </c>
      <c r="AY1578" s="51">
        <f t="shared" ca="1" si="859"/>
        <v>-404.25688841555643</v>
      </c>
      <c r="AZ1578" s="52">
        <f t="shared" ca="1" si="848"/>
        <v>0</v>
      </c>
      <c r="BA1578" s="52">
        <f t="shared" ca="1" si="849"/>
        <v>0</v>
      </c>
      <c r="BB1578" s="52">
        <f t="shared" si="860"/>
        <v>0</v>
      </c>
      <c r="BC1578" s="39">
        <f t="shared" si="861"/>
        <v>0</v>
      </c>
      <c r="BD1578" s="51">
        <f t="shared" ca="1" si="862"/>
        <v>0</v>
      </c>
      <c r="BE1578" s="15">
        <f t="shared" ca="1" si="863"/>
        <v>202097.89463503467</v>
      </c>
      <c r="BF1578" s="62">
        <v>-96055.658964581133</v>
      </c>
      <c r="BG1578" s="15">
        <f t="shared" ca="1" si="864"/>
        <v>3903733.5966797587</v>
      </c>
      <c r="BH1578" s="15"/>
      <c r="BI1578" s="15"/>
    </row>
    <row r="1579" spans="1:61" ht="11.25" x14ac:dyDescent="0.2">
      <c r="A1579" s="60">
        <v>61264</v>
      </c>
      <c r="B1579" s="20"/>
      <c r="C1579" s="20">
        <v>1</v>
      </c>
      <c r="D1579" s="20">
        <f t="shared" si="850"/>
        <v>6</v>
      </c>
      <c r="E1579" s="47">
        <f t="shared" si="865"/>
        <v>3</v>
      </c>
      <c r="F1579" s="47">
        <f t="shared" si="866"/>
        <v>63</v>
      </c>
      <c r="G1579" s="61" t="s">
        <v>1659</v>
      </c>
      <c r="H1579" s="61">
        <v>1897</v>
      </c>
      <c r="I1579" s="48"/>
      <c r="J1579" s="29">
        <f t="shared" si="851"/>
        <v>3057.8507462686566</v>
      </c>
      <c r="K1579" s="125">
        <v>154899.25</v>
      </c>
      <c r="L1579" s="125">
        <v>466507.32</v>
      </c>
      <c r="M1579" s="125">
        <v>0</v>
      </c>
      <c r="N1579" s="126">
        <f t="shared" si="833"/>
        <v>293465.31479999999</v>
      </c>
      <c r="O1579" s="126">
        <f t="shared" ca="1" si="834"/>
        <v>555243.16977365699</v>
      </c>
      <c r="P1579" s="126">
        <f t="shared" ca="1" si="835"/>
        <v>78533</v>
      </c>
      <c r="Q1579" s="49">
        <f t="shared" si="852"/>
        <v>1</v>
      </c>
      <c r="R1579" s="49">
        <f t="shared" si="853"/>
        <v>0</v>
      </c>
      <c r="S1579" s="49">
        <f ca="1">OFFSET(V!$B$7,D1579,Q1579)*H1579</f>
        <v>14910.42</v>
      </c>
      <c r="T1579" s="49">
        <f ca="1">IF(R1579&gt;0,OFFSET(V!$I$7,D1579,R1579)*IF(R1579=1,H1579-9300,IF(R1579=2,H1579-18000,IF(R1579=3,H1579-45000,0))),0)</f>
        <v>0</v>
      </c>
      <c r="U1579" s="49">
        <f>IF(AND(I1579=1,H1579&gt;20000,H1579&lt;=45000),H1579*V!$G$7,0)+IF(AND(I1579=1,H1579&gt;45000,H1579&lt;=50000),V!$G$7/5000*(50000-H1579)*H1579,0)</f>
        <v>0</v>
      </c>
      <c r="V1579" s="50">
        <f t="shared" ca="1" si="836"/>
        <v>14910.42</v>
      </c>
      <c r="W1579" s="51">
        <v>0</v>
      </c>
      <c r="X1579" s="51">
        <v>0</v>
      </c>
      <c r="Y1579" s="52">
        <v>0</v>
      </c>
      <c r="Z1579" s="52">
        <v>1.3834255601984349E-3</v>
      </c>
      <c r="AA1579" s="52">
        <v>14552</v>
      </c>
      <c r="AB1579" s="138">
        <f t="shared" si="854"/>
        <v>13552</v>
      </c>
      <c r="AC1579" s="52">
        <v>70323.712894898432</v>
      </c>
      <c r="AD1579" s="138">
        <f t="shared" si="837"/>
        <v>0</v>
      </c>
      <c r="AE1579" s="138">
        <f t="shared" si="838"/>
        <v>1897</v>
      </c>
      <c r="AF1579" s="138">
        <f t="shared" si="839"/>
        <v>0</v>
      </c>
      <c r="AG1579" s="138">
        <f t="shared" si="840"/>
        <v>0</v>
      </c>
      <c r="AH1579" s="29"/>
      <c r="AI1579" s="29"/>
      <c r="AJ1579" s="15"/>
      <c r="AK1579" s="51">
        <f t="shared" ca="1" si="841"/>
        <v>1255904.8873020408</v>
      </c>
      <c r="AL1579" s="15">
        <f t="shared" ca="1" si="842"/>
        <v>1349348.3073020407</v>
      </c>
      <c r="AM1579" s="49">
        <f t="shared" ca="1" si="843"/>
        <v>8320.113780905418</v>
      </c>
      <c r="AN1579" s="49">
        <f t="shared" ca="1" si="844"/>
        <v>0</v>
      </c>
      <c r="AO1579" s="15"/>
      <c r="AP1579" s="49">
        <f t="shared" ca="1" si="845"/>
        <v>40921.678244925461</v>
      </c>
      <c r="AQ1579" s="15">
        <f t="shared" si="855"/>
        <v>70323.712894898432</v>
      </c>
      <c r="AR1579" s="15">
        <f t="shared" si="856"/>
        <v>0</v>
      </c>
      <c r="AS1579" s="15"/>
      <c r="AT1579" s="15"/>
      <c r="AU1579" s="51">
        <f t="shared" si="846"/>
        <v>6776</v>
      </c>
      <c r="AV1579" s="51">
        <f t="shared" ca="1" si="847"/>
        <v>30961.838049477778</v>
      </c>
      <c r="AW1579" s="51">
        <f t="shared" ca="1" si="857"/>
        <v>0</v>
      </c>
      <c r="AX1579" s="15">
        <f t="shared" ca="1" si="858"/>
        <v>8335.8033995048027</v>
      </c>
      <c r="AY1579" s="51">
        <f t="shared" ca="1" si="859"/>
        <v>-293.57583659541609</v>
      </c>
      <c r="AZ1579" s="52">
        <f t="shared" ca="1" si="848"/>
        <v>0</v>
      </c>
      <c r="BA1579" s="52">
        <f t="shared" ca="1" si="849"/>
        <v>0</v>
      </c>
      <c r="BB1579" s="52">
        <f t="shared" si="860"/>
        <v>0</v>
      </c>
      <c r="BC1579" s="39">
        <f t="shared" si="861"/>
        <v>0</v>
      </c>
      <c r="BD1579" s="51">
        <f t="shared" ca="1" si="862"/>
        <v>0</v>
      </c>
      <c r="BE1579" s="15">
        <f t="shared" ca="1" si="863"/>
        <v>78365.940457807825</v>
      </c>
      <c r="BF1579" s="62">
        <v>-34334.837564270609</v>
      </c>
      <c r="BG1579" s="15">
        <f t="shared" ca="1" si="864"/>
        <v>1401699.5239764834</v>
      </c>
      <c r="BH1579" s="15"/>
      <c r="BI1579" s="15"/>
    </row>
    <row r="1580" spans="1:61" ht="11.25" x14ac:dyDescent="0.2">
      <c r="A1580" s="60">
        <v>61265</v>
      </c>
      <c r="B1580" s="20"/>
      <c r="C1580" s="20">
        <v>1</v>
      </c>
      <c r="D1580" s="20">
        <f t="shared" si="850"/>
        <v>6</v>
      </c>
      <c r="E1580" s="47">
        <f t="shared" si="865"/>
        <v>5</v>
      </c>
      <c r="F1580" s="47">
        <f t="shared" si="866"/>
        <v>65</v>
      </c>
      <c r="G1580" s="61" t="s">
        <v>1660</v>
      </c>
      <c r="H1580" s="61">
        <v>6691</v>
      </c>
      <c r="I1580" s="48"/>
      <c r="J1580" s="29">
        <f t="shared" si="851"/>
        <v>10785.492537313432</v>
      </c>
      <c r="K1580" s="125">
        <v>936639.65</v>
      </c>
      <c r="L1580" s="125">
        <v>2699423.7</v>
      </c>
      <c r="M1580" s="125">
        <v>0</v>
      </c>
      <c r="N1580" s="126">
        <f t="shared" si="833"/>
        <v>1727155.791</v>
      </c>
      <c r="O1580" s="126">
        <f t="shared" ca="1" si="834"/>
        <v>1958424.9071984917</v>
      </c>
      <c r="P1580" s="126">
        <f t="shared" ca="1" si="835"/>
        <v>69381</v>
      </c>
      <c r="Q1580" s="49">
        <f t="shared" si="852"/>
        <v>1</v>
      </c>
      <c r="R1580" s="49">
        <f t="shared" si="853"/>
        <v>0</v>
      </c>
      <c r="S1580" s="49">
        <f ca="1">OFFSET(V!$B$7,D1580,Q1580)*H1580</f>
        <v>52591.26</v>
      </c>
      <c r="T1580" s="49">
        <f ca="1">IF(R1580&gt;0,OFFSET(V!$I$7,D1580,R1580)*IF(R1580=1,H1580-9300,IF(R1580=2,H1580-18000,IF(R1580=3,H1580-45000,0))),0)</f>
        <v>0</v>
      </c>
      <c r="U1580" s="49">
        <f>IF(AND(I1580=1,H1580&gt;20000,H1580&lt;=45000),H1580*V!$G$7,0)+IF(AND(I1580=1,H1580&gt;45000,H1580&lt;=50000),V!$G$7/5000*(50000-H1580)*H1580,0)</f>
        <v>0</v>
      </c>
      <c r="V1580" s="50">
        <f t="shared" ca="1" si="836"/>
        <v>52591.26</v>
      </c>
      <c r="W1580" s="51">
        <v>19007.04</v>
      </c>
      <c r="X1580" s="51">
        <v>0</v>
      </c>
      <c r="Y1580" s="52">
        <v>0</v>
      </c>
      <c r="Z1580" s="52">
        <v>2.0042763964065673E-2</v>
      </c>
      <c r="AA1580" s="52">
        <v>1397119</v>
      </c>
      <c r="AB1580" s="138">
        <f t="shared" si="854"/>
        <v>1396119</v>
      </c>
      <c r="AC1580" s="52">
        <v>1018834.420282793</v>
      </c>
      <c r="AD1580" s="138">
        <f t="shared" si="837"/>
        <v>0</v>
      </c>
      <c r="AE1580" s="138">
        <f t="shared" si="838"/>
        <v>6691</v>
      </c>
      <c r="AF1580" s="138">
        <f t="shared" si="839"/>
        <v>0</v>
      </c>
      <c r="AG1580" s="138">
        <f t="shared" si="840"/>
        <v>0</v>
      </c>
      <c r="AH1580" s="29"/>
      <c r="AI1580" s="29"/>
      <c r="AJ1580" s="15"/>
      <c r="AK1580" s="51">
        <f t="shared" ca="1" si="841"/>
        <v>4429762.5729773082</v>
      </c>
      <c r="AL1580" s="15">
        <f t="shared" ca="1" si="842"/>
        <v>4570741.872977308</v>
      </c>
      <c r="AM1580" s="49">
        <f t="shared" ca="1" si="843"/>
        <v>29346.273752260491</v>
      </c>
      <c r="AN1580" s="49">
        <f t="shared" ca="1" si="844"/>
        <v>0</v>
      </c>
      <c r="AO1580" s="15"/>
      <c r="AP1580" s="49">
        <f t="shared" ca="1" si="845"/>
        <v>592864.23619268485</v>
      </c>
      <c r="AQ1580" s="15">
        <f t="shared" si="855"/>
        <v>1018834.420282793</v>
      </c>
      <c r="AR1580" s="15">
        <f t="shared" si="856"/>
        <v>0</v>
      </c>
      <c r="AS1580" s="15"/>
      <c r="AT1580" s="15"/>
      <c r="AU1580" s="51">
        <f t="shared" si="846"/>
        <v>698059.5</v>
      </c>
      <c r="AV1580" s="51">
        <f t="shared" ca="1" si="847"/>
        <v>109206.98913497933</v>
      </c>
      <c r="AW1580" s="51">
        <f t="shared" ca="1" si="857"/>
        <v>0</v>
      </c>
      <c r="AX1580" s="15">
        <f t="shared" ca="1" si="858"/>
        <v>381296.30504487129</v>
      </c>
      <c r="AY1580" s="51">
        <f t="shared" ca="1" si="859"/>
        <v>-13428.74542253947</v>
      </c>
      <c r="AZ1580" s="52">
        <f t="shared" ca="1" si="848"/>
        <v>0</v>
      </c>
      <c r="BA1580" s="52">
        <f t="shared" ca="1" si="849"/>
        <v>0</v>
      </c>
      <c r="BB1580" s="52">
        <f t="shared" si="860"/>
        <v>0</v>
      </c>
      <c r="BC1580" s="39">
        <f t="shared" si="861"/>
        <v>0</v>
      </c>
      <c r="BD1580" s="51">
        <f t="shared" ca="1" si="862"/>
        <v>0</v>
      </c>
      <c r="BE1580" s="15">
        <f t="shared" ca="1" si="863"/>
        <v>1386701.9799051248</v>
      </c>
      <c r="BF1580" s="62">
        <v>-161492.94331219321</v>
      </c>
      <c r="BG1580" s="15">
        <f t="shared" ca="1" si="864"/>
        <v>5825297.1833225004</v>
      </c>
      <c r="BH1580" s="15"/>
      <c r="BI1580" s="15"/>
    </row>
    <row r="1581" spans="1:61" ht="11.25" x14ac:dyDescent="0.2">
      <c r="A1581" s="60">
        <v>61266</v>
      </c>
      <c r="B1581" s="20"/>
      <c r="C1581" s="20">
        <v>1</v>
      </c>
      <c r="D1581" s="20">
        <f t="shared" si="850"/>
        <v>6</v>
      </c>
      <c r="E1581" s="47">
        <f t="shared" si="865"/>
        <v>3</v>
      </c>
      <c r="F1581" s="47">
        <f t="shared" si="866"/>
        <v>63</v>
      </c>
      <c r="G1581" s="61" t="s">
        <v>1661</v>
      </c>
      <c r="H1581" s="61">
        <v>1554</v>
      </c>
      <c r="I1581" s="48"/>
      <c r="J1581" s="29">
        <f t="shared" si="851"/>
        <v>2504.9552238805968</v>
      </c>
      <c r="K1581" s="125">
        <v>92412.700000000012</v>
      </c>
      <c r="L1581" s="125">
        <v>150675.25</v>
      </c>
      <c r="M1581" s="125">
        <v>57238</v>
      </c>
      <c r="N1581" s="126">
        <f t="shared" si="833"/>
        <v>182538.4915</v>
      </c>
      <c r="O1581" s="126">
        <f t="shared" ca="1" si="834"/>
        <v>454848.6483016673</v>
      </c>
      <c r="P1581" s="126">
        <f t="shared" ca="1" si="835"/>
        <v>81693</v>
      </c>
      <c r="Q1581" s="49">
        <f t="shared" si="852"/>
        <v>1</v>
      </c>
      <c r="R1581" s="49">
        <f t="shared" si="853"/>
        <v>0</v>
      </c>
      <c r="S1581" s="49">
        <f ca="1">OFFSET(V!$B$7,D1581,Q1581)*H1581</f>
        <v>12214.44</v>
      </c>
      <c r="T1581" s="49">
        <f ca="1">IF(R1581&gt;0,OFFSET(V!$I$7,D1581,R1581)*IF(R1581=1,H1581-9300,IF(R1581=2,H1581-18000,IF(R1581=3,H1581-45000,0))),0)</f>
        <v>0</v>
      </c>
      <c r="U1581" s="49">
        <f>IF(AND(I1581=1,H1581&gt;20000,H1581&lt;=45000),H1581*V!$G$7,0)+IF(AND(I1581=1,H1581&gt;45000,H1581&lt;=50000),V!$G$7/5000*(50000-H1581)*H1581,0)</f>
        <v>0</v>
      </c>
      <c r="V1581" s="50">
        <f t="shared" ca="1" si="836"/>
        <v>12214.44</v>
      </c>
      <c r="W1581" s="51">
        <v>0</v>
      </c>
      <c r="X1581" s="51">
        <v>0</v>
      </c>
      <c r="Y1581" s="52">
        <v>0</v>
      </c>
      <c r="Z1581" s="52">
        <v>1.1081153211295216E-3</v>
      </c>
      <c r="AA1581" s="52">
        <v>18942</v>
      </c>
      <c r="AB1581" s="138">
        <f t="shared" si="854"/>
        <v>17942</v>
      </c>
      <c r="AC1581" s="52">
        <v>56328.859274779519</v>
      </c>
      <c r="AD1581" s="138">
        <f t="shared" si="837"/>
        <v>0</v>
      </c>
      <c r="AE1581" s="138">
        <f t="shared" si="838"/>
        <v>1554</v>
      </c>
      <c r="AF1581" s="138">
        <f t="shared" si="839"/>
        <v>0</v>
      </c>
      <c r="AG1581" s="138">
        <f t="shared" si="840"/>
        <v>0</v>
      </c>
      <c r="AH1581" s="29"/>
      <c r="AI1581" s="29"/>
      <c r="AJ1581" s="15"/>
      <c r="AK1581" s="51">
        <f t="shared" ca="1" si="841"/>
        <v>1028822.4538046238</v>
      </c>
      <c r="AL1581" s="15">
        <f t="shared" ca="1" si="842"/>
        <v>1122729.8938046237</v>
      </c>
      <c r="AM1581" s="49">
        <f t="shared" ca="1" si="843"/>
        <v>6815.7389644317445</v>
      </c>
      <c r="AN1581" s="49">
        <f t="shared" ca="1" si="844"/>
        <v>0</v>
      </c>
      <c r="AO1581" s="15"/>
      <c r="AP1581" s="49">
        <f t="shared" ca="1" si="845"/>
        <v>32778.011288898146</v>
      </c>
      <c r="AQ1581" s="15">
        <f t="shared" si="855"/>
        <v>56328.859274779519</v>
      </c>
      <c r="AR1581" s="15">
        <f t="shared" si="856"/>
        <v>0</v>
      </c>
      <c r="AS1581" s="15"/>
      <c r="AT1581" s="15"/>
      <c r="AU1581" s="51">
        <f t="shared" si="846"/>
        <v>8971</v>
      </c>
      <c r="AV1581" s="51">
        <f t="shared" ca="1" si="847"/>
        <v>25363.572129092496</v>
      </c>
      <c r="AW1581" s="51">
        <f t="shared" ca="1" si="857"/>
        <v>0</v>
      </c>
      <c r="AX1581" s="15">
        <f t="shared" ca="1" si="858"/>
        <v>10783.724143211119</v>
      </c>
      <c r="AY1581" s="51">
        <f t="shared" ca="1" si="859"/>
        <v>-379.78832815868248</v>
      </c>
      <c r="AZ1581" s="52">
        <f t="shared" ca="1" si="848"/>
        <v>0</v>
      </c>
      <c r="BA1581" s="52">
        <f t="shared" ca="1" si="849"/>
        <v>0</v>
      </c>
      <c r="BB1581" s="52">
        <f t="shared" si="860"/>
        <v>0</v>
      </c>
      <c r="BC1581" s="39">
        <f t="shared" si="861"/>
        <v>0</v>
      </c>
      <c r="BD1581" s="51">
        <f t="shared" ca="1" si="862"/>
        <v>0</v>
      </c>
      <c r="BE1581" s="15">
        <f t="shared" ca="1" si="863"/>
        <v>66732.795089831954</v>
      </c>
      <c r="BF1581" s="62">
        <v>-22704.85109586436</v>
      </c>
      <c r="BG1581" s="15">
        <f t="shared" ca="1" si="864"/>
        <v>1173573.5767630232</v>
      </c>
      <c r="BH1581" s="15"/>
      <c r="BI1581" s="15"/>
    </row>
    <row r="1582" spans="1:61" ht="11.25" x14ac:dyDescent="0.2">
      <c r="A1582" s="60">
        <v>61267</v>
      </c>
      <c r="B1582" s="20"/>
      <c r="C1582" s="20">
        <v>1</v>
      </c>
      <c r="D1582" s="20">
        <f t="shared" si="850"/>
        <v>6</v>
      </c>
      <c r="E1582" s="47">
        <f t="shared" si="865"/>
        <v>4</v>
      </c>
      <c r="F1582" s="47">
        <f t="shared" si="866"/>
        <v>64</v>
      </c>
      <c r="G1582" s="61" t="s">
        <v>1662</v>
      </c>
      <c r="H1582" s="61">
        <v>2853</v>
      </c>
      <c r="I1582" s="48"/>
      <c r="J1582" s="29">
        <f t="shared" si="851"/>
        <v>4598.8656716417909</v>
      </c>
      <c r="K1582" s="125">
        <v>272054.65000000002</v>
      </c>
      <c r="L1582" s="125">
        <v>1023695.58</v>
      </c>
      <c r="M1582" s="125">
        <v>0</v>
      </c>
      <c r="N1582" s="126">
        <f t="shared" si="833"/>
        <v>595120.62419999996</v>
      </c>
      <c r="O1582" s="126">
        <f t="shared" ca="1" si="834"/>
        <v>835059.97014456685</v>
      </c>
      <c r="P1582" s="126">
        <f t="shared" ca="1" si="835"/>
        <v>71982</v>
      </c>
      <c r="Q1582" s="49">
        <f t="shared" si="852"/>
        <v>1</v>
      </c>
      <c r="R1582" s="49">
        <f t="shared" si="853"/>
        <v>0</v>
      </c>
      <c r="S1582" s="49">
        <f ca="1">OFFSET(V!$B$7,D1582,Q1582)*H1582</f>
        <v>22424.58</v>
      </c>
      <c r="T1582" s="49">
        <f ca="1">IF(R1582&gt;0,OFFSET(V!$I$7,D1582,R1582)*IF(R1582=1,H1582-9300,IF(R1582=2,H1582-18000,IF(R1582=3,H1582-45000,0))),0)</f>
        <v>0</v>
      </c>
      <c r="U1582" s="49">
        <f>IF(AND(I1582=1,H1582&gt;20000,H1582&lt;=45000),H1582*V!$G$7,0)+IF(AND(I1582=1,H1582&gt;45000,H1582&lt;=50000),V!$G$7/5000*(50000-H1582)*H1582,0)</f>
        <v>0</v>
      </c>
      <c r="V1582" s="50">
        <f t="shared" ca="1" si="836"/>
        <v>22424.58</v>
      </c>
      <c r="W1582" s="51">
        <v>8440.64</v>
      </c>
      <c r="X1582" s="51">
        <v>0</v>
      </c>
      <c r="Y1582" s="52">
        <v>0</v>
      </c>
      <c r="Z1582" s="52">
        <v>3.7382937798088158E-3</v>
      </c>
      <c r="AA1582" s="52">
        <v>7388</v>
      </c>
      <c r="AB1582" s="138">
        <f t="shared" si="854"/>
        <v>6388</v>
      </c>
      <c r="AC1582" s="52">
        <v>190028.79956211848</v>
      </c>
      <c r="AD1582" s="138">
        <f t="shared" si="837"/>
        <v>0</v>
      </c>
      <c r="AE1582" s="138">
        <f t="shared" si="838"/>
        <v>2853</v>
      </c>
      <c r="AF1582" s="138">
        <f t="shared" si="839"/>
        <v>0</v>
      </c>
      <c r="AG1582" s="138">
        <f t="shared" si="840"/>
        <v>0</v>
      </c>
      <c r="AH1582" s="29"/>
      <c r="AI1582" s="29"/>
      <c r="AJ1582" s="15"/>
      <c r="AK1582" s="51">
        <f t="shared" ca="1" si="841"/>
        <v>1888822.690286095</v>
      </c>
      <c r="AL1582" s="15">
        <f t="shared" ca="1" si="842"/>
        <v>1991669.910286095</v>
      </c>
      <c r="AM1582" s="49">
        <f t="shared" ca="1" si="843"/>
        <v>12513.065164429709</v>
      </c>
      <c r="AN1582" s="49">
        <f t="shared" ca="1" si="844"/>
        <v>0</v>
      </c>
      <c r="AO1582" s="15"/>
      <c r="AP1582" s="49">
        <f t="shared" ca="1" si="845"/>
        <v>110578.59536757434</v>
      </c>
      <c r="AQ1582" s="15">
        <f t="shared" si="855"/>
        <v>190028.79956211848</v>
      </c>
      <c r="AR1582" s="15">
        <f t="shared" si="856"/>
        <v>0</v>
      </c>
      <c r="AS1582" s="15"/>
      <c r="AT1582" s="15"/>
      <c r="AU1582" s="51">
        <f t="shared" si="846"/>
        <v>3194</v>
      </c>
      <c r="AV1582" s="51">
        <f t="shared" ca="1" si="847"/>
        <v>46565.168136615757</v>
      </c>
      <c r="AW1582" s="51">
        <f t="shared" ca="1" si="857"/>
        <v>10688.156101716537</v>
      </c>
      <c r="AX1582" s="15">
        <f t="shared" ca="1" si="858"/>
        <v>0</v>
      </c>
      <c r="AY1582" s="51">
        <f t="shared" ca="1" si="859"/>
        <v>0</v>
      </c>
      <c r="AZ1582" s="52">
        <f t="shared" ca="1" si="848"/>
        <v>0</v>
      </c>
      <c r="BA1582" s="52">
        <f t="shared" ca="1" si="849"/>
        <v>0</v>
      </c>
      <c r="BB1582" s="52">
        <f t="shared" si="860"/>
        <v>0</v>
      </c>
      <c r="BC1582" s="39">
        <f t="shared" si="861"/>
        <v>0</v>
      </c>
      <c r="BD1582" s="51">
        <f t="shared" ca="1" si="862"/>
        <v>0</v>
      </c>
      <c r="BE1582" s="15">
        <f t="shared" ca="1" si="863"/>
        <v>171025.91960590662</v>
      </c>
      <c r="BF1582" s="62">
        <v>-57458.620669938202</v>
      </c>
      <c r="BG1582" s="15">
        <f t="shared" ca="1" si="864"/>
        <v>2117750.274386493</v>
      </c>
      <c r="BH1582" s="15"/>
      <c r="BI1582" s="15"/>
    </row>
    <row r="1583" spans="1:61" ht="11.25" x14ac:dyDescent="0.2">
      <c r="A1583" s="60">
        <v>61410</v>
      </c>
      <c r="B1583" s="20"/>
      <c r="C1583" s="20">
        <v>1</v>
      </c>
      <c r="D1583" s="20">
        <f t="shared" si="850"/>
        <v>6</v>
      </c>
      <c r="E1583" s="47">
        <f t="shared" si="865"/>
        <v>2</v>
      </c>
      <c r="F1583" s="47">
        <f t="shared" si="866"/>
        <v>62</v>
      </c>
      <c r="G1583" s="61" t="s">
        <v>1663</v>
      </c>
      <c r="H1583" s="61">
        <v>915</v>
      </c>
      <c r="I1583" s="48"/>
      <c r="J1583" s="29">
        <f t="shared" si="851"/>
        <v>1474.9253731343283</v>
      </c>
      <c r="K1583" s="125">
        <v>55550</v>
      </c>
      <c r="L1583" s="125">
        <v>27404.45</v>
      </c>
      <c r="M1583" s="125">
        <v>33140</v>
      </c>
      <c r="N1583" s="126">
        <f t="shared" si="833"/>
        <v>83823.73550000001</v>
      </c>
      <c r="O1583" s="126">
        <f t="shared" ca="1" si="834"/>
        <v>267816.28905793157</v>
      </c>
      <c r="P1583" s="126">
        <f t="shared" ca="1" si="835"/>
        <v>55198</v>
      </c>
      <c r="Q1583" s="49">
        <f t="shared" si="852"/>
        <v>1</v>
      </c>
      <c r="R1583" s="49">
        <f t="shared" si="853"/>
        <v>0</v>
      </c>
      <c r="S1583" s="49">
        <f ca="1">OFFSET(V!$B$7,D1583,Q1583)*H1583</f>
        <v>7191.9000000000005</v>
      </c>
      <c r="T1583" s="49">
        <f ca="1">IF(R1583&gt;0,OFFSET(V!$I$7,D1583,R1583)*IF(R1583=1,H1583-9300,IF(R1583=2,H1583-18000,IF(R1583=3,H1583-45000,0))),0)</f>
        <v>0</v>
      </c>
      <c r="U1583" s="49">
        <f>IF(AND(I1583=1,H1583&gt;20000,H1583&lt;=45000),H1583*V!$G$7,0)+IF(AND(I1583=1,H1583&gt;45000,H1583&lt;=50000),V!$G$7/5000*(50000-H1583)*H1583,0)</f>
        <v>0</v>
      </c>
      <c r="V1583" s="50">
        <f t="shared" ca="1" si="836"/>
        <v>7191.9000000000005</v>
      </c>
      <c r="W1583" s="51">
        <v>0</v>
      </c>
      <c r="X1583" s="51">
        <v>0</v>
      </c>
      <c r="Y1583" s="52">
        <v>0</v>
      </c>
      <c r="Z1583" s="52">
        <v>9.6131245775157577E-4</v>
      </c>
      <c r="AA1583" s="52">
        <v>26546</v>
      </c>
      <c r="AB1583" s="138">
        <f t="shared" si="854"/>
        <v>25546</v>
      </c>
      <c r="AC1583" s="52">
        <v>48866.424928215289</v>
      </c>
      <c r="AD1583" s="138">
        <f t="shared" si="837"/>
        <v>0</v>
      </c>
      <c r="AE1583" s="138">
        <f t="shared" si="838"/>
        <v>915</v>
      </c>
      <c r="AF1583" s="138">
        <f t="shared" si="839"/>
        <v>0</v>
      </c>
      <c r="AG1583" s="138">
        <f t="shared" si="840"/>
        <v>0</v>
      </c>
      <c r="AH1583" s="29"/>
      <c r="AI1583" s="29"/>
      <c r="AJ1583" s="15"/>
      <c r="AK1583" s="51">
        <f t="shared" ca="1" si="841"/>
        <v>605773.83863013564</v>
      </c>
      <c r="AL1583" s="15">
        <f t="shared" ca="1" si="842"/>
        <v>668163.73863013566</v>
      </c>
      <c r="AM1583" s="49">
        <f t="shared" ca="1" si="843"/>
        <v>4013.1281547329768</v>
      </c>
      <c r="AN1583" s="49">
        <f t="shared" ca="1" si="844"/>
        <v>0</v>
      </c>
      <c r="AO1583" s="15"/>
      <c r="AP1583" s="49">
        <f t="shared" ca="1" si="845"/>
        <v>28435.587877461126</v>
      </c>
      <c r="AQ1583" s="15">
        <f t="shared" si="855"/>
        <v>48866.424928215289</v>
      </c>
      <c r="AR1583" s="15">
        <f t="shared" si="856"/>
        <v>0</v>
      </c>
      <c r="AS1583" s="15"/>
      <c r="AT1583" s="15"/>
      <c r="AU1583" s="51">
        <f t="shared" si="846"/>
        <v>12773</v>
      </c>
      <c r="AV1583" s="51">
        <f t="shared" ca="1" si="847"/>
        <v>14934.149612689596</v>
      </c>
      <c r="AW1583" s="51">
        <f t="shared" ca="1" si="857"/>
        <v>0</v>
      </c>
      <c r="AX1583" s="15">
        <f t="shared" ca="1" si="858"/>
        <v>7276.3125619354323</v>
      </c>
      <c r="AY1583" s="51">
        <f t="shared" ca="1" si="859"/>
        <v>-256.26198763598842</v>
      </c>
      <c r="AZ1583" s="52">
        <f t="shared" ca="1" si="848"/>
        <v>0</v>
      </c>
      <c r="BA1583" s="52">
        <f t="shared" ca="1" si="849"/>
        <v>0</v>
      </c>
      <c r="BB1583" s="52">
        <f t="shared" si="860"/>
        <v>0</v>
      </c>
      <c r="BC1583" s="39">
        <f t="shared" si="861"/>
        <v>0</v>
      </c>
      <c r="BD1583" s="51">
        <f t="shared" ca="1" si="862"/>
        <v>0</v>
      </c>
      <c r="BE1583" s="15">
        <f t="shared" ca="1" si="863"/>
        <v>55886.475502514731</v>
      </c>
      <c r="BF1583" s="62">
        <v>-17199.561048776683</v>
      </c>
      <c r="BG1583" s="15">
        <f t="shared" ca="1" si="864"/>
        <v>710863.78123860667</v>
      </c>
      <c r="BH1583" s="15"/>
      <c r="BI1583" s="15"/>
    </row>
    <row r="1584" spans="1:61" ht="11.25" x14ac:dyDescent="0.2">
      <c r="A1584" s="60">
        <v>61413</v>
      </c>
      <c r="B1584" s="20"/>
      <c r="C1584" s="20">
        <v>1</v>
      </c>
      <c r="D1584" s="20">
        <f t="shared" si="850"/>
        <v>6</v>
      </c>
      <c r="E1584" s="47">
        <f t="shared" si="865"/>
        <v>2</v>
      </c>
      <c r="F1584" s="47">
        <f t="shared" si="866"/>
        <v>62</v>
      </c>
      <c r="G1584" s="61" t="s">
        <v>1664</v>
      </c>
      <c r="H1584" s="61">
        <v>612</v>
      </c>
      <c r="I1584" s="48"/>
      <c r="J1584" s="29">
        <f t="shared" si="851"/>
        <v>986.50746268656712</v>
      </c>
      <c r="K1584" s="125">
        <v>51040</v>
      </c>
      <c r="L1584" s="125">
        <v>120282.98</v>
      </c>
      <c r="M1584" s="125">
        <v>0</v>
      </c>
      <c r="N1584" s="126">
        <f t="shared" si="833"/>
        <v>83659.162199999992</v>
      </c>
      <c r="O1584" s="126">
        <f t="shared" ca="1" si="834"/>
        <v>179129.58350104274</v>
      </c>
      <c r="P1584" s="126">
        <f t="shared" ca="1" si="835"/>
        <v>28641</v>
      </c>
      <c r="Q1584" s="49">
        <f t="shared" si="852"/>
        <v>1</v>
      </c>
      <c r="R1584" s="49">
        <f t="shared" si="853"/>
        <v>0</v>
      </c>
      <c r="S1584" s="49">
        <f ca="1">OFFSET(V!$B$7,D1584,Q1584)*H1584</f>
        <v>4810.3200000000006</v>
      </c>
      <c r="T1584" s="49">
        <f ca="1">IF(R1584&gt;0,OFFSET(V!$I$7,D1584,R1584)*IF(R1584=1,H1584-9300,IF(R1584=2,H1584-18000,IF(R1584=3,H1584-45000,0))),0)</f>
        <v>0</v>
      </c>
      <c r="U1584" s="49">
        <f>IF(AND(I1584=1,H1584&gt;20000,H1584&lt;=45000),H1584*V!$G$7,0)+IF(AND(I1584=1,H1584&gt;45000,H1584&lt;=50000),V!$G$7/5000*(50000-H1584)*H1584,0)</f>
        <v>0</v>
      </c>
      <c r="V1584" s="50">
        <f t="shared" ca="1" si="836"/>
        <v>4810.3200000000006</v>
      </c>
      <c r="W1584" s="51">
        <v>0</v>
      </c>
      <c r="X1584" s="51">
        <v>0</v>
      </c>
      <c r="Y1584" s="52">
        <v>0</v>
      </c>
      <c r="Z1584" s="52">
        <v>8.2294750737323596E-4</v>
      </c>
      <c r="AA1584" s="52">
        <v>0</v>
      </c>
      <c r="AB1584" s="138">
        <f t="shared" si="854"/>
        <v>0</v>
      </c>
      <c r="AC1584" s="52">
        <v>41832.915265629941</v>
      </c>
      <c r="AD1584" s="138">
        <f t="shared" si="837"/>
        <v>0</v>
      </c>
      <c r="AE1584" s="138">
        <f t="shared" si="838"/>
        <v>612</v>
      </c>
      <c r="AF1584" s="138">
        <f t="shared" si="839"/>
        <v>0</v>
      </c>
      <c r="AG1584" s="138">
        <f t="shared" si="840"/>
        <v>0</v>
      </c>
      <c r="AH1584" s="29"/>
      <c r="AI1584" s="29"/>
      <c r="AJ1584" s="15"/>
      <c r="AK1584" s="51">
        <f t="shared" ca="1" si="841"/>
        <v>405173.32157556614</v>
      </c>
      <c r="AL1584" s="15">
        <f t="shared" ca="1" si="842"/>
        <v>438624.64157556614</v>
      </c>
      <c r="AM1584" s="49">
        <f t="shared" ca="1" si="843"/>
        <v>2684.1906346410733</v>
      </c>
      <c r="AN1584" s="49">
        <f t="shared" ca="1" si="844"/>
        <v>0</v>
      </c>
      <c r="AO1584" s="15"/>
      <c r="AP1584" s="49">
        <f t="shared" ca="1" si="845"/>
        <v>24342.757628650819</v>
      </c>
      <c r="AQ1584" s="15">
        <f t="shared" si="855"/>
        <v>41832.915265629941</v>
      </c>
      <c r="AR1584" s="15">
        <f t="shared" si="856"/>
        <v>0</v>
      </c>
      <c r="AS1584" s="15"/>
      <c r="AT1584" s="15"/>
      <c r="AU1584" s="51">
        <f t="shared" si="846"/>
        <v>0</v>
      </c>
      <c r="AV1584" s="51">
        <f t="shared" ca="1" si="847"/>
        <v>9988.742691766156</v>
      </c>
      <c r="AW1584" s="51">
        <f t="shared" ca="1" si="857"/>
        <v>3318.1234186499642</v>
      </c>
      <c r="AX1584" s="15">
        <f t="shared" ca="1" si="858"/>
        <v>0</v>
      </c>
      <c r="AY1584" s="51">
        <f t="shared" ca="1" si="859"/>
        <v>0</v>
      </c>
      <c r="AZ1584" s="52">
        <f t="shared" ca="1" si="848"/>
        <v>0</v>
      </c>
      <c r="BA1584" s="52">
        <f t="shared" ca="1" si="849"/>
        <v>0</v>
      </c>
      <c r="BB1584" s="52">
        <f t="shared" si="860"/>
        <v>0</v>
      </c>
      <c r="BC1584" s="39">
        <f t="shared" si="861"/>
        <v>0</v>
      </c>
      <c r="BD1584" s="51">
        <f t="shared" ca="1" si="862"/>
        <v>0</v>
      </c>
      <c r="BE1584" s="15">
        <f t="shared" ca="1" si="863"/>
        <v>37649.623739066941</v>
      </c>
      <c r="BF1584" s="62">
        <v>-11793.040350090258</v>
      </c>
      <c r="BG1584" s="15">
        <f t="shared" ca="1" si="864"/>
        <v>467165.41559918394</v>
      </c>
      <c r="BH1584" s="15"/>
      <c r="BI1584" s="15"/>
    </row>
    <row r="1585" spans="1:61" ht="11.25" x14ac:dyDescent="0.2">
      <c r="A1585" s="60">
        <v>61425</v>
      </c>
      <c r="B1585" s="20"/>
      <c r="C1585" s="20">
        <v>1</v>
      </c>
      <c r="D1585" s="20">
        <f t="shared" si="850"/>
        <v>6</v>
      </c>
      <c r="E1585" s="47">
        <f t="shared" si="865"/>
        <v>3</v>
      </c>
      <c r="F1585" s="47">
        <f t="shared" si="866"/>
        <v>63</v>
      </c>
      <c r="G1585" s="61" t="s">
        <v>1665</v>
      </c>
      <c r="H1585" s="61">
        <v>2076</v>
      </c>
      <c r="I1585" s="48"/>
      <c r="J1585" s="29">
        <f t="shared" si="851"/>
        <v>3346.3880597014927</v>
      </c>
      <c r="K1585" s="125">
        <v>136190</v>
      </c>
      <c r="L1585" s="125">
        <v>84934.77</v>
      </c>
      <c r="M1585" s="125">
        <v>35193</v>
      </c>
      <c r="N1585" s="126">
        <f t="shared" si="833"/>
        <v>166374.3603</v>
      </c>
      <c r="O1585" s="126">
        <f t="shared" ca="1" si="834"/>
        <v>607635.6459937332</v>
      </c>
      <c r="P1585" s="126">
        <f t="shared" ca="1" si="835"/>
        <v>132378</v>
      </c>
      <c r="Q1585" s="49">
        <f t="shared" si="852"/>
        <v>1</v>
      </c>
      <c r="R1585" s="49">
        <f t="shared" si="853"/>
        <v>0</v>
      </c>
      <c r="S1585" s="49">
        <f ca="1">OFFSET(V!$B$7,D1585,Q1585)*H1585</f>
        <v>16317.36</v>
      </c>
      <c r="T1585" s="49">
        <f ca="1">IF(R1585&gt;0,OFFSET(V!$I$7,D1585,R1585)*IF(R1585=1,H1585-9300,IF(R1585=2,H1585-18000,IF(R1585=3,H1585-45000,0))),0)</f>
        <v>0</v>
      </c>
      <c r="U1585" s="49">
        <f>IF(AND(I1585=1,H1585&gt;20000,H1585&lt;=45000),H1585*V!$G$7,0)+IF(AND(I1585=1,H1585&gt;45000,H1585&lt;=50000),V!$G$7/5000*(50000-H1585)*H1585,0)</f>
        <v>0</v>
      </c>
      <c r="V1585" s="50">
        <f t="shared" ca="1" si="836"/>
        <v>16317.36</v>
      </c>
      <c r="W1585" s="51">
        <v>9064.64</v>
      </c>
      <c r="X1585" s="51">
        <v>0</v>
      </c>
      <c r="Y1585" s="52">
        <v>0</v>
      </c>
      <c r="Z1585" s="52">
        <v>2.463176046215652E-3</v>
      </c>
      <c r="AA1585" s="52">
        <v>49527</v>
      </c>
      <c r="AB1585" s="138">
        <f t="shared" si="854"/>
        <v>48527</v>
      </c>
      <c r="AC1585" s="52">
        <v>125210.70165771293</v>
      </c>
      <c r="AD1585" s="138">
        <f t="shared" si="837"/>
        <v>0</v>
      </c>
      <c r="AE1585" s="138">
        <f t="shared" si="838"/>
        <v>2076</v>
      </c>
      <c r="AF1585" s="138">
        <f t="shared" si="839"/>
        <v>0</v>
      </c>
      <c r="AG1585" s="138">
        <f t="shared" si="840"/>
        <v>0</v>
      </c>
      <c r="AH1585" s="29"/>
      <c r="AI1585" s="29"/>
      <c r="AJ1585" s="15"/>
      <c r="AK1585" s="51">
        <f t="shared" ca="1" si="841"/>
        <v>1374411.4633837834</v>
      </c>
      <c r="AL1585" s="15">
        <f t="shared" ca="1" si="842"/>
        <v>1532171.4633837834</v>
      </c>
      <c r="AM1585" s="49">
        <f t="shared" ca="1" si="843"/>
        <v>9105.1956822138363</v>
      </c>
      <c r="AN1585" s="49">
        <f t="shared" ca="1" si="844"/>
        <v>0</v>
      </c>
      <c r="AO1585" s="15"/>
      <c r="AP1585" s="49">
        <f t="shared" ca="1" si="845"/>
        <v>72860.658732795462</v>
      </c>
      <c r="AQ1585" s="15">
        <f t="shared" si="855"/>
        <v>125210.70165771293</v>
      </c>
      <c r="AR1585" s="15">
        <f t="shared" si="856"/>
        <v>0</v>
      </c>
      <c r="AS1585" s="15"/>
      <c r="AT1585" s="15"/>
      <c r="AU1585" s="51">
        <f t="shared" si="846"/>
        <v>24263.5</v>
      </c>
      <c r="AV1585" s="51">
        <f t="shared" ca="1" si="847"/>
        <v>33883.382072069515</v>
      </c>
      <c r="AW1585" s="51">
        <f t="shared" ca="1" si="857"/>
        <v>0</v>
      </c>
      <c r="AX1585" s="15">
        <f t="shared" ca="1" si="858"/>
        <v>5796.839147152059</v>
      </c>
      <c r="AY1585" s="51">
        <f t="shared" ca="1" si="859"/>
        <v>-204.15691453751441</v>
      </c>
      <c r="AZ1585" s="52">
        <f t="shared" ca="1" si="848"/>
        <v>0</v>
      </c>
      <c r="BA1585" s="52">
        <f t="shared" ca="1" si="849"/>
        <v>0</v>
      </c>
      <c r="BB1585" s="52">
        <f t="shared" si="860"/>
        <v>0</v>
      </c>
      <c r="BC1585" s="39">
        <f t="shared" si="861"/>
        <v>0</v>
      </c>
      <c r="BD1585" s="51">
        <f t="shared" ca="1" si="862"/>
        <v>0</v>
      </c>
      <c r="BE1585" s="15">
        <f t="shared" ca="1" si="863"/>
        <v>130803.38389032747</v>
      </c>
      <c r="BF1585" s="62">
        <v>-38169.624462038315</v>
      </c>
      <c r="BG1585" s="15">
        <f t="shared" ca="1" si="864"/>
        <v>1633910.4184942865</v>
      </c>
      <c r="BH1585" s="15"/>
      <c r="BI1585" s="15"/>
    </row>
    <row r="1586" spans="1:61" ht="11.25" x14ac:dyDescent="0.2">
      <c r="A1586" s="60">
        <v>61428</v>
      </c>
      <c r="B1586" s="20"/>
      <c r="C1586" s="20">
        <v>1</v>
      </c>
      <c r="D1586" s="20">
        <f t="shared" si="850"/>
        <v>6</v>
      </c>
      <c r="E1586" s="47">
        <f t="shared" si="865"/>
        <v>2</v>
      </c>
      <c r="F1586" s="47">
        <f t="shared" si="866"/>
        <v>62</v>
      </c>
      <c r="G1586" s="61" t="s">
        <v>1666</v>
      </c>
      <c r="H1586" s="61">
        <v>988</v>
      </c>
      <c r="I1586" s="48"/>
      <c r="J1586" s="29">
        <f t="shared" si="851"/>
        <v>1592.5970149253731</v>
      </c>
      <c r="K1586" s="125">
        <v>70040</v>
      </c>
      <c r="L1586" s="125">
        <v>24988.959999999999</v>
      </c>
      <c r="M1586" s="125">
        <v>34965</v>
      </c>
      <c r="N1586" s="126">
        <f t="shared" si="833"/>
        <v>95139.494399999996</v>
      </c>
      <c r="O1586" s="126">
        <f t="shared" ca="1" si="834"/>
        <v>289183.05310299055</v>
      </c>
      <c r="P1586" s="126">
        <f t="shared" ca="1" si="835"/>
        <v>58213</v>
      </c>
      <c r="Q1586" s="49">
        <f t="shared" si="852"/>
        <v>1</v>
      </c>
      <c r="R1586" s="49">
        <f t="shared" si="853"/>
        <v>0</v>
      </c>
      <c r="S1586" s="49">
        <f ca="1">OFFSET(V!$B$7,D1586,Q1586)*H1586</f>
        <v>7765.68</v>
      </c>
      <c r="T1586" s="49">
        <f ca="1">IF(R1586&gt;0,OFFSET(V!$I$7,D1586,R1586)*IF(R1586=1,H1586-9300,IF(R1586=2,H1586-18000,IF(R1586=3,H1586-45000,0))),0)</f>
        <v>0</v>
      </c>
      <c r="U1586" s="49">
        <f>IF(AND(I1586=1,H1586&gt;20000,H1586&lt;=45000),H1586*V!$G$7,0)+IF(AND(I1586=1,H1586&gt;45000,H1586&lt;=50000),V!$G$7/5000*(50000-H1586)*H1586,0)</f>
        <v>0</v>
      </c>
      <c r="V1586" s="50">
        <f t="shared" ca="1" si="836"/>
        <v>7765.68</v>
      </c>
      <c r="W1586" s="51">
        <v>0</v>
      </c>
      <c r="X1586" s="51">
        <v>0</v>
      </c>
      <c r="Y1586" s="52">
        <v>0</v>
      </c>
      <c r="Z1586" s="52">
        <v>7.644084378933101E-4</v>
      </c>
      <c r="AA1586" s="52">
        <v>9429</v>
      </c>
      <c r="AB1586" s="138">
        <f t="shared" si="854"/>
        <v>8429</v>
      </c>
      <c r="AC1586" s="52">
        <v>38857.196995215498</v>
      </c>
      <c r="AD1586" s="138">
        <f t="shared" si="837"/>
        <v>0</v>
      </c>
      <c r="AE1586" s="138">
        <f t="shared" si="838"/>
        <v>988</v>
      </c>
      <c r="AF1586" s="138">
        <f t="shared" si="839"/>
        <v>0</v>
      </c>
      <c r="AG1586" s="138">
        <f t="shared" si="840"/>
        <v>0</v>
      </c>
      <c r="AH1586" s="29"/>
      <c r="AI1586" s="29"/>
      <c r="AJ1586" s="15"/>
      <c r="AK1586" s="51">
        <f t="shared" ca="1" si="841"/>
        <v>654103.33613833226</v>
      </c>
      <c r="AL1586" s="15">
        <f t="shared" ca="1" si="842"/>
        <v>720082.01613833231</v>
      </c>
      <c r="AM1586" s="49">
        <f t="shared" ca="1" si="843"/>
        <v>4333.3012206297062</v>
      </c>
      <c r="AN1586" s="49">
        <f t="shared" ca="1" si="844"/>
        <v>0</v>
      </c>
      <c r="AO1586" s="15"/>
      <c r="AP1586" s="49">
        <f t="shared" ca="1" si="845"/>
        <v>22611.174061789978</v>
      </c>
      <c r="AQ1586" s="15">
        <f t="shared" si="855"/>
        <v>38857.196995215498</v>
      </c>
      <c r="AR1586" s="15">
        <f t="shared" si="856"/>
        <v>0</v>
      </c>
      <c r="AS1586" s="15"/>
      <c r="AT1586" s="15"/>
      <c r="AU1586" s="51">
        <f t="shared" si="846"/>
        <v>4214.5</v>
      </c>
      <c r="AV1586" s="51">
        <f t="shared" ca="1" si="847"/>
        <v>16125.617286707457</v>
      </c>
      <c r="AW1586" s="51">
        <f t="shared" ca="1" si="857"/>
        <v>0</v>
      </c>
      <c r="AX1586" s="15">
        <f t="shared" ca="1" si="858"/>
        <v>4094.0943532819365</v>
      </c>
      <c r="AY1586" s="51">
        <f t="shared" ca="1" si="859"/>
        <v>-144.18852236086991</v>
      </c>
      <c r="AZ1586" s="52">
        <f t="shared" ca="1" si="848"/>
        <v>0</v>
      </c>
      <c r="BA1586" s="52">
        <f t="shared" ca="1" si="849"/>
        <v>0</v>
      </c>
      <c r="BB1586" s="52">
        <f t="shared" si="860"/>
        <v>0</v>
      </c>
      <c r="BC1586" s="39">
        <f t="shared" si="861"/>
        <v>0</v>
      </c>
      <c r="BD1586" s="51">
        <f t="shared" ca="1" si="862"/>
        <v>0</v>
      </c>
      <c r="BE1586" s="15">
        <f t="shared" ca="1" si="863"/>
        <v>42807.102826136565</v>
      </c>
      <c r="BF1586" s="62">
        <v>-16242.070840040362</v>
      </c>
      <c r="BG1586" s="15">
        <f t="shared" ca="1" si="864"/>
        <v>750980.3493450582</v>
      </c>
      <c r="BH1586" s="15"/>
      <c r="BI1586" s="15"/>
    </row>
    <row r="1587" spans="1:61" ht="11.25" x14ac:dyDescent="0.2">
      <c r="A1587" s="60">
        <v>61437</v>
      </c>
      <c r="B1587" s="20"/>
      <c r="C1587" s="20">
        <v>1</v>
      </c>
      <c r="D1587" s="20">
        <f t="shared" si="850"/>
        <v>6</v>
      </c>
      <c r="E1587" s="47">
        <f t="shared" si="865"/>
        <v>3</v>
      </c>
      <c r="F1587" s="47">
        <f t="shared" si="866"/>
        <v>63</v>
      </c>
      <c r="G1587" s="61" t="s">
        <v>1667</v>
      </c>
      <c r="H1587" s="61">
        <v>1497</v>
      </c>
      <c r="I1587" s="48"/>
      <c r="J1587" s="29">
        <f t="shared" si="851"/>
        <v>2413.0746268656717</v>
      </c>
      <c r="K1587" s="125">
        <v>103785</v>
      </c>
      <c r="L1587" s="125">
        <v>30771.33</v>
      </c>
      <c r="M1587" s="125">
        <v>74255</v>
      </c>
      <c r="N1587" s="126">
        <f t="shared" si="833"/>
        <v>160981.01870000002</v>
      </c>
      <c r="O1587" s="126">
        <f t="shared" ca="1" si="834"/>
        <v>438165.0106226487</v>
      </c>
      <c r="P1587" s="126">
        <f t="shared" ca="1" si="835"/>
        <v>83155</v>
      </c>
      <c r="Q1587" s="49">
        <f t="shared" si="852"/>
        <v>1</v>
      </c>
      <c r="R1587" s="49">
        <f t="shared" si="853"/>
        <v>0</v>
      </c>
      <c r="S1587" s="49">
        <f ca="1">OFFSET(V!$B$7,D1587,Q1587)*H1587</f>
        <v>11766.42</v>
      </c>
      <c r="T1587" s="49">
        <f ca="1">IF(R1587&gt;0,OFFSET(V!$I$7,D1587,R1587)*IF(R1587=1,H1587-9300,IF(R1587=2,H1587-18000,IF(R1587=3,H1587-45000,0))),0)</f>
        <v>0</v>
      </c>
      <c r="U1587" s="49">
        <f>IF(AND(I1587=1,H1587&gt;20000,H1587&lt;=45000),H1587*V!$G$7,0)+IF(AND(I1587=1,H1587&gt;45000,H1587&lt;=50000),V!$G$7/5000*(50000-H1587)*H1587,0)</f>
        <v>0</v>
      </c>
      <c r="V1587" s="50">
        <f t="shared" ca="1" si="836"/>
        <v>11766.42</v>
      </c>
      <c r="W1587" s="51">
        <v>0</v>
      </c>
      <c r="X1587" s="51">
        <v>0</v>
      </c>
      <c r="Y1587" s="52">
        <v>0</v>
      </c>
      <c r="Z1587" s="52">
        <v>1.3402344697232092E-3</v>
      </c>
      <c r="AA1587" s="52">
        <v>35671</v>
      </c>
      <c r="AB1587" s="138">
        <f t="shared" si="854"/>
        <v>34671</v>
      </c>
      <c r="AC1587" s="52">
        <v>68128.178900455183</v>
      </c>
      <c r="AD1587" s="138">
        <f t="shared" si="837"/>
        <v>0</v>
      </c>
      <c r="AE1587" s="138">
        <f t="shared" si="838"/>
        <v>1497</v>
      </c>
      <c r="AF1587" s="138">
        <f t="shared" si="839"/>
        <v>0</v>
      </c>
      <c r="AG1587" s="138">
        <f t="shared" si="840"/>
        <v>0</v>
      </c>
      <c r="AH1587" s="29"/>
      <c r="AI1587" s="29"/>
      <c r="AJ1587" s="15"/>
      <c r="AK1587" s="51">
        <f t="shared" ca="1" si="841"/>
        <v>991085.72287356621</v>
      </c>
      <c r="AL1587" s="15">
        <f t="shared" ca="1" si="842"/>
        <v>1086007.1428735661</v>
      </c>
      <c r="AM1587" s="49">
        <f t="shared" ca="1" si="843"/>
        <v>6565.7408170877234</v>
      </c>
      <c r="AN1587" s="49">
        <f t="shared" ca="1" si="844"/>
        <v>0</v>
      </c>
      <c r="AO1587" s="15"/>
      <c r="AP1587" s="49">
        <f t="shared" ca="1" si="845"/>
        <v>39644.08734424763</v>
      </c>
      <c r="AQ1587" s="15">
        <f t="shared" si="855"/>
        <v>68128.178900455183</v>
      </c>
      <c r="AR1587" s="15">
        <f t="shared" si="856"/>
        <v>0</v>
      </c>
      <c r="AS1587" s="15"/>
      <c r="AT1587" s="15"/>
      <c r="AU1587" s="51">
        <f t="shared" si="846"/>
        <v>17335.5</v>
      </c>
      <c r="AV1587" s="51">
        <f t="shared" ca="1" si="847"/>
        <v>24433.248054859374</v>
      </c>
      <c r="AW1587" s="51">
        <f t="shared" ca="1" si="857"/>
        <v>0</v>
      </c>
      <c r="AX1587" s="15">
        <f t="shared" ca="1" si="858"/>
        <v>13284.656498651821</v>
      </c>
      <c r="AY1587" s="51">
        <f t="shared" ca="1" si="859"/>
        <v>-467.86781772062028</v>
      </c>
      <c r="AZ1587" s="52">
        <f t="shared" ca="1" si="848"/>
        <v>0</v>
      </c>
      <c r="BA1587" s="52">
        <f t="shared" ca="1" si="849"/>
        <v>0</v>
      </c>
      <c r="BB1587" s="52">
        <f t="shared" si="860"/>
        <v>0</v>
      </c>
      <c r="BC1587" s="39">
        <f t="shared" si="861"/>
        <v>0</v>
      </c>
      <c r="BD1587" s="51">
        <f t="shared" ca="1" si="862"/>
        <v>0</v>
      </c>
      <c r="BE1587" s="15">
        <f t="shared" ca="1" si="863"/>
        <v>80944.967581386387</v>
      </c>
      <c r="BF1587" s="62">
        <v>-25250.523243480635</v>
      </c>
      <c r="BG1587" s="15">
        <f t="shared" ca="1" si="864"/>
        <v>1148267.3280285597</v>
      </c>
      <c r="BH1587" s="15"/>
      <c r="BI1587" s="15"/>
    </row>
    <row r="1588" spans="1:61" ht="11.25" x14ac:dyDescent="0.2">
      <c r="A1588" s="60">
        <v>61438</v>
      </c>
      <c r="B1588" s="20"/>
      <c r="C1588" s="20">
        <v>1</v>
      </c>
      <c r="D1588" s="20">
        <f t="shared" si="850"/>
        <v>6</v>
      </c>
      <c r="E1588" s="47">
        <f t="shared" si="865"/>
        <v>4</v>
      </c>
      <c r="F1588" s="47">
        <f t="shared" si="866"/>
        <v>64</v>
      </c>
      <c r="G1588" s="61" t="s">
        <v>1668</v>
      </c>
      <c r="H1588" s="61">
        <v>3747</v>
      </c>
      <c r="I1588" s="48"/>
      <c r="J1588" s="29">
        <f t="shared" si="851"/>
        <v>6039.940298507463</v>
      </c>
      <c r="K1588" s="125">
        <v>417190</v>
      </c>
      <c r="L1588" s="125">
        <v>1246916.29</v>
      </c>
      <c r="M1588" s="125">
        <v>9906</v>
      </c>
      <c r="N1588" s="126">
        <f t="shared" si="833"/>
        <v>796580.1531</v>
      </c>
      <c r="O1588" s="126">
        <f t="shared" ca="1" si="834"/>
        <v>1096729.6558470705</v>
      </c>
      <c r="P1588" s="126">
        <f t="shared" ca="1" si="835"/>
        <v>90045</v>
      </c>
      <c r="Q1588" s="49">
        <f t="shared" si="852"/>
        <v>1</v>
      </c>
      <c r="R1588" s="49">
        <f t="shared" si="853"/>
        <v>0</v>
      </c>
      <c r="S1588" s="49">
        <f ca="1">OFFSET(V!$B$7,D1588,Q1588)*H1588</f>
        <v>29451.420000000002</v>
      </c>
      <c r="T1588" s="49">
        <f ca="1">IF(R1588&gt;0,OFFSET(V!$I$7,D1588,R1588)*IF(R1588=1,H1588-9300,IF(R1588=2,H1588-18000,IF(R1588=3,H1588-45000,0))),0)</f>
        <v>0</v>
      </c>
      <c r="U1588" s="49">
        <f>IF(AND(I1588=1,H1588&gt;20000,H1588&lt;=45000),H1588*V!$G$7,0)+IF(AND(I1588=1,H1588&gt;45000,H1588&lt;=50000),V!$G$7/5000*(50000-H1588)*H1588,0)</f>
        <v>0</v>
      </c>
      <c r="V1588" s="50">
        <f t="shared" ca="1" si="836"/>
        <v>29451.420000000002</v>
      </c>
      <c r="W1588" s="51">
        <v>9696.9600000000009</v>
      </c>
      <c r="X1588" s="51">
        <v>0</v>
      </c>
      <c r="Y1588" s="52">
        <v>0</v>
      </c>
      <c r="Z1588" s="52">
        <v>7.1557927015704912E-3</v>
      </c>
      <c r="AA1588" s="52">
        <v>62340</v>
      </c>
      <c r="AB1588" s="138">
        <f t="shared" si="854"/>
        <v>61340</v>
      </c>
      <c r="AC1588" s="52">
        <v>363750.6245066573</v>
      </c>
      <c r="AD1588" s="138">
        <f t="shared" si="837"/>
        <v>0</v>
      </c>
      <c r="AE1588" s="138">
        <f t="shared" si="838"/>
        <v>3747</v>
      </c>
      <c r="AF1588" s="138">
        <f t="shared" si="839"/>
        <v>0</v>
      </c>
      <c r="AG1588" s="138">
        <f t="shared" si="840"/>
        <v>0</v>
      </c>
      <c r="AH1588" s="29"/>
      <c r="AI1588" s="29"/>
      <c r="AJ1588" s="15"/>
      <c r="AK1588" s="51">
        <f t="shared" ca="1" si="841"/>
        <v>2480693.5227837358</v>
      </c>
      <c r="AL1588" s="15">
        <f t="shared" ca="1" si="842"/>
        <v>2609886.9027837357</v>
      </c>
      <c r="AM1588" s="49">
        <f t="shared" ca="1" si="843"/>
        <v>16434.088738562255</v>
      </c>
      <c r="AN1588" s="49">
        <f t="shared" ca="1" si="844"/>
        <v>0</v>
      </c>
      <c r="AO1588" s="15"/>
      <c r="AP1588" s="49">
        <f t="shared" ca="1" si="845"/>
        <v>211668.09038792894</v>
      </c>
      <c r="AQ1588" s="15">
        <f t="shared" si="855"/>
        <v>363750.6245066573</v>
      </c>
      <c r="AR1588" s="15">
        <f t="shared" si="856"/>
        <v>0</v>
      </c>
      <c r="AS1588" s="15"/>
      <c r="AT1588" s="15"/>
      <c r="AU1588" s="51">
        <f t="shared" si="846"/>
        <v>30670</v>
      </c>
      <c r="AV1588" s="51">
        <f t="shared" ca="1" si="847"/>
        <v>61156.566774587889</v>
      </c>
      <c r="AW1588" s="51">
        <f t="shared" ca="1" si="857"/>
        <v>23880.904893474712</v>
      </c>
      <c r="AX1588" s="15">
        <f t="shared" ca="1" si="858"/>
        <v>0</v>
      </c>
      <c r="AY1588" s="51">
        <f t="shared" ca="1" si="859"/>
        <v>0</v>
      </c>
      <c r="AZ1588" s="52">
        <f t="shared" ca="1" si="848"/>
        <v>0</v>
      </c>
      <c r="BA1588" s="52">
        <f t="shared" ca="1" si="849"/>
        <v>0</v>
      </c>
      <c r="BB1588" s="52">
        <f t="shared" si="860"/>
        <v>0</v>
      </c>
      <c r="BC1588" s="39">
        <f t="shared" si="861"/>
        <v>0</v>
      </c>
      <c r="BD1588" s="51">
        <f t="shared" ca="1" si="862"/>
        <v>0</v>
      </c>
      <c r="BE1588" s="15">
        <f t="shared" ca="1" si="863"/>
        <v>327375.56205599156</v>
      </c>
      <c r="BF1588" s="62">
        <v>-92938.73748031797</v>
      </c>
      <c r="BG1588" s="15">
        <f t="shared" ca="1" si="864"/>
        <v>2860757.8160979711</v>
      </c>
      <c r="BH1588" s="15"/>
      <c r="BI1588" s="15"/>
    </row>
    <row r="1589" spans="1:61" ht="11.25" x14ac:dyDescent="0.2">
      <c r="A1589" s="60">
        <v>61439</v>
      </c>
      <c r="B1589" s="20"/>
      <c r="C1589" s="20">
        <v>1</v>
      </c>
      <c r="D1589" s="20">
        <f t="shared" si="850"/>
        <v>6</v>
      </c>
      <c r="E1589" s="47">
        <f t="shared" si="865"/>
        <v>5</v>
      </c>
      <c r="F1589" s="47">
        <f t="shared" si="866"/>
        <v>65</v>
      </c>
      <c r="G1589" s="61" t="s">
        <v>1669</v>
      </c>
      <c r="H1589" s="61">
        <v>5076</v>
      </c>
      <c r="I1589" s="48"/>
      <c r="J1589" s="29">
        <f t="shared" si="851"/>
        <v>8182.2089552238804</v>
      </c>
      <c r="K1589" s="125">
        <v>422820</v>
      </c>
      <c r="L1589" s="125">
        <v>622200.58000000007</v>
      </c>
      <c r="M1589" s="125">
        <v>130797</v>
      </c>
      <c r="N1589" s="126">
        <f t="shared" si="833"/>
        <v>677885.62620000006</v>
      </c>
      <c r="O1589" s="126">
        <f t="shared" ca="1" si="834"/>
        <v>1485721.8396262957</v>
      </c>
      <c r="P1589" s="126">
        <f t="shared" ca="1" si="835"/>
        <v>242351</v>
      </c>
      <c r="Q1589" s="49">
        <f t="shared" si="852"/>
        <v>1</v>
      </c>
      <c r="R1589" s="49">
        <f t="shared" si="853"/>
        <v>0</v>
      </c>
      <c r="S1589" s="49">
        <f ca="1">OFFSET(V!$B$7,D1589,Q1589)*H1589</f>
        <v>39897.360000000001</v>
      </c>
      <c r="T1589" s="49">
        <f ca="1">IF(R1589&gt;0,OFFSET(V!$I$7,D1589,R1589)*IF(R1589=1,H1589-9300,IF(R1589=2,H1589-18000,IF(R1589=3,H1589-45000,0))),0)</f>
        <v>0</v>
      </c>
      <c r="U1589" s="49">
        <f>IF(AND(I1589=1,H1589&gt;20000,H1589&lt;=45000),H1589*V!$G$7,0)+IF(AND(I1589=1,H1589&gt;45000,H1589&lt;=50000),V!$G$7/5000*(50000-H1589)*H1589,0)</f>
        <v>0</v>
      </c>
      <c r="V1589" s="50">
        <f t="shared" ca="1" si="836"/>
        <v>39897.360000000001</v>
      </c>
      <c r="W1589" s="51">
        <v>0</v>
      </c>
      <c r="X1589" s="51">
        <v>0</v>
      </c>
      <c r="Y1589" s="52">
        <v>1.2833939404895999E-3</v>
      </c>
      <c r="Z1589" s="52">
        <v>4.6847513130911841E-3</v>
      </c>
      <c r="AA1589" s="52">
        <v>64973</v>
      </c>
      <c r="AB1589" s="138">
        <f t="shared" si="854"/>
        <v>63973</v>
      </c>
      <c r="AC1589" s="52">
        <v>238140.10367031788</v>
      </c>
      <c r="AD1589" s="138">
        <f t="shared" si="837"/>
        <v>0</v>
      </c>
      <c r="AE1589" s="138">
        <f t="shared" si="838"/>
        <v>5076</v>
      </c>
      <c r="AF1589" s="138">
        <f t="shared" si="839"/>
        <v>0</v>
      </c>
      <c r="AG1589" s="138">
        <f t="shared" si="840"/>
        <v>0</v>
      </c>
      <c r="AH1589" s="29"/>
      <c r="AI1589" s="29"/>
      <c r="AJ1589" s="15"/>
      <c r="AK1589" s="51">
        <f t="shared" ca="1" si="841"/>
        <v>3360555.1965973428</v>
      </c>
      <c r="AL1589" s="15">
        <f t="shared" ca="1" si="842"/>
        <v>3642803.5565973427</v>
      </c>
      <c r="AM1589" s="49">
        <f t="shared" ca="1" si="843"/>
        <v>22262.992910846548</v>
      </c>
      <c r="AN1589" s="49">
        <f t="shared" ca="1" si="844"/>
        <v>1779.8011003755571</v>
      </c>
      <c r="AO1589" s="15"/>
      <c r="AP1589" s="49">
        <f t="shared" ca="1" si="845"/>
        <v>138574.77511425439</v>
      </c>
      <c r="AQ1589" s="15">
        <f t="shared" si="855"/>
        <v>238140.10367031788</v>
      </c>
      <c r="AR1589" s="15">
        <f t="shared" si="856"/>
        <v>0</v>
      </c>
      <c r="AS1589" s="15"/>
      <c r="AT1589" s="15"/>
      <c r="AU1589" s="51">
        <f t="shared" si="846"/>
        <v>31986.5</v>
      </c>
      <c r="AV1589" s="51">
        <f t="shared" ca="1" si="847"/>
        <v>82847.807031707533</v>
      </c>
      <c r="AW1589" s="51">
        <f t="shared" ca="1" si="857"/>
        <v>0</v>
      </c>
      <c r="AX1589" s="15">
        <f t="shared" ca="1" si="858"/>
        <v>15268.978475644049</v>
      </c>
      <c r="AY1589" s="51">
        <f t="shared" ca="1" si="859"/>
        <v>-537.75298133961473</v>
      </c>
      <c r="AZ1589" s="52">
        <f t="shared" ca="1" si="848"/>
        <v>0</v>
      </c>
      <c r="BA1589" s="52">
        <f t="shared" ca="1" si="849"/>
        <v>0</v>
      </c>
      <c r="BB1589" s="52">
        <f t="shared" si="860"/>
        <v>0</v>
      </c>
      <c r="BC1589" s="39">
        <f t="shared" si="861"/>
        <v>0</v>
      </c>
      <c r="BD1589" s="51">
        <f t="shared" ca="1" si="862"/>
        <v>0</v>
      </c>
      <c r="BE1589" s="15">
        <f t="shared" ca="1" si="863"/>
        <v>252871.32916462232</v>
      </c>
      <c r="BF1589" s="62">
        <v>-93902.992892676833</v>
      </c>
      <c r="BG1589" s="15">
        <f t="shared" ca="1" si="864"/>
        <v>3825814.6868805103</v>
      </c>
      <c r="BH1589" s="15"/>
      <c r="BI1589" s="15"/>
    </row>
    <row r="1590" spans="1:61" ht="11.25" x14ac:dyDescent="0.2">
      <c r="A1590" s="60">
        <v>61440</v>
      </c>
      <c r="B1590" s="20"/>
      <c r="C1590" s="20">
        <v>1</v>
      </c>
      <c r="D1590" s="20">
        <f t="shared" si="850"/>
        <v>6</v>
      </c>
      <c r="E1590" s="47">
        <f t="shared" si="865"/>
        <v>4</v>
      </c>
      <c r="F1590" s="47">
        <f t="shared" si="866"/>
        <v>64</v>
      </c>
      <c r="G1590" s="61" t="s">
        <v>1670</v>
      </c>
      <c r="H1590" s="61">
        <v>3072</v>
      </c>
      <c r="I1590" s="48"/>
      <c r="J1590" s="29">
        <f t="shared" si="851"/>
        <v>4951.8805970149251</v>
      </c>
      <c r="K1590" s="125">
        <v>223765</v>
      </c>
      <c r="L1590" s="125">
        <v>205865.79</v>
      </c>
      <c r="M1590" s="125">
        <v>73511</v>
      </c>
      <c r="N1590" s="126">
        <f t="shared" si="833"/>
        <v>314909.45809999999</v>
      </c>
      <c r="O1590" s="126">
        <f t="shared" ca="1" si="834"/>
        <v>899160.26227974391</v>
      </c>
      <c r="P1590" s="126">
        <f t="shared" ca="1" si="835"/>
        <v>175275</v>
      </c>
      <c r="Q1590" s="49">
        <f t="shared" si="852"/>
        <v>1</v>
      </c>
      <c r="R1590" s="49">
        <f t="shared" si="853"/>
        <v>0</v>
      </c>
      <c r="S1590" s="49">
        <f ca="1">OFFSET(V!$B$7,D1590,Q1590)*H1590</f>
        <v>24145.920000000002</v>
      </c>
      <c r="T1590" s="49">
        <f ca="1">IF(R1590&gt;0,OFFSET(V!$I$7,D1590,R1590)*IF(R1590=1,H1590-9300,IF(R1590=2,H1590-18000,IF(R1590=3,H1590-45000,0))),0)</f>
        <v>0</v>
      </c>
      <c r="U1590" s="49">
        <f>IF(AND(I1590=1,H1590&gt;20000,H1590&lt;=45000),H1590*V!$G$7,0)+IF(AND(I1590=1,H1590&gt;45000,H1590&lt;=50000),V!$G$7/5000*(50000-H1590)*H1590,0)</f>
        <v>0</v>
      </c>
      <c r="V1590" s="50">
        <f t="shared" ca="1" si="836"/>
        <v>24145.920000000002</v>
      </c>
      <c r="W1590" s="51">
        <v>0</v>
      </c>
      <c r="X1590" s="51">
        <v>0</v>
      </c>
      <c r="Y1590" s="52">
        <v>0</v>
      </c>
      <c r="Z1590" s="52">
        <v>2.1838759330339687E-3</v>
      </c>
      <c r="AA1590" s="52">
        <v>101382</v>
      </c>
      <c r="AB1590" s="138">
        <f t="shared" si="854"/>
        <v>100382</v>
      </c>
      <c r="AC1590" s="52">
        <v>111013.03064743897</v>
      </c>
      <c r="AD1590" s="138">
        <f t="shared" si="837"/>
        <v>0</v>
      </c>
      <c r="AE1590" s="138">
        <f t="shared" si="838"/>
        <v>3072</v>
      </c>
      <c r="AF1590" s="138">
        <f t="shared" si="839"/>
        <v>0</v>
      </c>
      <c r="AG1590" s="138">
        <f t="shared" si="840"/>
        <v>0</v>
      </c>
      <c r="AH1590" s="29"/>
      <c r="AI1590" s="29"/>
      <c r="AJ1590" s="15"/>
      <c r="AK1590" s="51">
        <f t="shared" ca="1" si="841"/>
        <v>2033811.1828106849</v>
      </c>
      <c r="AL1590" s="15">
        <f t="shared" ca="1" si="842"/>
        <v>2233232.1028106846</v>
      </c>
      <c r="AM1590" s="49">
        <f t="shared" ca="1" si="843"/>
        <v>13473.584362119896</v>
      </c>
      <c r="AN1590" s="49">
        <f t="shared" ca="1" si="844"/>
        <v>0</v>
      </c>
      <c r="AO1590" s="15"/>
      <c r="AP1590" s="49">
        <f t="shared" ca="1" si="845"/>
        <v>64598.971444212548</v>
      </c>
      <c r="AQ1590" s="15">
        <f t="shared" si="855"/>
        <v>111013.03064743897</v>
      </c>
      <c r="AR1590" s="15">
        <f t="shared" si="856"/>
        <v>0</v>
      </c>
      <c r="AS1590" s="15"/>
      <c r="AT1590" s="15"/>
      <c r="AU1590" s="51">
        <f t="shared" si="846"/>
        <v>50191</v>
      </c>
      <c r="AV1590" s="51">
        <f t="shared" ca="1" si="847"/>
        <v>50139.571158669336</v>
      </c>
      <c r="AW1590" s="51">
        <f t="shared" ca="1" si="857"/>
        <v>0</v>
      </c>
      <c r="AX1590" s="15">
        <f t="shared" ca="1" si="858"/>
        <v>53916.511955442911</v>
      </c>
      <c r="AY1590" s="51">
        <f t="shared" ca="1" si="859"/>
        <v>-1898.8673730676303</v>
      </c>
      <c r="AZ1590" s="52">
        <f t="shared" ca="1" si="848"/>
        <v>0</v>
      </c>
      <c r="BA1590" s="52">
        <f t="shared" ca="1" si="849"/>
        <v>0</v>
      </c>
      <c r="BB1590" s="52">
        <f t="shared" si="860"/>
        <v>0</v>
      </c>
      <c r="BC1590" s="39">
        <f t="shared" si="861"/>
        <v>0</v>
      </c>
      <c r="BD1590" s="51">
        <f t="shared" ca="1" si="862"/>
        <v>0</v>
      </c>
      <c r="BE1590" s="15">
        <f t="shared" ca="1" si="863"/>
        <v>163030.67522981425</v>
      </c>
      <c r="BF1590" s="62">
        <v>-52972.195397539937</v>
      </c>
      <c r="BG1590" s="15">
        <f t="shared" ca="1" si="864"/>
        <v>2356764.1670050789</v>
      </c>
      <c r="BH1590" s="15"/>
      <c r="BI1590" s="15"/>
    </row>
    <row r="1591" spans="1:61" ht="11.25" x14ac:dyDescent="0.2">
      <c r="A1591" s="60">
        <v>61441</v>
      </c>
      <c r="B1591" s="20"/>
      <c r="C1591" s="20">
        <v>1</v>
      </c>
      <c r="D1591" s="20">
        <f t="shared" si="850"/>
        <v>6</v>
      </c>
      <c r="E1591" s="47">
        <f t="shared" si="865"/>
        <v>3</v>
      </c>
      <c r="F1591" s="47">
        <f t="shared" si="866"/>
        <v>63</v>
      </c>
      <c r="G1591" s="61" t="s">
        <v>1671</v>
      </c>
      <c r="H1591" s="61">
        <v>1187</v>
      </c>
      <c r="I1591" s="48"/>
      <c r="J1591" s="29">
        <f t="shared" si="851"/>
        <v>1913.3731343283582</v>
      </c>
      <c r="K1591" s="125">
        <v>66895</v>
      </c>
      <c r="L1591" s="125">
        <v>35545.129999999997</v>
      </c>
      <c r="M1591" s="125">
        <v>53285</v>
      </c>
      <c r="N1591" s="126">
        <f t="shared" si="833"/>
        <v>115312.0007</v>
      </c>
      <c r="O1591" s="126">
        <f t="shared" ca="1" si="834"/>
        <v>347429.43728061719</v>
      </c>
      <c r="P1591" s="126">
        <f t="shared" ca="1" si="835"/>
        <v>69635</v>
      </c>
      <c r="Q1591" s="49">
        <f t="shared" si="852"/>
        <v>1</v>
      </c>
      <c r="R1591" s="49">
        <f t="shared" si="853"/>
        <v>0</v>
      </c>
      <c r="S1591" s="49">
        <f ca="1">OFFSET(V!$B$7,D1591,Q1591)*H1591</f>
        <v>9329.82</v>
      </c>
      <c r="T1591" s="49">
        <f ca="1">IF(R1591&gt;0,OFFSET(V!$I$7,D1591,R1591)*IF(R1591=1,H1591-9300,IF(R1591=2,H1591-18000,IF(R1591=3,H1591-45000,0))),0)</f>
        <v>0</v>
      </c>
      <c r="U1591" s="49">
        <f>IF(AND(I1591=1,H1591&gt;20000,H1591&lt;=45000),H1591*V!$G$7,0)+IF(AND(I1591=1,H1591&gt;45000,H1591&lt;=50000),V!$G$7/5000*(50000-H1591)*H1591,0)</f>
        <v>0</v>
      </c>
      <c r="V1591" s="50">
        <f t="shared" ca="1" si="836"/>
        <v>9329.82</v>
      </c>
      <c r="W1591" s="51">
        <v>0</v>
      </c>
      <c r="X1591" s="51">
        <v>0</v>
      </c>
      <c r="Y1591" s="52">
        <v>0</v>
      </c>
      <c r="Z1591" s="52">
        <v>9.7678349754269905E-4</v>
      </c>
      <c r="AA1591" s="52">
        <v>4251</v>
      </c>
      <c r="AB1591" s="138">
        <f t="shared" si="854"/>
        <v>3251</v>
      </c>
      <c r="AC1591" s="52">
        <v>49652.864756824813</v>
      </c>
      <c r="AD1591" s="138">
        <f t="shared" si="837"/>
        <v>0</v>
      </c>
      <c r="AE1591" s="138">
        <f t="shared" si="838"/>
        <v>1187</v>
      </c>
      <c r="AF1591" s="138">
        <f t="shared" si="839"/>
        <v>0</v>
      </c>
      <c r="AG1591" s="138">
        <f t="shared" si="840"/>
        <v>0</v>
      </c>
      <c r="AH1591" s="29"/>
      <c r="AI1591" s="29"/>
      <c r="AJ1591" s="15"/>
      <c r="AK1591" s="51">
        <f t="shared" ca="1" si="841"/>
        <v>785850.87044149835</v>
      </c>
      <c r="AL1591" s="15">
        <f t="shared" ca="1" si="842"/>
        <v>864815.6904414983</v>
      </c>
      <c r="AM1591" s="49">
        <f t="shared" ca="1" si="843"/>
        <v>5206.1017701290093</v>
      </c>
      <c r="AN1591" s="49">
        <f t="shared" ca="1" si="844"/>
        <v>0</v>
      </c>
      <c r="AO1591" s="15"/>
      <c r="AP1591" s="49">
        <f t="shared" ca="1" si="845"/>
        <v>28893.220677274348</v>
      </c>
      <c r="AQ1591" s="15">
        <f t="shared" si="855"/>
        <v>49652.864756824813</v>
      </c>
      <c r="AR1591" s="15">
        <f t="shared" si="856"/>
        <v>0</v>
      </c>
      <c r="AS1591" s="15"/>
      <c r="AT1591" s="15"/>
      <c r="AU1591" s="51">
        <f t="shared" si="846"/>
        <v>1625.5</v>
      </c>
      <c r="AV1591" s="51">
        <f t="shared" ca="1" si="847"/>
        <v>19373.590809030113</v>
      </c>
      <c r="AW1591" s="51">
        <f t="shared" ca="1" si="857"/>
        <v>0</v>
      </c>
      <c r="AX1591" s="15">
        <f t="shared" ca="1" si="858"/>
        <v>239.44672947964864</v>
      </c>
      <c r="AY1591" s="51">
        <f t="shared" ca="1" si="859"/>
        <v>-8.4329932650763002</v>
      </c>
      <c r="AZ1591" s="52">
        <f t="shared" ca="1" si="848"/>
        <v>0</v>
      </c>
      <c r="BA1591" s="52">
        <f t="shared" ca="1" si="849"/>
        <v>0</v>
      </c>
      <c r="BB1591" s="52">
        <f t="shared" si="860"/>
        <v>0</v>
      </c>
      <c r="BC1591" s="39">
        <f t="shared" si="861"/>
        <v>0</v>
      </c>
      <c r="BD1591" s="51">
        <f t="shared" ca="1" si="862"/>
        <v>0</v>
      </c>
      <c r="BE1591" s="15">
        <f t="shared" ca="1" si="863"/>
        <v>49883.878493039381</v>
      </c>
      <c r="BF1591" s="62">
        <v>-19036.727618754696</v>
      </c>
      <c r="BG1591" s="15">
        <f t="shared" ca="1" si="864"/>
        <v>900868.94308591203</v>
      </c>
      <c r="BH1591" s="15"/>
      <c r="BI1591" s="15"/>
    </row>
    <row r="1592" spans="1:61" ht="11.25" x14ac:dyDescent="0.2">
      <c r="A1592" s="60">
        <v>61442</v>
      </c>
      <c r="B1592" s="20"/>
      <c r="C1592" s="20">
        <v>1</v>
      </c>
      <c r="D1592" s="20">
        <f t="shared" si="850"/>
        <v>6</v>
      </c>
      <c r="E1592" s="47">
        <f t="shared" si="865"/>
        <v>3</v>
      </c>
      <c r="F1592" s="47">
        <f t="shared" si="866"/>
        <v>63</v>
      </c>
      <c r="G1592" s="61" t="s">
        <v>1672</v>
      </c>
      <c r="H1592" s="61">
        <v>1850</v>
      </c>
      <c r="I1592" s="48"/>
      <c r="J1592" s="29">
        <f t="shared" si="851"/>
        <v>2982.0895522388059</v>
      </c>
      <c r="K1592" s="125">
        <v>200460</v>
      </c>
      <c r="L1592" s="125">
        <v>237346.7</v>
      </c>
      <c r="M1592" s="125">
        <v>33242</v>
      </c>
      <c r="N1592" s="126">
        <f t="shared" si="833"/>
        <v>270138.413</v>
      </c>
      <c r="O1592" s="126">
        <f t="shared" ca="1" si="834"/>
        <v>541486.48607341351</v>
      </c>
      <c r="P1592" s="126">
        <f t="shared" ca="1" si="835"/>
        <v>81404</v>
      </c>
      <c r="Q1592" s="49">
        <f t="shared" si="852"/>
        <v>1</v>
      </c>
      <c r="R1592" s="49">
        <f t="shared" si="853"/>
        <v>0</v>
      </c>
      <c r="S1592" s="49">
        <f ca="1">OFFSET(V!$B$7,D1592,Q1592)*H1592</f>
        <v>14541</v>
      </c>
      <c r="T1592" s="49">
        <f ca="1">IF(R1592&gt;0,OFFSET(V!$I$7,D1592,R1592)*IF(R1592=1,H1592-9300,IF(R1592=2,H1592-18000,IF(R1592=3,H1592-45000,0))),0)</f>
        <v>0</v>
      </c>
      <c r="U1592" s="49">
        <f>IF(AND(I1592=1,H1592&gt;20000,H1592&lt;=45000),H1592*V!$G$7,0)+IF(AND(I1592=1,H1592&gt;45000,H1592&lt;=50000),V!$G$7/5000*(50000-H1592)*H1592,0)</f>
        <v>0</v>
      </c>
      <c r="V1592" s="50">
        <f t="shared" ca="1" si="836"/>
        <v>14541</v>
      </c>
      <c r="W1592" s="51">
        <v>0</v>
      </c>
      <c r="X1592" s="51">
        <v>0</v>
      </c>
      <c r="Y1592" s="52">
        <v>0</v>
      </c>
      <c r="Z1592" s="52">
        <v>2.2724674313708299E-3</v>
      </c>
      <c r="AA1592" s="52">
        <v>279178</v>
      </c>
      <c r="AB1592" s="138">
        <f t="shared" si="854"/>
        <v>278178</v>
      </c>
      <c r="AC1592" s="52">
        <v>115516.40493313357</v>
      </c>
      <c r="AD1592" s="138">
        <f t="shared" si="837"/>
        <v>0</v>
      </c>
      <c r="AE1592" s="138">
        <f t="shared" si="838"/>
        <v>1850</v>
      </c>
      <c r="AF1592" s="138">
        <f t="shared" si="839"/>
        <v>0</v>
      </c>
      <c r="AG1592" s="138">
        <f t="shared" si="840"/>
        <v>0</v>
      </c>
      <c r="AH1592" s="29"/>
      <c r="AI1592" s="29"/>
      <c r="AJ1592" s="15"/>
      <c r="AK1592" s="51">
        <f t="shared" ca="1" si="841"/>
        <v>1224788.6354816949</v>
      </c>
      <c r="AL1592" s="15">
        <f t="shared" ca="1" si="842"/>
        <v>1320733.6354816949</v>
      </c>
      <c r="AM1592" s="49">
        <f t="shared" ca="1" si="843"/>
        <v>8113.9749576568383</v>
      </c>
      <c r="AN1592" s="49">
        <f t="shared" ca="1" si="844"/>
        <v>0</v>
      </c>
      <c r="AO1592" s="15"/>
      <c r="AP1592" s="49">
        <f t="shared" ca="1" si="845"/>
        <v>67219.504774286979</v>
      </c>
      <c r="AQ1592" s="15">
        <f t="shared" si="855"/>
        <v>115516.40493313357</v>
      </c>
      <c r="AR1592" s="15">
        <f t="shared" si="856"/>
        <v>0</v>
      </c>
      <c r="AS1592" s="15"/>
      <c r="AT1592" s="15"/>
      <c r="AU1592" s="51">
        <f t="shared" si="846"/>
        <v>139089</v>
      </c>
      <c r="AV1592" s="51">
        <f t="shared" ca="1" si="847"/>
        <v>30194.728725110115</v>
      </c>
      <c r="AW1592" s="51">
        <f t="shared" ca="1" si="857"/>
        <v>0</v>
      </c>
      <c r="AX1592" s="15">
        <f t="shared" ca="1" si="858"/>
        <v>120986.82856626355</v>
      </c>
      <c r="AY1592" s="51">
        <f t="shared" ca="1" si="859"/>
        <v>-4260.9941371070536</v>
      </c>
      <c r="AZ1592" s="52">
        <f t="shared" ca="1" si="848"/>
        <v>0</v>
      </c>
      <c r="BA1592" s="52">
        <f t="shared" ca="1" si="849"/>
        <v>0</v>
      </c>
      <c r="BB1592" s="52">
        <f t="shared" si="860"/>
        <v>0</v>
      </c>
      <c r="BC1592" s="39">
        <f t="shared" si="861"/>
        <v>0</v>
      </c>
      <c r="BD1592" s="51">
        <f t="shared" ca="1" si="862"/>
        <v>0</v>
      </c>
      <c r="BE1592" s="15">
        <f t="shared" ca="1" si="863"/>
        <v>232242.23936229007</v>
      </c>
      <c r="BF1592" s="62">
        <v>-37016.389835633228</v>
      </c>
      <c r="BG1592" s="15">
        <f t="shared" ca="1" si="864"/>
        <v>1524073.4599660086</v>
      </c>
      <c r="BH1592" s="15"/>
      <c r="BI1592" s="15"/>
    </row>
    <row r="1593" spans="1:61" ht="11.25" x14ac:dyDescent="0.2">
      <c r="A1593" s="60">
        <v>61443</v>
      </c>
      <c r="B1593" s="20"/>
      <c r="C1593" s="20">
        <v>1</v>
      </c>
      <c r="D1593" s="20">
        <f t="shared" si="850"/>
        <v>6</v>
      </c>
      <c r="E1593" s="47">
        <f t="shared" si="865"/>
        <v>3</v>
      </c>
      <c r="F1593" s="47">
        <f t="shared" si="866"/>
        <v>63</v>
      </c>
      <c r="G1593" s="61" t="s">
        <v>1673</v>
      </c>
      <c r="H1593" s="61">
        <v>1945</v>
      </c>
      <c r="I1593" s="48"/>
      <c r="J1593" s="29">
        <f t="shared" si="851"/>
        <v>3135.2238805970151</v>
      </c>
      <c r="K1593" s="125">
        <v>151235</v>
      </c>
      <c r="L1593" s="125">
        <v>229999.81</v>
      </c>
      <c r="M1593" s="125">
        <v>32830</v>
      </c>
      <c r="N1593" s="126">
        <f t="shared" si="833"/>
        <v>231419.12589999998</v>
      </c>
      <c r="O1593" s="126">
        <f t="shared" ca="1" si="834"/>
        <v>569292.54887177807</v>
      </c>
      <c r="P1593" s="126">
        <f t="shared" ca="1" si="835"/>
        <v>101362</v>
      </c>
      <c r="Q1593" s="49">
        <f t="shared" si="852"/>
        <v>1</v>
      </c>
      <c r="R1593" s="49">
        <f t="shared" si="853"/>
        <v>0</v>
      </c>
      <c r="S1593" s="49">
        <f ca="1">OFFSET(V!$B$7,D1593,Q1593)*H1593</f>
        <v>15287.7</v>
      </c>
      <c r="T1593" s="49">
        <f ca="1">IF(R1593&gt;0,OFFSET(V!$I$7,D1593,R1593)*IF(R1593=1,H1593-9300,IF(R1593=2,H1593-18000,IF(R1593=3,H1593-45000,0))),0)</f>
        <v>0</v>
      </c>
      <c r="U1593" s="49">
        <f>IF(AND(I1593=1,H1593&gt;20000,H1593&lt;=45000),H1593*V!$G$7,0)+IF(AND(I1593=1,H1593&gt;45000,H1593&lt;=50000),V!$G$7/5000*(50000-H1593)*H1593,0)</f>
        <v>0</v>
      </c>
      <c r="V1593" s="50">
        <f t="shared" ca="1" si="836"/>
        <v>15287.7</v>
      </c>
      <c r="W1593" s="51">
        <v>0</v>
      </c>
      <c r="X1593" s="51">
        <v>0</v>
      </c>
      <c r="Y1593" s="52">
        <v>0</v>
      </c>
      <c r="Z1593" s="52">
        <v>1.8331837950044747E-3</v>
      </c>
      <c r="AA1593" s="52">
        <v>80717</v>
      </c>
      <c r="AB1593" s="138">
        <f t="shared" si="854"/>
        <v>79717</v>
      </c>
      <c r="AC1593" s="52">
        <v>93186.286701962934</v>
      </c>
      <c r="AD1593" s="138">
        <f t="shared" si="837"/>
        <v>0</v>
      </c>
      <c r="AE1593" s="138">
        <f t="shared" si="838"/>
        <v>1945</v>
      </c>
      <c r="AF1593" s="138">
        <f t="shared" si="839"/>
        <v>0</v>
      </c>
      <c r="AG1593" s="138">
        <f t="shared" si="840"/>
        <v>0</v>
      </c>
      <c r="AH1593" s="29"/>
      <c r="AI1593" s="29"/>
      <c r="AJ1593" s="15"/>
      <c r="AK1593" s="51">
        <f t="shared" ca="1" si="841"/>
        <v>1287683.1870334579</v>
      </c>
      <c r="AL1593" s="15">
        <f t="shared" ca="1" si="842"/>
        <v>1404332.8870334579</v>
      </c>
      <c r="AM1593" s="49">
        <f t="shared" ca="1" si="843"/>
        <v>8530.6385365635415</v>
      </c>
      <c r="AN1593" s="49">
        <f t="shared" ca="1" si="844"/>
        <v>0</v>
      </c>
      <c r="AO1593" s="15"/>
      <c r="AP1593" s="49">
        <f t="shared" ca="1" si="845"/>
        <v>54225.510631901489</v>
      </c>
      <c r="AQ1593" s="15">
        <f t="shared" si="855"/>
        <v>93186.286701962934</v>
      </c>
      <c r="AR1593" s="15">
        <f t="shared" si="856"/>
        <v>0</v>
      </c>
      <c r="AS1593" s="15"/>
      <c r="AT1593" s="15"/>
      <c r="AU1593" s="51">
        <f t="shared" si="846"/>
        <v>39858.5</v>
      </c>
      <c r="AV1593" s="51">
        <f t="shared" ca="1" si="847"/>
        <v>31745.268848831984</v>
      </c>
      <c r="AW1593" s="51">
        <f t="shared" ca="1" si="857"/>
        <v>0</v>
      </c>
      <c r="AX1593" s="15">
        <f t="shared" ca="1" si="858"/>
        <v>32642.992778770538</v>
      </c>
      <c r="AY1593" s="51">
        <f t="shared" ca="1" si="859"/>
        <v>-1149.6425065129281</v>
      </c>
      <c r="AZ1593" s="52">
        <f t="shared" ca="1" si="848"/>
        <v>0</v>
      </c>
      <c r="BA1593" s="52">
        <f t="shared" ca="1" si="849"/>
        <v>0</v>
      </c>
      <c r="BB1593" s="52">
        <f t="shared" si="860"/>
        <v>0</v>
      </c>
      <c r="BC1593" s="39">
        <f t="shared" si="861"/>
        <v>0</v>
      </c>
      <c r="BD1593" s="51">
        <f t="shared" ca="1" si="862"/>
        <v>0</v>
      </c>
      <c r="BE1593" s="15">
        <f t="shared" ca="1" si="863"/>
        <v>124679.63697422054</v>
      </c>
      <c r="BF1593" s="62">
        <v>-35946.065334955128</v>
      </c>
      <c r="BG1593" s="15">
        <f t="shared" ca="1" si="864"/>
        <v>1501597.0972092869</v>
      </c>
      <c r="BH1593" s="15"/>
      <c r="BI1593" s="15"/>
    </row>
    <row r="1594" spans="1:61" ht="11.25" x14ac:dyDescent="0.2">
      <c r="A1594" s="60">
        <v>61444</v>
      </c>
      <c r="B1594" s="20"/>
      <c r="C1594" s="20">
        <v>1</v>
      </c>
      <c r="D1594" s="20">
        <f t="shared" si="850"/>
        <v>6</v>
      </c>
      <c r="E1594" s="47">
        <f t="shared" si="865"/>
        <v>3</v>
      </c>
      <c r="F1594" s="47">
        <f t="shared" si="866"/>
        <v>63</v>
      </c>
      <c r="G1594" s="61" t="s">
        <v>1674</v>
      </c>
      <c r="H1594" s="61">
        <v>2184</v>
      </c>
      <c r="I1594" s="48"/>
      <c r="J1594" s="29">
        <f t="shared" si="851"/>
        <v>3520.4776119402986</v>
      </c>
      <c r="K1594" s="125">
        <v>196655</v>
      </c>
      <c r="L1594" s="125">
        <v>570033.54</v>
      </c>
      <c r="M1594" s="125">
        <v>21219</v>
      </c>
      <c r="N1594" s="126">
        <f t="shared" si="833"/>
        <v>385123.68060000002</v>
      </c>
      <c r="O1594" s="126">
        <f t="shared" ca="1" si="834"/>
        <v>639246.7489645055</v>
      </c>
      <c r="P1594" s="126">
        <f t="shared" ca="1" si="835"/>
        <v>76237</v>
      </c>
      <c r="Q1594" s="49">
        <f t="shared" si="852"/>
        <v>1</v>
      </c>
      <c r="R1594" s="49">
        <f t="shared" si="853"/>
        <v>0</v>
      </c>
      <c r="S1594" s="49">
        <f ca="1">OFFSET(V!$B$7,D1594,Q1594)*H1594</f>
        <v>17166.240000000002</v>
      </c>
      <c r="T1594" s="49">
        <f ca="1">IF(R1594&gt;0,OFFSET(V!$I$7,D1594,R1594)*IF(R1594=1,H1594-9300,IF(R1594=2,H1594-18000,IF(R1594=3,H1594-45000,0))),0)</f>
        <v>0</v>
      </c>
      <c r="U1594" s="49">
        <f>IF(AND(I1594=1,H1594&gt;20000,H1594&lt;=45000),H1594*V!$G$7,0)+IF(AND(I1594=1,H1594&gt;45000,H1594&lt;=50000),V!$G$7/5000*(50000-H1594)*H1594,0)</f>
        <v>0</v>
      </c>
      <c r="V1594" s="50">
        <f t="shared" ca="1" si="836"/>
        <v>17166.240000000002</v>
      </c>
      <c r="W1594" s="51">
        <v>0</v>
      </c>
      <c r="X1594" s="51">
        <v>0</v>
      </c>
      <c r="Y1594" s="52">
        <v>0</v>
      </c>
      <c r="Z1594" s="52">
        <v>1.6703473282403299E-3</v>
      </c>
      <c r="AA1594" s="52">
        <v>2350</v>
      </c>
      <c r="AB1594" s="138">
        <f t="shared" si="854"/>
        <v>1350</v>
      </c>
      <c r="AC1594" s="52">
        <v>84908.815714728276</v>
      </c>
      <c r="AD1594" s="138">
        <f t="shared" si="837"/>
        <v>0</v>
      </c>
      <c r="AE1594" s="138">
        <f t="shared" si="838"/>
        <v>2184</v>
      </c>
      <c r="AF1594" s="138">
        <f t="shared" si="839"/>
        <v>0</v>
      </c>
      <c r="AG1594" s="138">
        <f t="shared" si="840"/>
        <v>0</v>
      </c>
      <c r="AH1594" s="29"/>
      <c r="AI1594" s="29"/>
      <c r="AJ1594" s="15"/>
      <c r="AK1594" s="51">
        <f t="shared" ca="1" si="841"/>
        <v>1445912.6377794715</v>
      </c>
      <c r="AL1594" s="15">
        <f t="shared" ca="1" si="842"/>
        <v>1539315.8777794715</v>
      </c>
      <c r="AM1594" s="49">
        <f t="shared" ca="1" si="843"/>
        <v>9578.8763824446141</v>
      </c>
      <c r="AN1594" s="49">
        <f t="shared" ca="1" si="844"/>
        <v>0</v>
      </c>
      <c r="AO1594" s="15"/>
      <c r="AP1594" s="49">
        <f t="shared" ca="1" si="845"/>
        <v>49408.813809770319</v>
      </c>
      <c r="AQ1594" s="15">
        <f t="shared" si="855"/>
        <v>84908.815714728276</v>
      </c>
      <c r="AR1594" s="15">
        <f t="shared" si="856"/>
        <v>0</v>
      </c>
      <c r="AS1594" s="15"/>
      <c r="AT1594" s="15"/>
      <c r="AU1594" s="51">
        <f t="shared" si="846"/>
        <v>675</v>
      </c>
      <c r="AV1594" s="51">
        <f t="shared" ca="1" si="847"/>
        <v>35646.101370616481</v>
      </c>
      <c r="AW1594" s="51">
        <f t="shared" ca="1" si="857"/>
        <v>0</v>
      </c>
      <c r="AX1594" s="15">
        <f t="shared" ca="1" si="858"/>
        <v>821.09946565852442</v>
      </c>
      <c r="AY1594" s="51">
        <f t="shared" ca="1" si="859"/>
        <v>-28.918023975118054</v>
      </c>
      <c r="AZ1594" s="52">
        <f t="shared" ca="1" si="848"/>
        <v>0</v>
      </c>
      <c r="BA1594" s="52">
        <f t="shared" ca="1" si="849"/>
        <v>0</v>
      </c>
      <c r="BB1594" s="52">
        <f t="shared" si="860"/>
        <v>0</v>
      </c>
      <c r="BC1594" s="39">
        <f t="shared" si="861"/>
        <v>0</v>
      </c>
      <c r="BD1594" s="51">
        <f t="shared" ca="1" si="862"/>
        <v>0</v>
      </c>
      <c r="BE1594" s="15">
        <f t="shared" ca="1" si="863"/>
        <v>85700.997156411686</v>
      </c>
      <c r="BF1594" s="62">
        <v>-43681.580505065234</v>
      </c>
      <c r="BG1594" s="15">
        <f t="shared" ca="1" si="864"/>
        <v>1590914.1708132625</v>
      </c>
      <c r="BH1594" s="15"/>
      <c r="BI1594" s="15"/>
    </row>
    <row r="1595" spans="1:61" ht="11.25" x14ac:dyDescent="0.2">
      <c r="A1595" s="60">
        <v>61445</v>
      </c>
      <c r="B1595" s="20"/>
      <c r="C1595" s="20">
        <v>1</v>
      </c>
      <c r="D1595" s="20">
        <f t="shared" si="850"/>
        <v>6</v>
      </c>
      <c r="E1595" s="47">
        <f t="shared" si="865"/>
        <v>3</v>
      </c>
      <c r="F1595" s="47">
        <f t="shared" si="866"/>
        <v>63</v>
      </c>
      <c r="G1595" s="61" t="s">
        <v>1675</v>
      </c>
      <c r="H1595" s="61">
        <v>1785</v>
      </c>
      <c r="I1595" s="48"/>
      <c r="J1595" s="29">
        <f t="shared" si="851"/>
        <v>2877.313432835821</v>
      </c>
      <c r="K1595" s="125">
        <v>238430</v>
      </c>
      <c r="L1595" s="125">
        <v>288012.36</v>
      </c>
      <c r="M1595" s="125">
        <v>0</v>
      </c>
      <c r="N1595" s="126">
        <f t="shared" si="833"/>
        <v>283994.4204</v>
      </c>
      <c r="O1595" s="126">
        <f t="shared" ca="1" si="834"/>
        <v>522461.28521137469</v>
      </c>
      <c r="P1595" s="126">
        <f t="shared" ca="1" si="835"/>
        <v>71540</v>
      </c>
      <c r="Q1595" s="49">
        <f t="shared" si="852"/>
        <v>1</v>
      </c>
      <c r="R1595" s="49">
        <f t="shared" si="853"/>
        <v>0</v>
      </c>
      <c r="S1595" s="49">
        <f ca="1">OFFSET(V!$B$7,D1595,Q1595)*H1595</f>
        <v>14030.1</v>
      </c>
      <c r="T1595" s="49">
        <f ca="1">IF(R1595&gt;0,OFFSET(V!$I$7,D1595,R1595)*IF(R1595=1,H1595-9300,IF(R1595=2,H1595-18000,IF(R1595=3,H1595-45000,0))),0)</f>
        <v>0</v>
      </c>
      <c r="U1595" s="49">
        <f>IF(AND(I1595=1,H1595&gt;20000,H1595&lt;=45000),H1595*V!$G$7,0)+IF(AND(I1595=1,H1595&gt;45000,H1595&lt;=50000),V!$G$7/5000*(50000-H1595)*H1595,0)</f>
        <v>0</v>
      </c>
      <c r="V1595" s="50">
        <f t="shared" ca="1" si="836"/>
        <v>14030.1</v>
      </c>
      <c r="W1595" s="51">
        <v>0</v>
      </c>
      <c r="X1595" s="51">
        <v>0</v>
      </c>
      <c r="Y1595" s="52">
        <v>0</v>
      </c>
      <c r="Z1595" s="52">
        <v>3.1047549437792591E-3</v>
      </c>
      <c r="AA1595" s="52">
        <v>190980</v>
      </c>
      <c r="AB1595" s="138">
        <f t="shared" si="854"/>
        <v>189980</v>
      </c>
      <c r="AC1595" s="52">
        <v>157824.10095417878</v>
      </c>
      <c r="AD1595" s="138">
        <f t="shared" si="837"/>
        <v>0</v>
      </c>
      <c r="AE1595" s="138">
        <f t="shared" si="838"/>
        <v>1785</v>
      </c>
      <c r="AF1595" s="138">
        <f t="shared" si="839"/>
        <v>0</v>
      </c>
      <c r="AG1595" s="138">
        <f t="shared" si="840"/>
        <v>0</v>
      </c>
      <c r="AH1595" s="29"/>
      <c r="AI1595" s="29"/>
      <c r="AJ1595" s="15"/>
      <c r="AK1595" s="51">
        <f t="shared" ca="1" si="841"/>
        <v>1181755.5212620681</v>
      </c>
      <c r="AL1595" s="15">
        <f t="shared" ca="1" si="842"/>
        <v>1267325.6212620682</v>
      </c>
      <c r="AM1595" s="49">
        <f t="shared" ca="1" si="843"/>
        <v>7828.8893510364633</v>
      </c>
      <c r="AN1595" s="49">
        <f t="shared" ca="1" si="844"/>
        <v>0</v>
      </c>
      <c r="AO1595" s="15"/>
      <c r="AP1595" s="49">
        <f t="shared" ca="1" si="845"/>
        <v>91838.539415487234</v>
      </c>
      <c r="AQ1595" s="15">
        <f t="shared" si="855"/>
        <v>157824.10095417878</v>
      </c>
      <c r="AR1595" s="15">
        <f t="shared" si="856"/>
        <v>0</v>
      </c>
      <c r="AS1595" s="15"/>
      <c r="AT1595" s="15"/>
      <c r="AU1595" s="51">
        <f t="shared" si="846"/>
        <v>94990</v>
      </c>
      <c r="AV1595" s="51">
        <f t="shared" ca="1" si="847"/>
        <v>29133.832850984625</v>
      </c>
      <c r="AW1595" s="51">
        <f t="shared" ca="1" si="857"/>
        <v>0</v>
      </c>
      <c r="AX1595" s="15">
        <f t="shared" ca="1" si="858"/>
        <v>58138.271312293073</v>
      </c>
      <c r="AY1595" s="51">
        <f t="shared" ca="1" si="859"/>
        <v>-2047.5520859491073</v>
      </c>
      <c r="AZ1595" s="52">
        <f t="shared" ca="1" si="848"/>
        <v>0</v>
      </c>
      <c r="BA1595" s="52">
        <f t="shared" ca="1" si="849"/>
        <v>0</v>
      </c>
      <c r="BB1595" s="52">
        <f t="shared" si="860"/>
        <v>0</v>
      </c>
      <c r="BC1595" s="39">
        <f t="shared" si="861"/>
        <v>0</v>
      </c>
      <c r="BD1595" s="51">
        <f t="shared" ca="1" si="862"/>
        <v>0</v>
      </c>
      <c r="BE1595" s="15">
        <f t="shared" ca="1" si="863"/>
        <v>213914.82018052274</v>
      </c>
      <c r="BF1595" s="62">
        <v>-44395.81896651553</v>
      </c>
      <c r="BG1595" s="15">
        <f t="shared" ca="1" si="864"/>
        <v>1444673.5118271117</v>
      </c>
      <c r="BH1595" s="15"/>
      <c r="BI1595" s="15"/>
    </row>
    <row r="1596" spans="1:61" ht="11.25" x14ac:dyDescent="0.2">
      <c r="A1596" s="60">
        <v>61446</v>
      </c>
      <c r="B1596" s="20"/>
      <c r="C1596" s="20">
        <v>1</v>
      </c>
      <c r="D1596" s="20">
        <f t="shared" si="850"/>
        <v>6</v>
      </c>
      <c r="E1596" s="47">
        <f t="shared" si="865"/>
        <v>3</v>
      </c>
      <c r="F1596" s="47">
        <f t="shared" si="866"/>
        <v>63</v>
      </c>
      <c r="G1596" s="61" t="s">
        <v>1676</v>
      </c>
      <c r="H1596" s="61">
        <v>1843</v>
      </c>
      <c r="I1596" s="48"/>
      <c r="J1596" s="29">
        <f t="shared" si="851"/>
        <v>2970.8059701492539</v>
      </c>
      <c r="K1596" s="125">
        <v>165325</v>
      </c>
      <c r="L1596" s="125">
        <v>729346.19</v>
      </c>
      <c r="M1596" s="125">
        <v>0</v>
      </c>
      <c r="N1596" s="126">
        <f t="shared" si="833"/>
        <v>403479.01409999997</v>
      </c>
      <c r="O1596" s="126">
        <f t="shared" ca="1" si="834"/>
        <v>539437.6182882709</v>
      </c>
      <c r="P1596" s="126">
        <f t="shared" ca="1" si="835"/>
        <v>40788</v>
      </c>
      <c r="Q1596" s="49">
        <f t="shared" si="852"/>
        <v>1</v>
      </c>
      <c r="R1596" s="49">
        <f t="shared" si="853"/>
        <v>0</v>
      </c>
      <c r="S1596" s="49">
        <f ca="1">OFFSET(V!$B$7,D1596,Q1596)*H1596</f>
        <v>14485.980000000001</v>
      </c>
      <c r="T1596" s="49">
        <f ca="1">IF(R1596&gt;0,OFFSET(V!$I$7,D1596,R1596)*IF(R1596=1,H1596-9300,IF(R1596=2,H1596-18000,IF(R1596=3,H1596-45000,0))),0)</f>
        <v>0</v>
      </c>
      <c r="U1596" s="49">
        <f>IF(AND(I1596=1,H1596&gt;20000,H1596&lt;=45000),H1596*V!$G$7,0)+IF(AND(I1596=1,H1596&gt;45000,H1596&lt;=50000),V!$G$7/5000*(50000-H1596)*H1596,0)</f>
        <v>0</v>
      </c>
      <c r="V1596" s="50">
        <f t="shared" ca="1" si="836"/>
        <v>14485.980000000001</v>
      </c>
      <c r="W1596" s="51">
        <v>0</v>
      </c>
      <c r="X1596" s="51">
        <v>0</v>
      </c>
      <c r="Y1596" s="52">
        <v>0</v>
      </c>
      <c r="Z1596" s="52">
        <v>2.169360439964674E-3</v>
      </c>
      <c r="AA1596" s="52">
        <v>0</v>
      </c>
      <c r="AB1596" s="138">
        <f t="shared" si="854"/>
        <v>0</v>
      </c>
      <c r="AC1596" s="52">
        <v>110275.16415393096</v>
      </c>
      <c r="AD1596" s="138">
        <f t="shared" si="837"/>
        <v>0</v>
      </c>
      <c r="AE1596" s="138">
        <f t="shared" si="838"/>
        <v>1843</v>
      </c>
      <c r="AF1596" s="138">
        <f t="shared" si="839"/>
        <v>0</v>
      </c>
      <c r="AG1596" s="138">
        <f t="shared" si="840"/>
        <v>0</v>
      </c>
      <c r="AH1596" s="29"/>
      <c r="AI1596" s="29"/>
      <c r="AJ1596" s="15"/>
      <c r="AK1596" s="51">
        <f t="shared" ca="1" si="841"/>
        <v>1220154.3001041969</v>
      </c>
      <c r="AL1596" s="15">
        <f t="shared" ca="1" si="842"/>
        <v>1275428.2801041969</v>
      </c>
      <c r="AM1596" s="49">
        <f t="shared" ca="1" si="843"/>
        <v>8083.2734307900291</v>
      </c>
      <c r="AN1596" s="49">
        <f t="shared" ca="1" si="844"/>
        <v>0</v>
      </c>
      <c r="AO1596" s="15"/>
      <c r="AP1596" s="49">
        <f t="shared" ca="1" si="845"/>
        <v>64169.603682015848</v>
      </c>
      <c r="AQ1596" s="15">
        <f t="shared" si="855"/>
        <v>110275.16415393096</v>
      </c>
      <c r="AR1596" s="15">
        <f t="shared" si="856"/>
        <v>0</v>
      </c>
      <c r="AS1596" s="15"/>
      <c r="AT1596" s="15"/>
      <c r="AU1596" s="51">
        <f t="shared" si="846"/>
        <v>0</v>
      </c>
      <c r="AV1596" s="51">
        <f t="shared" ca="1" si="847"/>
        <v>30080.478400204291</v>
      </c>
      <c r="AW1596" s="51">
        <f t="shared" ca="1" si="857"/>
        <v>4997.5656563177181</v>
      </c>
      <c r="AX1596" s="15">
        <f t="shared" ca="1" si="858"/>
        <v>0</v>
      </c>
      <c r="AY1596" s="51">
        <f t="shared" ca="1" si="859"/>
        <v>0</v>
      </c>
      <c r="AZ1596" s="52">
        <f t="shared" ca="1" si="848"/>
        <v>0</v>
      </c>
      <c r="BA1596" s="52">
        <f t="shared" ca="1" si="849"/>
        <v>0</v>
      </c>
      <c r="BB1596" s="52">
        <f t="shared" si="860"/>
        <v>0</v>
      </c>
      <c r="BC1596" s="39">
        <f t="shared" si="861"/>
        <v>0</v>
      </c>
      <c r="BD1596" s="51">
        <f t="shared" ca="1" si="862"/>
        <v>0</v>
      </c>
      <c r="BE1596" s="15">
        <f t="shared" ca="1" si="863"/>
        <v>99247.647738537853</v>
      </c>
      <c r="BF1596" s="62">
        <v>-43572.902562839954</v>
      </c>
      <c r="BG1596" s="15">
        <f t="shared" ca="1" si="864"/>
        <v>1339186.2987106848</v>
      </c>
      <c r="BH1596" s="15"/>
      <c r="BI1596" s="15"/>
    </row>
    <row r="1597" spans="1:61" ht="11.25" x14ac:dyDescent="0.2">
      <c r="A1597" s="60">
        <v>61611</v>
      </c>
      <c r="B1597" s="20"/>
      <c r="C1597" s="20">
        <v>1</v>
      </c>
      <c r="D1597" s="20">
        <f t="shared" si="850"/>
        <v>6</v>
      </c>
      <c r="E1597" s="47">
        <f t="shared" si="865"/>
        <v>3</v>
      </c>
      <c r="F1597" s="47">
        <f t="shared" si="866"/>
        <v>63</v>
      </c>
      <c r="G1597" s="61" t="s">
        <v>1677</v>
      </c>
      <c r="H1597" s="61">
        <v>2433</v>
      </c>
      <c r="I1597" s="48"/>
      <c r="J1597" s="29">
        <f t="shared" si="851"/>
        <v>3921.8507462686566</v>
      </c>
      <c r="K1597" s="125">
        <v>115005</v>
      </c>
      <c r="L1597" s="125">
        <v>299670.01</v>
      </c>
      <c r="M1597" s="125">
        <v>34447</v>
      </c>
      <c r="N1597" s="126">
        <f t="shared" si="833"/>
        <v>234121.9039</v>
      </c>
      <c r="O1597" s="126">
        <f t="shared" ca="1" si="834"/>
        <v>712127.90303600812</v>
      </c>
      <c r="P1597" s="126">
        <f t="shared" ca="1" si="835"/>
        <v>143402</v>
      </c>
      <c r="Q1597" s="49">
        <f t="shared" si="852"/>
        <v>1</v>
      </c>
      <c r="R1597" s="49">
        <f t="shared" si="853"/>
        <v>0</v>
      </c>
      <c r="S1597" s="49">
        <f ca="1">OFFSET(V!$B$7,D1597,Q1597)*H1597</f>
        <v>19123.38</v>
      </c>
      <c r="T1597" s="49">
        <f ca="1">IF(R1597&gt;0,OFFSET(V!$I$7,D1597,R1597)*IF(R1597=1,H1597-9300,IF(R1597=2,H1597-18000,IF(R1597=3,H1597-45000,0))),0)</f>
        <v>0</v>
      </c>
      <c r="U1597" s="49">
        <f>IF(AND(I1597=1,H1597&gt;20000,H1597&lt;=45000),H1597*V!$G$7,0)+IF(AND(I1597=1,H1597&gt;45000,H1597&lt;=50000),V!$G$7/5000*(50000-H1597)*H1597,0)</f>
        <v>0</v>
      </c>
      <c r="V1597" s="50">
        <f t="shared" ca="1" si="836"/>
        <v>19123.38</v>
      </c>
      <c r="W1597" s="51">
        <v>9414.08</v>
      </c>
      <c r="X1597" s="51">
        <v>0</v>
      </c>
      <c r="Y1597" s="52">
        <v>0</v>
      </c>
      <c r="Z1597" s="52">
        <v>7.7057932779006676E-4</v>
      </c>
      <c r="AA1597" s="52">
        <v>0</v>
      </c>
      <c r="AB1597" s="138">
        <f t="shared" si="854"/>
        <v>0</v>
      </c>
      <c r="AC1597" s="52">
        <v>39170.88202597588</v>
      </c>
      <c r="AD1597" s="138">
        <f t="shared" si="837"/>
        <v>0</v>
      </c>
      <c r="AE1597" s="138">
        <f t="shared" si="838"/>
        <v>2433</v>
      </c>
      <c r="AF1597" s="138">
        <f t="shared" si="839"/>
        <v>0</v>
      </c>
      <c r="AG1597" s="138">
        <f t="shared" si="840"/>
        <v>0</v>
      </c>
      <c r="AH1597" s="29"/>
      <c r="AI1597" s="29"/>
      <c r="AJ1597" s="15"/>
      <c r="AK1597" s="51">
        <f t="shared" ca="1" si="841"/>
        <v>1610762.5676361967</v>
      </c>
      <c r="AL1597" s="15">
        <f t="shared" ca="1" si="842"/>
        <v>1782702.0276361967</v>
      </c>
      <c r="AM1597" s="49">
        <f t="shared" ca="1" si="843"/>
        <v>10670.973552421128</v>
      </c>
      <c r="AN1597" s="49">
        <f t="shared" ca="1" si="844"/>
        <v>0</v>
      </c>
      <c r="AO1597" s="15"/>
      <c r="AP1597" s="49">
        <f t="shared" ca="1" si="845"/>
        <v>22793.708762683978</v>
      </c>
      <c r="AQ1597" s="15">
        <f t="shared" si="855"/>
        <v>39170.88202597588</v>
      </c>
      <c r="AR1597" s="15">
        <f t="shared" si="856"/>
        <v>0</v>
      </c>
      <c r="AS1597" s="15"/>
      <c r="AT1597" s="15"/>
      <c r="AU1597" s="51">
        <f t="shared" si="846"/>
        <v>0</v>
      </c>
      <c r="AV1597" s="51">
        <f t="shared" ca="1" si="847"/>
        <v>39710.148642266438</v>
      </c>
      <c r="AW1597" s="51">
        <f t="shared" ca="1" si="857"/>
        <v>0</v>
      </c>
      <c r="AX1597" s="15">
        <f t="shared" ca="1" si="858"/>
        <v>23332.975378974537</v>
      </c>
      <c r="AY1597" s="51">
        <f t="shared" ca="1" si="859"/>
        <v>-821.75615700696915</v>
      </c>
      <c r="AZ1597" s="52">
        <f t="shared" ca="1" si="848"/>
        <v>0</v>
      </c>
      <c r="BA1597" s="52">
        <f t="shared" ca="1" si="849"/>
        <v>0</v>
      </c>
      <c r="BB1597" s="52">
        <f t="shared" si="860"/>
        <v>0</v>
      </c>
      <c r="BC1597" s="39">
        <f t="shared" si="861"/>
        <v>0</v>
      </c>
      <c r="BD1597" s="51">
        <f t="shared" ca="1" si="862"/>
        <v>0</v>
      </c>
      <c r="BE1597" s="15">
        <f t="shared" ca="1" si="863"/>
        <v>61682.10124794345</v>
      </c>
      <c r="BF1597" s="62">
        <v>-57147.244119617288</v>
      </c>
      <c r="BG1597" s="15">
        <f t="shared" ca="1" si="864"/>
        <v>1797907.858316944</v>
      </c>
      <c r="BH1597" s="15"/>
      <c r="BI1597" s="15"/>
    </row>
    <row r="1598" spans="1:61" ht="11.25" x14ac:dyDescent="0.2">
      <c r="A1598" s="60">
        <v>61612</v>
      </c>
      <c r="B1598" s="20"/>
      <c r="C1598" s="20">
        <v>1</v>
      </c>
      <c r="D1598" s="20">
        <f t="shared" si="850"/>
        <v>6</v>
      </c>
      <c r="E1598" s="47">
        <f t="shared" si="865"/>
        <v>4</v>
      </c>
      <c r="F1598" s="47">
        <f t="shared" si="866"/>
        <v>64</v>
      </c>
      <c r="G1598" s="61" t="s">
        <v>1678</v>
      </c>
      <c r="H1598" s="61">
        <v>3211</v>
      </c>
      <c r="I1598" s="48"/>
      <c r="J1598" s="29">
        <f t="shared" si="851"/>
        <v>5175.940298507463</v>
      </c>
      <c r="K1598" s="125">
        <v>146365</v>
      </c>
      <c r="L1598" s="125">
        <v>272728.75</v>
      </c>
      <c r="M1598" s="125">
        <v>78450</v>
      </c>
      <c r="N1598" s="126">
        <f t="shared" si="833"/>
        <v>290197.01250000001</v>
      </c>
      <c r="O1598" s="126">
        <f t="shared" ca="1" si="834"/>
        <v>939844.92258471937</v>
      </c>
      <c r="P1598" s="126">
        <f t="shared" ca="1" si="835"/>
        <v>194894</v>
      </c>
      <c r="Q1598" s="49">
        <f t="shared" si="852"/>
        <v>1</v>
      </c>
      <c r="R1598" s="49">
        <f t="shared" si="853"/>
        <v>0</v>
      </c>
      <c r="S1598" s="49">
        <f ca="1">OFFSET(V!$B$7,D1598,Q1598)*H1598</f>
        <v>25238.460000000003</v>
      </c>
      <c r="T1598" s="49">
        <f ca="1">IF(R1598&gt;0,OFFSET(V!$I$7,D1598,R1598)*IF(R1598=1,H1598-9300,IF(R1598=2,H1598-18000,IF(R1598=3,H1598-45000,0))),0)</f>
        <v>0</v>
      </c>
      <c r="U1598" s="49">
        <f>IF(AND(I1598=1,H1598&gt;20000,H1598&lt;=45000),H1598*V!$G$7,0)+IF(AND(I1598=1,H1598&gt;45000,H1598&lt;=50000),V!$G$7/5000*(50000-H1598)*H1598,0)</f>
        <v>0</v>
      </c>
      <c r="V1598" s="50">
        <f t="shared" ca="1" si="836"/>
        <v>25238.460000000003</v>
      </c>
      <c r="W1598" s="51">
        <v>13303.68</v>
      </c>
      <c r="X1598" s="51">
        <v>0</v>
      </c>
      <c r="Y1598" s="52">
        <v>0</v>
      </c>
      <c r="Z1598" s="52">
        <v>3.1690938275538046E-3</v>
      </c>
      <c r="AA1598" s="52">
        <v>5353</v>
      </c>
      <c r="AB1598" s="138">
        <f t="shared" si="854"/>
        <v>4353</v>
      </c>
      <c r="AC1598" s="52">
        <v>161094.64135816728</v>
      </c>
      <c r="AD1598" s="138">
        <f t="shared" si="837"/>
        <v>0</v>
      </c>
      <c r="AE1598" s="138">
        <f t="shared" si="838"/>
        <v>3211</v>
      </c>
      <c r="AF1598" s="138">
        <f t="shared" si="839"/>
        <v>0</v>
      </c>
      <c r="AG1598" s="138">
        <f t="shared" si="840"/>
        <v>0</v>
      </c>
      <c r="AH1598" s="29"/>
      <c r="AI1598" s="29"/>
      <c r="AJ1598" s="15"/>
      <c r="AK1598" s="51">
        <f t="shared" ca="1" si="841"/>
        <v>2125835.8424495799</v>
      </c>
      <c r="AL1598" s="15">
        <f t="shared" ca="1" si="842"/>
        <v>2359271.98244958</v>
      </c>
      <c r="AM1598" s="49">
        <f t="shared" ca="1" si="843"/>
        <v>14083.228967046545</v>
      </c>
      <c r="AN1598" s="49">
        <f t="shared" ca="1" si="844"/>
        <v>0</v>
      </c>
      <c r="AO1598" s="15"/>
      <c r="AP1598" s="49">
        <f t="shared" ca="1" si="845"/>
        <v>93741.681280295597</v>
      </c>
      <c r="AQ1598" s="15">
        <f t="shared" si="855"/>
        <v>161094.64135816728</v>
      </c>
      <c r="AR1598" s="15">
        <f t="shared" si="856"/>
        <v>0</v>
      </c>
      <c r="AS1598" s="15"/>
      <c r="AT1598" s="15"/>
      <c r="AU1598" s="51">
        <f t="shared" si="846"/>
        <v>2176.5</v>
      </c>
      <c r="AV1598" s="51">
        <f t="shared" ca="1" si="847"/>
        <v>52408.256181799232</v>
      </c>
      <c r="AW1598" s="51">
        <f t="shared" ca="1" si="857"/>
        <v>0</v>
      </c>
      <c r="AX1598" s="15">
        <f t="shared" ca="1" si="858"/>
        <v>0</v>
      </c>
      <c r="AY1598" s="51">
        <f t="shared" ca="1" si="859"/>
        <v>0</v>
      </c>
      <c r="AZ1598" s="52">
        <f t="shared" ca="1" si="848"/>
        <v>0</v>
      </c>
      <c r="BA1598" s="52">
        <f t="shared" ca="1" si="849"/>
        <v>0</v>
      </c>
      <c r="BB1598" s="52">
        <f t="shared" si="860"/>
        <v>0</v>
      </c>
      <c r="BC1598" s="39">
        <f t="shared" si="861"/>
        <v>0</v>
      </c>
      <c r="BD1598" s="51">
        <f t="shared" ca="1" si="862"/>
        <v>0</v>
      </c>
      <c r="BE1598" s="15">
        <f t="shared" ca="1" si="863"/>
        <v>148326.43746209482</v>
      </c>
      <c r="BF1598" s="62">
        <v>-76876.438335134299</v>
      </c>
      <c r="BG1598" s="15">
        <f t="shared" ca="1" si="864"/>
        <v>2444805.2105435869</v>
      </c>
      <c r="BH1598" s="15"/>
      <c r="BI1598" s="15"/>
    </row>
    <row r="1599" spans="1:61" ht="11.25" x14ac:dyDescent="0.2">
      <c r="A1599" s="60">
        <v>61615</v>
      </c>
      <c r="B1599" s="20"/>
      <c r="C1599" s="20">
        <v>1</v>
      </c>
      <c r="D1599" s="20">
        <f t="shared" si="850"/>
        <v>6</v>
      </c>
      <c r="E1599" s="47">
        <f t="shared" si="865"/>
        <v>3</v>
      </c>
      <c r="F1599" s="47">
        <f t="shared" si="866"/>
        <v>63</v>
      </c>
      <c r="G1599" s="61" t="s">
        <v>1679</v>
      </c>
      <c r="H1599" s="61">
        <v>2104</v>
      </c>
      <c r="I1599" s="48"/>
      <c r="J1599" s="29">
        <f t="shared" si="851"/>
        <v>3391.5223880597014</v>
      </c>
      <c r="K1599" s="125">
        <v>92140</v>
      </c>
      <c r="L1599" s="125">
        <v>155489.65</v>
      </c>
      <c r="M1599" s="125">
        <v>38002</v>
      </c>
      <c r="N1599" s="126">
        <f t="shared" si="833"/>
        <v>164983.7635</v>
      </c>
      <c r="O1599" s="126">
        <f t="shared" ca="1" si="834"/>
        <v>615831.11713430379</v>
      </c>
      <c r="P1599" s="126">
        <f t="shared" ca="1" si="835"/>
        <v>135254</v>
      </c>
      <c r="Q1599" s="49">
        <f t="shared" si="852"/>
        <v>1</v>
      </c>
      <c r="R1599" s="49">
        <f t="shared" si="853"/>
        <v>0</v>
      </c>
      <c r="S1599" s="49">
        <f ca="1">OFFSET(V!$B$7,D1599,Q1599)*H1599</f>
        <v>16537.440000000002</v>
      </c>
      <c r="T1599" s="49">
        <f ca="1">IF(R1599&gt;0,OFFSET(V!$I$7,D1599,R1599)*IF(R1599=1,H1599-9300,IF(R1599=2,H1599-18000,IF(R1599=3,H1599-45000,0))),0)</f>
        <v>0</v>
      </c>
      <c r="U1599" s="49">
        <f>IF(AND(I1599=1,H1599&gt;20000,H1599&lt;=45000),H1599*V!$G$7,0)+IF(AND(I1599=1,H1599&gt;45000,H1599&lt;=50000),V!$G$7/5000*(50000-H1599)*H1599,0)</f>
        <v>0</v>
      </c>
      <c r="V1599" s="50">
        <f t="shared" ca="1" si="836"/>
        <v>16537.440000000002</v>
      </c>
      <c r="W1599" s="51">
        <v>0</v>
      </c>
      <c r="X1599" s="51">
        <v>0</v>
      </c>
      <c r="Y1599" s="52">
        <v>0</v>
      </c>
      <c r="Z1599" s="52">
        <v>1.7166097995740569E-3</v>
      </c>
      <c r="AA1599" s="52">
        <v>0</v>
      </c>
      <c r="AB1599" s="138">
        <f t="shared" si="854"/>
        <v>0</v>
      </c>
      <c r="AC1599" s="52">
        <v>87260.477304250191</v>
      </c>
      <c r="AD1599" s="138">
        <f t="shared" si="837"/>
        <v>0</v>
      </c>
      <c r="AE1599" s="138">
        <f t="shared" si="838"/>
        <v>2104</v>
      </c>
      <c r="AF1599" s="138">
        <f t="shared" si="839"/>
        <v>0</v>
      </c>
      <c r="AG1599" s="138">
        <f t="shared" si="840"/>
        <v>0</v>
      </c>
      <c r="AH1599" s="29"/>
      <c r="AI1599" s="29"/>
      <c r="AJ1599" s="15"/>
      <c r="AK1599" s="51">
        <f t="shared" ca="1" si="841"/>
        <v>1392948.8048937763</v>
      </c>
      <c r="AL1599" s="15">
        <f t="shared" ca="1" si="842"/>
        <v>1544740.2448937763</v>
      </c>
      <c r="AM1599" s="49">
        <f t="shared" ca="1" si="843"/>
        <v>9228.001789681075</v>
      </c>
      <c r="AN1599" s="49">
        <f t="shared" ca="1" si="844"/>
        <v>0</v>
      </c>
      <c r="AO1599" s="15"/>
      <c r="AP1599" s="49">
        <f t="shared" ca="1" si="845"/>
        <v>50777.256045623129</v>
      </c>
      <c r="AQ1599" s="15">
        <f t="shared" si="855"/>
        <v>87260.477304250191</v>
      </c>
      <c r="AR1599" s="15">
        <f t="shared" si="856"/>
        <v>0</v>
      </c>
      <c r="AS1599" s="15"/>
      <c r="AT1599" s="15"/>
      <c r="AU1599" s="51">
        <f t="shared" si="846"/>
        <v>0</v>
      </c>
      <c r="AV1599" s="51">
        <f t="shared" ca="1" si="847"/>
        <v>34340.383371692798</v>
      </c>
      <c r="AW1599" s="51">
        <f t="shared" ca="1" si="857"/>
        <v>0</v>
      </c>
      <c r="AX1599" s="15">
        <f t="shared" ca="1" si="858"/>
        <v>0</v>
      </c>
      <c r="AY1599" s="51">
        <f t="shared" ca="1" si="859"/>
        <v>0</v>
      </c>
      <c r="AZ1599" s="52">
        <f t="shared" ca="1" si="848"/>
        <v>0</v>
      </c>
      <c r="BA1599" s="52">
        <f t="shared" ca="1" si="849"/>
        <v>0</v>
      </c>
      <c r="BB1599" s="52">
        <f t="shared" si="860"/>
        <v>0</v>
      </c>
      <c r="BC1599" s="39">
        <f t="shared" si="861"/>
        <v>0</v>
      </c>
      <c r="BD1599" s="51">
        <f t="shared" ca="1" si="862"/>
        <v>0</v>
      </c>
      <c r="BE1599" s="15">
        <f t="shared" ca="1" si="863"/>
        <v>85117.639417315921</v>
      </c>
      <c r="BF1599" s="62">
        <v>-48596.334801017452</v>
      </c>
      <c r="BG1599" s="15">
        <f t="shared" ca="1" si="864"/>
        <v>1590489.5512997557</v>
      </c>
      <c r="BH1599" s="15"/>
      <c r="BI1599" s="15"/>
    </row>
    <row r="1600" spans="1:61" ht="11.25" x14ac:dyDescent="0.2">
      <c r="A1600" s="60">
        <v>61618</v>
      </c>
      <c r="B1600" s="20"/>
      <c r="C1600" s="20">
        <v>1</v>
      </c>
      <c r="D1600" s="20">
        <f t="shared" si="850"/>
        <v>6</v>
      </c>
      <c r="E1600" s="47">
        <f t="shared" si="865"/>
        <v>3</v>
      </c>
      <c r="F1600" s="47">
        <f t="shared" si="866"/>
        <v>63</v>
      </c>
      <c r="G1600" s="61" t="s">
        <v>1680</v>
      </c>
      <c r="H1600" s="61">
        <v>1685</v>
      </c>
      <c r="I1600" s="48"/>
      <c r="J1600" s="29">
        <f t="shared" si="851"/>
        <v>2716.1194029850744</v>
      </c>
      <c r="K1600" s="125">
        <v>123015</v>
      </c>
      <c r="L1600" s="125">
        <v>458748.63</v>
      </c>
      <c r="M1600" s="125">
        <v>0</v>
      </c>
      <c r="N1600" s="126">
        <f t="shared" si="833"/>
        <v>267482.76569999999</v>
      </c>
      <c r="O1600" s="126">
        <f t="shared" ca="1" si="834"/>
        <v>493191.74542362255</v>
      </c>
      <c r="P1600" s="126">
        <f t="shared" ca="1" si="835"/>
        <v>67713</v>
      </c>
      <c r="Q1600" s="49">
        <f t="shared" si="852"/>
        <v>1</v>
      </c>
      <c r="R1600" s="49">
        <f t="shared" si="853"/>
        <v>0</v>
      </c>
      <c r="S1600" s="49">
        <f ca="1">OFFSET(V!$B$7,D1600,Q1600)*H1600</f>
        <v>13244.1</v>
      </c>
      <c r="T1600" s="49">
        <f ca="1">IF(R1600&gt;0,OFFSET(V!$I$7,D1600,R1600)*IF(R1600=1,H1600-9300,IF(R1600=2,H1600-18000,IF(R1600=3,H1600-45000,0))),0)</f>
        <v>0</v>
      </c>
      <c r="U1600" s="49">
        <f>IF(AND(I1600=1,H1600&gt;20000,H1600&lt;=45000),H1600*V!$G$7,0)+IF(AND(I1600=1,H1600&gt;45000,H1600&lt;=50000),V!$G$7/5000*(50000-H1600)*H1600,0)</f>
        <v>0</v>
      </c>
      <c r="V1600" s="50">
        <f t="shared" ca="1" si="836"/>
        <v>13244.1</v>
      </c>
      <c r="W1600" s="51">
        <v>0</v>
      </c>
      <c r="X1600" s="51">
        <v>0</v>
      </c>
      <c r="Y1600" s="52">
        <v>0</v>
      </c>
      <c r="Z1600" s="52">
        <v>1.6057736823501469E-3</v>
      </c>
      <c r="AA1600" s="52">
        <v>0</v>
      </c>
      <c r="AB1600" s="138">
        <f t="shared" si="854"/>
        <v>0</v>
      </c>
      <c r="AC1600" s="52">
        <v>81626.341641091305</v>
      </c>
      <c r="AD1600" s="138">
        <f t="shared" si="837"/>
        <v>0</v>
      </c>
      <c r="AE1600" s="138">
        <f t="shared" si="838"/>
        <v>1685</v>
      </c>
      <c r="AF1600" s="138">
        <f t="shared" si="839"/>
        <v>0</v>
      </c>
      <c r="AG1600" s="138">
        <f t="shared" si="840"/>
        <v>0</v>
      </c>
      <c r="AH1600" s="29"/>
      <c r="AI1600" s="29"/>
      <c r="AJ1600" s="15"/>
      <c r="AK1600" s="51">
        <f t="shared" ca="1" si="841"/>
        <v>1115550.7301549492</v>
      </c>
      <c r="AL1600" s="15">
        <f t="shared" ca="1" si="842"/>
        <v>1196507.8301549493</v>
      </c>
      <c r="AM1600" s="49">
        <f t="shared" ca="1" si="843"/>
        <v>7390.2961100820394</v>
      </c>
      <c r="AN1600" s="49">
        <f t="shared" ca="1" si="844"/>
        <v>0</v>
      </c>
      <c r="AO1600" s="15"/>
      <c r="AP1600" s="49">
        <f t="shared" ca="1" si="845"/>
        <v>47498.727690036641</v>
      </c>
      <c r="AQ1600" s="15">
        <f t="shared" si="855"/>
        <v>81626.341641091305</v>
      </c>
      <c r="AR1600" s="15">
        <f t="shared" si="856"/>
        <v>0</v>
      </c>
      <c r="AS1600" s="15"/>
      <c r="AT1600" s="15"/>
      <c r="AU1600" s="51">
        <f t="shared" si="846"/>
        <v>0</v>
      </c>
      <c r="AV1600" s="51">
        <f t="shared" ca="1" si="847"/>
        <v>27501.685352330023</v>
      </c>
      <c r="AW1600" s="51">
        <f t="shared" ca="1" si="857"/>
        <v>0</v>
      </c>
      <c r="AX1600" s="15">
        <f t="shared" ca="1" si="858"/>
        <v>0</v>
      </c>
      <c r="AY1600" s="51">
        <f t="shared" ca="1" si="859"/>
        <v>0</v>
      </c>
      <c r="AZ1600" s="52">
        <f t="shared" ca="1" si="848"/>
        <v>0</v>
      </c>
      <c r="BA1600" s="52">
        <f t="shared" ca="1" si="849"/>
        <v>0</v>
      </c>
      <c r="BB1600" s="52">
        <f t="shared" si="860"/>
        <v>0</v>
      </c>
      <c r="BC1600" s="39">
        <f t="shared" si="861"/>
        <v>0</v>
      </c>
      <c r="BD1600" s="51">
        <f t="shared" ca="1" si="862"/>
        <v>0</v>
      </c>
      <c r="BE1600" s="15">
        <f t="shared" ca="1" si="863"/>
        <v>75000.413042366665</v>
      </c>
      <c r="BF1600" s="62">
        <v>-50746.706509224256</v>
      </c>
      <c r="BG1600" s="15">
        <f t="shared" ca="1" si="864"/>
        <v>1228151.8327981737</v>
      </c>
      <c r="BH1600" s="15"/>
      <c r="BI1600" s="15"/>
    </row>
    <row r="1601" spans="1:61" ht="11.25" x14ac:dyDescent="0.2">
      <c r="A1601" s="60">
        <v>61621</v>
      </c>
      <c r="B1601" s="20"/>
      <c r="C1601" s="20">
        <v>1</v>
      </c>
      <c r="D1601" s="20">
        <f t="shared" si="850"/>
        <v>6</v>
      </c>
      <c r="E1601" s="47">
        <f t="shared" si="865"/>
        <v>2</v>
      </c>
      <c r="F1601" s="47">
        <f t="shared" si="866"/>
        <v>62</v>
      </c>
      <c r="G1601" s="61" t="s">
        <v>1681</v>
      </c>
      <c r="H1601" s="61">
        <v>809</v>
      </c>
      <c r="I1601" s="48"/>
      <c r="J1601" s="29">
        <f t="shared" si="851"/>
        <v>1304.0597014925372</v>
      </c>
      <c r="K1601" s="125">
        <v>37035</v>
      </c>
      <c r="L1601" s="125">
        <v>22142.71</v>
      </c>
      <c r="M1601" s="125">
        <v>37563</v>
      </c>
      <c r="N1601" s="126">
        <f t="shared" si="833"/>
        <v>72863.856899999999</v>
      </c>
      <c r="O1601" s="126">
        <f t="shared" ca="1" si="834"/>
        <v>236790.57688291432</v>
      </c>
      <c r="P1601" s="126">
        <f t="shared" ca="1" si="835"/>
        <v>49178</v>
      </c>
      <c r="Q1601" s="49">
        <f t="shared" si="852"/>
        <v>1</v>
      </c>
      <c r="R1601" s="49">
        <f t="shared" si="853"/>
        <v>0</v>
      </c>
      <c r="S1601" s="49">
        <f ca="1">OFFSET(V!$B$7,D1601,Q1601)*H1601</f>
        <v>6358.7400000000007</v>
      </c>
      <c r="T1601" s="49">
        <f ca="1">IF(R1601&gt;0,OFFSET(V!$I$7,D1601,R1601)*IF(R1601=1,H1601-9300,IF(R1601=2,H1601-18000,IF(R1601=3,H1601-45000,0))),0)</f>
        <v>0</v>
      </c>
      <c r="U1601" s="49">
        <f>IF(AND(I1601=1,H1601&gt;20000,H1601&lt;=45000),H1601*V!$G$7,0)+IF(AND(I1601=1,H1601&gt;45000,H1601&lt;=50000),V!$G$7/5000*(50000-H1601)*H1601,0)</f>
        <v>0</v>
      </c>
      <c r="V1601" s="50">
        <f t="shared" ca="1" si="836"/>
        <v>6358.7400000000007</v>
      </c>
      <c r="W1601" s="51">
        <v>0</v>
      </c>
      <c r="X1601" s="51">
        <v>0</v>
      </c>
      <c r="Y1601" s="52">
        <v>0</v>
      </c>
      <c r="Z1601" s="52">
        <v>1.4833260361532549E-4</v>
      </c>
      <c r="AA1601" s="52">
        <v>1904</v>
      </c>
      <c r="AB1601" s="138">
        <f t="shared" si="854"/>
        <v>904</v>
      </c>
      <c r="AC1601" s="52">
        <v>7540.1956778221484</v>
      </c>
      <c r="AD1601" s="138">
        <f t="shared" si="837"/>
        <v>0</v>
      </c>
      <c r="AE1601" s="138">
        <f t="shared" si="838"/>
        <v>809</v>
      </c>
      <c r="AF1601" s="138">
        <f t="shared" si="839"/>
        <v>0</v>
      </c>
      <c r="AG1601" s="138">
        <f t="shared" si="840"/>
        <v>0</v>
      </c>
      <c r="AH1601" s="29"/>
      <c r="AI1601" s="29"/>
      <c r="AJ1601" s="15"/>
      <c r="AK1601" s="51">
        <f t="shared" ca="1" si="841"/>
        <v>535596.76005658985</v>
      </c>
      <c r="AL1601" s="15">
        <f t="shared" ca="1" si="842"/>
        <v>591133.50005658984</v>
      </c>
      <c r="AM1601" s="49">
        <f t="shared" ca="1" si="843"/>
        <v>3548.2193193212879</v>
      </c>
      <c r="AN1601" s="49">
        <f t="shared" ca="1" si="844"/>
        <v>0</v>
      </c>
      <c r="AO1601" s="15"/>
      <c r="AP1601" s="49">
        <f t="shared" ca="1" si="845"/>
        <v>4387.6730725632606</v>
      </c>
      <c r="AQ1601" s="15">
        <f t="shared" si="855"/>
        <v>7540.1956778221484</v>
      </c>
      <c r="AR1601" s="15">
        <f t="shared" si="856"/>
        <v>0</v>
      </c>
      <c r="AS1601" s="15"/>
      <c r="AT1601" s="15"/>
      <c r="AU1601" s="51">
        <f t="shared" si="846"/>
        <v>452</v>
      </c>
      <c r="AV1601" s="51">
        <f t="shared" ca="1" si="847"/>
        <v>13204.073264115721</v>
      </c>
      <c r="AW1601" s="51">
        <f t="shared" ca="1" si="857"/>
        <v>0</v>
      </c>
      <c r="AX1601" s="15">
        <f t="shared" ca="1" si="858"/>
        <v>10503.550658856833</v>
      </c>
      <c r="AY1601" s="51">
        <f t="shared" ca="1" si="859"/>
        <v>-369.92099310780446</v>
      </c>
      <c r="AZ1601" s="52">
        <f t="shared" ca="1" si="848"/>
        <v>0</v>
      </c>
      <c r="BA1601" s="52">
        <f t="shared" ca="1" si="849"/>
        <v>0</v>
      </c>
      <c r="BB1601" s="52">
        <f t="shared" si="860"/>
        <v>0</v>
      </c>
      <c r="BC1601" s="39">
        <f t="shared" si="861"/>
        <v>0</v>
      </c>
      <c r="BD1601" s="51">
        <f t="shared" ca="1" si="862"/>
        <v>0</v>
      </c>
      <c r="BE1601" s="15">
        <f t="shared" ca="1" si="863"/>
        <v>17673.825343571178</v>
      </c>
      <c r="BF1601" s="62">
        <v>-17065.966119140066</v>
      </c>
      <c r="BG1601" s="15">
        <f t="shared" ca="1" si="864"/>
        <v>595289.57860034227</v>
      </c>
      <c r="BH1601" s="15"/>
      <c r="BI1601" s="15"/>
    </row>
    <row r="1602" spans="1:61" ht="11.25" x14ac:dyDescent="0.2">
      <c r="A1602" s="60">
        <v>61624</v>
      </c>
      <c r="B1602" s="20"/>
      <c r="C1602" s="20">
        <v>1</v>
      </c>
      <c r="D1602" s="20">
        <f t="shared" si="850"/>
        <v>6</v>
      </c>
      <c r="E1602" s="47">
        <f t="shared" si="865"/>
        <v>4</v>
      </c>
      <c r="F1602" s="47">
        <f t="shared" si="866"/>
        <v>64</v>
      </c>
      <c r="G1602" s="61" t="s">
        <v>1682</v>
      </c>
      <c r="H1602" s="61">
        <v>3138</v>
      </c>
      <c r="I1602" s="48"/>
      <c r="J1602" s="29">
        <f t="shared" si="851"/>
        <v>5058.2686567164183</v>
      </c>
      <c r="K1602" s="125">
        <v>134380</v>
      </c>
      <c r="L1602" s="125">
        <v>448242.67</v>
      </c>
      <c r="M1602" s="125">
        <v>74596</v>
      </c>
      <c r="N1602" s="126">
        <f t="shared" si="833"/>
        <v>346164.24129999999</v>
      </c>
      <c r="O1602" s="126">
        <f t="shared" ca="1" si="834"/>
        <v>918478.15853966039</v>
      </c>
      <c r="P1602" s="126">
        <f t="shared" ca="1" si="835"/>
        <v>171694</v>
      </c>
      <c r="Q1602" s="49">
        <f t="shared" si="852"/>
        <v>1</v>
      </c>
      <c r="R1602" s="49">
        <f t="shared" si="853"/>
        <v>0</v>
      </c>
      <c r="S1602" s="49">
        <f ca="1">OFFSET(V!$B$7,D1602,Q1602)*H1602</f>
        <v>24664.68</v>
      </c>
      <c r="T1602" s="49">
        <f ca="1">IF(R1602&gt;0,OFFSET(V!$I$7,D1602,R1602)*IF(R1602=1,H1602-9300,IF(R1602=2,H1602-18000,IF(R1602=3,H1602-45000,0))),0)</f>
        <v>0</v>
      </c>
      <c r="U1602" s="49">
        <f>IF(AND(I1602=1,H1602&gt;20000,H1602&lt;=45000),H1602*V!$G$7,0)+IF(AND(I1602=1,H1602&gt;45000,H1602&lt;=50000),V!$G$7/5000*(50000-H1602)*H1602,0)</f>
        <v>0</v>
      </c>
      <c r="V1602" s="50">
        <f t="shared" ca="1" si="836"/>
        <v>24664.68</v>
      </c>
      <c r="W1602" s="51">
        <v>12667.2</v>
      </c>
      <c r="X1602" s="51">
        <v>0</v>
      </c>
      <c r="Y1602" s="52">
        <v>0</v>
      </c>
      <c r="Z1602" s="52">
        <v>1.0666048893945856E-3</v>
      </c>
      <c r="AA1602" s="52">
        <v>0</v>
      </c>
      <c r="AB1602" s="138">
        <f t="shared" si="854"/>
        <v>0</v>
      </c>
      <c r="AC1602" s="52">
        <v>54218.75825636823</v>
      </c>
      <c r="AD1602" s="138">
        <f t="shared" si="837"/>
        <v>0</v>
      </c>
      <c r="AE1602" s="138">
        <f t="shared" si="838"/>
        <v>3138</v>
      </c>
      <c r="AF1602" s="138">
        <f t="shared" si="839"/>
        <v>0</v>
      </c>
      <c r="AG1602" s="138">
        <f t="shared" si="840"/>
        <v>0</v>
      </c>
      <c r="AH1602" s="29"/>
      <c r="AI1602" s="29"/>
      <c r="AJ1602" s="15"/>
      <c r="AK1602" s="51">
        <f t="shared" ca="1" si="841"/>
        <v>2077506.3449413835</v>
      </c>
      <c r="AL1602" s="15">
        <f t="shared" ca="1" si="842"/>
        <v>2286532.2249413836</v>
      </c>
      <c r="AM1602" s="49">
        <f t="shared" ca="1" si="843"/>
        <v>13763.055901149815</v>
      </c>
      <c r="AN1602" s="49">
        <f t="shared" ca="1" si="844"/>
        <v>0</v>
      </c>
      <c r="AO1602" s="15"/>
      <c r="AP1602" s="49">
        <f t="shared" ca="1" si="845"/>
        <v>31550.134213227124</v>
      </c>
      <c r="AQ1602" s="15">
        <f t="shared" si="855"/>
        <v>54218.75825636823</v>
      </c>
      <c r="AR1602" s="15">
        <f t="shared" si="856"/>
        <v>0</v>
      </c>
      <c r="AS1602" s="15"/>
      <c r="AT1602" s="15"/>
      <c r="AU1602" s="51">
        <f t="shared" si="846"/>
        <v>0</v>
      </c>
      <c r="AV1602" s="51">
        <f t="shared" ca="1" si="847"/>
        <v>51216.78850778137</v>
      </c>
      <c r="AW1602" s="51">
        <f t="shared" ca="1" si="857"/>
        <v>0</v>
      </c>
      <c r="AX1602" s="15">
        <f t="shared" ca="1" si="858"/>
        <v>28548.164464640264</v>
      </c>
      <c r="AY1602" s="51">
        <f t="shared" ca="1" si="859"/>
        <v>-1005.4281350335326</v>
      </c>
      <c r="AZ1602" s="52">
        <f t="shared" ca="1" si="848"/>
        <v>0</v>
      </c>
      <c r="BA1602" s="52">
        <f t="shared" ca="1" si="849"/>
        <v>0</v>
      </c>
      <c r="BB1602" s="52">
        <f t="shared" si="860"/>
        <v>0</v>
      </c>
      <c r="BC1602" s="39">
        <f t="shared" si="861"/>
        <v>0</v>
      </c>
      <c r="BD1602" s="51">
        <f t="shared" ca="1" si="862"/>
        <v>0</v>
      </c>
      <c r="BE1602" s="15">
        <f t="shared" ca="1" si="863"/>
        <v>81761.494585974957</v>
      </c>
      <c r="BF1602" s="62">
        <v>-75884.757669272469</v>
      </c>
      <c r="BG1602" s="15">
        <f t="shared" ca="1" si="864"/>
        <v>2306172.017759236</v>
      </c>
      <c r="BH1602" s="15"/>
      <c r="BI1602" s="15"/>
    </row>
    <row r="1603" spans="1:61" ht="11.25" x14ac:dyDescent="0.2">
      <c r="A1603" s="60">
        <v>61625</v>
      </c>
      <c r="B1603" s="20"/>
      <c r="C1603" s="20">
        <v>1</v>
      </c>
      <c r="D1603" s="20">
        <f t="shared" si="850"/>
        <v>6</v>
      </c>
      <c r="E1603" s="47">
        <f t="shared" si="865"/>
        <v>5</v>
      </c>
      <c r="F1603" s="47">
        <f t="shared" si="866"/>
        <v>65</v>
      </c>
      <c r="G1603" s="61" t="s">
        <v>1683</v>
      </c>
      <c r="H1603" s="61">
        <v>9539</v>
      </c>
      <c r="I1603" s="48"/>
      <c r="J1603" s="29">
        <f t="shared" si="851"/>
        <v>15671.273631840797</v>
      </c>
      <c r="K1603" s="125">
        <v>683199.9</v>
      </c>
      <c r="L1603" s="125">
        <v>2656344.42</v>
      </c>
      <c r="M1603" s="125">
        <v>0</v>
      </c>
      <c r="N1603" s="126">
        <f t="shared" si="833"/>
        <v>1527878.2518</v>
      </c>
      <c r="O1603" s="126">
        <f t="shared" ca="1" si="834"/>
        <v>2845582.8514035423</v>
      </c>
      <c r="P1603" s="126">
        <f t="shared" ca="1" si="835"/>
        <v>395311</v>
      </c>
      <c r="Q1603" s="49">
        <f t="shared" si="852"/>
        <v>1</v>
      </c>
      <c r="R1603" s="49">
        <f t="shared" si="853"/>
        <v>1</v>
      </c>
      <c r="S1603" s="49">
        <f ca="1">OFFSET(V!$B$7,D1603,Q1603)*H1603</f>
        <v>74976.540000000008</v>
      </c>
      <c r="T1603" s="49">
        <f ca="1">IF(R1603&gt;0,OFFSET(V!$I$7,D1603,R1603)*IF(R1603=1,H1603-9300,IF(R1603=2,H1603-18000,IF(R1603=3,H1603-45000,0))),0)</f>
        <v>268362.85714285716</v>
      </c>
      <c r="U1603" s="49">
        <f>IF(AND(I1603=1,H1603&gt;20000,H1603&lt;=45000),H1603*V!$G$7,0)+IF(AND(I1603=1,H1603&gt;45000,H1603&lt;=50000),V!$G$7/5000*(50000-H1603)*H1603,0)</f>
        <v>0</v>
      </c>
      <c r="V1603" s="50">
        <f t="shared" ca="1" si="836"/>
        <v>343339.3971428572</v>
      </c>
      <c r="W1603" s="51">
        <v>74245.38</v>
      </c>
      <c r="X1603" s="51">
        <v>0</v>
      </c>
      <c r="Y1603" s="52">
        <v>0</v>
      </c>
      <c r="Z1603" s="52">
        <v>6.9298833895839887E-3</v>
      </c>
      <c r="AA1603" s="52">
        <v>11241</v>
      </c>
      <c r="AB1603" s="138">
        <f t="shared" si="854"/>
        <v>10241</v>
      </c>
      <c r="AC1603" s="52">
        <v>352266.96969103848</v>
      </c>
      <c r="AD1603" s="138">
        <f t="shared" si="837"/>
        <v>0</v>
      </c>
      <c r="AE1603" s="138">
        <f t="shared" si="838"/>
        <v>9539</v>
      </c>
      <c r="AF1603" s="138">
        <f t="shared" si="839"/>
        <v>0</v>
      </c>
      <c r="AG1603" s="138">
        <f t="shared" si="840"/>
        <v>0</v>
      </c>
      <c r="AH1603" s="29"/>
      <c r="AI1603" s="29"/>
      <c r="AJ1603" s="15"/>
      <c r="AK1603" s="51">
        <f t="shared" ca="1" si="841"/>
        <v>6436425.7047185749</v>
      </c>
      <c r="AL1603" s="15">
        <f t="shared" ca="1" si="842"/>
        <v>7249321.4818614321</v>
      </c>
      <c r="AM1603" s="49">
        <f t="shared" ca="1" si="843"/>
        <v>41837.40925464248</v>
      </c>
      <c r="AN1603" s="49">
        <f t="shared" ca="1" si="844"/>
        <v>0</v>
      </c>
      <c r="AO1603" s="15"/>
      <c r="AP1603" s="49">
        <f t="shared" ca="1" si="845"/>
        <v>204985.70107576522</v>
      </c>
      <c r="AQ1603" s="15">
        <f t="shared" si="855"/>
        <v>352266.96969103848</v>
      </c>
      <c r="AR1603" s="15">
        <f t="shared" si="856"/>
        <v>0</v>
      </c>
      <c r="AS1603" s="15"/>
      <c r="AT1603" s="15"/>
      <c r="AU1603" s="51">
        <f t="shared" si="846"/>
        <v>5120.5</v>
      </c>
      <c r="AV1603" s="51">
        <f t="shared" ca="1" si="847"/>
        <v>155690.54989666236</v>
      </c>
      <c r="AW1603" s="51">
        <f t="shared" ca="1" si="857"/>
        <v>0</v>
      </c>
      <c r="AX1603" s="15">
        <f t="shared" ca="1" si="858"/>
        <v>13529.781281389063</v>
      </c>
      <c r="AY1603" s="51">
        <f t="shared" ca="1" si="859"/>
        <v>-476.50078442022243</v>
      </c>
      <c r="AZ1603" s="52">
        <f t="shared" ca="1" si="848"/>
        <v>0</v>
      </c>
      <c r="BA1603" s="52">
        <f t="shared" ca="1" si="849"/>
        <v>0</v>
      </c>
      <c r="BB1603" s="52">
        <f t="shared" si="860"/>
        <v>0</v>
      </c>
      <c r="BC1603" s="39">
        <f t="shared" si="861"/>
        <v>0</v>
      </c>
      <c r="BD1603" s="51">
        <f t="shared" ca="1" si="862"/>
        <v>0</v>
      </c>
      <c r="BE1603" s="15">
        <f t="shared" ca="1" si="863"/>
        <v>365320.25018800731</v>
      </c>
      <c r="BF1603" s="62">
        <v>-310800.07096257404</v>
      </c>
      <c r="BG1603" s="15">
        <f t="shared" ca="1" si="864"/>
        <v>7345679.070341507</v>
      </c>
      <c r="BH1603" s="15"/>
      <c r="BI1603" s="15"/>
    </row>
    <row r="1604" spans="1:61" ht="11.25" x14ac:dyDescent="0.2">
      <c r="A1604" s="60">
        <v>61626</v>
      </c>
      <c r="B1604" s="20"/>
      <c r="C1604" s="20">
        <v>1</v>
      </c>
      <c r="D1604" s="20">
        <f t="shared" si="850"/>
        <v>6</v>
      </c>
      <c r="E1604" s="47">
        <f t="shared" si="865"/>
        <v>5</v>
      </c>
      <c r="F1604" s="47">
        <f t="shared" si="866"/>
        <v>65</v>
      </c>
      <c r="G1604" s="61" t="s">
        <v>1684</v>
      </c>
      <c r="H1604" s="61">
        <v>5600</v>
      </c>
      <c r="I1604" s="48"/>
      <c r="J1604" s="29">
        <f t="shared" si="851"/>
        <v>9026.8656716417918</v>
      </c>
      <c r="K1604" s="125">
        <v>364970</v>
      </c>
      <c r="L1604" s="125">
        <v>1023365.16</v>
      </c>
      <c r="M1604" s="125">
        <v>84130</v>
      </c>
      <c r="N1604" s="126">
        <f t="shared" si="833"/>
        <v>746020.81239999994</v>
      </c>
      <c r="O1604" s="126">
        <f t="shared" ca="1" si="834"/>
        <v>1639094.2281141167</v>
      </c>
      <c r="P1604" s="126">
        <f t="shared" ca="1" si="835"/>
        <v>267922</v>
      </c>
      <c r="Q1604" s="49">
        <f t="shared" si="852"/>
        <v>1</v>
      </c>
      <c r="R1604" s="49">
        <f t="shared" si="853"/>
        <v>0</v>
      </c>
      <c r="S1604" s="49">
        <f ca="1">OFFSET(V!$B$7,D1604,Q1604)*H1604</f>
        <v>44016</v>
      </c>
      <c r="T1604" s="49">
        <f ca="1">IF(R1604&gt;0,OFFSET(V!$I$7,D1604,R1604)*IF(R1604=1,H1604-9300,IF(R1604=2,H1604-18000,IF(R1604=3,H1604-45000,0))),0)</f>
        <v>0</v>
      </c>
      <c r="U1604" s="49">
        <f>IF(AND(I1604=1,H1604&gt;20000,H1604&lt;=45000),H1604*V!$G$7,0)+IF(AND(I1604=1,H1604&gt;45000,H1604&lt;=50000),V!$G$7/5000*(50000-H1604)*H1604,0)</f>
        <v>0</v>
      </c>
      <c r="V1604" s="50">
        <f t="shared" ca="1" si="836"/>
        <v>44016</v>
      </c>
      <c r="W1604" s="51">
        <v>20454.72</v>
      </c>
      <c r="X1604" s="51">
        <v>0</v>
      </c>
      <c r="Y1604" s="52">
        <v>0</v>
      </c>
      <c r="Z1604" s="52">
        <v>5.765429488113742E-3</v>
      </c>
      <c r="AA1604" s="52">
        <v>2983</v>
      </c>
      <c r="AB1604" s="138">
        <f t="shared" si="854"/>
        <v>1983</v>
      </c>
      <c r="AC1604" s="52">
        <v>293074.24967609812</v>
      </c>
      <c r="AD1604" s="138">
        <f t="shared" si="837"/>
        <v>0</v>
      </c>
      <c r="AE1604" s="138">
        <f t="shared" si="838"/>
        <v>5600</v>
      </c>
      <c r="AF1604" s="138">
        <f t="shared" si="839"/>
        <v>0</v>
      </c>
      <c r="AG1604" s="138">
        <f t="shared" si="840"/>
        <v>0</v>
      </c>
      <c r="AH1604" s="29"/>
      <c r="AI1604" s="29"/>
      <c r="AJ1604" s="15"/>
      <c r="AK1604" s="51">
        <f t="shared" ca="1" si="841"/>
        <v>3707468.3019986446</v>
      </c>
      <c r="AL1604" s="15">
        <f t="shared" ca="1" si="842"/>
        <v>4039861.0219986448</v>
      </c>
      <c r="AM1604" s="49">
        <f t="shared" ca="1" si="843"/>
        <v>24561.221493447727</v>
      </c>
      <c r="AN1604" s="49">
        <f t="shared" ca="1" si="844"/>
        <v>0</v>
      </c>
      <c r="AO1604" s="15"/>
      <c r="AP1604" s="49">
        <f t="shared" ca="1" si="845"/>
        <v>170541.19660949052</v>
      </c>
      <c r="AQ1604" s="15">
        <f t="shared" si="855"/>
        <v>293074.24967609812</v>
      </c>
      <c r="AR1604" s="15">
        <f t="shared" si="856"/>
        <v>0</v>
      </c>
      <c r="AS1604" s="15"/>
      <c r="AT1604" s="15"/>
      <c r="AU1604" s="51">
        <f t="shared" si="846"/>
        <v>991.5</v>
      </c>
      <c r="AV1604" s="51">
        <f t="shared" ca="1" si="847"/>
        <v>91400.259924657643</v>
      </c>
      <c r="AW1604" s="51">
        <f t="shared" ca="1" si="857"/>
        <v>833.86817434011027</v>
      </c>
      <c r="AX1604" s="15">
        <f t="shared" ca="1" si="858"/>
        <v>0</v>
      </c>
      <c r="AY1604" s="51">
        <f t="shared" ca="1" si="859"/>
        <v>0</v>
      </c>
      <c r="AZ1604" s="52">
        <f t="shared" ca="1" si="848"/>
        <v>0</v>
      </c>
      <c r="BA1604" s="52">
        <f t="shared" ca="1" si="849"/>
        <v>0</v>
      </c>
      <c r="BB1604" s="52">
        <f t="shared" si="860"/>
        <v>0</v>
      </c>
      <c r="BC1604" s="39">
        <f t="shared" si="861"/>
        <v>0</v>
      </c>
      <c r="BD1604" s="51">
        <f t="shared" ca="1" si="862"/>
        <v>0</v>
      </c>
      <c r="BE1604" s="15">
        <f t="shared" ca="1" si="863"/>
        <v>263766.8247084883</v>
      </c>
      <c r="BF1604" s="62">
        <v>-154780.08398461636</v>
      </c>
      <c r="BG1604" s="15">
        <f t="shared" ca="1" si="864"/>
        <v>4173408.9842159646</v>
      </c>
      <c r="BH1604" s="15"/>
      <c r="BI1604" s="15"/>
    </row>
    <row r="1605" spans="1:61" ht="11.25" x14ac:dyDescent="0.2">
      <c r="A1605" s="60">
        <v>61627</v>
      </c>
      <c r="B1605" s="20"/>
      <c r="C1605" s="20">
        <v>1</v>
      </c>
      <c r="D1605" s="20">
        <f t="shared" si="850"/>
        <v>6</v>
      </c>
      <c r="E1605" s="47">
        <f t="shared" si="865"/>
        <v>3</v>
      </c>
      <c r="F1605" s="47">
        <f t="shared" si="866"/>
        <v>63</v>
      </c>
      <c r="G1605" s="61" t="s">
        <v>1685</v>
      </c>
      <c r="H1605" s="61">
        <v>1792</v>
      </c>
      <c r="I1605" s="48"/>
      <c r="J1605" s="29">
        <f t="shared" si="851"/>
        <v>2888.5970149253731</v>
      </c>
      <c r="K1605" s="125">
        <v>99200</v>
      </c>
      <c r="L1605" s="125">
        <v>217691.99</v>
      </c>
      <c r="M1605" s="125">
        <v>41229</v>
      </c>
      <c r="N1605" s="126">
        <f t="shared" si="833"/>
        <v>197552.87609999999</v>
      </c>
      <c r="O1605" s="126">
        <f t="shared" ca="1" si="834"/>
        <v>524510.15299651725</v>
      </c>
      <c r="P1605" s="126">
        <f t="shared" ca="1" si="835"/>
        <v>98087</v>
      </c>
      <c r="Q1605" s="49">
        <f t="shared" si="852"/>
        <v>1</v>
      </c>
      <c r="R1605" s="49">
        <f t="shared" si="853"/>
        <v>0</v>
      </c>
      <c r="S1605" s="49">
        <f ca="1">OFFSET(V!$B$7,D1605,Q1605)*H1605</f>
        <v>14085.12</v>
      </c>
      <c r="T1605" s="49">
        <f ca="1">IF(R1605&gt;0,OFFSET(V!$I$7,D1605,R1605)*IF(R1605=1,H1605-9300,IF(R1605=2,H1605-18000,IF(R1605=3,H1605-45000,0))),0)</f>
        <v>0</v>
      </c>
      <c r="U1605" s="49">
        <f>IF(AND(I1605=1,H1605&gt;20000,H1605&lt;=45000),H1605*V!$G$7,0)+IF(AND(I1605=1,H1605&gt;45000,H1605&lt;=50000),V!$G$7/5000*(50000-H1605)*H1605,0)</f>
        <v>0</v>
      </c>
      <c r="V1605" s="50">
        <f t="shared" ca="1" si="836"/>
        <v>14085.12</v>
      </c>
      <c r="W1605" s="51">
        <v>0</v>
      </c>
      <c r="X1605" s="51">
        <v>0</v>
      </c>
      <c r="Y1605" s="52">
        <v>0</v>
      </c>
      <c r="Z1605" s="52">
        <v>1.2090078563471967E-3</v>
      </c>
      <c r="AA1605" s="52">
        <v>2852</v>
      </c>
      <c r="AB1605" s="138">
        <f t="shared" si="854"/>
        <v>1852</v>
      </c>
      <c r="AC1605" s="52">
        <v>61457.53253629458</v>
      </c>
      <c r="AD1605" s="138">
        <f t="shared" si="837"/>
        <v>0</v>
      </c>
      <c r="AE1605" s="138">
        <f t="shared" si="838"/>
        <v>1792</v>
      </c>
      <c r="AF1605" s="138">
        <f t="shared" si="839"/>
        <v>0</v>
      </c>
      <c r="AG1605" s="138">
        <f t="shared" si="840"/>
        <v>0</v>
      </c>
      <c r="AH1605" s="29"/>
      <c r="AI1605" s="29"/>
      <c r="AJ1605" s="15"/>
      <c r="AK1605" s="51">
        <f t="shared" ca="1" si="841"/>
        <v>1186389.8566395661</v>
      </c>
      <c r="AL1605" s="15">
        <f t="shared" ca="1" si="842"/>
        <v>1298561.9766395662</v>
      </c>
      <c r="AM1605" s="49">
        <f t="shared" ca="1" si="843"/>
        <v>7859.5908779032725</v>
      </c>
      <c r="AN1605" s="49">
        <f t="shared" ca="1" si="844"/>
        <v>0</v>
      </c>
      <c r="AO1605" s="15"/>
      <c r="AP1605" s="49">
        <f t="shared" ca="1" si="845"/>
        <v>35762.408846870327</v>
      </c>
      <c r="AQ1605" s="15">
        <f t="shared" si="855"/>
        <v>61457.53253629458</v>
      </c>
      <c r="AR1605" s="15">
        <f t="shared" si="856"/>
        <v>0</v>
      </c>
      <c r="AS1605" s="15"/>
      <c r="AT1605" s="15"/>
      <c r="AU1605" s="51">
        <f t="shared" si="846"/>
        <v>926</v>
      </c>
      <c r="AV1605" s="51">
        <f t="shared" ca="1" si="847"/>
        <v>29248.083175890446</v>
      </c>
      <c r="AW1605" s="51">
        <f t="shared" ca="1" si="857"/>
        <v>0</v>
      </c>
      <c r="AX1605" s="15">
        <f t="shared" ca="1" si="858"/>
        <v>4478.9594864661849</v>
      </c>
      <c r="AY1605" s="51">
        <f t="shared" ca="1" si="859"/>
        <v>-157.7429571328901</v>
      </c>
      <c r="AZ1605" s="52">
        <f t="shared" ca="1" si="848"/>
        <v>0</v>
      </c>
      <c r="BA1605" s="52">
        <f t="shared" ca="1" si="849"/>
        <v>0</v>
      </c>
      <c r="BB1605" s="52">
        <f t="shared" si="860"/>
        <v>0</v>
      </c>
      <c r="BC1605" s="39">
        <f t="shared" si="861"/>
        <v>0</v>
      </c>
      <c r="BD1605" s="51">
        <f t="shared" ca="1" si="862"/>
        <v>0</v>
      </c>
      <c r="BE1605" s="15">
        <f t="shared" ca="1" si="863"/>
        <v>65778.749065627882</v>
      </c>
      <c r="BF1605" s="62">
        <v>-44563.914445727911</v>
      </c>
      <c r="BG1605" s="15">
        <f t="shared" ca="1" si="864"/>
        <v>1327636.4021373694</v>
      </c>
      <c r="BH1605" s="15"/>
      <c r="BI1605" s="15"/>
    </row>
    <row r="1606" spans="1:61" ht="11.25" x14ac:dyDescent="0.2">
      <c r="A1606" s="60">
        <v>61628</v>
      </c>
      <c r="B1606" s="20"/>
      <c r="C1606" s="20">
        <v>1</v>
      </c>
      <c r="D1606" s="20">
        <f t="shared" si="850"/>
        <v>6</v>
      </c>
      <c r="E1606" s="47">
        <f t="shared" si="865"/>
        <v>3</v>
      </c>
      <c r="F1606" s="47">
        <f t="shared" si="866"/>
        <v>63</v>
      </c>
      <c r="G1606" s="61" t="s">
        <v>1686</v>
      </c>
      <c r="H1606" s="61">
        <v>1630</v>
      </c>
      <c r="I1606" s="48"/>
      <c r="J1606" s="29">
        <f t="shared" si="851"/>
        <v>2627.4626865671644</v>
      </c>
      <c r="K1606" s="125">
        <v>63304.4</v>
      </c>
      <c r="L1606" s="125">
        <v>22847.08</v>
      </c>
      <c r="M1606" s="125">
        <v>76021</v>
      </c>
      <c r="N1606" s="126">
        <f t="shared" si="833"/>
        <v>130510.52919999999</v>
      </c>
      <c r="O1606" s="126">
        <f t="shared" ca="1" si="834"/>
        <v>477093.49854035897</v>
      </c>
      <c r="P1606" s="126">
        <f t="shared" ca="1" si="835"/>
        <v>103975</v>
      </c>
      <c r="Q1606" s="49">
        <f t="shared" si="852"/>
        <v>1</v>
      </c>
      <c r="R1606" s="49">
        <f t="shared" si="853"/>
        <v>0</v>
      </c>
      <c r="S1606" s="49">
        <f ca="1">OFFSET(V!$B$7,D1606,Q1606)*H1606</f>
        <v>12811.800000000001</v>
      </c>
      <c r="T1606" s="49">
        <f ca="1">IF(R1606&gt;0,OFFSET(V!$I$7,D1606,R1606)*IF(R1606=1,H1606-9300,IF(R1606=2,H1606-18000,IF(R1606=3,H1606-45000,0))),0)</f>
        <v>0</v>
      </c>
      <c r="U1606" s="49">
        <f>IF(AND(I1606=1,H1606&gt;20000,H1606&lt;=45000),H1606*V!$G$7,0)+IF(AND(I1606=1,H1606&gt;45000,H1606&lt;=50000),V!$G$7/5000*(50000-H1606)*H1606,0)</f>
        <v>0</v>
      </c>
      <c r="V1606" s="50">
        <f t="shared" ca="1" si="836"/>
        <v>12811.800000000001</v>
      </c>
      <c r="W1606" s="51">
        <v>0</v>
      </c>
      <c r="X1606" s="51">
        <v>0</v>
      </c>
      <c r="Y1606" s="52">
        <v>0</v>
      </c>
      <c r="Z1606" s="52">
        <v>6.4300586175957872E-4</v>
      </c>
      <c r="AA1606" s="52">
        <v>0</v>
      </c>
      <c r="AB1606" s="138">
        <f t="shared" si="854"/>
        <v>0</v>
      </c>
      <c r="AC1606" s="52">
        <v>32685.936210135758</v>
      </c>
      <c r="AD1606" s="138">
        <f t="shared" si="837"/>
        <v>0</v>
      </c>
      <c r="AE1606" s="138">
        <f t="shared" si="838"/>
        <v>1630</v>
      </c>
      <c r="AF1606" s="138">
        <f t="shared" si="839"/>
        <v>0</v>
      </c>
      <c r="AG1606" s="138">
        <f t="shared" si="840"/>
        <v>0</v>
      </c>
      <c r="AH1606" s="29"/>
      <c r="AI1606" s="29"/>
      <c r="AJ1606" s="15"/>
      <c r="AK1606" s="51">
        <f t="shared" ca="1" si="841"/>
        <v>1079138.0950460341</v>
      </c>
      <c r="AL1606" s="15">
        <f t="shared" ca="1" si="842"/>
        <v>1195924.8950460341</v>
      </c>
      <c r="AM1606" s="49">
        <f t="shared" ca="1" si="843"/>
        <v>7149.0698275571067</v>
      </c>
      <c r="AN1606" s="49">
        <f t="shared" ca="1" si="844"/>
        <v>0</v>
      </c>
      <c r="AO1606" s="15"/>
      <c r="AP1606" s="49">
        <f t="shared" ca="1" si="845"/>
        <v>19020.09023221477</v>
      </c>
      <c r="AQ1606" s="15">
        <f t="shared" si="855"/>
        <v>32685.936210135758</v>
      </c>
      <c r="AR1606" s="15">
        <f t="shared" si="856"/>
        <v>0</v>
      </c>
      <c r="AS1606" s="15"/>
      <c r="AT1606" s="15"/>
      <c r="AU1606" s="51">
        <f t="shared" si="846"/>
        <v>0</v>
      </c>
      <c r="AV1606" s="51">
        <f t="shared" ca="1" si="847"/>
        <v>26604.004228069993</v>
      </c>
      <c r="AW1606" s="51">
        <f t="shared" ca="1" si="857"/>
        <v>0</v>
      </c>
      <c r="AX1606" s="15">
        <f t="shared" ca="1" si="858"/>
        <v>12938.158250149001</v>
      </c>
      <c r="AY1606" s="51">
        <f t="shared" ca="1" si="859"/>
        <v>-455.66461326535386</v>
      </c>
      <c r="AZ1606" s="52">
        <f t="shared" ca="1" si="848"/>
        <v>0</v>
      </c>
      <c r="BA1606" s="52">
        <f t="shared" ca="1" si="849"/>
        <v>0</v>
      </c>
      <c r="BB1606" s="52">
        <f t="shared" si="860"/>
        <v>0</v>
      </c>
      <c r="BC1606" s="39">
        <f t="shared" si="861"/>
        <v>0</v>
      </c>
      <c r="BD1606" s="51">
        <f t="shared" ca="1" si="862"/>
        <v>0</v>
      </c>
      <c r="BE1606" s="15">
        <f t="shared" ca="1" si="863"/>
        <v>45168.429847019404</v>
      </c>
      <c r="BF1606" s="62">
        <v>-33806.00003804054</v>
      </c>
      <c r="BG1606" s="15">
        <f t="shared" ca="1" si="864"/>
        <v>1214436.3946825701</v>
      </c>
      <c r="BH1606" s="15"/>
      <c r="BI1606" s="15"/>
    </row>
    <row r="1607" spans="1:61" ht="11.25" x14ac:dyDescent="0.2">
      <c r="A1607" s="60">
        <v>61629</v>
      </c>
      <c r="B1607" s="20"/>
      <c r="C1607" s="20">
        <v>1</v>
      </c>
      <c r="D1607" s="20">
        <f t="shared" si="850"/>
        <v>6</v>
      </c>
      <c r="E1607" s="47">
        <f t="shared" si="865"/>
        <v>3</v>
      </c>
      <c r="F1607" s="47">
        <f t="shared" si="866"/>
        <v>63</v>
      </c>
      <c r="G1607" s="61" t="s">
        <v>1687</v>
      </c>
      <c r="H1607" s="61">
        <v>1071</v>
      </c>
      <c r="I1607" s="48"/>
      <c r="J1607" s="29">
        <f t="shared" si="851"/>
        <v>1726.3880597014925</v>
      </c>
      <c r="K1607" s="125">
        <v>79165</v>
      </c>
      <c r="L1607" s="125">
        <v>38621.43</v>
      </c>
      <c r="M1607" s="125">
        <v>37563</v>
      </c>
      <c r="N1607" s="126">
        <f t="shared" si="833"/>
        <v>109624.1577</v>
      </c>
      <c r="O1607" s="126">
        <f t="shared" ca="1" si="834"/>
        <v>313476.77112682478</v>
      </c>
      <c r="P1607" s="126">
        <f t="shared" ca="1" si="835"/>
        <v>61156</v>
      </c>
      <c r="Q1607" s="49">
        <f t="shared" si="852"/>
        <v>1</v>
      </c>
      <c r="R1607" s="49">
        <f t="shared" si="853"/>
        <v>0</v>
      </c>
      <c r="S1607" s="49">
        <f ca="1">OFFSET(V!$B$7,D1607,Q1607)*H1607</f>
        <v>8418.06</v>
      </c>
      <c r="T1607" s="49">
        <f ca="1">IF(R1607&gt;0,OFFSET(V!$I$7,D1607,R1607)*IF(R1607=1,H1607-9300,IF(R1607=2,H1607-18000,IF(R1607=3,H1607-45000,0))),0)</f>
        <v>0</v>
      </c>
      <c r="U1607" s="49">
        <f>IF(AND(I1607=1,H1607&gt;20000,H1607&lt;=45000),H1607*V!$G$7,0)+IF(AND(I1607=1,H1607&gt;45000,H1607&lt;=50000),V!$G$7/5000*(50000-H1607)*H1607,0)</f>
        <v>0</v>
      </c>
      <c r="V1607" s="50">
        <f t="shared" ca="1" si="836"/>
        <v>8418.06</v>
      </c>
      <c r="W1607" s="51">
        <v>0</v>
      </c>
      <c r="X1607" s="51">
        <v>0</v>
      </c>
      <c r="Y1607" s="52">
        <v>0</v>
      </c>
      <c r="Z1607" s="52">
        <v>1.2297210151766675E-3</v>
      </c>
      <c r="AA1607" s="52">
        <v>36013</v>
      </c>
      <c r="AB1607" s="138">
        <f t="shared" si="854"/>
        <v>35013</v>
      </c>
      <c r="AC1607" s="52">
        <v>62510.44515882933</v>
      </c>
      <c r="AD1607" s="138">
        <f t="shared" si="837"/>
        <v>0</v>
      </c>
      <c r="AE1607" s="138">
        <f t="shared" si="838"/>
        <v>1071</v>
      </c>
      <c r="AF1607" s="138">
        <f t="shared" si="839"/>
        <v>0</v>
      </c>
      <c r="AG1607" s="138">
        <f t="shared" si="840"/>
        <v>0</v>
      </c>
      <c r="AH1607" s="29"/>
      <c r="AI1607" s="29"/>
      <c r="AJ1607" s="15"/>
      <c r="AK1607" s="51">
        <f t="shared" ca="1" si="841"/>
        <v>709053.31275724072</v>
      </c>
      <c r="AL1607" s="15">
        <f t="shared" ca="1" si="842"/>
        <v>778627.37275724078</v>
      </c>
      <c r="AM1607" s="49">
        <f t="shared" ca="1" si="843"/>
        <v>4697.3336106218776</v>
      </c>
      <c r="AN1607" s="49">
        <f t="shared" ca="1" si="844"/>
        <v>0</v>
      </c>
      <c r="AO1607" s="15"/>
      <c r="AP1607" s="49">
        <f t="shared" ca="1" si="845"/>
        <v>36375.103339036614</v>
      </c>
      <c r="AQ1607" s="15">
        <f t="shared" si="855"/>
        <v>62510.44515882933</v>
      </c>
      <c r="AR1607" s="15">
        <f t="shared" si="856"/>
        <v>0</v>
      </c>
      <c r="AS1607" s="15"/>
      <c r="AT1607" s="15"/>
      <c r="AU1607" s="51">
        <f t="shared" si="846"/>
        <v>17506.5</v>
      </c>
      <c r="AV1607" s="51">
        <f t="shared" ca="1" si="847"/>
        <v>17480.299710590774</v>
      </c>
      <c r="AW1607" s="51">
        <f t="shared" ca="1" si="857"/>
        <v>0</v>
      </c>
      <c r="AX1607" s="15">
        <f t="shared" ca="1" si="858"/>
        <v>8851.4578907980613</v>
      </c>
      <c r="AY1607" s="51">
        <f t="shared" ca="1" si="859"/>
        <v>-311.7364974723983</v>
      </c>
      <c r="AZ1607" s="52">
        <f t="shared" ca="1" si="848"/>
        <v>0</v>
      </c>
      <c r="BA1607" s="52">
        <f t="shared" ca="1" si="849"/>
        <v>0</v>
      </c>
      <c r="BB1607" s="52">
        <f t="shared" si="860"/>
        <v>0</v>
      </c>
      <c r="BC1607" s="39">
        <f t="shared" si="861"/>
        <v>0</v>
      </c>
      <c r="BD1607" s="51">
        <f t="shared" ca="1" si="862"/>
        <v>0</v>
      </c>
      <c r="BE1607" s="15">
        <f t="shared" ca="1" si="863"/>
        <v>71050.166552154988</v>
      </c>
      <c r="BF1607" s="62">
        <v>-25962.932393783478</v>
      </c>
      <c r="BG1607" s="15">
        <f t="shared" ca="1" si="864"/>
        <v>828411.94052623422</v>
      </c>
      <c r="BH1607" s="15"/>
      <c r="BI1607" s="15"/>
    </row>
    <row r="1608" spans="1:61" ht="11.25" x14ac:dyDescent="0.2">
      <c r="A1608" s="60">
        <v>61630</v>
      </c>
      <c r="B1608" s="20"/>
      <c r="C1608" s="20">
        <v>1</v>
      </c>
      <c r="D1608" s="20">
        <f t="shared" si="850"/>
        <v>6</v>
      </c>
      <c r="E1608" s="47">
        <f t="shared" si="865"/>
        <v>3</v>
      </c>
      <c r="F1608" s="47">
        <f t="shared" si="866"/>
        <v>63</v>
      </c>
      <c r="G1608" s="61" t="s">
        <v>1688</v>
      </c>
      <c r="H1608" s="61">
        <v>1677</v>
      </c>
      <c r="I1608" s="48"/>
      <c r="J1608" s="29">
        <f t="shared" si="851"/>
        <v>2703.2238805970151</v>
      </c>
      <c r="K1608" s="125">
        <v>83815</v>
      </c>
      <c r="L1608" s="125">
        <v>72497.38</v>
      </c>
      <c r="M1608" s="125">
        <v>73675</v>
      </c>
      <c r="N1608" s="126">
        <f t="shared" si="833"/>
        <v>162295.7782</v>
      </c>
      <c r="O1608" s="126">
        <f t="shared" ca="1" si="834"/>
        <v>490850.18224060244</v>
      </c>
      <c r="P1608" s="126">
        <f t="shared" ca="1" si="835"/>
        <v>98566</v>
      </c>
      <c r="Q1608" s="49">
        <f t="shared" si="852"/>
        <v>1</v>
      </c>
      <c r="R1608" s="49">
        <f t="shared" si="853"/>
        <v>0</v>
      </c>
      <c r="S1608" s="49">
        <f ca="1">OFFSET(V!$B$7,D1608,Q1608)*H1608</f>
        <v>13181.220000000001</v>
      </c>
      <c r="T1608" s="49">
        <f ca="1">IF(R1608&gt;0,OFFSET(V!$I$7,D1608,R1608)*IF(R1608=1,H1608-9300,IF(R1608=2,H1608-18000,IF(R1608=3,H1608-45000,0))),0)</f>
        <v>0</v>
      </c>
      <c r="U1608" s="49">
        <f>IF(AND(I1608=1,H1608&gt;20000,H1608&lt;=45000),H1608*V!$G$7,0)+IF(AND(I1608=1,H1608&gt;45000,H1608&lt;=50000),V!$G$7/5000*(50000-H1608)*H1608,0)</f>
        <v>0</v>
      </c>
      <c r="V1608" s="50">
        <f t="shared" ca="1" si="836"/>
        <v>13181.220000000001</v>
      </c>
      <c r="W1608" s="51">
        <v>0</v>
      </c>
      <c r="X1608" s="51">
        <v>0</v>
      </c>
      <c r="Y1608" s="52">
        <v>0</v>
      </c>
      <c r="Z1608" s="52">
        <v>6.3120122201405641E-4</v>
      </c>
      <c r="AA1608" s="52">
        <v>0</v>
      </c>
      <c r="AB1608" s="138">
        <f t="shared" si="854"/>
        <v>0</v>
      </c>
      <c r="AC1608" s="52">
        <v>32085.870604746233</v>
      </c>
      <c r="AD1608" s="138">
        <f t="shared" si="837"/>
        <v>0</v>
      </c>
      <c r="AE1608" s="138">
        <f t="shared" si="838"/>
        <v>1677</v>
      </c>
      <c r="AF1608" s="138">
        <f t="shared" si="839"/>
        <v>0</v>
      </c>
      <c r="AG1608" s="138">
        <f t="shared" si="840"/>
        <v>0</v>
      </c>
      <c r="AH1608" s="29"/>
      <c r="AI1608" s="29"/>
      <c r="AJ1608" s="15"/>
      <c r="AK1608" s="51">
        <f t="shared" ca="1" si="841"/>
        <v>1110254.3468663797</v>
      </c>
      <c r="AL1608" s="15">
        <f t="shared" ca="1" si="842"/>
        <v>1222001.5668663797</v>
      </c>
      <c r="AM1608" s="49">
        <f t="shared" ca="1" si="843"/>
        <v>7355.2086508056855</v>
      </c>
      <c r="AN1608" s="49">
        <f t="shared" ca="1" si="844"/>
        <v>0</v>
      </c>
      <c r="AO1608" s="15"/>
      <c r="AP1608" s="49">
        <f t="shared" ca="1" si="845"/>
        <v>18670.909413700596</v>
      </c>
      <c r="AQ1608" s="15">
        <f t="shared" si="855"/>
        <v>32085.870604746233</v>
      </c>
      <c r="AR1608" s="15">
        <f t="shared" si="856"/>
        <v>0</v>
      </c>
      <c r="AS1608" s="15"/>
      <c r="AT1608" s="15"/>
      <c r="AU1608" s="51">
        <f t="shared" si="846"/>
        <v>0</v>
      </c>
      <c r="AV1608" s="51">
        <f t="shared" ca="1" si="847"/>
        <v>27371.113552437655</v>
      </c>
      <c r="AW1608" s="51">
        <f t="shared" ca="1" si="857"/>
        <v>0</v>
      </c>
      <c r="AX1608" s="15">
        <f t="shared" ca="1" si="858"/>
        <v>13956.152361392014</v>
      </c>
      <c r="AY1608" s="51">
        <f t="shared" ca="1" si="859"/>
        <v>-491.51700307521054</v>
      </c>
      <c r="AZ1608" s="52">
        <f t="shared" ca="1" si="848"/>
        <v>0</v>
      </c>
      <c r="BA1608" s="52">
        <f t="shared" ca="1" si="849"/>
        <v>0</v>
      </c>
      <c r="BB1608" s="52">
        <f t="shared" si="860"/>
        <v>0</v>
      </c>
      <c r="BC1608" s="39">
        <f t="shared" si="861"/>
        <v>0</v>
      </c>
      <c r="BD1608" s="51">
        <f t="shared" ca="1" si="862"/>
        <v>0</v>
      </c>
      <c r="BE1608" s="15">
        <f t="shared" ca="1" si="863"/>
        <v>45550.505963063035</v>
      </c>
      <c r="BF1608" s="62">
        <v>-35736.204382666285</v>
      </c>
      <c r="BG1608" s="15">
        <f t="shared" ca="1" si="864"/>
        <v>1239171.0770975822</v>
      </c>
      <c r="BH1608" s="15"/>
      <c r="BI1608" s="15"/>
    </row>
    <row r="1609" spans="1:61" ht="11.25" x14ac:dyDescent="0.2">
      <c r="A1609" s="60">
        <v>61631</v>
      </c>
      <c r="B1609" s="20"/>
      <c r="C1609" s="20">
        <v>1</v>
      </c>
      <c r="D1609" s="20">
        <f t="shared" si="850"/>
        <v>6</v>
      </c>
      <c r="E1609" s="47">
        <f t="shared" si="865"/>
        <v>6</v>
      </c>
      <c r="F1609" s="47">
        <f t="shared" si="866"/>
        <v>66</v>
      </c>
      <c r="G1609" s="61" t="s">
        <v>1689</v>
      </c>
      <c r="H1609" s="61">
        <v>10060</v>
      </c>
      <c r="I1609" s="48"/>
      <c r="J1609" s="29">
        <f t="shared" si="851"/>
        <v>16766.666666666664</v>
      </c>
      <c r="K1609" s="125">
        <v>645910</v>
      </c>
      <c r="L1609" s="125">
        <v>2201102.67</v>
      </c>
      <c r="M1609" s="125">
        <v>2009</v>
      </c>
      <c r="N1609" s="126">
        <f t="shared" si="833"/>
        <v>1325494.2413000001</v>
      </c>
      <c r="O1609" s="126">
        <f t="shared" ca="1" si="834"/>
        <v>3044483.8283550395</v>
      </c>
      <c r="P1609" s="126">
        <f t="shared" ca="1" si="835"/>
        <v>515697</v>
      </c>
      <c r="Q1609" s="49">
        <f t="shared" si="852"/>
        <v>2</v>
      </c>
      <c r="R1609" s="49">
        <f t="shared" si="853"/>
        <v>0</v>
      </c>
      <c r="S1609" s="49">
        <f ca="1">OFFSET(V!$B$7,D1609,Q1609)*H1609</f>
        <v>869787.6</v>
      </c>
      <c r="T1609" s="49">
        <f ca="1">IF(R1609&gt;0,OFFSET(V!$I$7,D1609,R1609)*IF(R1609=1,H1609-9300,IF(R1609=2,H1609-18000,IF(R1609=3,H1609-45000,0))),0)</f>
        <v>0</v>
      </c>
      <c r="U1609" s="49">
        <f>IF(AND(I1609=1,H1609&gt;20000,H1609&lt;=45000),H1609*V!$G$7,0)+IF(AND(I1609=1,H1609&gt;45000,H1609&lt;=50000),V!$G$7/5000*(50000-H1609)*H1609,0)</f>
        <v>0</v>
      </c>
      <c r="V1609" s="50">
        <f t="shared" ca="1" si="836"/>
        <v>869787.6</v>
      </c>
      <c r="W1609" s="51">
        <v>78645.27</v>
      </c>
      <c r="X1609" s="51">
        <v>0</v>
      </c>
      <c r="Y1609" s="52">
        <v>0</v>
      </c>
      <c r="Z1609" s="52">
        <v>7.4245574591180431E-3</v>
      </c>
      <c r="AA1609" s="52">
        <v>73982</v>
      </c>
      <c r="AB1609" s="138">
        <f t="shared" si="854"/>
        <v>72982</v>
      </c>
      <c r="AC1609" s="52">
        <v>377412.75146875414</v>
      </c>
      <c r="AD1609" s="138">
        <f t="shared" si="837"/>
        <v>1</v>
      </c>
      <c r="AE1609" s="138">
        <f t="shared" si="838"/>
        <v>0</v>
      </c>
      <c r="AF1609" s="138">
        <f t="shared" si="839"/>
        <v>10060</v>
      </c>
      <c r="AG1609" s="138">
        <f t="shared" si="840"/>
        <v>16766.666666666664</v>
      </c>
      <c r="AH1609" s="29"/>
      <c r="AI1609" s="29"/>
      <c r="AJ1609" s="15"/>
      <c r="AK1609" s="51">
        <f t="shared" ca="1" si="841"/>
        <v>6886319.9540154487</v>
      </c>
      <c r="AL1609" s="15">
        <f t="shared" ca="1" si="842"/>
        <v>8350449.8240154479</v>
      </c>
      <c r="AM1609" s="49">
        <f t="shared" ca="1" si="843"/>
        <v>44122.480040015027</v>
      </c>
      <c r="AN1609" s="49">
        <f t="shared" ca="1" si="844"/>
        <v>0</v>
      </c>
      <c r="AO1609" s="15"/>
      <c r="AP1609" s="49">
        <f t="shared" ca="1" si="845"/>
        <v>219618.14223629783</v>
      </c>
      <c r="AQ1609" s="15">
        <f t="shared" si="855"/>
        <v>0</v>
      </c>
      <c r="AR1609" s="15">
        <f t="shared" si="856"/>
        <v>377412.75146875414</v>
      </c>
      <c r="AS1609" s="15"/>
      <c r="AT1609" s="15"/>
      <c r="AU1609" s="51">
        <f t="shared" si="846"/>
        <v>0</v>
      </c>
      <c r="AV1609" s="51">
        <f t="shared" ca="1" si="847"/>
        <v>0</v>
      </c>
      <c r="AW1609" s="51">
        <f t="shared" si="857"/>
        <v>0</v>
      </c>
      <c r="AX1609" s="15">
        <f t="shared" si="858"/>
        <v>0</v>
      </c>
      <c r="AY1609" s="51">
        <f t="shared" ca="1" si="859"/>
        <v>0</v>
      </c>
      <c r="AZ1609" s="52">
        <f t="shared" ca="1" si="848"/>
        <v>136570.3727321153</v>
      </c>
      <c r="BA1609" s="52">
        <f t="shared" ca="1" si="849"/>
        <v>108700.00249745754</v>
      </c>
      <c r="BB1609" s="52">
        <f t="shared" ca="1" si="860"/>
        <v>0</v>
      </c>
      <c r="BC1609" s="39">
        <f t="shared" ca="1" si="861"/>
        <v>87475.76599711657</v>
      </c>
      <c r="BD1609" s="51">
        <f t="shared" ca="1" si="862"/>
        <v>0</v>
      </c>
      <c r="BE1609" s="15">
        <f t="shared" ca="1" si="863"/>
        <v>464888.51746587071</v>
      </c>
      <c r="BF1609" s="62">
        <v>-346364.605537105</v>
      </c>
      <c r="BG1609" s="15">
        <f t="shared" ca="1" si="864"/>
        <v>8513096.215984229</v>
      </c>
      <c r="BH1609" s="15"/>
      <c r="BI1609" s="15"/>
    </row>
    <row r="1610" spans="1:61" ht="11.25" x14ac:dyDescent="0.2">
      <c r="A1610" s="60">
        <v>61632</v>
      </c>
      <c r="B1610" s="20"/>
      <c r="C1610" s="20">
        <v>1</v>
      </c>
      <c r="D1610" s="20">
        <f t="shared" si="850"/>
        <v>6</v>
      </c>
      <c r="E1610" s="47">
        <f t="shared" si="865"/>
        <v>4</v>
      </c>
      <c r="F1610" s="47">
        <f t="shared" si="866"/>
        <v>64</v>
      </c>
      <c r="G1610" s="61" t="s">
        <v>1690</v>
      </c>
      <c r="H1610" s="61">
        <v>2923</v>
      </c>
      <c r="I1610" s="48"/>
      <c r="J1610" s="29">
        <f t="shared" si="851"/>
        <v>4711.7014925373132</v>
      </c>
      <c r="K1610" s="125">
        <v>172565</v>
      </c>
      <c r="L1610" s="125">
        <v>190429.05</v>
      </c>
      <c r="M1610" s="125">
        <v>78839</v>
      </c>
      <c r="N1610" s="126">
        <f t="shared" si="833"/>
        <v>277353.12949999998</v>
      </c>
      <c r="O1610" s="126">
        <f t="shared" ca="1" si="834"/>
        <v>855548.64799599338</v>
      </c>
      <c r="P1610" s="126">
        <f t="shared" ca="1" si="835"/>
        <v>173459</v>
      </c>
      <c r="Q1610" s="49">
        <f t="shared" si="852"/>
        <v>1</v>
      </c>
      <c r="R1610" s="49">
        <f t="shared" si="853"/>
        <v>0</v>
      </c>
      <c r="S1610" s="49">
        <f ca="1">OFFSET(V!$B$7,D1610,Q1610)*H1610</f>
        <v>22974.780000000002</v>
      </c>
      <c r="T1610" s="49">
        <f ca="1">IF(R1610&gt;0,OFFSET(V!$I$7,D1610,R1610)*IF(R1610=1,H1610-9300,IF(R1610=2,H1610-18000,IF(R1610=3,H1610-45000,0))),0)</f>
        <v>0</v>
      </c>
      <c r="U1610" s="49">
        <f>IF(AND(I1610=1,H1610&gt;20000,H1610&lt;=45000),H1610*V!$G$7,0)+IF(AND(I1610=1,H1610&gt;45000,H1610&lt;=50000),V!$G$7/5000*(50000-H1610)*H1610,0)</f>
        <v>0</v>
      </c>
      <c r="V1610" s="50">
        <f t="shared" ca="1" si="836"/>
        <v>22974.780000000002</v>
      </c>
      <c r="W1610" s="51">
        <v>10096.32</v>
      </c>
      <c r="X1610" s="51">
        <v>0</v>
      </c>
      <c r="Y1610" s="52">
        <v>0</v>
      </c>
      <c r="Z1610" s="52">
        <v>2.1748973639639031E-3</v>
      </c>
      <c r="AA1610" s="52">
        <v>32562</v>
      </c>
      <c r="AB1610" s="138">
        <f t="shared" si="854"/>
        <v>31562</v>
      </c>
      <c r="AC1610" s="52">
        <v>110556.62277725348</v>
      </c>
      <c r="AD1610" s="138">
        <f t="shared" si="837"/>
        <v>0</v>
      </c>
      <c r="AE1610" s="138">
        <f t="shared" si="838"/>
        <v>2923</v>
      </c>
      <c r="AF1610" s="138">
        <f t="shared" si="839"/>
        <v>0</v>
      </c>
      <c r="AG1610" s="138">
        <f t="shared" si="840"/>
        <v>0</v>
      </c>
      <c r="AH1610" s="29"/>
      <c r="AI1610" s="29"/>
      <c r="AJ1610" s="15"/>
      <c r="AK1610" s="51">
        <f t="shared" ca="1" si="841"/>
        <v>1935166.044061078</v>
      </c>
      <c r="AL1610" s="15">
        <f t="shared" ca="1" si="842"/>
        <v>2141696.1440610774</v>
      </c>
      <c r="AM1610" s="49">
        <f t="shared" ca="1" si="843"/>
        <v>12820.080433097804</v>
      </c>
      <c r="AN1610" s="49">
        <f t="shared" ca="1" si="844"/>
        <v>0</v>
      </c>
      <c r="AO1610" s="15"/>
      <c r="AP1610" s="49">
        <f t="shared" ca="1" si="845"/>
        <v>64333.385694494034</v>
      </c>
      <c r="AQ1610" s="15">
        <f t="shared" si="855"/>
        <v>110556.62277725348</v>
      </c>
      <c r="AR1610" s="15">
        <f t="shared" si="856"/>
        <v>0</v>
      </c>
      <c r="AS1610" s="15"/>
      <c r="AT1610" s="15"/>
      <c r="AU1610" s="51">
        <f t="shared" si="846"/>
        <v>15781</v>
      </c>
      <c r="AV1610" s="51">
        <f t="shared" ca="1" si="847"/>
        <v>47707.671385673981</v>
      </c>
      <c r="AW1610" s="51">
        <f t="shared" ca="1" si="857"/>
        <v>0</v>
      </c>
      <c r="AX1610" s="15">
        <f t="shared" ca="1" si="858"/>
        <v>17265.434302914538</v>
      </c>
      <c r="AY1610" s="51">
        <f t="shared" ca="1" si="859"/>
        <v>-608.06548292183129</v>
      </c>
      <c r="AZ1610" s="52">
        <f t="shared" ca="1" si="848"/>
        <v>0</v>
      </c>
      <c r="BA1610" s="52">
        <f t="shared" ca="1" si="849"/>
        <v>0</v>
      </c>
      <c r="BB1610" s="52">
        <f t="shared" si="860"/>
        <v>0</v>
      </c>
      <c r="BC1610" s="39">
        <f t="shared" si="861"/>
        <v>0</v>
      </c>
      <c r="BD1610" s="51">
        <f t="shared" ca="1" si="862"/>
        <v>0</v>
      </c>
      <c r="BE1610" s="15">
        <f t="shared" ca="1" si="863"/>
        <v>127213.99159724619</v>
      </c>
      <c r="BF1610" s="62">
        <v>-69795.53989237202</v>
      </c>
      <c r="BG1610" s="15">
        <f t="shared" ca="1" si="864"/>
        <v>2211934.6761990492</v>
      </c>
      <c r="BH1610" s="15"/>
      <c r="BI1610" s="15"/>
    </row>
    <row r="1611" spans="1:61" ht="11.25" x14ac:dyDescent="0.2">
      <c r="A1611" s="60">
        <v>61633</v>
      </c>
      <c r="B1611" s="20"/>
      <c r="C1611" s="20">
        <v>1</v>
      </c>
      <c r="D1611" s="20">
        <f t="shared" si="850"/>
        <v>6</v>
      </c>
      <c r="E1611" s="47">
        <f t="shared" si="865"/>
        <v>4</v>
      </c>
      <c r="F1611" s="47">
        <f t="shared" si="866"/>
        <v>64</v>
      </c>
      <c r="G1611" s="61" t="s">
        <v>1691</v>
      </c>
      <c r="H1611" s="61">
        <v>3994</v>
      </c>
      <c r="I1611" s="48"/>
      <c r="J1611" s="29">
        <f t="shared" si="851"/>
        <v>6438.0895522388055</v>
      </c>
      <c r="K1611" s="125">
        <v>203195</v>
      </c>
      <c r="L1611" s="125">
        <v>531933.32000000007</v>
      </c>
      <c r="M1611" s="125">
        <v>31725</v>
      </c>
      <c r="N1611" s="126">
        <f t="shared" si="833"/>
        <v>385479.39480000001</v>
      </c>
      <c r="O1611" s="126">
        <f t="shared" ca="1" si="834"/>
        <v>1169025.4191228182</v>
      </c>
      <c r="P1611" s="126">
        <f t="shared" ca="1" si="835"/>
        <v>235064</v>
      </c>
      <c r="Q1611" s="49">
        <f t="shared" si="852"/>
        <v>1</v>
      </c>
      <c r="R1611" s="49">
        <f t="shared" si="853"/>
        <v>0</v>
      </c>
      <c r="S1611" s="49">
        <f ca="1">OFFSET(V!$B$7,D1611,Q1611)*H1611</f>
        <v>31392.84</v>
      </c>
      <c r="T1611" s="49">
        <f ca="1">IF(R1611&gt;0,OFFSET(V!$I$7,D1611,R1611)*IF(R1611=1,H1611-9300,IF(R1611=2,H1611-18000,IF(R1611=3,H1611-45000,0))),0)</f>
        <v>0</v>
      </c>
      <c r="U1611" s="49">
        <f>IF(AND(I1611=1,H1611&gt;20000,H1611&lt;=45000),H1611*V!$G$7,0)+IF(AND(I1611=1,H1611&gt;45000,H1611&lt;=50000),V!$G$7/5000*(50000-H1611)*H1611,0)</f>
        <v>0</v>
      </c>
      <c r="V1611" s="50">
        <f t="shared" ca="1" si="836"/>
        <v>31392.84</v>
      </c>
      <c r="W1611" s="51">
        <v>0</v>
      </c>
      <c r="X1611" s="51">
        <v>0</v>
      </c>
      <c r="Y1611" s="52">
        <v>0</v>
      </c>
      <c r="Z1611" s="52">
        <v>1.8432393488031912E-3</v>
      </c>
      <c r="AA1611" s="52">
        <v>0</v>
      </c>
      <c r="AB1611" s="138">
        <f t="shared" si="854"/>
        <v>0</v>
      </c>
      <c r="AC1611" s="52">
        <v>93697.440969084259</v>
      </c>
      <c r="AD1611" s="138">
        <f t="shared" si="837"/>
        <v>0</v>
      </c>
      <c r="AE1611" s="138">
        <f t="shared" si="838"/>
        <v>3994</v>
      </c>
      <c r="AF1611" s="138">
        <f t="shared" si="839"/>
        <v>0</v>
      </c>
      <c r="AG1611" s="138">
        <f t="shared" si="840"/>
        <v>0</v>
      </c>
      <c r="AH1611" s="29"/>
      <c r="AI1611" s="29"/>
      <c r="AJ1611" s="15"/>
      <c r="AK1611" s="51">
        <f t="shared" ca="1" si="841"/>
        <v>2644219.3568183188</v>
      </c>
      <c r="AL1611" s="15">
        <f t="shared" ca="1" si="842"/>
        <v>2910676.1968183187</v>
      </c>
      <c r="AM1611" s="49">
        <f t="shared" ca="1" si="843"/>
        <v>17517.414043719684</v>
      </c>
      <c r="AN1611" s="49">
        <f t="shared" ca="1" si="844"/>
        <v>0</v>
      </c>
      <c r="AO1611" s="15"/>
      <c r="AP1611" s="49">
        <f t="shared" ca="1" si="845"/>
        <v>54522.953551104598</v>
      </c>
      <c r="AQ1611" s="15">
        <f t="shared" si="855"/>
        <v>93697.440969084259</v>
      </c>
      <c r="AR1611" s="15">
        <f t="shared" si="856"/>
        <v>0</v>
      </c>
      <c r="AS1611" s="15"/>
      <c r="AT1611" s="15"/>
      <c r="AU1611" s="51">
        <f t="shared" si="846"/>
        <v>0</v>
      </c>
      <c r="AV1611" s="51">
        <f t="shared" ca="1" si="847"/>
        <v>65187.971096264759</v>
      </c>
      <c r="AW1611" s="51">
        <f t="shared" ca="1" si="857"/>
        <v>0</v>
      </c>
      <c r="AX1611" s="15">
        <f t="shared" ca="1" si="858"/>
        <v>26013.483678285105</v>
      </c>
      <c r="AY1611" s="51">
        <f t="shared" ca="1" si="859"/>
        <v>-916.16007091379242</v>
      </c>
      <c r="AZ1611" s="52">
        <f t="shared" ca="1" si="848"/>
        <v>0</v>
      </c>
      <c r="BA1611" s="52">
        <f t="shared" ca="1" si="849"/>
        <v>0</v>
      </c>
      <c r="BB1611" s="52">
        <f t="shared" si="860"/>
        <v>0</v>
      </c>
      <c r="BC1611" s="39">
        <f t="shared" si="861"/>
        <v>0</v>
      </c>
      <c r="BD1611" s="51">
        <f t="shared" ca="1" si="862"/>
        <v>0</v>
      </c>
      <c r="BE1611" s="15">
        <f t="shared" ca="1" si="863"/>
        <v>118794.76457645558</v>
      </c>
      <c r="BF1611" s="62">
        <v>-94683.638908706853</v>
      </c>
      <c r="BG1611" s="15">
        <f t="shared" ca="1" si="864"/>
        <v>2952304.7365297871</v>
      </c>
      <c r="BH1611" s="15"/>
      <c r="BI1611" s="15"/>
    </row>
    <row r="1612" spans="1:61" ht="11.25" x14ac:dyDescent="0.2">
      <c r="A1612" s="60">
        <v>61701</v>
      </c>
      <c r="B1612" s="20"/>
      <c r="C1612" s="20">
        <v>1</v>
      </c>
      <c r="D1612" s="20">
        <f t="shared" si="850"/>
        <v>6</v>
      </c>
      <c r="E1612" s="47">
        <f t="shared" si="865"/>
        <v>3</v>
      </c>
      <c r="F1612" s="47">
        <f t="shared" si="866"/>
        <v>63</v>
      </c>
      <c r="G1612" s="61" t="s">
        <v>1692</v>
      </c>
      <c r="H1612" s="61">
        <v>2001</v>
      </c>
      <c r="I1612" s="48"/>
      <c r="J1612" s="29">
        <f t="shared" si="851"/>
        <v>3225.4925373134329</v>
      </c>
      <c r="K1612" s="125">
        <v>148200</v>
      </c>
      <c r="L1612" s="125">
        <v>1750956</v>
      </c>
      <c r="M1612" s="125">
        <v>0</v>
      </c>
      <c r="N1612" s="126">
        <f t="shared" si="833"/>
        <v>789576.84</v>
      </c>
      <c r="O1612" s="126">
        <f t="shared" ca="1" si="834"/>
        <v>585683.49115291913</v>
      </c>
      <c r="P1612" s="126">
        <f t="shared" ca="1" si="835"/>
        <v>0</v>
      </c>
      <c r="Q1612" s="49">
        <f t="shared" si="852"/>
        <v>1</v>
      </c>
      <c r="R1612" s="49">
        <f t="shared" si="853"/>
        <v>0</v>
      </c>
      <c r="S1612" s="49">
        <f ca="1">OFFSET(V!$B$7,D1612,Q1612)*H1612</f>
        <v>15727.86</v>
      </c>
      <c r="T1612" s="49">
        <f ca="1">IF(R1612&gt;0,OFFSET(V!$I$7,D1612,R1612)*IF(R1612=1,H1612-9300,IF(R1612=2,H1612-18000,IF(R1612=3,H1612-45000,0))),0)</f>
        <v>0</v>
      </c>
      <c r="U1612" s="49">
        <f>IF(AND(I1612=1,H1612&gt;20000,H1612&lt;=45000),H1612*V!$G$7,0)+IF(AND(I1612=1,H1612&gt;45000,H1612&lt;=50000),V!$G$7/5000*(50000-H1612)*H1612,0)</f>
        <v>0</v>
      </c>
      <c r="V1612" s="50">
        <f t="shared" ca="1" si="836"/>
        <v>15727.86</v>
      </c>
      <c r="W1612" s="51">
        <v>0</v>
      </c>
      <c r="X1612" s="51">
        <v>0</v>
      </c>
      <c r="Y1612" s="52">
        <v>0</v>
      </c>
      <c r="Z1612" s="52">
        <v>4.9614917619152717E-4</v>
      </c>
      <c r="AA1612" s="52">
        <v>0</v>
      </c>
      <c r="AB1612" s="138">
        <f t="shared" si="854"/>
        <v>0</v>
      </c>
      <c r="AC1612" s="52">
        <v>25220.765918571473</v>
      </c>
      <c r="AD1612" s="138">
        <f t="shared" si="837"/>
        <v>0</v>
      </c>
      <c r="AE1612" s="138">
        <f t="shared" si="838"/>
        <v>2001</v>
      </c>
      <c r="AF1612" s="138">
        <f t="shared" si="839"/>
        <v>0</v>
      </c>
      <c r="AG1612" s="138">
        <f t="shared" si="840"/>
        <v>0</v>
      </c>
      <c r="AH1612" s="29"/>
      <c r="AI1612" s="29"/>
      <c r="AJ1612" s="15"/>
      <c r="AK1612" s="51">
        <f t="shared" ca="1" si="841"/>
        <v>1324757.8700534443</v>
      </c>
      <c r="AL1612" s="15">
        <f t="shared" ca="1" si="842"/>
        <v>1340485.7300534444</v>
      </c>
      <c r="AM1612" s="49">
        <f t="shared" ca="1" si="843"/>
        <v>8776.2507514980189</v>
      </c>
      <c r="AN1612" s="49">
        <f t="shared" ca="1" si="844"/>
        <v>0</v>
      </c>
      <c r="AO1612" s="15"/>
      <c r="AP1612" s="49">
        <f t="shared" ca="1" si="845"/>
        <v>14676.074762332901</v>
      </c>
      <c r="AQ1612" s="15">
        <f t="shared" si="855"/>
        <v>25220.765918571473</v>
      </c>
      <c r="AR1612" s="15">
        <f t="shared" si="856"/>
        <v>0</v>
      </c>
      <c r="AS1612" s="15"/>
      <c r="AT1612" s="15"/>
      <c r="AU1612" s="51">
        <f t="shared" si="846"/>
        <v>0</v>
      </c>
      <c r="AV1612" s="51">
        <f t="shared" ca="1" si="847"/>
        <v>32659.271448078562</v>
      </c>
      <c r="AW1612" s="51">
        <f t="shared" ca="1" si="857"/>
        <v>0</v>
      </c>
      <c r="AX1612" s="15">
        <f t="shared" ca="1" si="858"/>
        <v>22114.580291839986</v>
      </c>
      <c r="AY1612" s="51">
        <f t="shared" ca="1" si="859"/>
        <v>-778.84591310288192</v>
      </c>
      <c r="AZ1612" s="52">
        <f t="shared" ca="1" si="848"/>
        <v>0</v>
      </c>
      <c r="BA1612" s="52">
        <f t="shared" ca="1" si="849"/>
        <v>0</v>
      </c>
      <c r="BB1612" s="52">
        <f t="shared" si="860"/>
        <v>0</v>
      </c>
      <c r="BC1612" s="39">
        <f t="shared" si="861"/>
        <v>0</v>
      </c>
      <c r="BD1612" s="51">
        <f t="shared" ca="1" si="862"/>
        <v>0</v>
      </c>
      <c r="BE1612" s="15">
        <f t="shared" ca="1" si="863"/>
        <v>46556.500297308579</v>
      </c>
      <c r="BF1612" s="62">
        <v>-63020.952178423664</v>
      </c>
      <c r="BG1612" s="15">
        <f t="shared" ca="1" si="864"/>
        <v>1332797.5289238272</v>
      </c>
      <c r="BH1612" s="15"/>
      <c r="BI1612" s="15"/>
    </row>
    <row r="1613" spans="1:61" ht="11.25" x14ac:dyDescent="0.2">
      <c r="A1613" s="60">
        <v>61708</v>
      </c>
      <c r="B1613" s="20"/>
      <c r="C1613" s="20">
        <v>1</v>
      </c>
      <c r="D1613" s="20">
        <f t="shared" si="850"/>
        <v>6</v>
      </c>
      <c r="E1613" s="47">
        <f t="shared" si="865"/>
        <v>3</v>
      </c>
      <c r="F1613" s="47">
        <f t="shared" si="866"/>
        <v>63</v>
      </c>
      <c r="G1613" s="61" t="s">
        <v>1693</v>
      </c>
      <c r="H1613" s="61">
        <v>1524</v>
      </c>
      <c r="I1613" s="48"/>
      <c r="J1613" s="29">
        <f t="shared" si="851"/>
        <v>2456.5970149253731</v>
      </c>
      <c r="K1613" s="125">
        <v>84065</v>
      </c>
      <c r="L1613" s="125">
        <v>87218.36</v>
      </c>
      <c r="M1613" s="125">
        <v>35260</v>
      </c>
      <c r="N1613" s="126">
        <f t="shared" si="833"/>
        <v>129801.9604</v>
      </c>
      <c r="O1613" s="126">
        <f t="shared" ca="1" si="834"/>
        <v>446067.78636534174</v>
      </c>
      <c r="P1613" s="126">
        <f t="shared" ca="1" si="835"/>
        <v>94880</v>
      </c>
      <c r="Q1613" s="49">
        <f t="shared" si="852"/>
        <v>1</v>
      </c>
      <c r="R1613" s="49">
        <f t="shared" si="853"/>
        <v>0</v>
      </c>
      <c r="S1613" s="49">
        <f ca="1">OFFSET(V!$B$7,D1613,Q1613)*H1613</f>
        <v>11978.640000000001</v>
      </c>
      <c r="T1613" s="49">
        <f ca="1">IF(R1613&gt;0,OFFSET(V!$I$7,D1613,R1613)*IF(R1613=1,H1613-9300,IF(R1613=2,H1613-18000,IF(R1613=3,H1613-45000,0))),0)</f>
        <v>0</v>
      </c>
      <c r="U1613" s="49">
        <f>IF(AND(I1613=1,H1613&gt;20000,H1613&lt;=45000),H1613*V!$G$7,0)+IF(AND(I1613=1,H1613&gt;45000,H1613&lt;=50000),V!$G$7/5000*(50000-H1613)*H1613,0)</f>
        <v>0</v>
      </c>
      <c r="V1613" s="50">
        <f t="shared" ca="1" si="836"/>
        <v>11978.640000000001</v>
      </c>
      <c r="W1613" s="51">
        <v>0</v>
      </c>
      <c r="X1613" s="51">
        <v>0</v>
      </c>
      <c r="Y1613" s="52">
        <v>0</v>
      </c>
      <c r="Z1613" s="52">
        <v>9.6500860875653178E-4</v>
      </c>
      <c r="AA1613" s="52">
        <v>32320</v>
      </c>
      <c r="AB1613" s="138">
        <f t="shared" si="854"/>
        <v>31320</v>
      </c>
      <c r="AC1613" s="52">
        <v>49054.311482842364</v>
      </c>
      <c r="AD1613" s="138">
        <f t="shared" si="837"/>
        <v>0</v>
      </c>
      <c r="AE1613" s="138">
        <f t="shared" si="838"/>
        <v>1524</v>
      </c>
      <c r="AF1613" s="138">
        <f t="shared" si="839"/>
        <v>0</v>
      </c>
      <c r="AG1613" s="138">
        <f t="shared" si="840"/>
        <v>0</v>
      </c>
      <c r="AH1613" s="29"/>
      <c r="AI1613" s="29"/>
      <c r="AJ1613" s="15"/>
      <c r="AK1613" s="51">
        <f t="shared" ca="1" si="841"/>
        <v>1008961.0164724882</v>
      </c>
      <c r="AL1613" s="15">
        <f t="shared" ca="1" si="842"/>
        <v>1115819.6564724881</v>
      </c>
      <c r="AM1613" s="49">
        <f t="shared" ca="1" si="843"/>
        <v>6684.1609921454174</v>
      </c>
      <c r="AN1613" s="49">
        <f t="shared" ca="1" si="844"/>
        <v>0</v>
      </c>
      <c r="AO1613" s="15"/>
      <c r="AP1613" s="49">
        <f t="shared" ca="1" si="845"/>
        <v>28544.919891066376</v>
      </c>
      <c r="AQ1613" s="15">
        <f t="shared" si="855"/>
        <v>49054.311482842364</v>
      </c>
      <c r="AR1613" s="15">
        <f t="shared" si="856"/>
        <v>0</v>
      </c>
      <c r="AS1613" s="15"/>
      <c r="AT1613" s="15"/>
      <c r="AU1613" s="51">
        <f t="shared" si="846"/>
        <v>15660</v>
      </c>
      <c r="AV1613" s="51">
        <f t="shared" ca="1" si="847"/>
        <v>24873.927879496117</v>
      </c>
      <c r="AW1613" s="51">
        <f t="shared" ca="1" si="857"/>
        <v>0</v>
      </c>
      <c r="AX1613" s="15">
        <f t="shared" ca="1" si="858"/>
        <v>20024.536287720133</v>
      </c>
      <c r="AY1613" s="51">
        <f t="shared" ca="1" si="859"/>
        <v>-705.23736121846855</v>
      </c>
      <c r="AZ1613" s="52">
        <f t="shared" ca="1" si="848"/>
        <v>0</v>
      </c>
      <c r="BA1613" s="52">
        <f t="shared" ca="1" si="849"/>
        <v>0</v>
      </c>
      <c r="BB1613" s="52">
        <f t="shared" si="860"/>
        <v>0</v>
      </c>
      <c r="BC1613" s="39">
        <f t="shared" si="861"/>
        <v>0</v>
      </c>
      <c r="BD1613" s="51">
        <f t="shared" ca="1" si="862"/>
        <v>0</v>
      </c>
      <c r="BE1613" s="15">
        <f t="shared" ca="1" si="863"/>
        <v>68373.610409344023</v>
      </c>
      <c r="BF1613" s="62">
        <v>-24956.071759051236</v>
      </c>
      <c r="BG1613" s="15">
        <f t="shared" ca="1" si="864"/>
        <v>1165921.3561149263</v>
      </c>
      <c r="BH1613" s="15"/>
      <c r="BI1613" s="15"/>
    </row>
    <row r="1614" spans="1:61" ht="11.25" x14ac:dyDescent="0.2">
      <c r="A1614" s="60">
        <v>61710</v>
      </c>
      <c r="B1614" s="20"/>
      <c r="C1614" s="20">
        <v>1</v>
      </c>
      <c r="D1614" s="20">
        <f t="shared" si="850"/>
        <v>6</v>
      </c>
      <c r="E1614" s="47">
        <f t="shared" si="865"/>
        <v>3</v>
      </c>
      <c r="F1614" s="47">
        <f t="shared" si="866"/>
        <v>63</v>
      </c>
      <c r="G1614" s="61" t="s">
        <v>1694</v>
      </c>
      <c r="H1614" s="61">
        <v>1213</v>
      </c>
      <c r="I1614" s="48"/>
      <c r="J1614" s="29">
        <f t="shared" si="851"/>
        <v>1955.2835820895523</v>
      </c>
      <c r="K1614" s="125">
        <v>69285</v>
      </c>
      <c r="L1614" s="125">
        <v>59228.33</v>
      </c>
      <c r="M1614" s="125">
        <v>35392</v>
      </c>
      <c r="N1614" s="126">
        <f t="shared" si="833"/>
        <v>108376.2487</v>
      </c>
      <c r="O1614" s="126">
        <f t="shared" ca="1" si="834"/>
        <v>355039.51762543275</v>
      </c>
      <c r="P1614" s="126">
        <f t="shared" ca="1" si="835"/>
        <v>73999</v>
      </c>
      <c r="Q1614" s="49">
        <f t="shared" si="852"/>
        <v>1</v>
      </c>
      <c r="R1614" s="49">
        <f t="shared" si="853"/>
        <v>0</v>
      </c>
      <c r="S1614" s="49">
        <f ca="1">OFFSET(V!$B$7,D1614,Q1614)*H1614</f>
        <v>9534.18</v>
      </c>
      <c r="T1614" s="49">
        <f ca="1">IF(R1614&gt;0,OFFSET(V!$I$7,D1614,R1614)*IF(R1614=1,H1614-9300,IF(R1614=2,H1614-18000,IF(R1614=3,H1614-45000,0))),0)</f>
        <v>0</v>
      </c>
      <c r="U1614" s="49">
        <f>IF(AND(I1614=1,H1614&gt;20000,H1614&lt;=45000),H1614*V!$G$7,0)+IF(AND(I1614=1,H1614&gt;45000,H1614&lt;=50000),V!$G$7/5000*(50000-H1614)*H1614,0)</f>
        <v>0</v>
      </c>
      <c r="V1614" s="50">
        <f t="shared" ca="1" si="836"/>
        <v>9534.18</v>
      </c>
      <c r="W1614" s="51">
        <v>0</v>
      </c>
      <c r="X1614" s="51">
        <v>0</v>
      </c>
      <c r="Y1614" s="52">
        <v>0</v>
      </c>
      <c r="Z1614" s="52">
        <v>6.7004677918058679E-4</v>
      </c>
      <c r="AA1614" s="52">
        <v>2145</v>
      </c>
      <c r="AB1614" s="138">
        <f t="shared" si="854"/>
        <v>1145</v>
      </c>
      <c r="AC1614" s="52">
        <v>34060.507974486318</v>
      </c>
      <c r="AD1614" s="138">
        <f t="shared" si="837"/>
        <v>0</v>
      </c>
      <c r="AE1614" s="138">
        <f t="shared" si="838"/>
        <v>1213</v>
      </c>
      <c r="AF1614" s="138">
        <f t="shared" si="839"/>
        <v>0</v>
      </c>
      <c r="AG1614" s="138">
        <f t="shared" si="840"/>
        <v>0</v>
      </c>
      <c r="AH1614" s="29"/>
      <c r="AI1614" s="29"/>
      <c r="AJ1614" s="15"/>
      <c r="AK1614" s="51">
        <f t="shared" ca="1" si="841"/>
        <v>803064.11612934922</v>
      </c>
      <c r="AL1614" s="15">
        <f t="shared" ca="1" si="842"/>
        <v>886597.29612934927</v>
      </c>
      <c r="AM1614" s="49">
        <f t="shared" ca="1" si="843"/>
        <v>5320.1360127771595</v>
      </c>
      <c r="AN1614" s="49">
        <f t="shared" ca="1" si="844"/>
        <v>0</v>
      </c>
      <c r="AO1614" s="15"/>
      <c r="AP1614" s="49">
        <f t="shared" ca="1" si="845"/>
        <v>19819.959595616856</v>
      </c>
      <c r="AQ1614" s="15">
        <f t="shared" si="855"/>
        <v>34060.507974486318</v>
      </c>
      <c r="AR1614" s="15">
        <f t="shared" si="856"/>
        <v>0</v>
      </c>
      <c r="AS1614" s="15"/>
      <c r="AT1614" s="15"/>
      <c r="AU1614" s="51">
        <f t="shared" si="846"/>
        <v>572.5</v>
      </c>
      <c r="AV1614" s="51">
        <f t="shared" ca="1" si="847"/>
        <v>19797.949158680309</v>
      </c>
      <c r="AW1614" s="51">
        <f t="shared" ca="1" si="857"/>
        <v>0</v>
      </c>
      <c r="AX1614" s="15">
        <f t="shared" ca="1" si="858"/>
        <v>6129.9007798108505</v>
      </c>
      <c r="AY1614" s="51">
        <f t="shared" ca="1" si="859"/>
        <v>-215.88689937034391</v>
      </c>
      <c r="AZ1614" s="52">
        <f t="shared" ca="1" si="848"/>
        <v>0</v>
      </c>
      <c r="BA1614" s="52">
        <f t="shared" ca="1" si="849"/>
        <v>0</v>
      </c>
      <c r="BB1614" s="52">
        <f t="shared" si="860"/>
        <v>0</v>
      </c>
      <c r="BC1614" s="39">
        <f t="shared" si="861"/>
        <v>0</v>
      </c>
      <c r="BD1614" s="51">
        <f t="shared" ca="1" si="862"/>
        <v>0</v>
      </c>
      <c r="BE1614" s="15">
        <f t="shared" ca="1" si="863"/>
        <v>39974.521854926825</v>
      </c>
      <c r="BF1614" s="62">
        <v>-18250.447363871652</v>
      </c>
      <c r="BG1614" s="15">
        <f t="shared" ca="1" si="864"/>
        <v>913641.50663318159</v>
      </c>
      <c r="BH1614" s="15"/>
      <c r="BI1614" s="15"/>
    </row>
    <row r="1615" spans="1:61" ht="11.25" x14ac:dyDescent="0.2">
      <c r="A1615" s="60">
        <v>61711</v>
      </c>
      <c r="B1615" s="20"/>
      <c r="C1615" s="20">
        <v>1</v>
      </c>
      <c r="D1615" s="20">
        <f t="shared" si="850"/>
        <v>6</v>
      </c>
      <c r="E1615" s="47">
        <f t="shared" si="865"/>
        <v>2</v>
      </c>
      <c r="F1615" s="47">
        <f t="shared" si="866"/>
        <v>62</v>
      </c>
      <c r="G1615" s="61" t="s">
        <v>1695</v>
      </c>
      <c r="H1615" s="61">
        <v>939</v>
      </c>
      <c r="I1615" s="48"/>
      <c r="J1615" s="29">
        <f t="shared" si="851"/>
        <v>1513.6119402985075</v>
      </c>
      <c r="K1615" s="125">
        <v>28000</v>
      </c>
      <c r="L1615" s="125">
        <v>103386.29</v>
      </c>
      <c r="M1615" s="125">
        <v>31961</v>
      </c>
      <c r="N1615" s="126">
        <f t="shared" si="833"/>
        <v>92441.653099999996</v>
      </c>
      <c r="O1615" s="126">
        <f t="shared" ca="1" si="834"/>
        <v>274840.97860699205</v>
      </c>
      <c r="P1615" s="126">
        <f t="shared" ca="1" si="835"/>
        <v>54720</v>
      </c>
      <c r="Q1615" s="49">
        <f t="shared" si="852"/>
        <v>1</v>
      </c>
      <c r="R1615" s="49">
        <f t="shared" si="853"/>
        <v>0</v>
      </c>
      <c r="S1615" s="49">
        <f ca="1">OFFSET(V!$B$7,D1615,Q1615)*H1615</f>
        <v>7380.54</v>
      </c>
      <c r="T1615" s="49">
        <f ca="1">IF(R1615&gt;0,OFFSET(V!$I$7,D1615,R1615)*IF(R1615=1,H1615-9300,IF(R1615=2,H1615-18000,IF(R1615=3,H1615-45000,0))),0)</f>
        <v>0</v>
      </c>
      <c r="U1615" s="49">
        <f>IF(AND(I1615=1,H1615&gt;20000,H1615&lt;=45000),H1615*V!$G$7,0)+IF(AND(I1615=1,H1615&gt;45000,H1615&lt;=50000),V!$G$7/5000*(50000-H1615)*H1615,0)</f>
        <v>0</v>
      </c>
      <c r="V1615" s="50">
        <f t="shared" ca="1" si="836"/>
        <v>7380.54</v>
      </c>
      <c r="W1615" s="51">
        <v>0</v>
      </c>
      <c r="X1615" s="51">
        <v>0</v>
      </c>
      <c r="Y1615" s="52">
        <v>0</v>
      </c>
      <c r="Z1615" s="52">
        <v>4.4507408148723195E-4</v>
      </c>
      <c r="AA1615" s="52">
        <v>4888</v>
      </c>
      <c r="AB1615" s="138">
        <f t="shared" si="854"/>
        <v>3888</v>
      </c>
      <c r="AC1615" s="52">
        <v>22624.464101255471</v>
      </c>
      <c r="AD1615" s="138">
        <f t="shared" si="837"/>
        <v>0</v>
      </c>
      <c r="AE1615" s="138">
        <f t="shared" si="838"/>
        <v>939</v>
      </c>
      <c r="AF1615" s="138">
        <f t="shared" si="839"/>
        <v>0</v>
      </c>
      <c r="AG1615" s="138">
        <f t="shared" si="840"/>
        <v>0</v>
      </c>
      <c r="AH1615" s="29"/>
      <c r="AI1615" s="29"/>
      <c r="AJ1615" s="15"/>
      <c r="AK1615" s="51">
        <f t="shared" ca="1" si="841"/>
        <v>621662.98849584418</v>
      </c>
      <c r="AL1615" s="15">
        <f t="shared" ca="1" si="842"/>
        <v>683763.52849584422</v>
      </c>
      <c r="AM1615" s="49">
        <f t="shared" ca="1" si="843"/>
        <v>4118.390532562039</v>
      </c>
      <c r="AN1615" s="49">
        <f t="shared" ca="1" si="844"/>
        <v>0</v>
      </c>
      <c r="AO1615" s="15"/>
      <c r="AP1615" s="49">
        <f t="shared" ca="1" si="845"/>
        <v>13165.275300511139</v>
      </c>
      <c r="AQ1615" s="15">
        <f t="shared" si="855"/>
        <v>22624.464101255471</v>
      </c>
      <c r="AR1615" s="15">
        <f t="shared" si="856"/>
        <v>0</v>
      </c>
      <c r="AS1615" s="15"/>
      <c r="AT1615" s="15"/>
      <c r="AU1615" s="51">
        <f t="shared" si="846"/>
        <v>1944</v>
      </c>
      <c r="AV1615" s="51">
        <f t="shared" ca="1" si="847"/>
        <v>15325.865012366701</v>
      </c>
      <c r="AW1615" s="51">
        <f t="shared" ca="1" si="857"/>
        <v>0</v>
      </c>
      <c r="AX1615" s="15">
        <f t="shared" ca="1" si="858"/>
        <v>7810.676211622369</v>
      </c>
      <c r="AY1615" s="51">
        <f t="shared" ca="1" si="859"/>
        <v>-275.08156002565659</v>
      </c>
      <c r="AZ1615" s="52">
        <f t="shared" ca="1" si="848"/>
        <v>0</v>
      </c>
      <c r="BA1615" s="52">
        <f t="shared" ca="1" si="849"/>
        <v>0</v>
      </c>
      <c r="BB1615" s="52">
        <f t="shared" si="860"/>
        <v>0</v>
      </c>
      <c r="BC1615" s="39">
        <f t="shared" si="861"/>
        <v>0</v>
      </c>
      <c r="BD1615" s="51">
        <f t="shared" ca="1" si="862"/>
        <v>0</v>
      </c>
      <c r="BE1615" s="15">
        <f t="shared" ca="1" si="863"/>
        <v>30160.058752852183</v>
      </c>
      <c r="BF1615" s="62">
        <v>-15189.469786828189</v>
      </c>
      <c r="BG1615" s="15">
        <f t="shared" ca="1" si="864"/>
        <v>702852.50799443026</v>
      </c>
      <c r="BH1615" s="15"/>
      <c r="BI1615" s="15"/>
    </row>
    <row r="1616" spans="1:61" ht="11.25" x14ac:dyDescent="0.2">
      <c r="A1616" s="60">
        <v>61716</v>
      </c>
      <c r="B1616" s="20"/>
      <c r="C1616" s="20">
        <v>1</v>
      </c>
      <c r="D1616" s="20">
        <f t="shared" si="850"/>
        <v>6</v>
      </c>
      <c r="E1616" s="47">
        <f t="shared" si="865"/>
        <v>4</v>
      </c>
      <c r="F1616" s="47">
        <f t="shared" si="866"/>
        <v>64</v>
      </c>
      <c r="G1616" s="61" t="s">
        <v>1696</v>
      </c>
      <c r="H1616" s="61">
        <v>2977</v>
      </c>
      <c r="I1616" s="48"/>
      <c r="J1616" s="29">
        <f t="shared" si="851"/>
        <v>4798.746268656716</v>
      </c>
      <c r="K1616" s="125">
        <v>141390</v>
      </c>
      <c r="L1616" s="125">
        <v>281713.42</v>
      </c>
      <c r="M1616" s="125">
        <v>76687</v>
      </c>
      <c r="N1616" s="126">
        <f t="shared" si="833"/>
        <v>288356.03379999998</v>
      </c>
      <c r="O1616" s="126">
        <f t="shared" ca="1" si="834"/>
        <v>871354.19948137936</v>
      </c>
      <c r="P1616" s="126">
        <f t="shared" ca="1" si="835"/>
        <v>174899</v>
      </c>
      <c r="Q1616" s="49">
        <f t="shared" si="852"/>
        <v>1</v>
      </c>
      <c r="R1616" s="49">
        <f t="shared" si="853"/>
        <v>0</v>
      </c>
      <c r="S1616" s="49">
        <f ca="1">OFFSET(V!$B$7,D1616,Q1616)*H1616</f>
        <v>23399.22</v>
      </c>
      <c r="T1616" s="49">
        <f ca="1">IF(R1616&gt;0,OFFSET(V!$I$7,D1616,R1616)*IF(R1616=1,H1616-9300,IF(R1616=2,H1616-18000,IF(R1616=3,H1616-45000,0))),0)</f>
        <v>0</v>
      </c>
      <c r="U1616" s="49">
        <f>IF(AND(I1616=1,H1616&gt;20000,H1616&lt;=45000),H1616*V!$G$7,0)+IF(AND(I1616=1,H1616&gt;45000,H1616&lt;=50000),V!$G$7/5000*(50000-H1616)*H1616,0)</f>
        <v>0</v>
      </c>
      <c r="V1616" s="50">
        <f t="shared" ca="1" si="836"/>
        <v>23399.22</v>
      </c>
      <c r="W1616" s="51">
        <v>11885.12</v>
      </c>
      <c r="X1616" s="51">
        <v>0</v>
      </c>
      <c r="Y1616" s="52">
        <v>0</v>
      </c>
      <c r="Z1616" s="52">
        <v>1.4271738050033991E-3</v>
      </c>
      <c r="AA1616" s="52">
        <v>3009</v>
      </c>
      <c r="AB1616" s="138">
        <f t="shared" si="854"/>
        <v>2009</v>
      </c>
      <c r="AC1616" s="52">
        <v>72547.568732055835</v>
      </c>
      <c r="AD1616" s="138">
        <f t="shared" si="837"/>
        <v>0</v>
      </c>
      <c r="AE1616" s="138">
        <f t="shared" si="838"/>
        <v>2977</v>
      </c>
      <c r="AF1616" s="138">
        <f t="shared" si="839"/>
        <v>0</v>
      </c>
      <c r="AG1616" s="138">
        <f t="shared" si="840"/>
        <v>0</v>
      </c>
      <c r="AH1616" s="29"/>
      <c r="AI1616" s="29"/>
      <c r="AJ1616" s="15"/>
      <c r="AK1616" s="51">
        <f t="shared" ca="1" si="841"/>
        <v>1970916.6312589222</v>
      </c>
      <c r="AL1616" s="15">
        <f t="shared" ca="1" si="842"/>
        <v>2181099.9712589225</v>
      </c>
      <c r="AM1616" s="49">
        <f t="shared" ca="1" si="843"/>
        <v>13056.920783213194</v>
      </c>
      <c r="AN1616" s="49">
        <f t="shared" ca="1" si="844"/>
        <v>0</v>
      </c>
      <c r="AO1616" s="15"/>
      <c r="AP1616" s="49">
        <f t="shared" ca="1" si="845"/>
        <v>42215.749750610368</v>
      </c>
      <c r="AQ1616" s="15">
        <f t="shared" si="855"/>
        <v>72547.568732055835</v>
      </c>
      <c r="AR1616" s="15">
        <f t="shared" si="856"/>
        <v>0</v>
      </c>
      <c r="AS1616" s="15"/>
      <c r="AT1616" s="15"/>
      <c r="AU1616" s="51">
        <f t="shared" si="846"/>
        <v>1004.5</v>
      </c>
      <c r="AV1616" s="51">
        <f t="shared" ca="1" si="847"/>
        <v>48589.031034947468</v>
      </c>
      <c r="AW1616" s="51">
        <f t="shared" ca="1" si="857"/>
        <v>0</v>
      </c>
      <c r="AX1616" s="15">
        <f t="shared" ca="1" si="858"/>
        <v>19261.712053502008</v>
      </c>
      <c r="AY1616" s="51">
        <f t="shared" ca="1" si="859"/>
        <v>-678.37171288166303</v>
      </c>
      <c r="AZ1616" s="52">
        <f t="shared" ca="1" si="848"/>
        <v>0</v>
      </c>
      <c r="BA1616" s="52">
        <f t="shared" ca="1" si="849"/>
        <v>0</v>
      </c>
      <c r="BB1616" s="52">
        <f t="shared" si="860"/>
        <v>0</v>
      </c>
      <c r="BC1616" s="39">
        <f t="shared" si="861"/>
        <v>0</v>
      </c>
      <c r="BD1616" s="51">
        <f t="shared" ca="1" si="862"/>
        <v>0</v>
      </c>
      <c r="BE1616" s="15">
        <f t="shared" ca="1" si="863"/>
        <v>91130.909072676179</v>
      </c>
      <c r="BF1616" s="62">
        <v>-47517.830113001422</v>
      </c>
      <c r="BG1616" s="15">
        <f t="shared" ca="1" si="864"/>
        <v>2237769.9710018104</v>
      </c>
      <c r="BH1616" s="15"/>
      <c r="BI1616" s="15"/>
    </row>
    <row r="1617" spans="1:61" ht="11.25" x14ac:dyDescent="0.2">
      <c r="A1617" s="60">
        <v>61719</v>
      </c>
      <c r="B1617" s="20"/>
      <c r="C1617" s="20">
        <v>1</v>
      </c>
      <c r="D1617" s="20">
        <f t="shared" si="850"/>
        <v>6</v>
      </c>
      <c r="E1617" s="47">
        <f t="shared" si="865"/>
        <v>3</v>
      </c>
      <c r="F1617" s="47">
        <f t="shared" si="866"/>
        <v>63</v>
      </c>
      <c r="G1617" s="61" t="s">
        <v>1697</v>
      </c>
      <c r="H1617" s="61">
        <v>2107</v>
      </c>
      <c r="I1617" s="48"/>
      <c r="J1617" s="29">
        <f t="shared" si="851"/>
        <v>3396.3582089552237</v>
      </c>
      <c r="K1617" s="125">
        <v>153860</v>
      </c>
      <c r="L1617" s="125">
        <v>837214.58</v>
      </c>
      <c r="M1617" s="125">
        <v>0</v>
      </c>
      <c r="N1617" s="126">
        <f t="shared" si="833"/>
        <v>437292.88620000001</v>
      </c>
      <c r="O1617" s="126">
        <f t="shared" ca="1" si="834"/>
        <v>616709.20332793635</v>
      </c>
      <c r="P1617" s="126">
        <f t="shared" ca="1" si="835"/>
        <v>53825</v>
      </c>
      <c r="Q1617" s="49">
        <f t="shared" si="852"/>
        <v>1</v>
      </c>
      <c r="R1617" s="49">
        <f t="shared" si="853"/>
        <v>0</v>
      </c>
      <c r="S1617" s="49">
        <f ca="1">OFFSET(V!$B$7,D1617,Q1617)*H1617</f>
        <v>16561.02</v>
      </c>
      <c r="T1617" s="49">
        <f ca="1">IF(R1617&gt;0,OFFSET(V!$I$7,D1617,R1617)*IF(R1617=1,H1617-9300,IF(R1617=2,H1617-18000,IF(R1617=3,H1617-45000,0))),0)</f>
        <v>0</v>
      </c>
      <c r="U1617" s="49">
        <f>IF(AND(I1617=1,H1617&gt;20000,H1617&lt;=45000),H1617*V!$G$7,0)+IF(AND(I1617=1,H1617&gt;45000,H1617&lt;=50000),V!$G$7/5000*(50000-H1617)*H1617,0)</f>
        <v>0</v>
      </c>
      <c r="V1617" s="50">
        <f t="shared" ca="1" si="836"/>
        <v>16561.02</v>
      </c>
      <c r="W1617" s="51">
        <v>0</v>
      </c>
      <c r="X1617" s="51">
        <v>0</v>
      </c>
      <c r="Y1617" s="52">
        <v>0</v>
      </c>
      <c r="Z1617" s="52">
        <v>7.7517098267160744E-4</v>
      </c>
      <c r="AA1617" s="52">
        <v>0</v>
      </c>
      <c r="AB1617" s="138">
        <f t="shared" si="854"/>
        <v>0</v>
      </c>
      <c r="AC1617" s="52">
        <v>39404.289755955666</v>
      </c>
      <c r="AD1617" s="138">
        <f t="shared" si="837"/>
        <v>0</v>
      </c>
      <c r="AE1617" s="138">
        <f t="shared" si="838"/>
        <v>2107</v>
      </c>
      <c r="AF1617" s="138">
        <f t="shared" si="839"/>
        <v>0</v>
      </c>
      <c r="AG1617" s="138">
        <f t="shared" si="840"/>
        <v>0</v>
      </c>
      <c r="AH1617" s="29"/>
      <c r="AI1617" s="29"/>
      <c r="AJ1617" s="15"/>
      <c r="AK1617" s="51">
        <f t="shared" ca="1" si="841"/>
        <v>1394934.94862699</v>
      </c>
      <c r="AL1617" s="15">
        <f t="shared" ca="1" si="842"/>
        <v>1465320.96862699</v>
      </c>
      <c r="AM1617" s="49">
        <f t="shared" ca="1" si="843"/>
        <v>9241.1595869097073</v>
      </c>
      <c r="AN1617" s="49">
        <f t="shared" ca="1" si="844"/>
        <v>0</v>
      </c>
      <c r="AO1617" s="15"/>
      <c r="AP1617" s="49">
        <f t="shared" ca="1" si="845"/>
        <v>22929.529748705951</v>
      </c>
      <c r="AQ1617" s="15">
        <f t="shared" si="855"/>
        <v>39404.289755955666</v>
      </c>
      <c r="AR1617" s="15">
        <f t="shared" si="856"/>
        <v>0</v>
      </c>
      <c r="AS1617" s="15"/>
      <c r="AT1617" s="15"/>
      <c r="AU1617" s="51">
        <f t="shared" si="846"/>
        <v>0</v>
      </c>
      <c r="AV1617" s="51">
        <f t="shared" ca="1" si="847"/>
        <v>34389.347796652437</v>
      </c>
      <c r="AW1617" s="51">
        <f t="shared" ca="1" si="857"/>
        <v>0</v>
      </c>
      <c r="AX1617" s="15">
        <f t="shared" ca="1" si="858"/>
        <v>17914.587789402722</v>
      </c>
      <c r="AY1617" s="51">
        <f t="shared" ca="1" si="859"/>
        <v>-630.92779969455182</v>
      </c>
      <c r="AZ1617" s="52">
        <f t="shared" ca="1" si="848"/>
        <v>0</v>
      </c>
      <c r="BA1617" s="52">
        <f t="shared" ca="1" si="849"/>
        <v>0</v>
      </c>
      <c r="BB1617" s="52">
        <f t="shared" si="860"/>
        <v>0</v>
      </c>
      <c r="BC1617" s="39">
        <f t="shared" si="861"/>
        <v>0</v>
      </c>
      <c r="BD1617" s="51">
        <f t="shared" ca="1" si="862"/>
        <v>0</v>
      </c>
      <c r="BE1617" s="15">
        <f t="shared" ca="1" si="863"/>
        <v>56687.949745663835</v>
      </c>
      <c r="BF1617" s="62">
        <v>-45755.555816819957</v>
      </c>
      <c r="BG1617" s="15">
        <f t="shared" ca="1" si="864"/>
        <v>1485494.5221427437</v>
      </c>
      <c r="BH1617" s="15"/>
      <c r="BI1617" s="15"/>
    </row>
    <row r="1618" spans="1:61" ht="11.25" x14ac:dyDescent="0.2">
      <c r="A1618" s="60">
        <v>61727</v>
      </c>
      <c r="B1618" s="20"/>
      <c r="C1618" s="20">
        <v>1</v>
      </c>
      <c r="D1618" s="20">
        <f t="shared" si="850"/>
        <v>6</v>
      </c>
      <c r="E1618" s="47">
        <f t="shared" si="865"/>
        <v>3</v>
      </c>
      <c r="F1618" s="47">
        <f t="shared" si="866"/>
        <v>63</v>
      </c>
      <c r="G1618" s="61" t="s">
        <v>1698</v>
      </c>
      <c r="H1618" s="61">
        <v>2161</v>
      </c>
      <c r="I1618" s="48"/>
      <c r="J1618" s="29">
        <f t="shared" si="851"/>
        <v>3483.4029850746269</v>
      </c>
      <c r="K1618" s="125">
        <v>128130</v>
      </c>
      <c r="L1618" s="125">
        <v>473258.2</v>
      </c>
      <c r="M1618" s="125">
        <v>0</v>
      </c>
      <c r="N1618" s="126">
        <f t="shared" si="833"/>
        <v>276824.29800000001</v>
      </c>
      <c r="O1618" s="126">
        <f t="shared" ca="1" si="834"/>
        <v>632514.75481332256</v>
      </c>
      <c r="P1618" s="126">
        <f t="shared" ca="1" si="835"/>
        <v>106707</v>
      </c>
      <c r="Q1618" s="49">
        <f t="shared" si="852"/>
        <v>1</v>
      </c>
      <c r="R1618" s="49">
        <f t="shared" si="853"/>
        <v>0</v>
      </c>
      <c r="S1618" s="49">
        <f ca="1">OFFSET(V!$B$7,D1618,Q1618)*H1618</f>
        <v>16985.46</v>
      </c>
      <c r="T1618" s="49">
        <f ca="1">IF(R1618&gt;0,OFFSET(V!$I$7,D1618,R1618)*IF(R1618=1,H1618-9300,IF(R1618=2,H1618-18000,IF(R1618=3,H1618-45000,0))),0)</f>
        <v>0</v>
      </c>
      <c r="U1618" s="49">
        <f>IF(AND(I1618=1,H1618&gt;20000,H1618&lt;=45000),H1618*V!$G$7,0)+IF(AND(I1618=1,H1618&gt;45000,H1618&lt;=50000),V!$G$7/5000*(50000-H1618)*H1618,0)</f>
        <v>0</v>
      </c>
      <c r="V1618" s="50">
        <f t="shared" ca="1" si="836"/>
        <v>16985.46</v>
      </c>
      <c r="W1618" s="51">
        <v>0</v>
      </c>
      <c r="X1618" s="51">
        <v>0</v>
      </c>
      <c r="Y1618" s="52">
        <v>0</v>
      </c>
      <c r="Z1618" s="52">
        <v>7.6482927873654976E-4</v>
      </c>
      <c r="AA1618" s="52">
        <v>0</v>
      </c>
      <c r="AB1618" s="138">
        <f t="shared" si="854"/>
        <v>0</v>
      </c>
      <c r="AC1618" s="52">
        <v>38878.589610391835</v>
      </c>
      <c r="AD1618" s="138">
        <f t="shared" si="837"/>
        <v>0</v>
      </c>
      <c r="AE1618" s="138">
        <f t="shared" si="838"/>
        <v>2161</v>
      </c>
      <c r="AF1618" s="138">
        <f t="shared" si="839"/>
        <v>0</v>
      </c>
      <c r="AG1618" s="138">
        <f t="shared" si="840"/>
        <v>0</v>
      </c>
      <c r="AH1618" s="29"/>
      <c r="AI1618" s="29"/>
      <c r="AJ1618" s="15"/>
      <c r="AK1618" s="51">
        <f t="shared" ca="1" si="841"/>
        <v>1430685.5358248341</v>
      </c>
      <c r="AL1618" s="15">
        <f t="shared" ca="1" si="842"/>
        <v>1554377.9958248341</v>
      </c>
      <c r="AM1618" s="49">
        <f t="shared" ca="1" si="843"/>
        <v>9477.9999370250971</v>
      </c>
      <c r="AN1618" s="49">
        <f t="shared" ca="1" si="844"/>
        <v>0</v>
      </c>
      <c r="AO1618" s="15"/>
      <c r="AP1618" s="49">
        <f t="shared" ca="1" si="845"/>
        <v>22623.622518775916</v>
      </c>
      <c r="AQ1618" s="15">
        <f t="shared" si="855"/>
        <v>38878.589610391835</v>
      </c>
      <c r="AR1618" s="15">
        <f t="shared" si="856"/>
        <v>0</v>
      </c>
      <c r="AS1618" s="15"/>
      <c r="AT1618" s="15"/>
      <c r="AU1618" s="51">
        <f t="shared" si="846"/>
        <v>0</v>
      </c>
      <c r="AV1618" s="51">
        <f t="shared" ca="1" si="847"/>
        <v>35270.707445925924</v>
      </c>
      <c r="AW1618" s="51">
        <f t="shared" ca="1" si="857"/>
        <v>0</v>
      </c>
      <c r="AX1618" s="15">
        <f t="shared" ca="1" si="858"/>
        <v>19015.740354310008</v>
      </c>
      <c r="AY1618" s="51">
        <f t="shared" ca="1" si="859"/>
        <v>-669.70891891829081</v>
      </c>
      <c r="AZ1618" s="52">
        <f t="shared" ca="1" si="848"/>
        <v>0</v>
      </c>
      <c r="BA1618" s="52">
        <f t="shared" ca="1" si="849"/>
        <v>0</v>
      </c>
      <c r="BB1618" s="52">
        <f t="shared" si="860"/>
        <v>0</v>
      </c>
      <c r="BC1618" s="39">
        <f t="shared" si="861"/>
        <v>0</v>
      </c>
      <c r="BD1618" s="51">
        <f t="shared" ca="1" si="862"/>
        <v>0</v>
      </c>
      <c r="BE1618" s="15">
        <f t="shared" ca="1" si="863"/>
        <v>57224.621045783555</v>
      </c>
      <c r="BF1618" s="62">
        <v>-39053.311228589148</v>
      </c>
      <c r="BG1618" s="15">
        <f t="shared" ca="1" si="864"/>
        <v>1582027.3055790537</v>
      </c>
      <c r="BH1618" s="15"/>
      <c r="BI1618" s="15"/>
    </row>
    <row r="1619" spans="1:61" ht="11.25" x14ac:dyDescent="0.2">
      <c r="A1619" s="60">
        <v>61728</v>
      </c>
      <c r="B1619" s="20"/>
      <c r="C1619" s="20">
        <v>1</v>
      </c>
      <c r="D1619" s="20">
        <f t="shared" si="850"/>
        <v>6</v>
      </c>
      <c r="E1619" s="47">
        <f t="shared" si="865"/>
        <v>2</v>
      </c>
      <c r="F1619" s="47">
        <f t="shared" si="866"/>
        <v>62</v>
      </c>
      <c r="G1619" s="61" t="s">
        <v>1699</v>
      </c>
      <c r="H1619" s="61">
        <v>741</v>
      </c>
      <c r="I1619" s="48"/>
      <c r="J1619" s="29">
        <f t="shared" si="851"/>
        <v>1194.4477611940299</v>
      </c>
      <c r="K1619" s="125">
        <v>41510</v>
      </c>
      <c r="L1619" s="125">
        <v>22464.11</v>
      </c>
      <c r="M1619" s="125">
        <v>32760</v>
      </c>
      <c r="N1619" s="126">
        <f t="shared" si="833"/>
        <v>71408.202900000004</v>
      </c>
      <c r="O1619" s="126">
        <f t="shared" ca="1" si="834"/>
        <v>216887.28982724293</v>
      </c>
      <c r="P1619" s="126">
        <f t="shared" ca="1" si="835"/>
        <v>43644</v>
      </c>
      <c r="Q1619" s="49">
        <f t="shared" si="852"/>
        <v>1</v>
      </c>
      <c r="R1619" s="49">
        <f t="shared" si="853"/>
        <v>0</v>
      </c>
      <c r="S1619" s="49">
        <f ca="1">OFFSET(V!$B$7,D1619,Q1619)*H1619</f>
        <v>5824.26</v>
      </c>
      <c r="T1619" s="49">
        <f ca="1">IF(R1619&gt;0,OFFSET(V!$I$7,D1619,R1619)*IF(R1619=1,H1619-9300,IF(R1619=2,H1619-18000,IF(R1619=3,H1619-45000,0))),0)</f>
        <v>0</v>
      </c>
      <c r="U1619" s="49">
        <f>IF(AND(I1619=1,H1619&gt;20000,H1619&lt;=45000),H1619*V!$G$7,0)+IF(AND(I1619=1,H1619&gt;45000,H1619&lt;=50000),V!$G$7/5000*(50000-H1619)*H1619,0)</f>
        <v>0</v>
      </c>
      <c r="V1619" s="50">
        <f t="shared" ca="1" si="836"/>
        <v>5824.26</v>
      </c>
      <c r="W1619" s="51">
        <v>0</v>
      </c>
      <c r="X1619" s="51">
        <v>0</v>
      </c>
      <c r="Y1619" s="52">
        <v>0</v>
      </c>
      <c r="Z1619" s="52">
        <v>7.0343519901161315E-4</v>
      </c>
      <c r="AA1619" s="52">
        <v>26925</v>
      </c>
      <c r="AB1619" s="138">
        <f t="shared" si="854"/>
        <v>25925</v>
      </c>
      <c r="AC1619" s="52">
        <v>35757.742518768297</v>
      </c>
      <c r="AD1619" s="138">
        <f t="shared" si="837"/>
        <v>0</v>
      </c>
      <c r="AE1619" s="138">
        <f t="shared" si="838"/>
        <v>741</v>
      </c>
      <c r="AF1619" s="138">
        <f t="shared" si="839"/>
        <v>0</v>
      </c>
      <c r="AG1619" s="138">
        <f t="shared" si="840"/>
        <v>0</v>
      </c>
      <c r="AH1619" s="29"/>
      <c r="AI1619" s="29"/>
      <c r="AJ1619" s="15"/>
      <c r="AK1619" s="51">
        <f t="shared" ca="1" si="841"/>
        <v>490577.50210374926</v>
      </c>
      <c r="AL1619" s="15">
        <f t="shared" ca="1" si="842"/>
        <v>540045.76210374921</v>
      </c>
      <c r="AM1619" s="49">
        <f t="shared" ca="1" si="843"/>
        <v>3249.9759154722797</v>
      </c>
      <c r="AN1619" s="49">
        <f t="shared" ca="1" si="844"/>
        <v>0</v>
      </c>
      <c r="AO1619" s="15"/>
      <c r="AP1619" s="49">
        <f t="shared" ca="1" si="845"/>
        <v>20807.587851694305</v>
      </c>
      <c r="AQ1619" s="15">
        <f t="shared" si="855"/>
        <v>35757.742518768297</v>
      </c>
      <c r="AR1619" s="15">
        <f t="shared" si="856"/>
        <v>0</v>
      </c>
      <c r="AS1619" s="15"/>
      <c r="AT1619" s="15"/>
      <c r="AU1619" s="51">
        <f t="shared" si="846"/>
        <v>12962.5</v>
      </c>
      <c r="AV1619" s="51">
        <f t="shared" ca="1" si="847"/>
        <v>12094.212965030592</v>
      </c>
      <c r="AW1619" s="51">
        <f t="shared" ca="1" si="857"/>
        <v>0</v>
      </c>
      <c r="AX1619" s="15">
        <f t="shared" ca="1" si="858"/>
        <v>10106.558297956602</v>
      </c>
      <c r="AY1619" s="51">
        <f t="shared" ca="1" si="859"/>
        <v>-355.93945361034002</v>
      </c>
      <c r="AZ1619" s="52">
        <f t="shared" ca="1" si="848"/>
        <v>0</v>
      </c>
      <c r="BA1619" s="52">
        <f t="shared" ca="1" si="849"/>
        <v>0</v>
      </c>
      <c r="BB1619" s="52">
        <f t="shared" si="860"/>
        <v>0</v>
      </c>
      <c r="BC1619" s="39">
        <f t="shared" si="861"/>
        <v>0</v>
      </c>
      <c r="BD1619" s="51">
        <f t="shared" ca="1" si="862"/>
        <v>0</v>
      </c>
      <c r="BE1619" s="15">
        <f t="shared" ca="1" si="863"/>
        <v>45508.361363114556</v>
      </c>
      <c r="BF1619" s="62">
        <v>-11409.57498366473</v>
      </c>
      <c r="BG1619" s="15">
        <f t="shared" ca="1" si="864"/>
        <v>577394.52439867123</v>
      </c>
      <c r="BH1619" s="15"/>
      <c r="BI1619" s="15"/>
    </row>
    <row r="1620" spans="1:61" ht="11.25" x14ac:dyDescent="0.2">
      <c r="A1620" s="60">
        <v>61729</v>
      </c>
      <c r="B1620" s="20"/>
      <c r="C1620" s="20">
        <v>1</v>
      </c>
      <c r="D1620" s="20">
        <f t="shared" si="850"/>
        <v>6</v>
      </c>
      <c r="E1620" s="47">
        <f t="shared" si="865"/>
        <v>3</v>
      </c>
      <c r="F1620" s="47">
        <f t="shared" si="866"/>
        <v>63</v>
      </c>
      <c r="G1620" s="61" t="s">
        <v>1700</v>
      </c>
      <c r="H1620" s="61">
        <v>2094</v>
      </c>
      <c r="I1620" s="48"/>
      <c r="J1620" s="29">
        <f t="shared" si="851"/>
        <v>3375.4029850746269</v>
      </c>
      <c r="K1620" s="125">
        <v>92510</v>
      </c>
      <c r="L1620" s="125">
        <v>50320.03</v>
      </c>
      <c r="M1620" s="125">
        <v>49735</v>
      </c>
      <c r="N1620" s="126">
        <f t="shared" ref="N1620:N1683" si="867">K1620*K$2+L1620*L$2+M1620*M$2</f>
        <v>135967.0117</v>
      </c>
      <c r="O1620" s="126">
        <f t="shared" ref="O1620:O1683" ca="1" si="868">OFFSET($O$4,D1620,0)*J1620</f>
        <v>612904.1631555286</v>
      </c>
      <c r="P1620" s="126">
        <f t="shared" ref="P1620:P1683" ca="1" si="869">ROUND(IF(O1620&gt;N1620,(O1620-N1620)*$P$2,0),0)</f>
        <v>143081</v>
      </c>
      <c r="Q1620" s="49">
        <f t="shared" si="852"/>
        <v>1</v>
      </c>
      <c r="R1620" s="49">
        <f t="shared" si="853"/>
        <v>0</v>
      </c>
      <c r="S1620" s="49">
        <f ca="1">OFFSET(V!$B$7,D1620,Q1620)*H1620</f>
        <v>16458.84</v>
      </c>
      <c r="T1620" s="49">
        <f ca="1">IF(R1620&gt;0,OFFSET(V!$I$7,D1620,R1620)*IF(R1620=1,H1620-9300,IF(R1620=2,H1620-18000,IF(R1620=3,H1620-45000,0))),0)</f>
        <v>0</v>
      </c>
      <c r="U1620" s="49">
        <f>IF(AND(I1620=1,H1620&gt;20000,H1620&lt;=45000),H1620*V!$G$7,0)+IF(AND(I1620=1,H1620&gt;45000,H1620&lt;=50000),V!$G$7/5000*(50000-H1620)*H1620,0)</f>
        <v>0</v>
      </c>
      <c r="V1620" s="50">
        <f t="shared" ref="V1620:V1683" ca="1" si="870">SUM(S1620:U1620)</f>
        <v>16458.84</v>
      </c>
      <c r="W1620" s="51">
        <v>8328.32</v>
      </c>
      <c r="X1620" s="51">
        <v>0</v>
      </c>
      <c r="Y1620" s="52">
        <v>0</v>
      </c>
      <c r="Z1620" s="52">
        <v>8.2037864726456689E-4</v>
      </c>
      <c r="AA1620" s="52">
        <v>0</v>
      </c>
      <c r="AB1620" s="138">
        <f t="shared" si="854"/>
        <v>0</v>
      </c>
      <c r="AC1620" s="52">
        <v>41702.332322863374</v>
      </c>
      <c r="AD1620" s="138">
        <f t="shared" ref="AD1620:AD1683" si="871">IF(AND(H1620&lt;=$AD$1,I1620=0),0,1)</f>
        <v>0</v>
      </c>
      <c r="AE1620" s="138">
        <f t="shared" ref="AE1620:AE1683" si="872">IF(AD1620=0,H1620,0)</f>
        <v>2094</v>
      </c>
      <c r="AF1620" s="138">
        <f t="shared" ref="AF1620:AF1683" si="873">H1620-AE1620</f>
        <v>0</v>
      </c>
      <c r="AG1620" s="138">
        <f t="shared" ref="AG1620:AG1683" si="874">J1620*AD1620</f>
        <v>0</v>
      </c>
      <c r="AH1620" s="29"/>
      <c r="AI1620" s="29"/>
      <c r="AJ1620" s="15"/>
      <c r="AK1620" s="51">
        <f t="shared" ref="AK1620:AK1683" ca="1" si="875">OFFSET($AK$4,D1620,0)/OFFSET($J$4,D1620,0)*J1620</f>
        <v>1386328.3257830646</v>
      </c>
      <c r="AL1620" s="15">
        <f t="shared" ref="AL1620:AL1683" ca="1" si="876">AK1620+P1620+V1620+W1620+X1620</f>
        <v>1554196.4857830647</v>
      </c>
      <c r="AM1620" s="49">
        <f t="shared" ref="AM1620:AM1683" ca="1" si="877">OFFSET($AM$4,D1620,0)/OFFSET($H$4,D1620,0)*H1620</f>
        <v>9184.1424655856317</v>
      </c>
      <c r="AN1620" s="49">
        <f t="shared" ref="AN1620:AN1683" ca="1" si="878">OFFSET($AN$4,D1620,0)/OFFSET($Y$4,D1620,0)*Y1620</f>
        <v>0</v>
      </c>
      <c r="AO1620" s="15"/>
      <c r="AP1620" s="49">
        <f t="shared" ref="AP1620:AP1683" ca="1" si="879">OFFSET($AP$4,D1620,0)/OFFSET($Z$4,D1620,0)*Z1620</f>
        <v>24266.77083915699</v>
      </c>
      <c r="AQ1620" s="15">
        <f t="shared" si="855"/>
        <v>41702.332322863374</v>
      </c>
      <c r="AR1620" s="15">
        <f t="shared" si="856"/>
        <v>0</v>
      </c>
      <c r="AS1620" s="15"/>
      <c r="AT1620" s="15"/>
      <c r="AU1620" s="51">
        <f t="shared" ref="AU1620:AU1683" si="880">IF(AD1620=0,AB1620*$AU$4,0)</f>
        <v>0</v>
      </c>
      <c r="AV1620" s="51">
        <f t="shared" ref="AV1620:AV1683" ca="1" si="881">OFFSET($AV$4,D1620,0)/OFFSET($AE$4,D1620,0)*AE1620</f>
        <v>34177.168621827339</v>
      </c>
      <c r="AW1620" s="51">
        <f t="shared" ca="1" si="857"/>
        <v>0</v>
      </c>
      <c r="AX1620" s="15">
        <f t="shared" ca="1" si="858"/>
        <v>16741.607138120955</v>
      </c>
      <c r="AY1620" s="51">
        <f t="shared" ca="1" si="859"/>
        <v>-589.61699142492091</v>
      </c>
      <c r="AZ1620" s="52">
        <f t="shared" ref="AZ1620:AZ1683" ca="1" si="882">OFFSET($AT$4,D1620,0)*$AZ$2/OFFSET($AF$4,D1620,0)*AF1620</f>
        <v>0</v>
      </c>
      <c r="BA1620" s="52">
        <f t="shared" ref="BA1620:BA1683" ca="1" si="883">OFFSET($AT$4,D1620,0)*$BA$2/OFFSET($AG$4,D1620,0)*AG1620</f>
        <v>0</v>
      </c>
      <c r="BB1620" s="52">
        <f t="shared" si="860"/>
        <v>0</v>
      </c>
      <c r="BC1620" s="39">
        <f t="shared" si="861"/>
        <v>0</v>
      </c>
      <c r="BD1620" s="51">
        <f t="shared" ca="1" si="862"/>
        <v>0</v>
      </c>
      <c r="BE1620" s="15">
        <f t="shared" ca="1" si="863"/>
        <v>57854.322469559411</v>
      </c>
      <c r="BF1620" s="62">
        <v>-30962.14208473936</v>
      </c>
      <c r="BG1620" s="15">
        <f t="shared" ca="1" si="864"/>
        <v>1590272.8086334704</v>
      </c>
      <c r="BH1620" s="15"/>
      <c r="BI1620" s="15"/>
    </row>
    <row r="1621" spans="1:61" ht="11.25" x14ac:dyDescent="0.2">
      <c r="A1621" s="60">
        <v>61730</v>
      </c>
      <c r="B1621" s="20"/>
      <c r="C1621" s="20">
        <v>1</v>
      </c>
      <c r="D1621" s="20">
        <f t="shared" ref="D1621:D1684" si="884">INT(A1621/10000)</f>
        <v>6</v>
      </c>
      <c r="E1621" s="47">
        <f t="shared" si="865"/>
        <v>3</v>
      </c>
      <c r="F1621" s="47">
        <f t="shared" si="866"/>
        <v>63</v>
      </c>
      <c r="G1621" s="61" t="s">
        <v>1701</v>
      </c>
      <c r="H1621" s="61">
        <v>2041</v>
      </c>
      <c r="I1621" s="48"/>
      <c r="J1621" s="29">
        <f t="shared" ref="J1621:J1684" si="885">IF(AND(I1621=1,H1621&lt;=20000),H1621*2,IF(H1621&lt;=10000,H1621*(1+41/67),IF(H1621&lt;=20000,H1621*(1+2/3),IF(H1621&lt;=50000,H1621*(2),H1621*(2+1/3))))+IF(AND(H1621&gt;9000,H1621&lt;=10000),(H1621-9000)*(110/201),0)+IF(AND(H1621&gt;18000,H1621&lt;=20000),(H1621-18000)*(3+1/3),0)+IF(AND(H1621&gt;45000,H1621&lt;=50000),(H1621-45000)*(3+1/3),0))</f>
        <v>3289.9701492537315</v>
      </c>
      <c r="K1621" s="125">
        <v>106270</v>
      </c>
      <c r="L1621" s="125">
        <v>38448.46</v>
      </c>
      <c r="M1621" s="125">
        <v>50641</v>
      </c>
      <c r="N1621" s="126">
        <f t="shared" si="867"/>
        <v>142150.29939999999</v>
      </c>
      <c r="O1621" s="126">
        <f t="shared" ca="1" si="868"/>
        <v>597391.30706801999</v>
      </c>
      <c r="P1621" s="126">
        <f t="shared" ca="1" si="869"/>
        <v>136572</v>
      </c>
      <c r="Q1621" s="49">
        <f t="shared" ref="Q1621:Q1684" si="886">IF(AND(I1621=1,H1621&lt;=20000),3,IF(H1621&lt;=10000,1,IF(H1621&lt;=20000,2,IF(H1621&lt;=50000,3,4))))</f>
        <v>1</v>
      </c>
      <c r="R1621" s="49">
        <f t="shared" ref="R1621:R1684" si="887">IF(AND(I1621=1,H1621&lt;=45000),0,IF(AND(H1621&gt;9300,H1621&lt;=10000),1,IF(AND(H1621&gt;18000,H1621&lt;=20000),2,IF(AND(H1621&gt;45000,H1621&lt;=50000),3,0))))</f>
        <v>0</v>
      </c>
      <c r="S1621" s="49">
        <f ca="1">OFFSET(V!$B$7,D1621,Q1621)*H1621</f>
        <v>16042.26</v>
      </c>
      <c r="T1621" s="49">
        <f ca="1">IF(R1621&gt;0,OFFSET(V!$I$7,D1621,R1621)*IF(R1621=1,H1621-9300,IF(R1621=2,H1621-18000,IF(R1621=3,H1621-45000,0))),0)</f>
        <v>0</v>
      </c>
      <c r="U1621" s="49">
        <f>IF(AND(I1621=1,H1621&gt;20000,H1621&lt;=45000),H1621*V!$G$7,0)+IF(AND(I1621=1,H1621&gt;45000,H1621&lt;=50000),V!$G$7/5000*(50000-H1621)*H1621,0)</f>
        <v>0</v>
      </c>
      <c r="V1621" s="50">
        <f t="shared" ca="1" si="870"/>
        <v>16042.26</v>
      </c>
      <c r="W1621" s="51">
        <v>0</v>
      </c>
      <c r="X1621" s="51">
        <v>0</v>
      </c>
      <c r="Y1621" s="52">
        <v>0</v>
      </c>
      <c r="Z1621" s="52">
        <v>3.4707847832093122E-4</v>
      </c>
      <c r="AA1621" s="52">
        <v>0</v>
      </c>
      <c r="AB1621" s="138">
        <f t="shared" ref="AB1621:AB1684" si="888">MAX(AA1621-$AB$3,0)</f>
        <v>0</v>
      </c>
      <c r="AC1621" s="52">
        <v>17643.050673386719</v>
      </c>
      <c r="AD1621" s="138">
        <f t="shared" si="871"/>
        <v>0</v>
      </c>
      <c r="AE1621" s="138">
        <f t="shared" si="872"/>
        <v>2041</v>
      </c>
      <c r="AF1621" s="138">
        <f t="shared" si="873"/>
        <v>0</v>
      </c>
      <c r="AG1621" s="138">
        <f t="shared" si="874"/>
        <v>0</v>
      </c>
      <c r="AH1621" s="29"/>
      <c r="AI1621" s="29"/>
      <c r="AJ1621" s="15"/>
      <c r="AK1621" s="51">
        <f t="shared" ca="1" si="875"/>
        <v>1351239.7864962916</v>
      </c>
      <c r="AL1621" s="15">
        <f t="shared" ca="1" si="876"/>
        <v>1503854.0464962916</v>
      </c>
      <c r="AM1621" s="49">
        <f t="shared" ca="1" si="877"/>
        <v>8951.6880478797884</v>
      </c>
      <c r="AN1621" s="49">
        <f t="shared" ca="1" si="878"/>
        <v>0</v>
      </c>
      <c r="AO1621" s="15"/>
      <c r="AP1621" s="49">
        <f t="shared" ca="1" si="879"/>
        <v>10266.568888282098</v>
      </c>
      <c r="AQ1621" s="15">
        <f t="shared" ref="AQ1621:AQ1684" si="889">IF(AD1621=0,AC1621,0)</f>
        <v>17643.050673386719</v>
      </c>
      <c r="AR1621" s="15">
        <f t="shared" ref="AR1621:AR1684" si="890">AC1621-AQ1621</f>
        <v>0</v>
      </c>
      <c r="AS1621" s="15"/>
      <c r="AT1621" s="15"/>
      <c r="AU1621" s="51">
        <f t="shared" si="880"/>
        <v>0</v>
      </c>
      <c r="AV1621" s="51">
        <f t="shared" ca="1" si="881"/>
        <v>33312.130447540403</v>
      </c>
      <c r="AW1621" s="51">
        <f t="shared" ref="AW1621:AW1684" ca="1" si="891">IF(AD1621=0,MAX(0,AC1621*$AW$1-(AP1621+AU1621+AV1621)),0)</f>
        <v>0</v>
      </c>
      <c r="AX1621" s="15">
        <f t="shared" ref="AX1621:AX1684" ca="1" si="892">IF(AD1621=0,MAX(0,(AP1621+AU1621+AV1621)-AC1621),0)</f>
        <v>25935.648662435782</v>
      </c>
      <c r="AY1621" s="51">
        <f t="shared" ref="AY1621:AY1684" ca="1" si="893">-OFFSET($AW$4,D1621,0)/OFFSET($AX$4,D1621,0)*AX1621</f>
        <v>-913.4188258532696</v>
      </c>
      <c r="AZ1621" s="52">
        <f t="shared" ca="1" si="882"/>
        <v>0</v>
      </c>
      <c r="BA1621" s="52">
        <f t="shared" ca="1" si="883"/>
        <v>0</v>
      </c>
      <c r="BB1621" s="52">
        <f t="shared" ref="BB1621:BB1684" si="894">IF(AD1621=1,MAX(0,AC1621*$BB$1-(AP1621+AZ1621+BA1621)),0)</f>
        <v>0</v>
      </c>
      <c r="BC1621" s="39">
        <f t="shared" ref="BC1621:BC1684" si="895">IF(AD1621=1,MAX(0,(AP1621+AZ1621+BA1621)-AC1621),0)</f>
        <v>0</v>
      </c>
      <c r="BD1621" s="51">
        <f t="shared" ref="BD1621:BD1684" ca="1" si="896">-OFFSET($BB$4,D1621,0)/OFFSET($BC$4,D1621,0)*BC1621</f>
        <v>0</v>
      </c>
      <c r="BE1621" s="15">
        <f t="shared" ref="BE1621:BE1684" ca="1" si="897">AP1621+AU1621+AV1621+AW1621+AY1621+AZ1621+BA1621+BB1621+BD1621</f>
        <v>42665.280509969234</v>
      </c>
      <c r="BF1621" s="62">
        <v>-29660.327453726455</v>
      </c>
      <c r="BG1621" s="15">
        <f t="shared" ref="BG1621:BG1684" ca="1" si="898">AL1621+AM1621+AN1621+BE1621+BF1621</f>
        <v>1525810.6876004143</v>
      </c>
      <c r="BH1621" s="15"/>
      <c r="BI1621" s="15"/>
    </row>
    <row r="1622" spans="1:61" ht="11.25" x14ac:dyDescent="0.2">
      <c r="A1622" s="60">
        <v>61731</v>
      </c>
      <c r="B1622" s="20"/>
      <c r="C1622" s="20">
        <v>1</v>
      </c>
      <c r="D1622" s="20">
        <f t="shared" si="884"/>
        <v>6</v>
      </c>
      <c r="E1622" s="47">
        <f t="shared" ref="E1622:E1685" si="899">IF(H1622&lt;=500,1,IF(H1622&lt;=1000,2,IF(H1622&lt;=2500,3,IF(H1622&lt;=5000,4,IF(H1622&lt;=10000,5,IF(H1622&lt;=20000,6,IF(H1622&lt;=50000,7,8)))))))</f>
        <v>3</v>
      </c>
      <c r="F1622" s="47">
        <f t="shared" ref="F1622:F1685" si="900">D1622*10+E1622</f>
        <v>63</v>
      </c>
      <c r="G1622" s="61" t="s">
        <v>1702</v>
      </c>
      <c r="H1622" s="61">
        <v>1395</v>
      </c>
      <c r="I1622" s="48"/>
      <c r="J1622" s="29">
        <f t="shared" si="885"/>
        <v>2248.6567164179105</v>
      </c>
      <c r="K1622" s="125">
        <v>69500</v>
      </c>
      <c r="L1622" s="125">
        <v>438930.36</v>
      </c>
      <c r="M1622" s="125">
        <v>0</v>
      </c>
      <c r="N1622" s="126">
        <f t="shared" si="867"/>
        <v>221222.84039999999</v>
      </c>
      <c r="O1622" s="126">
        <f t="shared" ca="1" si="868"/>
        <v>408310.08003914158</v>
      </c>
      <c r="P1622" s="126">
        <f t="shared" ca="1" si="869"/>
        <v>56126</v>
      </c>
      <c r="Q1622" s="49">
        <f t="shared" si="886"/>
        <v>1</v>
      </c>
      <c r="R1622" s="49">
        <f t="shared" si="887"/>
        <v>0</v>
      </c>
      <c r="S1622" s="49">
        <f ca="1">OFFSET(V!$B$7,D1622,Q1622)*H1622</f>
        <v>10964.7</v>
      </c>
      <c r="T1622" s="49">
        <f ca="1">IF(R1622&gt;0,OFFSET(V!$I$7,D1622,R1622)*IF(R1622=1,H1622-9300,IF(R1622=2,H1622-18000,IF(R1622=3,H1622-45000,0))),0)</f>
        <v>0</v>
      </c>
      <c r="U1622" s="49">
        <f>IF(AND(I1622=1,H1622&gt;20000,H1622&lt;=45000),H1622*V!$G$7,0)+IF(AND(I1622=1,H1622&gt;45000,H1622&lt;=50000),V!$G$7/5000*(50000-H1622)*H1622,0)</f>
        <v>0</v>
      </c>
      <c r="V1622" s="50">
        <f t="shared" ca="1" si="870"/>
        <v>10964.7</v>
      </c>
      <c r="W1622" s="51">
        <v>0</v>
      </c>
      <c r="X1622" s="51">
        <v>0</v>
      </c>
      <c r="Y1622" s="52">
        <v>0</v>
      </c>
      <c r="Z1622" s="52">
        <v>2.7378049883153359E-4</v>
      </c>
      <c r="AA1622" s="52">
        <v>0</v>
      </c>
      <c r="AB1622" s="138">
        <f t="shared" si="888"/>
        <v>0</v>
      </c>
      <c r="AC1622" s="52">
        <v>13917.092288860998</v>
      </c>
      <c r="AD1622" s="138">
        <f t="shared" si="871"/>
        <v>0</v>
      </c>
      <c r="AE1622" s="138">
        <f t="shared" si="872"/>
        <v>1395</v>
      </c>
      <c r="AF1622" s="138">
        <f t="shared" si="873"/>
        <v>0</v>
      </c>
      <c r="AG1622" s="138">
        <f t="shared" si="874"/>
        <v>0</v>
      </c>
      <c r="AH1622" s="29"/>
      <c r="AI1622" s="29"/>
      <c r="AJ1622" s="15"/>
      <c r="AK1622" s="51">
        <f t="shared" ca="1" si="875"/>
        <v>923556.83594430517</v>
      </c>
      <c r="AL1622" s="15">
        <f t="shared" ca="1" si="876"/>
        <v>990647.53594430513</v>
      </c>
      <c r="AM1622" s="49">
        <f t="shared" ca="1" si="877"/>
        <v>6118.375711314211</v>
      </c>
      <c r="AN1622" s="49">
        <f t="shared" ca="1" si="878"/>
        <v>0</v>
      </c>
      <c r="AO1622" s="15"/>
      <c r="AP1622" s="49">
        <f t="shared" ca="1" si="879"/>
        <v>8098.4172949010708</v>
      </c>
      <c r="AQ1622" s="15">
        <f t="shared" si="889"/>
        <v>13917.092288860998</v>
      </c>
      <c r="AR1622" s="15">
        <f t="shared" si="890"/>
        <v>0</v>
      </c>
      <c r="AS1622" s="15"/>
      <c r="AT1622" s="15"/>
      <c r="AU1622" s="51">
        <f t="shared" si="880"/>
        <v>0</v>
      </c>
      <c r="AV1622" s="51">
        <f t="shared" ca="1" si="881"/>
        <v>22768.457606231681</v>
      </c>
      <c r="AW1622" s="51">
        <f t="shared" ca="1" si="891"/>
        <v>0</v>
      </c>
      <c r="AX1622" s="15">
        <f t="shared" ca="1" si="892"/>
        <v>16949.782612271752</v>
      </c>
      <c r="AY1622" s="51">
        <f t="shared" ca="1" si="893"/>
        <v>-596.94865294012629</v>
      </c>
      <c r="AZ1622" s="52">
        <f t="shared" ca="1" si="882"/>
        <v>0</v>
      </c>
      <c r="BA1622" s="52">
        <f t="shared" ca="1" si="883"/>
        <v>0</v>
      </c>
      <c r="BB1622" s="52">
        <f t="shared" si="894"/>
        <v>0</v>
      </c>
      <c r="BC1622" s="39">
        <f t="shared" si="895"/>
        <v>0</v>
      </c>
      <c r="BD1622" s="51">
        <f t="shared" ca="1" si="896"/>
        <v>0</v>
      </c>
      <c r="BE1622" s="15">
        <f t="shared" ca="1" si="897"/>
        <v>30269.926248192627</v>
      </c>
      <c r="BF1622" s="62">
        <v>-26885.151732402588</v>
      </c>
      <c r="BG1622" s="15">
        <f t="shared" ca="1" si="898"/>
        <v>1000150.6861714094</v>
      </c>
      <c r="BH1622" s="15"/>
      <c r="BI1622" s="15"/>
    </row>
    <row r="1623" spans="1:61" ht="11.25" x14ac:dyDescent="0.2">
      <c r="A1623" s="60">
        <v>61740</v>
      </c>
      <c r="B1623" s="20"/>
      <c r="C1623" s="20">
        <v>1</v>
      </c>
      <c r="D1623" s="20">
        <f t="shared" si="884"/>
        <v>6</v>
      </c>
      <c r="E1623" s="47">
        <f t="shared" si="899"/>
        <v>3</v>
      </c>
      <c r="F1623" s="47">
        <f t="shared" si="900"/>
        <v>63</v>
      </c>
      <c r="G1623" s="61" t="s">
        <v>1703</v>
      </c>
      <c r="H1623" s="61">
        <v>2084</v>
      </c>
      <c r="I1623" s="48"/>
      <c r="J1623" s="29">
        <f t="shared" si="885"/>
        <v>3359.2835820895521</v>
      </c>
      <c r="K1623" s="125">
        <v>130245</v>
      </c>
      <c r="L1623" s="125">
        <v>133714.60999999999</v>
      </c>
      <c r="M1623" s="125">
        <v>32970</v>
      </c>
      <c r="N1623" s="126">
        <f t="shared" si="867"/>
        <v>178895.09789999999</v>
      </c>
      <c r="O1623" s="126">
        <f t="shared" ca="1" si="868"/>
        <v>609977.20917675341</v>
      </c>
      <c r="P1623" s="126">
        <f t="shared" ca="1" si="869"/>
        <v>129325</v>
      </c>
      <c r="Q1623" s="49">
        <f t="shared" si="886"/>
        <v>1</v>
      </c>
      <c r="R1623" s="49">
        <f t="shared" si="887"/>
        <v>0</v>
      </c>
      <c r="S1623" s="49">
        <f ca="1">OFFSET(V!$B$7,D1623,Q1623)*H1623</f>
        <v>16380.24</v>
      </c>
      <c r="T1623" s="49">
        <f ca="1">IF(R1623&gt;0,OFFSET(V!$I$7,D1623,R1623)*IF(R1623=1,H1623-9300,IF(R1623=2,H1623-18000,IF(R1623=3,H1623-45000,0))),0)</f>
        <v>0</v>
      </c>
      <c r="U1623" s="49">
        <f>IF(AND(I1623=1,H1623&gt;20000,H1623&lt;=45000),H1623*V!$G$7,0)+IF(AND(I1623=1,H1623&gt;45000,H1623&lt;=50000),V!$G$7/5000*(50000-H1623)*H1623,0)</f>
        <v>0</v>
      </c>
      <c r="V1623" s="50">
        <f t="shared" ca="1" si="870"/>
        <v>16380.24</v>
      </c>
      <c r="W1623" s="51">
        <v>9085.44</v>
      </c>
      <c r="X1623" s="51">
        <v>0</v>
      </c>
      <c r="Y1623" s="52">
        <v>0</v>
      </c>
      <c r="Z1623" s="52">
        <v>1.8496698834361367E-3</v>
      </c>
      <c r="AA1623" s="52">
        <v>6951</v>
      </c>
      <c r="AB1623" s="138">
        <f t="shared" si="888"/>
        <v>5951</v>
      </c>
      <c r="AC1623" s="52">
        <v>94024.324528488127</v>
      </c>
      <c r="AD1623" s="138">
        <f t="shared" si="871"/>
        <v>0</v>
      </c>
      <c r="AE1623" s="138">
        <f t="shared" si="872"/>
        <v>2084</v>
      </c>
      <c r="AF1623" s="138">
        <f t="shared" si="873"/>
        <v>0</v>
      </c>
      <c r="AG1623" s="138">
        <f t="shared" si="874"/>
        <v>0</v>
      </c>
      <c r="AH1623" s="29"/>
      <c r="AI1623" s="29"/>
      <c r="AJ1623" s="15"/>
      <c r="AK1623" s="51">
        <f t="shared" ca="1" si="875"/>
        <v>1379707.8466723526</v>
      </c>
      <c r="AL1623" s="15">
        <f t="shared" ca="1" si="876"/>
        <v>1534498.5266723526</v>
      </c>
      <c r="AM1623" s="49">
        <f t="shared" ca="1" si="877"/>
        <v>9140.2831414901902</v>
      </c>
      <c r="AN1623" s="49">
        <f t="shared" ca="1" si="878"/>
        <v>0</v>
      </c>
      <c r="AO1623" s="15"/>
      <c r="AP1623" s="49">
        <f t="shared" ca="1" si="879"/>
        <v>54713.168533943644</v>
      </c>
      <c r="AQ1623" s="15">
        <f t="shared" si="889"/>
        <v>94024.324528488127</v>
      </c>
      <c r="AR1623" s="15">
        <f t="shared" si="890"/>
        <v>0</v>
      </c>
      <c r="AS1623" s="15"/>
      <c r="AT1623" s="15"/>
      <c r="AU1623" s="51">
        <f t="shared" si="880"/>
        <v>2975.5</v>
      </c>
      <c r="AV1623" s="51">
        <f t="shared" ca="1" si="881"/>
        <v>34013.953871961879</v>
      </c>
      <c r="AW1623" s="51">
        <f t="shared" ca="1" si="891"/>
        <v>0</v>
      </c>
      <c r="AX1623" s="15">
        <f t="shared" ca="1" si="892"/>
        <v>0</v>
      </c>
      <c r="AY1623" s="51">
        <f t="shared" ca="1" si="893"/>
        <v>0</v>
      </c>
      <c r="AZ1623" s="52">
        <f t="shared" ca="1" si="882"/>
        <v>0</v>
      </c>
      <c r="BA1623" s="52">
        <f t="shared" ca="1" si="883"/>
        <v>0</v>
      </c>
      <c r="BB1623" s="52">
        <f t="shared" si="894"/>
        <v>0</v>
      </c>
      <c r="BC1623" s="39">
        <f t="shared" si="895"/>
        <v>0</v>
      </c>
      <c r="BD1623" s="51">
        <f t="shared" ca="1" si="896"/>
        <v>0</v>
      </c>
      <c r="BE1623" s="15">
        <f t="shared" ca="1" si="897"/>
        <v>91702.622405905524</v>
      </c>
      <c r="BF1623" s="62">
        <v>-33828.473823568296</v>
      </c>
      <c r="BG1623" s="15">
        <f t="shared" ca="1" si="898"/>
        <v>1601512.9583961801</v>
      </c>
      <c r="BH1623" s="15"/>
      <c r="BI1623" s="15"/>
    </row>
    <row r="1624" spans="1:61" ht="11.25" x14ac:dyDescent="0.2">
      <c r="A1624" s="60">
        <v>61741</v>
      </c>
      <c r="B1624" s="20"/>
      <c r="C1624" s="20">
        <v>1</v>
      </c>
      <c r="D1624" s="20">
        <f t="shared" si="884"/>
        <v>6</v>
      </c>
      <c r="E1624" s="47">
        <f t="shared" si="899"/>
        <v>3</v>
      </c>
      <c r="F1624" s="47">
        <f t="shared" si="900"/>
        <v>63</v>
      </c>
      <c r="G1624" s="61" t="s">
        <v>1704</v>
      </c>
      <c r="H1624" s="61">
        <v>1179</v>
      </c>
      <c r="I1624" s="48"/>
      <c r="J1624" s="29">
        <f t="shared" si="885"/>
        <v>1900.4776119402984</v>
      </c>
      <c r="K1624" s="125">
        <v>73375</v>
      </c>
      <c r="L1624" s="125">
        <v>310747.59999999998</v>
      </c>
      <c r="M1624" s="125">
        <v>0</v>
      </c>
      <c r="N1624" s="126">
        <f t="shared" si="867"/>
        <v>174021.56400000001</v>
      </c>
      <c r="O1624" s="126">
        <f t="shared" ca="1" si="868"/>
        <v>345087.87409759703</v>
      </c>
      <c r="P1624" s="126">
        <f t="shared" ca="1" si="869"/>
        <v>51320</v>
      </c>
      <c r="Q1624" s="49">
        <f t="shared" si="886"/>
        <v>1</v>
      </c>
      <c r="R1624" s="49">
        <f t="shared" si="887"/>
        <v>0</v>
      </c>
      <c r="S1624" s="49">
        <f ca="1">OFFSET(V!$B$7,D1624,Q1624)*H1624</f>
        <v>9266.94</v>
      </c>
      <c r="T1624" s="49">
        <f ca="1">IF(R1624&gt;0,OFFSET(V!$I$7,D1624,R1624)*IF(R1624=1,H1624-9300,IF(R1624=2,H1624-18000,IF(R1624=3,H1624-45000,0))),0)</f>
        <v>0</v>
      </c>
      <c r="U1624" s="49">
        <f>IF(AND(I1624=1,H1624&gt;20000,H1624&lt;=45000),H1624*V!$G$7,0)+IF(AND(I1624=1,H1624&gt;45000,H1624&lt;=50000),V!$G$7/5000*(50000-H1624)*H1624,0)</f>
        <v>0</v>
      </c>
      <c r="V1624" s="50">
        <f t="shared" ca="1" si="870"/>
        <v>9266.94</v>
      </c>
      <c r="W1624" s="51">
        <v>0</v>
      </c>
      <c r="X1624" s="51">
        <v>0</v>
      </c>
      <c r="Y1624" s="52">
        <v>0</v>
      </c>
      <c r="Z1624" s="52">
        <v>9.9652866834006536E-4</v>
      </c>
      <c r="AA1624" s="52">
        <v>14717</v>
      </c>
      <c r="AB1624" s="138">
        <f t="shared" si="888"/>
        <v>13717</v>
      </c>
      <c r="AC1624" s="52">
        <v>50656.571614760527</v>
      </c>
      <c r="AD1624" s="138">
        <f t="shared" si="871"/>
        <v>0</v>
      </c>
      <c r="AE1624" s="138">
        <f t="shared" si="872"/>
        <v>1179</v>
      </c>
      <c r="AF1624" s="138">
        <f t="shared" si="873"/>
        <v>0</v>
      </c>
      <c r="AG1624" s="138">
        <f t="shared" si="874"/>
        <v>0</v>
      </c>
      <c r="AH1624" s="29"/>
      <c r="AI1624" s="29"/>
      <c r="AJ1624" s="15"/>
      <c r="AK1624" s="51">
        <f t="shared" ca="1" si="875"/>
        <v>780554.48715292884</v>
      </c>
      <c r="AL1624" s="15">
        <f t="shared" ca="1" si="876"/>
        <v>841141.42715292878</v>
      </c>
      <c r="AM1624" s="49">
        <f t="shared" ca="1" si="877"/>
        <v>5171.0143108526554</v>
      </c>
      <c r="AN1624" s="49">
        <f t="shared" ca="1" si="878"/>
        <v>0</v>
      </c>
      <c r="AO1624" s="15"/>
      <c r="AP1624" s="49">
        <f t="shared" ca="1" si="879"/>
        <v>29477.282118314244</v>
      </c>
      <c r="AQ1624" s="15">
        <f t="shared" si="889"/>
        <v>50656.571614760527</v>
      </c>
      <c r="AR1624" s="15">
        <f t="shared" si="890"/>
        <v>0</v>
      </c>
      <c r="AS1624" s="15"/>
      <c r="AT1624" s="15"/>
      <c r="AU1624" s="51">
        <f t="shared" si="880"/>
        <v>6858.5</v>
      </c>
      <c r="AV1624" s="51">
        <f t="shared" ca="1" si="881"/>
        <v>19243.019009137744</v>
      </c>
      <c r="AW1624" s="51">
        <f t="shared" ca="1" si="891"/>
        <v>0</v>
      </c>
      <c r="AX1624" s="15">
        <f t="shared" ca="1" si="892"/>
        <v>4922.2295126914614</v>
      </c>
      <c r="AY1624" s="51">
        <f t="shared" ca="1" si="893"/>
        <v>-173.35433405121907</v>
      </c>
      <c r="AZ1624" s="52">
        <f t="shared" ca="1" si="882"/>
        <v>0</v>
      </c>
      <c r="BA1624" s="52">
        <f t="shared" ca="1" si="883"/>
        <v>0</v>
      </c>
      <c r="BB1624" s="52">
        <f t="shared" si="894"/>
        <v>0</v>
      </c>
      <c r="BC1624" s="39">
        <f t="shared" si="895"/>
        <v>0</v>
      </c>
      <c r="BD1624" s="51">
        <f t="shared" ca="1" si="896"/>
        <v>0</v>
      </c>
      <c r="BE1624" s="15">
        <f t="shared" ca="1" si="897"/>
        <v>55405.44679340077</v>
      </c>
      <c r="BF1624" s="62">
        <v>-23044.744934529033</v>
      </c>
      <c r="BG1624" s="15">
        <f t="shared" ca="1" si="898"/>
        <v>878673.14332265314</v>
      </c>
      <c r="BH1624" s="15"/>
      <c r="BI1624" s="15"/>
    </row>
    <row r="1625" spans="1:61" ht="11.25" x14ac:dyDescent="0.2">
      <c r="A1625" s="60">
        <v>61743</v>
      </c>
      <c r="B1625" s="20"/>
      <c r="C1625" s="20">
        <v>1</v>
      </c>
      <c r="D1625" s="20">
        <f t="shared" si="884"/>
        <v>6</v>
      </c>
      <c r="E1625" s="47">
        <f t="shared" si="899"/>
        <v>2</v>
      </c>
      <c r="F1625" s="47">
        <f t="shared" si="900"/>
        <v>62</v>
      </c>
      <c r="G1625" s="61" t="s">
        <v>1705</v>
      </c>
      <c r="H1625" s="61">
        <v>748</v>
      </c>
      <c r="I1625" s="48"/>
      <c r="J1625" s="29">
        <f t="shared" si="885"/>
        <v>1205.7313432835822</v>
      </c>
      <c r="K1625" s="125">
        <v>52880</v>
      </c>
      <c r="L1625" s="125">
        <v>47132.72</v>
      </c>
      <c r="M1625" s="125">
        <v>24060</v>
      </c>
      <c r="N1625" s="126">
        <f t="shared" si="867"/>
        <v>80515.360799999995</v>
      </c>
      <c r="O1625" s="126">
        <f t="shared" ca="1" si="868"/>
        <v>218936.15761238561</v>
      </c>
      <c r="P1625" s="126">
        <f t="shared" ca="1" si="869"/>
        <v>41526</v>
      </c>
      <c r="Q1625" s="49">
        <f t="shared" si="886"/>
        <v>1</v>
      </c>
      <c r="R1625" s="49">
        <f t="shared" si="887"/>
        <v>0</v>
      </c>
      <c r="S1625" s="49">
        <f ca="1">OFFSET(V!$B$7,D1625,Q1625)*H1625</f>
        <v>5879.2800000000007</v>
      </c>
      <c r="T1625" s="49">
        <f ca="1">IF(R1625&gt;0,OFFSET(V!$I$7,D1625,R1625)*IF(R1625=1,H1625-9300,IF(R1625=2,H1625-18000,IF(R1625=3,H1625-45000,0))),0)</f>
        <v>0</v>
      </c>
      <c r="U1625" s="49">
        <f>IF(AND(I1625=1,H1625&gt;20000,H1625&lt;=45000),H1625*V!$G$7,0)+IF(AND(I1625=1,H1625&gt;45000,H1625&lt;=50000),V!$G$7/5000*(50000-H1625)*H1625,0)</f>
        <v>0</v>
      </c>
      <c r="V1625" s="50">
        <f t="shared" ca="1" si="870"/>
        <v>5879.2800000000007</v>
      </c>
      <c r="W1625" s="51">
        <v>0</v>
      </c>
      <c r="X1625" s="51">
        <v>0</v>
      </c>
      <c r="Y1625" s="52">
        <v>0</v>
      </c>
      <c r="Z1625" s="52">
        <v>5.5773825993187204E-4</v>
      </c>
      <c r="AA1625" s="52">
        <v>3437</v>
      </c>
      <c r="AB1625" s="138">
        <f t="shared" si="888"/>
        <v>2437</v>
      </c>
      <c r="AC1625" s="52">
        <v>28351.525655144953</v>
      </c>
      <c r="AD1625" s="138">
        <f t="shared" si="871"/>
        <v>0</v>
      </c>
      <c r="AE1625" s="138">
        <f t="shared" si="872"/>
        <v>748</v>
      </c>
      <c r="AF1625" s="138">
        <f t="shared" si="873"/>
        <v>0</v>
      </c>
      <c r="AG1625" s="138">
        <f t="shared" si="874"/>
        <v>0</v>
      </c>
      <c r="AH1625" s="29"/>
      <c r="AI1625" s="29"/>
      <c r="AJ1625" s="15"/>
      <c r="AK1625" s="51">
        <f t="shared" ca="1" si="875"/>
        <v>495211.83748124755</v>
      </c>
      <c r="AL1625" s="15">
        <f t="shared" ca="1" si="876"/>
        <v>542617.11748124752</v>
      </c>
      <c r="AM1625" s="49">
        <f t="shared" ca="1" si="877"/>
        <v>3280.6774423390893</v>
      </c>
      <c r="AN1625" s="49">
        <f t="shared" ca="1" si="878"/>
        <v>0</v>
      </c>
      <c r="AO1625" s="15"/>
      <c r="AP1625" s="49">
        <f t="shared" ca="1" si="879"/>
        <v>16497.877641166986</v>
      </c>
      <c r="AQ1625" s="15">
        <f t="shared" si="889"/>
        <v>28351.525655144953</v>
      </c>
      <c r="AR1625" s="15">
        <f t="shared" si="890"/>
        <v>0</v>
      </c>
      <c r="AS1625" s="15"/>
      <c r="AT1625" s="15"/>
      <c r="AU1625" s="51">
        <f t="shared" si="880"/>
        <v>1218.5</v>
      </c>
      <c r="AV1625" s="51">
        <f t="shared" ca="1" si="881"/>
        <v>12208.463289936413</v>
      </c>
      <c r="AW1625" s="51">
        <f t="shared" ca="1" si="891"/>
        <v>0</v>
      </c>
      <c r="AX1625" s="15">
        <f t="shared" ca="1" si="892"/>
        <v>1573.3152759584445</v>
      </c>
      <c r="AY1625" s="51">
        <f t="shared" ca="1" si="893"/>
        <v>-55.410057823015265</v>
      </c>
      <c r="AZ1625" s="52">
        <f t="shared" ca="1" si="882"/>
        <v>0</v>
      </c>
      <c r="BA1625" s="52">
        <f t="shared" ca="1" si="883"/>
        <v>0</v>
      </c>
      <c r="BB1625" s="52">
        <f t="shared" si="894"/>
        <v>0</v>
      </c>
      <c r="BC1625" s="39">
        <f t="shared" si="895"/>
        <v>0</v>
      </c>
      <c r="BD1625" s="51">
        <f t="shared" ca="1" si="896"/>
        <v>0</v>
      </c>
      <c r="BE1625" s="15">
        <f t="shared" ca="1" si="897"/>
        <v>29869.430873280384</v>
      </c>
      <c r="BF1625" s="62">
        <v>-13362.930395978021</v>
      </c>
      <c r="BG1625" s="15">
        <f t="shared" ca="1" si="898"/>
        <v>562404.29540088901</v>
      </c>
      <c r="BH1625" s="15"/>
      <c r="BI1625" s="15"/>
    </row>
    <row r="1626" spans="1:61" ht="11.25" x14ac:dyDescent="0.2">
      <c r="A1626" s="60">
        <v>61744</v>
      </c>
      <c r="B1626" s="20"/>
      <c r="C1626" s="20">
        <v>1</v>
      </c>
      <c r="D1626" s="20">
        <f t="shared" si="884"/>
        <v>6</v>
      </c>
      <c r="E1626" s="47">
        <f t="shared" si="899"/>
        <v>2</v>
      </c>
      <c r="F1626" s="47">
        <f t="shared" si="900"/>
        <v>62</v>
      </c>
      <c r="G1626" s="61" t="s">
        <v>1706</v>
      </c>
      <c r="H1626" s="61">
        <v>673</v>
      </c>
      <c r="I1626" s="48"/>
      <c r="J1626" s="29">
        <f t="shared" si="885"/>
        <v>1084.8358208955224</v>
      </c>
      <c r="K1626" s="125">
        <v>31825</v>
      </c>
      <c r="L1626" s="125">
        <v>16479.36</v>
      </c>
      <c r="M1626" s="125">
        <v>34039</v>
      </c>
      <c r="N1626" s="126">
        <f t="shared" si="867"/>
        <v>63379.950400000002</v>
      </c>
      <c r="O1626" s="126">
        <f t="shared" ca="1" si="868"/>
        <v>196984.00277157151</v>
      </c>
      <c r="P1626" s="126">
        <f t="shared" ca="1" si="869"/>
        <v>40081</v>
      </c>
      <c r="Q1626" s="49">
        <f t="shared" si="886"/>
        <v>1</v>
      </c>
      <c r="R1626" s="49">
        <f t="shared" si="887"/>
        <v>0</v>
      </c>
      <c r="S1626" s="49">
        <f ca="1">OFFSET(V!$B$7,D1626,Q1626)*H1626</f>
        <v>5289.7800000000007</v>
      </c>
      <c r="T1626" s="49">
        <f ca="1">IF(R1626&gt;0,OFFSET(V!$I$7,D1626,R1626)*IF(R1626=1,H1626-9300,IF(R1626=2,H1626-18000,IF(R1626=3,H1626-45000,0))),0)</f>
        <v>0</v>
      </c>
      <c r="U1626" s="49">
        <f>IF(AND(I1626=1,H1626&gt;20000,H1626&lt;=45000),H1626*V!$G$7,0)+IF(AND(I1626=1,H1626&gt;45000,H1626&lt;=50000),V!$G$7/5000*(50000-H1626)*H1626,0)</f>
        <v>0</v>
      </c>
      <c r="V1626" s="50">
        <f t="shared" ca="1" si="870"/>
        <v>5289.7800000000007</v>
      </c>
      <c r="W1626" s="51">
        <v>0</v>
      </c>
      <c r="X1626" s="51">
        <v>0</v>
      </c>
      <c r="Y1626" s="52">
        <v>0</v>
      </c>
      <c r="Z1626" s="52">
        <v>4.7673018409399799E-4</v>
      </c>
      <c r="AA1626" s="52">
        <v>9642</v>
      </c>
      <c r="AB1626" s="138">
        <f t="shared" si="888"/>
        <v>8642</v>
      </c>
      <c r="AC1626" s="52">
        <v>24233.639712244141</v>
      </c>
      <c r="AD1626" s="138">
        <f t="shared" si="871"/>
        <v>0</v>
      </c>
      <c r="AE1626" s="138">
        <f t="shared" si="872"/>
        <v>673</v>
      </c>
      <c r="AF1626" s="138">
        <f t="shared" si="873"/>
        <v>0</v>
      </c>
      <c r="AG1626" s="138">
        <f t="shared" si="874"/>
        <v>0</v>
      </c>
      <c r="AH1626" s="29"/>
      <c r="AI1626" s="29"/>
      <c r="AJ1626" s="15"/>
      <c r="AK1626" s="51">
        <f t="shared" ca="1" si="875"/>
        <v>445558.24415090849</v>
      </c>
      <c r="AL1626" s="15">
        <f t="shared" ca="1" si="876"/>
        <v>490929.02415090852</v>
      </c>
      <c r="AM1626" s="49">
        <f t="shared" ca="1" si="877"/>
        <v>2951.7325116232714</v>
      </c>
      <c r="AN1626" s="49">
        <f t="shared" ca="1" si="878"/>
        <v>0</v>
      </c>
      <c r="AO1626" s="15"/>
      <c r="AP1626" s="49">
        <f t="shared" ca="1" si="879"/>
        <v>14101.661675486468</v>
      </c>
      <c r="AQ1626" s="15">
        <f t="shared" si="889"/>
        <v>24233.639712244141</v>
      </c>
      <c r="AR1626" s="15">
        <f t="shared" si="890"/>
        <v>0</v>
      </c>
      <c r="AS1626" s="15"/>
      <c r="AT1626" s="15"/>
      <c r="AU1626" s="51">
        <f t="shared" si="880"/>
        <v>4321</v>
      </c>
      <c r="AV1626" s="51">
        <f t="shared" ca="1" si="881"/>
        <v>10984.352665945464</v>
      </c>
      <c r="AW1626" s="51">
        <f t="shared" ca="1" si="891"/>
        <v>0</v>
      </c>
      <c r="AX1626" s="15">
        <f t="shared" ca="1" si="892"/>
        <v>5173.3746291877906</v>
      </c>
      <c r="AY1626" s="51">
        <f t="shared" ca="1" si="893"/>
        <v>-182.199328846399</v>
      </c>
      <c r="AZ1626" s="52">
        <f t="shared" ca="1" si="882"/>
        <v>0</v>
      </c>
      <c r="BA1626" s="52">
        <f t="shared" ca="1" si="883"/>
        <v>0</v>
      </c>
      <c r="BB1626" s="52">
        <f t="shared" si="894"/>
        <v>0</v>
      </c>
      <c r="BC1626" s="39">
        <f t="shared" si="895"/>
        <v>0</v>
      </c>
      <c r="BD1626" s="51">
        <f t="shared" ca="1" si="896"/>
        <v>0</v>
      </c>
      <c r="BE1626" s="15">
        <f t="shared" ca="1" si="897"/>
        <v>29224.815012585532</v>
      </c>
      <c r="BF1626" s="62">
        <v>-10327.24678240629</v>
      </c>
      <c r="BG1626" s="15">
        <f t="shared" ca="1" si="898"/>
        <v>512778.32489271107</v>
      </c>
      <c r="BH1626" s="15"/>
      <c r="BI1626" s="15"/>
    </row>
    <row r="1627" spans="1:61" ht="11.25" x14ac:dyDescent="0.2">
      <c r="A1627" s="60">
        <v>61745</v>
      </c>
      <c r="B1627" s="20"/>
      <c r="C1627" s="20">
        <v>1</v>
      </c>
      <c r="D1627" s="20">
        <f t="shared" si="884"/>
        <v>6</v>
      </c>
      <c r="E1627" s="47">
        <f t="shared" si="899"/>
        <v>3</v>
      </c>
      <c r="F1627" s="47">
        <f t="shared" si="900"/>
        <v>63</v>
      </c>
      <c r="G1627" s="61" t="s">
        <v>1707</v>
      </c>
      <c r="H1627" s="61">
        <v>1142</v>
      </c>
      <c r="I1627" s="48"/>
      <c r="J1627" s="29">
        <f t="shared" si="885"/>
        <v>1840.8358208955224</v>
      </c>
      <c r="K1627" s="125">
        <v>65050</v>
      </c>
      <c r="L1627" s="125">
        <v>73320.990000000005</v>
      </c>
      <c r="M1627" s="125">
        <v>7145</v>
      </c>
      <c r="N1627" s="126">
        <f t="shared" si="867"/>
        <v>82576.186100000006</v>
      </c>
      <c r="O1627" s="126">
        <f t="shared" ca="1" si="868"/>
        <v>334258.1443761288</v>
      </c>
      <c r="P1627" s="126">
        <f t="shared" ca="1" si="869"/>
        <v>75505</v>
      </c>
      <c r="Q1627" s="49">
        <f t="shared" si="886"/>
        <v>1</v>
      </c>
      <c r="R1627" s="49">
        <f t="shared" si="887"/>
        <v>0</v>
      </c>
      <c r="S1627" s="49">
        <f ca="1">OFFSET(V!$B$7,D1627,Q1627)*H1627</f>
        <v>8976.1200000000008</v>
      </c>
      <c r="T1627" s="49">
        <f ca="1">IF(R1627&gt;0,OFFSET(V!$I$7,D1627,R1627)*IF(R1627=1,H1627-9300,IF(R1627=2,H1627-18000,IF(R1627=3,H1627-45000,0))),0)</f>
        <v>0</v>
      </c>
      <c r="U1627" s="49">
        <f>IF(AND(I1627=1,H1627&gt;20000,H1627&lt;=45000),H1627*V!$G$7,0)+IF(AND(I1627=1,H1627&gt;45000,H1627&lt;=50000),V!$G$7/5000*(50000-H1627)*H1627,0)</f>
        <v>0</v>
      </c>
      <c r="V1627" s="50">
        <f t="shared" ca="1" si="870"/>
        <v>8976.1200000000008</v>
      </c>
      <c r="W1627" s="51">
        <v>0</v>
      </c>
      <c r="X1627" s="51">
        <v>0</v>
      </c>
      <c r="Y1627" s="52">
        <v>0</v>
      </c>
      <c r="Z1627" s="52">
        <v>1.8035450779052434E-3</v>
      </c>
      <c r="AA1627" s="52">
        <v>37188</v>
      </c>
      <c r="AB1627" s="138">
        <f t="shared" si="888"/>
        <v>36188</v>
      </c>
      <c r="AC1627" s="52">
        <v>91679.660908840757</v>
      </c>
      <c r="AD1627" s="138">
        <f t="shared" si="871"/>
        <v>0</v>
      </c>
      <c r="AE1627" s="138">
        <f t="shared" si="872"/>
        <v>1142</v>
      </c>
      <c r="AF1627" s="138">
        <f t="shared" si="873"/>
        <v>0</v>
      </c>
      <c r="AG1627" s="138">
        <f t="shared" si="874"/>
        <v>0</v>
      </c>
      <c r="AH1627" s="29"/>
      <c r="AI1627" s="29"/>
      <c r="AJ1627" s="15"/>
      <c r="AK1627" s="51">
        <f t="shared" ca="1" si="875"/>
        <v>756058.71444329503</v>
      </c>
      <c r="AL1627" s="15">
        <f t="shared" ca="1" si="876"/>
        <v>840539.83444329503</v>
      </c>
      <c r="AM1627" s="49">
        <f t="shared" ca="1" si="877"/>
        <v>5008.734811699519</v>
      </c>
      <c r="AN1627" s="49">
        <f t="shared" ca="1" si="878"/>
        <v>0</v>
      </c>
      <c r="AO1627" s="15"/>
      <c r="AP1627" s="49">
        <f t="shared" ca="1" si="879"/>
        <v>53348.798447580462</v>
      </c>
      <c r="AQ1627" s="15">
        <f t="shared" si="889"/>
        <v>91679.660908840757</v>
      </c>
      <c r="AR1627" s="15">
        <f t="shared" si="890"/>
        <v>0</v>
      </c>
      <c r="AS1627" s="15"/>
      <c r="AT1627" s="15"/>
      <c r="AU1627" s="51">
        <f t="shared" si="880"/>
        <v>18094</v>
      </c>
      <c r="AV1627" s="51">
        <f t="shared" ca="1" si="881"/>
        <v>18639.124434635542</v>
      </c>
      <c r="AW1627" s="51">
        <f t="shared" ca="1" si="891"/>
        <v>0</v>
      </c>
      <c r="AX1627" s="15">
        <f t="shared" ca="1" si="892"/>
        <v>0</v>
      </c>
      <c r="AY1627" s="51">
        <f t="shared" ca="1" si="893"/>
        <v>0</v>
      </c>
      <c r="AZ1627" s="52">
        <f t="shared" ca="1" si="882"/>
        <v>0</v>
      </c>
      <c r="BA1627" s="52">
        <f t="shared" ca="1" si="883"/>
        <v>0</v>
      </c>
      <c r="BB1627" s="52">
        <f t="shared" si="894"/>
        <v>0</v>
      </c>
      <c r="BC1627" s="39">
        <f t="shared" si="895"/>
        <v>0</v>
      </c>
      <c r="BD1627" s="51">
        <f t="shared" ca="1" si="896"/>
        <v>0</v>
      </c>
      <c r="BE1627" s="15">
        <f t="shared" ca="1" si="897"/>
        <v>90081.922882215993</v>
      </c>
      <c r="BF1627" s="62">
        <v>-19116.767529189427</v>
      </c>
      <c r="BG1627" s="15">
        <f t="shared" ca="1" si="898"/>
        <v>916513.72460802097</v>
      </c>
      <c r="BH1627" s="15"/>
      <c r="BI1627" s="15"/>
    </row>
    <row r="1628" spans="1:61" ht="11.25" x14ac:dyDescent="0.2">
      <c r="A1628" s="60">
        <v>61746</v>
      </c>
      <c r="B1628" s="20"/>
      <c r="C1628" s="20">
        <v>1</v>
      </c>
      <c r="D1628" s="20">
        <f t="shared" si="884"/>
        <v>6</v>
      </c>
      <c r="E1628" s="47">
        <f t="shared" si="899"/>
        <v>4</v>
      </c>
      <c r="F1628" s="47">
        <f t="shared" si="900"/>
        <v>64</v>
      </c>
      <c r="G1628" s="61" t="s">
        <v>1708</v>
      </c>
      <c r="H1628" s="61">
        <v>3946</v>
      </c>
      <c r="I1628" s="48"/>
      <c r="J1628" s="29">
        <f t="shared" si="885"/>
        <v>6360.7164179104475</v>
      </c>
      <c r="K1628" s="125">
        <v>208785</v>
      </c>
      <c r="L1628" s="125">
        <v>758814.26</v>
      </c>
      <c r="M1628" s="125">
        <v>59926</v>
      </c>
      <c r="N1628" s="126">
        <f t="shared" si="867"/>
        <v>506188.76139999996</v>
      </c>
      <c r="O1628" s="126">
        <f t="shared" ca="1" si="868"/>
        <v>1154976.0400246971</v>
      </c>
      <c r="P1628" s="126">
        <f t="shared" ca="1" si="869"/>
        <v>194636</v>
      </c>
      <c r="Q1628" s="49">
        <f t="shared" si="886"/>
        <v>1</v>
      </c>
      <c r="R1628" s="49">
        <f t="shared" si="887"/>
        <v>0</v>
      </c>
      <c r="S1628" s="49">
        <f ca="1">OFFSET(V!$B$7,D1628,Q1628)*H1628</f>
        <v>31015.56</v>
      </c>
      <c r="T1628" s="49">
        <f ca="1">IF(R1628&gt;0,OFFSET(V!$I$7,D1628,R1628)*IF(R1628=1,H1628-9300,IF(R1628=2,H1628-18000,IF(R1628=3,H1628-45000,0))),0)</f>
        <v>0</v>
      </c>
      <c r="U1628" s="49">
        <f>IF(AND(I1628=1,H1628&gt;20000,H1628&lt;=45000),H1628*V!$G$7,0)+IF(AND(I1628=1,H1628&gt;45000,H1628&lt;=50000),V!$G$7/5000*(50000-H1628)*H1628,0)</f>
        <v>0</v>
      </c>
      <c r="V1628" s="50">
        <f t="shared" ca="1" si="870"/>
        <v>31015.56</v>
      </c>
      <c r="W1628" s="51">
        <v>15125.76</v>
      </c>
      <c r="X1628" s="51">
        <v>0</v>
      </c>
      <c r="Y1628" s="52">
        <v>0</v>
      </c>
      <c r="Z1628" s="52">
        <v>1.8608657103679495E-3</v>
      </c>
      <c r="AA1628" s="52">
        <v>0</v>
      </c>
      <c r="AB1628" s="138">
        <f t="shared" si="888"/>
        <v>0</v>
      </c>
      <c r="AC1628" s="52">
        <v>94593.44233390213</v>
      </c>
      <c r="AD1628" s="138">
        <f t="shared" si="871"/>
        <v>0</v>
      </c>
      <c r="AE1628" s="138">
        <f t="shared" si="872"/>
        <v>3946</v>
      </c>
      <c r="AF1628" s="138">
        <f t="shared" si="873"/>
        <v>0</v>
      </c>
      <c r="AG1628" s="138">
        <f t="shared" si="874"/>
        <v>0</v>
      </c>
      <c r="AH1628" s="29"/>
      <c r="AI1628" s="29"/>
      <c r="AJ1628" s="15"/>
      <c r="AK1628" s="51">
        <f t="shared" ca="1" si="875"/>
        <v>2612441.0570869017</v>
      </c>
      <c r="AL1628" s="15">
        <f t="shared" ca="1" si="876"/>
        <v>2853218.3770869016</v>
      </c>
      <c r="AM1628" s="49">
        <f t="shared" ca="1" si="877"/>
        <v>17306.88928806156</v>
      </c>
      <c r="AN1628" s="49">
        <f t="shared" ca="1" si="878"/>
        <v>0</v>
      </c>
      <c r="AO1628" s="15"/>
      <c r="AP1628" s="49">
        <f t="shared" ca="1" si="879"/>
        <v>55044.340691355421</v>
      </c>
      <c r="AQ1628" s="15">
        <f t="shared" si="889"/>
        <v>94593.44233390213</v>
      </c>
      <c r="AR1628" s="15">
        <f t="shared" si="890"/>
        <v>0</v>
      </c>
      <c r="AS1628" s="15"/>
      <c r="AT1628" s="15"/>
      <c r="AU1628" s="51">
        <f t="shared" si="880"/>
        <v>0</v>
      </c>
      <c r="AV1628" s="51">
        <f t="shared" ca="1" si="881"/>
        <v>64404.540296910549</v>
      </c>
      <c r="AW1628" s="51">
        <f t="shared" ca="1" si="891"/>
        <v>0</v>
      </c>
      <c r="AX1628" s="15">
        <f t="shared" ca="1" si="892"/>
        <v>24855.438654363839</v>
      </c>
      <c r="AY1628" s="51">
        <f t="shared" ca="1" si="893"/>
        <v>-875.37527544548277</v>
      </c>
      <c r="AZ1628" s="52">
        <f t="shared" ca="1" si="882"/>
        <v>0</v>
      </c>
      <c r="BA1628" s="52">
        <f t="shared" ca="1" si="883"/>
        <v>0</v>
      </c>
      <c r="BB1628" s="52">
        <f t="shared" si="894"/>
        <v>0</v>
      </c>
      <c r="BC1628" s="39">
        <f t="shared" si="895"/>
        <v>0</v>
      </c>
      <c r="BD1628" s="51">
        <f t="shared" ca="1" si="896"/>
        <v>0</v>
      </c>
      <c r="BE1628" s="15">
        <f t="shared" ca="1" si="897"/>
        <v>118573.50571282049</v>
      </c>
      <c r="BF1628" s="62">
        <v>-71266.210759831345</v>
      </c>
      <c r="BG1628" s="15">
        <f t="shared" ca="1" si="898"/>
        <v>2917832.5613279529</v>
      </c>
      <c r="BH1628" s="15"/>
      <c r="BI1628" s="15"/>
    </row>
    <row r="1629" spans="1:61" ht="11.25" x14ac:dyDescent="0.2">
      <c r="A1629" s="60">
        <v>61748</v>
      </c>
      <c r="B1629" s="20"/>
      <c r="C1629" s="20">
        <v>1</v>
      </c>
      <c r="D1629" s="20">
        <f t="shared" si="884"/>
        <v>6</v>
      </c>
      <c r="E1629" s="47">
        <f t="shared" si="899"/>
        <v>4</v>
      </c>
      <c r="F1629" s="47">
        <f t="shared" si="900"/>
        <v>64</v>
      </c>
      <c r="G1629" s="61" t="s">
        <v>1709</v>
      </c>
      <c r="H1629" s="61">
        <v>4089</v>
      </c>
      <c r="I1629" s="48"/>
      <c r="J1629" s="29">
        <f t="shared" si="885"/>
        <v>6591.2238805970146</v>
      </c>
      <c r="K1629" s="125">
        <v>224650</v>
      </c>
      <c r="L1629" s="125">
        <v>889211.8</v>
      </c>
      <c r="M1629" s="125">
        <v>56985</v>
      </c>
      <c r="N1629" s="126">
        <f t="shared" si="867"/>
        <v>565525.60199999996</v>
      </c>
      <c r="O1629" s="126">
        <f t="shared" ca="1" si="868"/>
        <v>1196831.4819211825</v>
      </c>
      <c r="P1629" s="126">
        <f t="shared" ca="1" si="869"/>
        <v>189392</v>
      </c>
      <c r="Q1629" s="49">
        <f t="shared" si="886"/>
        <v>1</v>
      </c>
      <c r="R1629" s="49">
        <f t="shared" si="887"/>
        <v>0</v>
      </c>
      <c r="S1629" s="49">
        <f ca="1">OFFSET(V!$B$7,D1629,Q1629)*H1629</f>
        <v>32139.54</v>
      </c>
      <c r="T1629" s="49">
        <f ca="1">IF(R1629&gt;0,OFFSET(V!$I$7,D1629,R1629)*IF(R1629=1,H1629-9300,IF(R1629=2,H1629-18000,IF(R1629=3,H1629-45000,0))),0)</f>
        <v>0</v>
      </c>
      <c r="U1629" s="49">
        <f>IF(AND(I1629=1,H1629&gt;20000,H1629&lt;=45000),H1629*V!$G$7,0)+IF(AND(I1629=1,H1629&gt;45000,H1629&lt;=50000),V!$G$7/5000*(50000-H1629)*H1629,0)</f>
        <v>0</v>
      </c>
      <c r="V1629" s="50">
        <f t="shared" ca="1" si="870"/>
        <v>32139.54</v>
      </c>
      <c r="W1629" s="51">
        <v>15799.68</v>
      </c>
      <c r="X1629" s="51">
        <v>0</v>
      </c>
      <c r="Y1629" s="52">
        <v>0</v>
      </c>
      <c r="Z1629" s="52">
        <v>1.9592007449341638E-3</v>
      </c>
      <c r="AA1629" s="52">
        <v>0</v>
      </c>
      <c r="AB1629" s="138">
        <f t="shared" si="888"/>
        <v>0</v>
      </c>
      <c r="AC1629" s="52">
        <v>99592.110088278787</v>
      </c>
      <c r="AD1629" s="138">
        <f t="shared" si="871"/>
        <v>0</v>
      </c>
      <c r="AE1629" s="138">
        <f t="shared" si="872"/>
        <v>4089</v>
      </c>
      <c r="AF1629" s="138">
        <f t="shared" si="873"/>
        <v>0</v>
      </c>
      <c r="AG1629" s="138">
        <f t="shared" si="874"/>
        <v>0</v>
      </c>
      <c r="AH1629" s="29"/>
      <c r="AI1629" s="29"/>
      <c r="AJ1629" s="15"/>
      <c r="AK1629" s="51">
        <f t="shared" ca="1" si="875"/>
        <v>2707113.9083700813</v>
      </c>
      <c r="AL1629" s="15">
        <f t="shared" ca="1" si="876"/>
        <v>2944445.1283700815</v>
      </c>
      <c r="AM1629" s="49">
        <f t="shared" ca="1" si="877"/>
        <v>17934.077622626384</v>
      </c>
      <c r="AN1629" s="49">
        <f t="shared" ca="1" si="878"/>
        <v>0</v>
      </c>
      <c r="AO1629" s="15"/>
      <c r="AP1629" s="49">
        <f t="shared" ca="1" si="879"/>
        <v>57953.087472168874</v>
      </c>
      <c r="AQ1629" s="15">
        <f t="shared" si="889"/>
        <v>99592.110088278787</v>
      </c>
      <c r="AR1629" s="15">
        <f t="shared" si="890"/>
        <v>0</v>
      </c>
      <c r="AS1629" s="15"/>
      <c r="AT1629" s="15"/>
      <c r="AU1629" s="51">
        <f t="shared" si="880"/>
        <v>0</v>
      </c>
      <c r="AV1629" s="51">
        <f t="shared" ca="1" si="881"/>
        <v>66738.511219986627</v>
      </c>
      <c r="AW1629" s="51">
        <f t="shared" ca="1" si="891"/>
        <v>0</v>
      </c>
      <c r="AX1629" s="15">
        <f t="shared" ca="1" si="892"/>
        <v>25099.488603876714</v>
      </c>
      <c r="AY1629" s="51">
        <f t="shared" ca="1" si="893"/>
        <v>-883.97038795780134</v>
      </c>
      <c r="AZ1629" s="52">
        <f t="shared" ca="1" si="882"/>
        <v>0</v>
      </c>
      <c r="BA1629" s="52">
        <f t="shared" ca="1" si="883"/>
        <v>0</v>
      </c>
      <c r="BB1629" s="52">
        <f t="shared" si="894"/>
        <v>0</v>
      </c>
      <c r="BC1629" s="39">
        <f t="shared" si="895"/>
        <v>0</v>
      </c>
      <c r="BD1629" s="51">
        <f t="shared" ca="1" si="896"/>
        <v>0</v>
      </c>
      <c r="BE1629" s="15">
        <f t="shared" ca="1" si="897"/>
        <v>123807.6283041977</v>
      </c>
      <c r="BF1629" s="62">
        <v>-73819.501165434223</v>
      </c>
      <c r="BG1629" s="15">
        <f t="shared" ca="1" si="898"/>
        <v>3012367.3331314716</v>
      </c>
      <c r="BH1629" s="15"/>
      <c r="BI1629" s="15"/>
    </row>
    <row r="1630" spans="1:61" ht="11.25" x14ac:dyDescent="0.2">
      <c r="A1630" s="60">
        <v>61750</v>
      </c>
      <c r="B1630" s="20"/>
      <c r="C1630" s="20">
        <v>1</v>
      </c>
      <c r="D1630" s="20">
        <f t="shared" si="884"/>
        <v>6</v>
      </c>
      <c r="E1630" s="47">
        <f t="shared" si="899"/>
        <v>3</v>
      </c>
      <c r="F1630" s="47">
        <f t="shared" si="900"/>
        <v>63</v>
      </c>
      <c r="G1630" s="61" t="s">
        <v>1710</v>
      </c>
      <c r="H1630" s="61">
        <v>1964</v>
      </c>
      <c r="I1630" s="48"/>
      <c r="J1630" s="29">
        <f t="shared" si="885"/>
        <v>3165.8507462686566</v>
      </c>
      <c r="K1630" s="125">
        <v>76800</v>
      </c>
      <c r="L1630" s="125">
        <v>79649.649999999994</v>
      </c>
      <c r="M1630" s="125">
        <v>43322</v>
      </c>
      <c r="N1630" s="126">
        <f t="shared" si="867"/>
        <v>129681.36350000001</v>
      </c>
      <c r="O1630" s="126">
        <f t="shared" ca="1" si="868"/>
        <v>574853.76143145084</v>
      </c>
      <c r="P1630" s="126">
        <f t="shared" ca="1" si="869"/>
        <v>133552</v>
      </c>
      <c r="Q1630" s="49">
        <f t="shared" si="886"/>
        <v>1</v>
      </c>
      <c r="R1630" s="49">
        <f t="shared" si="887"/>
        <v>0</v>
      </c>
      <c r="S1630" s="49">
        <f ca="1">OFFSET(V!$B$7,D1630,Q1630)*H1630</f>
        <v>15437.04</v>
      </c>
      <c r="T1630" s="49">
        <f ca="1">IF(R1630&gt;0,OFFSET(V!$I$7,D1630,R1630)*IF(R1630=1,H1630-9300,IF(R1630=2,H1630-18000,IF(R1630=3,H1630-45000,0))),0)</f>
        <v>0</v>
      </c>
      <c r="U1630" s="49">
        <f>IF(AND(I1630=1,H1630&gt;20000,H1630&lt;=45000),H1630*V!$G$7,0)+IF(AND(I1630=1,H1630&gt;45000,H1630&lt;=50000),V!$G$7/5000*(50000-H1630)*H1630,0)</f>
        <v>0</v>
      </c>
      <c r="V1630" s="50">
        <f t="shared" ca="1" si="870"/>
        <v>15437.04</v>
      </c>
      <c r="W1630" s="51">
        <v>8428.16</v>
      </c>
      <c r="X1630" s="51">
        <v>0</v>
      </c>
      <c r="Y1630" s="52">
        <v>0</v>
      </c>
      <c r="Z1630" s="52">
        <v>1.1148771732643749E-3</v>
      </c>
      <c r="AA1630" s="52">
        <v>7763</v>
      </c>
      <c r="AB1630" s="138">
        <f t="shared" si="888"/>
        <v>6763</v>
      </c>
      <c r="AC1630" s="52">
        <v>56672.584706671187</v>
      </c>
      <c r="AD1630" s="138">
        <f t="shared" si="871"/>
        <v>0</v>
      </c>
      <c r="AE1630" s="138">
        <f t="shared" si="872"/>
        <v>1964</v>
      </c>
      <c r="AF1630" s="138">
        <f t="shared" si="873"/>
        <v>0</v>
      </c>
      <c r="AG1630" s="138">
        <f t="shared" si="874"/>
        <v>0</v>
      </c>
      <c r="AH1630" s="29"/>
      <c r="AI1630" s="29"/>
      <c r="AJ1630" s="15"/>
      <c r="AK1630" s="51">
        <f t="shared" ca="1" si="875"/>
        <v>1300262.0973438104</v>
      </c>
      <c r="AL1630" s="15">
        <f t="shared" ca="1" si="876"/>
        <v>1457679.2973438103</v>
      </c>
      <c r="AM1630" s="49">
        <f t="shared" ca="1" si="877"/>
        <v>8613.9712523448816</v>
      </c>
      <c r="AN1630" s="49">
        <f t="shared" ca="1" si="878"/>
        <v>0</v>
      </c>
      <c r="AO1630" s="15"/>
      <c r="AP1630" s="49">
        <f t="shared" ca="1" si="879"/>
        <v>32978.026631510824</v>
      </c>
      <c r="AQ1630" s="15">
        <f t="shared" si="889"/>
        <v>56672.584706671187</v>
      </c>
      <c r="AR1630" s="15">
        <f t="shared" si="890"/>
        <v>0</v>
      </c>
      <c r="AS1630" s="15"/>
      <c r="AT1630" s="15"/>
      <c r="AU1630" s="51">
        <f t="shared" si="880"/>
        <v>3381.5</v>
      </c>
      <c r="AV1630" s="51">
        <f t="shared" ca="1" si="881"/>
        <v>32055.376873576359</v>
      </c>
      <c r="AW1630" s="51">
        <f t="shared" ca="1" si="891"/>
        <v>0</v>
      </c>
      <c r="AX1630" s="15">
        <f t="shared" ca="1" si="892"/>
        <v>11742.318798416003</v>
      </c>
      <c r="AY1630" s="51">
        <f t="shared" ca="1" si="893"/>
        <v>-413.54874864489341</v>
      </c>
      <c r="AZ1630" s="52">
        <f t="shared" ca="1" si="882"/>
        <v>0</v>
      </c>
      <c r="BA1630" s="52">
        <f t="shared" ca="1" si="883"/>
        <v>0</v>
      </c>
      <c r="BB1630" s="52">
        <f t="shared" si="894"/>
        <v>0</v>
      </c>
      <c r="BC1630" s="39">
        <f t="shared" si="895"/>
        <v>0</v>
      </c>
      <c r="BD1630" s="51">
        <f t="shared" ca="1" si="896"/>
        <v>0</v>
      </c>
      <c r="BE1630" s="15">
        <f t="shared" ca="1" si="897"/>
        <v>68001.354756442292</v>
      </c>
      <c r="BF1630" s="62">
        <v>-31343.470214737041</v>
      </c>
      <c r="BG1630" s="15">
        <f t="shared" ca="1" si="898"/>
        <v>1502951.1531378604</v>
      </c>
      <c r="BH1630" s="15"/>
      <c r="BI1630" s="15"/>
    </row>
    <row r="1631" spans="1:61" ht="11.25" x14ac:dyDescent="0.2">
      <c r="A1631" s="60">
        <v>61751</v>
      </c>
      <c r="B1631" s="20"/>
      <c r="C1631" s="20">
        <v>1</v>
      </c>
      <c r="D1631" s="20">
        <f t="shared" si="884"/>
        <v>6</v>
      </c>
      <c r="E1631" s="47">
        <f t="shared" si="899"/>
        <v>3</v>
      </c>
      <c r="F1631" s="47">
        <f t="shared" si="900"/>
        <v>63</v>
      </c>
      <c r="G1631" s="61" t="s">
        <v>1711</v>
      </c>
      <c r="H1631" s="61">
        <v>2352</v>
      </c>
      <c r="I1631" s="48"/>
      <c r="J1631" s="29">
        <f t="shared" si="885"/>
        <v>3791.2835820895521</v>
      </c>
      <c r="K1631" s="125">
        <v>120650</v>
      </c>
      <c r="L1631" s="125">
        <v>185412.81</v>
      </c>
      <c r="M1631" s="125">
        <v>39021</v>
      </c>
      <c r="N1631" s="126">
        <f t="shared" si="867"/>
        <v>198199.99589999998</v>
      </c>
      <c r="O1631" s="126">
        <f t="shared" ca="1" si="868"/>
        <v>688419.57580792892</v>
      </c>
      <c r="P1631" s="126">
        <f t="shared" ca="1" si="869"/>
        <v>147066</v>
      </c>
      <c r="Q1631" s="49">
        <f t="shared" si="886"/>
        <v>1</v>
      </c>
      <c r="R1631" s="49">
        <f t="shared" si="887"/>
        <v>0</v>
      </c>
      <c r="S1631" s="49">
        <f ca="1">OFFSET(V!$B$7,D1631,Q1631)*H1631</f>
        <v>18486.72</v>
      </c>
      <c r="T1631" s="49">
        <f ca="1">IF(R1631&gt;0,OFFSET(V!$I$7,D1631,R1631)*IF(R1631=1,H1631-9300,IF(R1631=2,H1631-18000,IF(R1631=3,H1631-45000,0))),0)</f>
        <v>0</v>
      </c>
      <c r="U1631" s="49">
        <f>IF(AND(I1631=1,H1631&gt;20000,H1631&lt;=45000),H1631*V!$G$7,0)+IF(AND(I1631=1,H1631&gt;45000,H1631&lt;=50000),V!$G$7/5000*(50000-H1631)*H1631,0)</f>
        <v>0</v>
      </c>
      <c r="V1631" s="50">
        <f t="shared" ca="1" si="870"/>
        <v>18486.72</v>
      </c>
      <c r="W1631" s="51">
        <v>9451.52</v>
      </c>
      <c r="X1631" s="51">
        <v>0</v>
      </c>
      <c r="Y1631" s="52">
        <v>0</v>
      </c>
      <c r="Z1631" s="52">
        <v>8.5500443654149374E-4</v>
      </c>
      <c r="AA1631" s="52">
        <v>1434</v>
      </c>
      <c r="AB1631" s="138">
        <f t="shared" si="888"/>
        <v>434</v>
      </c>
      <c r="AC1631" s="52">
        <v>43462.466105212014</v>
      </c>
      <c r="AD1631" s="138">
        <f t="shared" si="871"/>
        <v>0</v>
      </c>
      <c r="AE1631" s="138">
        <f t="shared" si="872"/>
        <v>2352</v>
      </c>
      <c r="AF1631" s="138">
        <f t="shared" si="873"/>
        <v>0</v>
      </c>
      <c r="AG1631" s="138">
        <f t="shared" si="874"/>
        <v>0</v>
      </c>
      <c r="AH1631" s="29"/>
      <c r="AI1631" s="29"/>
      <c r="AJ1631" s="15"/>
      <c r="AK1631" s="51">
        <f t="shared" ca="1" si="875"/>
        <v>1557136.6868394306</v>
      </c>
      <c r="AL1631" s="15">
        <f t="shared" ca="1" si="876"/>
        <v>1732140.9268394306</v>
      </c>
      <c r="AM1631" s="49">
        <f t="shared" ca="1" si="877"/>
        <v>10315.713027248046</v>
      </c>
      <c r="AN1631" s="49">
        <f t="shared" ca="1" si="878"/>
        <v>0</v>
      </c>
      <c r="AO1631" s="15"/>
      <c r="AP1631" s="49">
        <f t="shared" ca="1" si="879"/>
        <v>25291.000438878822</v>
      </c>
      <c r="AQ1631" s="15">
        <f t="shared" si="889"/>
        <v>43462.466105212014</v>
      </c>
      <c r="AR1631" s="15">
        <f t="shared" si="890"/>
        <v>0</v>
      </c>
      <c r="AS1631" s="15"/>
      <c r="AT1631" s="15"/>
      <c r="AU1631" s="51">
        <f t="shared" si="880"/>
        <v>217</v>
      </c>
      <c r="AV1631" s="51">
        <f t="shared" ca="1" si="881"/>
        <v>38388.109168356212</v>
      </c>
      <c r="AW1631" s="51">
        <f t="shared" ca="1" si="891"/>
        <v>0</v>
      </c>
      <c r="AX1631" s="15">
        <f t="shared" ca="1" si="892"/>
        <v>20433.64350202302</v>
      </c>
      <c r="AY1631" s="51">
        <f t="shared" ca="1" si="893"/>
        <v>-719.64556963462735</v>
      </c>
      <c r="AZ1631" s="52">
        <f t="shared" ca="1" si="882"/>
        <v>0</v>
      </c>
      <c r="BA1631" s="52">
        <f t="shared" ca="1" si="883"/>
        <v>0</v>
      </c>
      <c r="BB1631" s="52">
        <f t="shared" si="894"/>
        <v>0</v>
      </c>
      <c r="BC1631" s="39">
        <f t="shared" si="895"/>
        <v>0</v>
      </c>
      <c r="BD1631" s="51">
        <f t="shared" ca="1" si="896"/>
        <v>0</v>
      </c>
      <c r="BE1631" s="15">
        <f t="shared" ca="1" si="897"/>
        <v>63176.46403760041</v>
      </c>
      <c r="BF1631" s="62">
        <v>-37046.476087991032</v>
      </c>
      <c r="BG1631" s="15">
        <f t="shared" ca="1" si="898"/>
        <v>1768586.6278162883</v>
      </c>
      <c r="BH1631" s="15"/>
      <c r="BI1631" s="15"/>
    </row>
    <row r="1632" spans="1:61" ht="11.25" x14ac:dyDescent="0.2">
      <c r="A1632" s="60">
        <v>61756</v>
      </c>
      <c r="B1632" s="20"/>
      <c r="C1632" s="20">
        <v>1</v>
      </c>
      <c r="D1632" s="20">
        <f t="shared" si="884"/>
        <v>6</v>
      </c>
      <c r="E1632" s="47">
        <f t="shared" si="899"/>
        <v>4</v>
      </c>
      <c r="F1632" s="47">
        <f t="shared" si="900"/>
        <v>64</v>
      </c>
      <c r="G1632" s="61" t="s">
        <v>1712</v>
      </c>
      <c r="H1632" s="61">
        <v>4131</v>
      </c>
      <c r="I1632" s="48"/>
      <c r="J1632" s="29">
        <f t="shared" si="885"/>
        <v>6658.9253731343288</v>
      </c>
      <c r="K1632" s="125">
        <v>290015</v>
      </c>
      <c r="L1632" s="125">
        <v>1008841.7100000001</v>
      </c>
      <c r="M1632" s="125">
        <v>20487</v>
      </c>
      <c r="N1632" s="126">
        <f t="shared" si="867"/>
        <v>622746.06689999998</v>
      </c>
      <c r="O1632" s="126">
        <f t="shared" ca="1" si="868"/>
        <v>1209124.6886320387</v>
      </c>
      <c r="P1632" s="126">
        <f t="shared" ca="1" si="869"/>
        <v>175914</v>
      </c>
      <c r="Q1632" s="49">
        <f t="shared" si="886"/>
        <v>1</v>
      </c>
      <c r="R1632" s="49">
        <f t="shared" si="887"/>
        <v>0</v>
      </c>
      <c r="S1632" s="49">
        <f ca="1">OFFSET(V!$B$7,D1632,Q1632)*H1632</f>
        <v>32469.66</v>
      </c>
      <c r="T1632" s="49">
        <f ca="1">IF(R1632&gt;0,OFFSET(V!$I$7,D1632,R1632)*IF(R1632=1,H1632-9300,IF(R1632=2,H1632-18000,IF(R1632=3,H1632-45000,0))),0)</f>
        <v>0</v>
      </c>
      <c r="U1632" s="49">
        <f>IF(AND(I1632=1,H1632&gt;20000,H1632&lt;=45000),H1632*V!$G$7,0)+IF(AND(I1632=1,H1632&gt;45000,H1632&lt;=50000),V!$G$7/5000*(50000-H1632)*H1632,0)</f>
        <v>0</v>
      </c>
      <c r="V1632" s="50">
        <f t="shared" ca="1" si="870"/>
        <v>32469.66</v>
      </c>
      <c r="W1632" s="51">
        <v>0</v>
      </c>
      <c r="X1632" s="51">
        <v>0</v>
      </c>
      <c r="Y1632" s="52">
        <v>0</v>
      </c>
      <c r="Z1632" s="52">
        <v>3.0515302070299329E-3</v>
      </c>
      <c r="AA1632" s="52">
        <v>50480</v>
      </c>
      <c r="AB1632" s="138">
        <f t="shared" si="888"/>
        <v>49480</v>
      </c>
      <c r="AC1632" s="52">
        <v>155118.52631846853</v>
      </c>
      <c r="AD1632" s="138">
        <f t="shared" si="871"/>
        <v>0</v>
      </c>
      <c r="AE1632" s="138">
        <f t="shared" si="872"/>
        <v>4131</v>
      </c>
      <c r="AF1632" s="138">
        <f t="shared" si="873"/>
        <v>0</v>
      </c>
      <c r="AG1632" s="138">
        <f t="shared" si="874"/>
        <v>0</v>
      </c>
      <c r="AH1632" s="29"/>
      <c r="AI1632" s="29"/>
      <c r="AJ1632" s="15"/>
      <c r="AK1632" s="51">
        <f t="shared" ca="1" si="875"/>
        <v>2734919.9206350716</v>
      </c>
      <c r="AL1632" s="15">
        <f t="shared" ca="1" si="876"/>
        <v>2943303.5806350717</v>
      </c>
      <c r="AM1632" s="49">
        <f t="shared" ca="1" si="877"/>
        <v>18118.286783827243</v>
      </c>
      <c r="AN1632" s="49">
        <f t="shared" ca="1" si="878"/>
        <v>0</v>
      </c>
      <c r="AO1632" s="15"/>
      <c r="AP1632" s="49">
        <f t="shared" ca="1" si="879"/>
        <v>90264.153619395423</v>
      </c>
      <c r="AQ1632" s="15">
        <f t="shared" si="889"/>
        <v>155118.52631846853</v>
      </c>
      <c r="AR1632" s="15">
        <f t="shared" si="890"/>
        <v>0</v>
      </c>
      <c r="AS1632" s="15"/>
      <c r="AT1632" s="15"/>
      <c r="AU1632" s="51">
        <f t="shared" si="880"/>
        <v>24740</v>
      </c>
      <c r="AV1632" s="51">
        <f t="shared" ca="1" si="881"/>
        <v>67424.013169421552</v>
      </c>
      <c r="AW1632" s="51">
        <f t="shared" ca="1" si="891"/>
        <v>0</v>
      </c>
      <c r="AX1632" s="15">
        <f t="shared" ca="1" si="892"/>
        <v>27309.640470348444</v>
      </c>
      <c r="AY1632" s="51">
        <f t="shared" ca="1" si="893"/>
        <v>-961.80897796592262</v>
      </c>
      <c r="AZ1632" s="52">
        <f t="shared" ca="1" si="882"/>
        <v>0</v>
      </c>
      <c r="BA1632" s="52">
        <f t="shared" ca="1" si="883"/>
        <v>0</v>
      </c>
      <c r="BB1632" s="52">
        <f t="shared" si="894"/>
        <v>0</v>
      </c>
      <c r="BC1632" s="39">
        <f t="shared" si="895"/>
        <v>0</v>
      </c>
      <c r="BD1632" s="51">
        <f t="shared" ca="1" si="896"/>
        <v>0</v>
      </c>
      <c r="BE1632" s="15">
        <f t="shared" ca="1" si="897"/>
        <v>181466.35781085104</v>
      </c>
      <c r="BF1632" s="62">
        <v>-79489.944053717598</v>
      </c>
      <c r="BG1632" s="15">
        <f t="shared" ca="1" si="898"/>
        <v>3063398.281176033</v>
      </c>
      <c r="BH1632" s="15"/>
      <c r="BI1632" s="15"/>
    </row>
    <row r="1633" spans="1:61" ht="11.25" x14ac:dyDescent="0.2">
      <c r="A1633" s="60">
        <v>61757</v>
      </c>
      <c r="B1633" s="20"/>
      <c r="C1633" s="20">
        <v>1</v>
      </c>
      <c r="D1633" s="20">
        <f t="shared" si="884"/>
        <v>6</v>
      </c>
      <c r="E1633" s="47">
        <f t="shared" si="899"/>
        <v>5</v>
      </c>
      <c r="F1633" s="47">
        <f t="shared" si="900"/>
        <v>65</v>
      </c>
      <c r="G1633" s="61" t="s">
        <v>1713</v>
      </c>
      <c r="H1633" s="61">
        <v>5149</v>
      </c>
      <c r="I1633" s="48"/>
      <c r="J1633" s="29">
        <f t="shared" si="885"/>
        <v>8299.880597014926</v>
      </c>
      <c r="K1633" s="125">
        <v>250415</v>
      </c>
      <c r="L1633" s="125">
        <v>774556.8899999999</v>
      </c>
      <c r="M1633" s="125">
        <v>139715</v>
      </c>
      <c r="N1633" s="126">
        <f t="shared" si="867"/>
        <v>622090.98710000003</v>
      </c>
      <c r="O1633" s="126">
        <f t="shared" ca="1" si="868"/>
        <v>1507088.6036713549</v>
      </c>
      <c r="P1633" s="126">
        <f t="shared" ca="1" si="869"/>
        <v>265499</v>
      </c>
      <c r="Q1633" s="49">
        <f t="shared" si="886"/>
        <v>1</v>
      </c>
      <c r="R1633" s="49">
        <f t="shared" si="887"/>
        <v>0</v>
      </c>
      <c r="S1633" s="49">
        <f ca="1">OFFSET(V!$B$7,D1633,Q1633)*H1633</f>
        <v>40471.14</v>
      </c>
      <c r="T1633" s="49">
        <f ca="1">IF(R1633&gt;0,OFFSET(V!$I$7,D1633,R1633)*IF(R1633=1,H1633-9300,IF(R1633=2,H1633-18000,IF(R1633=3,H1633-45000,0))),0)</f>
        <v>0</v>
      </c>
      <c r="U1633" s="49">
        <f>IF(AND(I1633=1,H1633&gt;20000,H1633&lt;=45000),H1633*V!$G$7,0)+IF(AND(I1633=1,H1633&gt;45000,H1633&lt;=50000),V!$G$7/5000*(50000-H1633)*H1633,0)</f>
        <v>0</v>
      </c>
      <c r="V1633" s="50">
        <f t="shared" ca="1" si="870"/>
        <v>40471.14</v>
      </c>
      <c r="W1633" s="51">
        <v>0</v>
      </c>
      <c r="X1633" s="51">
        <v>0</v>
      </c>
      <c r="Y1633" s="52">
        <v>0</v>
      </c>
      <c r="Z1633" s="52">
        <v>3.3828033529618978E-3</v>
      </c>
      <c r="AA1633" s="52">
        <v>9148</v>
      </c>
      <c r="AB1633" s="138">
        <f t="shared" si="888"/>
        <v>8148</v>
      </c>
      <c r="AC1633" s="52">
        <v>171958.1440576172</v>
      </c>
      <c r="AD1633" s="138">
        <f t="shared" si="871"/>
        <v>0</v>
      </c>
      <c r="AE1633" s="138">
        <f t="shared" si="872"/>
        <v>5149</v>
      </c>
      <c r="AF1633" s="138">
        <f t="shared" si="873"/>
        <v>0</v>
      </c>
      <c r="AG1633" s="138">
        <f t="shared" si="874"/>
        <v>0</v>
      </c>
      <c r="AH1633" s="29"/>
      <c r="AI1633" s="29"/>
      <c r="AJ1633" s="15"/>
      <c r="AK1633" s="51">
        <f t="shared" ca="1" si="875"/>
        <v>3408884.6941055395</v>
      </c>
      <c r="AL1633" s="15">
        <f t="shared" ca="1" si="876"/>
        <v>3714854.8341055396</v>
      </c>
      <c r="AM1633" s="49">
        <f t="shared" ca="1" si="877"/>
        <v>22583.165976743276</v>
      </c>
      <c r="AN1633" s="49">
        <f t="shared" ca="1" si="878"/>
        <v>0</v>
      </c>
      <c r="AO1633" s="15"/>
      <c r="AP1633" s="49">
        <f t="shared" ca="1" si="879"/>
        <v>100063.20134486005</v>
      </c>
      <c r="AQ1633" s="15">
        <f t="shared" si="889"/>
        <v>171958.1440576172</v>
      </c>
      <c r="AR1633" s="15">
        <f t="shared" si="890"/>
        <v>0</v>
      </c>
      <c r="AS1633" s="15"/>
      <c r="AT1633" s="15"/>
      <c r="AU1633" s="51">
        <f t="shared" si="880"/>
        <v>4074</v>
      </c>
      <c r="AV1633" s="51">
        <f t="shared" ca="1" si="881"/>
        <v>84039.274705725387</v>
      </c>
      <c r="AW1633" s="51">
        <f t="shared" ca="1" si="891"/>
        <v>0</v>
      </c>
      <c r="AX1633" s="15">
        <f t="shared" ca="1" si="892"/>
        <v>16218.331992968248</v>
      </c>
      <c r="AY1633" s="51">
        <f t="shared" ca="1" si="893"/>
        <v>-571.1879413207738</v>
      </c>
      <c r="AZ1633" s="52">
        <f t="shared" ca="1" si="882"/>
        <v>0</v>
      </c>
      <c r="BA1633" s="52">
        <f t="shared" ca="1" si="883"/>
        <v>0</v>
      </c>
      <c r="BB1633" s="52">
        <f t="shared" si="894"/>
        <v>0</v>
      </c>
      <c r="BC1633" s="39">
        <f t="shared" si="895"/>
        <v>0</v>
      </c>
      <c r="BD1633" s="51">
        <f t="shared" ca="1" si="896"/>
        <v>0</v>
      </c>
      <c r="BE1633" s="15">
        <f t="shared" ca="1" si="897"/>
        <v>187605.28810926469</v>
      </c>
      <c r="BF1633" s="62">
        <v>-88358.422984046483</v>
      </c>
      <c r="BG1633" s="15">
        <f t="shared" ca="1" si="898"/>
        <v>3836684.8652075012</v>
      </c>
      <c r="BH1633" s="15"/>
      <c r="BI1633" s="15"/>
    </row>
    <row r="1634" spans="1:61" ht="11.25" x14ac:dyDescent="0.2">
      <c r="A1634" s="60">
        <v>61758</v>
      </c>
      <c r="B1634" s="20"/>
      <c r="C1634" s="20">
        <v>1</v>
      </c>
      <c r="D1634" s="20">
        <f t="shared" si="884"/>
        <v>6</v>
      </c>
      <c r="E1634" s="47">
        <f t="shared" si="899"/>
        <v>3</v>
      </c>
      <c r="F1634" s="47">
        <f t="shared" si="900"/>
        <v>63</v>
      </c>
      <c r="G1634" s="61" t="s">
        <v>1714</v>
      </c>
      <c r="H1634" s="61">
        <v>1850</v>
      </c>
      <c r="I1634" s="48"/>
      <c r="J1634" s="29">
        <f t="shared" si="885"/>
        <v>2982.0895522388059</v>
      </c>
      <c r="K1634" s="125">
        <v>139663.15</v>
      </c>
      <c r="L1634" s="125">
        <v>394769.4</v>
      </c>
      <c r="M1634" s="125">
        <v>37965</v>
      </c>
      <c r="N1634" s="126">
        <f t="shared" si="867"/>
        <v>292482.53399999999</v>
      </c>
      <c r="O1634" s="126">
        <f t="shared" ca="1" si="868"/>
        <v>541486.48607341351</v>
      </c>
      <c r="P1634" s="126">
        <f t="shared" ca="1" si="869"/>
        <v>74701</v>
      </c>
      <c r="Q1634" s="49">
        <f t="shared" si="886"/>
        <v>1</v>
      </c>
      <c r="R1634" s="49">
        <f t="shared" si="887"/>
        <v>0</v>
      </c>
      <c r="S1634" s="49">
        <f ca="1">OFFSET(V!$B$7,D1634,Q1634)*H1634</f>
        <v>14541</v>
      </c>
      <c r="T1634" s="49">
        <f ca="1">IF(R1634&gt;0,OFFSET(V!$I$7,D1634,R1634)*IF(R1634=1,H1634-9300,IF(R1634=2,H1634-18000,IF(R1634=3,H1634-45000,0))),0)</f>
        <v>0</v>
      </c>
      <c r="U1634" s="49">
        <f>IF(AND(I1634=1,H1634&gt;20000,H1634&lt;=45000),H1634*V!$G$7,0)+IF(AND(I1634=1,H1634&gt;45000,H1634&lt;=50000),V!$G$7/5000*(50000-H1634)*H1634,0)</f>
        <v>0</v>
      </c>
      <c r="V1634" s="50">
        <f t="shared" ca="1" si="870"/>
        <v>14541</v>
      </c>
      <c r="W1634" s="51">
        <v>0</v>
      </c>
      <c r="X1634" s="51">
        <v>0</v>
      </c>
      <c r="Y1634" s="52">
        <v>0</v>
      </c>
      <c r="Z1634" s="52">
        <v>2.1872288661532752E-3</v>
      </c>
      <c r="AA1634" s="52">
        <v>99000</v>
      </c>
      <c r="AB1634" s="138">
        <f t="shared" si="888"/>
        <v>98000</v>
      </c>
      <c r="AC1634" s="52">
        <v>111183.47039701542</v>
      </c>
      <c r="AD1634" s="138">
        <f t="shared" si="871"/>
        <v>0</v>
      </c>
      <c r="AE1634" s="138">
        <f t="shared" si="872"/>
        <v>1850</v>
      </c>
      <c r="AF1634" s="138">
        <f t="shared" si="873"/>
        <v>0</v>
      </c>
      <c r="AG1634" s="138">
        <f t="shared" si="874"/>
        <v>0</v>
      </c>
      <c r="AH1634" s="29"/>
      <c r="AI1634" s="29"/>
      <c r="AJ1634" s="15"/>
      <c r="AK1634" s="51">
        <f t="shared" ca="1" si="875"/>
        <v>1224788.6354816949</v>
      </c>
      <c r="AL1634" s="15">
        <f t="shared" ca="1" si="876"/>
        <v>1314030.6354816949</v>
      </c>
      <c r="AM1634" s="49">
        <f t="shared" ca="1" si="877"/>
        <v>8113.9749576568383</v>
      </c>
      <c r="AN1634" s="49">
        <f t="shared" ca="1" si="878"/>
        <v>0</v>
      </c>
      <c r="AO1634" s="15"/>
      <c r="AP1634" s="49">
        <f t="shared" ca="1" si="879"/>
        <v>64698.151085121695</v>
      </c>
      <c r="AQ1634" s="15">
        <f t="shared" si="889"/>
        <v>111183.47039701542</v>
      </c>
      <c r="AR1634" s="15">
        <f t="shared" si="890"/>
        <v>0</v>
      </c>
      <c r="AS1634" s="15"/>
      <c r="AT1634" s="15"/>
      <c r="AU1634" s="51">
        <f t="shared" si="880"/>
        <v>49000</v>
      </c>
      <c r="AV1634" s="51">
        <f t="shared" ca="1" si="881"/>
        <v>30194.728725110115</v>
      </c>
      <c r="AW1634" s="51">
        <f t="shared" ca="1" si="891"/>
        <v>0</v>
      </c>
      <c r="AX1634" s="15">
        <f t="shared" ca="1" si="892"/>
        <v>32709.409413216403</v>
      </c>
      <c r="AY1634" s="51">
        <f t="shared" ca="1" si="893"/>
        <v>-1151.9816114662017</v>
      </c>
      <c r="AZ1634" s="52">
        <f t="shared" ca="1" si="882"/>
        <v>0</v>
      </c>
      <c r="BA1634" s="52">
        <f t="shared" ca="1" si="883"/>
        <v>0</v>
      </c>
      <c r="BB1634" s="52">
        <f t="shared" si="894"/>
        <v>0</v>
      </c>
      <c r="BC1634" s="39">
        <f t="shared" si="895"/>
        <v>0</v>
      </c>
      <c r="BD1634" s="51">
        <f t="shared" ca="1" si="896"/>
        <v>0</v>
      </c>
      <c r="BE1634" s="15">
        <f t="shared" ca="1" si="897"/>
        <v>142740.89819876562</v>
      </c>
      <c r="BF1634" s="62">
        <v>-33828.822312190001</v>
      </c>
      <c r="BG1634" s="15">
        <f t="shared" ca="1" si="898"/>
        <v>1431056.6863259275</v>
      </c>
      <c r="BH1634" s="15"/>
      <c r="BI1634" s="15"/>
    </row>
    <row r="1635" spans="1:61" ht="11.25" x14ac:dyDescent="0.2">
      <c r="A1635" s="60">
        <v>61759</v>
      </c>
      <c r="B1635" s="20"/>
      <c r="C1635" s="20">
        <v>1</v>
      </c>
      <c r="D1635" s="20">
        <f t="shared" si="884"/>
        <v>6</v>
      </c>
      <c r="E1635" s="47">
        <f t="shared" si="899"/>
        <v>3</v>
      </c>
      <c r="F1635" s="47">
        <f t="shared" si="900"/>
        <v>63</v>
      </c>
      <c r="G1635" s="61" t="s">
        <v>1715</v>
      </c>
      <c r="H1635" s="61">
        <v>1694</v>
      </c>
      <c r="I1635" s="48"/>
      <c r="J1635" s="29">
        <f t="shared" si="885"/>
        <v>2730.6268656716416</v>
      </c>
      <c r="K1635" s="125">
        <v>58425</v>
      </c>
      <c r="L1635" s="125">
        <v>288006.14</v>
      </c>
      <c r="M1635" s="125">
        <v>34954</v>
      </c>
      <c r="N1635" s="126">
        <f t="shared" si="867"/>
        <v>189342.3946</v>
      </c>
      <c r="O1635" s="126">
        <f t="shared" ca="1" si="868"/>
        <v>495826.00400452025</v>
      </c>
      <c r="P1635" s="126">
        <f t="shared" ca="1" si="869"/>
        <v>91945</v>
      </c>
      <c r="Q1635" s="49">
        <f t="shared" si="886"/>
        <v>1</v>
      </c>
      <c r="R1635" s="49">
        <f t="shared" si="887"/>
        <v>0</v>
      </c>
      <c r="S1635" s="49">
        <f ca="1">OFFSET(V!$B$7,D1635,Q1635)*H1635</f>
        <v>13314.84</v>
      </c>
      <c r="T1635" s="49">
        <f ca="1">IF(R1635&gt;0,OFFSET(V!$I$7,D1635,R1635)*IF(R1635=1,H1635-9300,IF(R1635=2,H1635-18000,IF(R1635=3,H1635-45000,0))),0)</f>
        <v>0</v>
      </c>
      <c r="U1635" s="49">
        <f>IF(AND(I1635=1,H1635&gt;20000,H1635&lt;=45000),H1635*V!$G$7,0)+IF(AND(I1635=1,H1635&gt;45000,H1635&lt;=50000),V!$G$7/5000*(50000-H1635)*H1635,0)</f>
        <v>0</v>
      </c>
      <c r="V1635" s="50">
        <f t="shared" ca="1" si="870"/>
        <v>13314.84</v>
      </c>
      <c r="W1635" s="51">
        <v>0</v>
      </c>
      <c r="X1635" s="51">
        <v>0</v>
      </c>
      <c r="Y1635" s="52">
        <v>0</v>
      </c>
      <c r="Z1635" s="52">
        <v>3.683512256495424E-4</v>
      </c>
      <c r="AA1635" s="52">
        <v>1059</v>
      </c>
      <c r="AB1635" s="138">
        <f t="shared" si="888"/>
        <v>59</v>
      </c>
      <c r="AC1635" s="52">
        <v>18724.408874841658</v>
      </c>
      <c r="AD1635" s="138">
        <f t="shared" si="871"/>
        <v>0</v>
      </c>
      <c r="AE1635" s="138">
        <f t="shared" si="872"/>
        <v>1694</v>
      </c>
      <c r="AF1635" s="138">
        <f t="shared" si="873"/>
        <v>0</v>
      </c>
      <c r="AG1635" s="138">
        <f t="shared" si="874"/>
        <v>0</v>
      </c>
      <c r="AH1635" s="29"/>
      <c r="AI1635" s="29"/>
      <c r="AJ1635" s="15"/>
      <c r="AK1635" s="51">
        <f t="shared" ca="1" si="875"/>
        <v>1121509.1613545897</v>
      </c>
      <c r="AL1635" s="15">
        <f t="shared" ca="1" si="876"/>
        <v>1226769.0013545898</v>
      </c>
      <c r="AM1635" s="49">
        <f t="shared" ca="1" si="877"/>
        <v>7429.769501767938</v>
      </c>
      <c r="AN1635" s="49">
        <f t="shared" ca="1" si="878"/>
        <v>0</v>
      </c>
      <c r="AO1635" s="15"/>
      <c r="AP1635" s="49">
        <f t="shared" ca="1" si="879"/>
        <v>10895.8159880987</v>
      </c>
      <c r="AQ1635" s="15">
        <f t="shared" si="889"/>
        <v>18724.408874841658</v>
      </c>
      <c r="AR1635" s="15">
        <f t="shared" si="890"/>
        <v>0</v>
      </c>
      <c r="AS1635" s="15"/>
      <c r="AT1635" s="15"/>
      <c r="AU1635" s="51">
        <f t="shared" si="880"/>
        <v>29.5</v>
      </c>
      <c r="AV1635" s="51">
        <f t="shared" ca="1" si="881"/>
        <v>27648.578627208939</v>
      </c>
      <c r="AW1635" s="51">
        <f t="shared" ca="1" si="891"/>
        <v>0</v>
      </c>
      <c r="AX1635" s="15">
        <f t="shared" ca="1" si="892"/>
        <v>19849.485740465982</v>
      </c>
      <c r="AY1635" s="51">
        <f t="shared" ca="1" si="893"/>
        <v>-699.07231528424268</v>
      </c>
      <c r="AZ1635" s="52">
        <f t="shared" ca="1" si="882"/>
        <v>0</v>
      </c>
      <c r="BA1635" s="52">
        <f t="shared" ca="1" si="883"/>
        <v>0</v>
      </c>
      <c r="BB1635" s="52">
        <f t="shared" si="894"/>
        <v>0</v>
      </c>
      <c r="BC1635" s="39">
        <f t="shared" si="895"/>
        <v>0</v>
      </c>
      <c r="BD1635" s="51">
        <f t="shared" ca="1" si="896"/>
        <v>0</v>
      </c>
      <c r="BE1635" s="15">
        <f t="shared" ca="1" si="897"/>
        <v>37874.822300023399</v>
      </c>
      <c r="BF1635" s="62">
        <v>-28782.330975300385</v>
      </c>
      <c r="BG1635" s="15">
        <f t="shared" ca="1" si="898"/>
        <v>1243291.2621810809</v>
      </c>
      <c r="BH1635" s="15"/>
      <c r="BI1635" s="15"/>
    </row>
    <row r="1636" spans="1:61" ht="11.25" x14ac:dyDescent="0.2">
      <c r="A1636" s="60">
        <v>61760</v>
      </c>
      <c r="B1636" s="20"/>
      <c r="C1636" s="20">
        <v>1</v>
      </c>
      <c r="D1636" s="20">
        <f t="shared" si="884"/>
        <v>6</v>
      </c>
      <c r="E1636" s="47">
        <f t="shared" si="899"/>
        <v>6</v>
      </c>
      <c r="F1636" s="47">
        <f t="shared" si="900"/>
        <v>66</v>
      </c>
      <c r="G1636" s="61" t="s">
        <v>1716</v>
      </c>
      <c r="H1636" s="61">
        <v>10057</v>
      </c>
      <c r="I1636" s="48"/>
      <c r="J1636" s="29">
        <f t="shared" si="885"/>
        <v>16761.666666666664</v>
      </c>
      <c r="K1636" s="125">
        <v>746665</v>
      </c>
      <c r="L1636" s="125">
        <v>4097476.0600000005</v>
      </c>
      <c r="M1636" s="125">
        <v>151024</v>
      </c>
      <c r="N1636" s="126">
        <f t="shared" si="867"/>
        <v>2286638.4634000002</v>
      </c>
      <c r="O1636" s="126">
        <f t="shared" ca="1" si="868"/>
        <v>3043575.9305931046</v>
      </c>
      <c r="P1636" s="126">
        <f t="shared" ca="1" si="869"/>
        <v>227081</v>
      </c>
      <c r="Q1636" s="49">
        <f t="shared" si="886"/>
        <v>2</v>
      </c>
      <c r="R1636" s="49">
        <f t="shared" si="887"/>
        <v>0</v>
      </c>
      <c r="S1636" s="49">
        <f ca="1">OFFSET(V!$B$7,D1636,Q1636)*H1636</f>
        <v>869528.22</v>
      </c>
      <c r="T1636" s="49">
        <f ca="1">IF(R1636&gt;0,OFFSET(V!$I$7,D1636,R1636)*IF(R1636=1,H1636-9300,IF(R1636=2,H1636-18000,IF(R1636=3,H1636-45000,0))),0)</f>
        <v>0</v>
      </c>
      <c r="U1636" s="49">
        <f>IF(AND(I1636=1,H1636&gt;20000,H1636&lt;=45000),H1636*V!$G$7,0)+IF(AND(I1636=1,H1636&gt;45000,H1636&lt;=50000),V!$G$7/5000*(50000-H1636)*H1636,0)</f>
        <v>0</v>
      </c>
      <c r="V1636" s="50">
        <f t="shared" ca="1" si="870"/>
        <v>869528.22</v>
      </c>
      <c r="W1636" s="51">
        <v>31657.439999999999</v>
      </c>
      <c r="X1636" s="51">
        <v>0</v>
      </c>
      <c r="Y1636" s="52">
        <v>6.6103675113046495E-3</v>
      </c>
      <c r="Z1636" s="52">
        <v>1.0267954011449539E-2</v>
      </c>
      <c r="AA1636" s="52">
        <v>7077</v>
      </c>
      <c r="AB1636" s="138">
        <f t="shared" si="888"/>
        <v>6077</v>
      </c>
      <c r="AC1636" s="52">
        <v>521951.21349039173</v>
      </c>
      <c r="AD1636" s="138">
        <f t="shared" si="871"/>
        <v>1</v>
      </c>
      <c r="AE1636" s="138">
        <f t="shared" si="872"/>
        <v>0</v>
      </c>
      <c r="AF1636" s="138">
        <f t="shared" si="873"/>
        <v>10057</v>
      </c>
      <c r="AG1636" s="138">
        <f t="shared" si="874"/>
        <v>16761.666666666664</v>
      </c>
      <c r="AH1636" s="29"/>
      <c r="AI1636" s="29"/>
      <c r="AJ1636" s="15"/>
      <c r="AK1636" s="51">
        <f t="shared" ca="1" si="875"/>
        <v>6884266.3794764774</v>
      </c>
      <c r="AL1636" s="15">
        <f t="shared" ca="1" si="876"/>
        <v>8012533.0394764775</v>
      </c>
      <c r="AM1636" s="49">
        <f t="shared" ca="1" si="877"/>
        <v>44109.322242786395</v>
      </c>
      <c r="AN1636" s="49">
        <f t="shared" ca="1" si="878"/>
        <v>9167.2081340968325</v>
      </c>
      <c r="AO1636" s="15"/>
      <c r="AP1636" s="49">
        <f t="shared" ca="1" si="879"/>
        <v>303725.70984589867</v>
      </c>
      <c r="AQ1636" s="15">
        <f t="shared" si="889"/>
        <v>0</v>
      </c>
      <c r="AR1636" s="15">
        <f t="shared" si="890"/>
        <v>521951.21349039173</v>
      </c>
      <c r="AS1636" s="15"/>
      <c r="AT1636" s="15"/>
      <c r="AU1636" s="51">
        <f t="shared" si="880"/>
        <v>0</v>
      </c>
      <c r="AV1636" s="51">
        <f t="shared" ca="1" si="881"/>
        <v>0</v>
      </c>
      <c r="AW1636" s="51">
        <f t="shared" si="891"/>
        <v>0</v>
      </c>
      <c r="AX1636" s="15">
        <f t="shared" si="892"/>
        <v>0</v>
      </c>
      <c r="AY1636" s="51">
        <f t="shared" ca="1" si="893"/>
        <v>0</v>
      </c>
      <c r="AZ1636" s="52">
        <f t="shared" ca="1" si="882"/>
        <v>136529.64598080353</v>
      </c>
      <c r="BA1636" s="52">
        <f t="shared" ca="1" si="883"/>
        <v>108667.58698975451</v>
      </c>
      <c r="BB1636" s="52">
        <f t="shared" ca="1" si="894"/>
        <v>0</v>
      </c>
      <c r="BC1636" s="39">
        <f t="shared" ca="1" si="895"/>
        <v>26971.729326064931</v>
      </c>
      <c r="BD1636" s="51">
        <f t="shared" ca="1" si="896"/>
        <v>0</v>
      </c>
      <c r="BE1636" s="15">
        <f t="shared" ca="1" si="897"/>
        <v>548922.94281645666</v>
      </c>
      <c r="BF1636" s="62">
        <v>-231832.89061959504</v>
      </c>
      <c r="BG1636" s="15">
        <f t="shared" ca="1" si="898"/>
        <v>8382899.622050222</v>
      </c>
      <c r="BH1636" s="15"/>
      <c r="BI1636" s="15"/>
    </row>
    <row r="1637" spans="1:61" ht="11.25" x14ac:dyDescent="0.2">
      <c r="A1637" s="60">
        <v>61761</v>
      </c>
      <c r="B1637" s="20"/>
      <c r="C1637" s="20">
        <v>1</v>
      </c>
      <c r="D1637" s="20">
        <f t="shared" si="884"/>
        <v>6</v>
      </c>
      <c r="E1637" s="47">
        <f t="shared" si="899"/>
        <v>3</v>
      </c>
      <c r="F1637" s="47">
        <f t="shared" si="900"/>
        <v>63</v>
      </c>
      <c r="G1637" s="61" t="s">
        <v>1717</v>
      </c>
      <c r="H1637" s="61">
        <v>1762</v>
      </c>
      <c r="I1637" s="48"/>
      <c r="J1637" s="29">
        <f t="shared" si="885"/>
        <v>2840.2388059701493</v>
      </c>
      <c r="K1637" s="125">
        <v>75445</v>
      </c>
      <c r="L1637" s="125">
        <v>15322.95</v>
      </c>
      <c r="M1637" s="125">
        <v>79113</v>
      </c>
      <c r="N1637" s="126">
        <f t="shared" si="867"/>
        <v>139409.3505</v>
      </c>
      <c r="O1637" s="126">
        <f t="shared" ca="1" si="868"/>
        <v>515729.2910601917</v>
      </c>
      <c r="P1637" s="126">
        <f t="shared" ca="1" si="869"/>
        <v>112896</v>
      </c>
      <c r="Q1637" s="49">
        <f t="shared" si="886"/>
        <v>1</v>
      </c>
      <c r="R1637" s="49">
        <f t="shared" si="887"/>
        <v>0</v>
      </c>
      <c r="S1637" s="49">
        <f ca="1">OFFSET(V!$B$7,D1637,Q1637)*H1637</f>
        <v>13849.32</v>
      </c>
      <c r="T1637" s="49">
        <f ca="1">IF(R1637&gt;0,OFFSET(V!$I$7,D1637,R1637)*IF(R1637=1,H1637-9300,IF(R1637=2,H1637-18000,IF(R1637=3,H1637-45000,0))),0)</f>
        <v>0</v>
      </c>
      <c r="U1637" s="49">
        <f>IF(AND(I1637=1,H1637&gt;20000,H1637&lt;=45000),H1637*V!$G$7,0)+IF(AND(I1637=1,H1637&gt;45000,H1637&lt;=50000),V!$G$7/5000*(50000-H1637)*H1637,0)</f>
        <v>0</v>
      </c>
      <c r="V1637" s="50">
        <f t="shared" ca="1" si="870"/>
        <v>13849.32</v>
      </c>
      <c r="W1637" s="51">
        <v>0</v>
      </c>
      <c r="X1637" s="51">
        <v>0</v>
      </c>
      <c r="Y1637" s="52">
        <v>0</v>
      </c>
      <c r="Z1637" s="52">
        <v>4.4654296748956738E-4</v>
      </c>
      <c r="AA1637" s="52">
        <v>0</v>
      </c>
      <c r="AB1637" s="138">
        <f t="shared" si="888"/>
        <v>0</v>
      </c>
      <c r="AC1637" s="52">
        <v>22699.132027362575</v>
      </c>
      <c r="AD1637" s="138">
        <f t="shared" si="871"/>
        <v>0</v>
      </c>
      <c r="AE1637" s="138">
        <f t="shared" si="872"/>
        <v>1762</v>
      </c>
      <c r="AF1637" s="138">
        <f t="shared" si="873"/>
        <v>0</v>
      </c>
      <c r="AG1637" s="138">
        <f t="shared" si="874"/>
        <v>0</v>
      </c>
      <c r="AH1637" s="29"/>
      <c r="AI1637" s="29"/>
      <c r="AJ1637" s="15"/>
      <c r="AK1637" s="51">
        <f t="shared" ca="1" si="875"/>
        <v>1166528.4193074307</v>
      </c>
      <c r="AL1637" s="15">
        <f t="shared" ca="1" si="876"/>
        <v>1293273.7393074308</v>
      </c>
      <c r="AM1637" s="49">
        <f t="shared" ca="1" si="877"/>
        <v>7728.0129056169462</v>
      </c>
      <c r="AN1637" s="49">
        <f t="shared" ca="1" si="878"/>
        <v>0</v>
      </c>
      <c r="AO1637" s="15"/>
      <c r="AP1637" s="49">
        <f t="shared" ca="1" si="879"/>
        <v>13208.724895556516</v>
      </c>
      <c r="AQ1637" s="15">
        <f t="shared" si="889"/>
        <v>22699.132027362575</v>
      </c>
      <c r="AR1637" s="15">
        <f t="shared" si="890"/>
        <v>0</v>
      </c>
      <c r="AS1637" s="15"/>
      <c r="AT1637" s="15"/>
      <c r="AU1637" s="51">
        <f t="shared" si="880"/>
        <v>0</v>
      </c>
      <c r="AV1637" s="51">
        <f t="shared" ca="1" si="881"/>
        <v>28758.438926294064</v>
      </c>
      <c r="AW1637" s="51">
        <f t="shared" ca="1" si="891"/>
        <v>0</v>
      </c>
      <c r="AX1637" s="15">
        <f t="shared" ca="1" si="892"/>
        <v>19268.031794488008</v>
      </c>
      <c r="AY1637" s="51">
        <f t="shared" ca="1" si="893"/>
        <v>-678.59428569895636</v>
      </c>
      <c r="AZ1637" s="52">
        <f t="shared" ca="1" si="882"/>
        <v>0</v>
      </c>
      <c r="BA1637" s="52">
        <f t="shared" ca="1" si="883"/>
        <v>0</v>
      </c>
      <c r="BB1637" s="52">
        <f t="shared" si="894"/>
        <v>0</v>
      </c>
      <c r="BC1637" s="39">
        <f t="shared" si="895"/>
        <v>0</v>
      </c>
      <c r="BD1637" s="51">
        <f t="shared" ca="1" si="896"/>
        <v>0</v>
      </c>
      <c r="BE1637" s="15">
        <f t="shared" ca="1" si="897"/>
        <v>41288.569536151626</v>
      </c>
      <c r="BF1637" s="62">
        <v>-25325.317317428082</v>
      </c>
      <c r="BG1637" s="15">
        <f t="shared" ca="1" si="898"/>
        <v>1316965.0044317713</v>
      </c>
      <c r="BH1637" s="15"/>
      <c r="BI1637" s="15"/>
    </row>
    <row r="1638" spans="1:61" ht="11.25" x14ac:dyDescent="0.2">
      <c r="A1638" s="60">
        <v>61762</v>
      </c>
      <c r="B1638" s="20"/>
      <c r="C1638" s="20">
        <v>1</v>
      </c>
      <c r="D1638" s="20">
        <f t="shared" si="884"/>
        <v>6</v>
      </c>
      <c r="E1638" s="47">
        <f t="shared" si="899"/>
        <v>3</v>
      </c>
      <c r="F1638" s="47">
        <f t="shared" si="900"/>
        <v>63</v>
      </c>
      <c r="G1638" s="61" t="s">
        <v>1718</v>
      </c>
      <c r="H1638" s="61">
        <v>2141</v>
      </c>
      <c r="I1638" s="48"/>
      <c r="J1638" s="29">
        <f t="shared" si="885"/>
        <v>3451.1641791044776</v>
      </c>
      <c r="K1638" s="125">
        <v>103750</v>
      </c>
      <c r="L1638" s="125">
        <v>198313.5</v>
      </c>
      <c r="M1638" s="125">
        <v>65224</v>
      </c>
      <c r="N1638" s="126">
        <f t="shared" si="867"/>
        <v>217266.26500000001</v>
      </c>
      <c r="O1638" s="126">
        <f t="shared" ca="1" si="868"/>
        <v>626660.84685577208</v>
      </c>
      <c r="P1638" s="126">
        <f t="shared" ca="1" si="869"/>
        <v>122818</v>
      </c>
      <c r="Q1638" s="49">
        <f t="shared" si="886"/>
        <v>1</v>
      </c>
      <c r="R1638" s="49">
        <f t="shared" si="887"/>
        <v>0</v>
      </c>
      <c r="S1638" s="49">
        <f ca="1">OFFSET(V!$B$7,D1638,Q1638)*H1638</f>
        <v>16828.260000000002</v>
      </c>
      <c r="T1638" s="49">
        <f ca="1">IF(R1638&gt;0,OFFSET(V!$I$7,D1638,R1638)*IF(R1638=1,H1638-9300,IF(R1638=2,H1638-18000,IF(R1638=3,H1638-45000,0))),0)</f>
        <v>0</v>
      </c>
      <c r="U1638" s="49">
        <f>IF(AND(I1638=1,H1638&gt;20000,H1638&lt;=45000),H1638*V!$G$7,0)+IF(AND(I1638=1,H1638&gt;45000,H1638&lt;=50000),V!$G$7/5000*(50000-H1638)*H1638,0)</f>
        <v>0</v>
      </c>
      <c r="V1638" s="50">
        <f t="shared" ca="1" si="870"/>
        <v>16828.260000000002</v>
      </c>
      <c r="W1638" s="51">
        <v>0</v>
      </c>
      <c r="X1638" s="51">
        <v>0</v>
      </c>
      <c r="Y1638" s="52">
        <v>0</v>
      </c>
      <c r="Z1638" s="52">
        <v>9.0471260989506089E-4</v>
      </c>
      <c r="AA1638" s="52">
        <v>0</v>
      </c>
      <c r="AB1638" s="138">
        <f t="shared" si="888"/>
        <v>0</v>
      </c>
      <c r="AC1638" s="52">
        <v>45989.28316860694</v>
      </c>
      <c r="AD1638" s="138">
        <f t="shared" si="871"/>
        <v>0</v>
      </c>
      <c r="AE1638" s="138">
        <f t="shared" si="872"/>
        <v>2141</v>
      </c>
      <c r="AF1638" s="138">
        <f t="shared" si="873"/>
        <v>0</v>
      </c>
      <c r="AG1638" s="138">
        <f t="shared" si="874"/>
        <v>0</v>
      </c>
      <c r="AH1638" s="29"/>
      <c r="AI1638" s="29"/>
      <c r="AJ1638" s="15"/>
      <c r="AK1638" s="51">
        <f t="shared" ca="1" si="875"/>
        <v>1417444.5776034102</v>
      </c>
      <c r="AL1638" s="15">
        <f t="shared" ca="1" si="876"/>
        <v>1557090.8376034102</v>
      </c>
      <c r="AM1638" s="49">
        <f t="shared" ca="1" si="877"/>
        <v>9390.2812888342123</v>
      </c>
      <c r="AN1638" s="49">
        <f t="shared" ca="1" si="878"/>
        <v>0</v>
      </c>
      <c r="AO1638" s="15"/>
      <c r="AP1638" s="49">
        <f t="shared" ca="1" si="879"/>
        <v>26761.366416377372</v>
      </c>
      <c r="AQ1638" s="15">
        <f t="shared" si="889"/>
        <v>45989.28316860694</v>
      </c>
      <c r="AR1638" s="15">
        <f t="shared" si="890"/>
        <v>0</v>
      </c>
      <c r="AS1638" s="15"/>
      <c r="AT1638" s="15"/>
      <c r="AU1638" s="51">
        <f t="shared" si="880"/>
        <v>0</v>
      </c>
      <c r="AV1638" s="51">
        <f t="shared" ca="1" si="881"/>
        <v>34944.277946195005</v>
      </c>
      <c r="AW1638" s="51">
        <f t="shared" ca="1" si="891"/>
        <v>0</v>
      </c>
      <c r="AX1638" s="15">
        <f t="shared" ca="1" si="892"/>
        <v>15716.361193965437</v>
      </c>
      <c r="AY1638" s="51">
        <f t="shared" ca="1" si="893"/>
        <v>-553.50920176791021</v>
      </c>
      <c r="AZ1638" s="52">
        <f t="shared" ca="1" si="882"/>
        <v>0</v>
      </c>
      <c r="BA1638" s="52">
        <f t="shared" ca="1" si="883"/>
        <v>0</v>
      </c>
      <c r="BB1638" s="52">
        <f t="shared" si="894"/>
        <v>0</v>
      </c>
      <c r="BC1638" s="39">
        <f t="shared" si="895"/>
        <v>0</v>
      </c>
      <c r="BD1638" s="51">
        <f t="shared" ca="1" si="896"/>
        <v>0</v>
      </c>
      <c r="BE1638" s="15">
        <f t="shared" ca="1" si="897"/>
        <v>61152.135160804464</v>
      </c>
      <c r="BF1638" s="62">
        <v>-34679.26124348343</v>
      </c>
      <c r="BG1638" s="15">
        <f t="shared" ca="1" si="898"/>
        <v>1592953.9928095655</v>
      </c>
      <c r="BH1638" s="15"/>
      <c r="BI1638" s="15"/>
    </row>
    <row r="1639" spans="1:61" ht="11.25" x14ac:dyDescent="0.2">
      <c r="A1639" s="60">
        <v>61763</v>
      </c>
      <c r="B1639" s="20"/>
      <c r="C1639" s="20">
        <v>1</v>
      </c>
      <c r="D1639" s="20">
        <f t="shared" si="884"/>
        <v>6</v>
      </c>
      <c r="E1639" s="47">
        <f t="shared" si="899"/>
        <v>4</v>
      </c>
      <c r="F1639" s="47">
        <f t="shared" si="900"/>
        <v>64</v>
      </c>
      <c r="G1639" s="61" t="s">
        <v>1719</v>
      </c>
      <c r="H1639" s="61">
        <v>4297</v>
      </c>
      <c r="I1639" s="48"/>
      <c r="J1639" s="29">
        <f t="shared" si="885"/>
        <v>6926.5074626865671</v>
      </c>
      <c r="K1639" s="125">
        <v>216795</v>
      </c>
      <c r="L1639" s="125">
        <v>607487.16999999993</v>
      </c>
      <c r="M1639" s="125">
        <v>77276</v>
      </c>
      <c r="N1639" s="126">
        <f t="shared" si="867"/>
        <v>470288.39629999996</v>
      </c>
      <c r="O1639" s="126">
        <f t="shared" ca="1" si="868"/>
        <v>1257712.124679707</v>
      </c>
      <c r="P1639" s="126">
        <f t="shared" ca="1" si="869"/>
        <v>236227</v>
      </c>
      <c r="Q1639" s="49">
        <f t="shared" si="886"/>
        <v>1</v>
      </c>
      <c r="R1639" s="49">
        <f t="shared" si="887"/>
        <v>0</v>
      </c>
      <c r="S1639" s="49">
        <f ca="1">OFFSET(V!$B$7,D1639,Q1639)*H1639</f>
        <v>33774.42</v>
      </c>
      <c r="T1639" s="49">
        <f ca="1">IF(R1639&gt;0,OFFSET(V!$I$7,D1639,R1639)*IF(R1639=1,H1639-9300,IF(R1639=2,H1639-18000,IF(R1639=3,H1639-45000,0))),0)</f>
        <v>0</v>
      </c>
      <c r="U1639" s="49">
        <f>IF(AND(I1639=1,H1639&gt;20000,H1639&lt;=45000),H1639*V!$G$7,0)+IF(AND(I1639=1,H1639&gt;45000,H1639&lt;=50000),V!$G$7/5000*(50000-H1639)*H1639,0)</f>
        <v>0</v>
      </c>
      <c r="V1639" s="50">
        <f t="shared" ca="1" si="870"/>
        <v>33774.42</v>
      </c>
      <c r="W1639" s="51">
        <v>8394.880000000001</v>
      </c>
      <c r="X1639" s="51">
        <v>0</v>
      </c>
      <c r="Y1639" s="52">
        <v>0</v>
      </c>
      <c r="Z1639" s="52">
        <v>2.7805598215411109E-3</v>
      </c>
      <c r="AA1639" s="52">
        <v>8683</v>
      </c>
      <c r="AB1639" s="138">
        <f t="shared" si="888"/>
        <v>7683</v>
      </c>
      <c r="AC1639" s="52">
        <v>141344.28060523869</v>
      </c>
      <c r="AD1639" s="138">
        <f t="shared" si="871"/>
        <v>0</v>
      </c>
      <c r="AE1639" s="138">
        <f t="shared" si="872"/>
        <v>4297</v>
      </c>
      <c r="AF1639" s="138">
        <f t="shared" si="873"/>
        <v>0</v>
      </c>
      <c r="AG1639" s="138">
        <f t="shared" si="874"/>
        <v>0</v>
      </c>
      <c r="AH1639" s="29"/>
      <c r="AI1639" s="29"/>
      <c r="AJ1639" s="15"/>
      <c r="AK1639" s="51">
        <f t="shared" ca="1" si="875"/>
        <v>2844819.8738728883</v>
      </c>
      <c r="AL1639" s="15">
        <f t="shared" ca="1" si="876"/>
        <v>3123216.1738728881</v>
      </c>
      <c r="AM1639" s="49">
        <f t="shared" ca="1" si="877"/>
        <v>18846.351563811586</v>
      </c>
      <c r="AN1639" s="49">
        <f t="shared" ca="1" si="878"/>
        <v>0</v>
      </c>
      <c r="AO1639" s="15"/>
      <c r="AP1639" s="49">
        <f t="shared" ca="1" si="879"/>
        <v>82248.859375962129</v>
      </c>
      <c r="AQ1639" s="15">
        <f t="shared" si="889"/>
        <v>141344.28060523869</v>
      </c>
      <c r="AR1639" s="15">
        <f t="shared" si="890"/>
        <v>0</v>
      </c>
      <c r="AS1639" s="15"/>
      <c r="AT1639" s="15"/>
      <c r="AU1639" s="51">
        <f t="shared" si="880"/>
        <v>3841.5</v>
      </c>
      <c r="AV1639" s="51">
        <f t="shared" ca="1" si="881"/>
        <v>70133.378017188195</v>
      </c>
      <c r="AW1639" s="51">
        <f t="shared" ca="1" si="891"/>
        <v>0</v>
      </c>
      <c r="AX1639" s="15">
        <f t="shared" ca="1" si="892"/>
        <v>14879.456787911651</v>
      </c>
      <c r="AY1639" s="51">
        <f t="shared" ca="1" si="893"/>
        <v>-524.03454895013556</v>
      </c>
      <c r="AZ1639" s="52">
        <f t="shared" ca="1" si="882"/>
        <v>0</v>
      </c>
      <c r="BA1639" s="52">
        <f t="shared" ca="1" si="883"/>
        <v>0</v>
      </c>
      <c r="BB1639" s="52">
        <f t="shared" si="894"/>
        <v>0</v>
      </c>
      <c r="BC1639" s="39">
        <f t="shared" si="895"/>
        <v>0</v>
      </c>
      <c r="BD1639" s="51">
        <f t="shared" ca="1" si="896"/>
        <v>0</v>
      </c>
      <c r="BE1639" s="15">
        <f t="shared" ca="1" si="897"/>
        <v>155699.70284420019</v>
      </c>
      <c r="BF1639" s="62">
        <v>-75690.474605946423</v>
      </c>
      <c r="BG1639" s="15">
        <f t="shared" ca="1" si="898"/>
        <v>3222071.7536749537</v>
      </c>
      <c r="BH1639" s="15"/>
      <c r="BI1639" s="15"/>
    </row>
    <row r="1640" spans="1:61" ht="11.25" x14ac:dyDescent="0.2">
      <c r="A1640" s="60">
        <v>61764</v>
      </c>
      <c r="B1640" s="20"/>
      <c r="C1640" s="20">
        <v>1</v>
      </c>
      <c r="D1640" s="20">
        <f t="shared" si="884"/>
        <v>6</v>
      </c>
      <c r="E1640" s="47">
        <f t="shared" si="899"/>
        <v>4</v>
      </c>
      <c r="F1640" s="47">
        <f t="shared" si="900"/>
        <v>64</v>
      </c>
      <c r="G1640" s="61" t="s">
        <v>1720</v>
      </c>
      <c r="H1640" s="61">
        <v>3668</v>
      </c>
      <c r="I1640" s="48"/>
      <c r="J1640" s="29">
        <f t="shared" si="885"/>
        <v>5912.5970149253735</v>
      </c>
      <c r="K1640" s="125">
        <v>191345</v>
      </c>
      <c r="L1640" s="125">
        <v>999257.89999999991</v>
      </c>
      <c r="M1640" s="125">
        <v>69662</v>
      </c>
      <c r="N1640" s="126">
        <f t="shared" si="867"/>
        <v>597140.98100000003</v>
      </c>
      <c r="O1640" s="126">
        <f t="shared" ca="1" si="868"/>
        <v>1073606.7194147464</v>
      </c>
      <c r="P1640" s="126">
        <f t="shared" ca="1" si="869"/>
        <v>142940</v>
      </c>
      <c r="Q1640" s="49">
        <f t="shared" si="886"/>
        <v>1</v>
      </c>
      <c r="R1640" s="49">
        <f t="shared" si="887"/>
        <v>0</v>
      </c>
      <c r="S1640" s="49">
        <f ca="1">OFFSET(V!$B$7,D1640,Q1640)*H1640</f>
        <v>28830.48</v>
      </c>
      <c r="T1640" s="49">
        <f ca="1">IF(R1640&gt;0,OFFSET(V!$I$7,D1640,R1640)*IF(R1640=1,H1640-9300,IF(R1640=2,H1640-18000,IF(R1640=3,H1640-45000,0))),0)</f>
        <v>0</v>
      </c>
      <c r="U1640" s="49">
        <f>IF(AND(I1640=1,H1640&gt;20000,H1640&lt;=45000),H1640*V!$G$7,0)+IF(AND(I1640=1,H1640&gt;45000,H1640&lt;=50000),V!$G$7/5000*(50000-H1640)*H1640,0)</f>
        <v>0</v>
      </c>
      <c r="V1640" s="50">
        <f t="shared" ca="1" si="870"/>
        <v>28830.48</v>
      </c>
      <c r="W1640" s="51">
        <v>10133.76</v>
      </c>
      <c r="X1640" s="51">
        <v>0</v>
      </c>
      <c r="Y1640" s="52">
        <v>4.6855929725966356E-4</v>
      </c>
      <c r="Z1640" s="52">
        <v>2.556814215689515E-3</v>
      </c>
      <c r="AA1640" s="52">
        <v>2947</v>
      </c>
      <c r="AB1640" s="138">
        <f t="shared" si="888"/>
        <v>1947</v>
      </c>
      <c r="AC1640" s="52">
        <v>129970.61352831568</v>
      </c>
      <c r="AD1640" s="138">
        <f t="shared" si="871"/>
        <v>0</v>
      </c>
      <c r="AE1640" s="138">
        <f t="shared" si="872"/>
        <v>3668</v>
      </c>
      <c r="AF1640" s="138">
        <f t="shared" si="873"/>
        <v>0</v>
      </c>
      <c r="AG1640" s="138">
        <f t="shared" si="874"/>
        <v>0</v>
      </c>
      <c r="AH1640" s="29"/>
      <c r="AI1640" s="29"/>
      <c r="AJ1640" s="15"/>
      <c r="AK1640" s="51">
        <f t="shared" ca="1" si="875"/>
        <v>2428391.7378091123</v>
      </c>
      <c r="AL1640" s="15">
        <f t="shared" ca="1" si="876"/>
        <v>2610295.9778091121</v>
      </c>
      <c r="AM1640" s="49">
        <f t="shared" ca="1" si="877"/>
        <v>16087.600078208261</v>
      </c>
      <c r="AN1640" s="49">
        <f t="shared" ca="1" si="878"/>
        <v>649.79452258891581</v>
      </c>
      <c r="AO1640" s="15"/>
      <c r="AP1640" s="49">
        <f t="shared" ca="1" si="879"/>
        <v>75630.472413340438</v>
      </c>
      <c r="AQ1640" s="15">
        <f t="shared" si="889"/>
        <v>129970.61352831568</v>
      </c>
      <c r="AR1640" s="15">
        <f t="shared" si="890"/>
        <v>0</v>
      </c>
      <c r="AS1640" s="15"/>
      <c r="AT1640" s="15"/>
      <c r="AU1640" s="51">
        <f t="shared" si="880"/>
        <v>973.5</v>
      </c>
      <c r="AV1640" s="51">
        <f t="shared" ca="1" si="881"/>
        <v>59867.170250650757</v>
      </c>
      <c r="AW1640" s="51">
        <f t="shared" ca="1" si="891"/>
        <v>0</v>
      </c>
      <c r="AX1640" s="15">
        <f t="shared" ca="1" si="892"/>
        <v>6500.5291356755188</v>
      </c>
      <c r="AY1640" s="51">
        <f t="shared" ca="1" si="893"/>
        <v>-228.93993390393396</v>
      </c>
      <c r="AZ1640" s="52">
        <f t="shared" ca="1" si="882"/>
        <v>0</v>
      </c>
      <c r="BA1640" s="52">
        <f t="shared" ca="1" si="883"/>
        <v>0</v>
      </c>
      <c r="BB1640" s="52">
        <f t="shared" si="894"/>
        <v>0</v>
      </c>
      <c r="BC1640" s="39">
        <f t="shared" si="895"/>
        <v>0</v>
      </c>
      <c r="BD1640" s="51">
        <f t="shared" ca="1" si="896"/>
        <v>0</v>
      </c>
      <c r="BE1640" s="15">
        <f t="shared" ca="1" si="897"/>
        <v>136242.20273008727</v>
      </c>
      <c r="BF1640" s="62">
        <v>-70731.690918864348</v>
      </c>
      <c r="BG1640" s="15">
        <f t="shared" ca="1" si="898"/>
        <v>2692543.8842211324</v>
      </c>
      <c r="BH1640" s="15"/>
      <c r="BI1640" s="15"/>
    </row>
    <row r="1641" spans="1:61" ht="11.25" x14ac:dyDescent="0.2">
      <c r="A1641" s="60">
        <v>61765</v>
      </c>
      <c r="B1641" s="20"/>
      <c r="C1641" s="20">
        <v>1</v>
      </c>
      <c r="D1641" s="20">
        <f t="shared" si="884"/>
        <v>6</v>
      </c>
      <c r="E1641" s="47">
        <f t="shared" si="899"/>
        <v>4</v>
      </c>
      <c r="F1641" s="47">
        <f t="shared" si="900"/>
        <v>64</v>
      </c>
      <c r="G1641" s="61" t="s">
        <v>1721</v>
      </c>
      <c r="H1641" s="61">
        <v>4917</v>
      </c>
      <c r="I1641" s="48"/>
      <c r="J1641" s="29">
        <f t="shared" si="885"/>
        <v>7925.9104477611936</v>
      </c>
      <c r="K1641" s="125">
        <v>345205</v>
      </c>
      <c r="L1641" s="125">
        <v>1744305.3</v>
      </c>
      <c r="M1641" s="125">
        <v>39258</v>
      </c>
      <c r="N1641" s="126">
        <f t="shared" si="867"/>
        <v>968084.66700000002</v>
      </c>
      <c r="O1641" s="126">
        <f t="shared" ca="1" si="868"/>
        <v>1439183.2713637699</v>
      </c>
      <c r="P1641" s="126">
        <f t="shared" ca="1" si="869"/>
        <v>141330</v>
      </c>
      <c r="Q1641" s="49">
        <f t="shared" si="886"/>
        <v>1</v>
      </c>
      <c r="R1641" s="49">
        <f t="shared" si="887"/>
        <v>0</v>
      </c>
      <c r="S1641" s="49">
        <f ca="1">OFFSET(V!$B$7,D1641,Q1641)*H1641</f>
        <v>38647.620000000003</v>
      </c>
      <c r="T1641" s="49">
        <f ca="1">IF(R1641&gt;0,OFFSET(V!$I$7,D1641,R1641)*IF(R1641=1,H1641-9300,IF(R1641=2,H1641-18000,IF(R1641=3,H1641-45000,0))),0)</f>
        <v>0</v>
      </c>
      <c r="U1641" s="49">
        <f>IF(AND(I1641=1,H1641&gt;20000,H1641&lt;=45000),H1641*V!$G$7,0)+IF(AND(I1641=1,H1641&gt;45000,H1641&lt;=50000),V!$G$7/5000*(50000-H1641)*H1641,0)</f>
        <v>0</v>
      </c>
      <c r="V1641" s="50">
        <f t="shared" ca="1" si="870"/>
        <v>38647.620000000003</v>
      </c>
      <c r="W1641" s="51">
        <v>0</v>
      </c>
      <c r="X1641" s="51">
        <v>0</v>
      </c>
      <c r="Y1641" s="52">
        <v>0</v>
      </c>
      <c r="Z1641" s="52">
        <v>2.3258058597328359E-3</v>
      </c>
      <c r="AA1641" s="52">
        <v>18292</v>
      </c>
      <c r="AB1641" s="138">
        <f t="shared" si="888"/>
        <v>17292</v>
      </c>
      <c r="AC1641" s="52">
        <v>118227.75885799296</v>
      </c>
      <c r="AD1641" s="138">
        <f t="shared" si="871"/>
        <v>0</v>
      </c>
      <c r="AE1641" s="138">
        <f t="shared" si="872"/>
        <v>4917</v>
      </c>
      <c r="AF1641" s="138">
        <f t="shared" si="873"/>
        <v>0</v>
      </c>
      <c r="AG1641" s="138">
        <f t="shared" si="874"/>
        <v>0</v>
      </c>
      <c r="AH1641" s="29"/>
      <c r="AI1641" s="29"/>
      <c r="AJ1641" s="15"/>
      <c r="AK1641" s="51">
        <f t="shared" ca="1" si="875"/>
        <v>3255289.5787370238</v>
      </c>
      <c r="AL1641" s="15">
        <f t="shared" ca="1" si="876"/>
        <v>3435267.1987370239</v>
      </c>
      <c r="AM1641" s="49">
        <f t="shared" ca="1" si="877"/>
        <v>21565.629657729012</v>
      </c>
      <c r="AN1641" s="49">
        <f t="shared" ca="1" si="878"/>
        <v>0</v>
      </c>
      <c r="AO1641" s="15"/>
      <c r="AP1641" s="49">
        <f t="shared" ca="1" si="879"/>
        <v>68797.253564187122</v>
      </c>
      <c r="AQ1641" s="15">
        <f t="shared" si="889"/>
        <v>118227.75885799296</v>
      </c>
      <c r="AR1641" s="15">
        <f t="shared" si="890"/>
        <v>0</v>
      </c>
      <c r="AS1641" s="15"/>
      <c r="AT1641" s="15"/>
      <c r="AU1641" s="51">
        <f t="shared" si="880"/>
        <v>8646</v>
      </c>
      <c r="AV1641" s="51">
        <f t="shared" ca="1" si="881"/>
        <v>80252.692508846725</v>
      </c>
      <c r="AW1641" s="51">
        <f t="shared" ca="1" si="891"/>
        <v>0</v>
      </c>
      <c r="AX1641" s="15">
        <f t="shared" ca="1" si="892"/>
        <v>39468.187215040889</v>
      </c>
      <c r="AY1641" s="51">
        <f t="shared" ca="1" si="893"/>
        <v>-1390.0167176745638</v>
      </c>
      <c r="AZ1641" s="52">
        <f t="shared" ca="1" si="882"/>
        <v>0</v>
      </c>
      <c r="BA1641" s="52">
        <f t="shared" ca="1" si="883"/>
        <v>0</v>
      </c>
      <c r="BB1641" s="52">
        <f t="shared" si="894"/>
        <v>0</v>
      </c>
      <c r="BC1641" s="39">
        <f t="shared" si="895"/>
        <v>0</v>
      </c>
      <c r="BD1641" s="51">
        <f t="shared" ca="1" si="896"/>
        <v>0</v>
      </c>
      <c r="BE1641" s="15">
        <f t="shared" ca="1" si="897"/>
        <v>156305.92935535929</v>
      </c>
      <c r="BF1641" s="62">
        <v>-100796.11786971813</v>
      </c>
      <c r="BG1641" s="15">
        <f t="shared" ca="1" si="898"/>
        <v>3512342.6398803941</v>
      </c>
      <c r="BH1641" s="15"/>
      <c r="BI1641" s="15"/>
    </row>
    <row r="1642" spans="1:61" ht="11.25" x14ac:dyDescent="0.2">
      <c r="A1642" s="60">
        <v>61766</v>
      </c>
      <c r="B1642" s="20"/>
      <c r="C1642" s="20">
        <v>1</v>
      </c>
      <c r="D1642" s="20">
        <f t="shared" si="884"/>
        <v>6</v>
      </c>
      <c r="E1642" s="47">
        <f t="shared" si="899"/>
        <v>6</v>
      </c>
      <c r="F1642" s="47">
        <f t="shared" si="900"/>
        <v>66</v>
      </c>
      <c r="G1642" s="61" t="s">
        <v>1722</v>
      </c>
      <c r="H1642" s="61">
        <v>11316</v>
      </c>
      <c r="I1642" s="48"/>
      <c r="J1642" s="29">
        <f t="shared" si="885"/>
        <v>18860</v>
      </c>
      <c r="K1642" s="125">
        <v>1047665</v>
      </c>
      <c r="L1642" s="125">
        <v>9338400.9000000004</v>
      </c>
      <c r="M1642" s="125">
        <v>0</v>
      </c>
      <c r="N1642" s="126">
        <f t="shared" si="867"/>
        <v>4396295.1510000005</v>
      </c>
      <c r="O1642" s="126">
        <f t="shared" ca="1" si="868"/>
        <v>3424590.3580184523</v>
      </c>
      <c r="P1642" s="126">
        <f t="shared" ca="1" si="869"/>
        <v>0</v>
      </c>
      <c r="Q1642" s="49">
        <f t="shared" si="886"/>
        <v>2</v>
      </c>
      <c r="R1642" s="49">
        <f t="shared" si="887"/>
        <v>0</v>
      </c>
      <c r="S1642" s="49">
        <f ca="1">OFFSET(V!$B$7,D1642,Q1642)*H1642</f>
        <v>978381.36</v>
      </c>
      <c r="T1642" s="49">
        <f ca="1">IF(R1642&gt;0,OFFSET(V!$I$7,D1642,R1642)*IF(R1642=1,H1642-9300,IF(R1642=2,H1642-18000,IF(R1642=3,H1642-45000,0))),0)</f>
        <v>0</v>
      </c>
      <c r="U1642" s="49">
        <f>IF(AND(I1642=1,H1642&gt;20000,H1642&lt;=45000),H1642*V!$G$7,0)+IF(AND(I1642=1,H1642&gt;45000,H1642&lt;=50000),V!$G$7/5000*(50000-H1642)*H1642,0)</f>
        <v>0</v>
      </c>
      <c r="V1642" s="50">
        <f t="shared" ca="1" si="870"/>
        <v>978381.36</v>
      </c>
      <c r="W1642" s="51">
        <v>63073</v>
      </c>
      <c r="X1642" s="51">
        <v>0</v>
      </c>
      <c r="Y1642" s="52">
        <v>9.1323291739998889E-3</v>
      </c>
      <c r="Z1642" s="52">
        <v>1.2105428435719535E-2</v>
      </c>
      <c r="AA1642" s="52">
        <v>16993</v>
      </c>
      <c r="AB1642" s="138">
        <f t="shared" si="888"/>
        <v>15993</v>
      </c>
      <c r="AC1642" s="52">
        <v>615355.60587818839</v>
      </c>
      <c r="AD1642" s="138">
        <f t="shared" si="871"/>
        <v>1</v>
      </c>
      <c r="AE1642" s="138">
        <f t="shared" si="872"/>
        <v>0</v>
      </c>
      <c r="AF1642" s="138">
        <f t="shared" si="873"/>
        <v>11316</v>
      </c>
      <c r="AG1642" s="138">
        <f t="shared" si="874"/>
        <v>18860</v>
      </c>
      <c r="AH1642" s="29"/>
      <c r="AI1642" s="29"/>
      <c r="AJ1642" s="15"/>
      <c r="AK1642" s="51">
        <f t="shared" ca="1" si="875"/>
        <v>7746083.1609978955</v>
      </c>
      <c r="AL1642" s="15">
        <f t="shared" ca="1" si="876"/>
        <v>8787537.5209978949</v>
      </c>
      <c r="AM1642" s="49">
        <f t="shared" ca="1" si="877"/>
        <v>49631.211146402587</v>
      </c>
      <c r="AN1642" s="49">
        <f t="shared" ca="1" si="878"/>
        <v>12664.64567120848</v>
      </c>
      <c r="AO1642" s="15"/>
      <c r="AP1642" s="49">
        <f t="shared" ca="1" si="879"/>
        <v>358078.13713694212</v>
      </c>
      <c r="AQ1642" s="15">
        <f t="shared" si="889"/>
        <v>0</v>
      </c>
      <c r="AR1642" s="15">
        <f t="shared" si="890"/>
        <v>615355.60587818839</v>
      </c>
      <c r="AS1642" s="15"/>
      <c r="AT1642" s="15"/>
      <c r="AU1642" s="51">
        <f t="shared" si="880"/>
        <v>0</v>
      </c>
      <c r="AV1642" s="51">
        <f t="shared" ca="1" si="881"/>
        <v>0</v>
      </c>
      <c r="AW1642" s="51">
        <f t="shared" si="891"/>
        <v>0</v>
      </c>
      <c r="AX1642" s="15">
        <f t="shared" si="892"/>
        <v>0</v>
      </c>
      <c r="AY1642" s="51">
        <f t="shared" ca="1" si="893"/>
        <v>0</v>
      </c>
      <c r="AZ1642" s="52">
        <f t="shared" ca="1" si="882"/>
        <v>153621.3059479738</v>
      </c>
      <c r="BA1642" s="52">
        <f t="shared" ca="1" si="883"/>
        <v>122271.29505578823</v>
      </c>
      <c r="BB1642" s="52">
        <f t="shared" ca="1" si="894"/>
        <v>0</v>
      </c>
      <c r="BC1642" s="39">
        <f t="shared" ca="1" si="895"/>
        <v>18615.132262515719</v>
      </c>
      <c r="BD1642" s="51">
        <f t="shared" ca="1" si="896"/>
        <v>0</v>
      </c>
      <c r="BE1642" s="15">
        <f t="shared" ca="1" si="897"/>
        <v>633970.73814070411</v>
      </c>
      <c r="BF1642" s="62">
        <v>-355221.39337499661</v>
      </c>
      <c r="BG1642" s="15">
        <f t="shared" ca="1" si="898"/>
        <v>9128582.7225812152</v>
      </c>
      <c r="BH1642" s="15"/>
      <c r="BI1642" s="15"/>
    </row>
    <row r="1643" spans="1:61" ht="11.25" x14ac:dyDescent="0.2">
      <c r="A1643" s="60">
        <v>62007</v>
      </c>
      <c r="B1643" s="20"/>
      <c r="C1643" s="20">
        <v>1</v>
      </c>
      <c r="D1643" s="20">
        <f t="shared" si="884"/>
        <v>6</v>
      </c>
      <c r="E1643" s="47">
        <f t="shared" si="899"/>
        <v>5</v>
      </c>
      <c r="F1643" s="47">
        <f t="shared" si="900"/>
        <v>65</v>
      </c>
      <c r="G1643" s="61" t="s">
        <v>1723</v>
      </c>
      <c r="H1643" s="61">
        <v>7815</v>
      </c>
      <c r="I1643" s="48"/>
      <c r="J1643" s="29">
        <f t="shared" si="885"/>
        <v>12597.313432835821</v>
      </c>
      <c r="K1643" s="125">
        <v>771683</v>
      </c>
      <c r="L1643" s="125">
        <v>2260888.2400000002</v>
      </c>
      <c r="M1643" s="125">
        <v>0</v>
      </c>
      <c r="N1643" s="126">
        <f t="shared" si="867"/>
        <v>1437358.1736000001</v>
      </c>
      <c r="O1643" s="126">
        <f t="shared" ca="1" si="868"/>
        <v>2287414.534412825</v>
      </c>
      <c r="P1643" s="126">
        <f t="shared" ca="1" si="869"/>
        <v>255017</v>
      </c>
      <c r="Q1643" s="49">
        <f t="shared" si="886"/>
        <v>1</v>
      </c>
      <c r="R1643" s="49">
        <f t="shared" si="887"/>
        <v>0</v>
      </c>
      <c r="S1643" s="49">
        <f ca="1">OFFSET(V!$B$7,D1643,Q1643)*H1643</f>
        <v>61425.9</v>
      </c>
      <c r="T1643" s="49">
        <f ca="1">IF(R1643&gt;0,OFFSET(V!$I$7,D1643,R1643)*IF(R1643=1,H1643-9300,IF(R1643=2,H1643-18000,IF(R1643=3,H1643-45000,0))),0)</f>
        <v>0</v>
      </c>
      <c r="U1643" s="49">
        <f>IF(AND(I1643=1,H1643&gt;20000,H1643&lt;=45000),H1643*V!$G$7,0)+IF(AND(I1643=1,H1643&gt;45000,H1643&lt;=50000),V!$G$7/5000*(50000-H1643)*H1643,0)</f>
        <v>0</v>
      </c>
      <c r="V1643" s="50">
        <f t="shared" ca="1" si="870"/>
        <v>61425.9</v>
      </c>
      <c r="W1643" s="51">
        <v>51649.38</v>
      </c>
      <c r="X1643" s="51">
        <v>0</v>
      </c>
      <c r="Y1643" s="52">
        <v>5.8275562911091041E-3</v>
      </c>
      <c r="Z1643" s="52">
        <v>6.3403340515934383E-3</v>
      </c>
      <c r="AA1643" s="52">
        <v>33412</v>
      </c>
      <c r="AB1643" s="138">
        <f t="shared" si="888"/>
        <v>32412</v>
      </c>
      <c r="AC1643" s="52">
        <v>322298.39055312081</v>
      </c>
      <c r="AD1643" s="138">
        <f t="shared" si="871"/>
        <v>0</v>
      </c>
      <c r="AE1643" s="138">
        <f t="shared" si="872"/>
        <v>7815</v>
      </c>
      <c r="AF1643" s="138">
        <f t="shared" si="873"/>
        <v>0</v>
      </c>
      <c r="AG1643" s="138">
        <f t="shared" si="874"/>
        <v>0</v>
      </c>
      <c r="AH1643" s="29"/>
      <c r="AI1643" s="29"/>
      <c r="AJ1643" s="15"/>
      <c r="AK1643" s="51">
        <f t="shared" ca="1" si="875"/>
        <v>5173904.4250213224</v>
      </c>
      <c r="AL1643" s="15">
        <f t="shared" ca="1" si="876"/>
        <v>5541996.7050213227</v>
      </c>
      <c r="AM1643" s="49">
        <f t="shared" ca="1" si="877"/>
        <v>34276.061780588214</v>
      </c>
      <c r="AN1643" s="49">
        <f t="shared" ca="1" si="878"/>
        <v>8081.6113994271527</v>
      </c>
      <c r="AO1643" s="15"/>
      <c r="AP1643" s="49">
        <f t="shared" ca="1" si="879"/>
        <v>187546.85289133695</v>
      </c>
      <c r="AQ1643" s="15">
        <f t="shared" si="889"/>
        <v>322298.39055312081</v>
      </c>
      <c r="AR1643" s="15">
        <f t="shared" si="890"/>
        <v>0</v>
      </c>
      <c r="AS1643" s="15"/>
      <c r="AT1643" s="15"/>
      <c r="AU1643" s="51">
        <f t="shared" si="880"/>
        <v>16206</v>
      </c>
      <c r="AV1643" s="51">
        <f t="shared" ca="1" si="881"/>
        <v>127552.32701985705</v>
      </c>
      <c r="AW1643" s="51">
        <f t="shared" ca="1" si="891"/>
        <v>0</v>
      </c>
      <c r="AX1643" s="15">
        <f t="shared" ca="1" si="892"/>
        <v>9006.7893580732052</v>
      </c>
      <c r="AY1643" s="51">
        <f t="shared" ca="1" si="893"/>
        <v>-317.20706380768434</v>
      </c>
      <c r="AZ1643" s="52">
        <f t="shared" ca="1" si="882"/>
        <v>0</v>
      </c>
      <c r="BA1643" s="52">
        <f t="shared" ca="1" si="883"/>
        <v>0</v>
      </c>
      <c r="BB1643" s="52">
        <f t="shared" si="894"/>
        <v>0</v>
      </c>
      <c r="BC1643" s="39">
        <f t="shared" si="895"/>
        <v>0</v>
      </c>
      <c r="BD1643" s="51">
        <f t="shared" ca="1" si="896"/>
        <v>0</v>
      </c>
      <c r="BE1643" s="15">
        <f t="shared" ca="1" si="897"/>
        <v>330987.97284738632</v>
      </c>
      <c r="BF1643" s="62">
        <v>-231312.34797921017</v>
      </c>
      <c r="BG1643" s="15">
        <f t="shared" ca="1" si="898"/>
        <v>5684030.0030695135</v>
      </c>
      <c r="BH1643" s="15"/>
      <c r="BI1643" s="15"/>
    </row>
    <row r="1644" spans="1:61" ht="11.25" x14ac:dyDescent="0.2">
      <c r="A1644" s="60">
        <v>62008</v>
      </c>
      <c r="B1644" s="20"/>
      <c r="C1644" s="20">
        <v>1</v>
      </c>
      <c r="D1644" s="20">
        <f t="shared" si="884"/>
        <v>6</v>
      </c>
      <c r="E1644" s="47">
        <f t="shared" si="899"/>
        <v>3</v>
      </c>
      <c r="F1644" s="47">
        <f t="shared" si="900"/>
        <v>63</v>
      </c>
      <c r="G1644" s="61" t="s">
        <v>1724</v>
      </c>
      <c r="H1644" s="61">
        <v>1460</v>
      </c>
      <c r="I1644" s="48"/>
      <c r="J1644" s="29">
        <f t="shared" si="885"/>
        <v>2353.4328358208954</v>
      </c>
      <c r="K1644" s="125">
        <v>114026.55</v>
      </c>
      <c r="L1644" s="125">
        <v>72075.649999999994</v>
      </c>
      <c r="M1644" s="125">
        <v>35851</v>
      </c>
      <c r="N1644" s="126">
        <f t="shared" si="867"/>
        <v>146059.6195</v>
      </c>
      <c r="O1644" s="126">
        <f t="shared" ca="1" si="868"/>
        <v>427335.28090118041</v>
      </c>
      <c r="P1644" s="126">
        <f t="shared" ca="1" si="869"/>
        <v>84383</v>
      </c>
      <c r="Q1644" s="49">
        <f t="shared" si="886"/>
        <v>1</v>
      </c>
      <c r="R1644" s="49">
        <f t="shared" si="887"/>
        <v>0</v>
      </c>
      <c r="S1644" s="49">
        <f ca="1">OFFSET(V!$B$7,D1644,Q1644)*H1644</f>
        <v>11475.6</v>
      </c>
      <c r="T1644" s="49">
        <f ca="1">IF(R1644&gt;0,OFFSET(V!$I$7,D1644,R1644)*IF(R1644=1,H1644-9300,IF(R1644=2,H1644-18000,IF(R1644=3,H1644-45000,0))),0)</f>
        <v>0</v>
      </c>
      <c r="U1644" s="49">
        <f>IF(AND(I1644=1,H1644&gt;20000,H1644&lt;=45000),H1644*V!$G$7,0)+IF(AND(I1644=1,H1644&gt;45000,H1644&lt;=50000),V!$G$7/5000*(50000-H1644)*H1644,0)</f>
        <v>0</v>
      </c>
      <c r="V1644" s="50">
        <f t="shared" ca="1" si="870"/>
        <v>11475.6</v>
      </c>
      <c r="W1644" s="51">
        <v>0</v>
      </c>
      <c r="X1644" s="51">
        <v>0</v>
      </c>
      <c r="Y1644" s="52">
        <v>0</v>
      </c>
      <c r="Z1644" s="52">
        <v>5.9979151144340295E-4</v>
      </c>
      <c r="AA1644" s="52">
        <v>10672</v>
      </c>
      <c r="AB1644" s="138">
        <f t="shared" si="888"/>
        <v>9672</v>
      </c>
      <c r="AC1644" s="52">
        <v>30489.219847501539</v>
      </c>
      <c r="AD1644" s="138">
        <f t="shared" si="871"/>
        <v>0</v>
      </c>
      <c r="AE1644" s="138">
        <f t="shared" si="872"/>
        <v>1460</v>
      </c>
      <c r="AF1644" s="138">
        <f t="shared" si="873"/>
        <v>0</v>
      </c>
      <c r="AG1644" s="138">
        <f t="shared" si="874"/>
        <v>0</v>
      </c>
      <c r="AH1644" s="29"/>
      <c r="AI1644" s="29"/>
      <c r="AJ1644" s="15"/>
      <c r="AK1644" s="51">
        <f t="shared" ca="1" si="875"/>
        <v>966589.95016393228</v>
      </c>
      <c r="AL1644" s="15">
        <f t="shared" ca="1" si="876"/>
        <v>1062448.5501639324</v>
      </c>
      <c r="AM1644" s="49">
        <f t="shared" ca="1" si="877"/>
        <v>6403.4613179345861</v>
      </c>
      <c r="AN1644" s="49">
        <f t="shared" ca="1" si="878"/>
        <v>0</v>
      </c>
      <c r="AO1644" s="15"/>
      <c r="AP1644" s="49">
        <f t="shared" ca="1" si="879"/>
        <v>17741.811306279371</v>
      </c>
      <c r="AQ1644" s="15">
        <f t="shared" si="889"/>
        <v>30489.219847501539</v>
      </c>
      <c r="AR1644" s="15">
        <f t="shared" si="890"/>
        <v>0</v>
      </c>
      <c r="AS1644" s="15"/>
      <c r="AT1644" s="15"/>
      <c r="AU1644" s="51">
        <f t="shared" si="880"/>
        <v>4836</v>
      </c>
      <c r="AV1644" s="51">
        <f t="shared" ca="1" si="881"/>
        <v>23829.353480357171</v>
      </c>
      <c r="AW1644" s="51">
        <f t="shared" ca="1" si="891"/>
        <v>0</v>
      </c>
      <c r="AX1644" s="15">
        <f t="shared" ca="1" si="892"/>
        <v>15917.944939134999</v>
      </c>
      <c r="AY1644" s="51">
        <f t="shared" ca="1" si="893"/>
        <v>-560.60871141274026</v>
      </c>
      <c r="AZ1644" s="52">
        <f t="shared" ca="1" si="882"/>
        <v>0</v>
      </c>
      <c r="BA1644" s="52">
        <f t="shared" ca="1" si="883"/>
        <v>0</v>
      </c>
      <c r="BB1644" s="52">
        <f t="shared" si="894"/>
        <v>0</v>
      </c>
      <c r="BC1644" s="39">
        <f t="shared" si="895"/>
        <v>0</v>
      </c>
      <c r="BD1644" s="51">
        <f t="shared" ca="1" si="896"/>
        <v>0</v>
      </c>
      <c r="BE1644" s="15">
        <f t="shared" ca="1" si="897"/>
        <v>45846.556075223802</v>
      </c>
      <c r="BF1644" s="62">
        <v>-23494.972474899485</v>
      </c>
      <c r="BG1644" s="15">
        <f t="shared" ca="1" si="898"/>
        <v>1091203.5950821913</v>
      </c>
      <c r="BH1644" s="15"/>
      <c r="BI1644" s="15"/>
    </row>
    <row r="1645" spans="1:61" ht="11.25" x14ac:dyDescent="0.2">
      <c r="A1645" s="60">
        <v>62010</v>
      </c>
      <c r="B1645" s="20"/>
      <c r="C1645" s="20">
        <v>1</v>
      </c>
      <c r="D1645" s="20">
        <f t="shared" si="884"/>
        <v>6</v>
      </c>
      <c r="E1645" s="47">
        <f t="shared" si="899"/>
        <v>1</v>
      </c>
      <c r="F1645" s="47">
        <f t="shared" si="900"/>
        <v>61</v>
      </c>
      <c r="G1645" s="61" t="s">
        <v>1725</v>
      </c>
      <c r="H1645" s="61">
        <v>443</v>
      </c>
      <c r="I1645" s="48"/>
      <c r="J1645" s="29">
        <f t="shared" si="885"/>
        <v>714.08955223880594</v>
      </c>
      <c r="K1645" s="125">
        <v>65993.599999999991</v>
      </c>
      <c r="L1645" s="125">
        <v>34032.99</v>
      </c>
      <c r="M1645" s="125">
        <v>0</v>
      </c>
      <c r="N1645" s="126">
        <f t="shared" si="867"/>
        <v>60788.258099999992</v>
      </c>
      <c r="O1645" s="126">
        <f t="shared" ca="1" si="868"/>
        <v>129664.06125974172</v>
      </c>
      <c r="P1645" s="126">
        <f t="shared" ca="1" si="869"/>
        <v>20663</v>
      </c>
      <c r="Q1645" s="49">
        <f t="shared" si="886"/>
        <v>1</v>
      </c>
      <c r="R1645" s="49">
        <f t="shared" si="887"/>
        <v>0</v>
      </c>
      <c r="S1645" s="49">
        <f ca="1">OFFSET(V!$B$7,D1645,Q1645)*H1645</f>
        <v>3481.98</v>
      </c>
      <c r="T1645" s="49">
        <f ca="1">IF(R1645&gt;0,OFFSET(V!$I$7,D1645,R1645)*IF(R1645=1,H1645-9300,IF(R1645=2,H1645-18000,IF(R1645=3,H1645-45000,0))),0)</f>
        <v>0</v>
      </c>
      <c r="U1645" s="49">
        <f>IF(AND(I1645=1,H1645&gt;20000,H1645&lt;=45000),H1645*V!$G$7,0)+IF(AND(I1645=1,H1645&gt;45000,H1645&lt;=50000),V!$G$7/5000*(50000-H1645)*H1645,0)</f>
        <v>0</v>
      </c>
      <c r="V1645" s="50">
        <f t="shared" ca="1" si="870"/>
        <v>3481.98</v>
      </c>
      <c r="W1645" s="51">
        <v>0</v>
      </c>
      <c r="X1645" s="51">
        <v>0</v>
      </c>
      <c r="Y1645" s="52">
        <v>0</v>
      </c>
      <c r="Z1645" s="52">
        <v>9.1083941427931863E-4</v>
      </c>
      <c r="AA1645" s="52">
        <v>58966</v>
      </c>
      <c r="AB1645" s="138">
        <f t="shared" si="888"/>
        <v>57966</v>
      </c>
      <c r="AC1645" s="52">
        <v>46300.727199191388</v>
      </c>
      <c r="AD1645" s="138">
        <f t="shared" si="871"/>
        <v>0</v>
      </c>
      <c r="AE1645" s="138">
        <f t="shared" si="872"/>
        <v>443</v>
      </c>
      <c r="AF1645" s="138">
        <f t="shared" si="873"/>
        <v>0</v>
      </c>
      <c r="AG1645" s="138">
        <f t="shared" si="874"/>
        <v>0</v>
      </c>
      <c r="AH1645" s="29"/>
      <c r="AI1645" s="29"/>
      <c r="AJ1645" s="15"/>
      <c r="AK1645" s="51">
        <f t="shared" ca="1" si="875"/>
        <v>293287.22460453562</v>
      </c>
      <c r="AL1645" s="15">
        <f t="shared" ca="1" si="876"/>
        <v>317432.2046045356</v>
      </c>
      <c r="AM1645" s="49">
        <f t="shared" ca="1" si="877"/>
        <v>1942.9680574280972</v>
      </c>
      <c r="AN1645" s="49">
        <f t="shared" ca="1" si="878"/>
        <v>0</v>
      </c>
      <c r="AO1645" s="15"/>
      <c r="AP1645" s="49">
        <f t="shared" ca="1" si="879"/>
        <v>26942.597069399446</v>
      </c>
      <c r="AQ1645" s="15">
        <f t="shared" si="889"/>
        <v>46300.727199191388</v>
      </c>
      <c r="AR1645" s="15">
        <f t="shared" si="890"/>
        <v>0</v>
      </c>
      <c r="AS1645" s="15"/>
      <c r="AT1645" s="15"/>
      <c r="AU1645" s="51">
        <f t="shared" si="880"/>
        <v>28983</v>
      </c>
      <c r="AV1645" s="51">
        <f t="shared" ca="1" si="881"/>
        <v>7230.4134190398818</v>
      </c>
      <c r="AW1645" s="51">
        <f t="shared" ca="1" si="891"/>
        <v>0</v>
      </c>
      <c r="AX1645" s="15">
        <f t="shared" ca="1" si="892"/>
        <v>16855.283289247942</v>
      </c>
      <c r="AY1645" s="51">
        <f t="shared" ca="1" si="893"/>
        <v>-593.62051328941618</v>
      </c>
      <c r="AZ1645" s="52">
        <f t="shared" ca="1" si="882"/>
        <v>0</v>
      </c>
      <c r="BA1645" s="52">
        <f t="shared" ca="1" si="883"/>
        <v>0</v>
      </c>
      <c r="BB1645" s="52">
        <f t="shared" si="894"/>
        <v>0</v>
      </c>
      <c r="BC1645" s="39">
        <f t="shared" si="895"/>
        <v>0</v>
      </c>
      <c r="BD1645" s="51">
        <f t="shared" ca="1" si="896"/>
        <v>0</v>
      </c>
      <c r="BE1645" s="15">
        <f t="shared" ca="1" si="897"/>
        <v>62562.389975149912</v>
      </c>
      <c r="BF1645" s="62">
        <v>-12516.822925014098</v>
      </c>
      <c r="BG1645" s="15">
        <f t="shared" ca="1" si="898"/>
        <v>369420.73971209954</v>
      </c>
      <c r="BH1645" s="15"/>
      <c r="BI1645" s="15"/>
    </row>
    <row r="1646" spans="1:61" ht="11.25" x14ac:dyDescent="0.2">
      <c r="A1646" s="60">
        <v>62014</v>
      </c>
      <c r="B1646" s="20"/>
      <c r="C1646" s="20">
        <v>1</v>
      </c>
      <c r="D1646" s="20">
        <f t="shared" si="884"/>
        <v>6</v>
      </c>
      <c r="E1646" s="47">
        <f t="shared" si="899"/>
        <v>3</v>
      </c>
      <c r="F1646" s="47">
        <f t="shared" si="900"/>
        <v>63</v>
      </c>
      <c r="G1646" s="61" t="s">
        <v>1726</v>
      </c>
      <c r="H1646" s="61">
        <v>1815</v>
      </c>
      <c r="I1646" s="48"/>
      <c r="J1646" s="29">
        <f t="shared" si="885"/>
        <v>2925.6716417910447</v>
      </c>
      <c r="K1646" s="125">
        <v>176415.35</v>
      </c>
      <c r="L1646" s="125">
        <v>320460.95</v>
      </c>
      <c r="M1646" s="125">
        <v>0</v>
      </c>
      <c r="N1646" s="126">
        <f t="shared" si="867"/>
        <v>251998.82250000001</v>
      </c>
      <c r="O1646" s="126">
        <f t="shared" ca="1" si="868"/>
        <v>531242.14714770031</v>
      </c>
      <c r="P1646" s="126">
        <f t="shared" ca="1" si="869"/>
        <v>83773</v>
      </c>
      <c r="Q1646" s="49">
        <f t="shared" si="886"/>
        <v>1</v>
      </c>
      <c r="R1646" s="49">
        <f t="shared" si="887"/>
        <v>0</v>
      </c>
      <c r="S1646" s="49">
        <f ca="1">OFFSET(V!$B$7,D1646,Q1646)*H1646</f>
        <v>14265.900000000001</v>
      </c>
      <c r="T1646" s="49">
        <f ca="1">IF(R1646&gt;0,OFFSET(V!$I$7,D1646,R1646)*IF(R1646=1,H1646-9300,IF(R1646=2,H1646-18000,IF(R1646=3,H1646-45000,0))),0)</f>
        <v>0</v>
      </c>
      <c r="U1646" s="49">
        <f>IF(AND(I1646=1,H1646&gt;20000,H1646&lt;=45000),H1646*V!$G$7,0)+IF(AND(I1646=1,H1646&gt;45000,H1646&lt;=50000),V!$G$7/5000*(50000-H1646)*H1646,0)</f>
        <v>0</v>
      </c>
      <c r="V1646" s="50">
        <f t="shared" ca="1" si="870"/>
        <v>14265.900000000001</v>
      </c>
      <c r="W1646" s="51">
        <v>0</v>
      </c>
      <c r="X1646" s="51">
        <v>0</v>
      </c>
      <c r="Y1646" s="52">
        <v>0</v>
      </c>
      <c r="Z1646" s="52">
        <v>8.4662169804832778E-4</v>
      </c>
      <c r="AA1646" s="52">
        <v>0</v>
      </c>
      <c r="AB1646" s="138">
        <f t="shared" si="888"/>
        <v>0</v>
      </c>
      <c r="AC1646" s="52">
        <v>43036.346108569865</v>
      </c>
      <c r="AD1646" s="138">
        <f t="shared" si="871"/>
        <v>0</v>
      </c>
      <c r="AE1646" s="138">
        <f t="shared" si="872"/>
        <v>1815</v>
      </c>
      <c r="AF1646" s="138">
        <f t="shared" si="873"/>
        <v>0</v>
      </c>
      <c r="AG1646" s="138">
        <f t="shared" si="874"/>
        <v>0</v>
      </c>
      <c r="AH1646" s="29"/>
      <c r="AI1646" s="29"/>
      <c r="AJ1646" s="15"/>
      <c r="AK1646" s="51">
        <f t="shared" ca="1" si="875"/>
        <v>1201616.9585942035</v>
      </c>
      <c r="AL1646" s="15">
        <f t="shared" ca="1" si="876"/>
        <v>1299655.8585942034</v>
      </c>
      <c r="AM1646" s="49">
        <f t="shared" ca="1" si="877"/>
        <v>7960.4673233227904</v>
      </c>
      <c r="AN1646" s="49">
        <f t="shared" ca="1" si="878"/>
        <v>0</v>
      </c>
      <c r="AO1646" s="15"/>
      <c r="AP1646" s="49">
        <f t="shared" ca="1" si="879"/>
        <v>25043.039336165435</v>
      </c>
      <c r="AQ1646" s="15">
        <f t="shared" si="889"/>
        <v>43036.346108569865</v>
      </c>
      <c r="AR1646" s="15">
        <f t="shared" si="890"/>
        <v>0</v>
      </c>
      <c r="AS1646" s="15"/>
      <c r="AT1646" s="15"/>
      <c r="AU1646" s="51">
        <f t="shared" si="880"/>
        <v>0</v>
      </c>
      <c r="AV1646" s="51">
        <f t="shared" ca="1" si="881"/>
        <v>29623.477100581003</v>
      </c>
      <c r="AW1646" s="51">
        <f t="shared" ca="1" si="891"/>
        <v>0</v>
      </c>
      <c r="AX1646" s="15">
        <f t="shared" ca="1" si="892"/>
        <v>11630.170328176573</v>
      </c>
      <c r="AY1646" s="51">
        <f t="shared" ca="1" si="893"/>
        <v>-409.59902965615225</v>
      </c>
      <c r="AZ1646" s="52">
        <f t="shared" ca="1" si="882"/>
        <v>0</v>
      </c>
      <c r="BA1646" s="52">
        <f t="shared" ca="1" si="883"/>
        <v>0</v>
      </c>
      <c r="BB1646" s="52">
        <f t="shared" si="894"/>
        <v>0</v>
      </c>
      <c r="BC1646" s="39">
        <f t="shared" si="895"/>
        <v>0</v>
      </c>
      <c r="BD1646" s="51">
        <f t="shared" ca="1" si="896"/>
        <v>0</v>
      </c>
      <c r="BE1646" s="15">
        <f t="shared" ca="1" si="897"/>
        <v>54256.917407090288</v>
      </c>
      <c r="BF1646" s="62">
        <v>-34839.304351245832</v>
      </c>
      <c r="BG1646" s="15">
        <f t="shared" ca="1" si="898"/>
        <v>1327033.9389733707</v>
      </c>
      <c r="BH1646" s="15"/>
      <c r="BI1646" s="15"/>
    </row>
    <row r="1647" spans="1:61" ht="11.25" x14ac:dyDescent="0.2">
      <c r="A1647" s="60">
        <v>62021</v>
      </c>
      <c r="B1647" s="20"/>
      <c r="C1647" s="20">
        <v>1</v>
      </c>
      <c r="D1647" s="20">
        <f t="shared" si="884"/>
        <v>6</v>
      </c>
      <c r="E1647" s="47">
        <f t="shared" si="899"/>
        <v>1</v>
      </c>
      <c r="F1647" s="47">
        <f t="shared" si="900"/>
        <v>61</v>
      </c>
      <c r="G1647" s="61" t="s">
        <v>1727</v>
      </c>
      <c r="H1647" s="61">
        <v>486</v>
      </c>
      <c r="I1647" s="48"/>
      <c r="J1647" s="29">
        <f t="shared" si="885"/>
        <v>783.40298507462683</v>
      </c>
      <c r="K1647" s="125">
        <v>35865.700000000004</v>
      </c>
      <c r="L1647" s="125">
        <v>5230.8999999999996</v>
      </c>
      <c r="M1647" s="125">
        <v>32771</v>
      </c>
      <c r="N1647" s="126">
        <f t="shared" si="867"/>
        <v>60634.355000000003</v>
      </c>
      <c r="O1647" s="126">
        <f t="shared" ca="1" si="868"/>
        <v>142249.96336847512</v>
      </c>
      <c r="P1647" s="126">
        <f t="shared" ca="1" si="869"/>
        <v>24485</v>
      </c>
      <c r="Q1647" s="49">
        <f t="shared" si="886"/>
        <v>1</v>
      </c>
      <c r="R1647" s="49">
        <f t="shared" si="887"/>
        <v>0</v>
      </c>
      <c r="S1647" s="49">
        <f ca="1">OFFSET(V!$B$7,D1647,Q1647)*H1647</f>
        <v>3819.96</v>
      </c>
      <c r="T1647" s="49">
        <f ca="1">IF(R1647&gt;0,OFFSET(V!$I$7,D1647,R1647)*IF(R1647=1,H1647-9300,IF(R1647=2,H1647-18000,IF(R1647=3,H1647-45000,0))),0)</f>
        <v>0</v>
      </c>
      <c r="U1647" s="49">
        <f>IF(AND(I1647=1,H1647&gt;20000,H1647&lt;=45000),H1647*V!$G$7,0)+IF(AND(I1647=1,H1647&gt;45000,H1647&lt;=50000),V!$G$7/5000*(50000-H1647)*H1647,0)</f>
        <v>0</v>
      </c>
      <c r="V1647" s="50">
        <f t="shared" ca="1" si="870"/>
        <v>3819.96</v>
      </c>
      <c r="W1647" s="51">
        <v>0</v>
      </c>
      <c r="X1647" s="51">
        <v>0</v>
      </c>
      <c r="Y1647" s="52">
        <v>0</v>
      </c>
      <c r="Z1647" s="52">
        <v>2.5407265196499435E-4</v>
      </c>
      <c r="AA1647" s="52">
        <v>7995</v>
      </c>
      <c r="AB1647" s="138">
        <f t="shared" si="888"/>
        <v>6995</v>
      </c>
      <c r="AC1647" s="52">
        <v>12915.282719417786</v>
      </c>
      <c r="AD1647" s="138">
        <f t="shared" si="871"/>
        <v>0</v>
      </c>
      <c r="AE1647" s="138">
        <f t="shared" si="872"/>
        <v>486</v>
      </c>
      <c r="AF1647" s="138">
        <f t="shared" si="873"/>
        <v>0</v>
      </c>
      <c r="AG1647" s="138">
        <f t="shared" si="874"/>
        <v>0</v>
      </c>
      <c r="AH1647" s="29"/>
      <c r="AI1647" s="29"/>
      <c r="AJ1647" s="15"/>
      <c r="AK1647" s="51">
        <f t="shared" ca="1" si="875"/>
        <v>321755.28478059662</v>
      </c>
      <c r="AL1647" s="15">
        <f t="shared" ca="1" si="876"/>
        <v>350060.24478059664</v>
      </c>
      <c r="AM1647" s="49">
        <f t="shared" ca="1" si="877"/>
        <v>2131.5631510384992</v>
      </c>
      <c r="AN1647" s="49">
        <f t="shared" ca="1" si="878"/>
        <v>0</v>
      </c>
      <c r="AO1647" s="15"/>
      <c r="AP1647" s="49">
        <f t="shared" ca="1" si="879"/>
        <v>7515.459894390774</v>
      </c>
      <c r="AQ1647" s="15">
        <f t="shared" si="889"/>
        <v>12915.282719417786</v>
      </c>
      <c r="AR1647" s="15">
        <f t="shared" si="890"/>
        <v>0</v>
      </c>
      <c r="AS1647" s="15"/>
      <c r="AT1647" s="15"/>
      <c r="AU1647" s="51">
        <f t="shared" si="880"/>
        <v>3497.5</v>
      </c>
      <c r="AV1647" s="51">
        <f t="shared" ca="1" si="881"/>
        <v>7932.23684346136</v>
      </c>
      <c r="AW1647" s="51">
        <f t="shared" ca="1" si="891"/>
        <v>0</v>
      </c>
      <c r="AX1647" s="15">
        <f t="shared" ca="1" si="892"/>
        <v>6029.9140184343469</v>
      </c>
      <c r="AY1647" s="51">
        <f t="shared" ca="1" si="893"/>
        <v>-212.36549948688253</v>
      </c>
      <c r="AZ1647" s="52">
        <f t="shared" ca="1" si="882"/>
        <v>0</v>
      </c>
      <c r="BA1647" s="52">
        <f t="shared" ca="1" si="883"/>
        <v>0</v>
      </c>
      <c r="BB1647" s="52">
        <f t="shared" si="894"/>
        <v>0</v>
      </c>
      <c r="BC1647" s="39">
        <f t="shared" si="895"/>
        <v>0</v>
      </c>
      <c r="BD1647" s="51">
        <f t="shared" ca="1" si="896"/>
        <v>0</v>
      </c>
      <c r="BE1647" s="15">
        <f t="shared" ca="1" si="897"/>
        <v>18732.831238365252</v>
      </c>
      <c r="BF1647" s="62">
        <v>-9241.6642966933341</v>
      </c>
      <c r="BG1647" s="15">
        <f t="shared" ca="1" si="898"/>
        <v>361682.97487330704</v>
      </c>
      <c r="BH1647" s="15"/>
      <c r="BI1647" s="15"/>
    </row>
    <row r="1648" spans="1:61" ht="11.25" x14ac:dyDescent="0.2">
      <c r="A1648" s="60">
        <v>62026</v>
      </c>
      <c r="B1648" s="20"/>
      <c r="C1648" s="20">
        <v>1</v>
      </c>
      <c r="D1648" s="20">
        <f t="shared" si="884"/>
        <v>6</v>
      </c>
      <c r="E1648" s="47">
        <f t="shared" si="899"/>
        <v>2</v>
      </c>
      <c r="F1648" s="47">
        <f t="shared" si="900"/>
        <v>62</v>
      </c>
      <c r="G1648" s="61" t="s">
        <v>1728</v>
      </c>
      <c r="H1648" s="61">
        <v>860</v>
      </c>
      <c r="I1648" s="48"/>
      <c r="J1648" s="29">
        <f t="shared" si="885"/>
        <v>1386.2686567164178</v>
      </c>
      <c r="K1648" s="125">
        <v>66240</v>
      </c>
      <c r="L1648" s="125">
        <v>123677.97</v>
      </c>
      <c r="M1648" s="125">
        <v>12792</v>
      </c>
      <c r="N1648" s="126">
        <f t="shared" si="867"/>
        <v>108719.2083</v>
      </c>
      <c r="O1648" s="126">
        <f t="shared" ca="1" si="868"/>
        <v>251718.04217466788</v>
      </c>
      <c r="P1648" s="126">
        <f t="shared" ca="1" si="869"/>
        <v>42900</v>
      </c>
      <c r="Q1648" s="49">
        <f t="shared" si="886"/>
        <v>1</v>
      </c>
      <c r="R1648" s="49">
        <f t="shared" si="887"/>
        <v>0</v>
      </c>
      <c r="S1648" s="49">
        <f ca="1">OFFSET(V!$B$7,D1648,Q1648)*H1648</f>
        <v>6759.6</v>
      </c>
      <c r="T1648" s="49">
        <f ca="1">IF(R1648&gt;0,OFFSET(V!$I$7,D1648,R1648)*IF(R1648=1,H1648-9300,IF(R1648=2,H1648-18000,IF(R1648=3,H1648-45000,0))),0)</f>
        <v>0</v>
      </c>
      <c r="U1648" s="49">
        <f>IF(AND(I1648=1,H1648&gt;20000,H1648&lt;=45000),H1648*V!$G$7,0)+IF(AND(I1648=1,H1648&gt;45000,H1648&lt;=50000),V!$G$7/5000*(50000-H1648)*H1648,0)</f>
        <v>0</v>
      </c>
      <c r="V1648" s="50">
        <f t="shared" ca="1" si="870"/>
        <v>6759.6</v>
      </c>
      <c r="W1648" s="51">
        <v>0</v>
      </c>
      <c r="X1648" s="51">
        <v>0</v>
      </c>
      <c r="Y1648" s="52">
        <v>0</v>
      </c>
      <c r="Z1648" s="52">
        <v>5.7643376279054145E-4</v>
      </c>
      <c r="AA1648" s="52">
        <v>0</v>
      </c>
      <c r="AB1648" s="138">
        <f t="shared" si="888"/>
        <v>0</v>
      </c>
      <c r="AC1648" s="52">
        <v>29301.874711345881</v>
      </c>
      <c r="AD1648" s="138">
        <f t="shared" si="871"/>
        <v>0</v>
      </c>
      <c r="AE1648" s="138">
        <f t="shared" si="872"/>
        <v>860</v>
      </c>
      <c r="AF1648" s="138">
        <f t="shared" si="873"/>
        <v>0</v>
      </c>
      <c r="AG1648" s="138">
        <f t="shared" si="874"/>
        <v>0</v>
      </c>
      <c r="AH1648" s="29"/>
      <c r="AI1648" s="29"/>
      <c r="AJ1648" s="15"/>
      <c r="AK1648" s="51">
        <f t="shared" ca="1" si="875"/>
        <v>569361.20352122036</v>
      </c>
      <c r="AL1648" s="15">
        <f t="shared" ca="1" si="876"/>
        <v>619020.80352122034</v>
      </c>
      <c r="AM1648" s="49">
        <f t="shared" ca="1" si="877"/>
        <v>3771.9018722080441</v>
      </c>
      <c r="AN1648" s="49">
        <f t="shared" ca="1" si="878"/>
        <v>0</v>
      </c>
      <c r="AO1648" s="15"/>
      <c r="AP1648" s="49">
        <f t="shared" ca="1" si="879"/>
        <v>17050.889942385285</v>
      </c>
      <c r="AQ1648" s="15">
        <f t="shared" si="889"/>
        <v>29301.874711345881</v>
      </c>
      <c r="AR1648" s="15">
        <f t="shared" si="890"/>
        <v>0</v>
      </c>
      <c r="AS1648" s="15"/>
      <c r="AT1648" s="15"/>
      <c r="AU1648" s="51">
        <f t="shared" si="880"/>
        <v>0</v>
      </c>
      <c r="AV1648" s="51">
        <f t="shared" ca="1" si="881"/>
        <v>14036.468488429568</v>
      </c>
      <c r="AW1648" s="51">
        <f t="shared" ca="1" si="891"/>
        <v>0</v>
      </c>
      <c r="AX1648" s="15">
        <f t="shared" ca="1" si="892"/>
        <v>1785.4837194689717</v>
      </c>
      <c r="AY1648" s="51">
        <f t="shared" ca="1" si="893"/>
        <v>-62.882346373684605</v>
      </c>
      <c r="AZ1648" s="52">
        <f t="shared" ca="1" si="882"/>
        <v>0</v>
      </c>
      <c r="BA1648" s="52">
        <f t="shared" ca="1" si="883"/>
        <v>0</v>
      </c>
      <c r="BB1648" s="52">
        <f t="shared" si="894"/>
        <v>0</v>
      </c>
      <c r="BC1648" s="39">
        <f t="shared" si="895"/>
        <v>0</v>
      </c>
      <c r="BD1648" s="51">
        <f t="shared" ca="1" si="896"/>
        <v>0</v>
      </c>
      <c r="BE1648" s="15">
        <f t="shared" ca="1" si="897"/>
        <v>31024.476084441168</v>
      </c>
      <c r="BF1648" s="62">
        <v>-21676.333092002853</v>
      </c>
      <c r="BG1648" s="15">
        <f t="shared" ca="1" si="898"/>
        <v>632140.84838586661</v>
      </c>
      <c r="BH1648" s="15"/>
      <c r="BI1648" s="15"/>
    </row>
    <row r="1649" spans="1:61" ht="11.25" x14ac:dyDescent="0.2">
      <c r="A1649" s="60">
        <v>62032</v>
      </c>
      <c r="B1649" s="20"/>
      <c r="C1649" s="20">
        <v>1</v>
      </c>
      <c r="D1649" s="20">
        <f t="shared" si="884"/>
        <v>6</v>
      </c>
      <c r="E1649" s="47">
        <f t="shared" si="899"/>
        <v>3</v>
      </c>
      <c r="F1649" s="47">
        <f t="shared" si="900"/>
        <v>63</v>
      </c>
      <c r="G1649" s="61" t="s">
        <v>1729</v>
      </c>
      <c r="H1649" s="61">
        <v>1079</v>
      </c>
      <c r="I1649" s="48"/>
      <c r="J1649" s="29">
        <f t="shared" si="885"/>
        <v>1739.2835820895523</v>
      </c>
      <c r="K1649" s="125">
        <v>99898.75</v>
      </c>
      <c r="L1649" s="125">
        <v>102498.11</v>
      </c>
      <c r="M1649" s="125">
        <v>11022</v>
      </c>
      <c r="N1649" s="126">
        <f t="shared" si="867"/>
        <v>122923.36289999999</v>
      </c>
      <c r="O1649" s="126">
        <f t="shared" ca="1" si="868"/>
        <v>315818.334309845</v>
      </c>
      <c r="P1649" s="126">
        <f t="shared" ca="1" si="869"/>
        <v>57868</v>
      </c>
      <c r="Q1649" s="49">
        <f t="shared" si="886"/>
        <v>1</v>
      </c>
      <c r="R1649" s="49">
        <f t="shared" si="887"/>
        <v>0</v>
      </c>
      <c r="S1649" s="49">
        <f ca="1">OFFSET(V!$B$7,D1649,Q1649)*H1649</f>
        <v>8480.94</v>
      </c>
      <c r="T1649" s="49">
        <f ca="1">IF(R1649&gt;0,OFFSET(V!$I$7,D1649,R1649)*IF(R1649=1,H1649-9300,IF(R1649=2,H1649-18000,IF(R1649=3,H1649-45000,0))),0)</f>
        <v>0</v>
      </c>
      <c r="U1649" s="49">
        <f>IF(AND(I1649=1,H1649&gt;20000,H1649&lt;=45000),H1649*V!$G$7,0)+IF(AND(I1649=1,H1649&gt;45000,H1649&lt;=50000),V!$G$7/5000*(50000-H1649)*H1649,0)</f>
        <v>0</v>
      </c>
      <c r="V1649" s="50">
        <f t="shared" ca="1" si="870"/>
        <v>8480.94</v>
      </c>
      <c r="W1649" s="51">
        <v>0</v>
      </c>
      <c r="X1649" s="51">
        <v>0</v>
      </c>
      <c r="Y1649" s="52">
        <v>0</v>
      </c>
      <c r="Z1649" s="52">
        <v>7.939124642856437E-4</v>
      </c>
      <c r="AA1649" s="52">
        <v>0</v>
      </c>
      <c r="AB1649" s="138">
        <f t="shared" si="888"/>
        <v>0</v>
      </c>
      <c r="AC1649" s="52">
        <v>40356.97605160388</v>
      </c>
      <c r="AD1649" s="138">
        <f t="shared" si="871"/>
        <v>0</v>
      </c>
      <c r="AE1649" s="138">
        <f t="shared" si="872"/>
        <v>1079</v>
      </c>
      <c r="AF1649" s="138">
        <f t="shared" si="873"/>
        <v>0</v>
      </c>
      <c r="AG1649" s="138">
        <f t="shared" si="874"/>
        <v>0</v>
      </c>
      <c r="AH1649" s="29"/>
      <c r="AI1649" s="29"/>
      <c r="AJ1649" s="15"/>
      <c r="AK1649" s="51">
        <f t="shared" ca="1" si="875"/>
        <v>714349.69604581024</v>
      </c>
      <c r="AL1649" s="15">
        <f t="shared" ca="1" si="876"/>
        <v>780698.63604581018</v>
      </c>
      <c r="AM1649" s="49">
        <f t="shared" ca="1" si="877"/>
        <v>4732.4210698982315</v>
      </c>
      <c r="AN1649" s="49">
        <f t="shared" ca="1" si="878"/>
        <v>0</v>
      </c>
      <c r="AO1649" s="15"/>
      <c r="AP1649" s="49">
        <f t="shared" ca="1" si="879"/>
        <v>23483.902099852025</v>
      </c>
      <c r="AQ1649" s="15">
        <f t="shared" si="889"/>
        <v>40356.97605160388</v>
      </c>
      <c r="AR1649" s="15">
        <f t="shared" si="890"/>
        <v>0</v>
      </c>
      <c r="AS1649" s="15"/>
      <c r="AT1649" s="15"/>
      <c r="AU1649" s="51">
        <f t="shared" si="880"/>
        <v>0</v>
      </c>
      <c r="AV1649" s="51">
        <f t="shared" ca="1" si="881"/>
        <v>17610.871510483143</v>
      </c>
      <c r="AW1649" s="51">
        <f t="shared" ca="1" si="891"/>
        <v>0</v>
      </c>
      <c r="AX1649" s="15">
        <f t="shared" ca="1" si="892"/>
        <v>737.79755873128306</v>
      </c>
      <c r="AY1649" s="51">
        <f t="shared" ca="1" si="893"/>
        <v>-25.984242329354771</v>
      </c>
      <c r="AZ1649" s="52">
        <f t="shared" ca="1" si="882"/>
        <v>0</v>
      </c>
      <c r="BA1649" s="52">
        <f t="shared" ca="1" si="883"/>
        <v>0</v>
      </c>
      <c r="BB1649" s="52">
        <f t="shared" si="894"/>
        <v>0</v>
      </c>
      <c r="BC1649" s="39">
        <f t="shared" si="895"/>
        <v>0</v>
      </c>
      <c r="BD1649" s="51">
        <f t="shared" ca="1" si="896"/>
        <v>0</v>
      </c>
      <c r="BE1649" s="15">
        <f t="shared" ca="1" si="897"/>
        <v>41068.789368005811</v>
      </c>
      <c r="BF1649" s="62">
        <v>-25848.753493864966</v>
      </c>
      <c r="BG1649" s="15">
        <f t="shared" ca="1" si="898"/>
        <v>800651.09298984916</v>
      </c>
      <c r="BH1649" s="15"/>
      <c r="BI1649" s="15"/>
    </row>
    <row r="1650" spans="1:61" ht="11.25" x14ac:dyDescent="0.2">
      <c r="A1650" s="60">
        <v>62034</v>
      </c>
      <c r="B1650" s="20"/>
      <c r="C1650" s="20">
        <v>1</v>
      </c>
      <c r="D1650" s="20">
        <f t="shared" si="884"/>
        <v>6</v>
      </c>
      <c r="E1650" s="47">
        <f t="shared" si="899"/>
        <v>3</v>
      </c>
      <c r="F1650" s="47">
        <f t="shared" si="900"/>
        <v>63</v>
      </c>
      <c r="G1650" s="61" t="s">
        <v>1730</v>
      </c>
      <c r="H1650" s="61">
        <v>1288</v>
      </c>
      <c r="I1650" s="48"/>
      <c r="J1650" s="29">
        <f t="shared" si="885"/>
        <v>2076.1791044776119</v>
      </c>
      <c r="K1650" s="125">
        <v>99454.45</v>
      </c>
      <c r="L1650" s="125">
        <v>64182.47</v>
      </c>
      <c r="M1650" s="125">
        <v>30153</v>
      </c>
      <c r="N1650" s="126">
        <f t="shared" si="867"/>
        <v>126791.3673</v>
      </c>
      <c r="O1650" s="126">
        <f t="shared" ca="1" si="868"/>
        <v>376991.67246624682</v>
      </c>
      <c r="P1650" s="126">
        <f t="shared" ca="1" si="869"/>
        <v>75060</v>
      </c>
      <c r="Q1650" s="49">
        <f t="shared" si="886"/>
        <v>1</v>
      </c>
      <c r="R1650" s="49">
        <f t="shared" si="887"/>
        <v>0</v>
      </c>
      <c r="S1650" s="49">
        <f ca="1">OFFSET(V!$B$7,D1650,Q1650)*H1650</f>
        <v>10123.68</v>
      </c>
      <c r="T1650" s="49">
        <f ca="1">IF(R1650&gt;0,OFFSET(V!$I$7,D1650,R1650)*IF(R1650=1,H1650-9300,IF(R1650=2,H1650-18000,IF(R1650=3,H1650-45000,0))),0)</f>
        <v>0</v>
      </c>
      <c r="U1650" s="49">
        <f>IF(AND(I1650=1,H1650&gt;20000,H1650&lt;=45000),H1650*V!$G$7,0)+IF(AND(I1650=1,H1650&gt;45000,H1650&lt;=50000),V!$G$7/5000*(50000-H1650)*H1650,0)</f>
        <v>0</v>
      </c>
      <c r="V1650" s="50">
        <f t="shared" ca="1" si="870"/>
        <v>10123.68</v>
      </c>
      <c r="W1650" s="51">
        <v>0</v>
      </c>
      <c r="X1650" s="51">
        <v>0</v>
      </c>
      <c r="Y1650" s="52">
        <v>0</v>
      </c>
      <c r="Z1650" s="52">
        <v>8.2915112332528301E-4</v>
      </c>
      <c r="AA1650" s="52">
        <v>12107</v>
      </c>
      <c r="AB1650" s="138">
        <f t="shared" si="888"/>
        <v>11107</v>
      </c>
      <c r="AC1650" s="52">
        <v>42148.263860938088</v>
      </c>
      <c r="AD1650" s="138">
        <f t="shared" si="871"/>
        <v>0</v>
      </c>
      <c r="AE1650" s="138">
        <f t="shared" si="872"/>
        <v>1288</v>
      </c>
      <c r="AF1650" s="138">
        <f t="shared" si="873"/>
        <v>0</v>
      </c>
      <c r="AG1650" s="138">
        <f t="shared" si="874"/>
        <v>0</v>
      </c>
      <c r="AH1650" s="29"/>
      <c r="AI1650" s="29"/>
      <c r="AJ1650" s="15"/>
      <c r="AK1650" s="51">
        <f t="shared" ca="1" si="875"/>
        <v>852717.70945968817</v>
      </c>
      <c r="AL1650" s="15">
        <f t="shared" ca="1" si="876"/>
        <v>937901.38945968822</v>
      </c>
      <c r="AM1650" s="49">
        <f t="shared" ca="1" si="877"/>
        <v>5649.080943492977</v>
      </c>
      <c r="AN1650" s="49">
        <f t="shared" ca="1" si="878"/>
        <v>0</v>
      </c>
      <c r="AO1650" s="15"/>
      <c r="AP1650" s="49">
        <f t="shared" ca="1" si="879"/>
        <v>24526.260365081642</v>
      </c>
      <c r="AQ1650" s="15">
        <f t="shared" si="889"/>
        <v>42148.263860938088</v>
      </c>
      <c r="AR1650" s="15">
        <f t="shared" si="890"/>
        <v>0</v>
      </c>
      <c r="AS1650" s="15"/>
      <c r="AT1650" s="15"/>
      <c r="AU1650" s="51">
        <f t="shared" si="880"/>
        <v>5553.5</v>
      </c>
      <c r="AV1650" s="51">
        <f t="shared" ca="1" si="881"/>
        <v>21022.059782671258</v>
      </c>
      <c r="AW1650" s="51">
        <f t="shared" ca="1" si="891"/>
        <v>0</v>
      </c>
      <c r="AX1650" s="15">
        <f t="shared" ca="1" si="892"/>
        <v>8953.5562868148118</v>
      </c>
      <c r="AY1650" s="51">
        <f t="shared" ca="1" si="893"/>
        <v>-315.33226630104514</v>
      </c>
      <c r="AZ1650" s="52">
        <f t="shared" ca="1" si="882"/>
        <v>0</v>
      </c>
      <c r="BA1650" s="52">
        <f t="shared" ca="1" si="883"/>
        <v>0</v>
      </c>
      <c r="BB1650" s="52">
        <f t="shared" si="894"/>
        <v>0</v>
      </c>
      <c r="BC1650" s="39">
        <f t="shared" si="895"/>
        <v>0</v>
      </c>
      <c r="BD1650" s="51">
        <f t="shared" ca="1" si="896"/>
        <v>0</v>
      </c>
      <c r="BE1650" s="15">
        <f t="shared" ca="1" si="897"/>
        <v>50786.487881451852</v>
      </c>
      <c r="BF1650" s="62">
        <v>-21413.021103061325</v>
      </c>
      <c r="BG1650" s="15">
        <f t="shared" ca="1" si="898"/>
        <v>972923.93718157173</v>
      </c>
      <c r="BH1650" s="15"/>
      <c r="BI1650" s="15"/>
    </row>
    <row r="1651" spans="1:61" ht="11.25" x14ac:dyDescent="0.2">
      <c r="A1651" s="60">
        <v>62036</v>
      </c>
      <c r="B1651" s="20"/>
      <c r="C1651" s="20">
        <v>1</v>
      </c>
      <c r="D1651" s="20">
        <f t="shared" si="884"/>
        <v>6</v>
      </c>
      <c r="E1651" s="47">
        <f t="shared" si="899"/>
        <v>3</v>
      </c>
      <c r="F1651" s="47">
        <f t="shared" si="900"/>
        <v>63</v>
      </c>
      <c r="G1651" s="61" t="s">
        <v>1731</v>
      </c>
      <c r="H1651" s="61">
        <v>1389</v>
      </c>
      <c r="I1651" s="48"/>
      <c r="J1651" s="29">
        <f t="shared" si="885"/>
        <v>2238.9850746268658</v>
      </c>
      <c r="K1651" s="125">
        <v>100794.55</v>
      </c>
      <c r="L1651" s="125">
        <v>142944.64000000001</v>
      </c>
      <c r="M1651" s="125">
        <v>32075</v>
      </c>
      <c r="N1651" s="126">
        <f t="shared" si="867"/>
        <v>160395.48560000001</v>
      </c>
      <c r="O1651" s="126">
        <f t="shared" ca="1" si="868"/>
        <v>406553.90765187645</v>
      </c>
      <c r="P1651" s="126">
        <f t="shared" ca="1" si="869"/>
        <v>73848</v>
      </c>
      <c r="Q1651" s="49">
        <f t="shared" si="886"/>
        <v>1</v>
      </c>
      <c r="R1651" s="49">
        <f t="shared" si="887"/>
        <v>0</v>
      </c>
      <c r="S1651" s="49">
        <f ca="1">OFFSET(V!$B$7,D1651,Q1651)*H1651</f>
        <v>10917.54</v>
      </c>
      <c r="T1651" s="49">
        <f ca="1">IF(R1651&gt;0,OFFSET(V!$I$7,D1651,R1651)*IF(R1651=1,H1651-9300,IF(R1651=2,H1651-18000,IF(R1651=3,H1651-45000,0))),0)</f>
        <v>0</v>
      </c>
      <c r="U1651" s="49">
        <f>IF(AND(I1651=1,H1651&gt;20000,H1651&lt;=45000),H1651*V!$G$7,0)+IF(AND(I1651=1,H1651&gt;45000,H1651&lt;=50000),V!$G$7/5000*(50000-H1651)*H1651,0)</f>
        <v>0</v>
      </c>
      <c r="V1651" s="50">
        <f t="shared" ca="1" si="870"/>
        <v>10917.54</v>
      </c>
      <c r="W1651" s="51">
        <v>0</v>
      </c>
      <c r="X1651" s="51">
        <v>0</v>
      </c>
      <c r="Y1651" s="52">
        <v>0</v>
      </c>
      <c r="Z1651" s="52">
        <v>1.0773428220155984E-3</v>
      </c>
      <c r="AA1651" s="52">
        <v>0</v>
      </c>
      <c r="AB1651" s="138">
        <f t="shared" si="888"/>
        <v>0</v>
      </c>
      <c r="AC1651" s="52">
        <v>54764.599906580734</v>
      </c>
      <c r="AD1651" s="138">
        <f t="shared" si="871"/>
        <v>0</v>
      </c>
      <c r="AE1651" s="138">
        <f t="shared" si="872"/>
        <v>1389</v>
      </c>
      <c r="AF1651" s="138">
        <f t="shared" si="873"/>
        <v>0</v>
      </c>
      <c r="AG1651" s="138">
        <f t="shared" si="874"/>
        <v>0</v>
      </c>
      <c r="AH1651" s="29"/>
      <c r="AI1651" s="29"/>
      <c r="AJ1651" s="15"/>
      <c r="AK1651" s="51">
        <f t="shared" ca="1" si="875"/>
        <v>919584.5484778781</v>
      </c>
      <c r="AL1651" s="15">
        <f t="shared" ca="1" si="876"/>
        <v>1004350.0884778781</v>
      </c>
      <c r="AM1651" s="49">
        <f t="shared" ca="1" si="877"/>
        <v>6092.0601168569456</v>
      </c>
      <c r="AN1651" s="49">
        <f t="shared" ca="1" si="878"/>
        <v>0</v>
      </c>
      <c r="AO1651" s="15"/>
      <c r="AP1651" s="49">
        <f t="shared" ca="1" si="879"/>
        <v>31867.761873417054</v>
      </c>
      <c r="AQ1651" s="15">
        <f t="shared" si="889"/>
        <v>54764.599906580734</v>
      </c>
      <c r="AR1651" s="15">
        <f t="shared" si="890"/>
        <v>0</v>
      </c>
      <c r="AS1651" s="15"/>
      <c r="AT1651" s="15"/>
      <c r="AU1651" s="51">
        <f t="shared" si="880"/>
        <v>0</v>
      </c>
      <c r="AV1651" s="51">
        <f t="shared" ca="1" si="881"/>
        <v>22670.528756312404</v>
      </c>
      <c r="AW1651" s="51">
        <f t="shared" ca="1" si="891"/>
        <v>0</v>
      </c>
      <c r="AX1651" s="15">
        <f t="shared" ca="1" si="892"/>
        <v>0</v>
      </c>
      <c r="AY1651" s="51">
        <f t="shared" ca="1" si="893"/>
        <v>0</v>
      </c>
      <c r="AZ1651" s="52">
        <f t="shared" ca="1" si="882"/>
        <v>0</v>
      </c>
      <c r="BA1651" s="52">
        <f t="shared" ca="1" si="883"/>
        <v>0</v>
      </c>
      <c r="BB1651" s="52">
        <f t="shared" si="894"/>
        <v>0</v>
      </c>
      <c r="BC1651" s="39">
        <f t="shared" si="895"/>
        <v>0</v>
      </c>
      <c r="BD1651" s="51">
        <f t="shared" ca="1" si="896"/>
        <v>0</v>
      </c>
      <c r="BE1651" s="15">
        <f t="shared" ca="1" si="897"/>
        <v>54538.290629729454</v>
      </c>
      <c r="BF1651" s="62">
        <v>-31196.452720793386</v>
      </c>
      <c r="BG1651" s="15">
        <f t="shared" ca="1" si="898"/>
        <v>1033783.9865036712</v>
      </c>
      <c r="BH1651" s="15"/>
      <c r="BI1651" s="15"/>
    </row>
    <row r="1652" spans="1:61" ht="11.25" x14ac:dyDescent="0.2">
      <c r="A1652" s="60">
        <v>62038</v>
      </c>
      <c r="B1652" s="20"/>
      <c r="C1652" s="20">
        <v>1</v>
      </c>
      <c r="D1652" s="20">
        <f t="shared" si="884"/>
        <v>6</v>
      </c>
      <c r="E1652" s="47">
        <f t="shared" si="899"/>
        <v>5</v>
      </c>
      <c r="F1652" s="47">
        <f t="shared" si="900"/>
        <v>65</v>
      </c>
      <c r="G1652" s="61" t="s">
        <v>1732</v>
      </c>
      <c r="H1652" s="61">
        <v>7308</v>
      </c>
      <c r="I1652" s="48"/>
      <c r="J1652" s="29">
        <f t="shared" si="885"/>
        <v>11780.059701492537</v>
      </c>
      <c r="K1652" s="125">
        <v>725429.45000000007</v>
      </c>
      <c r="L1652" s="125">
        <v>3893039.14</v>
      </c>
      <c r="M1652" s="125">
        <v>0</v>
      </c>
      <c r="N1652" s="126">
        <f t="shared" si="867"/>
        <v>2040594.4686000003</v>
      </c>
      <c r="O1652" s="126">
        <f t="shared" ca="1" si="868"/>
        <v>2139017.9676889223</v>
      </c>
      <c r="P1652" s="126">
        <f t="shared" ca="1" si="869"/>
        <v>29527</v>
      </c>
      <c r="Q1652" s="49">
        <f t="shared" si="886"/>
        <v>1</v>
      </c>
      <c r="R1652" s="49">
        <f t="shared" si="887"/>
        <v>0</v>
      </c>
      <c r="S1652" s="49">
        <f ca="1">OFFSET(V!$B$7,D1652,Q1652)*H1652</f>
        <v>57440.880000000005</v>
      </c>
      <c r="T1652" s="49">
        <f ca="1">IF(R1652&gt;0,OFFSET(V!$I$7,D1652,R1652)*IF(R1652=1,H1652-9300,IF(R1652=2,H1652-18000,IF(R1652=3,H1652-45000,0))),0)</f>
        <v>0</v>
      </c>
      <c r="U1652" s="49">
        <f>IF(AND(I1652=1,H1652&gt;20000,H1652&lt;=45000),H1652*V!$G$7,0)+IF(AND(I1652=1,H1652&gt;45000,H1652&lt;=50000),V!$G$7/5000*(50000-H1652)*H1652,0)</f>
        <v>0</v>
      </c>
      <c r="V1652" s="50">
        <f t="shared" ca="1" si="870"/>
        <v>57440.880000000005</v>
      </c>
      <c r="W1652" s="51">
        <v>47474.039999999994</v>
      </c>
      <c r="X1652" s="51">
        <v>0</v>
      </c>
      <c r="Y1652" s="52">
        <v>3.547910948259409E-3</v>
      </c>
      <c r="Z1652" s="52">
        <v>8.4335106690112804E-3</v>
      </c>
      <c r="AA1652" s="52">
        <v>20326</v>
      </c>
      <c r="AB1652" s="138">
        <f t="shared" si="888"/>
        <v>19326</v>
      </c>
      <c r="AC1652" s="52">
        <v>428700.90017604048</v>
      </c>
      <c r="AD1652" s="138">
        <f t="shared" si="871"/>
        <v>0</v>
      </c>
      <c r="AE1652" s="138">
        <f t="shared" si="872"/>
        <v>7308</v>
      </c>
      <c r="AF1652" s="138">
        <f t="shared" si="873"/>
        <v>0</v>
      </c>
      <c r="AG1652" s="138">
        <f t="shared" si="874"/>
        <v>0</v>
      </c>
      <c r="AH1652" s="29"/>
      <c r="AI1652" s="29"/>
      <c r="AJ1652" s="15"/>
      <c r="AK1652" s="51">
        <f t="shared" ca="1" si="875"/>
        <v>4838246.1341082305</v>
      </c>
      <c r="AL1652" s="15">
        <f t="shared" ca="1" si="876"/>
        <v>4972688.0541082304</v>
      </c>
      <c r="AM1652" s="49">
        <f t="shared" ca="1" si="877"/>
        <v>32052.394048949285</v>
      </c>
      <c r="AN1652" s="49">
        <f t="shared" ca="1" si="878"/>
        <v>4920.2163190342353</v>
      </c>
      <c r="AO1652" s="15"/>
      <c r="AP1652" s="49">
        <f t="shared" ca="1" si="879"/>
        <v>249462.94184627</v>
      </c>
      <c r="AQ1652" s="15">
        <f t="shared" si="889"/>
        <v>428700.90017604048</v>
      </c>
      <c r="AR1652" s="15">
        <f t="shared" si="890"/>
        <v>0</v>
      </c>
      <c r="AS1652" s="15"/>
      <c r="AT1652" s="15"/>
      <c r="AU1652" s="51">
        <f t="shared" si="880"/>
        <v>9663</v>
      </c>
      <c r="AV1652" s="51">
        <f t="shared" ca="1" si="881"/>
        <v>119277.33920167823</v>
      </c>
      <c r="AW1652" s="51">
        <f t="shared" ca="1" si="891"/>
        <v>7427.5291104881908</v>
      </c>
      <c r="AX1652" s="15">
        <f t="shared" ca="1" si="892"/>
        <v>0</v>
      </c>
      <c r="AY1652" s="51">
        <f t="shared" ca="1" si="893"/>
        <v>0</v>
      </c>
      <c r="AZ1652" s="52">
        <f t="shared" ca="1" si="882"/>
        <v>0</v>
      </c>
      <c r="BA1652" s="52">
        <f t="shared" ca="1" si="883"/>
        <v>0</v>
      </c>
      <c r="BB1652" s="52">
        <f t="shared" si="894"/>
        <v>0</v>
      </c>
      <c r="BC1652" s="39">
        <f t="shared" si="895"/>
        <v>0</v>
      </c>
      <c r="BD1652" s="51">
        <f t="shared" ca="1" si="896"/>
        <v>0</v>
      </c>
      <c r="BE1652" s="15">
        <f t="shared" ca="1" si="897"/>
        <v>385830.81015843642</v>
      </c>
      <c r="BF1652" s="62">
        <v>-252385.58660740647</v>
      </c>
      <c r="BG1652" s="15">
        <f t="shared" ca="1" si="898"/>
        <v>5143105.8880272433</v>
      </c>
      <c r="BH1652" s="15"/>
      <c r="BI1652" s="15"/>
    </row>
    <row r="1653" spans="1:61" ht="11.25" x14ac:dyDescent="0.2">
      <c r="A1653" s="60">
        <v>62039</v>
      </c>
      <c r="B1653" s="20"/>
      <c r="C1653" s="20">
        <v>1</v>
      </c>
      <c r="D1653" s="20">
        <f t="shared" si="884"/>
        <v>6</v>
      </c>
      <c r="E1653" s="47">
        <f t="shared" si="899"/>
        <v>3</v>
      </c>
      <c r="F1653" s="47">
        <f t="shared" si="900"/>
        <v>63</v>
      </c>
      <c r="G1653" s="61" t="s">
        <v>1733</v>
      </c>
      <c r="H1653" s="61">
        <v>1837</v>
      </c>
      <c r="I1653" s="48"/>
      <c r="J1653" s="29">
        <f t="shared" si="885"/>
        <v>2961.1343283582091</v>
      </c>
      <c r="K1653" s="125">
        <v>148342.70000000001</v>
      </c>
      <c r="L1653" s="125">
        <v>184523.88</v>
      </c>
      <c r="M1653" s="125">
        <v>33034</v>
      </c>
      <c r="N1653" s="126">
        <f t="shared" si="867"/>
        <v>211805.05720000001</v>
      </c>
      <c r="O1653" s="126">
        <f t="shared" ca="1" si="868"/>
        <v>537681.44590100576</v>
      </c>
      <c r="P1653" s="126">
        <f t="shared" ca="1" si="869"/>
        <v>97763</v>
      </c>
      <c r="Q1653" s="49">
        <f t="shared" si="886"/>
        <v>1</v>
      </c>
      <c r="R1653" s="49">
        <f t="shared" si="887"/>
        <v>0</v>
      </c>
      <c r="S1653" s="49">
        <f ca="1">OFFSET(V!$B$7,D1653,Q1653)*H1653</f>
        <v>14438.82</v>
      </c>
      <c r="T1653" s="49">
        <f ca="1">IF(R1653&gt;0,OFFSET(V!$I$7,D1653,R1653)*IF(R1653=1,H1653-9300,IF(R1653=2,H1653-18000,IF(R1653=3,H1653-45000,0))),0)</f>
        <v>0</v>
      </c>
      <c r="U1653" s="49">
        <f>IF(AND(I1653=1,H1653&gt;20000,H1653&lt;=45000),H1653*V!$G$7,0)+IF(AND(I1653=1,H1653&gt;45000,H1653&lt;=50000),V!$G$7/5000*(50000-H1653)*H1653,0)</f>
        <v>0</v>
      </c>
      <c r="V1653" s="50">
        <f t="shared" ca="1" si="870"/>
        <v>14438.82</v>
      </c>
      <c r="W1653" s="51">
        <v>0</v>
      </c>
      <c r="X1653" s="51">
        <v>0</v>
      </c>
      <c r="Y1653" s="52">
        <v>0</v>
      </c>
      <c r="Z1653" s="52">
        <v>1.1048351426290017E-3</v>
      </c>
      <c r="AA1653" s="52">
        <v>16110</v>
      </c>
      <c r="AB1653" s="138">
        <f t="shared" si="888"/>
        <v>15110</v>
      </c>
      <c r="AC1653" s="52">
        <v>56162.117862916712</v>
      </c>
      <c r="AD1653" s="138">
        <f t="shared" si="871"/>
        <v>0</v>
      </c>
      <c r="AE1653" s="138">
        <f t="shared" si="872"/>
        <v>1837</v>
      </c>
      <c r="AF1653" s="138">
        <f t="shared" si="873"/>
        <v>0</v>
      </c>
      <c r="AG1653" s="138">
        <f t="shared" si="874"/>
        <v>0</v>
      </c>
      <c r="AH1653" s="29"/>
      <c r="AI1653" s="29"/>
      <c r="AJ1653" s="15"/>
      <c r="AK1653" s="51">
        <f t="shared" ca="1" si="875"/>
        <v>1216182.0126377698</v>
      </c>
      <c r="AL1653" s="15">
        <f t="shared" ca="1" si="876"/>
        <v>1328383.8326377699</v>
      </c>
      <c r="AM1653" s="49">
        <f t="shared" ca="1" si="877"/>
        <v>8056.9578363327637</v>
      </c>
      <c r="AN1653" s="49">
        <f t="shared" ca="1" si="878"/>
        <v>0</v>
      </c>
      <c r="AO1653" s="15"/>
      <c r="AP1653" s="49">
        <f t="shared" ca="1" si="879"/>
        <v>32680.983726992356</v>
      </c>
      <c r="AQ1653" s="15">
        <f t="shared" si="889"/>
        <v>56162.117862916712</v>
      </c>
      <c r="AR1653" s="15">
        <f t="shared" si="890"/>
        <v>0</v>
      </c>
      <c r="AS1653" s="15"/>
      <c r="AT1653" s="15"/>
      <c r="AU1653" s="51">
        <f t="shared" si="880"/>
        <v>7555</v>
      </c>
      <c r="AV1653" s="51">
        <f t="shared" ca="1" si="881"/>
        <v>29982.549550285017</v>
      </c>
      <c r="AW1653" s="51">
        <f t="shared" ca="1" si="891"/>
        <v>0</v>
      </c>
      <c r="AX1653" s="15">
        <f t="shared" ca="1" si="892"/>
        <v>14056.415414360657</v>
      </c>
      <c r="AY1653" s="51">
        <f t="shared" ca="1" si="893"/>
        <v>-495.04813357867573</v>
      </c>
      <c r="AZ1653" s="52">
        <f t="shared" ca="1" si="882"/>
        <v>0</v>
      </c>
      <c r="BA1653" s="52">
        <f t="shared" ca="1" si="883"/>
        <v>0</v>
      </c>
      <c r="BB1653" s="52">
        <f t="shared" si="894"/>
        <v>0</v>
      </c>
      <c r="BC1653" s="39">
        <f t="shared" si="895"/>
        <v>0</v>
      </c>
      <c r="BD1653" s="51">
        <f t="shared" ca="1" si="896"/>
        <v>0</v>
      </c>
      <c r="BE1653" s="15">
        <f t="shared" ca="1" si="897"/>
        <v>69723.485143698694</v>
      </c>
      <c r="BF1653" s="62">
        <v>-33419.694465387722</v>
      </c>
      <c r="BG1653" s="15">
        <f t="shared" ca="1" si="898"/>
        <v>1372744.5811524137</v>
      </c>
      <c r="BH1653" s="15"/>
      <c r="BI1653" s="15"/>
    </row>
    <row r="1654" spans="1:61" ht="11.25" x14ac:dyDescent="0.2">
      <c r="A1654" s="60">
        <v>62040</v>
      </c>
      <c r="B1654" s="20"/>
      <c r="C1654" s="20">
        <v>1</v>
      </c>
      <c r="D1654" s="20">
        <f t="shared" si="884"/>
        <v>6</v>
      </c>
      <c r="E1654" s="47">
        <f t="shared" si="899"/>
        <v>6</v>
      </c>
      <c r="F1654" s="47">
        <f t="shared" si="900"/>
        <v>66</v>
      </c>
      <c r="G1654" s="61" t="s">
        <v>1734</v>
      </c>
      <c r="H1654" s="61">
        <v>10141</v>
      </c>
      <c r="I1654" s="48"/>
      <c r="J1654" s="29">
        <f t="shared" si="885"/>
        <v>16901.666666666664</v>
      </c>
      <c r="K1654" s="125">
        <v>1015636.5000000001</v>
      </c>
      <c r="L1654" s="125">
        <v>3572879.53</v>
      </c>
      <c r="M1654" s="125">
        <v>58089</v>
      </c>
      <c r="N1654" s="126">
        <f t="shared" si="867"/>
        <v>2182770.2966999998</v>
      </c>
      <c r="O1654" s="126">
        <f t="shared" ca="1" si="868"/>
        <v>3068997.0679272818</v>
      </c>
      <c r="P1654" s="126">
        <f t="shared" ca="1" si="869"/>
        <v>265868</v>
      </c>
      <c r="Q1654" s="49">
        <f t="shared" si="886"/>
        <v>2</v>
      </c>
      <c r="R1654" s="49">
        <f t="shared" si="887"/>
        <v>0</v>
      </c>
      <c r="S1654" s="49">
        <f ca="1">OFFSET(V!$B$7,D1654,Q1654)*H1654</f>
        <v>876790.86</v>
      </c>
      <c r="T1654" s="49">
        <f ca="1">IF(R1654&gt;0,OFFSET(V!$I$7,D1654,R1654)*IF(R1654=1,H1654-9300,IF(R1654=2,H1654-18000,IF(R1654=3,H1654-45000,0))),0)</f>
        <v>0</v>
      </c>
      <c r="U1654" s="49">
        <f>IF(AND(I1654=1,H1654&gt;20000,H1654&lt;=45000),H1654*V!$G$7,0)+IF(AND(I1654=1,H1654&gt;45000,H1654&lt;=50000),V!$G$7/5000*(50000-H1654)*H1654,0)</f>
        <v>0</v>
      </c>
      <c r="V1654" s="50">
        <f t="shared" ca="1" si="870"/>
        <v>876790.86</v>
      </c>
      <c r="W1654" s="51">
        <v>74658.100000000006</v>
      </c>
      <c r="X1654" s="51">
        <v>0</v>
      </c>
      <c r="Y1654" s="52">
        <v>1.4592417302098511E-2</v>
      </c>
      <c r="Z1654" s="52">
        <v>1.20575964660482E-2</v>
      </c>
      <c r="AA1654" s="52">
        <v>25168</v>
      </c>
      <c r="AB1654" s="138">
        <f t="shared" si="888"/>
        <v>24168</v>
      </c>
      <c r="AC1654" s="52">
        <v>612924.16193271009</v>
      </c>
      <c r="AD1654" s="138">
        <f t="shared" si="871"/>
        <v>1</v>
      </c>
      <c r="AE1654" s="138">
        <f t="shared" si="872"/>
        <v>0</v>
      </c>
      <c r="AF1654" s="138">
        <f t="shared" si="873"/>
        <v>10141</v>
      </c>
      <c r="AG1654" s="138">
        <f t="shared" si="874"/>
        <v>16901.666666666664</v>
      </c>
      <c r="AH1654" s="29"/>
      <c r="AI1654" s="29"/>
      <c r="AJ1654" s="15"/>
      <c r="AK1654" s="51">
        <f t="shared" ca="1" si="875"/>
        <v>6941766.4665676607</v>
      </c>
      <c r="AL1654" s="15">
        <f t="shared" ca="1" si="876"/>
        <v>8159083.4265676606</v>
      </c>
      <c r="AM1654" s="49">
        <f t="shared" ca="1" si="877"/>
        <v>44477.740565188105</v>
      </c>
      <c r="AN1654" s="49">
        <f t="shared" ca="1" si="878"/>
        <v>20236.654975561425</v>
      </c>
      <c r="AO1654" s="15"/>
      <c r="AP1654" s="49">
        <f t="shared" ca="1" si="879"/>
        <v>356663.26919679024</v>
      </c>
      <c r="AQ1654" s="15">
        <f t="shared" si="889"/>
        <v>0</v>
      </c>
      <c r="AR1654" s="15">
        <f t="shared" si="890"/>
        <v>612924.16193271009</v>
      </c>
      <c r="AS1654" s="15"/>
      <c r="AT1654" s="15"/>
      <c r="AU1654" s="51">
        <f t="shared" si="880"/>
        <v>0</v>
      </c>
      <c r="AV1654" s="51">
        <f t="shared" ca="1" si="881"/>
        <v>0</v>
      </c>
      <c r="AW1654" s="51">
        <f t="shared" si="891"/>
        <v>0</v>
      </c>
      <c r="AX1654" s="15">
        <f t="shared" si="892"/>
        <v>0</v>
      </c>
      <c r="AY1654" s="51">
        <f t="shared" ca="1" si="893"/>
        <v>0</v>
      </c>
      <c r="AZ1654" s="52">
        <f t="shared" ca="1" si="882"/>
        <v>137669.9950175329</v>
      </c>
      <c r="BA1654" s="52">
        <f t="shared" ca="1" si="883"/>
        <v>109575.22120543904</v>
      </c>
      <c r="BB1654" s="52">
        <f t="shared" ca="1" si="894"/>
        <v>0</v>
      </c>
      <c r="BC1654" s="39">
        <f t="shared" ca="1" si="895"/>
        <v>0</v>
      </c>
      <c r="BD1654" s="51">
        <f t="shared" ca="1" si="896"/>
        <v>0</v>
      </c>
      <c r="BE1654" s="15">
        <f t="shared" ca="1" si="897"/>
        <v>603908.4854197622</v>
      </c>
      <c r="BF1654" s="62">
        <v>-340479.34261181345</v>
      </c>
      <c r="BG1654" s="15">
        <f t="shared" ca="1" si="898"/>
        <v>8487226.9649163578</v>
      </c>
      <c r="BH1654" s="15"/>
      <c r="BI1654" s="15"/>
    </row>
    <row r="1655" spans="1:61" ht="11.25" x14ac:dyDescent="0.2">
      <c r="A1655" s="60">
        <v>62041</v>
      </c>
      <c r="B1655" s="20"/>
      <c r="C1655" s="20">
        <v>1</v>
      </c>
      <c r="D1655" s="20">
        <f t="shared" si="884"/>
        <v>6</v>
      </c>
      <c r="E1655" s="47">
        <f t="shared" si="899"/>
        <v>6</v>
      </c>
      <c r="F1655" s="47">
        <f t="shared" si="900"/>
        <v>66</v>
      </c>
      <c r="G1655" s="61" t="s">
        <v>1735</v>
      </c>
      <c r="H1655" s="61">
        <v>12491</v>
      </c>
      <c r="I1655" s="48"/>
      <c r="J1655" s="29">
        <f t="shared" si="885"/>
        <v>20818.333333333332</v>
      </c>
      <c r="K1655" s="125">
        <v>955786.85</v>
      </c>
      <c r="L1655" s="125">
        <v>3364886.17</v>
      </c>
      <c r="M1655" s="125">
        <v>110392</v>
      </c>
      <c r="N1655" s="126">
        <f t="shared" si="867"/>
        <v>2110864.1383000002</v>
      </c>
      <c r="O1655" s="126">
        <f t="shared" ca="1" si="868"/>
        <v>3780183.6481096223</v>
      </c>
      <c r="P1655" s="126">
        <f t="shared" ca="1" si="869"/>
        <v>500796</v>
      </c>
      <c r="Q1655" s="49">
        <f t="shared" si="886"/>
        <v>2</v>
      </c>
      <c r="R1655" s="49">
        <f t="shared" si="887"/>
        <v>0</v>
      </c>
      <c r="S1655" s="49">
        <f ca="1">OFFSET(V!$B$7,D1655,Q1655)*H1655</f>
        <v>1079971.8599999999</v>
      </c>
      <c r="T1655" s="49">
        <f ca="1">IF(R1655&gt;0,OFFSET(V!$I$7,D1655,R1655)*IF(R1655=1,H1655-9300,IF(R1655=2,H1655-18000,IF(R1655=3,H1655-45000,0))),0)</f>
        <v>0</v>
      </c>
      <c r="U1655" s="49">
        <f>IF(AND(I1655=1,H1655&gt;20000,H1655&lt;=45000),H1655*V!$G$7,0)+IF(AND(I1655=1,H1655&gt;45000,H1655&lt;=50000),V!$G$7/5000*(50000-H1655)*H1655,0)</f>
        <v>0</v>
      </c>
      <c r="V1655" s="50">
        <f t="shared" ca="1" si="870"/>
        <v>1079971.8599999999</v>
      </c>
      <c r="W1655" s="51">
        <v>93893.8</v>
      </c>
      <c r="X1655" s="51">
        <v>0</v>
      </c>
      <c r="Y1655" s="52">
        <v>0</v>
      </c>
      <c r="Z1655" s="52">
        <v>1.1920367731853955E-2</v>
      </c>
      <c r="AA1655" s="52">
        <v>13398</v>
      </c>
      <c r="AB1655" s="138">
        <f t="shared" si="888"/>
        <v>12398</v>
      </c>
      <c r="AC1655" s="52">
        <v>605948.40958140732</v>
      </c>
      <c r="AD1655" s="138">
        <f t="shared" si="871"/>
        <v>1</v>
      </c>
      <c r="AE1655" s="138">
        <f t="shared" si="872"/>
        <v>0</v>
      </c>
      <c r="AF1655" s="138">
        <f t="shared" si="873"/>
        <v>12491</v>
      </c>
      <c r="AG1655" s="138">
        <f t="shared" si="874"/>
        <v>20818.333333333332</v>
      </c>
      <c r="AH1655" s="29"/>
      <c r="AI1655" s="29"/>
      <c r="AJ1655" s="15"/>
      <c r="AK1655" s="51">
        <f t="shared" ca="1" si="875"/>
        <v>8550399.8554281294</v>
      </c>
      <c r="AL1655" s="15">
        <f t="shared" ca="1" si="876"/>
        <v>10225061.51542813</v>
      </c>
      <c r="AM1655" s="49">
        <f t="shared" ca="1" si="877"/>
        <v>54784.68172761707</v>
      </c>
      <c r="AN1655" s="49">
        <f t="shared" ca="1" si="878"/>
        <v>0</v>
      </c>
      <c r="AO1655" s="15"/>
      <c r="AP1655" s="49">
        <f t="shared" ca="1" si="879"/>
        <v>352604.04818178329</v>
      </c>
      <c r="AQ1655" s="15">
        <f t="shared" si="889"/>
        <v>0</v>
      </c>
      <c r="AR1655" s="15">
        <f t="shared" si="890"/>
        <v>605948.40958140732</v>
      </c>
      <c r="AS1655" s="15"/>
      <c r="AT1655" s="15"/>
      <c r="AU1655" s="51">
        <f t="shared" si="880"/>
        <v>0</v>
      </c>
      <c r="AV1655" s="51">
        <f t="shared" ca="1" si="881"/>
        <v>0</v>
      </c>
      <c r="AW1655" s="51">
        <f t="shared" si="891"/>
        <v>0</v>
      </c>
      <c r="AX1655" s="15">
        <f t="shared" si="892"/>
        <v>0</v>
      </c>
      <c r="AY1655" s="51">
        <f t="shared" ca="1" si="893"/>
        <v>0</v>
      </c>
      <c r="AZ1655" s="52">
        <f t="shared" ca="1" si="882"/>
        <v>169572.6168784147</v>
      </c>
      <c r="BA1655" s="52">
        <f t="shared" ca="1" si="883"/>
        <v>134967.36890613739</v>
      </c>
      <c r="BB1655" s="52">
        <f t="shared" ca="1" si="894"/>
        <v>0</v>
      </c>
      <c r="BC1655" s="39">
        <f t="shared" ca="1" si="895"/>
        <v>51195.624384928029</v>
      </c>
      <c r="BD1655" s="51">
        <f t="shared" ca="1" si="896"/>
        <v>0</v>
      </c>
      <c r="BE1655" s="15">
        <f t="shared" ca="1" si="897"/>
        <v>657144.03396633535</v>
      </c>
      <c r="BF1655" s="62">
        <v>-315329.43311105762</v>
      </c>
      <c r="BG1655" s="15">
        <f t="shared" ca="1" si="898"/>
        <v>10621660.798011024</v>
      </c>
      <c r="BH1655" s="15"/>
      <c r="BI1655" s="15"/>
    </row>
    <row r="1656" spans="1:61" ht="11.25" x14ac:dyDescent="0.2">
      <c r="A1656" s="60">
        <v>62042</v>
      </c>
      <c r="B1656" s="20"/>
      <c r="C1656" s="20">
        <v>1</v>
      </c>
      <c r="D1656" s="20">
        <f t="shared" si="884"/>
        <v>6</v>
      </c>
      <c r="E1656" s="47">
        <f t="shared" si="899"/>
        <v>4</v>
      </c>
      <c r="F1656" s="47">
        <f t="shared" si="900"/>
        <v>64</v>
      </c>
      <c r="G1656" s="61" t="s">
        <v>1736</v>
      </c>
      <c r="H1656" s="61">
        <v>3873</v>
      </c>
      <c r="I1656" s="48"/>
      <c r="J1656" s="29">
        <f t="shared" si="885"/>
        <v>6243.0447761194027</v>
      </c>
      <c r="K1656" s="125">
        <v>341873.25</v>
      </c>
      <c r="L1656" s="125">
        <v>799330.42999999993</v>
      </c>
      <c r="M1656" s="125">
        <v>48308</v>
      </c>
      <c r="N1656" s="126">
        <f t="shared" si="867"/>
        <v>606195.60770000005</v>
      </c>
      <c r="O1656" s="126">
        <f t="shared" ca="1" si="868"/>
        <v>1133609.2759796381</v>
      </c>
      <c r="P1656" s="126">
        <f t="shared" ca="1" si="869"/>
        <v>158224</v>
      </c>
      <c r="Q1656" s="49">
        <f t="shared" si="886"/>
        <v>1</v>
      </c>
      <c r="R1656" s="49">
        <f t="shared" si="887"/>
        <v>0</v>
      </c>
      <c r="S1656" s="49">
        <f ca="1">OFFSET(V!$B$7,D1656,Q1656)*H1656</f>
        <v>30441.780000000002</v>
      </c>
      <c r="T1656" s="49">
        <f ca="1">IF(R1656&gt;0,OFFSET(V!$I$7,D1656,R1656)*IF(R1656=1,H1656-9300,IF(R1656=2,H1656-18000,IF(R1656=3,H1656-45000,0))),0)</f>
        <v>0</v>
      </c>
      <c r="U1656" s="49">
        <f>IF(AND(I1656=1,H1656&gt;20000,H1656&lt;=45000),H1656*V!$G$7,0)+IF(AND(I1656=1,H1656&gt;45000,H1656&lt;=50000),V!$G$7/5000*(50000-H1656)*H1656,0)</f>
        <v>0</v>
      </c>
      <c r="V1656" s="50">
        <f t="shared" ca="1" si="870"/>
        <v>30441.780000000002</v>
      </c>
      <c r="W1656" s="51">
        <v>9122.880000000001</v>
      </c>
      <c r="X1656" s="51">
        <v>0</v>
      </c>
      <c r="Y1656" s="52">
        <v>0</v>
      </c>
      <c r="Z1656" s="52">
        <v>3.1002576805778531E-3</v>
      </c>
      <c r="AA1656" s="52">
        <v>14899</v>
      </c>
      <c r="AB1656" s="138">
        <f t="shared" si="888"/>
        <v>13899</v>
      </c>
      <c r="AC1656" s="52">
        <v>157595.4914392996</v>
      </c>
      <c r="AD1656" s="138">
        <f t="shared" si="871"/>
        <v>0</v>
      </c>
      <c r="AE1656" s="138">
        <f t="shared" si="872"/>
        <v>3873</v>
      </c>
      <c r="AF1656" s="138">
        <f t="shared" si="873"/>
        <v>0</v>
      </c>
      <c r="AG1656" s="138">
        <f t="shared" si="874"/>
        <v>0</v>
      </c>
      <c r="AH1656" s="29"/>
      <c r="AI1656" s="29"/>
      <c r="AJ1656" s="15"/>
      <c r="AK1656" s="51">
        <f t="shared" ca="1" si="875"/>
        <v>2564111.5595787051</v>
      </c>
      <c r="AL1656" s="15">
        <f t="shared" ca="1" si="876"/>
        <v>2761900.2195787048</v>
      </c>
      <c r="AM1656" s="49">
        <f t="shared" ca="1" si="877"/>
        <v>16986.716222164829</v>
      </c>
      <c r="AN1656" s="49">
        <f t="shared" ca="1" si="878"/>
        <v>0</v>
      </c>
      <c r="AO1656" s="15"/>
      <c r="AP1656" s="49">
        <f t="shared" ca="1" si="879"/>
        <v>91705.510531964028</v>
      </c>
      <c r="AQ1656" s="15">
        <f t="shared" si="889"/>
        <v>157595.4914392996</v>
      </c>
      <c r="AR1656" s="15">
        <f t="shared" si="890"/>
        <v>0</v>
      </c>
      <c r="AS1656" s="15"/>
      <c r="AT1656" s="15"/>
      <c r="AU1656" s="51">
        <f t="shared" si="880"/>
        <v>6949.5</v>
      </c>
      <c r="AV1656" s="51">
        <f t="shared" ca="1" si="881"/>
        <v>63213.072622892687</v>
      </c>
      <c r="AW1656" s="51">
        <f t="shared" ca="1" si="891"/>
        <v>0</v>
      </c>
      <c r="AX1656" s="15">
        <f t="shared" ca="1" si="892"/>
        <v>4272.5917155571224</v>
      </c>
      <c r="AY1656" s="51">
        <f t="shared" ca="1" si="893"/>
        <v>-150.47496050588731</v>
      </c>
      <c r="AZ1656" s="52">
        <f t="shared" ca="1" si="882"/>
        <v>0</v>
      </c>
      <c r="BA1656" s="52">
        <f t="shared" ca="1" si="883"/>
        <v>0</v>
      </c>
      <c r="BB1656" s="52">
        <f t="shared" si="894"/>
        <v>0</v>
      </c>
      <c r="BC1656" s="39">
        <f t="shared" si="895"/>
        <v>0</v>
      </c>
      <c r="BD1656" s="51">
        <f t="shared" ca="1" si="896"/>
        <v>0</v>
      </c>
      <c r="BE1656" s="15">
        <f t="shared" ca="1" si="897"/>
        <v>161717.60819435085</v>
      </c>
      <c r="BF1656" s="62">
        <v>-106154.19149402116</v>
      </c>
      <c r="BG1656" s="15">
        <f t="shared" ca="1" si="898"/>
        <v>2834450.3525011991</v>
      </c>
      <c r="BH1656" s="15"/>
      <c r="BI1656" s="15"/>
    </row>
    <row r="1657" spans="1:61" ht="11.25" x14ac:dyDescent="0.2">
      <c r="A1657" s="60">
        <v>62043</v>
      </c>
      <c r="B1657" s="20"/>
      <c r="C1657" s="20">
        <v>1</v>
      </c>
      <c r="D1657" s="20">
        <f t="shared" si="884"/>
        <v>6</v>
      </c>
      <c r="E1657" s="47">
        <f t="shared" si="899"/>
        <v>4</v>
      </c>
      <c r="F1657" s="47">
        <f t="shared" si="900"/>
        <v>64</v>
      </c>
      <c r="G1657" s="61" t="s">
        <v>1737</v>
      </c>
      <c r="H1657" s="61">
        <v>3061</v>
      </c>
      <c r="I1657" s="48"/>
      <c r="J1657" s="29">
        <f t="shared" si="885"/>
        <v>4934.1492537313434</v>
      </c>
      <c r="K1657" s="125">
        <v>288321.90000000002</v>
      </c>
      <c r="L1657" s="125">
        <v>878439.76</v>
      </c>
      <c r="M1657" s="125">
        <v>33757</v>
      </c>
      <c r="N1657" s="126">
        <f t="shared" si="867"/>
        <v>583940.27439999999</v>
      </c>
      <c r="O1657" s="126">
        <f t="shared" ca="1" si="868"/>
        <v>895940.61290309124</v>
      </c>
      <c r="P1657" s="126">
        <f t="shared" ca="1" si="869"/>
        <v>93600</v>
      </c>
      <c r="Q1657" s="49">
        <f t="shared" si="886"/>
        <v>1</v>
      </c>
      <c r="R1657" s="49">
        <f t="shared" si="887"/>
        <v>0</v>
      </c>
      <c r="S1657" s="49">
        <f ca="1">OFFSET(V!$B$7,D1657,Q1657)*H1657</f>
        <v>24059.460000000003</v>
      </c>
      <c r="T1657" s="49">
        <f ca="1">IF(R1657&gt;0,OFFSET(V!$I$7,D1657,R1657)*IF(R1657=1,H1657-9300,IF(R1657=2,H1657-18000,IF(R1657=3,H1657-45000,0))),0)</f>
        <v>0</v>
      </c>
      <c r="U1657" s="49">
        <f>IF(AND(I1657=1,H1657&gt;20000,H1657&lt;=45000),H1657*V!$G$7,0)+IF(AND(I1657=1,H1657&gt;45000,H1657&lt;=50000),V!$G$7/5000*(50000-H1657)*H1657,0)</f>
        <v>0</v>
      </c>
      <c r="V1657" s="50">
        <f t="shared" ca="1" si="870"/>
        <v>24059.460000000003</v>
      </c>
      <c r="W1657" s="51">
        <v>11402.56</v>
      </c>
      <c r="X1657" s="51">
        <v>0</v>
      </c>
      <c r="Y1657" s="52">
        <v>0</v>
      </c>
      <c r="Z1657" s="52">
        <v>1.8631257014258607E-3</v>
      </c>
      <c r="AA1657" s="52">
        <v>11203</v>
      </c>
      <c r="AB1657" s="138">
        <f t="shared" si="888"/>
        <v>10203</v>
      </c>
      <c r="AC1657" s="52">
        <v>94708.324526969882</v>
      </c>
      <c r="AD1657" s="138">
        <f t="shared" si="871"/>
        <v>0</v>
      </c>
      <c r="AE1657" s="138">
        <f t="shared" si="872"/>
        <v>3061</v>
      </c>
      <c r="AF1657" s="138">
        <f t="shared" si="873"/>
        <v>0</v>
      </c>
      <c r="AG1657" s="138">
        <f t="shared" si="874"/>
        <v>0</v>
      </c>
      <c r="AH1657" s="29"/>
      <c r="AI1657" s="29"/>
      <c r="AJ1657" s="15"/>
      <c r="AK1657" s="51">
        <f t="shared" ca="1" si="875"/>
        <v>2026528.655788902</v>
      </c>
      <c r="AL1657" s="15">
        <f t="shared" ca="1" si="876"/>
        <v>2155590.6757889022</v>
      </c>
      <c r="AM1657" s="49">
        <f t="shared" ca="1" si="877"/>
        <v>13425.33910561491</v>
      </c>
      <c r="AN1657" s="49">
        <f t="shared" ca="1" si="878"/>
        <v>0</v>
      </c>
      <c r="AO1657" s="15"/>
      <c r="AP1657" s="49">
        <f t="shared" ca="1" si="879"/>
        <v>55111.191145452125</v>
      </c>
      <c r="AQ1657" s="15">
        <f t="shared" si="889"/>
        <v>94708.324526969882</v>
      </c>
      <c r="AR1657" s="15">
        <f t="shared" si="890"/>
        <v>0</v>
      </c>
      <c r="AS1657" s="15"/>
      <c r="AT1657" s="15"/>
      <c r="AU1657" s="51">
        <f t="shared" si="880"/>
        <v>5101.5</v>
      </c>
      <c r="AV1657" s="51">
        <f t="shared" ca="1" si="881"/>
        <v>49960.034933817333</v>
      </c>
      <c r="AW1657" s="51">
        <f t="shared" ca="1" si="891"/>
        <v>0</v>
      </c>
      <c r="AX1657" s="15">
        <f t="shared" ca="1" si="892"/>
        <v>15464.401552299576</v>
      </c>
      <c r="AY1657" s="51">
        <f t="shared" ca="1" si="893"/>
        <v>-544.63552048666384</v>
      </c>
      <c r="AZ1657" s="52">
        <f t="shared" ca="1" si="882"/>
        <v>0</v>
      </c>
      <c r="BA1657" s="52">
        <f t="shared" ca="1" si="883"/>
        <v>0</v>
      </c>
      <c r="BB1657" s="52">
        <f t="shared" si="894"/>
        <v>0</v>
      </c>
      <c r="BC1657" s="39">
        <f t="shared" si="895"/>
        <v>0</v>
      </c>
      <c r="BD1657" s="51">
        <f t="shared" ca="1" si="896"/>
        <v>0</v>
      </c>
      <c r="BE1657" s="15">
        <f t="shared" ca="1" si="897"/>
        <v>109628.09055878279</v>
      </c>
      <c r="BF1657" s="62">
        <v>-83473.993000718401</v>
      </c>
      <c r="BG1657" s="15">
        <f t="shared" ca="1" si="898"/>
        <v>2195170.1124525815</v>
      </c>
      <c r="BH1657" s="15"/>
      <c r="BI1657" s="15"/>
    </row>
    <row r="1658" spans="1:61" ht="11.25" x14ac:dyDescent="0.2">
      <c r="A1658" s="60">
        <v>62044</v>
      </c>
      <c r="B1658" s="20"/>
      <c r="C1658" s="20">
        <v>1</v>
      </c>
      <c r="D1658" s="20">
        <f t="shared" si="884"/>
        <v>6</v>
      </c>
      <c r="E1658" s="47">
        <f t="shared" si="899"/>
        <v>4</v>
      </c>
      <c r="F1658" s="47">
        <f t="shared" si="900"/>
        <v>64</v>
      </c>
      <c r="G1658" s="61" t="s">
        <v>1738</v>
      </c>
      <c r="H1658" s="61">
        <v>2768</v>
      </c>
      <c r="I1658" s="48"/>
      <c r="J1658" s="29">
        <f t="shared" si="885"/>
        <v>4461.8507462686566</v>
      </c>
      <c r="K1658" s="125">
        <v>246536.95</v>
      </c>
      <c r="L1658" s="125">
        <v>357012.76</v>
      </c>
      <c r="M1658" s="125">
        <v>57435</v>
      </c>
      <c r="N1658" s="126">
        <f t="shared" si="867"/>
        <v>374176.58039999998</v>
      </c>
      <c r="O1658" s="126">
        <f t="shared" ca="1" si="868"/>
        <v>810180.8613249776</v>
      </c>
      <c r="P1658" s="126">
        <f t="shared" ca="1" si="869"/>
        <v>130801</v>
      </c>
      <c r="Q1658" s="49">
        <f t="shared" si="886"/>
        <v>1</v>
      </c>
      <c r="R1658" s="49">
        <f t="shared" si="887"/>
        <v>0</v>
      </c>
      <c r="S1658" s="49">
        <f ca="1">OFFSET(V!$B$7,D1658,Q1658)*H1658</f>
        <v>21756.48</v>
      </c>
      <c r="T1658" s="49">
        <f ca="1">IF(R1658&gt;0,OFFSET(V!$I$7,D1658,R1658)*IF(R1658=1,H1658-9300,IF(R1658=2,H1658-18000,IF(R1658=3,H1658-45000,0))),0)</f>
        <v>0</v>
      </c>
      <c r="U1658" s="49">
        <f>IF(AND(I1658=1,H1658&gt;20000,H1658&lt;=45000),H1658*V!$G$7,0)+IF(AND(I1658=1,H1658&gt;45000,H1658&lt;=50000),V!$G$7/5000*(50000-H1658)*H1658,0)</f>
        <v>0</v>
      </c>
      <c r="V1658" s="50">
        <f t="shared" ca="1" si="870"/>
        <v>21756.48</v>
      </c>
      <c r="W1658" s="51">
        <v>0</v>
      </c>
      <c r="X1658" s="51">
        <v>0</v>
      </c>
      <c r="Y1658" s="52">
        <v>0</v>
      </c>
      <c r="Z1658" s="52">
        <v>2.5770892240266673E-3</v>
      </c>
      <c r="AA1658" s="52">
        <v>62744</v>
      </c>
      <c r="AB1658" s="138">
        <f t="shared" si="888"/>
        <v>61744</v>
      </c>
      <c r="AC1658" s="52">
        <v>131001.25363376453</v>
      </c>
      <c r="AD1658" s="138">
        <f t="shared" si="871"/>
        <v>0</v>
      </c>
      <c r="AE1658" s="138">
        <f t="shared" si="872"/>
        <v>2768</v>
      </c>
      <c r="AF1658" s="138">
        <f t="shared" si="873"/>
        <v>0</v>
      </c>
      <c r="AG1658" s="138">
        <f t="shared" si="874"/>
        <v>0</v>
      </c>
      <c r="AH1658" s="29"/>
      <c r="AI1658" s="29"/>
      <c r="AJ1658" s="15"/>
      <c r="AK1658" s="51">
        <f t="shared" ca="1" si="875"/>
        <v>1832548.6178450442</v>
      </c>
      <c r="AL1658" s="15">
        <f t="shared" ca="1" si="876"/>
        <v>1985106.0978450442</v>
      </c>
      <c r="AM1658" s="49">
        <f t="shared" ca="1" si="877"/>
        <v>12140.260909618448</v>
      </c>
      <c r="AN1658" s="49">
        <f t="shared" ca="1" si="878"/>
        <v>0</v>
      </c>
      <c r="AO1658" s="15"/>
      <c r="AP1658" s="49">
        <f t="shared" ca="1" si="879"/>
        <v>76230.206429724465</v>
      </c>
      <c r="AQ1658" s="15">
        <f t="shared" si="889"/>
        <v>131001.25363376453</v>
      </c>
      <c r="AR1658" s="15">
        <f t="shared" si="890"/>
        <v>0</v>
      </c>
      <c r="AS1658" s="15"/>
      <c r="AT1658" s="15"/>
      <c r="AU1658" s="51">
        <f t="shared" si="880"/>
        <v>30872</v>
      </c>
      <c r="AV1658" s="51">
        <f t="shared" ca="1" si="881"/>
        <v>45177.842762759348</v>
      </c>
      <c r="AW1658" s="51">
        <f t="shared" ca="1" si="891"/>
        <v>0</v>
      </c>
      <c r="AX1658" s="15">
        <f t="shared" ca="1" si="892"/>
        <v>21278.795558719299</v>
      </c>
      <c r="AY1658" s="51">
        <f t="shared" ca="1" si="893"/>
        <v>-749.41069366690544</v>
      </c>
      <c r="AZ1658" s="52">
        <f t="shared" ca="1" si="882"/>
        <v>0</v>
      </c>
      <c r="BA1658" s="52">
        <f t="shared" ca="1" si="883"/>
        <v>0</v>
      </c>
      <c r="BB1658" s="52">
        <f t="shared" si="894"/>
        <v>0</v>
      </c>
      <c r="BC1658" s="39">
        <f t="shared" si="895"/>
        <v>0</v>
      </c>
      <c r="BD1658" s="51">
        <f t="shared" ca="1" si="896"/>
        <v>0</v>
      </c>
      <c r="BE1658" s="15">
        <f t="shared" ca="1" si="897"/>
        <v>151530.63849881693</v>
      </c>
      <c r="BF1658" s="62">
        <v>-67582.133896437503</v>
      </c>
      <c r="BG1658" s="15">
        <f t="shared" ca="1" si="898"/>
        <v>2081194.863357042</v>
      </c>
      <c r="BH1658" s="15"/>
      <c r="BI1658" s="15"/>
    </row>
    <row r="1659" spans="1:61" ht="11.25" x14ac:dyDescent="0.2">
      <c r="A1659" s="60">
        <v>62045</v>
      </c>
      <c r="B1659" s="20"/>
      <c r="C1659" s="20">
        <v>1</v>
      </c>
      <c r="D1659" s="20">
        <f t="shared" si="884"/>
        <v>6</v>
      </c>
      <c r="E1659" s="47">
        <f t="shared" si="899"/>
        <v>3</v>
      </c>
      <c r="F1659" s="47">
        <f t="shared" si="900"/>
        <v>63</v>
      </c>
      <c r="G1659" s="61" t="s">
        <v>1739</v>
      </c>
      <c r="H1659" s="61">
        <v>2032</v>
      </c>
      <c r="I1659" s="48"/>
      <c r="J1659" s="29">
        <f t="shared" si="885"/>
        <v>3275.4626865671644</v>
      </c>
      <c r="K1659" s="125">
        <v>165353.70000000001</v>
      </c>
      <c r="L1659" s="125">
        <v>90987.05</v>
      </c>
      <c r="M1659" s="125">
        <v>65666</v>
      </c>
      <c r="N1659" s="126">
        <f t="shared" si="867"/>
        <v>220205.61350000001</v>
      </c>
      <c r="O1659" s="126">
        <f t="shared" ca="1" si="868"/>
        <v>594757.0484871224</v>
      </c>
      <c r="P1659" s="126">
        <f t="shared" ca="1" si="869"/>
        <v>112365</v>
      </c>
      <c r="Q1659" s="49">
        <f t="shared" si="886"/>
        <v>1</v>
      </c>
      <c r="R1659" s="49">
        <f t="shared" si="887"/>
        <v>0</v>
      </c>
      <c r="S1659" s="49">
        <f ca="1">OFFSET(V!$B$7,D1659,Q1659)*H1659</f>
        <v>15971.52</v>
      </c>
      <c r="T1659" s="49">
        <f ca="1">IF(R1659&gt;0,OFFSET(V!$I$7,D1659,R1659)*IF(R1659=1,H1659-9300,IF(R1659=2,H1659-18000,IF(R1659=3,H1659-45000,0))),0)</f>
        <v>0</v>
      </c>
      <c r="U1659" s="49">
        <f>IF(AND(I1659=1,H1659&gt;20000,H1659&lt;=45000),H1659*V!$G$7,0)+IF(AND(I1659=1,H1659&gt;45000,H1659&lt;=50000),V!$G$7/5000*(50000-H1659)*H1659,0)</f>
        <v>0</v>
      </c>
      <c r="V1659" s="50">
        <f t="shared" ca="1" si="870"/>
        <v>15971.52</v>
      </c>
      <c r="W1659" s="51">
        <v>0</v>
      </c>
      <c r="X1659" s="51">
        <v>0</v>
      </c>
      <c r="Y1659" s="52">
        <v>0</v>
      </c>
      <c r="Z1659" s="52">
        <v>1.2863203221066487E-3</v>
      </c>
      <c r="AA1659" s="52">
        <v>0</v>
      </c>
      <c r="AB1659" s="138">
        <f t="shared" si="888"/>
        <v>0</v>
      </c>
      <c r="AC1659" s="52">
        <v>65387.559421503</v>
      </c>
      <c r="AD1659" s="138">
        <f t="shared" si="871"/>
        <v>0</v>
      </c>
      <c r="AE1659" s="138">
        <f t="shared" si="872"/>
        <v>2032</v>
      </c>
      <c r="AF1659" s="138">
        <f t="shared" si="873"/>
        <v>0</v>
      </c>
      <c r="AG1659" s="138">
        <f t="shared" si="874"/>
        <v>0</v>
      </c>
      <c r="AH1659" s="29"/>
      <c r="AI1659" s="29"/>
      <c r="AJ1659" s="15"/>
      <c r="AK1659" s="51">
        <f t="shared" ca="1" si="875"/>
        <v>1345281.3552966511</v>
      </c>
      <c r="AL1659" s="15">
        <f t="shared" ca="1" si="876"/>
        <v>1473617.8752966512</v>
      </c>
      <c r="AM1659" s="49">
        <f t="shared" ca="1" si="877"/>
        <v>8912.2146561938898</v>
      </c>
      <c r="AN1659" s="49">
        <f t="shared" ca="1" si="878"/>
        <v>0</v>
      </c>
      <c r="AO1659" s="15"/>
      <c r="AP1659" s="49">
        <f t="shared" ca="1" si="879"/>
        <v>38049.308799532984</v>
      </c>
      <c r="AQ1659" s="15">
        <f t="shared" si="889"/>
        <v>65387.559421503</v>
      </c>
      <c r="AR1659" s="15">
        <f t="shared" si="890"/>
        <v>0</v>
      </c>
      <c r="AS1659" s="15"/>
      <c r="AT1659" s="15"/>
      <c r="AU1659" s="51">
        <f t="shared" si="880"/>
        <v>0</v>
      </c>
      <c r="AV1659" s="51">
        <f t="shared" ca="1" si="881"/>
        <v>33165.237172661487</v>
      </c>
      <c r="AW1659" s="51">
        <f t="shared" ca="1" si="891"/>
        <v>0</v>
      </c>
      <c r="AX1659" s="15">
        <f t="shared" ca="1" si="892"/>
        <v>5826.9865506914648</v>
      </c>
      <c r="AY1659" s="51">
        <f t="shared" ca="1" si="893"/>
        <v>-205.21866573186077</v>
      </c>
      <c r="AZ1659" s="52">
        <f t="shared" ca="1" si="882"/>
        <v>0</v>
      </c>
      <c r="BA1659" s="52">
        <f t="shared" ca="1" si="883"/>
        <v>0</v>
      </c>
      <c r="BB1659" s="52">
        <f t="shared" si="894"/>
        <v>0</v>
      </c>
      <c r="BC1659" s="39">
        <f t="shared" si="895"/>
        <v>0</v>
      </c>
      <c r="BD1659" s="51">
        <f t="shared" ca="1" si="896"/>
        <v>0</v>
      </c>
      <c r="BE1659" s="15">
        <f t="shared" ca="1" si="897"/>
        <v>71009.327306462597</v>
      </c>
      <c r="BF1659" s="62">
        <v>-32958.651512947385</v>
      </c>
      <c r="BG1659" s="15">
        <f t="shared" ca="1" si="898"/>
        <v>1520580.7657463604</v>
      </c>
      <c r="BH1659" s="15"/>
      <c r="BI1659" s="15"/>
    </row>
    <row r="1660" spans="1:61" ht="11.25" x14ac:dyDescent="0.2">
      <c r="A1660" s="60">
        <v>62046</v>
      </c>
      <c r="B1660" s="20"/>
      <c r="C1660" s="20">
        <v>1</v>
      </c>
      <c r="D1660" s="20">
        <f t="shared" si="884"/>
        <v>6</v>
      </c>
      <c r="E1660" s="47">
        <f t="shared" si="899"/>
        <v>4</v>
      </c>
      <c r="F1660" s="47">
        <f t="shared" si="900"/>
        <v>64</v>
      </c>
      <c r="G1660" s="61" t="s">
        <v>1740</v>
      </c>
      <c r="H1660" s="61">
        <v>2720</v>
      </c>
      <c r="I1660" s="48"/>
      <c r="J1660" s="29">
        <f t="shared" si="885"/>
        <v>4384.4776119402986</v>
      </c>
      <c r="K1660" s="125">
        <v>237721.75</v>
      </c>
      <c r="L1660" s="125">
        <v>261377.33999999997</v>
      </c>
      <c r="M1660" s="125">
        <v>31520</v>
      </c>
      <c r="N1660" s="126">
        <f t="shared" si="867"/>
        <v>304616.82260000001</v>
      </c>
      <c r="O1660" s="126">
        <f t="shared" ca="1" si="868"/>
        <v>796131.48222685663</v>
      </c>
      <c r="P1660" s="126">
        <f t="shared" ca="1" si="869"/>
        <v>147454</v>
      </c>
      <c r="Q1660" s="49">
        <f t="shared" si="886"/>
        <v>1</v>
      </c>
      <c r="R1660" s="49">
        <f t="shared" si="887"/>
        <v>0</v>
      </c>
      <c r="S1660" s="49">
        <f ca="1">OFFSET(V!$B$7,D1660,Q1660)*H1660</f>
        <v>21379.200000000001</v>
      </c>
      <c r="T1660" s="49">
        <f ca="1">IF(R1660&gt;0,OFFSET(V!$I$7,D1660,R1660)*IF(R1660=1,H1660-9300,IF(R1660=2,H1660-18000,IF(R1660=3,H1660-45000,0))),0)</f>
        <v>0</v>
      </c>
      <c r="U1660" s="49">
        <f>IF(AND(I1660=1,H1660&gt;20000,H1660&lt;=45000),H1660*V!$G$7,0)+IF(AND(I1660=1,H1660&gt;45000,H1660&lt;=50000),V!$G$7/5000*(50000-H1660)*H1660,0)</f>
        <v>0</v>
      </c>
      <c r="V1660" s="50">
        <f t="shared" ca="1" si="870"/>
        <v>21379.200000000001</v>
      </c>
      <c r="W1660" s="51">
        <v>0</v>
      </c>
      <c r="X1660" s="51">
        <v>0</v>
      </c>
      <c r="Y1660" s="52">
        <v>0</v>
      </c>
      <c r="Z1660" s="52">
        <v>2.7820576471130004E-3</v>
      </c>
      <c r="AA1660" s="52">
        <v>5085</v>
      </c>
      <c r="AB1660" s="138">
        <f t="shared" si="888"/>
        <v>4085</v>
      </c>
      <c r="AC1660" s="52">
        <v>141420.41961735085</v>
      </c>
      <c r="AD1660" s="138">
        <f t="shared" si="871"/>
        <v>0</v>
      </c>
      <c r="AE1660" s="138">
        <f t="shared" si="872"/>
        <v>2720</v>
      </c>
      <c r="AF1660" s="138">
        <f t="shared" si="873"/>
        <v>0</v>
      </c>
      <c r="AG1660" s="138">
        <f t="shared" si="874"/>
        <v>0</v>
      </c>
      <c r="AH1660" s="29"/>
      <c r="AI1660" s="29"/>
      <c r="AJ1660" s="15"/>
      <c r="AK1660" s="51">
        <f t="shared" ca="1" si="875"/>
        <v>1800770.3181136274</v>
      </c>
      <c r="AL1660" s="15">
        <f t="shared" ca="1" si="876"/>
        <v>1969603.5181136273</v>
      </c>
      <c r="AM1660" s="49">
        <f t="shared" ca="1" si="877"/>
        <v>11929.736153960324</v>
      </c>
      <c r="AN1660" s="49">
        <f t="shared" ca="1" si="878"/>
        <v>0</v>
      </c>
      <c r="AO1660" s="15"/>
      <c r="AP1660" s="49">
        <f t="shared" ca="1" si="879"/>
        <v>82293.165002432623</v>
      </c>
      <c r="AQ1660" s="15">
        <f t="shared" si="889"/>
        <v>141420.41961735085</v>
      </c>
      <c r="AR1660" s="15">
        <f t="shared" si="890"/>
        <v>0</v>
      </c>
      <c r="AS1660" s="15"/>
      <c r="AT1660" s="15"/>
      <c r="AU1660" s="51">
        <f t="shared" si="880"/>
        <v>2042.5</v>
      </c>
      <c r="AV1660" s="51">
        <f t="shared" ca="1" si="881"/>
        <v>44394.411963405139</v>
      </c>
      <c r="AW1660" s="51">
        <f t="shared" ca="1" si="891"/>
        <v>0</v>
      </c>
      <c r="AX1660" s="15">
        <f t="shared" ca="1" si="892"/>
        <v>0</v>
      </c>
      <c r="AY1660" s="51">
        <f t="shared" ca="1" si="893"/>
        <v>0</v>
      </c>
      <c r="AZ1660" s="52">
        <f t="shared" ca="1" si="882"/>
        <v>0</v>
      </c>
      <c r="BA1660" s="52">
        <f t="shared" ca="1" si="883"/>
        <v>0</v>
      </c>
      <c r="BB1660" s="52">
        <f t="shared" si="894"/>
        <v>0</v>
      </c>
      <c r="BC1660" s="39">
        <f t="shared" si="895"/>
        <v>0</v>
      </c>
      <c r="BD1660" s="51">
        <f t="shared" ca="1" si="896"/>
        <v>0</v>
      </c>
      <c r="BE1660" s="15">
        <f t="shared" ca="1" si="897"/>
        <v>128730.07696583777</v>
      </c>
      <c r="BF1660" s="62">
        <v>-46558.59122234695</v>
      </c>
      <c r="BG1660" s="15">
        <f t="shared" ca="1" si="898"/>
        <v>2063704.7400110785</v>
      </c>
      <c r="BH1660" s="15"/>
      <c r="BI1660" s="15"/>
    </row>
    <row r="1661" spans="1:61" ht="11.25" x14ac:dyDescent="0.2">
      <c r="A1661" s="60">
        <v>62047</v>
      </c>
      <c r="B1661" s="20"/>
      <c r="C1661" s="20">
        <v>1</v>
      </c>
      <c r="D1661" s="20">
        <f t="shared" si="884"/>
        <v>6</v>
      </c>
      <c r="E1661" s="47">
        <f t="shared" si="899"/>
        <v>5</v>
      </c>
      <c r="F1661" s="47">
        <f t="shared" si="900"/>
        <v>65</v>
      </c>
      <c r="G1661" s="61" t="s">
        <v>1741</v>
      </c>
      <c r="H1661" s="61">
        <v>5294</v>
      </c>
      <c r="I1661" s="48"/>
      <c r="J1661" s="29">
        <f t="shared" si="885"/>
        <v>8533.6119402985078</v>
      </c>
      <c r="K1661" s="125">
        <v>506136.60000000003</v>
      </c>
      <c r="L1661" s="125">
        <v>1352089.72</v>
      </c>
      <c r="M1661" s="125">
        <v>8015</v>
      </c>
      <c r="N1661" s="126">
        <f t="shared" si="867"/>
        <v>899748.34279999998</v>
      </c>
      <c r="O1661" s="126">
        <f t="shared" ca="1" si="868"/>
        <v>1549529.4363635953</v>
      </c>
      <c r="P1661" s="126">
        <f t="shared" ca="1" si="869"/>
        <v>194934</v>
      </c>
      <c r="Q1661" s="49">
        <f t="shared" si="886"/>
        <v>1</v>
      </c>
      <c r="R1661" s="49">
        <f t="shared" si="887"/>
        <v>0</v>
      </c>
      <c r="S1661" s="49">
        <f ca="1">OFFSET(V!$B$7,D1661,Q1661)*H1661</f>
        <v>41610.840000000004</v>
      </c>
      <c r="T1661" s="49">
        <f ca="1">IF(R1661&gt;0,OFFSET(V!$I$7,D1661,R1661)*IF(R1661=1,H1661-9300,IF(R1661=2,H1661-18000,IF(R1661=3,H1661-45000,0))),0)</f>
        <v>0</v>
      </c>
      <c r="U1661" s="49">
        <f>IF(AND(I1661=1,H1661&gt;20000,H1661&lt;=45000),H1661*V!$G$7,0)+IF(AND(I1661=1,H1661&gt;45000,H1661&lt;=50000),V!$G$7/5000*(50000-H1661)*H1661,0)</f>
        <v>0</v>
      </c>
      <c r="V1661" s="50">
        <f t="shared" ca="1" si="870"/>
        <v>41610.840000000004</v>
      </c>
      <c r="W1661" s="51">
        <v>20275.84</v>
      </c>
      <c r="X1661" s="51">
        <v>0</v>
      </c>
      <c r="Y1661" s="52">
        <v>1.9550147739573229E-4</v>
      </c>
      <c r="Z1661" s="52">
        <v>4.6544026299164352E-3</v>
      </c>
      <c r="AA1661" s="52">
        <v>21621</v>
      </c>
      <c r="AB1661" s="138">
        <f t="shared" si="888"/>
        <v>20621</v>
      </c>
      <c r="AC1661" s="52">
        <v>236597.38815043613</v>
      </c>
      <c r="AD1661" s="138">
        <f t="shared" si="871"/>
        <v>0</v>
      </c>
      <c r="AE1661" s="138">
        <f t="shared" si="872"/>
        <v>5294</v>
      </c>
      <c r="AF1661" s="138">
        <f t="shared" si="873"/>
        <v>0</v>
      </c>
      <c r="AG1661" s="138">
        <f t="shared" si="874"/>
        <v>0</v>
      </c>
      <c r="AH1661" s="29"/>
      <c r="AI1661" s="29"/>
      <c r="AJ1661" s="15"/>
      <c r="AK1661" s="51">
        <f t="shared" ca="1" si="875"/>
        <v>3504881.6412108615</v>
      </c>
      <c r="AL1661" s="15">
        <f t="shared" ca="1" si="876"/>
        <v>3761702.3212108612</v>
      </c>
      <c r="AM1661" s="49">
        <f t="shared" ca="1" si="877"/>
        <v>23219.126176127193</v>
      </c>
      <c r="AN1661" s="49">
        <f t="shared" ca="1" si="878"/>
        <v>271.11998398654674</v>
      </c>
      <c r="AO1661" s="15"/>
      <c r="AP1661" s="49">
        <f t="shared" ca="1" si="879"/>
        <v>137677.06215898981</v>
      </c>
      <c r="AQ1661" s="15">
        <f t="shared" si="889"/>
        <v>236597.38815043613</v>
      </c>
      <c r="AR1661" s="15">
        <f t="shared" si="890"/>
        <v>0</v>
      </c>
      <c r="AS1661" s="15"/>
      <c r="AT1661" s="15"/>
      <c r="AU1661" s="51">
        <f t="shared" si="880"/>
        <v>10310.5</v>
      </c>
      <c r="AV1661" s="51">
        <f t="shared" ca="1" si="881"/>
        <v>86405.888578774568</v>
      </c>
      <c r="AW1661" s="51">
        <f t="shared" ca="1" si="891"/>
        <v>0</v>
      </c>
      <c r="AX1661" s="15">
        <f t="shared" ca="1" si="892"/>
        <v>0</v>
      </c>
      <c r="AY1661" s="51">
        <f t="shared" ca="1" si="893"/>
        <v>0</v>
      </c>
      <c r="AZ1661" s="52">
        <f t="shared" ca="1" si="882"/>
        <v>0</v>
      </c>
      <c r="BA1661" s="52">
        <f t="shared" ca="1" si="883"/>
        <v>0</v>
      </c>
      <c r="BB1661" s="52">
        <f t="shared" si="894"/>
        <v>0</v>
      </c>
      <c r="BC1661" s="39">
        <f t="shared" si="895"/>
        <v>0</v>
      </c>
      <c r="BD1661" s="51">
        <f t="shared" ca="1" si="896"/>
        <v>0</v>
      </c>
      <c r="BE1661" s="15">
        <f t="shared" ca="1" si="897"/>
        <v>234393.45073776436</v>
      </c>
      <c r="BF1661" s="62">
        <v>-118295.97031485915</v>
      </c>
      <c r="BG1661" s="15">
        <f t="shared" ca="1" si="898"/>
        <v>3901290.0477938806</v>
      </c>
      <c r="BH1661" s="15"/>
      <c r="BI1661" s="15"/>
    </row>
    <row r="1662" spans="1:61" ht="11.25" x14ac:dyDescent="0.2">
      <c r="A1662" s="60">
        <v>62048</v>
      </c>
      <c r="B1662" s="20"/>
      <c r="C1662" s="20">
        <v>1</v>
      </c>
      <c r="D1662" s="20">
        <f t="shared" si="884"/>
        <v>6</v>
      </c>
      <c r="E1662" s="47">
        <f t="shared" si="899"/>
        <v>4</v>
      </c>
      <c r="F1662" s="47">
        <f t="shared" si="900"/>
        <v>64</v>
      </c>
      <c r="G1662" s="61" t="s">
        <v>1742</v>
      </c>
      <c r="H1662" s="61">
        <v>4926</v>
      </c>
      <c r="I1662" s="48"/>
      <c r="J1662" s="29">
        <f t="shared" si="885"/>
        <v>7940.4179104477607</v>
      </c>
      <c r="K1662" s="125">
        <v>447777.64999999997</v>
      </c>
      <c r="L1662" s="125">
        <v>695518.90999999992</v>
      </c>
      <c r="M1662" s="125">
        <v>53115</v>
      </c>
      <c r="N1662" s="126">
        <f t="shared" si="867"/>
        <v>646767.28289999999</v>
      </c>
      <c r="O1662" s="126">
        <f t="shared" ca="1" si="868"/>
        <v>1441817.5299446676</v>
      </c>
      <c r="P1662" s="126">
        <f t="shared" ca="1" si="869"/>
        <v>238515</v>
      </c>
      <c r="Q1662" s="49">
        <f t="shared" si="886"/>
        <v>1</v>
      </c>
      <c r="R1662" s="49">
        <f t="shared" si="887"/>
        <v>0</v>
      </c>
      <c r="S1662" s="49">
        <f ca="1">OFFSET(V!$B$7,D1662,Q1662)*H1662</f>
        <v>38718.36</v>
      </c>
      <c r="T1662" s="49">
        <f ca="1">IF(R1662&gt;0,OFFSET(V!$I$7,D1662,R1662)*IF(R1662=1,H1662-9300,IF(R1662=2,H1662-18000,IF(R1662=3,H1662-45000,0))),0)</f>
        <v>0</v>
      </c>
      <c r="U1662" s="49">
        <f>IF(AND(I1662=1,H1662&gt;20000,H1662&lt;=45000),H1662*V!$G$7,0)+IF(AND(I1662=1,H1662&gt;45000,H1662&lt;=50000),V!$G$7/5000*(50000-H1662)*H1662,0)</f>
        <v>0</v>
      </c>
      <c r="V1662" s="50">
        <f t="shared" ca="1" si="870"/>
        <v>38718.36</v>
      </c>
      <c r="W1662" s="51">
        <v>9027.2000000000007</v>
      </c>
      <c r="X1662" s="51">
        <v>0</v>
      </c>
      <c r="Y1662" s="52">
        <v>0</v>
      </c>
      <c r="Z1662" s="52">
        <v>2.89593945118506E-3</v>
      </c>
      <c r="AA1662" s="52">
        <v>14016</v>
      </c>
      <c r="AB1662" s="138">
        <f t="shared" si="888"/>
        <v>13016</v>
      </c>
      <c r="AC1662" s="52">
        <v>147209.3767711914</v>
      </c>
      <c r="AD1662" s="138">
        <f t="shared" si="871"/>
        <v>0</v>
      </c>
      <c r="AE1662" s="138">
        <f t="shared" si="872"/>
        <v>4926</v>
      </c>
      <c r="AF1662" s="138">
        <f t="shared" si="873"/>
        <v>0</v>
      </c>
      <c r="AG1662" s="138">
        <f t="shared" si="874"/>
        <v>0</v>
      </c>
      <c r="AH1662" s="29"/>
      <c r="AI1662" s="29"/>
      <c r="AJ1662" s="15"/>
      <c r="AK1662" s="51">
        <f t="shared" ca="1" si="875"/>
        <v>3261248.0099366647</v>
      </c>
      <c r="AL1662" s="15">
        <f t="shared" ca="1" si="876"/>
        <v>3547508.5699366648</v>
      </c>
      <c r="AM1662" s="49">
        <f t="shared" ca="1" si="877"/>
        <v>21605.103049414913</v>
      </c>
      <c r="AN1662" s="49">
        <f t="shared" ca="1" si="878"/>
        <v>0</v>
      </c>
      <c r="AO1662" s="15"/>
      <c r="AP1662" s="49">
        <f t="shared" ca="1" si="879"/>
        <v>85661.784665293264</v>
      </c>
      <c r="AQ1662" s="15">
        <f t="shared" si="889"/>
        <v>147209.3767711914</v>
      </c>
      <c r="AR1662" s="15">
        <f t="shared" si="890"/>
        <v>0</v>
      </c>
      <c r="AS1662" s="15"/>
      <c r="AT1662" s="15"/>
      <c r="AU1662" s="51">
        <f t="shared" si="880"/>
        <v>6508</v>
      </c>
      <c r="AV1662" s="51">
        <f t="shared" ca="1" si="881"/>
        <v>80399.585783725634</v>
      </c>
      <c r="AW1662" s="51">
        <f t="shared" ca="1" si="891"/>
        <v>0</v>
      </c>
      <c r="AX1662" s="15">
        <f t="shared" ca="1" si="892"/>
        <v>25359.993677827501</v>
      </c>
      <c r="AY1662" s="51">
        <f t="shared" ca="1" si="893"/>
        <v>-893.14502792435758</v>
      </c>
      <c r="AZ1662" s="52">
        <f t="shared" ca="1" si="882"/>
        <v>0</v>
      </c>
      <c r="BA1662" s="52">
        <f t="shared" ca="1" si="883"/>
        <v>0</v>
      </c>
      <c r="BB1662" s="52">
        <f t="shared" si="894"/>
        <v>0</v>
      </c>
      <c r="BC1662" s="39">
        <f t="shared" si="895"/>
        <v>0</v>
      </c>
      <c r="BD1662" s="51">
        <f t="shared" ca="1" si="896"/>
        <v>0</v>
      </c>
      <c r="BE1662" s="15">
        <f t="shared" ca="1" si="897"/>
        <v>171676.22542109454</v>
      </c>
      <c r="BF1662" s="62">
        <v>-116699.48833020587</v>
      </c>
      <c r="BG1662" s="15">
        <f t="shared" ca="1" si="898"/>
        <v>3624090.4100769679</v>
      </c>
      <c r="BH1662" s="15"/>
      <c r="BI1662" s="15"/>
    </row>
    <row r="1663" spans="1:61" ht="11.25" x14ac:dyDescent="0.2">
      <c r="A1663" s="60">
        <v>62105</v>
      </c>
      <c r="B1663" s="20"/>
      <c r="C1663" s="20">
        <v>1</v>
      </c>
      <c r="D1663" s="20">
        <f t="shared" si="884"/>
        <v>6</v>
      </c>
      <c r="E1663" s="47">
        <f t="shared" si="899"/>
        <v>3</v>
      </c>
      <c r="F1663" s="47">
        <f t="shared" si="900"/>
        <v>63</v>
      </c>
      <c r="G1663" s="61" t="s">
        <v>1743</v>
      </c>
      <c r="H1663" s="61">
        <v>1772</v>
      </c>
      <c r="I1663" s="48"/>
      <c r="J1663" s="29">
        <f t="shared" si="885"/>
        <v>2856.3582089552237</v>
      </c>
      <c r="K1663" s="125">
        <v>111922.54999999999</v>
      </c>
      <c r="L1663" s="125">
        <v>418327.9</v>
      </c>
      <c r="M1663" s="125">
        <v>0</v>
      </c>
      <c r="N1663" s="126">
        <f t="shared" si="867"/>
        <v>243732.11700000003</v>
      </c>
      <c r="O1663" s="126">
        <f t="shared" ca="1" si="868"/>
        <v>518656.24503896688</v>
      </c>
      <c r="P1663" s="126">
        <f t="shared" ca="1" si="869"/>
        <v>82477</v>
      </c>
      <c r="Q1663" s="49">
        <f t="shared" si="886"/>
        <v>1</v>
      </c>
      <c r="R1663" s="49">
        <f t="shared" si="887"/>
        <v>0</v>
      </c>
      <c r="S1663" s="49">
        <f ca="1">OFFSET(V!$B$7,D1663,Q1663)*H1663</f>
        <v>13927.92</v>
      </c>
      <c r="T1663" s="49">
        <f ca="1">IF(R1663&gt;0,OFFSET(V!$I$7,D1663,R1663)*IF(R1663=1,H1663-9300,IF(R1663=2,H1663-18000,IF(R1663=3,H1663-45000,0))),0)</f>
        <v>0</v>
      </c>
      <c r="U1663" s="49">
        <f>IF(AND(I1663=1,H1663&gt;20000,H1663&lt;=45000),H1663*V!$G$7,0)+IF(AND(I1663=1,H1663&gt;45000,H1663&lt;=50000),V!$G$7/5000*(50000-H1663)*H1663,0)</f>
        <v>0</v>
      </c>
      <c r="V1663" s="50">
        <f t="shared" ca="1" si="870"/>
        <v>13927.92</v>
      </c>
      <c r="W1663" s="51">
        <v>8736</v>
      </c>
      <c r="X1663" s="51">
        <v>0</v>
      </c>
      <c r="Y1663" s="52">
        <v>0</v>
      </c>
      <c r="Z1663" s="52">
        <v>1.2767683709108322E-3</v>
      </c>
      <c r="AA1663" s="52">
        <v>4560</v>
      </c>
      <c r="AB1663" s="138">
        <f t="shared" si="888"/>
        <v>3560</v>
      </c>
      <c r="AC1663" s="52">
        <v>64902.004800563125</v>
      </c>
      <c r="AD1663" s="138">
        <f t="shared" si="871"/>
        <v>0</v>
      </c>
      <c r="AE1663" s="138">
        <f t="shared" si="872"/>
        <v>1772</v>
      </c>
      <c r="AF1663" s="138">
        <f t="shared" si="873"/>
        <v>0</v>
      </c>
      <c r="AG1663" s="138">
        <f t="shared" si="874"/>
        <v>0</v>
      </c>
      <c r="AH1663" s="29"/>
      <c r="AI1663" s="29"/>
      <c r="AJ1663" s="15"/>
      <c r="AK1663" s="51">
        <f t="shared" ca="1" si="875"/>
        <v>1173148.8984181425</v>
      </c>
      <c r="AL1663" s="15">
        <f t="shared" ca="1" si="876"/>
        <v>1278289.8184181424</v>
      </c>
      <c r="AM1663" s="49">
        <f t="shared" ca="1" si="877"/>
        <v>7771.8722297123886</v>
      </c>
      <c r="AN1663" s="49">
        <f t="shared" ca="1" si="878"/>
        <v>0</v>
      </c>
      <c r="AO1663" s="15"/>
      <c r="AP1663" s="49">
        <f t="shared" ca="1" si="879"/>
        <v>37766.7624271858</v>
      </c>
      <c r="AQ1663" s="15">
        <f t="shared" si="889"/>
        <v>64902.004800563125</v>
      </c>
      <c r="AR1663" s="15">
        <f t="shared" si="890"/>
        <v>0</v>
      </c>
      <c r="AS1663" s="15"/>
      <c r="AT1663" s="15"/>
      <c r="AU1663" s="51">
        <f t="shared" si="880"/>
        <v>1780</v>
      </c>
      <c r="AV1663" s="51">
        <f t="shared" ca="1" si="881"/>
        <v>28921.653676159527</v>
      </c>
      <c r="AW1663" s="51">
        <f t="shared" ca="1" si="891"/>
        <v>0</v>
      </c>
      <c r="AX1663" s="15">
        <f t="shared" ca="1" si="892"/>
        <v>3566.4113027822023</v>
      </c>
      <c r="AY1663" s="51">
        <f t="shared" ca="1" si="893"/>
        <v>-125.60423173126081</v>
      </c>
      <c r="AZ1663" s="52">
        <f t="shared" ca="1" si="882"/>
        <v>0</v>
      </c>
      <c r="BA1663" s="52">
        <f t="shared" ca="1" si="883"/>
        <v>0</v>
      </c>
      <c r="BB1663" s="52">
        <f t="shared" si="894"/>
        <v>0</v>
      </c>
      <c r="BC1663" s="39">
        <f t="shared" si="895"/>
        <v>0</v>
      </c>
      <c r="BD1663" s="51">
        <f t="shared" ca="1" si="896"/>
        <v>0</v>
      </c>
      <c r="BE1663" s="15">
        <f t="shared" ca="1" si="897"/>
        <v>68342.81187161406</v>
      </c>
      <c r="BF1663" s="62">
        <v>-38116.8290943717</v>
      </c>
      <c r="BG1663" s="15">
        <f t="shared" ca="1" si="898"/>
        <v>1316287.673425097</v>
      </c>
      <c r="BH1663" s="15"/>
      <c r="BI1663" s="15"/>
    </row>
    <row r="1664" spans="1:61" ht="11.25" x14ac:dyDescent="0.2">
      <c r="A1664" s="60">
        <v>62115</v>
      </c>
      <c r="B1664" s="20"/>
      <c r="C1664" s="20">
        <v>1</v>
      </c>
      <c r="D1664" s="20">
        <f t="shared" si="884"/>
        <v>6</v>
      </c>
      <c r="E1664" s="47">
        <f t="shared" si="899"/>
        <v>5</v>
      </c>
      <c r="F1664" s="47">
        <f t="shared" si="900"/>
        <v>65</v>
      </c>
      <c r="G1664" s="61" t="s">
        <v>1744</v>
      </c>
      <c r="H1664" s="61">
        <v>5200</v>
      </c>
      <c r="I1664" s="48"/>
      <c r="J1664" s="29">
        <f t="shared" si="885"/>
        <v>8382.0895522388055</v>
      </c>
      <c r="K1664" s="125">
        <v>452725</v>
      </c>
      <c r="L1664" s="125">
        <v>1083359.3999999999</v>
      </c>
      <c r="M1664" s="125">
        <v>43782</v>
      </c>
      <c r="N1664" s="126">
        <f t="shared" si="867"/>
        <v>792254.16599999997</v>
      </c>
      <c r="O1664" s="126">
        <f t="shared" ca="1" si="868"/>
        <v>1522016.0689631081</v>
      </c>
      <c r="P1664" s="126">
        <f t="shared" ca="1" si="869"/>
        <v>218929</v>
      </c>
      <c r="Q1664" s="49">
        <f t="shared" si="886"/>
        <v>1</v>
      </c>
      <c r="R1664" s="49">
        <f t="shared" si="887"/>
        <v>0</v>
      </c>
      <c r="S1664" s="49">
        <f ca="1">OFFSET(V!$B$7,D1664,Q1664)*H1664</f>
        <v>40872</v>
      </c>
      <c r="T1664" s="49">
        <f ca="1">IF(R1664&gt;0,OFFSET(V!$I$7,D1664,R1664)*IF(R1664=1,H1664-9300,IF(R1664=2,H1664-18000,IF(R1664=3,H1664-45000,0))),0)</f>
        <v>0</v>
      </c>
      <c r="U1664" s="49">
        <f>IF(AND(I1664=1,H1664&gt;20000,H1664&lt;=45000),H1664*V!$G$7,0)+IF(AND(I1664=1,H1664&gt;45000,H1664&lt;=50000),V!$G$7/5000*(50000-H1664)*H1664,0)</f>
        <v>0</v>
      </c>
      <c r="V1664" s="50">
        <f t="shared" ca="1" si="870"/>
        <v>40872</v>
      </c>
      <c r="W1664" s="51">
        <v>31475.64</v>
      </c>
      <c r="X1664" s="51">
        <v>0</v>
      </c>
      <c r="Y1664" s="52">
        <v>0</v>
      </c>
      <c r="Z1664" s="52">
        <v>3.8672098254960148E-3</v>
      </c>
      <c r="AA1664" s="52">
        <v>39764</v>
      </c>
      <c r="AB1664" s="138">
        <f t="shared" si="888"/>
        <v>38764</v>
      </c>
      <c r="AC1664" s="52">
        <v>196581.99276981936</v>
      </c>
      <c r="AD1664" s="138">
        <f t="shared" si="871"/>
        <v>0</v>
      </c>
      <c r="AE1664" s="138">
        <f t="shared" si="872"/>
        <v>5200</v>
      </c>
      <c r="AF1664" s="138">
        <f t="shared" si="873"/>
        <v>0</v>
      </c>
      <c r="AG1664" s="138">
        <f t="shared" si="874"/>
        <v>0</v>
      </c>
      <c r="AH1664" s="29"/>
      <c r="AI1664" s="29"/>
      <c r="AJ1664" s="15"/>
      <c r="AK1664" s="51">
        <f t="shared" ca="1" si="875"/>
        <v>3442649.1375701698</v>
      </c>
      <c r="AL1664" s="15">
        <f t="shared" ca="1" si="876"/>
        <v>3733925.7775701699</v>
      </c>
      <c r="AM1664" s="49">
        <f t="shared" ca="1" si="877"/>
        <v>22806.848529630031</v>
      </c>
      <c r="AN1664" s="49">
        <f t="shared" ca="1" si="878"/>
        <v>0</v>
      </c>
      <c r="AO1664" s="15"/>
      <c r="AP1664" s="49">
        <f t="shared" ca="1" si="879"/>
        <v>114391.92735593443</v>
      </c>
      <c r="AQ1664" s="15">
        <f t="shared" si="889"/>
        <v>196581.99276981936</v>
      </c>
      <c r="AR1664" s="15">
        <f t="shared" si="890"/>
        <v>0</v>
      </c>
      <c r="AS1664" s="15"/>
      <c r="AT1664" s="15"/>
      <c r="AU1664" s="51">
        <f t="shared" si="880"/>
        <v>19382</v>
      </c>
      <c r="AV1664" s="51">
        <f t="shared" ca="1" si="881"/>
        <v>84871.669930039236</v>
      </c>
      <c r="AW1664" s="51">
        <f t="shared" ca="1" si="891"/>
        <v>0</v>
      </c>
      <c r="AX1664" s="15">
        <f t="shared" ca="1" si="892"/>
        <v>22063.604516154301</v>
      </c>
      <c r="AY1664" s="51">
        <f t="shared" ca="1" si="893"/>
        <v>-777.05061452447319</v>
      </c>
      <c r="AZ1664" s="52">
        <f t="shared" ca="1" si="882"/>
        <v>0</v>
      </c>
      <c r="BA1664" s="52">
        <f t="shared" ca="1" si="883"/>
        <v>0</v>
      </c>
      <c r="BB1664" s="52">
        <f t="shared" si="894"/>
        <v>0</v>
      </c>
      <c r="BC1664" s="39">
        <f t="shared" si="895"/>
        <v>0</v>
      </c>
      <c r="BD1664" s="51">
        <f t="shared" ca="1" si="896"/>
        <v>0</v>
      </c>
      <c r="BE1664" s="15">
        <f t="shared" ca="1" si="897"/>
        <v>217868.54667144918</v>
      </c>
      <c r="BF1664" s="62">
        <v>-132241.56540928356</v>
      </c>
      <c r="BG1664" s="15">
        <f t="shared" ca="1" si="898"/>
        <v>3842359.6073619653</v>
      </c>
      <c r="BH1664" s="15"/>
      <c r="BI1664" s="15"/>
    </row>
    <row r="1665" spans="1:61" ht="11.25" x14ac:dyDescent="0.2">
      <c r="A1665" s="60">
        <v>62116</v>
      </c>
      <c r="B1665" s="20"/>
      <c r="C1665" s="20">
        <v>1</v>
      </c>
      <c r="D1665" s="20">
        <f t="shared" si="884"/>
        <v>6</v>
      </c>
      <c r="E1665" s="47">
        <f t="shared" si="899"/>
        <v>4</v>
      </c>
      <c r="F1665" s="47">
        <f t="shared" si="900"/>
        <v>64</v>
      </c>
      <c r="G1665" s="61" t="s">
        <v>1745</v>
      </c>
      <c r="H1665" s="61">
        <v>3946</v>
      </c>
      <c r="I1665" s="48"/>
      <c r="J1665" s="29">
        <f t="shared" si="885"/>
        <v>6360.7164179104475</v>
      </c>
      <c r="K1665" s="125">
        <v>288205</v>
      </c>
      <c r="L1665" s="125">
        <v>617019.37</v>
      </c>
      <c r="M1665" s="125">
        <v>63534</v>
      </c>
      <c r="N1665" s="126">
        <f t="shared" si="867"/>
        <v>511679.15430000005</v>
      </c>
      <c r="O1665" s="126">
        <f t="shared" ca="1" si="868"/>
        <v>1154976.0400246971</v>
      </c>
      <c r="P1665" s="126">
        <f t="shared" ca="1" si="869"/>
        <v>192989</v>
      </c>
      <c r="Q1665" s="49">
        <f t="shared" si="886"/>
        <v>1</v>
      </c>
      <c r="R1665" s="49">
        <f t="shared" si="887"/>
        <v>0</v>
      </c>
      <c r="S1665" s="49">
        <f ca="1">OFFSET(V!$B$7,D1665,Q1665)*H1665</f>
        <v>31015.56</v>
      </c>
      <c r="T1665" s="49">
        <f ca="1">IF(R1665&gt;0,OFFSET(V!$I$7,D1665,R1665)*IF(R1665=1,H1665-9300,IF(R1665=2,H1665-18000,IF(R1665=3,H1665-45000,0))),0)</f>
        <v>0</v>
      </c>
      <c r="U1665" s="49">
        <f>IF(AND(I1665=1,H1665&gt;20000,H1665&lt;=45000),H1665*V!$G$7,0)+IF(AND(I1665=1,H1665&gt;45000,H1665&lt;=50000),V!$G$7/5000*(50000-H1665)*H1665,0)</f>
        <v>0</v>
      </c>
      <c r="V1665" s="50">
        <f t="shared" ca="1" si="870"/>
        <v>31015.56</v>
      </c>
      <c r="W1665" s="51">
        <v>16877.12</v>
      </c>
      <c r="X1665" s="51">
        <v>0</v>
      </c>
      <c r="Y1665" s="52">
        <v>0</v>
      </c>
      <c r="Z1665" s="52">
        <v>3.0501949298814284E-3</v>
      </c>
      <c r="AA1665" s="52">
        <v>10556</v>
      </c>
      <c r="AB1665" s="138">
        <f t="shared" si="888"/>
        <v>9556</v>
      </c>
      <c r="AC1665" s="52">
        <v>155050.65013522591</v>
      </c>
      <c r="AD1665" s="138">
        <f t="shared" si="871"/>
        <v>0</v>
      </c>
      <c r="AE1665" s="138">
        <f t="shared" si="872"/>
        <v>3946</v>
      </c>
      <c r="AF1665" s="138">
        <f t="shared" si="873"/>
        <v>0</v>
      </c>
      <c r="AG1665" s="138">
        <f t="shared" si="874"/>
        <v>0</v>
      </c>
      <c r="AH1665" s="29"/>
      <c r="AI1665" s="29"/>
      <c r="AJ1665" s="15"/>
      <c r="AK1665" s="51">
        <f t="shared" ca="1" si="875"/>
        <v>2612441.0570869017</v>
      </c>
      <c r="AL1665" s="15">
        <f t="shared" ca="1" si="876"/>
        <v>2853322.7370869019</v>
      </c>
      <c r="AM1665" s="49">
        <f t="shared" ca="1" si="877"/>
        <v>17306.88928806156</v>
      </c>
      <c r="AN1665" s="49">
        <f t="shared" ca="1" si="878"/>
        <v>0</v>
      </c>
      <c r="AO1665" s="15"/>
      <c r="AP1665" s="49">
        <f t="shared" ca="1" si="879"/>
        <v>90224.656169434267</v>
      </c>
      <c r="AQ1665" s="15">
        <f t="shared" si="889"/>
        <v>155050.65013522591</v>
      </c>
      <c r="AR1665" s="15">
        <f t="shared" si="890"/>
        <v>0</v>
      </c>
      <c r="AS1665" s="15"/>
      <c r="AT1665" s="15"/>
      <c r="AU1665" s="51">
        <f t="shared" si="880"/>
        <v>4778</v>
      </c>
      <c r="AV1665" s="51">
        <f t="shared" ca="1" si="881"/>
        <v>64404.540296910549</v>
      </c>
      <c r="AW1665" s="51">
        <f t="shared" ca="1" si="891"/>
        <v>0</v>
      </c>
      <c r="AX1665" s="15">
        <f t="shared" ca="1" si="892"/>
        <v>4356.5463311189087</v>
      </c>
      <c r="AY1665" s="51">
        <f t="shared" ca="1" si="893"/>
        <v>-153.4317296759786</v>
      </c>
      <c r="AZ1665" s="52">
        <f t="shared" ca="1" si="882"/>
        <v>0</v>
      </c>
      <c r="BA1665" s="52">
        <f t="shared" ca="1" si="883"/>
        <v>0</v>
      </c>
      <c r="BB1665" s="52">
        <f t="shared" si="894"/>
        <v>0</v>
      </c>
      <c r="BC1665" s="39">
        <f t="shared" si="895"/>
        <v>0</v>
      </c>
      <c r="BD1665" s="51">
        <f t="shared" ca="1" si="896"/>
        <v>0</v>
      </c>
      <c r="BE1665" s="15">
        <f t="shared" ca="1" si="897"/>
        <v>159253.76473666885</v>
      </c>
      <c r="BF1665" s="62">
        <v>-97643.726061920912</v>
      </c>
      <c r="BG1665" s="15">
        <f t="shared" ca="1" si="898"/>
        <v>2932239.6650497112</v>
      </c>
      <c r="BH1665" s="15"/>
      <c r="BI1665" s="15"/>
    </row>
    <row r="1666" spans="1:61" ht="11.25" x14ac:dyDescent="0.2">
      <c r="A1666" s="60">
        <v>62125</v>
      </c>
      <c r="B1666" s="20"/>
      <c r="C1666" s="20">
        <v>1</v>
      </c>
      <c r="D1666" s="20">
        <f t="shared" si="884"/>
        <v>6</v>
      </c>
      <c r="E1666" s="47">
        <f t="shared" si="899"/>
        <v>3</v>
      </c>
      <c r="F1666" s="47">
        <f t="shared" si="900"/>
        <v>63</v>
      </c>
      <c r="G1666" s="61" t="s">
        <v>1746</v>
      </c>
      <c r="H1666" s="61">
        <v>2360</v>
      </c>
      <c r="I1666" s="48"/>
      <c r="J1666" s="29">
        <f t="shared" si="885"/>
        <v>3804.1791044776119</v>
      </c>
      <c r="K1666" s="125">
        <v>170589</v>
      </c>
      <c r="L1666" s="125">
        <v>251180.49</v>
      </c>
      <c r="M1666" s="125">
        <v>17161</v>
      </c>
      <c r="N1666" s="126">
        <f t="shared" si="867"/>
        <v>237945.4711</v>
      </c>
      <c r="O1666" s="126">
        <f t="shared" ca="1" si="868"/>
        <v>690761.13899094914</v>
      </c>
      <c r="P1666" s="126">
        <f t="shared" ca="1" si="869"/>
        <v>135845</v>
      </c>
      <c r="Q1666" s="49">
        <f t="shared" si="886"/>
        <v>1</v>
      </c>
      <c r="R1666" s="49">
        <f t="shared" si="887"/>
        <v>0</v>
      </c>
      <c r="S1666" s="49">
        <f ca="1">OFFSET(V!$B$7,D1666,Q1666)*H1666</f>
        <v>18549.600000000002</v>
      </c>
      <c r="T1666" s="49">
        <f ca="1">IF(R1666&gt;0,OFFSET(V!$I$7,D1666,R1666)*IF(R1666=1,H1666-9300,IF(R1666=2,H1666-18000,IF(R1666=3,H1666-45000,0))),0)</f>
        <v>0</v>
      </c>
      <c r="U1666" s="49">
        <f>IF(AND(I1666=1,H1666&gt;20000,H1666&lt;=45000),H1666*V!$G$7,0)+IF(AND(I1666=1,H1666&gt;45000,H1666&lt;=50000),V!$G$7/5000*(50000-H1666)*H1666,0)</f>
        <v>0</v>
      </c>
      <c r="V1666" s="50">
        <f t="shared" ca="1" si="870"/>
        <v>18549.600000000002</v>
      </c>
      <c r="W1666" s="51">
        <v>10649.6</v>
      </c>
      <c r="X1666" s="51">
        <v>0</v>
      </c>
      <c r="Y1666" s="52">
        <v>0</v>
      </c>
      <c r="Z1666" s="52">
        <v>1.3162286910829431E-3</v>
      </c>
      <c r="AA1666" s="52">
        <v>4864</v>
      </c>
      <c r="AB1666" s="138">
        <f t="shared" si="888"/>
        <v>3864</v>
      </c>
      <c r="AC1666" s="52">
        <v>66907.892436560156</v>
      </c>
      <c r="AD1666" s="138">
        <f t="shared" si="871"/>
        <v>0</v>
      </c>
      <c r="AE1666" s="138">
        <f t="shared" si="872"/>
        <v>2360</v>
      </c>
      <c r="AF1666" s="138">
        <f t="shared" si="873"/>
        <v>0</v>
      </c>
      <c r="AG1666" s="138">
        <f t="shared" si="874"/>
        <v>0</v>
      </c>
      <c r="AH1666" s="29"/>
      <c r="AI1666" s="29"/>
      <c r="AJ1666" s="15"/>
      <c r="AK1666" s="51">
        <f t="shared" ca="1" si="875"/>
        <v>1562433.0701280001</v>
      </c>
      <c r="AL1666" s="15">
        <f t="shared" ca="1" si="876"/>
        <v>1727477.2701280003</v>
      </c>
      <c r="AM1666" s="49">
        <f t="shared" ca="1" si="877"/>
        <v>10350.8004865244</v>
      </c>
      <c r="AN1666" s="49">
        <f t="shared" ca="1" si="878"/>
        <v>0</v>
      </c>
      <c r="AO1666" s="15"/>
      <c r="AP1666" s="49">
        <f t="shared" ca="1" si="879"/>
        <v>38933.997276665701</v>
      </c>
      <c r="AQ1666" s="15">
        <f t="shared" si="889"/>
        <v>66907.892436560156</v>
      </c>
      <c r="AR1666" s="15">
        <f t="shared" si="890"/>
        <v>0</v>
      </c>
      <c r="AS1666" s="15"/>
      <c r="AT1666" s="15"/>
      <c r="AU1666" s="51">
        <f t="shared" si="880"/>
        <v>1932</v>
      </c>
      <c r="AV1666" s="51">
        <f t="shared" ca="1" si="881"/>
        <v>38518.680968248576</v>
      </c>
      <c r="AW1666" s="51">
        <f t="shared" ca="1" si="891"/>
        <v>0</v>
      </c>
      <c r="AX1666" s="15">
        <f t="shared" ca="1" si="892"/>
        <v>12476.785808354121</v>
      </c>
      <c r="AY1666" s="51">
        <f t="shared" ca="1" si="893"/>
        <v>-439.41569350435662</v>
      </c>
      <c r="AZ1666" s="52">
        <f t="shared" ca="1" si="882"/>
        <v>0</v>
      </c>
      <c r="BA1666" s="52">
        <f t="shared" ca="1" si="883"/>
        <v>0</v>
      </c>
      <c r="BB1666" s="52">
        <f t="shared" si="894"/>
        <v>0</v>
      </c>
      <c r="BC1666" s="39">
        <f t="shared" si="895"/>
        <v>0</v>
      </c>
      <c r="BD1666" s="51">
        <f t="shared" ca="1" si="896"/>
        <v>0</v>
      </c>
      <c r="BE1666" s="15">
        <f t="shared" ca="1" si="897"/>
        <v>78945.26255140992</v>
      </c>
      <c r="BF1666" s="62">
        <v>-44160.022688978555</v>
      </c>
      <c r="BG1666" s="15">
        <f t="shared" ca="1" si="898"/>
        <v>1772613.310476956</v>
      </c>
      <c r="BH1666" s="15"/>
      <c r="BI1666" s="15"/>
    </row>
    <row r="1667" spans="1:61" ht="11.25" x14ac:dyDescent="0.2">
      <c r="A1667" s="60">
        <v>62128</v>
      </c>
      <c r="B1667" s="20"/>
      <c r="C1667" s="20">
        <v>1</v>
      </c>
      <c r="D1667" s="20">
        <f t="shared" si="884"/>
        <v>6</v>
      </c>
      <c r="E1667" s="47">
        <f t="shared" si="899"/>
        <v>4</v>
      </c>
      <c r="F1667" s="47">
        <f t="shared" si="900"/>
        <v>64</v>
      </c>
      <c r="G1667" s="61" t="s">
        <v>1747</v>
      </c>
      <c r="H1667" s="61">
        <v>3515</v>
      </c>
      <c r="I1667" s="48"/>
      <c r="J1667" s="29">
        <f t="shared" si="885"/>
        <v>5665.9701492537315</v>
      </c>
      <c r="K1667" s="125">
        <v>282065</v>
      </c>
      <c r="L1667" s="125">
        <v>539889.14</v>
      </c>
      <c r="M1667" s="125">
        <v>48282</v>
      </c>
      <c r="N1667" s="126">
        <f t="shared" si="867"/>
        <v>461925.56460000004</v>
      </c>
      <c r="O1667" s="126">
        <f t="shared" ca="1" si="868"/>
        <v>1028824.3235394857</v>
      </c>
      <c r="P1667" s="126">
        <f t="shared" ca="1" si="869"/>
        <v>170070</v>
      </c>
      <c r="Q1667" s="49">
        <f t="shared" si="886"/>
        <v>1</v>
      </c>
      <c r="R1667" s="49">
        <f t="shared" si="887"/>
        <v>0</v>
      </c>
      <c r="S1667" s="49">
        <f ca="1">OFFSET(V!$B$7,D1667,Q1667)*H1667</f>
        <v>27627.9</v>
      </c>
      <c r="T1667" s="49">
        <f ca="1">IF(R1667&gt;0,OFFSET(V!$I$7,D1667,R1667)*IF(R1667=1,H1667-9300,IF(R1667=2,H1667-18000,IF(R1667=3,H1667-45000,0))),0)</f>
        <v>0</v>
      </c>
      <c r="U1667" s="49">
        <f>IF(AND(I1667=1,H1667&gt;20000,H1667&lt;=45000),H1667*V!$G$7,0)+IF(AND(I1667=1,H1667&gt;45000,H1667&lt;=50000),V!$G$7/5000*(50000-H1667)*H1667,0)</f>
        <v>0</v>
      </c>
      <c r="V1667" s="50">
        <f t="shared" ca="1" si="870"/>
        <v>27627.9</v>
      </c>
      <c r="W1667" s="51">
        <v>13478.4</v>
      </c>
      <c r="X1667" s="51">
        <v>0</v>
      </c>
      <c r="Y1667" s="52">
        <v>0</v>
      </c>
      <c r="Z1667" s="52">
        <v>3.7502774662370019E-3</v>
      </c>
      <c r="AA1667" s="52">
        <v>7909</v>
      </c>
      <c r="AB1667" s="138">
        <f t="shared" si="888"/>
        <v>6909</v>
      </c>
      <c r="AC1667" s="52">
        <v>190637.96665288508</v>
      </c>
      <c r="AD1667" s="138">
        <f t="shared" si="871"/>
        <v>0</v>
      </c>
      <c r="AE1667" s="138">
        <f t="shared" si="872"/>
        <v>3515</v>
      </c>
      <c r="AF1667" s="138">
        <f t="shared" si="873"/>
        <v>0</v>
      </c>
      <c r="AG1667" s="138">
        <f t="shared" si="874"/>
        <v>0</v>
      </c>
      <c r="AH1667" s="29"/>
      <c r="AI1667" s="29"/>
      <c r="AJ1667" s="15"/>
      <c r="AK1667" s="51">
        <f t="shared" ca="1" si="875"/>
        <v>2327098.4074152205</v>
      </c>
      <c r="AL1667" s="15">
        <f t="shared" ca="1" si="876"/>
        <v>2538274.7074152203</v>
      </c>
      <c r="AM1667" s="49">
        <f t="shared" ca="1" si="877"/>
        <v>15416.552419547994</v>
      </c>
      <c r="AN1667" s="49">
        <f t="shared" ca="1" si="878"/>
        <v>0</v>
      </c>
      <c r="AO1667" s="15"/>
      <c r="AP1667" s="49">
        <f t="shared" ca="1" si="879"/>
        <v>110933.07238051313</v>
      </c>
      <c r="AQ1667" s="15">
        <f t="shared" si="889"/>
        <v>190637.96665288508</v>
      </c>
      <c r="AR1667" s="15">
        <f t="shared" si="890"/>
        <v>0</v>
      </c>
      <c r="AS1667" s="15"/>
      <c r="AT1667" s="15"/>
      <c r="AU1667" s="51">
        <f t="shared" si="880"/>
        <v>3454.5</v>
      </c>
      <c r="AV1667" s="51">
        <f t="shared" ca="1" si="881"/>
        <v>57369.98457770922</v>
      </c>
      <c r="AW1667" s="51">
        <f t="shared" ca="1" si="891"/>
        <v>0</v>
      </c>
      <c r="AX1667" s="15">
        <f t="shared" ca="1" si="892"/>
        <v>0</v>
      </c>
      <c r="AY1667" s="51">
        <f t="shared" ca="1" si="893"/>
        <v>0</v>
      </c>
      <c r="AZ1667" s="52">
        <f t="shared" ca="1" si="882"/>
        <v>0</v>
      </c>
      <c r="BA1667" s="52">
        <f t="shared" ca="1" si="883"/>
        <v>0</v>
      </c>
      <c r="BB1667" s="52">
        <f t="shared" si="894"/>
        <v>0</v>
      </c>
      <c r="BC1667" s="39">
        <f t="shared" si="895"/>
        <v>0</v>
      </c>
      <c r="BD1667" s="51">
        <f t="shared" ca="1" si="896"/>
        <v>0</v>
      </c>
      <c r="BE1667" s="15">
        <f t="shared" ca="1" si="897"/>
        <v>171757.55695822235</v>
      </c>
      <c r="BF1667" s="62">
        <v>-65826.934528540631</v>
      </c>
      <c r="BG1667" s="15">
        <f t="shared" ca="1" si="898"/>
        <v>2659621.8822644497</v>
      </c>
      <c r="BH1667" s="15"/>
      <c r="BI1667" s="15"/>
    </row>
    <row r="1668" spans="1:61" ht="11.25" x14ac:dyDescent="0.2">
      <c r="A1668" s="60">
        <v>62131</v>
      </c>
      <c r="B1668" s="20"/>
      <c r="C1668" s="20">
        <v>1</v>
      </c>
      <c r="D1668" s="20">
        <f t="shared" si="884"/>
        <v>6</v>
      </c>
      <c r="E1668" s="47">
        <f t="shared" si="899"/>
        <v>3</v>
      </c>
      <c r="F1668" s="47">
        <f t="shared" si="900"/>
        <v>63</v>
      </c>
      <c r="G1668" s="61" t="s">
        <v>1748</v>
      </c>
      <c r="H1668" s="61">
        <v>1567</v>
      </c>
      <c r="I1668" s="48"/>
      <c r="J1668" s="29">
        <f t="shared" si="885"/>
        <v>2525.9104477611941</v>
      </c>
      <c r="K1668" s="125">
        <v>235790</v>
      </c>
      <c r="L1668" s="125">
        <v>244342.17</v>
      </c>
      <c r="M1668" s="125">
        <v>0</v>
      </c>
      <c r="N1668" s="126">
        <f t="shared" si="867"/>
        <v>265062.2463</v>
      </c>
      <c r="O1668" s="126">
        <f t="shared" ca="1" si="868"/>
        <v>458653.68847407511</v>
      </c>
      <c r="P1668" s="126">
        <f t="shared" ca="1" si="869"/>
        <v>58077</v>
      </c>
      <c r="Q1668" s="49">
        <f t="shared" si="886"/>
        <v>1</v>
      </c>
      <c r="R1668" s="49">
        <f t="shared" si="887"/>
        <v>0</v>
      </c>
      <c r="S1668" s="49">
        <f ca="1">OFFSET(V!$B$7,D1668,Q1668)*H1668</f>
        <v>12316.62</v>
      </c>
      <c r="T1668" s="49">
        <f ca="1">IF(R1668&gt;0,OFFSET(V!$I$7,D1668,R1668)*IF(R1668=1,H1668-9300,IF(R1668=2,H1668-18000,IF(R1668=3,H1668-45000,0))),0)</f>
        <v>0</v>
      </c>
      <c r="U1668" s="49">
        <f>IF(AND(I1668=1,H1668&gt;20000,H1668&lt;=45000),H1668*V!$G$7,0)+IF(AND(I1668=1,H1668&gt;45000,H1668&lt;=50000),V!$G$7/5000*(50000-H1668)*H1668,0)</f>
        <v>0</v>
      </c>
      <c r="V1668" s="50">
        <f t="shared" ca="1" si="870"/>
        <v>12316.62</v>
      </c>
      <c r="W1668" s="51">
        <v>0</v>
      </c>
      <c r="X1668" s="51">
        <v>0</v>
      </c>
      <c r="Y1668" s="52">
        <v>0</v>
      </c>
      <c r="Z1668" s="52">
        <v>2.9248100526063992E-3</v>
      </c>
      <c r="AA1668" s="52">
        <v>69570</v>
      </c>
      <c r="AB1668" s="138">
        <f t="shared" si="888"/>
        <v>68570</v>
      </c>
      <c r="AC1668" s="52">
        <v>148676.95691707655</v>
      </c>
      <c r="AD1668" s="138">
        <f t="shared" si="871"/>
        <v>0</v>
      </c>
      <c r="AE1668" s="138">
        <f t="shared" si="872"/>
        <v>1567</v>
      </c>
      <c r="AF1668" s="138">
        <f t="shared" si="873"/>
        <v>0</v>
      </c>
      <c r="AG1668" s="138">
        <f t="shared" si="874"/>
        <v>0</v>
      </c>
      <c r="AH1668" s="29"/>
      <c r="AI1668" s="29"/>
      <c r="AJ1668" s="15"/>
      <c r="AK1668" s="51">
        <f t="shared" ca="1" si="875"/>
        <v>1037429.0766485493</v>
      </c>
      <c r="AL1668" s="15">
        <f t="shared" ca="1" si="876"/>
        <v>1107822.6966485493</v>
      </c>
      <c r="AM1668" s="49">
        <f t="shared" ca="1" si="877"/>
        <v>6872.7560857558192</v>
      </c>
      <c r="AN1668" s="49">
        <f t="shared" ca="1" si="878"/>
        <v>0</v>
      </c>
      <c r="AO1668" s="15"/>
      <c r="AP1668" s="49">
        <f t="shared" ca="1" si="879"/>
        <v>86515.776015526862</v>
      </c>
      <c r="AQ1668" s="15">
        <f t="shared" si="889"/>
        <v>148676.95691707655</v>
      </c>
      <c r="AR1668" s="15">
        <f t="shared" si="890"/>
        <v>0</v>
      </c>
      <c r="AS1668" s="15"/>
      <c r="AT1668" s="15"/>
      <c r="AU1668" s="51">
        <f t="shared" si="880"/>
        <v>34285</v>
      </c>
      <c r="AV1668" s="51">
        <f t="shared" ca="1" si="881"/>
        <v>25575.751303917594</v>
      </c>
      <c r="AW1668" s="51">
        <f t="shared" ca="1" si="891"/>
        <v>0</v>
      </c>
      <c r="AX1668" s="15">
        <f t="shared" ca="1" si="892"/>
        <v>0</v>
      </c>
      <c r="AY1668" s="51">
        <f t="shared" ca="1" si="893"/>
        <v>0</v>
      </c>
      <c r="AZ1668" s="52">
        <f t="shared" ca="1" si="882"/>
        <v>0</v>
      </c>
      <c r="BA1668" s="52">
        <f t="shared" ca="1" si="883"/>
        <v>0</v>
      </c>
      <c r="BB1668" s="52">
        <f t="shared" si="894"/>
        <v>0</v>
      </c>
      <c r="BC1668" s="39">
        <f t="shared" si="895"/>
        <v>0</v>
      </c>
      <c r="BD1668" s="51">
        <f t="shared" ca="1" si="896"/>
        <v>0</v>
      </c>
      <c r="BE1668" s="15">
        <f t="shared" ca="1" si="897"/>
        <v>146376.52731944446</v>
      </c>
      <c r="BF1668" s="62">
        <v>-48278.335997027942</v>
      </c>
      <c r="BG1668" s="15">
        <f t="shared" ca="1" si="898"/>
        <v>1212793.6440567214</v>
      </c>
      <c r="BH1668" s="15"/>
      <c r="BI1668" s="15"/>
    </row>
    <row r="1669" spans="1:61" ht="11.25" x14ac:dyDescent="0.2">
      <c r="A1669" s="60">
        <v>62132</v>
      </c>
      <c r="B1669" s="20"/>
      <c r="C1669" s="20">
        <v>1</v>
      </c>
      <c r="D1669" s="20">
        <f t="shared" si="884"/>
        <v>6</v>
      </c>
      <c r="E1669" s="47">
        <f t="shared" si="899"/>
        <v>3</v>
      </c>
      <c r="F1669" s="47">
        <f t="shared" si="900"/>
        <v>63</v>
      </c>
      <c r="G1669" s="61" t="s">
        <v>1749</v>
      </c>
      <c r="H1669" s="61">
        <v>1863</v>
      </c>
      <c r="I1669" s="48"/>
      <c r="J1669" s="29">
        <f t="shared" si="885"/>
        <v>3003.0447761194027</v>
      </c>
      <c r="K1669" s="125">
        <v>115535</v>
      </c>
      <c r="L1669" s="125">
        <v>55550.31</v>
      </c>
      <c r="M1669" s="125">
        <v>42802</v>
      </c>
      <c r="N1669" s="126">
        <f t="shared" si="867"/>
        <v>147651.82089999999</v>
      </c>
      <c r="O1669" s="126">
        <f t="shared" ca="1" si="868"/>
        <v>545291.52624582127</v>
      </c>
      <c r="P1669" s="126">
        <f t="shared" ca="1" si="869"/>
        <v>119292</v>
      </c>
      <c r="Q1669" s="49">
        <f t="shared" si="886"/>
        <v>1</v>
      </c>
      <c r="R1669" s="49">
        <f t="shared" si="887"/>
        <v>0</v>
      </c>
      <c r="S1669" s="49">
        <f ca="1">OFFSET(V!$B$7,D1669,Q1669)*H1669</f>
        <v>14643.18</v>
      </c>
      <c r="T1669" s="49">
        <f ca="1">IF(R1669&gt;0,OFFSET(V!$I$7,D1669,R1669)*IF(R1669=1,H1669-9300,IF(R1669=2,H1669-18000,IF(R1669=3,H1669-45000,0))),0)</f>
        <v>0</v>
      </c>
      <c r="U1669" s="49">
        <f>IF(AND(I1669=1,H1669&gt;20000,H1669&lt;=45000),H1669*V!$G$7,0)+IF(AND(I1669=1,H1669&gt;45000,H1669&lt;=50000),V!$G$7/5000*(50000-H1669)*H1669,0)</f>
        <v>0</v>
      </c>
      <c r="V1669" s="50">
        <f t="shared" ca="1" si="870"/>
        <v>14643.18</v>
      </c>
      <c r="W1669" s="51">
        <v>8515.52</v>
      </c>
      <c r="X1669" s="51">
        <v>0</v>
      </c>
      <c r="Y1669" s="52">
        <v>0</v>
      </c>
      <c r="Z1669" s="52">
        <v>1.1095517515398335E-3</v>
      </c>
      <c r="AA1669" s="52">
        <v>3719</v>
      </c>
      <c r="AB1669" s="138">
        <f t="shared" si="888"/>
        <v>2719</v>
      </c>
      <c r="AC1669" s="52">
        <v>56401.877384806183</v>
      </c>
      <c r="AD1669" s="138">
        <f t="shared" si="871"/>
        <v>0</v>
      </c>
      <c r="AE1669" s="138">
        <f t="shared" si="872"/>
        <v>1863</v>
      </c>
      <c r="AF1669" s="138">
        <f t="shared" si="873"/>
        <v>0</v>
      </c>
      <c r="AG1669" s="138">
        <f t="shared" si="874"/>
        <v>0</v>
      </c>
      <c r="AH1669" s="29"/>
      <c r="AI1669" s="29"/>
      <c r="AJ1669" s="15"/>
      <c r="AK1669" s="51">
        <f t="shared" ca="1" si="875"/>
        <v>1233395.2583256203</v>
      </c>
      <c r="AL1669" s="15">
        <f t="shared" ca="1" si="876"/>
        <v>1375845.9583256203</v>
      </c>
      <c r="AM1669" s="49">
        <f t="shared" ca="1" si="877"/>
        <v>8170.9920789809139</v>
      </c>
      <c r="AN1669" s="49">
        <f t="shared" ca="1" si="878"/>
        <v>0</v>
      </c>
      <c r="AO1669" s="15"/>
      <c r="AP1669" s="49">
        <f t="shared" ca="1" si="879"/>
        <v>32820.500848700387</v>
      </c>
      <c r="AQ1669" s="15">
        <f t="shared" si="889"/>
        <v>56401.877384806183</v>
      </c>
      <c r="AR1669" s="15">
        <f t="shared" si="890"/>
        <v>0</v>
      </c>
      <c r="AS1669" s="15"/>
      <c r="AT1669" s="15"/>
      <c r="AU1669" s="51">
        <f t="shared" si="880"/>
        <v>1359.5</v>
      </c>
      <c r="AV1669" s="51">
        <f t="shared" ca="1" si="881"/>
        <v>30406.907899935213</v>
      </c>
      <c r="AW1669" s="51">
        <f t="shared" ca="1" si="891"/>
        <v>0</v>
      </c>
      <c r="AX1669" s="15">
        <f t="shared" ca="1" si="892"/>
        <v>8185.0313638294174</v>
      </c>
      <c r="AY1669" s="51">
        <f t="shared" ca="1" si="893"/>
        <v>-288.26584733736513</v>
      </c>
      <c r="AZ1669" s="52">
        <f t="shared" ca="1" si="882"/>
        <v>0</v>
      </c>
      <c r="BA1669" s="52">
        <f t="shared" ca="1" si="883"/>
        <v>0</v>
      </c>
      <c r="BB1669" s="52">
        <f t="shared" si="894"/>
        <v>0</v>
      </c>
      <c r="BC1669" s="39">
        <f t="shared" si="895"/>
        <v>0</v>
      </c>
      <c r="BD1669" s="51">
        <f t="shared" ca="1" si="896"/>
        <v>0</v>
      </c>
      <c r="BE1669" s="15">
        <f t="shared" ca="1" si="897"/>
        <v>64298.642901298233</v>
      </c>
      <c r="BF1669" s="62">
        <v>-38638.441324504776</v>
      </c>
      <c r="BG1669" s="15">
        <f t="shared" ca="1" si="898"/>
        <v>1409677.1519813945</v>
      </c>
      <c r="BH1669" s="15"/>
      <c r="BI1669" s="15"/>
    </row>
    <row r="1670" spans="1:61" ht="11.25" x14ac:dyDescent="0.2">
      <c r="A1670" s="60">
        <v>62135</v>
      </c>
      <c r="B1670" s="20"/>
      <c r="C1670" s="20">
        <v>1</v>
      </c>
      <c r="D1670" s="20">
        <f t="shared" si="884"/>
        <v>6</v>
      </c>
      <c r="E1670" s="47">
        <f t="shared" si="899"/>
        <v>3</v>
      </c>
      <c r="F1670" s="47">
        <f t="shared" si="900"/>
        <v>63</v>
      </c>
      <c r="G1670" s="61" t="s">
        <v>1750</v>
      </c>
      <c r="H1670" s="61">
        <v>1559</v>
      </c>
      <c r="I1670" s="48"/>
      <c r="J1670" s="29">
        <f t="shared" si="885"/>
        <v>2513.0149253731342</v>
      </c>
      <c r="K1670" s="125">
        <v>121500.9</v>
      </c>
      <c r="L1670" s="125">
        <v>105129.58</v>
      </c>
      <c r="M1670" s="125">
        <v>0</v>
      </c>
      <c r="N1670" s="126">
        <f t="shared" si="867"/>
        <v>128481.18419999999</v>
      </c>
      <c r="O1670" s="126">
        <f t="shared" ca="1" si="868"/>
        <v>456312.12529105495</v>
      </c>
      <c r="P1670" s="126">
        <f t="shared" ca="1" si="869"/>
        <v>98349</v>
      </c>
      <c r="Q1670" s="49">
        <f t="shared" si="886"/>
        <v>1</v>
      </c>
      <c r="R1670" s="49">
        <f t="shared" si="887"/>
        <v>0</v>
      </c>
      <c r="S1670" s="49">
        <f ca="1">OFFSET(V!$B$7,D1670,Q1670)*H1670</f>
        <v>12253.74</v>
      </c>
      <c r="T1670" s="49">
        <f ca="1">IF(R1670&gt;0,OFFSET(V!$I$7,D1670,R1670)*IF(R1670=1,H1670-9300,IF(R1670=2,H1670-18000,IF(R1670=3,H1670-45000,0))),0)</f>
        <v>0</v>
      </c>
      <c r="U1670" s="49">
        <f>IF(AND(I1670=1,H1670&gt;20000,H1670&lt;=45000),H1670*V!$G$7,0)+IF(AND(I1670=1,H1670&gt;45000,H1670&lt;=50000),V!$G$7/5000*(50000-H1670)*H1670,0)</f>
        <v>0</v>
      </c>
      <c r="V1670" s="50">
        <f t="shared" ca="1" si="870"/>
        <v>12253.74</v>
      </c>
      <c r="W1670" s="51">
        <v>0</v>
      </c>
      <c r="X1670" s="51">
        <v>0</v>
      </c>
      <c r="Y1670" s="52">
        <v>0</v>
      </c>
      <c r="Z1670" s="52">
        <v>2.8134238130976888E-3</v>
      </c>
      <c r="AA1670" s="52">
        <v>13003</v>
      </c>
      <c r="AB1670" s="138">
        <f t="shared" si="888"/>
        <v>12003</v>
      </c>
      <c r="AC1670" s="52">
        <v>143014.85687135428</v>
      </c>
      <c r="AD1670" s="138">
        <f t="shared" si="871"/>
        <v>0</v>
      </c>
      <c r="AE1670" s="138">
        <f t="shared" si="872"/>
        <v>1559</v>
      </c>
      <c r="AF1670" s="138">
        <f t="shared" si="873"/>
        <v>0</v>
      </c>
      <c r="AG1670" s="138">
        <f t="shared" si="874"/>
        <v>0</v>
      </c>
      <c r="AH1670" s="29"/>
      <c r="AI1670" s="29"/>
      <c r="AJ1670" s="15"/>
      <c r="AK1670" s="51">
        <f t="shared" ca="1" si="875"/>
        <v>1032132.6933599798</v>
      </c>
      <c r="AL1670" s="15">
        <f t="shared" ca="1" si="876"/>
        <v>1142735.4333599799</v>
      </c>
      <c r="AM1670" s="49">
        <f t="shared" ca="1" si="877"/>
        <v>6837.6686264794653</v>
      </c>
      <c r="AN1670" s="49">
        <f t="shared" ca="1" si="878"/>
        <v>0</v>
      </c>
      <c r="AO1670" s="15"/>
      <c r="AP1670" s="49">
        <f t="shared" ca="1" si="879"/>
        <v>83220.975062569312</v>
      </c>
      <c r="AQ1670" s="15">
        <f t="shared" si="889"/>
        <v>143014.85687135428</v>
      </c>
      <c r="AR1670" s="15">
        <f t="shared" si="890"/>
        <v>0</v>
      </c>
      <c r="AS1670" s="15"/>
      <c r="AT1670" s="15"/>
      <c r="AU1670" s="51">
        <f t="shared" si="880"/>
        <v>6001.5</v>
      </c>
      <c r="AV1670" s="51">
        <f t="shared" ca="1" si="881"/>
        <v>25445.179504025225</v>
      </c>
      <c r="AW1670" s="51">
        <f t="shared" ca="1" si="891"/>
        <v>14045.71661762429</v>
      </c>
      <c r="AX1670" s="15">
        <f t="shared" ca="1" si="892"/>
        <v>0</v>
      </c>
      <c r="AY1670" s="51">
        <f t="shared" ca="1" si="893"/>
        <v>0</v>
      </c>
      <c r="AZ1670" s="52">
        <f t="shared" ca="1" si="882"/>
        <v>0</v>
      </c>
      <c r="BA1670" s="52">
        <f t="shared" ca="1" si="883"/>
        <v>0</v>
      </c>
      <c r="BB1670" s="52">
        <f t="shared" si="894"/>
        <v>0</v>
      </c>
      <c r="BC1670" s="39">
        <f t="shared" si="895"/>
        <v>0</v>
      </c>
      <c r="BD1670" s="51">
        <f t="shared" ca="1" si="896"/>
        <v>0</v>
      </c>
      <c r="BE1670" s="15">
        <f t="shared" ca="1" si="897"/>
        <v>128713.37118421883</v>
      </c>
      <c r="BF1670" s="62">
        <v>-28975.805938789934</v>
      </c>
      <c r="BG1670" s="15">
        <f t="shared" ca="1" si="898"/>
        <v>1249310.6672318885</v>
      </c>
      <c r="BH1670" s="15"/>
      <c r="BI1670" s="15"/>
    </row>
    <row r="1671" spans="1:61" ht="11.25" x14ac:dyDescent="0.2">
      <c r="A1671" s="60">
        <v>62138</v>
      </c>
      <c r="B1671" s="20"/>
      <c r="C1671" s="20">
        <v>1</v>
      </c>
      <c r="D1671" s="20">
        <f t="shared" si="884"/>
        <v>6</v>
      </c>
      <c r="E1671" s="47">
        <f t="shared" si="899"/>
        <v>3</v>
      </c>
      <c r="F1671" s="47">
        <f t="shared" si="900"/>
        <v>63</v>
      </c>
      <c r="G1671" s="61" t="s">
        <v>1751</v>
      </c>
      <c r="H1671" s="61">
        <v>2442</v>
      </c>
      <c r="I1671" s="48"/>
      <c r="J1671" s="29">
        <f t="shared" si="885"/>
        <v>3936.3582089552237</v>
      </c>
      <c r="K1671" s="125">
        <v>213300</v>
      </c>
      <c r="L1671" s="125">
        <v>343624.8</v>
      </c>
      <c r="M1671" s="125">
        <v>0</v>
      </c>
      <c r="N1671" s="126">
        <f t="shared" si="867"/>
        <v>287589.67200000002</v>
      </c>
      <c r="O1671" s="126">
        <f t="shared" ca="1" si="868"/>
        <v>714762.16161690583</v>
      </c>
      <c r="P1671" s="126">
        <f t="shared" ca="1" si="869"/>
        <v>128152</v>
      </c>
      <c r="Q1671" s="49">
        <f t="shared" si="886"/>
        <v>1</v>
      </c>
      <c r="R1671" s="49">
        <f t="shared" si="887"/>
        <v>0</v>
      </c>
      <c r="S1671" s="49">
        <f ca="1">OFFSET(V!$B$7,D1671,Q1671)*H1671</f>
        <v>19194.12</v>
      </c>
      <c r="T1671" s="49">
        <f ca="1">IF(R1671&gt;0,OFFSET(V!$I$7,D1671,R1671)*IF(R1671=1,H1671-9300,IF(R1671=2,H1671-18000,IF(R1671=3,H1671-45000,0))),0)</f>
        <v>0</v>
      </c>
      <c r="U1671" s="49">
        <f>IF(AND(I1671=1,H1671&gt;20000,H1671&lt;=45000),H1671*V!$G$7,0)+IF(AND(I1671=1,H1671&gt;45000,H1671&lt;=50000),V!$G$7/5000*(50000-H1671)*H1671,0)</f>
        <v>0</v>
      </c>
      <c r="V1671" s="50">
        <f t="shared" ca="1" si="870"/>
        <v>19194.12</v>
      </c>
      <c r="W1671" s="51">
        <v>0</v>
      </c>
      <c r="X1671" s="51">
        <v>0</v>
      </c>
      <c r="Y1671" s="52">
        <v>0</v>
      </c>
      <c r="Z1671" s="52">
        <v>2.2030536718974556E-3</v>
      </c>
      <c r="AA1671" s="52">
        <v>60455</v>
      </c>
      <c r="AB1671" s="138">
        <f t="shared" si="888"/>
        <v>59455</v>
      </c>
      <c r="AC1671" s="52">
        <v>111987.89322090169</v>
      </c>
      <c r="AD1671" s="138">
        <f t="shared" si="871"/>
        <v>0</v>
      </c>
      <c r="AE1671" s="138">
        <f t="shared" si="872"/>
        <v>2442</v>
      </c>
      <c r="AF1671" s="138">
        <f t="shared" si="873"/>
        <v>0</v>
      </c>
      <c r="AG1671" s="138">
        <f t="shared" si="874"/>
        <v>0</v>
      </c>
      <c r="AH1671" s="29"/>
      <c r="AI1671" s="29"/>
      <c r="AJ1671" s="15"/>
      <c r="AK1671" s="51">
        <f t="shared" ca="1" si="875"/>
        <v>1616720.9988358375</v>
      </c>
      <c r="AL1671" s="15">
        <f t="shared" ca="1" si="876"/>
        <v>1764067.1188358376</v>
      </c>
      <c r="AM1671" s="49">
        <f t="shared" ca="1" si="877"/>
        <v>10710.446944107027</v>
      </c>
      <c r="AN1671" s="49">
        <f t="shared" ca="1" si="878"/>
        <v>0</v>
      </c>
      <c r="AO1671" s="15"/>
      <c r="AP1671" s="49">
        <f t="shared" ca="1" si="879"/>
        <v>65166.248269085037</v>
      </c>
      <c r="AQ1671" s="15">
        <f t="shared" si="889"/>
        <v>111987.89322090169</v>
      </c>
      <c r="AR1671" s="15">
        <f t="shared" si="890"/>
        <v>0</v>
      </c>
      <c r="AS1671" s="15"/>
      <c r="AT1671" s="15"/>
      <c r="AU1671" s="51">
        <f t="shared" si="880"/>
        <v>29727.5</v>
      </c>
      <c r="AV1671" s="51">
        <f t="shared" ca="1" si="881"/>
        <v>39857.041917145354</v>
      </c>
      <c r="AW1671" s="51">
        <f t="shared" ca="1" si="891"/>
        <v>0</v>
      </c>
      <c r="AX1671" s="15">
        <f t="shared" ca="1" si="892"/>
        <v>22762.896965328691</v>
      </c>
      <c r="AY1671" s="51">
        <f t="shared" ca="1" si="893"/>
        <v>-801.67875844200194</v>
      </c>
      <c r="AZ1671" s="52">
        <f t="shared" ca="1" si="882"/>
        <v>0</v>
      </c>
      <c r="BA1671" s="52">
        <f t="shared" ca="1" si="883"/>
        <v>0</v>
      </c>
      <c r="BB1671" s="52">
        <f t="shared" si="894"/>
        <v>0</v>
      </c>
      <c r="BC1671" s="39">
        <f t="shared" si="895"/>
        <v>0</v>
      </c>
      <c r="BD1671" s="51">
        <f t="shared" ca="1" si="896"/>
        <v>0</v>
      </c>
      <c r="BE1671" s="15">
        <f t="shared" ca="1" si="897"/>
        <v>133949.11142778839</v>
      </c>
      <c r="BF1671" s="62">
        <v>-48234.606913275398</v>
      </c>
      <c r="BG1671" s="15">
        <f t="shared" ca="1" si="898"/>
        <v>1860492.0702944577</v>
      </c>
      <c r="BH1671" s="15"/>
      <c r="BI1671" s="15"/>
    </row>
    <row r="1672" spans="1:61" ht="11.25" x14ac:dyDescent="0.2">
      <c r="A1672" s="60">
        <v>62139</v>
      </c>
      <c r="B1672" s="20"/>
      <c r="C1672" s="20">
        <v>1</v>
      </c>
      <c r="D1672" s="20">
        <f t="shared" si="884"/>
        <v>6</v>
      </c>
      <c r="E1672" s="47">
        <f t="shared" si="899"/>
        <v>6</v>
      </c>
      <c r="F1672" s="47">
        <f t="shared" si="900"/>
        <v>66</v>
      </c>
      <c r="G1672" s="61" t="s">
        <v>1752</v>
      </c>
      <c r="H1672" s="61">
        <v>15780</v>
      </c>
      <c r="I1672" s="48"/>
      <c r="J1672" s="29">
        <f t="shared" si="885"/>
        <v>26299.999999999996</v>
      </c>
      <c r="K1672" s="125">
        <v>1474700</v>
      </c>
      <c r="L1672" s="125">
        <v>5452953.5100000007</v>
      </c>
      <c r="M1672" s="125">
        <v>53497</v>
      </c>
      <c r="N1672" s="126">
        <f t="shared" si="867"/>
        <v>3241932.8689000001</v>
      </c>
      <c r="O1672" s="126">
        <f t="shared" ca="1" si="868"/>
        <v>4775542.2277775863</v>
      </c>
      <c r="P1672" s="126">
        <f t="shared" ca="1" si="869"/>
        <v>460083</v>
      </c>
      <c r="Q1672" s="49">
        <f t="shared" si="886"/>
        <v>2</v>
      </c>
      <c r="R1672" s="49">
        <f t="shared" si="887"/>
        <v>0</v>
      </c>
      <c r="S1672" s="49">
        <f ca="1">OFFSET(V!$B$7,D1672,Q1672)*H1672</f>
        <v>1364338.7999999998</v>
      </c>
      <c r="T1672" s="49">
        <f ca="1">IF(R1672&gt;0,OFFSET(V!$I$7,D1672,R1672)*IF(R1672=1,H1672-9300,IF(R1672=2,H1672-18000,IF(R1672=3,H1672-45000,0))),0)</f>
        <v>0</v>
      </c>
      <c r="U1672" s="49">
        <f>IF(AND(I1672=1,H1672&gt;20000,H1672&lt;=45000),H1672*V!$G$7,0)+IF(AND(I1672=1,H1672&gt;45000,H1672&lt;=50000),V!$G$7/5000*(50000-H1672)*H1672,0)</f>
        <v>0</v>
      </c>
      <c r="V1672" s="50">
        <f t="shared" ca="1" si="870"/>
        <v>1364338.7999999998</v>
      </c>
      <c r="W1672" s="51">
        <v>111272.62</v>
      </c>
      <c r="X1672" s="51">
        <v>0</v>
      </c>
      <c r="Y1672" s="52">
        <v>1.9893201843093032E-2</v>
      </c>
      <c r="Z1672" s="52">
        <v>1.6737813732933687E-2</v>
      </c>
      <c r="AA1672" s="52">
        <v>31401</v>
      </c>
      <c r="AB1672" s="138">
        <f t="shared" si="888"/>
        <v>30401</v>
      </c>
      <c r="AC1672" s="52">
        <v>850833.78629659093</v>
      </c>
      <c r="AD1672" s="138">
        <f t="shared" si="871"/>
        <v>1</v>
      </c>
      <c r="AE1672" s="138">
        <f t="shared" si="872"/>
        <v>0</v>
      </c>
      <c r="AF1672" s="138">
        <f t="shared" si="873"/>
        <v>15780</v>
      </c>
      <c r="AG1672" s="138">
        <f t="shared" si="874"/>
        <v>26299.999999999996</v>
      </c>
      <c r="AH1672" s="29"/>
      <c r="AI1672" s="29"/>
      <c r="AJ1672" s="15"/>
      <c r="AK1672" s="51">
        <f t="shared" ca="1" si="875"/>
        <v>10801802.07498646</v>
      </c>
      <c r="AL1672" s="15">
        <f t="shared" ca="1" si="876"/>
        <v>12737496.494986458</v>
      </c>
      <c r="AM1672" s="49">
        <f t="shared" ca="1" si="877"/>
        <v>69210.013422608055</v>
      </c>
      <c r="AN1672" s="49">
        <f t="shared" ca="1" si="878"/>
        <v>27587.743258958417</v>
      </c>
      <c r="AO1672" s="15"/>
      <c r="AP1672" s="49">
        <f t="shared" ca="1" si="879"/>
        <v>495103.92738757923</v>
      </c>
      <c r="AQ1672" s="15">
        <f t="shared" si="889"/>
        <v>0</v>
      </c>
      <c r="AR1672" s="15">
        <f t="shared" si="890"/>
        <v>850833.78629659093</v>
      </c>
      <c r="AS1672" s="15"/>
      <c r="AT1672" s="15"/>
      <c r="AU1672" s="51">
        <f t="shared" si="880"/>
        <v>0</v>
      </c>
      <c r="AV1672" s="51">
        <f t="shared" ca="1" si="881"/>
        <v>0</v>
      </c>
      <c r="AW1672" s="51">
        <f t="shared" si="891"/>
        <v>0</v>
      </c>
      <c r="AX1672" s="15">
        <f t="shared" si="892"/>
        <v>0</v>
      </c>
      <c r="AY1672" s="51">
        <f t="shared" ca="1" si="893"/>
        <v>0</v>
      </c>
      <c r="AZ1672" s="52">
        <f t="shared" ca="1" si="882"/>
        <v>214222.71189987866</v>
      </c>
      <c r="BA1672" s="52">
        <f t="shared" ca="1" si="883"/>
        <v>170505.5705178807</v>
      </c>
      <c r="BB1672" s="52">
        <f t="shared" ca="1" si="894"/>
        <v>0</v>
      </c>
      <c r="BC1672" s="39">
        <f t="shared" ca="1" si="895"/>
        <v>28998.423508747714</v>
      </c>
      <c r="BD1672" s="51">
        <f t="shared" ca="1" si="896"/>
        <v>0</v>
      </c>
      <c r="BE1672" s="15">
        <f t="shared" ca="1" si="897"/>
        <v>879832.20980533864</v>
      </c>
      <c r="BF1672" s="62">
        <v>-409765.42193056084</v>
      </c>
      <c r="BG1672" s="15">
        <f t="shared" ca="1" si="898"/>
        <v>13304361.039542804</v>
      </c>
      <c r="BH1672" s="15"/>
      <c r="BI1672" s="15"/>
    </row>
    <row r="1673" spans="1:61" ht="11.25" x14ac:dyDescent="0.2">
      <c r="A1673" s="60">
        <v>62140</v>
      </c>
      <c r="B1673" s="20"/>
      <c r="C1673" s="20">
        <v>1</v>
      </c>
      <c r="D1673" s="20">
        <f t="shared" si="884"/>
        <v>6</v>
      </c>
      <c r="E1673" s="47">
        <f t="shared" si="899"/>
        <v>7</v>
      </c>
      <c r="F1673" s="47">
        <f t="shared" si="900"/>
        <v>67</v>
      </c>
      <c r="G1673" s="61" t="s">
        <v>1753</v>
      </c>
      <c r="H1673" s="61">
        <v>23228</v>
      </c>
      <c r="I1673" s="48"/>
      <c r="J1673" s="29">
        <f t="shared" si="885"/>
        <v>46456</v>
      </c>
      <c r="K1673" s="125">
        <v>1760650</v>
      </c>
      <c r="L1673" s="125">
        <v>10956378.25</v>
      </c>
      <c r="M1673" s="125">
        <v>46134</v>
      </c>
      <c r="N1673" s="126">
        <f t="shared" si="867"/>
        <v>5586789.5175000001</v>
      </c>
      <c r="O1673" s="126">
        <f t="shared" ca="1" si="868"/>
        <v>8435459.6856895667</v>
      </c>
      <c r="P1673" s="126">
        <f t="shared" ca="1" si="869"/>
        <v>854601</v>
      </c>
      <c r="Q1673" s="49">
        <f t="shared" si="886"/>
        <v>3</v>
      </c>
      <c r="R1673" s="49">
        <f t="shared" si="887"/>
        <v>0</v>
      </c>
      <c r="S1673" s="49">
        <f ca="1">OFFSET(V!$B$7,D1673,Q1673)*H1673</f>
        <v>2157881.2000000002</v>
      </c>
      <c r="T1673" s="49">
        <f ca="1">IF(R1673&gt;0,OFFSET(V!$I$7,D1673,R1673)*IF(R1673=1,H1673-9300,IF(R1673=2,H1673-18000,IF(R1673=3,H1673-45000,0))),0)</f>
        <v>0</v>
      </c>
      <c r="U1673" s="49">
        <f>IF(AND(I1673=1,H1673&gt;20000,H1673&lt;=45000),H1673*V!$G$7,0)+IF(AND(I1673=1,H1673&gt;45000,H1673&lt;=50000),V!$G$7/5000*(50000-H1673)*H1673,0)</f>
        <v>0</v>
      </c>
      <c r="V1673" s="50">
        <f t="shared" ca="1" si="870"/>
        <v>2157881.2000000002</v>
      </c>
      <c r="W1673" s="51">
        <v>144514.5</v>
      </c>
      <c r="X1673" s="51">
        <v>0</v>
      </c>
      <c r="Y1673" s="52">
        <v>2.6045495530012508E-2</v>
      </c>
      <c r="Z1673" s="52">
        <v>2.0812852401026382E-2</v>
      </c>
      <c r="AA1673" s="52">
        <v>28134</v>
      </c>
      <c r="AB1673" s="138">
        <f t="shared" si="888"/>
        <v>27134</v>
      </c>
      <c r="AC1673" s="52">
        <v>1057980.3488405524</v>
      </c>
      <c r="AD1673" s="138">
        <f t="shared" si="871"/>
        <v>1</v>
      </c>
      <c r="AE1673" s="138">
        <f t="shared" si="872"/>
        <v>0</v>
      </c>
      <c r="AF1673" s="138">
        <f t="shared" si="873"/>
        <v>23228</v>
      </c>
      <c r="AG1673" s="138">
        <f t="shared" si="874"/>
        <v>46456</v>
      </c>
      <c r="AH1673" s="29"/>
      <c r="AI1673" s="29"/>
      <c r="AJ1673" s="15"/>
      <c r="AK1673" s="51">
        <f t="shared" ca="1" si="875"/>
        <v>19080171.756485589</v>
      </c>
      <c r="AL1673" s="15">
        <f t="shared" ca="1" si="876"/>
        <v>22237168.456485588</v>
      </c>
      <c r="AM1673" s="49">
        <f t="shared" ca="1" si="877"/>
        <v>101876.43800889354</v>
      </c>
      <c r="AN1673" s="49">
        <f t="shared" ca="1" si="878"/>
        <v>36119.69804568246</v>
      </c>
      <c r="AO1673" s="15"/>
      <c r="AP1673" s="49">
        <f t="shared" ca="1" si="879"/>
        <v>615643.42442231637</v>
      </c>
      <c r="AQ1673" s="15">
        <f t="shared" si="889"/>
        <v>0</v>
      </c>
      <c r="AR1673" s="15">
        <f t="shared" si="890"/>
        <v>1057980.3488405524</v>
      </c>
      <c r="AS1673" s="15"/>
      <c r="AT1673" s="15"/>
      <c r="AU1673" s="51">
        <f t="shared" si="880"/>
        <v>0</v>
      </c>
      <c r="AV1673" s="51">
        <f t="shared" ca="1" si="881"/>
        <v>0</v>
      </c>
      <c r="AW1673" s="51">
        <f t="shared" si="891"/>
        <v>0</v>
      </c>
      <c r="AX1673" s="15">
        <f t="shared" si="892"/>
        <v>0</v>
      </c>
      <c r="AY1673" s="51">
        <f t="shared" ca="1" si="893"/>
        <v>0</v>
      </c>
      <c r="AZ1673" s="52">
        <f t="shared" ca="1" si="882"/>
        <v>315333.65982321807</v>
      </c>
      <c r="BA1673" s="52">
        <f t="shared" ca="1" si="883"/>
        <v>301178.96517029149</v>
      </c>
      <c r="BB1673" s="52">
        <f t="shared" ca="1" si="894"/>
        <v>0</v>
      </c>
      <c r="BC1673" s="39">
        <f t="shared" ca="1" si="895"/>
        <v>174175.70057527348</v>
      </c>
      <c r="BD1673" s="51">
        <f t="shared" ca="1" si="896"/>
        <v>0</v>
      </c>
      <c r="BE1673" s="15">
        <f t="shared" ca="1" si="897"/>
        <v>1232156.0494158259</v>
      </c>
      <c r="BF1673" s="62">
        <v>-789875.28722465329</v>
      </c>
      <c r="BG1673" s="15">
        <f t="shared" ca="1" si="898"/>
        <v>22817445.354731336</v>
      </c>
      <c r="BH1673" s="15"/>
      <c r="BI1673" s="15"/>
    </row>
    <row r="1674" spans="1:61" ht="11.25" x14ac:dyDescent="0.2">
      <c r="A1674" s="60">
        <v>62141</v>
      </c>
      <c r="B1674" s="20"/>
      <c r="C1674" s="20">
        <v>1</v>
      </c>
      <c r="D1674" s="20">
        <f t="shared" si="884"/>
        <v>6</v>
      </c>
      <c r="E1674" s="47">
        <f t="shared" si="899"/>
        <v>5</v>
      </c>
      <c r="F1674" s="47">
        <f t="shared" si="900"/>
        <v>65</v>
      </c>
      <c r="G1674" s="61" t="s">
        <v>1754</v>
      </c>
      <c r="H1674" s="61">
        <v>8261</v>
      </c>
      <c r="I1674" s="48"/>
      <c r="J1674" s="29">
        <f t="shared" si="885"/>
        <v>13316.23880597015</v>
      </c>
      <c r="K1674" s="125">
        <v>640613.39999999991</v>
      </c>
      <c r="L1674" s="125">
        <v>2778731.28</v>
      </c>
      <c r="M1674" s="125">
        <v>49567</v>
      </c>
      <c r="N1674" s="126">
        <f t="shared" si="867"/>
        <v>1594513.8471999997</v>
      </c>
      <c r="O1674" s="126">
        <f t="shared" ca="1" si="868"/>
        <v>2417956.6818661997</v>
      </c>
      <c r="P1674" s="126">
        <f t="shared" ca="1" si="869"/>
        <v>247033</v>
      </c>
      <c r="Q1674" s="49">
        <f t="shared" si="886"/>
        <v>1</v>
      </c>
      <c r="R1674" s="49">
        <f t="shared" si="887"/>
        <v>0</v>
      </c>
      <c r="S1674" s="49">
        <f ca="1">OFFSET(V!$B$7,D1674,Q1674)*H1674</f>
        <v>64931.46</v>
      </c>
      <c r="T1674" s="49">
        <f ca="1">IF(R1674&gt;0,OFFSET(V!$I$7,D1674,R1674)*IF(R1674=1,H1674-9300,IF(R1674=2,H1674-18000,IF(R1674=3,H1674-45000,0))),0)</f>
        <v>0</v>
      </c>
      <c r="U1674" s="49">
        <f>IF(AND(I1674=1,H1674&gt;20000,H1674&lt;=45000),H1674*V!$G$7,0)+IF(AND(I1674=1,H1674&gt;45000,H1674&lt;=50000),V!$G$7/5000*(50000-H1674)*H1674,0)</f>
        <v>0</v>
      </c>
      <c r="V1674" s="50">
        <f t="shared" ca="1" si="870"/>
        <v>64931.46</v>
      </c>
      <c r="W1674" s="51">
        <v>35541.899999999994</v>
      </c>
      <c r="X1674" s="51">
        <v>0</v>
      </c>
      <c r="Y1674" s="52">
        <v>0</v>
      </c>
      <c r="Z1674" s="52">
        <v>5.7973173777402095E-3</v>
      </c>
      <c r="AA1674" s="52">
        <v>25917</v>
      </c>
      <c r="AB1674" s="138">
        <f t="shared" si="888"/>
        <v>24917</v>
      </c>
      <c r="AC1674" s="52">
        <v>294695.20772359462</v>
      </c>
      <c r="AD1674" s="138">
        <f t="shared" si="871"/>
        <v>0</v>
      </c>
      <c r="AE1674" s="138">
        <f t="shared" si="872"/>
        <v>8261</v>
      </c>
      <c r="AF1674" s="138">
        <f t="shared" si="873"/>
        <v>0</v>
      </c>
      <c r="AG1674" s="138">
        <f t="shared" si="874"/>
        <v>0</v>
      </c>
      <c r="AH1674" s="29"/>
      <c r="AI1674" s="29"/>
      <c r="AJ1674" s="15"/>
      <c r="AK1674" s="51">
        <f t="shared" ca="1" si="875"/>
        <v>5469177.7933590719</v>
      </c>
      <c r="AL1674" s="15">
        <f t="shared" ca="1" si="876"/>
        <v>5816684.1533590723</v>
      </c>
      <c r="AM1674" s="49">
        <f t="shared" ca="1" si="877"/>
        <v>36232.18763524494</v>
      </c>
      <c r="AN1674" s="49">
        <f t="shared" ca="1" si="878"/>
        <v>0</v>
      </c>
      <c r="AO1674" s="15"/>
      <c r="AP1674" s="49">
        <f t="shared" ca="1" si="879"/>
        <v>171484.43923616051</v>
      </c>
      <c r="AQ1674" s="15">
        <f t="shared" si="889"/>
        <v>294695.20772359462</v>
      </c>
      <c r="AR1674" s="15">
        <f t="shared" si="890"/>
        <v>0</v>
      </c>
      <c r="AS1674" s="15"/>
      <c r="AT1674" s="15"/>
      <c r="AU1674" s="51">
        <f t="shared" si="880"/>
        <v>12458.5</v>
      </c>
      <c r="AV1674" s="51">
        <f t="shared" ca="1" si="881"/>
        <v>134831.70486385658</v>
      </c>
      <c r="AW1674" s="51">
        <f t="shared" ca="1" si="891"/>
        <v>0</v>
      </c>
      <c r="AX1674" s="15">
        <f t="shared" ca="1" si="892"/>
        <v>24079.436376422469</v>
      </c>
      <c r="AY1674" s="51">
        <f t="shared" ca="1" si="893"/>
        <v>-848.04551405018401</v>
      </c>
      <c r="AZ1674" s="52">
        <f t="shared" ca="1" si="882"/>
        <v>0</v>
      </c>
      <c r="BA1674" s="52">
        <f t="shared" ca="1" si="883"/>
        <v>0</v>
      </c>
      <c r="BB1674" s="52">
        <f t="shared" si="894"/>
        <v>0</v>
      </c>
      <c r="BC1674" s="39">
        <f t="shared" si="895"/>
        <v>0</v>
      </c>
      <c r="BD1674" s="51">
        <f t="shared" ca="1" si="896"/>
        <v>0</v>
      </c>
      <c r="BE1674" s="15">
        <f t="shared" ca="1" si="897"/>
        <v>317926.59858596692</v>
      </c>
      <c r="BF1674" s="62">
        <v>-251182.85475429645</v>
      </c>
      <c r="BG1674" s="15">
        <f t="shared" ca="1" si="898"/>
        <v>5919660.0848259879</v>
      </c>
      <c r="BH1674" s="15"/>
      <c r="BI1674" s="15"/>
    </row>
    <row r="1675" spans="1:61" ht="11.25" x14ac:dyDescent="0.2">
      <c r="A1675" s="60">
        <v>62142</v>
      </c>
      <c r="B1675" s="20"/>
      <c r="C1675" s="20">
        <v>1</v>
      </c>
      <c r="D1675" s="20">
        <f t="shared" si="884"/>
        <v>6</v>
      </c>
      <c r="E1675" s="47">
        <f t="shared" si="899"/>
        <v>4</v>
      </c>
      <c r="F1675" s="47">
        <f t="shared" si="900"/>
        <v>64</v>
      </c>
      <c r="G1675" s="61" t="s">
        <v>1755</v>
      </c>
      <c r="H1675" s="61">
        <v>3995</v>
      </c>
      <c r="I1675" s="48"/>
      <c r="J1675" s="29">
        <f t="shared" si="885"/>
        <v>6439.7014925373132</v>
      </c>
      <c r="K1675" s="125">
        <v>450905</v>
      </c>
      <c r="L1675" s="125">
        <v>829070.16999999993</v>
      </c>
      <c r="M1675" s="125">
        <v>9803</v>
      </c>
      <c r="N1675" s="126">
        <f t="shared" si="867"/>
        <v>657791.96629999997</v>
      </c>
      <c r="O1675" s="126">
        <f t="shared" ca="1" si="868"/>
        <v>1169318.1145206958</v>
      </c>
      <c r="P1675" s="126">
        <f t="shared" ca="1" si="869"/>
        <v>153458</v>
      </c>
      <c r="Q1675" s="49">
        <f t="shared" si="886"/>
        <v>1</v>
      </c>
      <c r="R1675" s="49">
        <f t="shared" si="887"/>
        <v>0</v>
      </c>
      <c r="S1675" s="49">
        <f ca="1">OFFSET(V!$B$7,D1675,Q1675)*H1675</f>
        <v>31400.7</v>
      </c>
      <c r="T1675" s="49">
        <f ca="1">IF(R1675&gt;0,OFFSET(V!$I$7,D1675,R1675)*IF(R1675=1,H1675-9300,IF(R1675=2,H1675-18000,IF(R1675=3,H1675-45000,0))),0)</f>
        <v>0</v>
      </c>
      <c r="U1675" s="49">
        <f>IF(AND(I1675=1,H1675&gt;20000,H1675&lt;=45000),H1675*V!$G$7,0)+IF(AND(I1675=1,H1675&gt;45000,H1675&lt;=50000),V!$G$7/5000*(50000-H1675)*H1675,0)</f>
        <v>0</v>
      </c>
      <c r="V1675" s="50">
        <f t="shared" ca="1" si="870"/>
        <v>31400.7</v>
      </c>
      <c r="W1675" s="51">
        <v>0</v>
      </c>
      <c r="X1675" s="51">
        <v>0</v>
      </c>
      <c r="Y1675" s="52">
        <v>0</v>
      </c>
      <c r="Z1675" s="52">
        <v>8.1106697563503201E-3</v>
      </c>
      <c r="AA1675" s="52">
        <v>173852</v>
      </c>
      <c r="AB1675" s="138">
        <f t="shared" si="888"/>
        <v>172852</v>
      </c>
      <c r="AC1675" s="52">
        <v>412289.91840305662</v>
      </c>
      <c r="AD1675" s="138">
        <f t="shared" si="871"/>
        <v>0</v>
      </c>
      <c r="AE1675" s="138">
        <f t="shared" si="872"/>
        <v>3995</v>
      </c>
      <c r="AF1675" s="138">
        <f t="shared" si="873"/>
        <v>0</v>
      </c>
      <c r="AG1675" s="138">
        <f t="shared" si="874"/>
        <v>0</v>
      </c>
      <c r="AH1675" s="29"/>
      <c r="AI1675" s="29"/>
      <c r="AJ1675" s="15"/>
      <c r="AK1675" s="51">
        <f t="shared" ca="1" si="875"/>
        <v>2644881.4047293901</v>
      </c>
      <c r="AL1675" s="15">
        <f t="shared" ca="1" si="876"/>
        <v>2829740.1047293902</v>
      </c>
      <c r="AM1675" s="49">
        <f t="shared" ca="1" si="877"/>
        <v>17521.799976129227</v>
      </c>
      <c r="AN1675" s="49">
        <f t="shared" ca="1" si="878"/>
        <v>0</v>
      </c>
      <c r="AO1675" s="15"/>
      <c r="AP1675" s="49">
        <f t="shared" ca="1" si="879"/>
        <v>239913.31927726461</v>
      </c>
      <c r="AQ1675" s="15">
        <f t="shared" si="889"/>
        <v>412289.91840305662</v>
      </c>
      <c r="AR1675" s="15">
        <f t="shared" si="890"/>
        <v>0</v>
      </c>
      <c r="AS1675" s="15"/>
      <c r="AT1675" s="15"/>
      <c r="AU1675" s="51">
        <f t="shared" si="880"/>
        <v>86426</v>
      </c>
      <c r="AV1675" s="51">
        <f t="shared" ca="1" si="881"/>
        <v>65204.292571251302</v>
      </c>
      <c r="AW1675" s="51">
        <f t="shared" ca="1" si="891"/>
        <v>0</v>
      </c>
      <c r="AX1675" s="15">
        <f t="shared" ca="1" si="892"/>
        <v>0</v>
      </c>
      <c r="AY1675" s="51">
        <f t="shared" ca="1" si="893"/>
        <v>0</v>
      </c>
      <c r="AZ1675" s="52">
        <f t="shared" ca="1" si="882"/>
        <v>0</v>
      </c>
      <c r="BA1675" s="52">
        <f t="shared" ca="1" si="883"/>
        <v>0</v>
      </c>
      <c r="BB1675" s="52">
        <f t="shared" si="894"/>
        <v>0</v>
      </c>
      <c r="BC1675" s="39">
        <f t="shared" si="895"/>
        <v>0</v>
      </c>
      <c r="BD1675" s="51">
        <f t="shared" ca="1" si="896"/>
        <v>0</v>
      </c>
      <c r="BE1675" s="15">
        <f t="shared" ca="1" si="897"/>
        <v>391543.61184851592</v>
      </c>
      <c r="BF1675" s="62">
        <v>-110426.06834996534</v>
      </c>
      <c r="BG1675" s="15">
        <f t="shared" ca="1" si="898"/>
        <v>3128379.4482040699</v>
      </c>
      <c r="BH1675" s="15"/>
      <c r="BI1675" s="15"/>
    </row>
    <row r="1676" spans="1:61" ht="11.25" x14ac:dyDescent="0.2">
      <c r="A1676" s="60">
        <v>62143</v>
      </c>
      <c r="B1676" s="20"/>
      <c r="C1676" s="20">
        <v>1</v>
      </c>
      <c r="D1676" s="20">
        <f t="shared" si="884"/>
        <v>6</v>
      </c>
      <c r="E1676" s="47">
        <f t="shared" si="899"/>
        <v>5</v>
      </c>
      <c r="F1676" s="47">
        <f t="shared" si="900"/>
        <v>65</v>
      </c>
      <c r="G1676" s="61" t="s">
        <v>1756</v>
      </c>
      <c r="H1676" s="61">
        <v>8828</v>
      </c>
      <c r="I1676" s="48"/>
      <c r="J1676" s="29">
        <f t="shared" si="885"/>
        <v>14230.208955223881</v>
      </c>
      <c r="K1676" s="125">
        <v>683098.8</v>
      </c>
      <c r="L1676" s="125">
        <v>2753485.82</v>
      </c>
      <c r="M1676" s="125">
        <v>13862</v>
      </c>
      <c r="N1676" s="126">
        <f t="shared" si="867"/>
        <v>1579552.6058</v>
      </c>
      <c r="O1676" s="126">
        <f t="shared" ca="1" si="868"/>
        <v>2583914.9724627538</v>
      </c>
      <c r="P1676" s="126">
        <f t="shared" ca="1" si="869"/>
        <v>301309</v>
      </c>
      <c r="Q1676" s="49">
        <f t="shared" si="886"/>
        <v>1</v>
      </c>
      <c r="R1676" s="49">
        <f t="shared" si="887"/>
        <v>0</v>
      </c>
      <c r="S1676" s="49">
        <f ca="1">OFFSET(V!$B$7,D1676,Q1676)*H1676</f>
        <v>69388.08</v>
      </c>
      <c r="T1676" s="49">
        <f ca="1">IF(R1676&gt;0,OFFSET(V!$I$7,D1676,R1676)*IF(R1676=1,H1676-9300,IF(R1676=2,H1676-18000,IF(R1676=3,H1676-45000,0))),0)</f>
        <v>0</v>
      </c>
      <c r="U1676" s="49">
        <f>IF(AND(I1676=1,H1676&gt;20000,H1676&lt;=45000),H1676*V!$G$7,0)+IF(AND(I1676=1,H1676&gt;45000,H1676&lt;=50000),V!$G$7/5000*(50000-H1676)*H1676,0)</f>
        <v>0</v>
      </c>
      <c r="V1676" s="50">
        <f t="shared" ca="1" si="870"/>
        <v>69388.08</v>
      </c>
      <c r="W1676" s="51">
        <v>57988.14</v>
      </c>
      <c r="X1676" s="51">
        <v>0</v>
      </c>
      <c r="Y1676" s="52">
        <v>0</v>
      </c>
      <c r="Z1676" s="52">
        <v>8.644754921741913E-3</v>
      </c>
      <c r="AA1676" s="52">
        <v>9088</v>
      </c>
      <c r="AB1676" s="138">
        <f t="shared" si="888"/>
        <v>8088</v>
      </c>
      <c r="AC1676" s="52">
        <v>439439.08559571393</v>
      </c>
      <c r="AD1676" s="138">
        <f t="shared" si="871"/>
        <v>0</v>
      </c>
      <c r="AE1676" s="138">
        <f t="shared" si="872"/>
        <v>8828</v>
      </c>
      <c r="AF1676" s="138">
        <f t="shared" si="873"/>
        <v>0</v>
      </c>
      <c r="AG1676" s="138">
        <f t="shared" si="874"/>
        <v>0</v>
      </c>
      <c r="AH1676" s="29"/>
      <c r="AI1676" s="29"/>
      <c r="AJ1676" s="15"/>
      <c r="AK1676" s="51">
        <f t="shared" ca="1" si="875"/>
        <v>5844558.9589364352</v>
      </c>
      <c r="AL1676" s="15">
        <f t="shared" ca="1" si="876"/>
        <v>6273244.1789364349</v>
      </c>
      <c r="AM1676" s="49">
        <f t="shared" ca="1" si="877"/>
        <v>38719.011311456525</v>
      </c>
      <c r="AN1676" s="49">
        <f t="shared" ca="1" si="878"/>
        <v>0</v>
      </c>
      <c r="AO1676" s="15"/>
      <c r="AP1676" s="49">
        <f t="shared" ca="1" si="879"/>
        <v>255711.53923382494</v>
      </c>
      <c r="AQ1676" s="15">
        <f t="shared" si="889"/>
        <v>439439.08559571393</v>
      </c>
      <c r="AR1676" s="15">
        <f t="shared" si="890"/>
        <v>0</v>
      </c>
      <c r="AS1676" s="15"/>
      <c r="AT1676" s="15"/>
      <c r="AU1676" s="51">
        <f t="shared" si="880"/>
        <v>4044</v>
      </c>
      <c r="AV1676" s="51">
        <f t="shared" ca="1" si="881"/>
        <v>144085.98118122816</v>
      </c>
      <c r="AW1676" s="51">
        <f t="shared" ca="1" si="891"/>
        <v>0</v>
      </c>
      <c r="AX1676" s="15">
        <f t="shared" ca="1" si="892"/>
        <v>0</v>
      </c>
      <c r="AY1676" s="51">
        <f t="shared" ca="1" si="893"/>
        <v>0</v>
      </c>
      <c r="AZ1676" s="52">
        <f t="shared" ca="1" si="882"/>
        <v>0</v>
      </c>
      <c r="BA1676" s="52">
        <f t="shared" ca="1" si="883"/>
        <v>0</v>
      </c>
      <c r="BB1676" s="52">
        <f t="shared" si="894"/>
        <v>0</v>
      </c>
      <c r="BC1676" s="39">
        <f t="shared" si="895"/>
        <v>0</v>
      </c>
      <c r="BD1676" s="51">
        <f t="shared" ca="1" si="896"/>
        <v>0</v>
      </c>
      <c r="BE1676" s="15">
        <f t="shared" ca="1" si="897"/>
        <v>403841.52041505312</v>
      </c>
      <c r="BF1676" s="62">
        <v>-270981.55629372946</v>
      </c>
      <c r="BG1676" s="15">
        <f t="shared" ca="1" si="898"/>
        <v>6444823.1543692145</v>
      </c>
      <c r="BH1676" s="15"/>
      <c r="BI1676" s="15"/>
    </row>
    <row r="1677" spans="1:61" ht="11.25" x14ac:dyDescent="0.2">
      <c r="A1677" s="60">
        <v>62144</v>
      </c>
      <c r="B1677" s="20"/>
      <c r="C1677" s="20">
        <v>1</v>
      </c>
      <c r="D1677" s="20">
        <f t="shared" si="884"/>
        <v>6</v>
      </c>
      <c r="E1677" s="47">
        <f t="shared" si="899"/>
        <v>4</v>
      </c>
      <c r="F1677" s="47">
        <f t="shared" si="900"/>
        <v>64</v>
      </c>
      <c r="G1677" s="61" t="s">
        <v>1757</v>
      </c>
      <c r="H1677" s="61">
        <v>2786</v>
      </c>
      <c r="I1677" s="48"/>
      <c r="J1677" s="29">
        <f t="shared" si="885"/>
        <v>4490.8656716417909</v>
      </c>
      <c r="K1677" s="125">
        <v>223418.65</v>
      </c>
      <c r="L1677" s="125">
        <v>153377.51999999999</v>
      </c>
      <c r="M1677" s="125">
        <v>66061</v>
      </c>
      <c r="N1677" s="126">
        <f t="shared" si="867"/>
        <v>286739.66079999995</v>
      </c>
      <c r="O1677" s="126">
        <f t="shared" ca="1" si="868"/>
        <v>815449.378486773</v>
      </c>
      <c r="P1677" s="126">
        <f t="shared" ca="1" si="869"/>
        <v>158613</v>
      </c>
      <c r="Q1677" s="49">
        <f t="shared" si="886"/>
        <v>1</v>
      </c>
      <c r="R1677" s="49">
        <f t="shared" si="887"/>
        <v>0</v>
      </c>
      <c r="S1677" s="49">
        <f ca="1">OFFSET(V!$B$7,D1677,Q1677)*H1677</f>
        <v>21897.96</v>
      </c>
      <c r="T1677" s="49">
        <f ca="1">IF(R1677&gt;0,OFFSET(V!$I$7,D1677,R1677)*IF(R1677=1,H1677-9300,IF(R1677=2,H1677-18000,IF(R1677=3,H1677-45000,0))),0)</f>
        <v>0</v>
      </c>
      <c r="U1677" s="49">
        <f>IF(AND(I1677=1,H1677&gt;20000,H1677&lt;=45000),H1677*V!$G$7,0)+IF(AND(I1677=1,H1677&gt;45000,H1677&lt;=50000),V!$G$7/5000*(50000-H1677)*H1677,0)</f>
        <v>0</v>
      </c>
      <c r="V1677" s="50">
        <f t="shared" ca="1" si="870"/>
        <v>21897.96</v>
      </c>
      <c r="W1677" s="51">
        <v>0</v>
      </c>
      <c r="X1677" s="51">
        <v>0</v>
      </c>
      <c r="Y1677" s="52">
        <v>0</v>
      </c>
      <c r="Z1677" s="52">
        <v>2.4544554991021731E-3</v>
      </c>
      <c r="AA1677" s="52">
        <v>66220</v>
      </c>
      <c r="AB1677" s="138">
        <f t="shared" si="888"/>
        <v>65220</v>
      </c>
      <c r="AC1677" s="52">
        <v>124767.40982536686</v>
      </c>
      <c r="AD1677" s="138">
        <f t="shared" si="871"/>
        <v>0</v>
      </c>
      <c r="AE1677" s="138">
        <f t="shared" si="872"/>
        <v>2786</v>
      </c>
      <c r="AF1677" s="138">
        <f t="shared" si="873"/>
        <v>0</v>
      </c>
      <c r="AG1677" s="138">
        <f t="shared" si="874"/>
        <v>0</v>
      </c>
      <c r="AH1677" s="29"/>
      <c r="AI1677" s="29"/>
      <c r="AJ1677" s="15"/>
      <c r="AK1677" s="51">
        <f t="shared" ca="1" si="875"/>
        <v>1844465.4802443255</v>
      </c>
      <c r="AL1677" s="15">
        <f t="shared" ca="1" si="876"/>
        <v>2024976.4402443254</v>
      </c>
      <c r="AM1677" s="49">
        <f t="shared" ca="1" si="877"/>
        <v>12219.207692990245</v>
      </c>
      <c r="AN1677" s="49">
        <f t="shared" ca="1" si="878"/>
        <v>0</v>
      </c>
      <c r="AO1677" s="15"/>
      <c r="AP1677" s="49">
        <f t="shared" ca="1" si="879"/>
        <v>72602.705263259806</v>
      </c>
      <c r="AQ1677" s="15">
        <f t="shared" si="889"/>
        <v>124767.40982536686</v>
      </c>
      <c r="AR1677" s="15">
        <f t="shared" si="890"/>
        <v>0</v>
      </c>
      <c r="AS1677" s="15"/>
      <c r="AT1677" s="15"/>
      <c r="AU1677" s="51">
        <f t="shared" si="880"/>
        <v>32610</v>
      </c>
      <c r="AV1677" s="51">
        <f t="shared" ca="1" si="881"/>
        <v>45471.62931251718</v>
      </c>
      <c r="AW1677" s="51">
        <f t="shared" ca="1" si="891"/>
        <v>0</v>
      </c>
      <c r="AX1677" s="15">
        <f t="shared" ca="1" si="892"/>
        <v>25916.924750410137</v>
      </c>
      <c r="AY1677" s="51">
        <f t="shared" ca="1" si="893"/>
        <v>-912.75939473741641</v>
      </c>
      <c r="AZ1677" s="52">
        <f t="shared" ca="1" si="882"/>
        <v>0</v>
      </c>
      <c r="BA1677" s="52">
        <f t="shared" ca="1" si="883"/>
        <v>0</v>
      </c>
      <c r="BB1677" s="52">
        <f t="shared" si="894"/>
        <v>0</v>
      </c>
      <c r="BC1677" s="39">
        <f t="shared" si="895"/>
        <v>0</v>
      </c>
      <c r="BD1677" s="51">
        <f t="shared" ca="1" si="896"/>
        <v>0</v>
      </c>
      <c r="BE1677" s="15">
        <f t="shared" ca="1" si="897"/>
        <v>149771.57518103957</v>
      </c>
      <c r="BF1677" s="62">
        <v>-67426.206493324687</v>
      </c>
      <c r="BG1677" s="15">
        <f t="shared" ca="1" si="898"/>
        <v>2119541.0166250309</v>
      </c>
      <c r="BH1677" s="15"/>
      <c r="BI1677" s="15"/>
    </row>
    <row r="1678" spans="1:61" ht="11.25" x14ac:dyDescent="0.2">
      <c r="A1678" s="60">
        <v>62145</v>
      </c>
      <c r="B1678" s="20"/>
      <c r="C1678" s="20">
        <v>1</v>
      </c>
      <c r="D1678" s="20">
        <f t="shared" si="884"/>
        <v>6</v>
      </c>
      <c r="E1678" s="47">
        <f t="shared" si="899"/>
        <v>5</v>
      </c>
      <c r="F1678" s="47">
        <f t="shared" si="900"/>
        <v>65</v>
      </c>
      <c r="G1678" s="61" t="s">
        <v>1758</v>
      </c>
      <c r="H1678" s="61">
        <v>6840</v>
      </c>
      <c r="I1678" s="48"/>
      <c r="J1678" s="29">
        <f t="shared" si="885"/>
        <v>11025.671641791045</v>
      </c>
      <c r="K1678" s="125">
        <v>536386.5</v>
      </c>
      <c r="L1678" s="125">
        <v>2143583.1</v>
      </c>
      <c r="M1678" s="125">
        <v>26475</v>
      </c>
      <c r="N1678" s="126">
        <f t="shared" si="867"/>
        <v>1248670.689</v>
      </c>
      <c r="O1678" s="126">
        <f t="shared" ca="1" si="868"/>
        <v>2002036.5214822425</v>
      </c>
      <c r="P1678" s="126">
        <f t="shared" ca="1" si="869"/>
        <v>226010</v>
      </c>
      <c r="Q1678" s="49">
        <f t="shared" si="886"/>
        <v>1</v>
      </c>
      <c r="R1678" s="49">
        <f t="shared" si="887"/>
        <v>0</v>
      </c>
      <c r="S1678" s="49">
        <f ca="1">OFFSET(V!$B$7,D1678,Q1678)*H1678</f>
        <v>53762.400000000001</v>
      </c>
      <c r="T1678" s="49">
        <f ca="1">IF(R1678&gt;0,OFFSET(V!$I$7,D1678,R1678)*IF(R1678=1,H1678-9300,IF(R1678=2,H1678-18000,IF(R1678=3,H1678-45000,0))),0)</f>
        <v>0</v>
      </c>
      <c r="U1678" s="49">
        <f>IF(AND(I1678=1,H1678&gt;20000,H1678&lt;=45000),H1678*V!$G$7,0)+IF(AND(I1678=1,H1678&gt;45000,H1678&lt;=50000),V!$G$7/5000*(50000-H1678)*H1678,0)</f>
        <v>0</v>
      </c>
      <c r="V1678" s="50">
        <f t="shared" ca="1" si="870"/>
        <v>53762.400000000001</v>
      </c>
      <c r="W1678" s="51">
        <v>32705.919999999998</v>
      </c>
      <c r="X1678" s="51">
        <v>0</v>
      </c>
      <c r="Y1678" s="52">
        <v>0</v>
      </c>
      <c r="Z1678" s="52">
        <v>4.95654309552147E-3</v>
      </c>
      <c r="AA1678" s="52">
        <v>30001</v>
      </c>
      <c r="AB1678" s="138">
        <f t="shared" si="888"/>
        <v>29001</v>
      </c>
      <c r="AC1678" s="52">
        <v>251956.1034788501</v>
      </c>
      <c r="AD1678" s="138">
        <f t="shared" si="871"/>
        <v>0</v>
      </c>
      <c r="AE1678" s="138">
        <f t="shared" si="872"/>
        <v>6840</v>
      </c>
      <c r="AF1678" s="138">
        <f t="shared" si="873"/>
        <v>0</v>
      </c>
      <c r="AG1678" s="138">
        <f t="shared" si="874"/>
        <v>0</v>
      </c>
      <c r="AH1678" s="29"/>
      <c r="AI1678" s="29"/>
      <c r="AJ1678" s="15"/>
      <c r="AK1678" s="51">
        <f t="shared" ca="1" si="875"/>
        <v>4528407.711726916</v>
      </c>
      <c r="AL1678" s="15">
        <f t="shared" ca="1" si="876"/>
        <v>4840886.0317269163</v>
      </c>
      <c r="AM1678" s="49">
        <f t="shared" ca="1" si="877"/>
        <v>29999.777681282583</v>
      </c>
      <c r="AN1678" s="49">
        <f t="shared" ca="1" si="878"/>
        <v>0</v>
      </c>
      <c r="AO1678" s="15"/>
      <c r="AP1678" s="49">
        <f t="shared" ca="1" si="879"/>
        <v>146614.36624963256</v>
      </c>
      <c r="AQ1678" s="15">
        <f t="shared" si="889"/>
        <v>251956.1034788501</v>
      </c>
      <c r="AR1678" s="15">
        <f t="shared" si="890"/>
        <v>0</v>
      </c>
      <c r="AS1678" s="15"/>
      <c r="AT1678" s="15"/>
      <c r="AU1678" s="51">
        <f t="shared" si="880"/>
        <v>14500.5</v>
      </c>
      <c r="AV1678" s="51">
        <f t="shared" ca="1" si="881"/>
        <v>111638.88890797469</v>
      </c>
      <c r="AW1678" s="51">
        <f t="shared" ca="1" si="891"/>
        <v>0</v>
      </c>
      <c r="AX1678" s="15">
        <f t="shared" ca="1" si="892"/>
        <v>20797.65167875716</v>
      </c>
      <c r="AY1678" s="51">
        <f t="shared" ca="1" si="893"/>
        <v>-732.46545032167012</v>
      </c>
      <c r="AZ1678" s="52">
        <f t="shared" ca="1" si="882"/>
        <v>0</v>
      </c>
      <c r="BA1678" s="52">
        <f t="shared" ca="1" si="883"/>
        <v>0</v>
      </c>
      <c r="BB1678" s="52">
        <f t="shared" si="894"/>
        <v>0</v>
      </c>
      <c r="BC1678" s="39">
        <f t="shared" si="895"/>
        <v>0</v>
      </c>
      <c r="BD1678" s="51">
        <f t="shared" ca="1" si="896"/>
        <v>0</v>
      </c>
      <c r="BE1678" s="15">
        <f t="shared" ca="1" si="897"/>
        <v>272021.28970728558</v>
      </c>
      <c r="BF1678" s="62">
        <v>-197331.65118584278</v>
      </c>
      <c r="BG1678" s="15">
        <f t="shared" ca="1" si="898"/>
        <v>4945575.4479296412</v>
      </c>
      <c r="BH1678" s="15"/>
      <c r="BI1678" s="15"/>
    </row>
    <row r="1679" spans="1:61" ht="11.25" x14ac:dyDescent="0.2">
      <c r="A1679" s="60">
        <v>62146</v>
      </c>
      <c r="B1679" s="20"/>
      <c r="C1679" s="20">
        <v>1</v>
      </c>
      <c r="D1679" s="20">
        <f t="shared" si="884"/>
        <v>6</v>
      </c>
      <c r="E1679" s="47">
        <f t="shared" si="899"/>
        <v>4</v>
      </c>
      <c r="F1679" s="47">
        <f t="shared" si="900"/>
        <v>64</v>
      </c>
      <c r="G1679" s="61" t="s">
        <v>1759</v>
      </c>
      <c r="H1679" s="61">
        <v>2695</v>
      </c>
      <c r="I1679" s="48"/>
      <c r="J1679" s="29">
        <f t="shared" si="885"/>
        <v>4344.1791044776119</v>
      </c>
      <c r="K1679" s="125">
        <v>183395</v>
      </c>
      <c r="L1679" s="125">
        <v>386985.16</v>
      </c>
      <c r="M1679" s="125">
        <v>64980</v>
      </c>
      <c r="N1679" s="126">
        <f t="shared" si="867"/>
        <v>347948.61239999998</v>
      </c>
      <c r="O1679" s="126">
        <f t="shared" ca="1" si="868"/>
        <v>788814.09727991861</v>
      </c>
      <c r="P1679" s="126">
        <f t="shared" ca="1" si="869"/>
        <v>132260</v>
      </c>
      <c r="Q1679" s="49">
        <f t="shared" si="886"/>
        <v>1</v>
      </c>
      <c r="R1679" s="49">
        <f t="shared" si="887"/>
        <v>0</v>
      </c>
      <c r="S1679" s="49">
        <f ca="1">OFFSET(V!$B$7,D1679,Q1679)*H1679</f>
        <v>21182.7</v>
      </c>
      <c r="T1679" s="49">
        <f ca="1">IF(R1679&gt;0,OFFSET(V!$I$7,D1679,R1679)*IF(R1679=1,H1679-9300,IF(R1679=2,H1679-18000,IF(R1679=3,H1679-45000,0))),0)</f>
        <v>0</v>
      </c>
      <c r="U1679" s="49">
        <f>IF(AND(I1679=1,H1679&gt;20000,H1679&lt;=45000),H1679*V!$G$7,0)+IF(AND(I1679=1,H1679&gt;45000,H1679&lt;=50000),V!$G$7/5000*(50000-H1679)*H1679,0)</f>
        <v>0</v>
      </c>
      <c r="V1679" s="50">
        <f t="shared" ca="1" si="870"/>
        <v>21182.7</v>
      </c>
      <c r="W1679" s="51">
        <v>9713.6</v>
      </c>
      <c r="X1679" s="51">
        <v>0</v>
      </c>
      <c r="Y1679" s="52">
        <v>0</v>
      </c>
      <c r="Z1679" s="52">
        <v>1.923021955578907E-3</v>
      </c>
      <c r="AA1679" s="52">
        <v>0</v>
      </c>
      <c r="AB1679" s="138">
        <f t="shared" si="888"/>
        <v>0</v>
      </c>
      <c r="AC1679" s="52">
        <v>97753.03260648124</v>
      </c>
      <c r="AD1679" s="138">
        <f t="shared" si="871"/>
        <v>0</v>
      </c>
      <c r="AE1679" s="138">
        <f t="shared" si="872"/>
        <v>2695</v>
      </c>
      <c r="AF1679" s="138">
        <f t="shared" si="873"/>
        <v>0</v>
      </c>
      <c r="AG1679" s="138">
        <f t="shared" si="874"/>
        <v>0</v>
      </c>
      <c r="AH1679" s="29"/>
      <c r="AI1679" s="29"/>
      <c r="AJ1679" s="15"/>
      <c r="AK1679" s="51">
        <f t="shared" ca="1" si="875"/>
        <v>1784219.1203368476</v>
      </c>
      <c r="AL1679" s="15">
        <f t="shared" ca="1" si="876"/>
        <v>1947375.4203368477</v>
      </c>
      <c r="AM1679" s="49">
        <f t="shared" ca="1" si="877"/>
        <v>11820.08784372172</v>
      </c>
      <c r="AN1679" s="49">
        <f t="shared" ca="1" si="878"/>
        <v>0</v>
      </c>
      <c r="AO1679" s="15"/>
      <c r="AP1679" s="49">
        <f t="shared" ca="1" si="879"/>
        <v>56882.920186063224</v>
      </c>
      <c r="AQ1679" s="15">
        <f t="shared" si="889"/>
        <v>97753.03260648124</v>
      </c>
      <c r="AR1679" s="15">
        <f t="shared" si="890"/>
        <v>0</v>
      </c>
      <c r="AS1679" s="15"/>
      <c r="AT1679" s="15"/>
      <c r="AU1679" s="51">
        <f t="shared" si="880"/>
        <v>0</v>
      </c>
      <c r="AV1679" s="51">
        <f t="shared" ca="1" si="881"/>
        <v>43986.375088741494</v>
      </c>
      <c r="AW1679" s="51">
        <f t="shared" ca="1" si="891"/>
        <v>0</v>
      </c>
      <c r="AX1679" s="15">
        <f t="shared" ca="1" si="892"/>
        <v>3116.2626683234848</v>
      </c>
      <c r="AY1679" s="51">
        <f t="shared" ca="1" si="893"/>
        <v>-109.75059943933887</v>
      </c>
      <c r="AZ1679" s="52">
        <f t="shared" ca="1" si="882"/>
        <v>0</v>
      </c>
      <c r="BA1679" s="52">
        <f t="shared" ca="1" si="883"/>
        <v>0</v>
      </c>
      <c r="BB1679" s="52">
        <f t="shared" si="894"/>
        <v>0</v>
      </c>
      <c r="BC1679" s="39">
        <f t="shared" si="895"/>
        <v>0</v>
      </c>
      <c r="BD1679" s="51">
        <f t="shared" ca="1" si="896"/>
        <v>0</v>
      </c>
      <c r="BE1679" s="15">
        <f t="shared" ca="1" si="897"/>
        <v>100759.54467536538</v>
      </c>
      <c r="BF1679" s="62">
        <v>-50867.173750523056</v>
      </c>
      <c r="BG1679" s="15">
        <f t="shared" ca="1" si="898"/>
        <v>2009087.8791054117</v>
      </c>
      <c r="BH1679" s="15"/>
      <c r="BI1679" s="15"/>
    </row>
    <row r="1680" spans="1:61" ht="11.25" x14ac:dyDescent="0.2">
      <c r="A1680" s="60">
        <v>62147</v>
      </c>
      <c r="B1680" s="20"/>
      <c r="C1680" s="20">
        <v>1</v>
      </c>
      <c r="D1680" s="20">
        <f t="shared" si="884"/>
        <v>6</v>
      </c>
      <c r="E1680" s="47">
        <f t="shared" si="899"/>
        <v>3</v>
      </c>
      <c r="F1680" s="47">
        <f t="shared" si="900"/>
        <v>63</v>
      </c>
      <c r="G1680" s="61" t="s">
        <v>1760</v>
      </c>
      <c r="H1680" s="61">
        <v>2371</v>
      </c>
      <c r="I1680" s="48"/>
      <c r="J1680" s="29">
        <f t="shared" si="885"/>
        <v>3821.9104477611941</v>
      </c>
      <c r="K1680" s="125">
        <v>176895</v>
      </c>
      <c r="L1680" s="125">
        <v>397212.23</v>
      </c>
      <c r="M1680" s="125">
        <v>32402</v>
      </c>
      <c r="N1680" s="126">
        <f t="shared" si="867"/>
        <v>314679.16969999997</v>
      </c>
      <c r="O1680" s="126">
        <f t="shared" ca="1" si="868"/>
        <v>693980.78836760193</v>
      </c>
      <c r="P1680" s="126">
        <f t="shared" ca="1" si="869"/>
        <v>113790</v>
      </c>
      <c r="Q1680" s="49">
        <f t="shared" si="886"/>
        <v>1</v>
      </c>
      <c r="R1680" s="49">
        <f t="shared" si="887"/>
        <v>0</v>
      </c>
      <c r="S1680" s="49">
        <f ca="1">OFFSET(V!$B$7,D1680,Q1680)*H1680</f>
        <v>18636.060000000001</v>
      </c>
      <c r="T1680" s="49">
        <f ca="1">IF(R1680&gt;0,OFFSET(V!$I$7,D1680,R1680)*IF(R1680=1,H1680-9300,IF(R1680=2,H1680-18000,IF(R1680=3,H1680-45000,0))),0)</f>
        <v>0</v>
      </c>
      <c r="U1680" s="49">
        <f>IF(AND(I1680=1,H1680&gt;20000,H1680&lt;=45000),H1680*V!$G$7,0)+IF(AND(I1680=1,H1680&gt;45000,H1680&lt;=50000),V!$G$7/5000*(50000-H1680)*H1680,0)</f>
        <v>0</v>
      </c>
      <c r="V1680" s="50">
        <f t="shared" ca="1" si="870"/>
        <v>18636.060000000001</v>
      </c>
      <c r="W1680" s="51">
        <v>0</v>
      </c>
      <c r="X1680" s="51">
        <v>0</v>
      </c>
      <c r="Y1680" s="52">
        <v>0</v>
      </c>
      <c r="Z1680" s="52">
        <v>2.1162371269404217E-3</v>
      </c>
      <c r="AA1680" s="52">
        <v>8438</v>
      </c>
      <c r="AB1680" s="138">
        <f t="shared" si="888"/>
        <v>7438</v>
      </c>
      <c r="AC1680" s="52">
        <v>107574.74519347204</v>
      </c>
      <c r="AD1680" s="138">
        <f t="shared" si="871"/>
        <v>0</v>
      </c>
      <c r="AE1680" s="138">
        <f t="shared" si="872"/>
        <v>2371</v>
      </c>
      <c r="AF1680" s="138">
        <f t="shared" si="873"/>
        <v>0</v>
      </c>
      <c r="AG1680" s="138">
        <f t="shared" si="874"/>
        <v>0</v>
      </c>
      <c r="AH1680" s="29"/>
      <c r="AI1680" s="29"/>
      <c r="AJ1680" s="15"/>
      <c r="AK1680" s="51">
        <f t="shared" ca="1" si="875"/>
        <v>1569715.5971497833</v>
      </c>
      <c r="AL1680" s="15">
        <f t="shared" ca="1" si="876"/>
        <v>1702141.6571497833</v>
      </c>
      <c r="AM1680" s="49">
        <f t="shared" ca="1" si="877"/>
        <v>10399.045743029386</v>
      </c>
      <c r="AN1680" s="49">
        <f t="shared" ca="1" si="878"/>
        <v>0</v>
      </c>
      <c r="AO1680" s="15"/>
      <c r="AP1680" s="49">
        <f t="shared" ca="1" si="879"/>
        <v>62598.217996058811</v>
      </c>
      <c r="AQ1680" s="15">
        <f t="shared" si="889"/>
        <v>107574.74519347204</v>
      </c>
      <c r="AR1680" s="15">
        <f t="shared" si="890"/>
        <v>0</v>
      </c>
      <c r="AS1680" s="15"/>
      <c r="AT1680" s="15"/>
      <c r="AU1680" s="51">
        <f t="shared" si="880"/>
        <v>3719</v>
      </c>
      <c r="AV1680" s="51">
        <f t="shared" ca="1" si="881"/>
        <v>38698.217193100587</v>
      </c>
      <c r="AW1680" s="51">
        <f t="shared" ca="1" si="891"/>
        <v>0</v>
      </c>
      <c r="AX1680" s="15">
        <f t="shared" ca="1" si="892"/>
        <v>0</v>
      </c>
      <c r="AY1680" s="51">
        <f t="shared" ca="1" si="893"/>
        <v>0</v>
      </c>
      <c r="AZ1680" s="52">
        <f t="shared" ca="1" si="882"/>
        <v>0</v>
      </c>
      <c r="BA1680" s="52">
        <f t="shared" ca="1" si="883"/>
        <v>0</v>
      </c>
      <c r="BB1680" s="52">
        <f t="shared" si="894"/>
        <v>0</v>
      </c>
      <c r="BC1680" s="39">
        <f t="shared" si="895"/>
        <v>0</v>
      </c>
      <c r="BD1680" s="51">
        <f t="shared" ca="1" si="896"/>
        <v>0</v>
      </c>
      <c r="BE1680" s="15">
        <f t="shared" ca="1" si="897"/>
        <v>105015.4351891594</v>
      </c>
      <c r="BF1680" s="62">
        <v>-47577.766247092033</v>
      </c>
      <c r="BG1680" s="15">
        <f t="shared" ca="1" si="898"/>
        <v>1769978.37183488</v>
      </c>
      <c r="BH1680" s="15"/>
      <c r="BI1680" s="15"/>
    </row>
    <row r="1681" spans="1:61" ht="11.25" x14ac:dyDescent="0.2">
      <c r="A1681" s="60">
        <v>62148</v>
      </c>
      <c r="B1681" s="20"/>
      <c r="C1681" s="20">
        <v>1</v>
      </c>
      <c r="D1681" s="20">
        <f t="shared" si="884"/>
        <v>6</v>
      </c>
      <c r="E1681" s="47">
        <f t="shared" si="899"/>
        <v>3</v>
      </c>
      <c r="F1681" s="47">
        <f t="shared" si="900"/>
        <v>63</v>
      </c>
      <c r="G1681" s="61" t="s">
        <v>1761</v>
      </c>
      <c r="H1681" s="61">
        <v>1966</v>
      </c>
      <c r="I1681" s="48"/>
      <c r="J1681" s="29">
        <f t="shared" si="885"/>
        <v>3169.0746268656717</v>
      </c>
      <c r="K1681" s="125">
        <v>144965</v>
      </c>
      <c r="L1681" s="125">
        <v>107410.32999999999</v>
      </c>
      <c r="M1681" s="125">
        <v>55270</v>
      </c>
      <c r="N1681" s="126">
        <f t="shared" si="867"/>
        <v>201534.82870000001</v>
      </c>
      <c r="O1681" s="126">
        <f t="shared" ca="1" si="868"/>
        <v>575439.15222720592</v>
      </c>
      <c r="P1681" s="126">
        <f t="shared" ca="1" si="869"/>
        <v>112171</v>
      </c>
      <c r="Q1681" s="49">
        <f t="shared" si="886"/>
        <v>1</v>
      </c>
      <c r="R1681" s="49">
        <f t="shared" si="887"/>
        <v>0</v>
      </c>
      <c r="S1681" s="49">
        <f ca="1">OFFSET(V!$B$7,D1681,Q1681)*H1681</f>
        <v>15452.76</v>
      </c>
      <c r="T1681" s="49">
        <f ca="1">IF(R1681&gt;0,OFFSET(V!$I$7,D1681,R1681)*IF(R1681=1,H1681-9300,IF(R1681=2,H1681-18000,IF(R1681=3,H1681-45000,0))),0)</f>
        <v>0</v>
      </c>
      <c r="U1681" s="49">
        <f>IF(AND(I1681=1,H1681&gt;20000,H1681&lt;=45000),H1681*V!$G$7,0)+IF(AND(I1681=1,H1681&gt;45000,H1681&lt;=50000),V!$G$7/5000*(50000-H1681)*H1681,0)</f>
        <v>0</v>
      </c>
      <c r="V1681" s="50">
        <f t="shared" ca="1" si="870"/>
        <v>15452.76</v>
      </c>
      <c r="W1681" s="51">
        <v>0</v>
      </c>
      <c r="X1681" s="51">
        <v>0</v>
      </c>
      <c r="Y1681" s="52">
        <v>0</v>
      </c>
      <c r="Z1681" s="52">
        <v>1.5478396391981944E-3</v>
      </c>
      <c r="AA1681" s="52">
        <v>12235</v>
      </c>
      <c r="AB1681" s="138">
        <f t="shared" si="888"/>
        <v>11235</v>
      </c>
      <c r="AC1681" s="52">
        <v>78681.378692109662</v>
      </c>
      <c r="AD1681" s="138">
        <f t="shared" si="871"/>
        <v>0</v>
      </c>
      <c r="AE1681" s="138">
        <f t="shared" si="872"/>
        <v>1966</v>
      </c>
      <c r="AF1681" s="138">
        <f t="shared" si="873"/>
        <v>0</v>
      </c>
      <c r="AG1681" s="138">
        <f t="shared" si="874"/>
        <v>0</v>
      </c>
      <c r="AH1681" s="29"/>
      <c r="AI1681" s="29"/>
      <c r="AJ1681" s="15"/>
      <c r="AK1681" s="51">
        <f t="shared" ca="1" si="875"/>
        <v>1301586.1931659528</v>
      </c>
      <c r="AL1681" s="15">
        <f t="shared" ca="1" si="876"/>
        <v>1429209.9531659528</v>
      </c>
      <c r="AM1681" s="49">
        <f t="shared" ca="1" si="877"/>
        <v>8622.743117163971</v>
      </c>
      <c r="AN1681" s="49">
        <f t="shared" ca="1" si="878"/>
        <v>0</v>
      </c>
      <c r="AO1681" s="15"/>
      <c r="AP1681" s="49">
        <f t="shared" ca="1" si="879"/>
        <v>45785.040780166499</v>
      </c>
      <c r="AQ1681" s="15">
        <f t="shared" si="889"/>
        <v>78681.378692109662</v>
      </c>
      <c r="AR1681" s="15">
        <f t="shared" si="890"/>
        <v>0</v>
      </c>
      <c r="AS1681" s="15"/>
      <c r="AT1681" s="15"/>
      <c r="AU1681" s="51">
        <f t="shared" si="880"/>
        <v>5617.5</v>
      </c>
      <c r="AV1681" s="51">
        <f t="shared" ca="1" si="881"/>
        <v>32088.01982354945</v>
      </c>
      <c r="AW1681" s="51">
        <f t="shared" ca="1" si="891"/>
        <v>0</v>
      </c>
      <c r="AX1681" s="15">
        <f t="shared" ca="1" si="892"/>
        <v>4809.1819116062834</v>
      </c>
      <c r="AY1681" s="51">
        <f t="shared" ca="1" si="893"/>
        <v>-169.37294887775667</v>
      </c>
      <c r="AZ1681" s="52">
        <f t="shared" ca="1" si="882"/>
        <v>0</v>
      </c>
      <c r="BA1681" s="52">
        <f t="shared" ca="1" si="883"/>
        <v>0</v>
      </c>
      <c r="BB1681" s="52">
        <f t="shared" si="894"/>
        <v>0</v>
      </c>
      <c r="BC1681" s="39">
        <f t="shared" si="895"/>
        <v>0</v>
      </c>
      <c r="BD1681" s="51">
        <f t="shared" ca="1" si="896"/>
        <v>0</v>
      </c>
      <c r="BE1681" s="15">
        <f t="shared" ca="1" si="897"/>
        <v>83321.187654838184</v>
      </c>
      <c r="BF1681" s="62">
        <v>-34061.898246541779</v>
      </c>
      <c r="BG1681" s="15">
        <f t="shared" ca="1" si="898"/>
        <v>1487091.9856914131</v>
      </c>
      <c r="BH1681" s="15"/>
      <c r="BI1681" s="15"/>
    </row>
    <row r="1682" spans="1:61" ht="11.25" x14ac:dyDescent="0.2">
      <c r="A1682" s="60">
        <v>62202</v>
      </c>
      <c r="B1682" s="20"/>
      <c r="C1682" s="20">
        <v>1</v>
      </c>
      <c r="D1682" s="20">
        <f t="shared" si="884"/>
        <v>6</v>
      </c>
      <c r="E1682" s="47">
        <f t="shared" si="899"/>
        <v>3</v>
      </c>
      <c r="F1682" s="47">
        <f t="shared" si="900"/>
        <v>63</v>
      </c>
      <c r="G1682" s="61" t="s">
        <v>1762</v>
      </c>
      <c r="H1682" s="61">
        <v>1598</v>
      </c>
      <c r="I1682" s="48"/>
      <c r="J1682" s="29">
        <f t="shared" si="885"/>
        <v>2575.8805970149256</v>
      </c>
      <c r="K1682" s="125">
        <v>184160</v>
      </c>
      <c r="L1682" s="125">
        <v>310572.3</v>
      </c>
      <c r="M1682" s="125">
        <v>0</v>
      </c>
      <c r="N1682" s="126">
        <f t="shared" si="867"/>
        <v>253718.397</v>
      </c>
      <c r="O1682" s="126">
        <f t="shared" ca="1" si="868"/>
        <v>467727.24580827833</v>
      </c>
      <c r="P1682" s="126">
        <f t="shared" ca="1" si="869"/>
        <v>64203</v>
      </c>
      <c r="Q1682" s="49">
        <f t="shared" si="886"/>
        <v>1</v>
      </c>
      <c r="R1682" s="49">
        <f t="shared" si="887"/>
        <v>0</v>
      </c>
      <c r="S1682" s="49">
        <f ca="1">OFFSET(V!$B$7,D1682,Q1682)*H1682</f>
        <v>12560.28</v>
      </c>
      <c r="T1682" s="49">
        <f ca="1">IF(R1682&gt;0,OFFSET(V!$I$7,D1682,R1682)*IF(R1682=1,H1682-9300,IF(R1682=2,H1682-18000,IF(R1682=3,H1682-45000,0))),0)</f>
        <v>0</v>
      </c>
      <c r="U1682" s="49">
        <f>IF(AND(I1682=1,H1682&gt;20000,H1682&lt;=45000),H1682*V!$G$7,0)+IF(AND(I1682=1,H1682&gt;45000,H1682&lt;=50000),V!$G$7/5000*(50000-H1682)*H1682,0)</f>
        <v>0</v>
      </c>
      <c r="V1682" s="50">
        <f t="shared" ca="1" si="870"/>
        <v>12560.28</v>
      </c>
      <c r="W1682" s="51">
        <v>0</v>
      </c>
      <c r="X1682" s="51">
        <v>0</v>
      </c>
      <c r="Y1682" s="52">
        <v>0</v>
      </c>
      <c r="Z1682" s="52">
        <v>2.6731818476473167E-3</v>
      </c>
      <c r="AA1682" s="52">
        <v>167416</v>
      </c>
      <c r="AB1682" s="138">
        <f t="shared" si="888"/>
        <v>166416</v>
      </c>
      <c r="AC1682" s="52">
        <v>135885.93284545033</v>
      </c>
      <c r="AD1682" s="138">
        <f t="shared" si="871"/>
        <v>0</v>
      </c>
      <c r="AE1682" s="138">
        <f t="shared" si="872"/>
        <v>1598</v>
      </c>
      <c r="AF1682" s="138">
        <f t="shared" si="873"/>
        <v>0</v>
      </c>
      <c r="AG1682" s="138">
        <f t="shared" si="874"/>
        <v>0</v>
      </c>
      <c r="AH1682" s="29"/>
      <c r="AI1682" s="29"/>
      <c r="AJ1682" s="15"/>
      <c r="AK1682" s="51">
        <f t="shared" ca="1" si="875"/>
        <v>1057952.561891756</v>
      </c>
      <c r="AL1682" s="15">
        <f t="shared" ca="1" si="876"/>
        <v>1134715.841891756</v>
      </c>
      <c r="AM1682" s="49">
        <f t="shared" ca="1" si="877"/>
        <v>7008.719990451691</v>
      </c>
      <c r="AN1682" s="49">
        <f t="shared" ca="1" si="878"/>
        <v>0</v>
      </c>
      <c r="AO1682" s="15"/>
      <c r="AP1682" s="49">
        <f t="shared" ca="1" si="879"/>
        <v>79072.622775531258</v>
      </c>
      <c r="AQ1682" s="15">
        <f t="shared" si="889"/>
        <v>135885.93284545033</v>
      </c>
      <c r="AR1682" s="15">
        <f t="shared" si="890"/>
        <v>0</v>
      </c>
      <c r="AS1682" s="15"/>
      <c r="AT1682" s="15"/>
      <c r="AU1682" s="51">
        <f t="shared" si="880"/>
        <v>83208</v>
      </c>
      <c r="AV1682" s="51">
        <f t="shared" ca="1" si="881"/>
        <v>26081.71702850052</v>
      </c>
      <c r="AW1682" s="51">
        <f t="shared" ca="1" si="891"/>
        <v>0</v>
      </c>
      <c r="AX1682" s="15">
        <f t="shared" ca="1" si="892"/>
        <v>52476.406958581443</v>
      </c>
      <c r="AY1682" s="51">
        <f t="shared" ca="1" si="893"/>
        <v>-1848.1488029458878</v>
      </c>
      <c r="AZ1682" s="52">
        <f t="shared" ca="1" si="882"/>
        <v>0</v>
      </c>
      <c r="BA1682" s="52">
        <f t="shared" ca="1" si="883"/>
        <v>0</v>
      </c>
      <c r="BB1682" s="52">
        <f t="shared" si="894"/>
        <v>0</v>
      </c>
      <c r="BC1682" s="39">
        <f t="shared" si="895"/>
        <v>0</v>
      </c>
      <c r="BD1682" s="51">
        <f t="shared" ca="1" si="896"/>
        <v>0</v>
      </c>
      <c r="BE1682" s="15">
        <f t="shared" ca="1" si="897"/>
        <v>186514.19100108588</v>
      </c>
      <c r="BF1682" s="62">
        <v>-26827.263548275005</v>
      </c>
      <c r="BG1682" s="15">
        <f t="shared" ca="1" si="898"/>
        <v>1301411.4893350184</v>
      </c>
      <c r="BH1682" s="15"/>
      <c r="BI1682" s="15"/>
    </row>
    <row r="1683" spans="1:61" ht="11.25" x14ac:dyDescent="0.2">
      <c r="A1683" s="60">
        <v>62205</v>
      </c>
      <c r="B1683" s="20"/>
      <c r="C1683" s="20">
        <v>1</v>
      </c>
      <c r="D1683" s="20">
        <f t="shared" si="884"/>
        <v>6</v>
      </c>
      <c r="E1683" s="47">
        <f t="shared" si="899"/>
        <v>3</v>
      </c>
      <c r="F1683" s="47">
        <f t="shared" si="900"/>
        <v>63</v>
      </c>
      <c r="G1683" s="61" t="s">
        <v>1763</v>
      </c>
      <c r="H1683" s="61">
        <v>2159</v>
      </c>
      <c r="I1683" s="48"/>
      <c r="J1683" s="29">
        <f t="shared" si="885"/>
        <v>3480.1791044776119</v>
      </c>
      <c r="K1683" s="125">
        <v>112111.75</v>
      </c>
      <c r="L1683" s="125">
        <v>129873.91</v>
      </c>
      <c r="M1683" s="125">
        <v>39950</v>
      </c>
      <c r="N1683" s="126">
        <f t="shared" si="867"/>
        <v>171321.2849</v>
      </c>
      <c r="O1683" s="126">
        <f t="shared" ca="1" si="868"/>
        <v>631929.36401756748</v>
      </c>
      <c r="P1683" s="126">
        <f t="shared" ca="1" si="869"/>
        <v>138182</v>
      </c>
      <c r="Q1683" s="49">
        <f t="shared" si="886"/>
        <v>1</v>
      </c>
      <c r="R1683" s="49">
        <f t="shared" si="887"/>
        <v>0</v>
      </c>
      <c r="S1683" s="49">
        <f ca="1">OFFSET(V!$B$7,D1683,Q1683)*H1683</f>
        <v>16969.740000000002</v>
      </c>
      <c r="T1683" s="49">
        <f ca="1">IF(R1683&gt;0,OFFSET(V!$I$7,D1683,R1683)*IF(R1683=1,H1683-9300,IF(R1683=2,H1683-18000,IF(R1683=3,H1683-45000,0))),0)</f>
        <v>0</v>
      </c>
      <c r="U1683" s="49">
        <f>IF(AND(I1683=1,H1683&gt;20000,H1683&lt;=45000),H1683*V!$G$7,0)+IF(AND(I1683=1,H1683&gt;45000,H1683&lt;=50000),V!$G$7/5000*(50000-H1683)*H1683,0)</f>
        <v>0</v>
      </c>
      <c r="V1683" s="50">
        <f t="shared" ca="1" si="870"/>
        <v>16969.740000000002</v>
      </c>
      <c r="W1683" s="51">
        <v>0</v>
      </c>
      <c r="X1683" s="51">
        <v>0</v>
      </c>
      <c r="Y1683" s="52">
        <v>0</v>
      </c>
      <c r="Z1683" s="52">
        <v>4.6976440265592977E-4</v>
      </c>
      <c r="AA1683" s="52">
        <v>5306</v>
      </c>
      <c r="AB1683" s="138">
        <f t="shared" si="888"/>
        <v>4306</v>
      </c>
      <c r="AC1683" s="52">
        <v>23879.547935980401</v>
      </c>
      <c r="AD1683" s="138">
        <f t="shared" si="871"/>
        <v>0</v>
      </c>
      <c r="AE1683" s="138">
        <f t="shared" si="872"/>
        <v>2159</v>
      </c>
      <c r="AF1683" s="138">
        <f t="shared" si="873"/>
        <v>0</v>
      </c>
      <c r="AG1683" s="138">
        <f t="shared" si="874"/>
        <v>0</v>
      </c>
      <c r="AH1683" s="29"/>
      <c r="AI1683" s="29"/>
      <c r="AJ1683" s="15"/>
      <c r="AK1683" s="51">
        <f t="shared" ca="1" si="875"/>
        <v>1429361.4400026917</v>
      </c>
      <c r="AL1683" s="15">
        <f t="shared" ca="1" si="876"/>
        <v>1584513.1800026917</v>
      </c>
      <c r="AM1683" s="49">
        <f t="shared" ca="1" si="877"/>
        <v>9469.2280722060077</v>
      </c>
      <c r="AN1683" s="49">
        <f t="shared" ca="1" si="878"/>
        <v>0</v>
      </c>
      <c r="AO1683" s="15"/>
      <c r="AP1683" s="49">
        <f t="shared" ca="1" si="879"/>
        <v>13895.614111429451</v>
      </c>
      <c r="AQ1683" s="15">
        <f t="shared" si="889"/>
        <v>23879.547935980401</v>
      </c>
      <c r="AR1683" s="15">
        <f t="shared" si="890"/>
        <v>0</v>
      </c>
      <c r="AS1683" s="15"/>
      <c r="AT1683" s="15"/>
      <c r="AU1683" s="51">
        <f t="shared" si="880"/>
        <v>2153</v>
      </c>
      <c r="AV1683" s="51">
        <f t="shared" ca="1" si="881"/>
        <v>35238.064495952829</v>
      </c>
      <c r="AW1683" s="51">
        <f t="shared" ca="1" si="891"/>
        <v>0</v>
      </c>
      <c r="AX1683" s="15">
        <f t="shared" ca="1" si="892"/>
        <v>27407.130671401879</v>
      </c>
      <c r="AY1683" s="51">
        <f t="shared" ca="1" si="893"/>
        <v>-965.24245233694944</v>
      </c>
      <c r="AZ1683" s="52">
        <f t="shared" ca="1" si="882"/>
        <v>0</v>
      </c>
      <c r="BA1683" s="52">
        <f t="shared" ca="1" si="883"/>
        <v>0</v>
      </c>
      <c r="BB1683" s="52">
        <f t="shared" si="894"/>
        <v>0</v>
      </c>
      <c r="BC1683" s="39">
        <f t="shared" si="895"/>
        <v>0</v>
      </c>
      <c r="BD1683" s="51">
        <f t="shared" ca="1" si="896"/>
        <v>0</v>
      </c>
      <c r="BE1683" s="15">
        <f t="shared" ca="1" si="897"/>
        <v>50321.436155045332</v>
      </c>
      <c r="BF1683" s="62">
        <v>-40000.875840826127</v>
      </c>
      <c r="BG1683" s="15">
        <f t="shared" ca="1" si="898"/>
        <v>1604302.9683891169</v>
      </c>
      <c r="BH1683" s="15"/>
      <c r="BI1683" s="15"/>
    </row>
    <row r="1684" spans="1:61" ht="11.25" x14ac:dyDescent="0.2">
      <c r="A1684" s="60">
        <v>62206</v>
      </c>
      <c r="B1684" s="20"/>
      <c r="C1684" s="20">
        <v>1</v>
      </c>
      <c r="D1684" s="20">
        <f t="shared" si="884"/>
        <v>6</v>
      </c>
      <c r="E1684" s="47">
        <f t="shared" si="899"/>
        <v>3</v>
      </c>
      <c r="F1684" s="47">
        <f t="shared" si="900"/>
        <v>63</v>
      </c>
      <c r="G1684" s="61" t="s">
        <v>1764</v>
      </c>
      <c r="H1684" s="61">
        <v>1064</v>
      </c>
      <c r="I1684" s="48"/>
      <c r="J1684" s="29">
        <f t="shared" si="885"/>
        <v>1715.1044776119402</v>
      </c>
      <c r="K1684" s="125">
        <v>80670</v>
      </c>
      <c r="L1684" s="125">
        <v>143381.43</v>
      </c>
      <c r="M1684" s="125">
        <v>0</v>
      </c>
      <c r="N1684" s="126">
        <f t="shared" ref="N1684:N1747" si="901">K1684*K$2+L1684*L$2+M1684*M$2</f>
        <v>114001.15770000001</v>
      </c>
      <c r="O1684" s="126">
        <f t="shared" ref="O1684:O1747" ca="1" si="902">OFFSET($O$4,D1684,0)*J1684</f>
        <v>311427.9033416821</v>
      </c>
      <c r="P1684" s="126">
        <f t="shared" ref="P1684:P1747" ca="1" si="903">ROUND(IF(O1684&gt;N1684,(O1684-N1684)*$P$2,0),0)</f>
        <v>59228</v>
      </c>
      <c r="Q1684" s="49">
        <f t="shared" si="886"/>
        <v>1</v>
      </c>
      <c r="R1684" s="49">
        <f t="shared" si="887"/>
        <v>0</v>
      </c>
      <c r="S1684" s="49">
        <f ca="1">OFFSET(V!$B$7,D1684,Q1684)*H1684</f>
        <v>8363.0400000000009</v>
      </c>
      <c r="T1684" s="49">
        <f ca="1">IF(R1684&gt;0,OFFSET(V!$I$7,D1684,R1684)*IF(R1684=1,H1684-9300,IF(R1684=2,H1684-18000,IF(R1684=3,H1684-45000,0))),0)</f>
        <v>0</v>
      </c>
      <c r="U1684" s="49">
        <f>IF(AND(I1684=1,H1684&gt;20000,H1684&lt;=45000),H1684*V!$G$7,0)+IF(AND(I1684=1,H1684&gt;45000,H1684&lt;=50000),V!$G$7/5000*(50000-H1684)*H1684,0)</f>
        <v>0</v>
      </c>
      <c r="V1684" s="50">
        <f t="shared" ref="V1684:V1750" ca="1" si="904">SUM(S1684:U1684)</f>
        <v>8363.0400000000009</v>
      </c>
      <c r="W1684" s="51">
        <v>0</v>
      </c>
      <c r="X1684" s="51">
        <v>0</v>
      </c>
      <c r="Y1684" s="52">
        <v>0</v>
      </c>
      <c r="Z1684" s="52">
        <v>7.9486638822787116E-4</v>
      </c>
      <c r="AA1684" s="52">
        <v>7647</v>
      </c>
      <c r="AB1684" s="138">
        <f t="shared" si="888"/>
        <v>6647</v>
      </c>
      <c r="AC1684" s="52">
        <v>40405.466895901387</v>
      </c>
      <c r="AD1684" s="138">
        <f t="shared" ref="AD1684:AD1747" si="905">IF(AND(H1684&lt;=$AD$1,I1684=0),0,1)</f>
        <v>0</v>
      </c>
      <c r="AE1684" s="138">
        <f t="shared" ref="AE1684:AE1747" si="906">IF(AD1684=0,H1684,0)</f>
        <v>1064</v>
      </c>
      <c r="AF1684" s="138">
        <f t="shared" ref="AF1684:AF1747" si="907">H1684-AE1684</f>
        <v>0</v>
      </c>
      <c r="AG1684" s="138">
        <f t="shared" ref="AG1684:AG1747" si="908">J1684*AD1684</f>
        <v>0</v>
      </c>
      <c r="AH1684" s="29"/>
      <c r="AI1684" s="29"/>
      <c r="AJ1684" s="15"/>
      <c r="AK1684" s="51">
        <f t="shared" ref="AK1684:AK1747" ca="1" si="909">OFFSET($AK$4,D1684,0)/OFFSET($J$4,D1684,0)*J1684</f>
        <v>704418.97737974243</v>
      </c>
      <c r="AL1684" s="15">
        <f t="shared" ref="AL1684:AL1747" ca="1" si="910">AK1684+P1684+V1684+W1684+X1684</f>
        <v>772010.01737974246</v>
      </c>
      <c r="AM1684" s="49">
        <f t="shared" ref="AM1684:AM1747" ca="1" si="911">OFFSET($AM$4,D1684,0)/OFFSET($H$4,D1684,0)*H1684</f>
        <v>4666.6320837550684</v>
      </c>
      <c r="AN1684" s="49">
        <f t="shared" ref="AN1684:AN1747" ca="1" si="912">OFFSET($AN$4,D1684,0)/OFFSET($Y$4,D1684,0)*Y1684</f>
        <v>0</v>
      </c>
      <c r="AO1684" s="15"/>
      <c r="AP1684" s="49">
        <f t="shared" ref="AP1684:AP1747" ca="1" si="913">OFFSET($AP$4,D1684,0)/OFFSET($Z$4,D1684,0)*Z1684</f>
        <v>23512.119135706387</v>
      </c>
      <c r="AQ1684" s="15">
        <f t="shared" si="889"/>
        <v>40405.466895901387</v>
      </c>
      <c r="AR1684" s="15">
        <f t="shared" si="890"/>
        <v>0</v>
      </c>
      <c r="AS1684" s="15"/>
      <c r="AT1684" s="15"/>
      <c r="AU1684" s="51">
        <f t="shared" ref="AU1684:AU1747" si="914">IF(AD1684=0,AB1684*$AU$4,0)</f>
        <v>3323.5</v>
      </c>
      <c r="AV1684" s="51">
        <f t="shared" ref="AV1684:AV1747" ca="1" si="915">OFFSET($AV$4,D1684,0)/OFFSET($AE$4,D1684,0)*AE1684</f>
        <v>17366.049385684953</v>
      </c>
      <c r="AW1684" s="51">
        <f t="shared" ca="1" si="891"/>
        <v>0</v>
      </c>
      <c r="AX1684" s="15">
        <f t="shared" ca="1" si="892"/>
        <v>3796.2016254899572</v>
      </c>
      <c r="AY1684" s="51">
        <f t="shared" ca="1" si="893"/>
        <v>-133.69713927685711</v>
      </c>
      <c r="AZ1684" s="52">
        <f t="shared" ref="AZ1684:AZ1747" ca="1" si="916">OFFSET($AT$4,D1684,0)*$AZ$2/OFFSET($AF$4,D1684,0)*AF1684</f>
        <v>0</v>
      </c>
      <c r="BA1684" s="52">
        <f t="shared" ref="BA1684:BA1747" ca="1" si="917">OFFSET($AT$4,D1684,0)*$BA$2/OFFSET($AG$4,D1684,0)*AG1684</f>
        <v>0</v>
      </c>
      <c r="BB1684" s="52">
        <f t="shared" si="894"/>
        <v>0</v>
      </c>
      <c r="BC1684" s="39">
        <f t="shared" si="895"/>
        <v>0</v>
      </c>
      <c r="BD1684" s="51">
        <f t="shared" ca="1" si="896"/>
        <v>0</v>
      </c>
      <c r="BE1684" s="15">
        <f t="shared" ca="1" si="897"/>
        <v>44067.971382114491</v>
      </c>
      <c r="BF1684" s="62">
        <v>-15716.70596379179</v>
      </c>
      <c r="BG1684" s="15">
        <f t="shared" ca="1" si="898"/>
        <v>805027.91488182021</v>
      </c>
      <c r="BH1684" s="15"/>
      <c r="BI1684" s="15"/>
    </row>
    <row r="1685" spans="1:61" ht="11.25" x14ac:dyDescent="0.2">
      <c r="A1685" s="60">
        <v>62209</v>
      </c>
      <c r="B1685" s="20"/>
      <c r="C1685" s="20">
        <v>1</v>
      </c>
      <c r="D1685" s="20">
        <f t="shared" ref="D1685:D1751" si="918">INT(A1685/10000)</f>
        <v>6</v>
      </c>
      <c r="E1685" s="47">
        <f t="shared" si="899"/>
        <v>3</v>
      </c>
      <c r="F1685" s="47">
        <f t="shared" si="900"/>
        <v>63</v>
      </c>
      <c r="G1685" s="61" t="s">
        <v>1765</v>
      </c>
      <c r="H1685" s="61">
        <v>1227</v>
      </c>
      <c r="I1685" s="48"/>
      <c r="J1685" s="29">
        <f t="shared" ref="J1685:J1748" si="919">IF(AND(I1685=1,H1685&lt;=20000),H1685*2,IF(H1685&lt;=10000,H1685*(1+41/67),IF(H1685&lt;=20000,H1685*(1+2/3),IF(H1685&lt;=50000,H1685*(2),H1685*(2+1/3))))+IF(AND(H1685&gt;9000,H1685&lt;=10000),(H1685-9000)*(110/201),0)+IF(AND(H1685&gt;18000,H1685&lt;=20000),(H1685-18000)*(3+1/3),0)+IF(AND(H1685&gt;45000,H1685&lt;=50000),(H1685-45000)*(3+1/3),0))</f>
        <v>1977.8507462686566</v>
      </c>
      <c r="K1685" s="125">
        <v>53393.450000000004</v>
      </c>
      <c r="L1685" s="125">
        <v>98065.43</v>
      </c>
      <c r="M1685" s="125">
        <v>37164</v>
      </c>
      <c r="N1685" s="126">
        <f t="shared" si="901"/>
        <v>113852.8017</v>
      </c>
      <c r="O1685" s="126">
        <f t="shared" ca="1" si="902"/>
        <v>359137.25319571805</v>
      </c>
      <c r="P1685" s="126">
        <f t="shared" ca="1" si="903"/>
        <v>73585</v>
      </c>
      <c r="Q1685" s="49">
        <f t="shared" ref="Q1685:Q1751" si="920">IF(AND(I1685=1,H1685&lt;=20000),3,IF(H1685&lt;=10000,1,IF(H1685&lt;=20000,2,IF(H1685&lt;=50000,3,4))))</f>
        <v>1</v>
      </c>
      <c r="R1685" s="49">
        <f t="shared" ref="R1685:R1751" si="921">IF(AND(I1685=1,H1685&lt;=45000),0,IF(AND(H1685&gt;9300,H1685&lt;=10000),1,IF(AND(H1685&gt;18000,H1685&lt;=20000),2,IF(AND(H1685&gt;45000,H1685&lt;=50000),3,0))))</f>
        <v>0</v>
      </c>
      <c r="S1685" s="49">
        <f ca="1">OFFSET(V!$B$7,D1685,Q1685)*H1685</f>
        <v>9644.2200000000012</v>
      </c>
      <c r="T1685" s="49">
        <f ca="1">IF(R1685&gt;0,OFFSET(V!$I$7,D1685,R1685)*IF(R1685=1,H1685-9300,IF(R1685=2,H1685-18000,IF(R1685=3,H1685-45000,0))),0)</f>
        <v>0</v>
      </c>
      <c r="U1685" s="49">
        <f>IF(AND(I1685=1,H1685&gt;20000,H1685&lt;=45000),H1685*V!$G$7,0)+IF(AND(I1685=1,H1685&gt;45000,H1685&lt;=50000),V!$G$7/5000*(50000-H1685)*H1685,0)</f>
        <v>0</v>
      </c>
      <c r="V1685" s="50">
        <f t="shared" ca="1" si="904"/>
        <v>9644.2200000000012</v>
      </c>
      <c r="W1685" s="51">
        <v>0</v>
      </c>
      <c r="X1685" s="51">
        <v>0</v>
      </c>
      <c r="Y1685" s="52">
        <v>0</v>
      </c>
      <c r="Z1685" s="52">
        <v>3.2262021463520227E-4</v>
      </c>
      <c r="AA1685" s="52">
        <v>2772</v>
      </c>
      <c r="AB1685" s="138">
        <f t="shared" ref="AB1685:AB1748" si="922">MAX(AA1685-$AB$3,0)</f>
        <v>1772</v>
      </c>
      <c r="AC1685" s="52">
        <v>16399.763023636911</v>
      </c>
      <c r="AD1685" s="138">
        <f t="shared" si="905"/>
        <v>0</v>
      </c>
      <c r="AE1685" s="138">
        <f t="shared" si="906"/>
        <v>1227</v>
      </c>
      <c r="AF1685" s="138">
        <f t="shared" si="907"/>
        <v>0</v>
      </c>
      <c r="AG1685" s="138">
        <f t="shared" si="908"/>
        <v>0</v>
      </c>
      <c r="AH1685" s="29"/>
      <c r="AI1685" s="29"/>
      <c r="AJ1685" s="15"/>
      <c r="AK1685" s="51">
        <f t="shared" ca="1" si="909"/>
        <v>812332.78688434581</v>
      </c>
      <c r="AL1685" s="15">
        <f t="shared" ca="1" si="910"/>
        <v>895562.00688434578</v>
      </c>
      <c r="AM1685" s="49">
        <f t="shared" ca="1" si="911"/>
        <v>5381.5390665107789</v>
      </c>
      <c r="AN1685" s="49">
        <f t="shared" ca="1" si="912"/>
        <v>0</v>
      </c>
      <c r="AO1685" s="15"/>
      <c r="AP1685" s="49">
        <f t="shared" ca="1" si="913"/>
        <v>9543.0943293521741</v>
      </c>
      <c r="AQ1685" s="15">
        <f t="shared" ref="AQ1685:AQ1748" si="923">IF(AD1685=0,AC1685,0)</f>
        <v>16399.763023636911</v>
      </c>
      <c r="AR1685" s="15">
        <f t="shared" ref="AR1685:AR1748" si="924">AC1685-AQ1685</f>
        <v>0</v>
      </c>
      <c r="AS1685" s="15"/>
      <c r="AT1685" s="15"/>
      <c r="AU1685" s="51">
        <f t="shared" si="914"/>
        <v>886</v>
      </c>
      <c r="AV1685" s="51">
        <f t="shared" ca="1" si="915"/>
        <v>20026.449808491951</v>
      </c>
      <c r="AW1685" s="51">
        <f t="shared" ref="AW1685:AW1748" ca="1" si="925">IF(AD1685=0,MAX(0,AC1685*$AW$1-(AP1685+AU1685+AV1685)),0)</f>
        <v>0</v>
      </c>
      <c r="AX1685" s="15">
        <f t="shared" ref="AX1685:AX1748" ca="1" si="926">IF(AD1685=0,MAX(0,(AP1685+AU1685+AV1685)-AC1685),0)</f>
        <v>14055.781114207213</v>
      </c>
      <c r="AY1685" s="51">
        <f t="shared" ref="AY1685:AY1748" ca="1" si="927">-OFFSET($AW$4,D1685,0)/OFFSET($AX$4,D1685,0)*AX1685</f>
        <v>-495.02579437640867</v>
      </c>
      <c r="AZ1685" s="52">
        <f t="shared" ca="1" si="916"/>
        <v>0</v>
      </c>
      <c r="BA1685" s="52">
        <f t="shared" ca="1" si="917"/>
        <v>0</v>
      </c>
      <c r="BB1685" s="52">
        <f t="shared" ref="BB1685:BB1748" si="928">IF(AD1685=1,MAX(0,AC1685*$BB$1-(AP1685+AZ1685+BA1685)),0)</f>
        <v>0</v>
      </c>
      <c r="BC1685" s="39">
        <f t="shared" ref="BC1685:BC1748" si="929">IF(AD1685=1,MAX(0,(AP1685+AZ1685+BA1685)-AC1685),0)</f>
        <v>0</v>
      </c>
      <c r="BD1685" s="51">
        <f t="shared" ref="BD1685:BD1748" ca="1" si="930">-OFFSET($BB$4,D1685,0)/OFFSET($BC$4,D1685,0)*BC1685</f>
        <v>0</v>
      </c>
      <c r="BE1685" s="15">
        <f t="shared" ref="BE1685:BE1748" ca="1" si="931">AP1685+AU1685+AV1685+AW1685+AY1685+AZ1685+BA1685+BB1685+BD1685</f>
        <v>29960.518343467716</v>
      </c>
      <c r="BF1685" s="62">
        <v>-23351.562338552241</v>
      </c>
      <c r="BG1685" s="15">
        <f t="shared" ref="BG1685:BG1748" ca="1" si="932">AL1685+AM1685+AN1685+BE1685+BF1685</f>
        <v>907552.50195577205</v>
      </c>
      <c r="BH1685" s="15"/>
      <c r="BI1685" s="15"/>
    </row>
    <row r="1686" spans="1:61" ht="11.25" x14ac:dyDescent="0.2">
      <c r="A1686" s="60">
        <v>62211</v>
      </c>
      <c r="B1686" s="20"/>
      <c r="C1686" s="20">
        <v>1</v>
      </c>
      <c r="D1686" s="20">
        <f t="shared" si="918"/>
        <v>6</v>
      </c>
      <c r="E1686" s="47">
        <f t="shared" ref="E1686:E1740" si="933">IF(H1686&lt;=500,1,IF(H1686&lt;=1000,2,IF(H1686&lt;=2500,3,IF(H1686&lt;=5000,4,IF(H1686&lt;=10000,5,IF(H1686&lt;=20000,6,IF(H1686&lt;=50000,7,8)))))))</f>
        <v>4</v>
      </c>
      <c r="F1686" s="47">
        <f t="shared" ref="F1686:F1740" si="934">D1686*10+E1686</f>
        <v>64</v>
      </c>
      <c r="G1686" s="61" t="s">
        <v>1766</v>
      </c>
      <c r="H1686" s="61">
        <v>2584</v>
      </c>
      <c r="I1686" s="48"/>
      <c r="J1686" s="29">
        <f t="shared" si="919"/>
        <v>4165.2537313432831</v>
      </c>
      <c r="K1686" s="125">
        <v>174741.30000000002</v>
      </c>
      <c r="L1686" s="125">
        <v>219360.62</v>
      </c>
      <c r="M1686" s="125">
        <v>69001</v>
      </c>
      <c r="N1686" s="126">
        <f t="shared" si="901"/>
        <v>280365.37780000002</v>
      </c>
      <c r="O1686" s="126">
        <f t="shared" ca="1" si="902"/>
        <v>756324.90811551374</v>
      </c>
      <c r="P1686" s="126">
        <f t="shared" ca="1" si="903"/>
        <v>142788</v>
      </c>
      <c r="Q1686" s="49">
        <f t="shared" si="920"/>
        <v>1</v>
      </c>
      <c r="R1686" s="49">
        <f t="shared" si="921"/>
        <v>0</v>
      </c>
      <c r="S1686" s="49">
        <f ca="1">OFFSET(V!$B$7,D1686,Q1686)*H1686</f>
        <v>20310.240000000002</v>
      </c>
      <c r="T1686" s="49">
        <f ca="1">IF(R1686&gt;0,OFFSET(V!$I$7,D1686,R1686)*IF(R1686=1,H1686-9300,IF(R1686=2,H1686-18000,IF(R1686=3,H1686-45000,0))),0)</f>
        <v>0</v>
      </c>
      <c r="U1686" s="49">
        <f>IF(AND(I1686=1,H1686&gt;20000,H1686&lt;=45000),H1686*V!$G$7,0)+IF(AND(I1686=1,H1686&gt;45000,H1686&lt;=50000),V!$G$7/5000*(50000-H1686)*H1686,0)</f>
        <v>0</v>
      </c>
      <c r="V1686" s="50">
        <f t="shared" ca="1" si="904"/>
        <v>20310.240000000002</v>
      </c>
      <c r="W1686" s="51">
        <v>10936.640000000001</v>
      </c>
      <c r="X1686" s="51">
        <v>0</v>
      </c>
      <c r="Y1686" s="52">
        <v>0</v>
      </c>
      <c r="Z1686" s="52">
        <v>1.3074778520835758E-3</v>
      </c>
      <c r="AA1686" s="52">
        <v>2052</v>
      </c>
      <c r="AB1686" s="138">
        <f t="shared" si="922"/>
        <v>1052</v>
      </c>
      <c r="AC1686" s="52">
        <v>66463.060775872378</v>
      </c>
      <c r="AD1686" s="138">
        <f t="shared" si="905"/>
        <v>0</v>
      </c>
      <c r="AE1686" s="138">
        <f t="shared" si="906"/>
        <v>2584</v>
      </c>
      <c r="AF1686" s="138">
        <f t="shared" si="907"/>
        <v>0</v>
      </c>
      <c r="AG1686" s="138">
        <f t="shared" si="908"/>
        <v>0</v>
      </c>
      <c r="AH1686" s="29"/>
      <c r="AI1686" s="29"/>
      <c r="AJ1686" s="15"/>
      <c r="AK1686" s="51">
        <f t="shared" ca="1" si="909"/>
        <v>1710731.8022079458</v>
      </c>
      <c r="AL1686" s="15">
        <f t="shared" ca="1" si="910"/>
        <v>1884766.6822079457</v>
      </c>
      <c r="AM1686" s="49">
        <f t="shared" ca="1" si="911"/>
        <v>11333.249346262308</v>
      </c>
      <c r="AN1686" s="49">
        <f t="shared" ca="1" si="912"/>
        <v>0</v>
      </c>
      <c r="AO1686" s="15"/>
      <c r="AP1686" s="49">
        <f t="shared" ca="1" si="913"/>
        <v>38675.147774236466</v>
      </c>
      <c r="AQ1686" s="15">
        <f t="shared" si="923"/>
        <v>66463.060775872378</v>
      </c>
      <c r="AR1686" s="15">
        <f t="shared" si="924"/>
        <v>0</v>
      </c>
      <c r="AS1686" s="15"/>
      <c r="AT1686" s="15"/>
      <c r="AU1686" s="51">
        <f t="shared" si="914"/>
        <v>526</v>
      </c>
      <c r="AV1686" s="51">
        <f t="shared" ca="1" si="915"/>
        <v>42174.691365234881</v>
      </c>
      <c r="AW1686" s="51">
        <f t="shared" ca="1" si="925"/>
        <v>0</v>
      </c>
      <c r="AX1686" s="15">
        <f t="shared" ca="1" si="926"/>
        <v>14912.778363598976</v>
      </c>
      <c r="AY1686" s="51">
        <f t="shared" ca="1" si="927"/>
        <v>-525.20809023826928</v>
      </c>
      <c r="AZ1686" s="52">
        <f t="shared" ca="1" si="916"/>
        <v>0</v>
      </c>
      <c r="BA1686" s="52">
        <f t="shared" ca="1" si="917"/>
        <v>0</v>
      </c>
      <c r="BB1686" s="52">
        <f t="shared" si="928"/>
        <v>0</v>
      </c>
      <c r="BC1686" s="39">
        <f t="shared" si="929"/>
        <v>0</v>
      </c>
      <c r="BD1686" s="51">
        <f t="shared" ca="1" si="930"/>
        <v>0</v>
      </c>
      <c r="BE1686" s="15">
        <f t="shared" ca="1" si="931"/>
        <v>80850.631049233081</v>
      </c>
      <c r="BF1686" s="62">
        <v>-55544.855292449225</v>
      </c>
      <c r="BG1686" s="15">
        <f t="shared" ca="1" si="932"/>
        <v>1921405.7073109918</v>
      </c>
      <c r="BH1686" s="15"/>
      <c r="BI1686" s="15"/>
    </row>
    <row r="1687" spans="1:61" ht="11.25" x14ac:dyDescent="0.2">
      <c r="A1687" s="60">
        <v>62214</v>
      </c>
      <c r="B1687" s="20"/>
      <c r="C1687" s="20">
        <v>1</v>
      </c>
      <c r="D1687" s="20">
        <f t="shared" si="918"/>
        <v>6</v>
      </c>
      <c r="E1687" s="47">
        <f t="shared" si="933"/>
        <v>3</v>
      </c>
      <c r="F1687" s="47">
        <f t="shared" si="934"/>
        <v>63</v>
      </c>
      <c r="G1687" s="61" t="s">
        <v>1767</v>
      </c>
      <c r="H1687" s="61">
        <v>1776</v>
      </c>
      <c r="I1687" s="48"/>
      <c r="J1687" s="29">
        <f t="shared" si="919"/>
        <v>2862.8059701492539</v>
      </c>
      <c r="K1687" s="125">
        <v>101154.5</v>
      </c>
      <c r="L1687" s="125">
        <v>269522.82</v>
      </c>
      <c r="M1687" s="125">
        <v>0</v>
      </c>
      <c r="N1687" s="126">
        <f t="shared" si="901"/>
        <v>177945.1398</v>
      </c>
      <c r="O1687" s="126">
        <f t="shared" ca="1" si="902"/>
        <v>519827.02663047699</v>
      </c>
      <c r="P1687" s="126">
        <f t="shared" ca="1" si="903"/>
        <v>102565</v>
      </c>
      <c r="Q1687" s="49">
        <f t="shared" si="920"/>
        <v>1</v>
      </c>
      <c r="R1687" s="49">
        <f t="shared" si="921"/>
        <v>0</v>
      </c>
      <c r="S1687" s="49">
        <f ca="1">OFFSET(V!$B$7,D1687,Q1687)*H1687</f>
        <v>13959.36</v>
      </c>
      <c r="T1687" s="49">
        <f ca="1">IF(R1687&gt;0,OFFSET(V!$I$7,D1687,R1687)*IF(R1687=1,H1687-9300,IF(R1687=2,H1687-18000,IF(R1687=3,H1687-45000,0))),0)</f>
        <v>0</v>
      </c>
      <c r="U1687" s="49">
        <f>IF(AND(I1687=1,H1687&gt;20000,H1687&lt;=45000),H1687*V!$G$7,0)+IF(AND(I1687=1,H1687&gt;45000,H1687&lt;=50000),V!$G$7/5000*(50000-H1687)*H1687,0)</f>
        <v>0</v>
      </c>
      <c r="V1687" s="50">
        <f t="shared" ca="1" si="904"/>
        <v>13959.36</v>
      </c>
      <c r="W1687" s="51">
        <v>0</v>
      </c>
      <c r="X1687" s="51">
        <v>0</v>
      </c>
      <c r="Y1687" s="52">
        <v>0</v>
      </c>
      <c r="Z1687" s="52">
        <v>1.5560306192351542E-3</v>
      </c>
      <c r="AA1687" s="52">
        <v>3458</v>
      </c>
      <c r="AB1687" s="138">
        <f t="shared" si="922"/>
        <v>2458</v>
      </c>
      <c r="AC1687" s="52">
        <v>79097.751025409889</v>
      </c>
      <c r="AD1687" s="138">
        <f t="shared" si="905"/>
        <v>0</v>
      </c>
      <c r="AE1687" s="138">
        <f t="shared" si="906"/>
        <v>1776</v>
      </c>
      <c r="AF1687" s="138">
        <f t="shared" si="907"/>
        <v>0</v>
      </c>
      <c r="AG1687" s="138">
        <f t="shared" si="908"/>
        <v>0</v>
      </c>
      <c r="AH1687" s="29"/>
      <c r="AI1687" s="29"/>
      <c r="AJ1687" s="15"/>
      <c r="AK1687" s="51">
        <f t="shared" ca="1" si="909"/>
        <v>1175797.0900624273</v>
      </c>
      <c r="AL1687" s="15">
        <f t="shared" ca="1" si="910"/>
        <v>1292321.4500624274</v>
      </c>
      <c r="AM1687" s="49">
        <f t="shared" ca="1" si="911"/>
        <v>7789.4159593505656</v>
      </c>
      <c r="AN1687" s="49">
        <f t="shared" ca="1" si="912"/>
        <v>0</v>
      </c>
      <c r="AO1687" s="15"/>
      <c r="AP1687" s="49">
        <f t="shared" ca="1" si="913"/>
        <v>46027.329674651715</v>
      </c>
      <c r="AQ1687" s="15">
        <f t="shared" si="923"/>
        <v>79097.751025409889</v>
      </c>
      <c r="AR1687" s="15">
        <f t="shared" si="924"/>
        <v>0</v>
      </c>
      <c r="AS1687" s="15"/>
      <c r="AT1687" s="15"/>
      <c r="AU1687" s="51">
        <f t="shared" si="914"/>
        <v>1229</v>
      </c>
      <c r="AV1687" s="51">
        <f t="shared" ca="1" si="915"/>
        <v>28986.939576105709</v>
      </c>
      <c r="AW1687" s="51">
        <f t="shared" ca="1" si="925"/>
        <v>0</v>
      </c>
      <c r="AX1687" s="15">
        <f t="shared" ca="1" si="926"/>
        <v>0</v>
      </c>
      <c r="AY1687" s="51">
        <f t="shared" ca="1" si="927"/>
        <v>0</v>
      </c>
      <c r="AZ1687" s="52">
        <f t="shared" ca="1" si="916"/>
        <v>0</v>
      </c>
      <c r="BA1687" s="52">
        <f t="shared" ca="1" si="917"/>
        <v>0</v>
      </c>
      <c r="BB1687" s="52">
        <f t="shared" si="928"/>
        <v>0</v>
      </c>
      <c r="BC1687" s="39">
        <f t="shared" si="929"/>
        <v>0</v>
      </c>
      <c r="BD1687" s="51">
        <f t="shared" ca="1" si="930"/>
        <v>0</v>
      </c>
      <c r="BE1687" s="15">
        <f t="shared" ca="1" si="931"/>
        <v>76243.269250757425</v>
      </c>
      <c r="BF1687" s="62">
        <v>-37492.176013723729</v>
      </c>
      <c r="BG1687" s="15">
        <f t="shared" ca="1" si="932"/>
        <v>1338861.9592588118</v>
      </c>
      <c r="BH1687" s="15"/>
      <c r="BI1687" s="15"/>
    </row>
    <row r="1688" spans="1:61" ht="11.25" x14ac:dyDescent="0.2">
      <c r="A1688" s="60">
        <v>62216</v>
      </c>
      <c r="B1688" s="20"/>
      <c r="C1688" s="20">
        <v>1</v>
      </c>
      <c r="D1688" s="20">
        <f t="shared" si="918"/>
        <v>6</v>
      </c>
      <c r="E1688" s="47">
        <f t="shared" si="933"/>
        <v>3</v>
      </c>
      <c r="F1688" s="47">
        <f t="shared" si="934"/>
        <v>63</v>
      </c>
      <c r="G1688" s="61" t="s">
        <v>1768</v>
      </c>
      <c r="H1688" s="61">
        <v>1283</v>
      </c>
      <c r="I1688" s="48"/>
      <c r="J1688" s="29">
        <f t="shared" si="919"/>
        <v>2068.1194029850744</v>
      </c>
      <c r="K1688" s="125">
        <v>96500</v>
      </c>
      <c r="L1688" s="125">
        <v>137794.06</v>
      </c>
      <c r="M1688" s="125">
        <v>17517</v>
      </c>
      <c r="N1688" s="126">
        <f t="shared" si="901"/>
        <v>140736.68340000001</v>
      </c>
      <c r="O1688" s="126">
        <f t="shared" ca="1" si="902"/>
        <v>375528.19547685917</v>
      </c>
      <c r="P1688" s="126">
        <f t="shared" ca="1" si="903"/>
        <v>70437</v>
      </c>
      <c r="Q1688" s="49">
        <f t="shared" si="920"/>
        <v>1</v>
      </c>
      <c r="R1688" s="49">
        <f t="shared" si="921"/>
        <v>0</v>
      </c>
      <c r="S1688" s="49">
        <f ca="1">OFFSET(V!$B$7,D1688,Q1688)*H1688</f>
        <v>10084.380000000001</v>
      </c>
      <c r="T1688" s="49">
        <f ca="1">IF(R1688&gt;0,OFFSET(V!$I$7,D1688,R1688)*IF(R1688=1,H1688-9300,IF(R1688=2,H1688-18000,IF(R1688=3,H1688-45000,0))),0)</f>
        <v>0</v>
      </c>
      <c r="U1688" s="49">
        <f>IF(AND(I1688=1,H1688&gt;20000,H1688&lt;=45000),H1688*V!$G$7,0)+IF(AND(I1688=1,H1688&gt;45000,H1688&lt;=50000),V!$G$7/5000*(50000-H1688)*H1688,0)</f>
        <v>0</v>
      </c>
      <c r="V1688" s="50">
        <f t="shared" ca="1" si="904"/>
        <v>10084.380000000001</v>
      </c>
      <c r="W1688" s="51">
        <v>0</v>
      </c>
      <c r="X1688" s="51">
        <v>0</v>
      </c>
      <c r="Y1688" s="52">
        <v>0</v>
      </c>
      <c r="Z1688" s="52">
        <v>3.7333180670883295E-4</v>
      </c>
      <c r="AA1688" s="52">
        <v>1059</v>
      </c>
      <c r="AB1688" s="138">
        <f t="shared" si="922"/>
        <v>59</v>
      </c>
      <c r="AC1688" s="52">
        <v>18977.58690085202</v>
      </c>
      <c r="AD1688" s="138">
        <f t="shared" si="905"/>
        <v>0</v>
      </c>
      <c r="AE1688" s="138">
        <f t="shared" si="906"/>
        <v>1283</v>
      </c>
      <c r="AF1688" s="138">
        <f t="shared" si="907"/>
        <v>0</v>
      </c>
      <c r="AG1688" s="138">
        <f t="shared" si="908"/>
        <v>0</v>
      </c>
      <c r="AH1688" s="29"/>
      <c r="AI1688" s="29"/>
      <c r="AJ1688" s="15"/>
      <c r="AK1688" s="51">
        <f t="shared" ca="1" si="909"/>
        <v>849407.46990433219</v>
      </c>
      <c r="AL1688" s="15">
        <f t="shared" ca="1" si="910"/>
        <v>929928.84990433219</v>
      </c>
      <c r="AM1688" s="49">
        <f t="shared" ca="1" si="911"/>
        <v>5627.1512814452562</v>
      </c>
      <c r="AN1688" s="49">
        <f t="shared" ca="1" si="912"/>
        <v>0</v>
      </c>
      <c r="AO1688" s="15"/>
      <c r="AP1688" s="49">
        <f t="shared" ca="1" si="913"/>
        <v>11043.141396450867</v>
      </c>
      <c r="AQ1688" s="15">
        <f t="shared" si="923"/>
        <v>18977.58690085202</v>
      </c>
      <c r="AR1688" s="15">
        <f t="shared" si="924"/>
        <v>0</v>
      </c>
      <c r="AS1688" s="15"/>
      <c r="AT1688" s="15"/>
      <c r="AU1688" s="51">
        <f t="shared" si="914"/>
        <v>29.5</v>
      </c>
      <c r="AV1688" s="51">
        <f t="shared" ca="1" si="915"/>
        <v>20940.452407738529</v>
      </c>
      <c r="AW1688" s="51">
        <f t="shared" ca="1" si="925"/>
        <v>0</v>
      </c>
      <c r="AX1688" s="15">
        <f t="shared" ca="1" si="926"/>
        <v>13035.506903337377</v>
      </c>
      <c r="AY1688" s="51">
        <f t="shared" ca="1" si="927"/>
        <v>-459.09310251006326</v>
      </c>
      <c r="AZ1688" s="52">
        <f t="shared" ca="1" si="916"/>
        <v>0</v>
      </c>
      <c r="BA1688" s="52">
        <f t="shared" ca="1" si="917"/>
        <v>0</v>
      </c>
      <c r="BB1688" s="52">
        <f t="shared" si="928"/>
        <v>0</v>
      </c>
      <c r="BC1688" s="39">
        <f t="shared" si="929"/>
        <v>0</v>
      </c>
      <c r="BD1688" s="51">
        <f t="shared" ca="1" si="930"/>
        <v>0</v>
      </c>
      <c r="BE1688" s="15">
        <f t="shared" ca="1" si="931"/>
        <v>31554.000701679335</v>
      </c>
      <c r="BF1688" s="62">
        <v>-18915.737479449912</v>
      </c>
      <c r="BG1688" s="15">
        <f t="shared" ca="1" si="932"/>
        <v>948194.26440800691</v>
      </c>
      <c r="BH1688" s="15"/>
      <c r="BI1688" s="15"/>
    </row>
    <row r="1689" spans="1:61" ht="11.25" x14ac:dyDescent="0.2">
      <c r="A1689" s="60">
        <v>62219</v>
      </c>
      <c r="B1689" s="20"/>
      <c r="C1689" s="20">
        <v>1</v>
      </c>
      <c r="D1689" s="20">
        <f t="shared" si="918"/>
        <v>6</v>
      </c>
      <c r="E1689" s="47">
        <f t="shared" si="933"/>
        <v>5</v>
      </c>
      <c r="F1689" s="47">
        <f t="shared" si="934"/>
        <v>65</v>
      </c>
      <c r="G1689" s="61" t="s">
        <v>1769</v>
      </c>
      <c r="H1689" s="61">
        <v>6440</v>
      </c>
      <c r="I1689" s="48"/>
      <c r="J1689" s="29">
        <f t="shared" si="919"/>
        <v>10380.89552238806</v>
      </c>
      <c r="K1689" s="125">
        <v>770854.45000000007</v>
      </c>
      <c r="L1689" s="125">
        <v>2959236.74</v>
      </c>
      <c r="M1689" s="125">
        <v>0</v>
      </c>
      <c r="N1689" s="126">
        <f t="shared" si="901"/>
        <v>1709117.5326</v>
      </c>
      <c r="O1689" s="126">
        <f t="shared" ca="1" si="902"/>
        <v>1884958.3623312342</v>
      </c>
      <c r="P1689" s="126">
        <f t="shared" ca="1" si="903"/>
        <v>52752</v>
      </c>
      <c r="Q1689" s="49">
        <f t="shared" si="920"/>
        <v>1</v>
      </c>
      <c r="R1689" s="49">
        <f t="shared" si="921"/>
        <v>0</v>
      </c>
      <c r="S1689" s="49">
        <f ca="1">OFFSET(V!$B$7,D1689,Q1689)*H1689</f>
        <v>50618.400000000001</v>
      </c>
      <c r="T1689" s="49">
        <f ca="1">IF(R1689&gt;0,OFFSET(V!$I$7,D1689,R1689)*IF(R1689=1,H1689-9300,IF(R1689=2,H1689-18000,IF(R1689=3,H1689-45000,0))),0)</f>
        <v>0</v>
      </c>
      <c r="U1689" s="49">
        <f>IF(AND(I1689=1,H1689&gt;20000,H1689&lt;=45000),H1689*V!$G$7,0)+IF(AND(I1689=1,H1689&gt;45000,H1689&lt;=50000),V!$G$7/5000*(50000-H1689)*H1689,0)</f>
        <v>0</v>
      </c>
      <c r="V1689" s="50">
        <f t="shared" ca="1" si="904"/>
        <v>50618.400000000001</v>
      </c>
      <c r="W1689" s="51">
        <v>39668.759999999995</v>
      </c>
      <c r="X1689" s="51">
        <v>0</v>
      </c>
      <c r="Y1689" s="52">
        <v>0</v>
      </c>
      <c r="Z1689" s="52">
        <v>1.0110331806007254E-2</v>
      </c>
      <c r="AA1689" s="52">
        <v>16646</v>
      </c>
      <c r="AB1689" s="138">
        <f t="shared" si="922"/>
        <v>15646</v>
      </c>
      <c r="AC1689" s="52">
        <v>513938.79920494655</v>
      </c>
      <c r="AD1689" s="138">
        <f t="shared" si="905"/>
        <v>0</v>
      </c>
      <c r="AE1689" s="138">
        <f t="shared" si="906"/>
        <v>6440</v>
      </c>
      <c r="AF1689" s="138">
        <f t="shared" si="907"/>
        <v>0</v>
      </c>
      <c r="AG1689" s="138">
        <f t="shared" si="908"/>
        <v>0</v>
      </c>
      <c r="AH1689" s="29"/>
      <c r="AI1689" s="29"/>
      <c r="AJ1689" s="15"/>
      <c r="AK1689" s="51">
        <f t="shared" ca="1" si="909"/>
        <v>4263588.5472984416</v>
      </c>
      <c r="AL1689" s="15">
        <f t="shared" ca="1" si="910"/>
        <v>4406627.7072984418</v>
      </c>
      <c r="AM1689" s="49">
        <f t="shared" ca="1" si="911"/>
        <v>28245.404717464888</v>
      </c>
      <c r="AN1689" s="49">
        <f t="shared" ca="1" si="912"/>
        <v>0</v>
      </c>
      <c r="AO1689" s="15"/>
      <c r="AP1689" s="49">
        <f t="shared" ca="1" si="913"/>
        <v>299063.25068587024</v>
      </c>
      <c r="AQ1689" s="15">
        <f t="shared" si="923"/>
        <v>513938.79920494655</v>
      </c>
      <c r="AR1689" s="15">
        <f t="shared" si="924"/>
        <v>0</v>
      </c>
      <c r="AS1689" s="15"/>
      <c r="AT1689" s="15"/>
      <c r="AU1689" s="51">
        <f t="shared" si="914"/>
        <v>7823</v>
      </c>
      <c r="AV1689" s="51">
        <f t="shared" ca="1" si="915"/>
        <v>105110.2989133563</v>
      </c>
      <c r="AW1689" s="51">
        <f t="shared" ca="1" si="925"/>
        <v>50548.369685225305</v>
      </c>
      <c r="AX1689" s="15">
        <f t="shared" ca="1" si="926"/>
        <v>0</v>
      </c>
      <c r="AY1689" s="51">
        <f t="shared" ca="1" si="927"/>
        <v>0</v>
      </c>
      <c r="AZ1689" s="52">
        <f t="shared" ca="1" si="916"/>
        <v>0</v>
      </c>
      <c r="BA1689" s="52">
        <f t="shared" ca="1" si="917"/>
        <v>0</v>
      </c>
      <c r="BB1689" s="52">
        <f t="shared" si="928"/>
        <v>0</v>
      </c>
      <c r="BC1689" s="39">
        <f t="shared" si="929"/>
        <v>0</v>
      </c>
      <c r="BD1689" s="51">
        <f t="shared" ca="1" si="930"/>
        <v>0</v>
      </c>
      <c r="BE1689" s="15">
        <f t="shared" ca="1" si="931"/>
        <v>462544.91928445187</v>
      </c>
      <c r="BF1689" s="62">
        <v>-223785.09644343506</v>
      </c>
      <c r="BG1689" s="15">
        <f t="shared" ca="1" si="932"/>
        <v>4673632.9348569233</v>
      </c>
      <c r="BH1689" s="15"/>
      <c r="BI1689" s="15"/>
    </row>
    <row r="1690" spans="1:61" ht="11.25" x14ac:dyDescent="0.2">
      <c r="A1690" s="60">
        <v>62220</v>
      </c>
      <c r="B1690" s="20"/>
      <c r="C1690" s="20">
        <v>1</v>
      </c>
      <c r="D1690" s="20">
        <f t="shared" si="918"/>
        <v>6</v>
      </c>
      <c r="E1690" s="47">
        <f t="shared" si="933"/>
        <v>3</v>
      </c>
      <c r="F1690" s="47">
        <f t="shared" si="934"/>
        <v>63</v>
      </c>
      <c r="G1690" s="61" t="s">
        <v>1770</v>
      </c>
      <c r="H1690" s="61">
        <v>2214</v>
      </c>
      <c r="I1690" s="48"/>
      <c r="J1690" s="29">
        <f t="shared" si="919"/>
        <v>3568.8358208955224</v>
      </c>
      <c r="K1690" s="125">
        <v>165492.59999999998</v>
      </c>
      <c r="L1690" s="125">
        <v>418796.68</v>
      </c>
      <c r="M1690" s="125">
        <v>0</v>
      </c>
      <c r="N1690" s="126">
        <f t="shared" si="901"/>
        <v>282485.37719999999</v>
      </c>
      <c r="O1690" s="126">
        <f t="shared" ca="1" si="902"/>
        <v>648027.61090083106</v>
      </c>
      <c r="P1690" s="126">
        <f t="shared" ca="1" si="903"/>
        <v>109663</v>
      </c>
      <c r="Q1690" s="49">
        <f t="shared" si="920"/>
        <v>1</v>
      </c>
      <c r="R1690" s="49">
        <f t="shared" si="921"/>
        <v>0</v>
      </c>
      <c r="S1690" s="49">
        <f ca="1">OFFSET(V!$B$7,D1690,Q1690)*H1690</f>
        <v>17402.04</v>
      </c>
      <c r="T1690" s="49">
        <f ca="1">IF(R1690&gt;0,OFFSET(V!$I$7,D1690,R1690)*IF(R1690=1,H1690-9300,IF(R1690=2,H1690-18000,IF(R1690=3,H1690-45000,0))),0)</f>
        <v>0</v>
      </c>
      <c r="U1690" s="49">
        <f>IF(AND(I1690=1,H1690&gt;20000,H1690&lt;=45000),H1690*V!$G$7,0)+IF(AND(I1690=1,H1690&gt;45000,H1690&lt;=50000),V!$G$7/5000*(50000-H1690)*H1690,0)</f>
        <v>0</v>
      </c>
      <c r="V1690" s="50">
        <f t="shared" ca="1" si="904"/>
        <v>17402.04</v>
      </c>
      <c r="W1690" s="51">
        <v>8894.08</v>
      </c>
      <c r="X1690" s="51">
        <v>0</v>
      </c>
      <c r="Y1690" s="52">
        <v>0</v>
      </c>
      <c r="Z1690" s="52">
        <v>7.4213768110997281E-4</v>
      </c>
      <c r="AA1690" s="52">
        <v>19881</v>
      </c>
      <c r="AB1690" s="138">
        <f t="shared" si="922"/>
        <v>18881</v>
      </c>
      <c r="AC1690" s="52">
        <v>37725.106949287132</v>
      </c>
      <c r="AD1690" s="138">
        <f t="shared" si="905"/>
        <v>0</v>
      </c>
      <c r="AE1690" s="138">
        <f t="shared" si="906"/>
        <v>2214</v>
      </c>
      <c r="AF1690" s="138">
        <f t="shared" si="907"/>
        <v>0</v>
      </c>
      <c r="AG1690" s="138">
        <f t="shared" si="908"/>
        <v>0</v>
      </c>
      <c r="AH1690" s="29"/>
      <c r="AI1690" s="29"/>
      <c r="AJ1690" s="15"/>
      <c r="AK1690" s="51">
        <f t="shared" ca="1" si="909"/>
        <v>1465774.0751116069</v>
      </c>
      <c r="AL1690" s="15">
        <f t="shared" ca="1" si="910"/>
        <v>1601733.195111607</v>
      </c>
      <c r="AM1690" s="49">
        <f t="shared" ca="1" si="911"/>
        <v>9710.4543547309404</v>
      </c>
      <c r="AN1690" s="49">
        <f t="shared" ca="1" si="912"/>
        <v>0</v>
      </c>
      <c r="AO1690" s="15"/>
      <c r="AP1690" s="49">
        <f t="shared" ca="1" si="913"/>
        <v>21952.405878247097</v>
      </c>
      <c r="AQ1690" s="15">
        <f t="shared" si="923"/>
        <v>37725.106949287132</v>
      </c>
      <c r="AR1690" s="15">
        <f t="shared" si="924"/>
        <v>0</v>
      </c>
      <c r="AS1690" s="15"/>
      <c r="AT1690" s="15"/>
      <c r="AU1690" s="51">
        <f t="shared" si="914"/>
        <v>9440.5</v>
      </c>
      <c r="AV1690" s="51">
        <f t="shared" ca="1" si="915"/>
        <v>36135.74562021286</v>
      </c>
      <c r="AW1690" s="51">
        <f t="shared" ca="1" si="925"/>
        <v>0</v>
      </c>
      <c r="AX1690" s="15">
        <f t="shared" ca="1" si="926"/>
        <v>29803.544549172817</v>
      </c>
      <c r="AY1690" s="51">
        <f t="shared" ca="1" si="927"/>
        <v>-1049.640941034183</v>
      </c>
      <c r="AZ1690" s="52">
        <f t="shared" ca="1" si="916"/>
        <v>0</v>
      </c>
      <c r="BA1690" s="52">
        <f t="shared" ca="1" si="917"/>
        <v>0</v>
      </c>
      <c r="BB1690" s="52">
        <f t="shared" si="928"/>
        <v>0</v>
      </c>
      <c r="BC1690" s="39">
        <f t="shared" si="929"/>
        <v>0</v>
      </c>
      <c r="BD1690" s="51">
        <f t="shared" ca="1" si="930"/>
        <v>0</v>
      </c>
      <c r="BE1690" s="15">
        <f t="shared" ca="1" si="931"/>
        <v>66479.010557425761</v>
      </c>
      <c r="BF1690" s="62">
        <v>-49077.148221173047</v>
      </c>
      <c r="BG1690" s="15">
        <f t="shared" ca="1" si="932"/>
        <v>1628845.5118025905</v>
      </c>
      <c r="BH1690" s="15"/>
      <c r="BI1690" s="15"/>
    </row>
    <row r="1691" spans="1:61" ht="11.25" x14ac:dyDescent="0.2">
      <c r="A1691" s="60">
        <v>62226</v>
      </c>
      <c r="B1691" s="20"/>
      <c r="C1691" s="20">
        <v>1</v>
      </c>
      <c r="D1691" s="20">
        <f t="shared" si="918"/>
        <v>6</v>
      </c>
      <c r="E1691" s="47">
        <f t="shared" si="933"/>
        <v>3</v>
      </c>
      <c r="F1691" s="47">
        <f t="shared" si="934"/>
        <v>63</v>
      </c>
      <c r="G1691" s="61" t="s">
        <v>1771</v>
      </c>
      <c r="H1691" s="61">
        <v>1413</v>
      </c>
      <c r="I1691" s="48"/>
      <c r="J1691" s="29">
        <f t="shared" si="919"/>
        <v>2277.6716417910447</v>
      </c>
      <c r="K1691" s="125">
        <v>73823.549999999988</v>
      </c>
      <c r="L1691" s="125">
        <v>431761.42</v>
      </c>
      <c r="M1691" s="125">
        <v>0</v>
      </c>
      <c r="N1691" s="126">
        <f t="shared" si="901"/>
        <v>221539.90979999996</v>
      </c>
      <c r="O1691" s="126">
        <f t="shared" ca="1" si="902"/>
        <v>413578.59720093693</v>
      </c>
      <c r="P1691" s="126">
        <f t="shared" ca="1" si="903"/>
        <v>57612</v>
      </c>
      <c r="Q1691" s="49">
        <f t="shared" si="920"/>
        <v>1</v>
      </c>
      <c r="R1691" s="49">
        <f t="shared" si="921"/>
        <v>0</v>
      </c>
      <c r="S1691" s="49">
        <f ca="1">OFFSET(V!$B$7,D1691,Q1691)*H1691</f>
        <v>11106.18</v>
      </c>
      <c r="T1691" s="49">
        <f ca="1">IF(R1691&gt;0,OFFSET(V!$I$7,D1691,R1691)*IF(R1691=1,H1691-9300,IF(R1691=2,H1691-18000,IF(R1691=3,H1691-45000,0))),0)</f>
        <v>0</v>
      </c>
      <c r="U1691" s="49">
        <f>IF(AND(I1691=1,H1691&gt;20000,H1691&lt;=45000),H1691*V!$G$7,0)+IF(AND(I1691=1,H1691&gt;45000,H1691&lt;=50000),V!$G$7/5000*(50000-H1691)*H1691,0)</f>
        <v>0</v>
      </c>
      <c r="V1691" s="50">
        <f t="shared" ca="1" si="904"/>
        <v>11106.18</v>
      </c>
      <c r="W1691" s="51">
        <v>0</v>
      </c>
      <c r="X1691" s="51">
        <v>0</v>
      </c>
      <c r="Y1691" s="52">
        <v>0</v>
      </c>
      <c r="Z1691" s="52">
        <v>7.4964790510423721E-4</v>
      </c>
      <c r="AA1691" s="52">
        <v>0</v>
      </c>
      <c r="AB1691" s="138">
        <f t="shared" si="922"/>
        <v>0</v>
      </c>
      <c r="AC1691" s="52">
        <v>38106.874390300196</v>
      </c>
      <c r="AD1691" s="138">
        <f t="shared" si="905"/>
        <v>0</v>
      </c>
      <c r="AE1691" s="138">
        <f t="shared" si="906"/>
        <v>1413</v>
      </c>
      <c r="AF1691" s="138">
        <f t="shared" si="907"/>
        <v>0</v>
      </c>
      <c r="AG1691" s="138">
        <f t="shared" si="908"/>
        <v>0</v>
      </c>
      <c r="AH1691" s="29"/>
      <c r="AI1691" s="29"/>
      <c r="AJ1691" s="15"/>
      <c r="AK1691" s="51">
        <f t="shared" ca="1" si="909"/>
        <v>935473.69834358653</v>
      </c>
      <c r="AL1691" s="15">
        <f t="shared" ca="1" si="910"/>
        <v>1004191.8783435866</v>
      </c>
      <c r="AM1691" s="49">
        <f t="shared" ca="1" si="911"/>
        <v>6197.3224946860073</v>
      </c>
      <c r="AN1691" s="49">
        <f t="shared" ca="1" si="912"/>
        <v>0</v>
      </c>
      <c r="AO1691" s="15"/>
      <c r="AP1691" s="49">
        <f t="shared" ca="1" si="913"/>
        <v>22174.558033507637</v>
      </c>
      <c r="AQ1691" s="15">
        <f t="shared" si="923"/>
        <v>38106.874390300196</v>
      </c>
      <c r="AR1691" s="15">
        <f t="shared" si="924"/>
        <v>0</v>
      </c>
      <c r="AS1691" s="15"/>
      <c r="AT1691" s="15"/>
      <c r="AU1691" s="51">
        <f t="shared" si="914"/>
        <v>0</v>
      </c>
      <c r="AV1691" s="51">
        <f t="shared" ca="1" si="915"/>
        <v>23062.244155989509</v>
      </c>
      <c r="AW1691" s="51">
        <f t="shared" ca="1" si="925"/>
        <v>0</v>
      </c>
      <c r="AX1691" s="15">
        <f t="shared" ca="1" si="926"/>
        <v>7129.9277991969502</v>
      </c>
      <c r="AY1691" s="51">
        <f t="shared" ca="1" si="927"/>
        <v>-251.10651225753548</v>
      </c>
      <c r="AZ1691" s="52">
        <f t="shared" ca="1" si="916"/>
        <v>0</v>
      </c>
      <c r="BA1691" s="52">
        <f t="shared" ca="1" si="917"/>
        <v>0</v>
      </c>
      <c r="BB1691" s="52">
        <f t="shared" si="928"/>
        <v>0</v>
      </c>
      <c r="BC1691" s="39">
        <f t="shared" si="929"/>
        <v>0</v>
      </c>
      <c r="BD1691" s="51">
        <f t="shared" ca="1" si="930"/>
        <v>0</v>
      </c>
      <c r="BE1691" s="15">
        <f t="shared" ca="1" si="931"/>
        <v>44985.695677239608</v>
      </c>
      <c r="BF1691" s="62">
        <v>-34003.774665477329</v>
      </c>
      <c r="BG1691" s="15">
        <f t="shared" ca="1" si="932"/>
        <v>1021371.1218500348</v>
      </c>
      <c r="BH1691" s="15"/>
      <c r="BI1691" s="15"/>
    </row>
    <row r="1692" spans="1:61" ht="11.25" x14ac:dyDescent="0.2">
      <c r="A1692" s="60">
        <v>62232</v>
      </c>
      <c r="B1692" s="20"/>
      <c r="C1692" s="20">
        <v>1</v>
      </c>
      <c r="D1692" s="20">
        <f t="shared" si="918"/>
        <v>6</v>
      </c>
      <c r="E1692" s="47">
        <f t="shared" si="933"/>
        <v>3</v>
      </c>
      <c r="F1692" s="47">
        <f t="shared" si="934"/>
        <v>63</v>
      </c>
      <c r="G1692" s="61" t="s">
        <v>1772</v>
      </c>
      <c r="H1692" s="61">
        <v>1530</v>
      </c>
      <c r="I1692" s="48"/>
      <c r="J1692" s="29">
        <f t="shared" si="919"/>
        <v>2466.2686567164178</v>
      </c>
      <c r="K1692" s="125">
        <v>88225</v>
      </c>
      <c r="L1692" s="125">
        <v>65876.11</v>
      </c>
      <c r="M1692" s="125">
        <v>39657</v>
      </c>
      <c r="N1692" s="126">
        <f t="shared" si="901"/>
        <v>128870.6829</v>
      </c>
      <c r="O1692" s="126">
        <f t="shared" ca="1" si="902"/>
        <v>447823.95875260682</v>
      </c>
      <c r="P1692" s="126">
        <f t="shared" ca="1" si="903"/>
        <v>95686</v>
      </c>
      <c r="Q1692" s="49">
        <f t="shared" si="920"/>
        <v>1</v>
      </c>
      <c r="R1692" s="49">
        <f t="shared" si="921"/>
        <v>0</v>
      </c>
      <c r="S1692" s="49">
        <f ca="1">OFFSET(V!$B$7,D1692,Q1692)*H1692</f>
        <v>12025.800000000001</v>
      </c>
      <c r="T1692" s="49">
        <f ca="1">IF(R1692&gt;0,OFFSET(V!$I$7,D1692,R1692)*IF(R1692=1,H1692-9300,IF(R1692=2,H1692-18000,IF(R1692=3,H1692-45000,0))),0)</f>
        <v>0</v>
      </c>
      <c r="U1692" s="49">
        <f>IF(AND(I1692=1,H1692&gt;20000,H1692&lt;=45000),H1692*V!$G$7,0)+IF(AND(I1692=1,H1692&gt;45000,H1692&lt;=50000),V!$G$7/5000*(50000-H1692)*H1692,0)</f>
        <v>0</v>
      </c>
      <c r="V1692" s="50">
        <f t="shared" ca="1" si="904"/>
        <v>12025.800000000001</v>
      </c>
      <c r="W1692" s="51">
        <v>0</v>
      </c>
      <c r="X1692" s="51">
        <v>0</v>
      </c>
      <c r="Y1692" s="52">
        <v>0</v>
      </c>
      <c r="Z1692" s="52">
        <v>6.9317869100561733E-4</v>
      </c>
      <c r="AA1692" s="52">
        <v>0</v>
      </c>
      <c r="AB1692" s="138">
        <f t="shared" si="922"/>
        <v>0</v>
      </c>
      <c r="AC1692" s="52">
        <v>35236.373140415613</v>
      </c>
      <c r="AD1692" s="138">
        <f t="shared" si="905"/>
        <v>0</v>
      </c>
      <c r="AE1692" s="138">
        <f t="shared" si="906"/>
        <v>1530</v>
      </c>
      <c r="AF1692" s="138">
        <f t="shared" si="907"/>
        <v>0</v>
      </c>
      <c r="AG1692" s="138">
        <f t="shared" si="908"/>
        <v>0</v>
      </c>
      <c r="AH1692" s="29"/>
      <c r="AI1692" s="29"/>
      <c r="AJ1692" s="15"/>
      <c r="AK1692" s="51">
        <f t="shared" ca="1" si="909"/>
        <v>1012933.3039389154</v>
      </c>
      <c r="AL1692" s="15">
        <f t="shared" ca="1" si="910"/>
        <v>1120645.1039389155</v>
      </c>
      <c r="AM1692" s="49">
        <f t="shared" ca="1" si="911"/>
        <v>6710.4765866026828</v>
      </c>
      <c r="AN1692" s="49">
        <f t="shared" ca="1" si="912"/>
        <v>0</v>
      </c>
      <c r="AO1692" s="15"/>
      <c r="AP1692" s="49">
        <f t="shared" ca="1" si="913"/>
        <v>20504.200714277486</v>
      </c>
      <c r="AQ1692" s="15">
        <f t="shared" si="923"/>
        <v>35236.373140415613</v>
      </c>
      <c r="AR1692" s="15">
        <f t="shared" si="924"/>
        <v>0</v>
      </c>
      <c r="AS1692" s="15"/>
      <c r="AT1692" s="15"/>
      <c r="AU1692" s="51">
        <f t="shared" si="914"/>
        <v>0</v>
      </c>
      <c r="AV1692" s="51">
        <f t="shared" ca="1" si="915"/>
        <v>24971.856729415391</v>
      </c>
      <c r="AW1692" s="51">
        <f t="shared" ca="1" si="925"/>
        <v>0</v>
      </c>
      <c r="AX1692" s="15">
        <f t="shared" ca="1" si="926"/>
        <v>10239.684303277259</v>
      </c>
      <c r="AY1692" s="51">
        <f t="shared" ca="1" si="927"/>
        <v>-360.62797330202795</v>
      </c>
      <c r="AZ1692" s="52">
        <f t="shared" ca="1" si="916"/>
        <v>0</v>
      </c>
      <c r="BA1692" s="52">
        <f t="shared" ca="1" si="917"/>
        <v>0</v>
      </c>
      <c r="BB1692" s="52">
        <f t="shared" si="928"/>
        <v>0</v>
      </c>
      <c r="BC1692" s="39">
        <f t="shared" si="929"/>
        <v>0</v>
      </c>
      <c r="BD1692" s="51">
        <f t="shared" ca="1" si="930"/>
        <v>0</v>
      </c>
      <c r="BE1692" s="15">
        <f t="shared" ca="1" si="931"/>
        <v>45115.429470390845</v>
      </c>
      <c r="BF1692" s="62">
        <v>-18263.141528905384</v>
      </c>
      <c r="BG1692" s="15">
        <f t="shared" ca="1" si="932"/>
        <v>1154207.8684670036</v>
      </c>
      <c r="BH1692" s="15"/>
      <c r="BI1692" s="15"/>
    </row>
    <row r="1693" spans="1:61" ht="11.25" x14ac:dyDescent="0.2">
      <c r="A1693" s="60">
        <v>62233</v>
      </c>
      <c r="B1693" s="20"/>
      <c r="C1693" s="20">
        <v>1</v>
      </c>
      <c r="D1693" s="20">
        <f t="shared" si="918"/>
        <v>6</v>
      </c>
      <c r="E1693" s="47">
        <f t="shared" si="933"/>
        <v>4</v>
      </c>
      <c r="F1693" s="47">
        <f t="shared" si="934"/>
        <v>64</v>
      </c>
      <c r="G1693" s="61" t="s">
        <v>1773</v>
      </c>
      <c r="H1693" s="61">
        <v>3118</v>
      </c>
      <c r="I1693" s="48"/>
      <c r="J1693" s="29">
        <f t="shared" si="919"/>
        <v>5026.0298507462685</v>
      </c>
      <c r="K1693" s="125">
        <v>229963.25</v>
      </c>
      <c r="L1693" s="125">
        <v>572624.86</v>
      </c>
      <c r="M1693" s="125">
        <v>51283</v>
      </c>
      <c r="N1693" s="126">
        <f t="shared" si="901"/>
        <v>440180.23540000001</v>
      </c>
      <c r="O1693" s="126">
        <f t="shared" ca="1" si="902"/>
        <v>912624.2505821099</v>
      </c>
      <c r="P1693" s="126">
        <f t="shared" ca="1" si="903"/>
        <v>141733</v>
      </c>
      <c r="Q1693" s="49">
        <f t="shared" si="920"/>
        <v>1</v>
      </c>
      <c r="R1693" s="49">
        <f t="shared" si="921"/>
        <v>0</v>
      </c>
      <c r="S1693" s="49">
        <f ca="1">OFFSET(V!$B$7,D1693,Q1693)*H1693</f>
        <v>24507.48</v>
      </c>
      <c r="T1693" s="49">
        <f ca="1">IF(R1693&gt;0,OFFSET(V!$I$7,D1693,R1693)*IF(R1693=1,H1693-9300,IF(R1693=2,H1693-18000,IF(R1693=3,H1693-45000,0))),0)</f>
        <v>0</v>
      </c>
      <c r="U1693" s="49">
        <f>IF(AND(I1693=1,H1693&gt;20000,H1693&lt;=45000),H1693*V!$G$7,0)+IF(AND(I1693=1,H1693&gt;45000,H1693&lt;=50000),V!$G$7/5000*(50000-H1693)*H1693,0)</f>
        <v>0</v>
      </c>
      <c r="V1693" s="50">
        <f t="shared" ca="1" si="904"/>
        <v>24507.48</v>
      </c>
      <c r="W1693" s="51">
        <v>12792</v>
      </c>
      <c r="X1693" s="51">
        <v>0</v>
      </c>
      <c r="Y1693" s="52">
        <v>0</v>
      </c>
      <c r="Z1693" s="52">
        <v>2.0339026992418495E-3</v>
      </c>
      <c r="AA1693" s="52">
        <v>1456</v>
      </c>
      <c r="AB1693" s="138">
        <f t="shared" si="922"/>
        <v>456</v>
      </c>
      <c r="AC1693" s="52">
        <v>103389.43676675073</v>
      </c>
      <c r="AD1693" s="138">
        <f t="shared" si="905"/>
        <v>0</v>
      </c>
      <c r="AE1693" s="138">
        <f t="shared" si="906"/>
        <v>3118</v>
      </c>
      <c r="AF1693" s="138">
        <f t="shared" si="907"/>
        <v>0</v>
      </c>
      <c r="AG1693" s="138">
        <f t="shared" si="908"/>
        <v>0</v>
      </c>
      <c r="AH1693" s="29"/>
      <c r="AI1693" s="29"/>
      <c r="AJ1693" s="15"/>
      <c r="AK1693" s="51">
        <f t="shared" ca="1" si="909"/>
        <v>2064265.3867199596</v>
      </c>
      <c r="AL1693" s="15">
        <f t="shared" ca="1" si="910"/>
        <v>2243297.8667199598</v>
      </c>
      <c r="AM1693" s="49">
        <f t="shared" ca="1" si="911"/>
        <v>13675.337252958931</v>
      </c>
      <c r="AN1693" s="49">
        <f t="shared" ca="1" si="912"/>
        <v>0</v>
      </c>
      <c r="AO1693" s="15"/>
      <c r="AP1693" s="49">
        <f t="shared" ca="1" si="913"/>
        <v>60162.768590109015</v>
      </c>
      <c r="AQ1693" s="15">
        <f t="shared" si="923"/>
        <v>103389.43676675073</v>
      </c>
      <c r="AR1693" s="15">
        <f t="shared" si="924"/>
        <v>0</v>
      </c>
      <c r="AS1693" s="15"/>
      <c r="AT1693" s="15"/>
      <c r="AU1693" s="51">
        <f t="shared" si="914"/>
        <v>228</v>
      </c>
      <c r="AV1693" s="51">
        <f t="shared" ca="1" si="915"/>
        <v>50890.359008050451</v>
      </c>
      <c r="AW1693" s="51">
        <f t="shared" ca="1" si="925"/>
        <v>0</v>
      </c>
      <c r="AX1693" s="15">
        <f t="shared" ca="1" si="926"/>
        <v>7891.6908314087341</v>
      </c>
      <c r="AY1693" s="51">
        <f t="shared" ca="1" si="927"/>
        <v>-277.93478648030816</v>
      </c>
      <c r="AZ1693" s="52">
        <f t="shared" ca="1" si="916"/>
        <v>0</v>
      </c>
      <c r="BA1693" s="52">
        <f t="shared" ca="1" si="917"/>
        <v>0</v>
      </c>
      <c r="BB1693" s="52">
        <f t="shared" si="928"/>
        <v>0</v>
      </c>
      <c r="BC1693" s="39">
        <f t="shared" si="929"/>
        <v>0</v>
      </c>
      <c r="BD1693" s="51">
        <f t="shared" ca="1" si="930"/>
        <v>0</v>
      </c>
      <c r="BE1693" s="15">
        <f t="shared" ca="1" si="931"/>
        <v>111003.19281167915</v>
      </c>
      <c r="BF1693" s="62">
        <v>-73130.984582362973</v>
      </c>
      <c r="BG1693" s="15">
        <f t="shared" ca="1" si="932"/>
        <v>2294845.4122022348</v>
      </c>
      <c r="BH1693" s="15"/>
      <c r="BI1693" s="15"/>
    </row>
    <row r="1694" spans="1:61" ht="11.25" x14ac:dyDescent="0.2">
      <c r="A1694" s="60">
        <v>62235</v>
      </c>
      <c r="B1694" s="20"/>
      <c r="C1694" s="20">
        <v>1</v>
      </c>
      <c r="D1694" s="20">
        <f t="shared" si="918"/>
        <v>6</v>
      </c>
      <c r="E1694" s="47">
        <f t="shared" si="933"/>
        <v>3</v>
      </c>
      <c r="F1694" s="47">
        <f t="shared" si="934"/>
        <v>63</v>
      </c>
      <c r="G1694" s="61" t="s">
        <v>1774</v>
      </c>
      <c r="H1694" s="61">
        <v>2121</v>
      </c>
      <c r="I1694" s="48"/>
      <c r="J1694" s="29">
        <f t="shared" si="919"/>
        <v>3418.9253731343283</v>
      </c>
      <c r="K1694" s="125">
        <v>119650</v>
      </c>
      <c r="L1694" s="125">
        <v>92104.6</v>
      </c>
      <c r="M1694" s="125">
        <v>43925</v>
      </c>
      <c r="N1694" s="126">
        <f t="shared" si="901"/>
        <v>165993.79399999999</v>
      </c>
      <c r="O1694" s="126">
        <f t="shared" ca="1" si="902"/>
        <v>620806.93889822171</v>
      </c>
      <c r="P1694" s="126">
        <f t="shared" ca="1" si="903"/>
        <v>136444</v>
      </c>
      <c r="Q1694" s="49">
        <f t="shared" si="920"/>
        <v>1</v>
      </c>
      <c r="R1694" s="49">
        <f t="shared" si="921"/>
        <v>0</v>
      </c>
      <c r="S1694" s="49">
        <f ca="1">OFFSET(V!$B$7,D1694,Q1694)*H1694</f>
        <v>16671.060000000001</v>
      </c>
      <c r="T1694" s="49">
        <f ca="1">IF(R1694&gt;0,OFFSET(V!$I$7,D1694,R1694)*IF(R1694=1,H1694-9300,IF(R1694=2,H1694-18000,IF(R1694=3,H1694-45000,0))),0)</f>
        <v>0</v>
      </c>
      <c r="U1694" s="49">
        <f>IF(AND(I1694=1,H1694&gt;20000,H1694&lt;=45000),H1694*V!$G$7,0)+IF(AND(I1694=1,H1694&gt;45000,H1694&lt;=50000),V!$G$7/5000*(50000-H1694)*H1694,0)</f>
        <v>0</v>
      </c>
      <c r="V1694" s="50">
        <f t="shared" ca="1" si="904"/>
        <v>16671.060000000001</v>
      </c>
      <c r="W1694" s="51">
        <v>9247.68</v>
      </c>
      <c r="X1694" s="51">
        <v>0</v>
      </c>
      <c r="Y1694" s="52">
        <v>0</v>
      </c>
      <c r="Z1694" s="52">
        <v>9.149461285233734E-4</v>
      </c>
      <c r="AA1694" s="52">
        <v>31488</v>
      </c>
      <c r="AB1694" s="138">
        <f t="shared" si="922"/>
        <v>30488</v>
      </c>
      <c r="AC1694" s="52">
        <v>46509.48392723599</v>
      </c>
      <c r="AD1694" s="138">
        <f t="shared" si="905"/>
        <v>0</v>
      </c>
      <c r="AE1694" s="138">
        <f t="shared" si="906"/>
        <v>2121</v>
      </c>
      <c r="AF1694" s="138">
        <f t="shared" si="907"/>
        <v>0</v>
      </c>
      <c r="AG1694" s="138">
        <f t="shared" si="908"/>
        <v>0</v>
      </c>
      <c r="AH1694" s="29"/>
      <c r="AI1694" s="29"/>
      <c r="AJ1694" s="15"/>
      <c r="AK1694" s="51">
        <f t="shared" ca="1" si="909"/>
        <v>1404203.6193819866</v>
      </c>
      <c r="AL1694" s="15">
        <f t="shared" ca="1" si="910"/>
        <v>1566566.3593819865</v>
      </c>
      <c r="AM1694" s="49">
        <f t="shared" ca="1" si="911"/>
        <v>9302.5626406433275</v>
      </c>
      <c r="AN1694" s="49">
        <f t="shared" ca="1" si="912"/>
        <v>0</v>
      </c>
      <c r="AO1694" s="15"/>
      <c r="AP1694" s="49">
        <f t="shared" ca="1" si="913"/>
        <v>27064.073528830308</v>
      </c>
      <c r="AQ1694" s="15">
        <f t="shared" si="923"/>
        <v>46509.48392723599</v>
      </c>
      <c r="AR1694" s="15">
        <f t="shared" si="924"/>
        <v>0</v>
      </c>
      <c r="AS1694" s="15"/>
      <c r="AT1694" s="15"/>
      <c r="AU1694" s="51">
        <f t="shared" si="914"/>
        <v>15244</v>
      </c>
      <c r="AV1694" s="51">
        <f t="shared" ca="1" si="915"/>
        <v>34617.848446464086</v>
      </c>
      <c r="AW1694" s="51">
        <f t="shared" ca="1" si="925"/>
        <v>0</v>
      </c>
      <c r="AX1694" s="15">
        <f t="shared" ca="1" si="926"/>
        <v>30416.4380480584</v>
      </c>
      <c r="AY1694" s="51">
        <f t="shared" ca="1" si="927"/>
        <v>-1071.2262295847643</v>
      </c>
      <c r="AZ1694" s="52">
        <f t="shared" ca="1" si="916"/>
        <v>0</v>
      </c>
      <c r="BA1694" s="52">
        <f t="shared" ca="1" si="917"/>
        <v>0</v>
      </c>
      <c r="BB1694" s="52">
        <f t="shared" si="928"/>
        <v>0</v>
      </c>
      <c r="BC1694" s="39">
        <f t="shared" si="929"/>
        <v>0</v>
      </c>
      <c r="BD1694" s="51">
        <f t="shared" ca="1" si="930"/>
        <v>0</v>
      </c>
      <c r="BE1694" s="15">
        <f t="shared" ca="1" si="931"/>
        <v>75854.695745709629</v>
      </c>
      <c r="BF1694" s="62">
        <v>-41568.908401147055</v>
      </c>
      <c r="BG1694" s="15">
        <f t="shared" ca="1" si="932"/>
        <v>1610154.7093671924</v>
      </c>
      <c r="BH1694" s="15"/>
      <c r="BI1694" s="15"/>
    </row>
    <row r="1695" spans="1:61" ht="11.25" x14ac:dyDescent="0.2">
      <c r="A1695" s="60">
        <v>62242</v>
      </c>
      <c r="B1695" s="20"/>
      <c r="C1695" s="20">
        <v>1</v>
      </c>
      <c r="D1695" s="20">
        <f t="shared" si="918"/>
        <v>6</v>
      </c>
      <c r="E1695" s="47">
        <f t="shared" si="933"/>
        <v>3</v>
      </c>
      <c r="F1695" s="47">
        <f t="shared" si="934"/>
        <v>63</v>
      </c>
      <c r="G1695" s="61" t="s">
        <v>1775</v>
      </c>
      <c r="H1695" s="61">
        <v>1080</v>
      </c>
      <c r="I1695" s="48"/>
      <c r="J1695" s="29">
        <f t="shared" si="919"/>
        <v>1740.8955223880596</v>
      </c>
      <c r="K1695" s="125">
        <v>71055.600000000006</v>
      </c>
      <c r="L1695" s="125">
        <v>49740.32</v>
      </c>
      <c r="M1695" s="125">
        <v>32854</v>
      </c>
      <c r="N1695" s="126">
        <f t="shared" si="901"/>
        <v>103412.7568</v>
      </c>
      <c r="O1695" s="126">
        <f t="shared" ca="1" si="902"/>
        <v>316111.02970772248</v>
      </c>
      <c r="P1695" s="126">
        <f t="shared" ca="1" si="903"/>
        <v>63809</v>
      </c>
      <c r="Q1695" s="49">
        <f t="shared" si="920"/>
        <v>1</v>
      </c>
      <c r="R1695" s="49">
        <f t="shared" si="921"/>
        <v>0</v>
      </c>
      <c r="S1695" s="49">
        <f ca="1">OFFSET(V!$B$7,D1695,Q1695)*H1695</f>
        <v>8488.8000000000011</v>
      </c>
      <c r="T1695" s="49">
        <f ca="1">IF(R1695&gt;0,OFFSET(V!$I$7,D1695,R1695)*IF(R1695=1,H1695-9300,IF(R1695=2,H1695-18000,IF(R1695=3,H1695-45000,0))),0)</f>
        <v>0</v>
      </c>
      <c r="U1695" s="49">
        <f>IF(AND(I1695=1,H1695&gt;20000,H1695&lt;=45000),H1695*V!$G$7,0)+IF(AND(I1695=1,H1695&gt;45000,H1695&lt;=50000),V!$G$7/5000*(50000-H1695)*H1695,0)</f>
        <v>0</v>
      </c>
      <c r="V1695" s="50">
        <f t="shared" ca="1" si="904"/>
        <v>8488.8000000000011</v>
      </c>
      <c r="W1695" s="51">
        <v>0</v>
      </c>
      <c r="X1695" s="51">
        <v>0</v>
      </c>
      <c r="Y1695" s="52">
        <v>0</v>
      </c>
      <c r="Z1695" s="52">
        <v>6.9305157327019149E-4</v>
      </c>
      <c r="AA1695" s="52">
        <v>43432</v>
      </c>
      <c r="AB1695" s="138">
        <f t="shared" si="922"/>
        <v>42432</v>
      </c>
      <c r="AC1695" s="52">
        <v>35229.911360767233</v>
      </c>
      <c r="AD1695" s="138">
        <f t="shared" si="905"/>
        <v>0</v>
      </c>
      <c r="AE1695" s="138">
        <f t="shared" si="906"/>
        <v>1080</v>
      </c>
      <c r="AF1695" s="138">
        <f t="shared" si="907"/>
        <v>0</v>
      </c>
      <c r="AG1695" s="138">
        <f t="shared" si="908"/>
        <v>0</v>
      </c>
      <c r="AH1695" s="29"/>
      <c r="AI1695" s="29"/>
      <c r="AJ1695" s="15"/>
      <c r="AK1695" s="51">
        <f t="shared" ca="1" si="909"/>
        <v>715011.74395688134</v>
      </c>
      <c r="AL1695" s="15">
        <f t="shared" ca="1" si="910"/>
        <v>787309.54395688139</v>
      </c>
      <c r="AM1695" s="49">
        <f t="shared" ca="1" si="911"/>
        <v>4736.8070023077762</v>
      </c>
      <c r="AN1695" s="49">
        <f t="shared" ca="1" si="912"/>
        <v>0</v>
      </c>
      <c r="AO1695" s="15"/>
      <c r="AP1695" s="49">
        <f t="shared" ca="1" si="913"/>
        <v>20500.440576241886</v>
      </c>
      <c r="AQ1695" s="15">
        <f t="shared" si="923"/>
        <v>35229.911360767233</v>
      </c>
      <c r="AR1695" s="15">
        <f t="shared" si="924"/>
        <v>0</v>
      </c>
      <c r="AS1695" s="15"/>
      <c r="AT1695" s="15"/>
      <c r="AU1695" s="51">
        <f t="shared" si="914"/>
        <v>21216</v>
      </c>
      <c r="AV1695" s="51">
        <f t="shared" ca="1" si="915"/>
        <v>17627.19298546969</v>
      </c>
      <c r="AW1695" s="51">
        <f t="shared" ca="1" si="925"/>
        <v>0</v>
      </c>
      <c r="AX1695" s="15">
        <f t="shared" ca="1" si="926"/>
        <v>24113.72220094435</v>
      </c>
      <c r="AY1695" s="51">
        <f t="shared" ca="1" si="927"/>
        <v>-849.25301489143135</v>
      </c>
      <c r="AZ1695" s="52">
        <f t="shared" ca="1" si="916"/>
        <v>0</v>
      </c>
      <c r="BA1695" s="52">
        <f t="shared" ca="1" si="917"/>
        <v>0</v>
      </c>
      <c r="BB1695" s="52">
        <f t="shared" si="928"/>
        <v>0</v>
      </c>
      <c r="BC1695" s="39">
        <f t="shared" si="929"/>
        <v>0</v>
      </c>
      <c r="BD1695" s="51">
        <f t="shared" ca="1" si="930"/>
        <v>0</v>
      </c>
      <c r="BE1695" s="15">
        <f t="shared" ca="1" si="931"/>
        <v>58494.380546820154</v>
      </c>
      <c r="BF1695" s="62">
        <v>-20675.140819864009</v>
      </c>
      <c r="BG1695" s="15">
        <f t="shared" ca="1" si="932"/>
        <v>829865.59068614524</v>
      </c>
      <c r="BH1695" s="15"/>
      <c r="BI1695" s="15"/>
    </row>
    <row r="1696" spans="1:61" ht="11.25" x14ac:dyDescent="0.2">
      <c r="A1696" s="60">
        <v>62244</v>
      </c>
      <c r="B1696" s="20"/>
      <c r="C1696" s="20">
        <v>1</v>
      </c>
      <c r="D1696" s="20">
        <f t="shared" si="918"/>
        <v>6</v>
      </c>
      <c r="E1696" s="47">
        <f t="shared" si="933"/>
        <v>3</v>
      </c>
      <c r="F1696" s="47">
        <f t="shared" si="934"/>
        <v>63</v>
      </c>
      <c r="G1696" s="61" t="s">
        <v>1776</v>
      </c>
      <c r="H1696" s="61">
        <v>2047</v>
      </c>
      <c r="I1696" s="48"/>
      <c r="J1696" s="29">
        <f t="shared" si="919"/>
        <v>3299.6417910447763</v>
      </c>
      <c r="K1696" s="125">
        <v>157092.29999999999</v>
      </c>
      <c r="L1696" s="125">
        <v>399033.96</v>
      </c>
      <c r="M1696" s="125">
        <v>0</v>
      </c>
      <c r="N1696" s="126">
        <f t="shared" si="901"/>
        <v>268729.70040000003</v>
      </c>
      <c r="O1696" s="126">
        <f t="shared" ca="1" si="902"/>
        <v>599147.47945528512</v>
      </c>
      <c r="P1696" s="126">
        <f t="shared" ca="1" si="903"/>
        <v>99125</v>
      </c>
      <c r="Q1696" s="49">
        <f t="shared" si="920"/>
        <v>1</v>
      </c>
      <c r="R1696" s="49">
        <f t="shared" si="921"/>
        <v>0</v>
      </c>
      <c r="S1696" s="49">
        <f ca="1">OFFSET(V!$B$7,D1696,Q1696)*H1696</f>
        <v>16089.42</v>
      </c>
      <c r="T1696" s="49">
        <f ca="1">IF(R1696&gt;0,OFFSET(V!$I$7,D1696,R1696)*IF(R1696=1,H1696-9300,IF(R1696=2,H1696-18000,IF(R1696=3,H1696-45000,0))),0)</f>
        <v>0</v>
      </c>
      <c r="U1696" s="49">
        <f>IF(AND(I1696=1,H1696&gt;20000,H1696&lt;=45000),H1696*V!$G$7,0)+IF(AND(I1696=1,H1696&gt;45000,H1696&lt;=50000),V!$G$7/5000*(50000-H1696)*H1696,0)</f>
        <v>0</v>
      </c>
      <c r="V1696" s="50">
        <f t="shared" ca="1" si="904"/>
        <v>16089.42</v>
      </c>
      <c r="W1696" s="51">
        <v>0</v>
      </c>
      <c r="X1696" s="51">
        <v>0</v>
      </c>
      <c r="Y1696" s="52">
        <v>0</v>
      </c>
      <c r="Z1696" s="52">
        <v>8.6892788551962434E-4</v>
      </c>
      <c r="AA1696" s="52">
        <v>5944</v>
      </c>
      <c r="AB1696" s="138">
        <f t="shared" si="922"/>
        <v>4944</v>
      </c>
      <c r="AC1696" s="52">
        <v>44170.237203719385</v>
      </c>
      <c r="AD1696" s="138">
        <f t="shared" si="905"/>
        <v>0</v>
      </c>
      <c r="AE1696" s="138">
        <f t="shared" si="906"/>
        <v>2047</v>
      </c>
      <c r="AF1696" s="138">
        <f t="shared" si="907"/>
        <v>0</v>
      </c>
      <c r="AG1696" s="138">
        <f t="shared" si="908"/>
        <v>0</v>
      </c>
      <c r="AH1696" s="29"/>
      <c r="AI1696" s="29"/>
      <c r="AJ1696" s="15"/>
      <c r="AK1696" s="51">
        <f t="shared" ca="1" si="909"/>
        <v>1355212.0739627189</v>
      </c>
      <c r="AL1696" s="15">
        <f t="shared" ca="1" si="910"/>
        <v>1470426.4939627189</v>
      </c>
      <c r="AM1696" s="49">
        <f t="shared" ca="1" si="911"/>
        <v>8978.003642337053</v>
      </c>
      <c r="AN1696" s="49">
        <f t="shared" ca="1" si="912"/>
        <v>0</v>
      </c>
      <c r="AO1696" s="15"/>
      <c r="AP1696" s="49">
        <f t="shared" ca="1" si="913"/>
        <v>25702.855558182073</v>
      </c>
      <c r="AQ1696" s="15">
        <f t="shared" si="923"/>
        <v>44170.237203719385</v>
      </c>
      <c r="AR1696" s="15">
        <f t="shared" si="924"/>
        <v>0</v>
      </c>
      <c r="AS1696" s="15"/>
      <c r="AT1696" s="15"/>
      <c r="AU1696" s="51">
        <f t="shared" si="914"/>
        <v>2472</v>
      </c>
      <c r="AV1696" s="51">
        <f t="shared" ca="1" si="915"/>
        <v>33410.05929745968</v>
      </c>
      <c r="AW1696" s="51">
        <f t="shared" ca="1" si="925"/>
        <v>0</v>
      </c>
      <c r="AX1696" s="15">
        <f t="shared" ca="1" si="926"/>
        <v>17414.677651922364</v>
      </c>
      <c r="AY1696" s="51">
        <f t="shared" ca="1" si="927"/>
        <v>-613.3216338819027</v>
      </c>
      <c r="AZ1696" s="52">
        <f t="shared" ca="1" si="916"/>
        <v>0</v>
      </c>
      <c r="BA1696" s="52">
        <f t="shared" ca="1" si="917"/>
        <v>0</v>
      </c>
      <c r="BB1696" s="52">
        <f t="shared" si="928"/>
        <v>0</v>
      </c>
      <c r="BC1696" s="39">
        <f t="shared" si="929"/>
        <v>0</v>
      </c>
      <c r="BD1696" s="51">
        <f t="shared" ca="1" si="930"/>
        <v>0</v>
      </c>
      <c r="BE1696" s="15">
        <f t="shared" ca="1" si="931"/>
        <v>60971.593221759846</v>
      </c>
      <c r="BF1696" s="62">
        <v>-45108.088721640168</v>
      </c>
      <c r="BG1696" s="15">
        <f t="shared" ca="1" si="932"/>
        <v>1495268.0021051758</v>
      </c>
      <c r="BH1696" s="15"/>
      <c r="BI1696" s="15"/>
    </row>
    <row r="1697" spans="1:61" ht="11.25" x14ac:dyDescent="0.2">
      <c r="A1697" s="60">
        <v>62245</v>
      </c>
      <c r="B1697" s="20"/>
      <c r="C1697" s="20">
        <v>1</v>
      </c>
      <c r="D1697" s="20">
        <f t="shared" si="918"/>
        <v>6</v>
      </c>
      <c r="E1697" s="47">
        <f t="shared" si="933"/>
        <v>3</v>
      </c>
      <c r="F1697" s="47">
        <f t="shared" si="934"/>
        <v>63</v>
      </c>
      <c r="G1697" s="61" t="s">
        <v>1777</v>
      </c>
      <c r="H1697" s="61">
        <v>1544</v>
      </c>
      <c r="I1697" s="48"/>
      <c r="J1697" s="29">
        <f t="shared" si="919"/>
        <v>2488.8358208955224</v>
      </c>
      <c r="K1697" s="125">
        <v>88219.199999999997</v>
      </c>
      <c r="L1697" s="125">
        <v>51629.120000000003</v>
      </c>
      <c r="M1697" s="125">
        <v>42612</v>
      </c>
      <c r="N1697" s="126">
        <f t="shared" si="901"/>
        <v>126265.1808</v>
      </c>
      <c r="O1697" s="126">
        <f t="shared" ca="1" si="902"/>
        <v>451921.69432289217</v>
      </c>
      <c r="P1697" s="126">
        <f t="shared" ca="1" si="903"/>
        <v>97697</v>
      </c>
      <c r="Q1697" s="49">
        <f t="shared" si="920"/>
        <v>1</v>
      </c>
      <c r="R1697" s="49">
        <f t="shared" si="921"/>
        <v>0</v>
      </c>
      <c r="S1697" s="49">
        <f ca="1">OFFSET(V!$B$7,D1697,Q1697)*H1697</f>
        <v>12135.84</v>
      </c>
      <c r="T1697" s="49">
        <f ca="1">IF(R1697&gt;0,OFFSET(V!$I$7,D1697,R1697)*IF(R1697=1,H1697-9300,IF(R1697=2,H1697-18000,IF(R1697=3,H1697-45000,0))),0)</f>
        <v>0</v>
      </c>
      <c r="U1697" s="49">
        <f>IF(AND(I1697=1,H1697&gt;20000,H1697&lt;=45000),H1697*V!$G$7,0)+IF(AND(I1697=1,H1697&gt;45000,H1697&lt;=50000),V!$G$7/5000*(50000-H1697)*H1697,0)</f>
        <v>0</v>
      </c>
      <c r="V1697" s="50">
        <f t="shared" ca="1" si="904"/>
        <v>12135.84</v>
      </c>
      <c r="W1697" s="51">
        <v>0</v>
      </c>
      <c r="X1697" s="51">
        <v>0</v>
      </c>
      <c r="Y1697" s="52">
        <v>0</v>
      </c>
      <c r="Z1697" s="52">
        <v>6.4956703015041915E-4</v>
      </c>
      <c r="AA1697" s="52">
        <v>8297</v>
      </c>
      <c r="AB1697" s="138">
        <f t="shared" si="922"/>
        <v>7297</v>
      </c>
      <c r="AC1697" s="52">
        <v>33019.460279263381</v>
      </c>
      <c r="AD1697" s="138">
        <f t="shared" si="905"/>
        <v>0</v>
      </c>
      <c r="AE1697" s="138">
        <f t="shared" si="906"/>
        <v>1544</v>
      </c>
      <c r="AF1697" s="138">
        <f t="shared" si="907"/>
        <v>0</v>
      </c>
      <c r="AG1697" s="138">
        <f t="shared" si="908"/>
        <v>0</v>
      </c>
      <c r="AH1697" s="29"/>
      <c r="AI1697" s="29"/>
      <c r="AJ1697" s="15"/>
      <c r="AK1697" s="51">
        <f t="shared" ca="1" si="909"/>
        <v>1022201.974693912</v>
      </c>
      <c r="AL1697" s="15">
        <f t="shared" ca="1" si="910"/>
        <v>1132034.8146939122</v>
      </c>
      <c r="AM1697" s="49">
        <f t="shared" ca="1" si="911"/>
        <v>6771.8796403363021</v>
      </c>
      <c r="AN1697" s="49">
        <f t="shared" ca="1" si="912"/>
        <v>0</v>
      </c>
      <c r="AO1697" s="15"/>
      <c r="AP1697" s="49">
        <f t="shared" ca="1" si="913"/>
        <v>19214.16935690742</v>
      </c>
      <c r="AQ1697" s="15">
        <f t="shared" si="923"/>
        <v>33019.460279263381</v>
      </c>
      <c r="AR1697" s="15">
        <f t="shared" si="924"/>
        <v>0</v>
      </c>
      <c r="AS1697" s="15"/>
      <c r="AT1697" s="15"/>
      <c r="AU1697" s="51">
        <f t="shared" si="914"/>
        <v>3648.5</v>
      </c>
      <c r="AV1697" s="51">
        <f t="shared" ca="1" si="915"/>
        <v>25200.357379227036</v>
      </c>
      <c r="AW1697" s="51">
        <f t="shared" ca="1" si="925"/>
        <v>0</v>
      </c>
      <c r="AX1697" s="15">
        <f t="shared" ca="1" si="926"/>
        <v>15043.566456871078</v>
      </c>
      <c r="AY1697" s="51">
        <f t="shared" ca="1" si="927"/>
        <v>-529.81427179736863</v>
      </c>
      <c r="AZ1697" s="52">
        <f t="shared" ca="1" si="916"/>
        <v>0</v>
      </c>
      <c r="BA1697" s="52">
        <f t="shared" ca="1" si="917"/>
        <v>0</v>
      </c>
      <c r="BB1697" s="52">
        <f t="shared" si="928"/>
        <v>0</v>
      </c>
      <c r="BC1697" s="39">
        <f t="shared" si="929"/>
        <v>0</v>
      </c>
      <c r="BD1697" s="51">
        <f t="shared" ca="1" si="930"/>
        <v>0</v>
      </c>
      <c r="BE1697" s="15">
        <f t="shared" ca="1" si="931"/>
        <v>47533.212464337092</v>
      </c>
      <c r="BF1697" s="62">
        <v>-28899.50498434783</v>
      </c>
      <c r="BG1697" s="15">
        <f t="shared" ca="1" si="932"/>
        <v>1157440.4018142377</v>
      </c>
      <c r="BH1697" s="15"/>
      <c r="BI1697" s="15"/>
    </row>
    <row r="1698" spans="1:61" ht="11.25" x14ac:dyDescent="0.2">
      <c r="A1698" s="60">
        <v>62247</v>
      </c>
      <c r="B1698" s="20"/>
      <c r="C1698" s="20">
        <v>1</v>
      </c>
      <c r="D1698" s="20">
        <f t="shared" si="918"/>
        <v>6</v>
      </c>
      <c r="E1698" s="47">
        <f t="shared" si="933"/>
        <v>3</v>
      </c>
      <c r="F1698" s="47">
        <f t="shared" si="934"/>
        <v>63</v>
      </c>
      <c r="G1698" s="61" t="s">
        <v>1778</v>
      </c>
      <c r="H1698" s="61">
        <v>1416</v>
      </c>
      <c r="I1698" s="48"/>
      <c r="J1698" s="29">
        <f t="shared" si="919"/>
        <v>2282.5074626865671</v>
      </c>
      <c r="K1698" s="125">
        <v>64339.65</v>
      </c>
      <c r="L1698" s="125">
        <v>49016.21</v>
      </c>
      <c r="M1698" s="125">
        <v>39250</v>
      </c>
      <c r="N1698" s="126">
        <f t="shared" si="901"/>
        <v>104690.86990000001</v>
      </c>
      <c r="O1698" s="126">
        <f t="shared" ca="1" si="902"/>
        <v>414456.6833945695</v>
      </c>
      <c r="P1698" s="126">
        <f t="shared" ca="1" si="903"/>
        <v>92930</v>
      </c>
      <c r="Q1698" s="49">
        <f t="shared" si="920"/>
        <v>1</v>
      </c>
      <c r="R1698" s="49">
        <f t="shared" si="921"/>
        <v>0</v>
      </c>
      <c r="S1698" s="49">
        <f ca="1">OFFSET(V!$B$7,D1698,Q1698)*H1698</f>
        <v>11129.76</v>
      </c>
      <c r="T1698" s="49">
        <f ca="1">IF(R1698&gt;0,OFFSET(V!$I$7,D1698,R1698)*IF(R1698=1,H1698-9300,IF(R1698=2,H1698-18000,IF(R1698=3,H1698-45000,0))),0)</f>
        <v>0</v>
      </c>
      <c r="U1698" s="49">
        <f>IF(AND(I1698=1,H1698&gt;20000,H1698&lt;=45000),H1698*V!$G$7,0)+IF(AND(I1698=1,H1698&gt;45000,H1698&lt;=50000),V!$G$7/5000*(50000-H1698)*H1698,0)</f>
        <v>0</v>
      </c>
      <c r="V1698" s="50">
        <f t="shared" ca="1" si="904"/>
        <v>11129.76</v>
      </c>
      <c r="W1698" s="51">
        <v>0</v>
      </c>
      <c r="X1698" s="51">
        <v>0</v>
      </c>
      <c r="Y1698" s="52">
        <v>0</v>
      </c>
      <c r="Z1698" s="52">
        <v>7.736141961075415E-4</v>
      </c>
      <c r="AA1698" s="52">
        <v>0</v>
      </c>
      <c r="AB1698" s="138">
        <f t="shared" si="922"/>
        <v>0</v>
      </c>
      <c r="AC1698" s="52">
        <v>39325.153577964047</v>
      </c>
      <c r="AD1698" s="138">
        <f t="shared" si="905"/>
        <v>0</v>
      </c>
      <c r="AE1698" s="138">
        <f t="shared" si="906"/>
        <v>1416</v>
      </c>
      <c r="AF1698" s="138">
        <f t="shared" si="907"/>
        <v>0</v>
      </c>
      <c r="AG1698" s="138">
        <f t="shared" si="908"/>
        <v>0</v>
      </c>
      <c r="AH1698" s="29"/>
      <c r="AI1698" s="29"/>
      <c r="AJ1698" s="15"/>
      <c r="AK1698" s="51">
        <f t="shared" ca="1" si="909"/>
        <v>937459.84207680007</v>
      </c>
      <c r="AL1698" s="15">
        <f t="shared" ca="1" si="910"/>
        <v>1041519.6020768001</v>
      </c>
      <c r="AM1698" s="49">
        <f t="shared" ca="1" si="911"/>
        <v>6210.4802919146396</v>
      </c>
      <c r="AN1698" s="49">
        <f t="shared" ca="1" si="912"/>
        <v>0</v>
      </c>
      <c r="AO1698" s="15"/>
      <c r="AP1698" s="49">
        <f t="shared" ca="1" si="913"/>
        <v>22883.480058210433</v>
      </c>
      <c r="AQ1698" s="15">
        <f t="shared" si="923"/>
        <v>39325.153577964047</v>
      </c>
      <c r="AR1698" s="15">
        <f t="shared" si="924"/>
        <v>0</v>
      </c>
      <c r="AS1698" s="15"/>
      <c r="AT1698" s="15"/>
      <c r="AU1698" s="51">
        <f t="shared" si="914"/>
        <v>0</v>
      </c>
      <c r="AV1698" s="51">
        <f t="shared" ca="1" si="915"/>
        <v>23111.208580949147</v>
      </c>
      <c r="AW1698" s="51">
        <f t="shared" ca="1" si="925"/>
        <v>0</v>
      </c>
      <c r="AX1698" s="15">
        <f t="shared" ca="1" si="926"/>
        <v>6669.5350611955291</v>
      </c>
      <c r="AY1698" s="51">
        <f t="shared" ca="1" si="927"/>
        <v>-234.89209635261494</v>
      </c>
      <c r="AZ1698" s="52">
        <f t="shared" ca="1" si="916"/>
        <v>0</v>
      </c>
      <c r="BA1698" s="52">
        <f t="shared" ca="1" si="917"/>
        <v>0</v>
      </c>
      <c r="BB1698" s="52">
        <f t="shared" si="928"/>
        <v>0</v>
      </c>
      <c r="BC1698" s="39">
        <f t="shared" si="929"/>
        <v>0</v>
      </c>
      <c r="BD1698" s="51">
        <f t="shared" ca="1" si="930"/>
        <v>0</v>
      </c>
      <c r="BE1698" s="15">
        <f t="shared" ca="1" si="931"/>
        <v>45759.796542806958</v>
      </c>
      <c r="BF1698" s="62">
        <v>-26573.166187378243</v>
      </c>
      <c r="BG1698" s="15">
        <f t="shared" ca="1" si="932"/>
        <v>1066916.7127241434</v>
      </c>
      <c r="BH1698" s="15"/>
      <c r="BI1698" s="15"/>
    </row>
    <row r="1699" spans="1:61" ht="11.25" x14ac:dyDescent="0.2">
      <c r="A1699" s="60">
        <v>62252</v>
      </c>
      <c r="B1699" s="20"/>
      <c r="C1699" s="20">
        <v>1</v>
      </c>
      <c r="D1699" s="20">
        <f t="shared" si="918"/>
        <v>6</v>
      </c>
      <c r="E1699" s="47">
        <f t="shared" si="933"/>
        <v>3</v>
      </c>
      <c r="F1699" s="47">
        <f t="shared" si="934"/>
        <v>63</v>
      </c>
      <c r="G1699" s="61" t="s">
        <v>1779</v>
      </c>
      <c r="H1699" s="61">
        <v>1408</v>
      </c>
      <c r="I1699" s="48"/>
      <c r="J1699" s="29">
        <f t="shared" si="919"/>
        <v>2269.6119402985073</v>
      </c>
      <c r="K1699" s="125">
        <v>88870</v>
      </c>
      <c r="L1699" s="125">
        <v>91014.24</v>
      </c>
      <c r="M1699" s="125">
        <v>32952</v>
      </c>
      <c r="N1699" s="126">
        <f t="shared" si="901"/>
        <v>132433.95360000001</v>
      </c>
      <c r="O1699" s="126">
        <f t="shared" ca="1" si="902"/>
        <v>412115.12021154928</v>
      </c>
      <c r="P1699" s="126">
        <f t="shared" ca="1" si="903"/>
        <v>83904</v>
      </c>
      <c r="Q1699" s="49">
        <f t="shared" si="920"/>
        <v>1</v>
      </c>
      <c r="R1699" s="49">
        <f t="shared" si="921"/>
        <v>0</v>
      </c>
      <c r="S1699" s="49">
        <f ca="1">OFFSET(V!$B$7,D1699,Q1699)*H1699</f>
        <v>11066.880000000001</v>
      </c>
      <c r="T1699" s="49">
        <f ca="1">IF(R1699&gt;0,OFFSET(V!$I$7,D1699,R1699)*IF(R1699=1,H1699-9300,IF(R1699=2,H1699-18000,IF(R1699=3,H1699-45000,0))),0)</f>
        <v>0</v>
      </c>
      <c r="U1699" s="49">
        <f>IF(AND(I1699=1,H1699&gt;20000,H1699&lt;=45000),H1699*V!$G$7,0)+IF(AND(I1699=1,H1699&gt;45000,H1699&lt;=50000),V!$G$7/5000*(50000-H1699)*H1699,0)</f>
        <v>0</v>
      </c>
      <c r="V1699" s="50">
        <f t="shared" ca="1" si="904"/>
        <v>11066.880000000001</v>
      </c>
      <c r="W1699" s="51">
        <v>0</v>
      </c>
      <c r="X1699" s="51">
        <v>0</v>
      </c>
      <c r="Y1699" s="52">
        <v>0</v>
      </c>
      <c r="Z1699" s="52">
        <v>9.9372531657902579E-4</v>
      </c>
      <c r="AA1699" s="52">
        <v>13713</v>
      </c>
      <c r="AB1699" s="138">
        <f t="shared" si="922"/>
        <v>12713</v>
      </c>
      <c r="AC1699" s="52">
        <v>50514.06875081281</v>
      </c>
      <c r="AD1699" s="138">
        <f t="shared" si="905"/>
        <v>0</v>
      </c>
      <c r="AE1699" s="138">
        <f t="shared" si="906"/>
        <v>1408</v>
      </c>
      <c r="AF1699" s="138">
        <f t="shared" si="907"/>
        <v>0</v>
      </c>
      <c r="AG1699" s="138">
        <f t="shared" si="908"/>
        <v>0</v>
      </c>
      <c r="AH1699" s="29"/>
      <c r="AI1699" s="29"/>
      <c r="AJ1699" s="15"/>
      <c r="AK1699" s="51">
        <f t="shared" ca="1" si="909"/>
        <v>932163.45878823055</v>
      </c>
      <c r="AL1699" s="15">
        <f t="shared" ca="1" si="910"/>
        <v>1027134.3387882306</v>
      </c>
      <c r="AM1699" s="49">
        <f t="shared" ca="1" si="911"/>
        <v>6175.3928326382857</v>
      </c>
      <c r="AN1699" s="49">
        <f t="shared" ca="1" si="912"/>
        <v>0</v>
      </c>
      <c r="AO1699" s="15"/>
      <c r="AP1699" s="49">
        <f t="shared" ca="1" si="913"/>
        <v>29394.359074188797</v>
      </c>
      <c r="AQ1699" s="15">
        <f t="shared" si="923"/>
        <v>50514.06875081281</v>
      </c>
      <c r="AR1699" s="15">
        <f t="shared" si="924"/>
        <v>0</v>
      </c>
      <c r="AS1699" s="15"/>
      <c r="AT1699" s="15"/>
      <c r="AU1699" s="51">
        <f t="shared" si="914"/>
        <v>6356.5</v>
      </c>
      <c r="AV1699" s="51">
        <f t="shared" ca="1" si="915"/>
        <v>22980.636781056779</v>
      </c>
      <c r="AW1699" s="51">
        <f t="shared" ca="1" si="925"/>
        <v>0</v>
      </c>
      <c r="AX1699" s="15">
        <f t="shared" ca="1" si="926"/>
        <v>8217.4271044327688</v>
      </c>
      <c r="AY1699" s="51">
        <f t="shared" ca="1" si="927"/>
        <v>-289.40678195325614</v>
      </c>
      <c r="AZ1699" s="52">
        <f t="shared" ca="1" si="916"/>
        <v>0</v>
      </c>
      <c r="BA1699" s="52">
        <f t="shared" ca="1" si="917"/>
        <v>0</v>
      </c>
      <c r="BB1699" s="52">
        <f t="shared" si="928"/>
        <v>0</v>
      </c>
      <c r="BC1699" s="39">
        <f t="shared" si="929"/>
        <v>0</v>
      </c>
      <c r="BD1699" s="51">
        <f t="shared" ca="1" si="930"/>
        <v>0</v>
      </c>
      <c r="BE1699" s="15">
        <f t="shared" ca="1" si="931"/>
        <v>58442.089073292322</v>
      </c>
      <c r="BF1699" s="62">
        <v>-18293.074478798335</v>
      </c>
      <c r="BG1699" s="15">
        <f t="shared" ca="1" si="932"/>
        <v>1073458.7462153628</v>
      </c>
      <c r="BH1699" s="15"/>
      <c r="BI1699" s="15"/>
    </row>
    <row r="1700" spans="1:61" ht="11.25" x14ac:dyDescent="0.2">
      <c r="A1700" s="60">
        <v>62256</v>
      </c>
      <c r="B1700" s="20"/>
      <c r="C1700" s="20">
        <v>1</v>
      </c>
      <c r="D1700" s="20">
        <f t="shared" si="918"/>
        <v>6</v>
      </c>
      <c r="E1700" s="47">
        <f t="shared" si="933"/>
        <v>3</v>
      </c>
      <c r="F1700" s="47">
        <f t="shared" si="934"/>
        <v>63</v>
      </c>
      <c r="G1700" s="61" t="s">
        <v>1780</v>
      </c>
      <c r="H1700" s="61">
        <v>2282</v>
      </c>
      <c r="I1700" s="48"/>
      <c r="J1700" s="29">
        <f t="shared" si="919"/>
        <v>3678.4477611940297</v>
      </c>
      <c r="K1700" s="125">
        <v>160905.40000000002</v>
      </c>
      <c r="L1700" s="125">
        <v>336726.84</v>
      </c>
      <c r="M1700" s="125">
        <v>0</v>
      </c>
      <c r="N1700" s="126">
        <f t="shared" si="901"/>
        <v>247175.35560000001</v>
      </c>
      <c r="O1700" s="126">
        <f t="shared" ca="1" si="902"/>
        <v>667930.89795650251</v>
      </c>
      <c r="P1700" s="126">
        <f t="shared" ca="1" si="903"/>
        <v>126227</v>
      </c>
      <c r="Q1700" s="49">
        <f t="shared" si="920"/>
        <v>1</v>
      </c>
      <c r="R1700" s="49">
        <f t="shared" si="921"/>
        <v>0</v>
      </c>
      <c r="S1700" s="49">
        <f ca="1">OFFSET(V!$B$7,D1700,Q1700)*H1700</f>
        <v>17936.52</v>
      </c>
      <c r="T1700" s="49">
        <f ca="1">IF(R1700&gt;0,OFFSET(V!$I$7,D1700,R1700)*IF(R1700=1,H1700-9300,IF(R1700=2,H1700-18000,IF(R1700=3,H1700-45000,0))),0)</f>
        <v>0</v>
      </c>
      <c r="U1700" s="49">
        <f>IF(AND(I1700=1,H1700&gt;20000,H1700&lt;=45000),H1700*V!$G$7,0)+IF(AND(I1700=1,H1700&gt;45000,H1700&lt;=50000),V!$G$7/5000*(50000-H1700)*H1700,0)</f>
        <v>0</v>
      </c>
      <c r="V1700" s="50">
        <f t="shared" ca="1" si="904"/>
        <v>17936.52</v>
      </c>
      <c r="W1700" s="51">
        <v>9384.9600000000009</v>
      </c>
      <c r="X1700" s="51">
        <v>0</v>
      </c>
      <c r="Y1700" s="52">
        <v>0</v>
      </c>
      <c r="Z1700" s="52">
        <v>4.402619719968707E-3</v>
      </c>
      <c r="AA1700" s="52">
        <v>96628</v>
      </c>
      <c r="AB1700" s="138">
        <f t="shared" si="922"/>
        <v>95628</v>
      </c>
      <c r="AC1700" s="52">
        <v>223798.49995549314</v>
      </c>
      <c r="AD1700" s="138">
        <f t="shared" si="905"/>
        <v>0</v>
      </c>
      <c r="AE1700" s="138">
        <f t="shared" si="906"/>
        <v>2282</v>
      </c>
      <c r="AF1700" s="138">
        <f t="shared" si="907"/>
        <v>0</v>
      </c>
      <c r="AG1700" s="138">
        <f t="shared" si="908"/>
        <v>0</v>
      </c>
      <c r="AH1700" s="29"/>
      <c r="AI1700" s="29"/>
      <c r="AJ1700" s="15"/>
      <c r="AK1700" s="51">
        <f t="shared" ca="1" si="909"/>
        <v>1510793.3330644476</v>
      </c>
      <c r="AL1700" s="15">
        <f t="shared" ca="1" si="910"/>
        <v>1664341.8130644476</v>
      </c>
      <c r="AM1700" s="49">
        <f t="shared" ca="1" si="911"/>
        <v>10008.697758579949</v>
      </c>
      <c r="AN1700" s="49">
        <f t="shared" ca="1" si="912"/>
        <v>0</v>
      </c>
      <c r="AO1700" s="15"/>
      <c r="AP1700" s="49">
        <f t="shared" ca="1" si="913"/>
        <v>130229.33275100194</v>
      </c>
      <c r="AQ1700" s="15">
        <f t="shared" si="923"/>
        <v>223798.49995549314</v>
      </c>
      <c r="AR1700" s="15">
        <f t="shared" si="924"/>
        <v>0</v>
      </c>
      <c r="AS1700" s="15"/>
      <c r="AT1700" s="15"/>
      <c r="AU1700" s="51">
        <f t="shared" si="914"/>
        <v>47814</v>
      </c>
      <c r="AV1700" s="51">
        <f t="shared" ca="1" si="915"/>
        <v>37245.605919297988</v>
      </c>
      <c r="AW1700" s="51">
        <f t="shared" ca="1" si="925"/>
        <v>0</v>
      </c>
      <c r="AX1700" s="15">
        <f t="shared" ca="1" si="926"/>
        <v>0</v>
      </c>
      <c r="AY1700" s="51">
        <f t="shared" ca="1" si="927"/>
        <v>0</v>
      </c>
      <c r="AZ1700" s="52">
        <f t="shared" ca="1" si="916"/>
        <v>0</v>
      </c>
      <c r="BA1700" s="52">
        <f t="shared" ca="1" si="917"/>
        <v>0</v>
      </c>
      <c r="BB1700" s="52">
        <f t="shared" si="928"/>
        <v>0</v>
      </c>
      <c r="BC1700" s="39">
        <f t="shared" si="929"/>
        <v>0</v>
      </c>
      <c r="BD1700" s="51">
        <f t="shared" ca="1" si="930"/>
        <v>0</v>
      </c>
      <c r="BE1700" s="15">
        <f t="shared" ca="1" si="931"/>
        <v>215288.93867029992</v>
      </c>
      <c r="BF1700" s="62">
        <v>-52956.984055485649</v>
      </c>
      <c r="BG1700" s="15">
        <f t="shared" ca="1" si="932"/>
        <v>1836682.4654378418</v>
      </c>
      <c r="BH1700" s="15"/>
      <c r="BI1700" s="15"/>
    </row>
    <row r="1701" spans="1:61" ht="11.25" x14ac:dyDescent="0.2">
      <c r="A1701" s="60">
        <v>62262</v>
      </c>
      <c r="B1701" s="20"/>
      <c r="C1701" s="20">
        <v>1</v>
      </c>
      <c r="D1701" s="20">
        <f t="shared" si="918"/>
        <v>6</v>
      </c>
      <c r="E1701" s="47">
        <f t="shared" si="933"/>
        <v>3</v>
      </c>
      <c r="F1701" s="47">
        <f t="shared" si="934"/>
        <v>63</v>
      </c>
      <c r="G1701" s="61" t="s">
        <v>1781</v>
      </c>
      <c r="H1701" s="61">
        <v>1415</v>
      </c>
      <c r="I1701" s="48"/>
      <c r="J1701" s="29">
        <f t="shared" si="919"/>
        <v>2280.8955223880598</v>
      </c>
      <c r="K1701" s="125">
        <v>111035.7</v>
      </c>
      <c r="L1701" s="125">
        <v>145678.85999999999</v>
      </c>
      <c r="M1701" s="125">
        <v>0</v>
      </c>
      <c r="N1701" s="126">
        <f t="shared" si="901"/>
        <v>136760.45939999999</v>
      </c>
      <c r="O1701" s="126">
        <f t="shared" ca="1" si="902"/>
        <v>414163.98799669195</v>
      </c>
      <c r="P1701" s="126">
        <f t="shared" ca="1" si="903"/>
        <v>83221</v>
      </c>
      <c r="Q1701" s="49">
        <f t="shared" si="920"/>
        <v>1</v>
      </c>
      <c r="R1701" s="49">
        <f t="shared" si="921"/>
        <v>0</v>
      </c>
      <c r="S1701" s="49">
        <f ca="1">OFFSET(V!$B$7,D1701,Q1701)*H1701</f>
        <v>11121.9</v>
      </c>
      <c r="T1701" s="49">
        <f ca="1">IF(R1701&gt;0,OFFSET(V!$I$7,D1701,R1701)*IF(R1701=1,H1701-9300,IF(R1701=2,H1701-18000,IF(R1701=3,H1701-45000,0))),0)</f>
        <v>0</v>
      </c>
      <c r="U1701" s="49">
        <f>IF(AND(I1701=1,H1701&gt;20000,H1701&lt;=45000),H1701*V!$G$7,0)+IF(AND(I1701=1,H1701&gt;45000,H1701&lt;=50000),V!$G$7/5000*(50000-H1701)*H1701,0)</f>
        <v>0</v>
      </c>
      <c r="V1701" s="50">
        <f t="shared" ca="1" si="904"/>
        <v>11121.9</v>
      </c>
      <c r="W1701" s="51">
        <v>0</v>
      </c>
      <c r="X1701" s="51">
        <v>0</v>
      </c>
      <c r="Y1701" s="52">
        <v>0</v>
      </c>
      <c r="Z1701" s="52">
        <v>1.1348611631263816E-3</v>
      </c>
      <c r="AA1701" s="52">
        <v>28542</v>
      </c>
      <c r="AB1701" s="138">
        <f t="shared" si="922"/>
        <v>27542</v>
      </c>
      <c r="AC1701" s="52">
        <v>57688.431461265442</v>
      </c>
      <c r="AD1701" s="138">
        <f t="shared" si="905"/>
        <v>0</v>
      </c>
      <c r="AE1701" s="138">
        <f t="shared" si="906"/>
        <v>1415</v>
      </c>
      <c r="AF1701" s="138">
        <f t="shared" si="907"/>
        <v>0</v>
      </c>
      <c r="AG1701" s="138">
        <f t="shared" si="908"/>
        <v>0</v>
      </c>
      <c r="AH1701" s="29"/>
      <c r="AI1701" s="29"/>
      <c r="AJ1701" s="15"/>
      <c r="AK1701" s="51">
        <f t="shared" ca="1" si="909"/>
        <v>936797.79416572896</v>
      </c>
      <c r="AL1701" s="15">
        <f t="shared" ca="1" si="910"/>
        <v>1031140.694165729</v>
      </c>
      <c r="AM1701" s="49">
        <f t="shared" ca="1" si="911"/>
        <v>6206.0943595050958</v>
      </c>
      <c r="AN1701" s="49">
        <f t="shared" ca="1" si="912"/>
        <v>0</v>
      </c>
      <c r="AO1701" s="15"/>
      <c r="AP1701" s="49">
        <f t="shared" ca="1" si="913"/>
        <v>33569.152331881422</v>
      </c>
      <c r="AQ1701" s="15">
        <f t="shared" si="923"/>
        <v>57688.431461265442</v>
      </c>
      <c r="AR1701" s="15">
        <f t="shared" si="924"/>
        <v>0</v>
      </c>
      <c r="AS1701" s="15"/>
      <c r="AT1701" s="15"/>
      <c r="AU1701" s="51">
        <f t="shared" si="914"/>
        <v>13771</v>
      </c>
      <c r="AV1701" s="51">
        <f t="shared" ca="1" si="915"/>
        <v>23094.8871059626</v>
      </c>
      <c r="AW1701" s="51">
        <f t="shared" ca="1" si="925"/>
        <v>0</v>
      </c>
      <c r="AX1701" s="15">
        <f t="shared" ca="1" si="926"/>
        <v>12746.607976578583</v>
      </c>
      <c r="AY1701" s="51">
        <f t="shared" ca="1" si="927"/>
        <v>-448.91846905844312</v>
      </c>
      <c r="AZ1701" s="52">
        <f t="shared" ca="1" si="916"/>
        <v>0</v>
      </c>
      <c r="BA1701" s="52">
        <f t="shared" ca="1" si="917"/>
        <v>0</v>
      </c>
      <c r="BB1701" s="52">
        <f t="shared" si="928"/>
        <v>0</v>
      </c>
      <c r="BC1701" s="39">
        <f t="shared" si="929"/>
        <v>0</v>
      </c>
      <c r="BD1701" s="51">
        <f t="shared" ca="1" si="930"/>
        <v>0</v>
      </c>
      <c r="BE1701" s="15">
        <f t="shared" ca="1" si="931"/>
        <v>69986.120968785588</v>
      </c>
      <c r="BF1701" s="62">
        <v>-29396.309087895894</v>
      </c>
      <c r="BG1701" s="15">
        <f t="shared" ca="1" si="932"/>
        <v>1077936.6004061238</v>
      </c>
      <c r="BH1701" s="15"/>
      <c r="BI1701" s="15"/>
    </row>
    <row r="1702" spans="1:61" ht="11.25" x14ac:dyDescent="0.2">
      <c r="A1702" s="60">
        <v>62264</v>
      </c>
      <c r="B1702" s="20"/>
      <c r="C1702" s="20">
        <v>1</v>
      </c>
      <c r="D1702" s="20">
        <f t="shared" si="918"/>
        <v>6</v>
      </c>
      <c r="E1702" s="47">
        <f t="shared" si="933"/>
        <v>4</v>
      </c>
      <c r="F1702" s="47">
        <f t="shared" si="934"/>
        <v>64</v>
      </c>
      <c r="G1702" s="61" t="s">
        <v>1782</v>
      </c>
      <c r="H1702" s="61">
        <v>3710</v>
      </c>
      <c r="I1702" s="48"/>
      <c r="J1702" s="29">
        <f t="shared" si="919"/>
        <v>5980.2985074626868</v>
      </c>
      <c r="K1702" s="125">
        <v>362971.9712827988</v>
      </c>
      <c r="L1702" s="125">
        <v>955555.21594752185</v>
      </c>
      <c r="M1702" s="125">
        <v>5246.8454810495623</v>
      </c>
      <c r="N1702" s="126">
        <f t="shared" si="901"/>
        <v>639253.19902419823</v>
      </c>
      <c r="O1702" s="126">
        <f t="shared" ca="1" si="902"/>
        <v>1085899.9261256023</v>
      </c>
      <c r="P1702" s="126">
        <f t="shared" ca="1" si="903"/>
        <v>133994</v>
      </c>
      <c r="Q1702" s="49">
        <f t="shared" si="920"/>
        <v>1</v>
      </c>
      <c r="R1702" s="49">
        <f t="shared" si="921"/>
        <v>0</v>
      </c>
      <c r="S1702" s="49">
        <f ca="1">OFFSET(V!$B$7,D1702,Q1702)*H1702</f>
        <v>29160.600000000002</v>
      </c>
      <c r="T1702" s="49">
        <f ca="1">IF(R1702&gt;0,OFFSET(V!$I$7,D1702,R1702)*IF(R1702=1,H1702-9300,IF(R1702=2,H1702-18000,IF(R1702=3,H1702-45000,0))),0)</f>
        <v>0</v>
      </c>
      <c r="U1702" s="49">
        <f>IF(AND(I1702=1,H1702&gt;20000,H1702&lt;=45000),H1702*V!$G$7,0)+IF(AND(I1702=1,H1702&gt;45000,H1702&lt;=50000),V!$G$7/5000*(50000-H1702)*H1702,0)</f>
        <v>0</v>
      </c>
      <c r="V1702" s="50">
        <f t="shared" ca="1" si="904"/>
        <v>29160.600000000002</v>
      </c>
      <c r="W1702" s="51">
        <v>8415.68</v>
      </c>
      <c r="X1702" s="51">
        <v>0</v>
      </c>
      <c r="Y1702" s="52">
        <v>0</v>
      </c>
      <c r="Z1702" s="52">
        <v>4.3904987359777627E-3</v>
      </c>
      <c r="AA1702" s="52">
        <v>522352</v>
      </c>
      <c r="AB1702" s="138">
        <f t="shared" si="922"/>
        <v>521352</v>
      </c>
      <c r="AC1702" s="52">
        <v>223182.35361361076</v>
      </c>
      <c r="AD1702" s="138">
        <f t="shared" si="905"/>
        <v>0</v>
      </c>
      <c r="AE1702" s="138">
        <f t="shared" si="906"/>
        <v>3710</v>
      </c>
      <c r="AF1702" s="138">
        <f t="shared" si="907"/>
        <v>0</v>
      </c>
      <c r="AG1702" s="138">
        <f t="shared" si="908"/>
        <v>0</v>
      </c>
      <c r="AH1702" s="29"/>
      <c r="AI1702" s="29"/>
      <c r="AJ1702" s="15"/>
      <c r="AK1702" s="51">
        <f t="shared" ca="1" si="909"/>
        <v>2456197.7500741021</v>
      </c>
      <c r="AL1702" s="15">
        <f t="shared" ca="1" si="910"/>
        <v>2627768.0300741023</v>
      </c>
      <c r="AM1702" s="49">
        <f t="shared" ca="1" si="911"/>
        <v>16271.80923940912</v>
      </c>
      <c r="AN1702" s="49">
        <f t="shared" ca="1" si="912"/>
        <v>0</v>
      </c>
      <c r="AO1702" s="15"/>
      <c r="AP1702" s="49">
        <f t="shared" ca="1" si="913"/>
        <v>129870.79448110171</v>
      </c>
      <c r="AQ1702" s="15">
        <f t="shared" si="923"/>
        <v>223182.35361361076</v>
      </c>
      <c r="AR1702" s="15">
        <f t="shared" si="924"/>
        <v>0</v>
      </c>
      <c r="AS1702" s="15"/>
      <c r="AT1702" s="15"/>
      <c r="AU1702" s="51">
        <f t="shared" si="914"/>
        <v>260676</v>
      </c>
      <c r="AV1702" s="51">
        <f t="shared" ca="1" si="915"/>
        <v>60552.67220008569</v>
      </c>
      <c r="AW1702" s="51">
        <f t="shared" ca="1" si="925"/>
        <v>0</v>
      </c>
      <c r="AX1702" s="15">
        <f t="shared" ca="1" si="926"/>
        <v>227917.11306757663</v>
      </c>
      <c r="AY1702" s="51">
        <f t="shared" ca="1" si="927"/>
        <v>-8026.9356097338832</v>
      </c>
      <c r="AZ1702" s="52">
        <f t="shared" ca="1" si="916"/>
        <v>0</v>
      </c>
      <c r="BA1702" s="52">
        <f t="shared" ca="1" si="917"/>
        <v>0</v>
      </c>
      <c r="BB1702" s="52">
        <f t="shared" si="928"/>
        <v>0</v>
      </c>
      <c r="BC1702" s="39">
        <f t="shared" si="929"/>
        <v>0</v>
      </c>
      <c r="BD1702" s="51">
        <f t="shared" ca="1" si="930"/>
        <v>0</v>
      </c>
      <c r="BE1702" s="15">
        <f t="shared" ca="1" si="931"/>
        <v>443072.53107145353</v>
      </c>
      <c r="BF1702" s="62">
        <v>-96303.761784986011</v>
      </c>
      <c r="BG1702" s="15">
        <f t="shared" ca="1" si="932"/>
        <v>2990808.6085999785</v>
      </c>
      <c r="BH1702" s="15"/>
      <c r="BI1702" s="15"/>
    </row>
    <row r="1703" spans="1:61" ht="11.25" x14ac:dyDescent="0.2">
      <c r="A1703" s="60">
        <v>62265</v>
      </c>
      <c r="B1703" s="20"/>
      <c r="C1703" s="20">
        <v>1</v>
      </c>
      <c r="D1703" s="20">
        <f t="shared" si="918"/>
        <v>6</v>
      </c>
      <c r="E1703" s="47">
        <f t="shared" si="933"/>
        <v>3</v>
      </c>
      <c r="F1703" s="47">
        <f t="shared" si="934"/>
        <v>63</v>
      </c>
      <c r="G1703" s="61" t="s">
        <v>1783</v>
      </c>
      <c r="H1703" s="61">
        <v>2039</v>
      </c>
      <c r="I1703" s="48"/>
      <c r="J1703" s="29">
        <f t="shared" si="919"/>
        <v>3286.7462686567164</v>
      </c>
      <c r="K1703" s="125">
        <v>134507.74900332227</v>
      </c>
      <c r="L1703" s="125">
        <v>174349.93870431895</v>
      </c>
      <c r="M1703" s="125">
        <v>38749</v>
      </c>
      <c r="N1703" s="126">
        <f t="shared" si="901"/>
        <v>203591.05537707644</v>
      </c>
      <c r="O1703" s="126">
        <f t="shared" ca="1" si="902"/>
        <v>596805.91627226491</v>
      </c>
      <c r="P1703" s="126">
        <f t="shared" ca="1" si="903"/>
        <v>117964</v>
      </c>
      <c r="Q1703" s="49">
        <f t="shared" si="920"/>
        <v>1</v>
      </c>
      <c r="R1703" s="49">
        <f t="shared" si="921"/>
        <v>0</v>
      </c>
      <c r="S1703" s="49">
        <f ca="1">OFFSET(V!$B$7,D1703,Q1703)*H1703</f>
        <v>16026.54</v>
      </c>
      <c r="T1703" s="49">
        <f ca="1">IF(R1703&gt;0,OFFSET(V!$I$7,D1703,R1703)*IF(R1703=1,H1703-9300,IF(R1703=2,H1703-18000,IF(R1703=3,H1703-45000,0))),0)</f>
        <v>0</v>
      </c>
      <c r="U1703" s="49">
        <f>IF(AND(I1703=1,H1703&gt;20000,H1703&lt;=45000),H1703*V!$G$7,0)+IF(AND(I1703=1,H1703&gt;45000,H1703&lt;=50000),V!$G$7/5000*(50000-H1703)*H1703,0)</f>
        <v>0</v>
      </c>
      <c r="V1703" s="50">
        <f t="shared" ca="1" si="904"/>
        <v>16026.54</v>
      </c>
      <c r="W1703" s="51">
        <v>0</v>
      </c>
      <c r="X1703" s="51">
        <v>0</v>
      </c>
      <c r="Y1703" s="52">
        <v>0</v>
      </c>
      <c r="Z1703" s="52">
        <v>7.9369832716559801E-4</v>
      </c>
      <c r="AA1703" s="52">
        <v>1881</v>
      </c>
      <c r="AB1703" s="138">
        <f t="shared" si="922"/>
        <v>881</v>
      </c>
      <c r="AC1703" s="52">
        <v>40346.090812973423</v>
      </c>
      <c r="AD1703" s="138">
        <f t="shared" si="905"/>
        <v>0</v>
      </c>
      <c r="AE1703" s="138">
        <f t="shared" si="906"/>
        <v>2039</v>
      </c>
      <c r="AF1703" s="138">
        <f t="shared" si="907"/>
        <v>0</v>
      </c>
      <c r="AG1703" s="138">
        <f t="shared" si="908"/>
        <v>0</v>
      </c>
      <c r="AH1703" s="29"/>
      <c r="AI1703" s="29"/>
      <c r="AJ1703" s="15"/>
      <c r="AK1703" s="51">
        <f t="shared" ca="1" si="909"/>
        <v>1349915.6906741492</v>
      </c>
      <c r="AL1703" s="15">
        <f t="shared" ca="1" si="910"/>
        <v>1483906.2306741492</v>
      </c>
      <c r="AM1703" s="49">
        <f t="shared" ca="1" si="911"/>
        <v>8942.916183060699</v>
      </c>
      <c r="AN1703" s="49">
        <f t="shared" ca="1" si="912"/>
        <v>0</v>
      </c>
      <c r="AO1703" s="15"/>
      <c r="AP1703" s="49">
        <f t="shared" ca="1" si="913"/>
        <v>23477.56793155348</v>
      </c>
      <c r="AQ1703" s="15">
        <f t="shared" si="923"/>
        <v>40346.090812973423</v>
      </c>
      <c r="AR1703" s="15">
        <f t="shared" si="924"/>
        <v>0</v>
      </c>
      <c r="AS1703" s="15"/>
      <c r="AT1703" s="15"/>
      <c r="AU1703" s="51">
        <f t="shared" si="914"/>
        <v>440.5</v>
      </c>
      <c r="AV1703" s="51">
        <f t="shared" ca="1" si="915"/>
        <v>33279.487497567308</v>
      </c>
      <c r="AW1703" s="51">
        <f t="shared" ca="1" si="925"/>
        <v>0</v>
      </c>
      <c r="AX1703" s="15">
        <f t="shared" ca="1" si="926"/>
        <v>16851.464616147365</v>
      </c>
      <c r="AY1703" s="51">
        <f t="shared" ca="1" si="927"/>
        <v>-593.48602473486937</v>
      </c>
      <c r="AZ1703" s="52">
        <f t="shared" ca="1" si="916"/>
        <v>0</v>
      </c>
      <c r="BA1703" s="52">
        <f t="shared" ca="1" si="917"/>
        <v>0</v>
      </c>
      <c r="BB1703" s="52">
        <f t="shared" si="928"/>
        <v>0</v>
      </c>
      <c r="BC1703" s="39">
        <f t="shared" si="929"/>
        <v>0</v>
      </c>
      <c r="BD1703" s="51">
        <f t="shared" ca="1" si="930"/>
        <v>0</v>
      </c>
      <c r="BE1703" s="15">
        <f t="shared" ca="1" si="931"/>
        <v>56604.069404385918</v>
      </c>
      <c r="BF1703" s="62">
        <v>-39908.658075366198</v>
      </c>
      <c r="BG1703" s="15">
        <f t="shared" ca="1" si="932"/>
        <v>1509544.5581862298</v>
      </c>
      <c r="BH1703" s="15"/>
      <c r="BI1703" s="15"/>
    </row>
    <row r="1704" spans="1:61" ht="11.25" x14ac:dyDescent="0.2">
      <c r="A1704" s="60">
        <v>62266</v>
      </c>
      <c r="B1704" s="20"/>
      <c r="C1704" s="20">
        <v>1</v>
      </c>
      <c r="D1704" s="20">
        <f t="shared" si="918"/>
        <v>6</v>
      </c>
      <c r="E1704" s="47">
        <f t="shared" si="933"/>
        <v>3</v>
      </c>
      <c r="F1704" s="47">
        <f t="shared" si="934"/>
        <v>63</v>
      </c>
      <c r="G1704" s="61" t="s">
        <v>1784</v>
      </c>
      <c r="H1704" s="61">
        <v>2408</v>
      </c>
      <c r="I1704" s="48"/>
      <c r="J1704" s="29">
        <f t="shared" si="919"/>
        <v>3881.5522388059703</v>
      </c>
      <c r="K1704" s="125">
        <v>140201.1</v>
      </c>
      <c r="L1704" s="125">
        <v>333138.07999999996</v>
      </c>
      <c r="M1704" s="125">
        <v>97987</v>
      </c>
      <c r="N1704" s="126">
        <f t="shared" si="901"/>
        <v>328855.64319999999</v>
      </c>
      <c r="O1704" s="126">
        <f t="shared" ca="1" si="902"/>
        <v>704810.51808907022</v>
      </c>
      <c r="P1704" s="126">
        <f t="shared" ca="1" si="903"/>
        <v>112786</v>
      </c>
      <c r="Q1704" s="49">
        <f t="shared" si="920"/>
        <v>1</v>
      </c>
      <c r="R1704" s="49">
        <f t="shared" si="921"/>
        <v>0</v>
      </c>
      <c r="S1704" s="49">
        <f ca="1">OFFSET(V!$B$7,D1704,Q1704)*H1704</f>
        <v>18926.88</v>
      </c>
      <c r="T1704" s="49">
        <f ca="1">IF(R1704&gt;0,OFFSET(V!$I$7,D1704,R1704)*IF(R1704=1,H1704-9300,IF(R1704=2,H1704-18000,IF(R1704=3,H1704-45000,0))),0)</f>
        <v>0</v>
      </c>
      <c r="U1704" s="49">
        <f>IF(AND(I1704=1,H1704&gt;20000,H1704&lt;=45000),H1704*V!$G$7,0)+IF(AND(I1704=1,H1704&gt;45000,H1704&lt;=50000),V!$G$7/5000*(50000-H1704)*H1704,0)</f>
        <v>0</v>
      </c>
      <c r="V1704" s="50">
        <f t="shared" ca="1" si="904"/>
        <v>18926.88</v>
      </c>
      <c r="W1704" s="51">
        <v>0</v>
      </c>
      <c r="X1704" s="51">
        <v>0</v>
      </c>
      <c r="Y1704" s="52">
        <v>0</v>
      </c>
      <c r="Z1704" s="52">
        <v>1.8231571807753133E-3</v>
      </c>
      <c r="AA1704" s="52">
        <v>9544</v>
      </c>
      <c r="AB1704" s="138">
        <f t="shared" si="922"/>
        <v>8544</v>
      </c>
      <c r="AC1704" s="52">
        <v>92676.603520846678</v>
      </c>
      <c r="AD1704" s="138">
        <f t="shared" si="905"/>
        <v>0</v>
      </c>
      <c r="AE1704" s="138">
        <f t="shared" si="906"/>
        <v>2408</v>
      </c>
      <c r="AF1704" s="138">
        <f t="shared" si="907"/>
        <v>0</v>
      </c>
      <c r="AG1704" s="138">
        <f t="shared" si="908"/>
        <v>0</v>
      </c>
      <c r="AH1704" s="29"/>
      <c r="AI1704" s="29"/>
      <c r="AJ1704" s="15"/>
      <c r="AK1704" s="51">
        <f t="shared" ca="1" si="909"/>
        <v>1594211.3698594172</v>
      </c>
      <c r="AL1704" s="15">
        <f t="shared" ca="1" si="910"/>
        <v>1725924.2498594171</v>
      </c>
      <c r="AM1704" s="49">
        <f t="shared" ca="1" si="911"/>
        <v>10561.325242182524</v>
      </c>
      <c r="AN1704" s="49">
        <f t="shared" ca="1" si="912"/>
        <v>0</v>
      </c>
      <c r="AO1704" s="15"/>
      <c r="AP1704" s="49">
        <f t="shared" ca="1" si="913"/>
        <v>53928.923744123531</v>
      </c>
      <c r="AQ1704" s="15">
        <f t="shared" si="923"/>
        <v>92676.603520846678</v>
      </c>
      <c r="AR1704" s="15">
        <f t="shared" si="924"/>
        <v>0</v>
      </c>
      <c r="AS1704" s="15"/>
      <c r="AT1704" s="15"/>
      <c r="AU1704" s="51">
        <f t="shared" si="914"/>
        <v>4272</v>
      </c>
      <c r="AV1704" s="51">
        <f t="shared" ca="1" si="915"/>
        <v>39302.111767602786</v>
      </c>
      <c r="AW1704" s="51">
        <f t="shared" ca="1" si="925"/>
        <v>0</v>
      </c>
      <c r="AX1704" s="15">
        <f t="shared" ca="1" si="926"/>
        <v>4826.4319908796315</v>
      </c>
      <c r="AY1704" s="51">
        <f t="shared" ca="1" si="927"/>
        <v>-169.98047357709294</v>
      </c>
      <c r="AZ1704" s="52">
        <f t="shared" ca="1" si="916"/>
        <v>0</v>
      </c>
      <c r="BA1704" s="52">
        <f t="shared" ca="1" si="917"/>
        <v>0</v>
      </c>
      <c r="BB1704" s="52">
        <f t="shared" si="928"/>
        <v>0</v>
      </c>
      <c r="BC1704" s="39">
        <f t="shared" si="929"/>
        <v>0</v>
      </c>
      <c r="BD1704" s="51">
        <f t="shared" ca="1" si="930"/>
        <v>0</v>
      </c>
      <c r="BE1704" s="15">
        <f t="shared" ca="1" si="931"/>
        <v>97333.055038149221</v>
      </c>
      <c r="BF1704" s="62">
        <v>-46916.050386977535</v>
      </c>
      <c r="BG1704" s="15">
        <f t="shared" ca="1" si="932"/>
        <v>1786902.5797527712</v>
      </c>
      <c r="BH1704" s="15"/>
      <c r="BI1704" s="15"/>
    </row>
    <row r="1705" spans="1:61" ht="11.25" x14ac:dyDescent="0.2">
      <c r="A1705" s="60">
        <v>62267</v>
      </c>
      <c r="B1705" s="20"/>
      <c r="C1705" s="20">
        <v>1</v>
      </c>
      <c r="D1705" s="20">
        <f t="shared" si="918"/>
        <v>6</v>
      </c>
      <c r="E1705" s="47">
        <f t="shared" si="933"/>
        <v>5</v>
      </c>
      <c r="F1705" s="47">
        <f t="shared" si="934"/>
        <v>65</v>
      </c>
      <c r="G1705" s="61" t="s">
        <v>1785</v>
      </c>
      <c r="H1705" s="61">
        <v>8255</v>
      </c>
      <c r="I1705" s="48"/>
      <c r="J1705" s="29">
        <f t="shared" si="919"/>
        <v>13306.567164179105</v>
      </c>
      <c r="K1705" s="125">
        <v>841070</v>
      </c>
      <c r="L1705" s="125">
        <v>3358968.98</v>
      </c>
      <c r="M1705" s="125">
        <v>34787</v>
      </c>
      <c r="N1705" s="126">
        <f t="shared" si="901"/>
        <v>1950355.3022000003</v>
      </c>
      <c r="O1705" s="126">
        <f t="shared" ca="1" si="902"/>
        <v>2416200.5094789346</v>
      </c>
      <c r="P1705" s="126">
        <f t="shared" ca="1" si="903"/>
        <v>139754</v>
      </c>
      <c r="Q1705" s="49">
        <f t="shared" si="920"/>
        <v>1</v>
      </c>
      <c r="R1705" s="49">
        <f t="shared" si="921"/>
        <v>0</v>
      </c>
      <c r="S1705" s="49">
        <f ca="1">OFFSET(V!$B$7,D1705,Q1705)*H1705</f>
        <v>64884.3</v>
      </c>
      <c r="T1705" s="49">
        <f ca="1">IF(R1705&gt;0,OFFSET(V!$I$7,D1705,R1705)*IF(R1705=1,H1705-9300,IF(R1705=2,H1705-18000,IF(R1705=3,H1705-45000,0))),0)</f>
        <v>0</v>
      </c>
      <c r="U1705" s="49">
        <f>IF(AND(I1705=1,H1705&gt;20000,H1705&lt;=45000),H1705*V!$G$7,0)+IF(AND(I1705=1,H1705&gt;45000,H1705&lt;=50000),V!$G$7/5000*(50000-H1705)*H1705,0)</f>
        <v>0</v>
      </c>
      <c r="V1705" s="50">
        <f t="shared" ca="1" si="904"/>
        <v>64884.3</v>
      </c>
      <c r="W1705" s="51">
        <v>36244.86</v>
      </c>
      <c r="X1705" s="51">
        <v>0</v>
      </c>
      <c r="Y1705" s="52">
        <v>0</v>
      </c>
      <c r="Z1705" s="52">
        <v>9.6397538498446001E-3</v>
      </c>
      <c r="AA1705" s="52">
        <v>41530</v>
      </c>
      <c r="AB1705" s="138">
        <f t="shared" si="922"/>
        <v>40530</v>
      </c>
      <c r="AC1705" s="52">
        <v>490017.89587921655</v>
      </c>
      <c r="AD1705" s="138">
        <f t="shared" si="905"/>
        <v>0</v>
      </c>
      <c r="AE1705" s="138">
        <f t="shared" si="906"/>
        <v>8255</v>
      </c>
      <c r="AF1705" s="138">
        <f t="shared" si="907"/>
        <v>0</v>
      </c>
      <c r="AG1705" s="138">
        <f t="shared" si="908"/>
        <v>0</v>
      </c>
      <c r="AH1705" s="29"/>
      <c r="AI1705" s="29"/>
      <c r="AJ1705" s="15"/>
      <c r="AK1705" s="51">
        <f t="shared" ca="1" si="909"/>
        <v>5465205.5058926446</v>
      </c>
      <c r="AL1705" s="15">
        <f t="shared" ca="1" si="910"/>
        <v>5706088.6658926448</v>
      </c>
      <c r="AM1705" s="49">
        <f t="shared" ca="1" si="911"/>
        <v>36205.872040787675</v>
      </c>
      <c r="AN1705" s="49">
        <f t="shared" ca="1" si="912"/>
        <v>0</v>
      </c>
      <c r="AO1705" s="15"/>
      <c r="AP1705" s="49">
        <f t="shared" ca="1" si="913"/>
        <v>285143.571691013</v>
      </c>
      <c r="AQ1705" s="15">
        <f t="shared" si="923"/>
        <v>490017.89587921655</v>
      </c>
      <c r="AR1705" s="15">
        <f t="shared" si="924"/>
        <v>0</v>
      </c>
      <c r="AS1705" s="15"/>
      <c r="AT1705" s="15"/>
      <c r="AU1705" s="51">
        <f t="shared" si="914"/>
        <v>20265</v>
      </c>
      <c r="AV1705" s="51">
        <f t="shared" ca="1" si="915"/>
        <v>134733.77601393728</v>
      </c>
      <c r="AW1705" s="51">
        <f t="shared" ca="1" si="925"/>
        <v>873.75858634460019</v>
      </c>
      <c r="AX1705" s="15">
        <f t="shared" ca="1" si="926"/>
        <v>0</v>
      </c>
      <c r="AY1705" s="51">
        <f t="shared" ca="1" si="927"/>
        <v>0</v>
      </c>
      <c r="AZ1705" s="52">
        <f t="shared" ca="1" si="916"/>
        <v>0</v>
      </c>
      <c r="BA1705" s="52">
        <f t="shared" ca="1" si="917"/>
        <v>0</v>
      </c>
      <c r="BB1705" s="52">
        <f t="shared" si="928"/>
        <v>0</v>
      </c>
      <c r="BC1705" s="39">
        <f t="shared" si="929"/>
        <v>0</v>
      </c>
      <c r="BD1705" s="51">
        <f t="shared" ca="1" si="930"/>
        <v>0</v>
      </c>
      <c r="BE1705" s="15">
        <f t="shared" ca="1" si="931"/>
        <v>441016.10629129485</v>
      </c>
      <c r="BF1705" s="62">
        <v>-179881.64783762721</v>
      </c>
      <c r="BG1705" s="15">
        <f t="shared" ca="1" si="932"/>
        <v>6003428.9963870998</v>
      </c>
      <c r="BH1705" s="15"/>
      <c r="BI1705" s="15"/>
    </row>
    <row r="1706" spans="1:61" ht="11.25" x14ac:dyDescent="0.2">
      <c r="A1706" s="60">
        <v>62268</v>
      </c>
      <c r="B1706" s="20"/>
      <c r="C1706" s="20">
        <v>1</v>
      </c>
      <c r="D1706" s="20">
        <f t="shared" si="918"/>
        <v>6</v>
      </c>
      <c r="E1706" s="47">
        <f t="shared" si="933"/>
        <v>4</v>
      </c>
      <c r="F1706" s="47">
        <f t="shared" si="934"/>
        <v>64</v>
      </c>
      <c r="G1706" s="61" t="s">
        <v>1786</v>
      </c>
      <c r="H1706" s="61">
        <v>3142</v>
      </c>
      <c r="I1706" s="48"/>
      <c r="J1706" s="29">
        <f t="shared" si="919"/>
        <v>5064.7164179104475</v>
      </c>
      <c r="K1706" s="125">
        <v>201171.20000000001</v>
      </c>
      <c r="L1706" s="125">
        <v>547194.88</v>
      </c>
      <c r="M1706" s="125">
        <v>70777</v>
      </c>
      <c r="N1706" s="126">
        <f t="shared" si="901"/>
        <v>429026.2672</v>
      </c>
      <c r="O1706" s="126">
        <f t="shared" ca="1" si="902"/>
        <v>919648.94013117033</v>
      </c>
      <c r="P1706" s="126">
        <f t="shared" ca="1" si="903"/>
        <v>147187</v>
      </c>
      <c r="Q1706" s="49">
        <f t="shared" si="920"/>
        <v>1</v>
      </c>
      <c r="R1706" s="49">
        <f t="shared" si="921"/>
        <v>0</v>
      </c>
      <c r="S1706" s="49">
        <f ca="1">OFFSET(V!$B$7,D1706,Q1706)*H1706</f>
        <v>24696.120000000003</v>
      </c>
      <c r="T1706" s="49">
        <f ca="1">IF(R1706&gt;0,OFFSET(V!$I$7,D1706,R1706)*IF(R1706=1,H1706-9300,IF(R1706=2,H1706-18000,IF(R1706=3,H1706-45000,0))),0)</f>
        <v>0</v>
      </c>
      <c r="U1706" s="49">
        <f>IF(AND(I1706=1,H1706&gt;20000,H1706&lt;=45000),H1706*V!$G$7,0)+IF(AND(I1706=1,H1706&gt;45000,H1706&lt;=50000),V!$G$7/5000*(50000-H1706)*H1706,0)</f>
        <v>0</v>
      </c>
      <c r="V1706" s="50">
        <f t="shared" ca="1" si="904"/>
        <v>24696.120000000003</v>
      </c>
      <c r="W1706" s="51">
        <v>10595.52</v>
      </c>
      <c r="X1706" s="51">
        <v>0</v>
      </c>
      <c r="Y1706" s="52">
        <v>0</v>
      </c>
      <c r="Z1706" s="52">
        <v>1.3968675845615487E-3</v>
      </c>
      <c r="AA1706" s="52">
        <v>17075</v>
      </c>
      <c r="AB1706" s="138">
        <f t="shared" si="922"/>
        <v>16075</v>
      </c>
      <c r="AC1706" s="52">
        <v>71007.01172154599</v>
      </c>
      <c r="AD1706" s="138">
        <f t="shared" si="905"/>
        <v>0</v>
      </c>
      <c r="AE1706" s="138">
        <f t="shared" si="906"/>
        <v>3142</v>
      </c>
      <c r="AF1706" s="138">
        <f t="shared" si="907"/>
        <v>0</v>
      </c>
      <c r="AG1706" s="138">
        <f t="shared" si="908"/>
        <v>0</v>
      </c>
      <c r="AH1706" s="29"/>
      <c r="AI1706" s="29"/>
      <c r="AJ1706" s="15"/>
      <c r="AK1706" s="51">
        <f t="shared" ca="1" si="909"/>
        <v>2080154.5365856679</v>
      </c>
      <c r="AL1706" s="15">
        <f t="shared" ca="1" si="910"/>
        <v>2262633.1765856682</v>
      </c>
      <c r="AM1706" s="49">
        <f t="shared" ca="1" si="911"/>
        <v>13780.599630787992</v>
      </c>
      <c r="AN1706" s="49">
        <f t="shared" ca="1" si="912"/>
        <v>0</v>
      </c>
      <c r="AO1706" s="15"/>
      <c r="AP1706" s="49">
        <f t="shared" ca="1" si="913"/>
        <v>41319.292841455608</v>
      </c>
      <c r="AQ1706" s="15">
        <f t="shared" si="923"/>
        <v>71007.01172154599</v>
      </c>
      <c r="AR1706" s="15">
        <f t="shared" si="924"/>
        <v>0</v>
      </c>
      <c r="AS1706" s="15"/>
      <c r="AT1706" s="15"/>
      <c r="AU1706" s="51">
        <f t="shared" si="914"/>
        <v>8037.5</v>
      </c>
      <c r="AV1706" s="51">
        <f t="shared" ca="1" si="915"/>
        <v>51282.074407727559</v>
      </c>
      <c r="AW1706" s="51">
        <f t="shared" ca="1" si="925"/>
        <v>0</v>
      </c>
      <c r="AX1706" s="15">
        <f t="shared" ca="1" si="926"/>
        <v>29631.855527637177</v>
      </c>
      <c r="AY1706" s="51">
        <f t="shared" ca="1" si="927"/>
        <v>-1043.5942835356907</v>
      </c>
      <c r="AZ1706" s="52">
        <f t="shared" ca="1" si="916"/>
        <v>0</v>
      </c>
      <c r="BA1706" s="52">
        <f t="shared" ca="1" si="917"/>
        <v>0</v>
      </c>
      <c r="BB1706" s="52">
        <f t="shared" si="928"/>
        <v>0</v>
      </c>
      <c r="BC1706" s="39">
        <f t="shared" si="929"/>
        <v>0</v>
      </c>
      <c r="BD1706" s="51">
        <f t="shared" ca="1" si="930"/>
        <v>0</v>
      </c>
      <c r="BE1706" s="15">
        <f t="shared" ca="1" si="931"/>
        <v>99595.272965647484</v>
      </c>
      <c r="BF1706" s="62">
        <v>-68316.330814020432</v>
      </c>
      <c r="BG1706" s="15">
        <f t="shared" ca="1" si="932"/>
        <v>2307692.7183680832</v>
      </c>
      <c r="BH1706" s="15"/>
      <c r="BI1706" s="15"/>
    </row>
    <row r="1707" spans="1:61" ht="11.25" x14ac:dyDescent="0.2">
      <c r="A1707" s="60">
        <v>62269</v>
      </c>
      <c r="B1707" s="20"/>
      <c r="C1707" s="20">
        <v>1</v>
      </c>
      <c r="D1707" s="20">
        <f t="shared" si="918"/>
        <v>6</v>
      </c>
      <c r="E1707" s="47">
        <f t="shared" si="933"/>
        <v>3</v>
      </c>
      <c r="F1707" s="47">
        <f t="shared" si="934"/>
        <v>63</v>
      </c>
      <c r="G1707" s="61" t="s">
        <v>1787</v>
      </c>
      <c r="H1707" s="61">
        <v>2027</v>
      </c>
      <c r="I1707" s="48"/>
      <c r="J1707" s="29">
        <f t="shared" si="919"/>
        <v>3267.4029850746269</v>
      </c>
      <c r="K1707" s="125">
        <v>187245</v>
      </c>
      <c r="L1707" s="125">
        <v>724018.46000000008</v>
      </c>
      <c r="M1707" s="125">
        <v>31412</v>
      </c>
      <c r="N1707" s="126">
        <f t="shared" si="901"/>
        <v>448595.59940000006</v>
      </c>
      <c r="O1707" s="126">
        <f t="shared" ca="1" si="902"/>
        <v>593293.57149773475</v>
      </c>
      <c r="P1707" s="126">
        <f t="shared" ca="1" si="903"/>
        <v>43409</v>
      </c>
      <c r="Q1707" s="49">
        <f t="shared" si="920"/>
        <v>1</v>
      </c>
      <c r="R1707" s="49">
        <f t="shared" si="921"/>
        <v>0</v>
      </c>
      <c r="S1707" s="49">
        <f ca="1">OFFSET(V!$B$7,D1707,Q1707)*H1707</f>
        <v>15932.220000000001</v>
      </c>
      <c r="T1707" s="49">
        <f ca="1">IF(R1707&gt;0,OFFSET(V!$I$7,D1707,R1707)*IF(R1707=1,H1707-9300,IF(R1707=2,H1707-18000,IF(R1707=3,H1707-45000,0))),0)</f>
        <v>0</v>
      </c>
      <c r="U1707" s="49">
        <f>IF(AND(I1707=1,H1707&gt;20000,H1707&lt;=45000),H1707*V!$G$7,0)+IF(AND(I1707=1,H1707&gt;45000,H1707&lt;=50000),V!$G$7/5000*(50000-H1707)*H1707,0)</f>
        <v>0</v>
      </c>
      <c r="V1707" s="50">
        <f t="shared" ca="1" si="904"/>
        <v>15932.220000000001</v>
      </c>
      <c r="W1707" s="51">
        <v>0</v>
      </c>
      <c r="X1707" s="51">
        <v>0</v>
      </c>
      <c r="Y1707" s="52">
        <v>6.0115615486369602E-4</v>
      </c>
      <c r="Z1707" s="52">
        <v>1.5850269860755849E-3</v>
      </c>
      <c r="AA1707" s="52">
        <v>1570</v>
      </c>
      <c r="AB1707" s="138">
        <f t="shared" si="922"/>
        <v>570</v>
      </c>
      <c r="AC1707" s="52">
        <v>80571.724208606756</v>
      </c>
      <c r="AD1707" s="138">
        <f t="shared" si="905"/>
        <v>0</v>
      </c>
      <c r="AE1707" s="138">
        <f t="shared" si="906"/>
        <v>2027</v>
      </c>
      <c r="AF1707" s="138">
        <f t="shared" si="907"/>
        <v>0</v>
      </c>
      <c r="AG1707" s="138">
        <f t="shared" si="908"/>
        <v>0</v>
      </c>
      <c r="AH1707" s="29"/>
      <c r="AI1707" s="29"/>
      <c r="AJ1707" s="15"/>
      <c r="AK1707" s="51">
        <f t="shared" ca="1" si="909"/>
        <v>1341971.115741295</v>
      </c>
      <c r="AL1707" s="15">
        <f t="shared" ca="1" si="910"/>
        <v>1401312.335741295</v>
      </c>
      <c r="AM1707" s="49">
        <f t="shared" ca="1" si="911"/>
        <v>8890.2849941461682</v>
      </c>
      <c r="AN1707" s="49">
        <f t="shared" ca="1" si="912"/>
        <v>833.67885118405331</v>
      </c>
      <c r="AO1707" s="15"/>
      <c r="AP1707" s="49">
        <f t="shared" ca="1" si="913"/>
        <v>46885.041161452449</v>
      </c>
      <c r="AQ1707" s="15">
        <f t="shared" si="923"/>
        <v>80571.724208606756</v>
      </c>
      <c r="AR1707" s="15">
        <f t="shared" si="924"/>
        <v>0</v>
      </c>
      <c r="AS1707" s="15"/>
      <c r="AT1707" s="15"/>
      <c r="AU1707" s="51">
        <f t="shared" si="914"/>
        <v>285</v>
      </c>
      <c r="AV1707" s="51">
        <f t="shared" ca="1" si="915"/>
        <v>33083.629797728761</v>
      </c>
      <c r="AW1707" s="51">
        <f t="shared" ca="1" si="925"/>
        <v>0</v>
      </c>
      <c r="AX1707" s="15">
        <f t="shared" ca="1" si="926"/>
        <v>0</v>
      </c>
      <c r="AY1707" s="51">
        <f t="shared" ca="1" si="927"/>
        <v>0</v>
      </c>
      <c r="AZ1707" s="52">
        <f t="shared" ca="1" si="916"/>
        <v>0</v>
      </c>
      <c r="BA1707" s="52">
        <f t="shared" ca="1" si="917"/>
        <v>0</v>
      </c>
      <c r="BB1707" s="52">
        <f t="shared" si="928"/>
        <v>0</v>
      </c>
      <c r="BC1707" s="39">
        <f t="shared" si="929"/>
        <v>0</v>
      </c>
      <c r="BD1707" s="51">
        <f t="shared" ca="1" si="930"/>
        <v>0</v>
      </c>
      <c r="BE1707" s="15">
        <f t="shared" ca="1" si="931"/>
        <v>80253.67095918121</v>
      </c>
      <c r="BF1707" s="62">
        <v>-35849.495375215447</v>
      </c>
      <c r="BG1707" s="15">
        <f t="shared" ca="1" si="932"/>
        <v>1455440.4751705907</v>
      </c>
      <c r="BH1707" s="15"/>
      <c r="BI1707" s="15"/>
    </row>
    <row r="1708" spans="1:61" ht="11.25" x14ac:dyDescent="0.2">
      <c r="A1708" s="60">
        <v>62270</v>
      </c>
      <c r="B1708" s="20"/>
      <c r="C1708" s="20">
        <v>1</v>
      </c>
      <c r="D1708" s="20">
        <f t="shared" si="918"/>
        <v>6</v>
      </c>
      <c r="E1708" s="47">
        <f t="shared" si="933"/>
        <v>3</v>
      </c>
      <c r="F1708" s="47">
        <f t="shared" si="934"/>
        <v>63</v>
      </c>
      <c r="G1708" s="61" t="s">
        <v>1788</v>
      </c>
      <c r="H1708" s="61">
        <v>2140</v>
      </c>
      <c r="I1708" s="48"/>
      <c r="J1708" s="29">
        <f t="shared" si="919"/>
        <v>3449.5522388059703</v>
      </c>
      <c r="K1708" s="125">
        <v>127125.20000000001</v>
      </c>
      <c r="L1708" s="125">
        <v>457469.19999999995</v>
      </c>
      <c r="M1708" s="125">
        <v>32278</v>
      </c>
      <c r="N1708" s="126">
        <f t="shared" si="901"/>
        <v>302221.13199999998</v>
      </c>
      <c r="O1708" s="126">
        <f t="shared" ca="1" si="902"/>
        <v>626368.15145789459</v>
      </c>
      <c r="P1708" s="126">
        <f t="shared" ca="1" si="903"/>
        <v>97244</v>
      </c>
      <c r="Q1708" s="49">
        <f t="shared" si="920"/>
        <v>1</v>
      </c>
      <c r="R1708" s="49">
        <f t="shared" si="921"/>
        <v>0</v>
      </c>
      <c r="S1708" s="49">
        <f ca="1">OFFSET(V!$B$7,D1708,Q1708)*H1708</f>
        <v>16820.400000000001</v>
      </c>
      <c r="T1708" s="49">
        <f ca="1">IF(R1708&gt;0,OFFSET(V!$I$7,D1708,R1708)*IF(R1708=1,H1708-9300,IF(R1708=2,H1708-18000,IF(R1708=3,H1708-45000,0))),0)</f>
        <v>0</v>
      </c>
      <c r="U1708" s="49">
        <f>IF(AND(I1708=1,H1708&gt;20000,H1708&lt;=45000),H1708*V!$G$7,0)+IF(AND(I1708=1,H1708&gt;45000,H1708&lt;=50000),V!$G$7/5000*(50000-H1708)*H1708,0)</f>
        <v>0</v>
      </c>
      <c r="V1708" s="50">
        <f t="shared" ca="1" si="904"/>
        <v>16820.400000000001</v>
      </c>
      <c r="W1708" s="51">
        <v>0</v>
      </c>
      <c r="X1708" s="51">
        <v>0</v>
      </c>
      <c r="Y1708" s="52">
        <v>0</v>
      </c>
      <c r="Z1708" s="52">
        <v>8.8911715700118053E-4</v>
      </c>
      <c r="AA1708" s="52">
        <v>5360</v>
      </c>
      <c r="AB1708" s="138">
        <f t="shared" si="922"/>
        <v>4360</v>
      </c>
      <c r="AC1708" s="52">
        <v>45196.519045022404</v>
      </c>
      <c r="AD1708" s="138">
        <f t="shared" si="905"/>
        <v>0</v>
      </c>
      <c r="AE1708" s="138">
        <f t="shared" si="906"/>
        <v>2140</v>
      </c>
      <c r="AF1708" s="138">
        <f t="shared" si="907"/>
        <v>0</v>
      </c>
      <c r="AG1708" s="138">
        <f t="shared" si="908"/>
        <v>0</v>
      </c>
      <c r="AH1708" s="29"/>
      <c r="AI1708" s="29"/>
      <c r="AJ1708" s="15"/>
      <c r="AK1708" s="51">
        <f t="shared" ca="1" si="909"/>
        <v>1416782.5296923392</v>
      </c>
      <c r="AL1708" s="15">
        <f t="shared" ca="1" si="910"/>
        <v>1530846.9296923392</v>
      </c>
      <c r="AM1708" s="49">
        <f t="shared" ca="1" si="911"/>
        <v>9385.8953564246676</v>
      </c>
      <c r="AN1708" s="49">
        <f t="shared" ca="1" si="912"/>
        <v>0</v>
      </c>
      <c r="AO1708" s="15"/>
      <c r="AP1708" s="49">
        <f t="shared" ca="1" si="913"/>
        <v>26300.053481465482</v>
      </c>
      <c r="AQ1708" s="15">
        <f t="shared" si="923"/>
        <v>45196.519045022404</v>
      </c>
      <c r="AR1708" s="15">
        <f t="shared" si="924"/>
        <v>0</v>
      </c>
      <c r="AS1708" s="15"/>
      <c r="AT1708" s="15"/>
      <c r="AU1708" s="51">
        <f t="shared" si="914"/>
        <v>2180</v>
      </c>
      <c r="AV1708" s="51">
        <f t="shared" ca="1" si="915"/>
        <v>34927.956471208454</v>
      </c>
      <c r="AW1708" s="51">
        <f t="shared" ca="1" si="925"/>
        <v>0</v>
      </c>
      <c r="AX1708" s="15">
        <f t="shared" ca="1" si="926"/>
        <v>18211.490907651532</v>
      </c>
      <c r="AY1708" s="51">
        <f t="shared" ca="1" si="927"/>
        <v>-641.38433005524394</v>
      </c>
      <c r="AZ1708" s="52">
        <f t="shared" ca="1" si="916"/>
        <v>0</v>
      </c>
      <c r="BA1708" s="52">
        <f t="shared" ca="1" si="917"/>
        <v>0</v>
      </c>
      <c r="BB1708" s="52">
        <f t="shared" si="928"/>
        <v>0</v>
      </c>
      <c r="BC1708" s="39">
        <f t="shared" si="929"/>
        <v>0</v>
      </c>
      <c r="BD1708" s="51">
        <f t="shared" ca="1" si="930"/>
        <v>0</v>
      </c>
      <c r="BE1708" s="15">
        <f t="shared" ca="1" si="931"/>
        <v>62766.625622618689</v>
      </c>
      <c r="BF1708" s="62">
        <v>-47069.532130590014</v>
      </c>
      <c r="BG1708" s="15">
        <f t="shared" ca="1" si="932"/>
        <v>1555929.9185407925</v>
      </c>
      <c r="BH1708" s="15"/>
      <c r="BI1708" s="15"/>
    </row>
    <row r="1709" spans="1:61" ht="11.25" x14ac:dyDescent="0.2">
      <c r="A1709" s="60">
        <v>62271</v>
      </c>
      <c r="B1709" s="20"/>
      <c r="C1709" s="20">
        <v>1</v>
      </c>
      <c r="D1709" s="20">
        <f t="shared" si="918"/>
        <v>6</v>
      </c>
      <c r="E1709" s="47">
        <f t="shared" si="933"/>
        <v>4</v>
      </c>
      <c r="F1709" s="47">
        <f t="shared" si="934"/>
        <v>64</v>
      </c>
      <c r="G1709" s="61" t="s">
        <v>1789</v>
      </c>
      <c r="H1709" s="61">
        <v>3697</v>
      </c>
      <c r="I1709" s="48"/>
      <c r="J1709" s="29">
        <f t="shared" si="919"/>
        <v>5959.3432835820895</v>
      </c>
      <c r="K1709" s="125">
        <v>324130</v>
      </c>
      <c r="L1709" s="125">
        <v>1791642.53</v>
      </c>
      <c r="M1709" s="125">
        <v>31643</v>
      </c>
      <c r="N1709" s="126">
        <f t="shared" si="901"/>
        <v>963757.18669999996</v>
      </c>
      <c r="O1709" s="126">
        <f t="shared" ca="1" si="902"/>
        <v>1082094.8859531945</v>
      </c>
      <c r="P1709" s="126">
        <f t="shared" ca="1" si="903"/>
        <v>35501</v>
      </c>
      <c r="Q1709" s="49">
        <f t="shared" si="920"/>
        <v>1</v>
      </c>
      <c r="R1709" s="49">
        <f t="shared" si="921"/>
        <v>0</v>
      </c>
      <c r="S1709" s="49">
        <f ca="1">OFFSET(V!$B$7,D1709,Q1709)*H1709</f>
        <v>29058.420000000002</v>
      </c>
      <c r="T1709" s="49">
        <f ca="1">IF(R1709&gt;0,OFFSET(V!$I$7,D1709,R1709)*IF(R1709=1,H1709-9300,IF(R1709=2,H1709-18000,IF(R1709=3,H1709-45000,0))),0)</f>
        <v>0</v>
      </c>
      <c r="U1709" s="49">
        <f>IF(AND(I1709=1,H1709&gt;20000,H1709&lt;=45000),H1709*V!$G$7,0)+IF(AND(I1709=1,H1709&gt;45000,H1709&lt;=50000),V!$G$7/5000*(50000-H1709)*H1709,0)</f>
        <v>0</v>
      </c>
      <c r="V1709" s="50">
        <f t="shared" ca="1" si="904"/>
        <v>29058.420000000002</v>
      </c>
      <c r="W1709" s="51">
        <v>10736.960000000001</v>
      </c>
      <c r="X1709" s="51">
        <v>0</v>
      </c>
      <c r="Y1709" s="52">
        <v>0</v>
      </c>
      <c r="Z1709" s="52">
        <v>1.9813343768412014E-3</v>
      </c>
      <c r="AA1709" s="52">
        <v>0</v>
      </c>
      <c r="AB1709" s="138">
        <f t="shared" si="922"/>
        <v>0</v>
      </c>
      <c r="AC1709" s="52">
        <v>100717.22966126731</v>
      </c>
      <c r="AD1709" s="138">
        <f t="shared" si="905"/>
        <v>0</v>
      </c>
      <c r="AE1709" s="138">
        <f t="shared" si="906"/>
        <v>3697</v>
      </c>
      <c r="AF1709" s="138">
        <f t="shared" si="907"/>
        <v>0</v>
      </c>
      <c r="AG1709" s="138">
        <f t="shared" si="908"/>
        <v>0</v>
      </c>
      <c r="AH1709" s="29"/>
      <c r="AI1709" s="29"/>
      <c r="AJ1709" s="15"/>
      <c r="AK1709" s="51">
        <f t="shared" ca="1" si="909"/>
        <v>2447591.1272301767</v>
      </c>
      <c r="AL1709" s="15">
        <f t="shared" ca="1" si="910"/>
        <v>2522887.5072301766</v>
      </c>
      <c r="AM1709" s="49">
        <f t="shared" ca="1" si="911"/>
        <v>16214.792118085044</v>
      </c>
      <c r="AN1709" s="49">
        <f t="shared" ca="1" si="912"/>
        <v>0</v>
      </c>
      <c r="AO1709" s="15"/>
      <c r="AP1709" s="49">
        <f t="shared" ca="1" si="913"/>
        <v>58607.799506809533</v>
      </c>
      <c r="AQ1709" s="15">
        <f t="shared" si="923"/>
        <v>100717.22966126731</v>
      </c>
      <c r="AR1709" s="15">
        <f t="shared" si="924"/>
        <v>0</v>
      </c>
      <c r="AS1709" s="15"/>
      <c r="AT1709" s="15"/>
      <c r="AU1709" s="51">
        <f t="shared" si="914"/>
        <v>0</v>
      </c>
      <c r="AV1709" s="51">
        <f t="shared" ca="1" si="915"/>
        <v>60340.493025260592</v>
      </c>
      <c r="AW1709" s="51">
        <f t="shared" ca="1" si="925"/>
        <v>0</v>
      </c>
      <c r="AX1709" s="15">
        <f t="shared" ca="1" si="926"/>
        <v>18231.062870802823</v>
      </c>
      <c r="AY1709" s="51">
        <f t="shared" ca="1" si="927"/>
        <v>-642.0736283964568</v>
      </c>
      <c r="AZ1709" s="52">
        <f t="shared" ca="1" si="916"/>
        <v>0</v>
      </c>
      <c r="BA1709" s="52">
        <f t="shared" ca="1" si="917"/>
        <v>0</v>
      </c>
      <c r="BB1709" s="52">
        <f t="shared" si="928"/>
        <v>0</v>
      </c>
      <c r="BC1709" s="39">
        <f t="shared" si="929"/>
        <v>0</v>
      </c>
      <c r="BD1709" s="51">
        <f t="shared" ca="1" si="930"/>
        <v>0</v>
      </c>
      <c r="BE1709" s="15">
        <f t="shared" ca="1" si="931"/>
        <v>118306.21890367368</v>
      </c>
      <c r="BF1709" s="62">
        <v>-70954.116284826203</v>
      </c>
      <c r="BG1709" s="15">
        <f t="shared" ca="1" si="932"/>
        <v>2586454.4019671092</v>
      </c>
      <c r="BH1709" s="15"/>
      <c r="BI1709" s="15"/>
    </row>
    <row r="1710" spans="1:61" ht="11.25" x14ac:dyDescent="0.2">
      <c r="A1710" s="60">
        <v>62272</v>
      </c>
      <c r="B1710" s="20"/>
      <c r="C1710" s="20">
        <v>1</v>
      </c>
      <c r="D1710" s="20">
        <f t="shared" si="918"/>
        <v>6</v>
      </c>
      <c r="E1710" s="47">
        <f t="shared" si="933"/>
        <v>4</v>
      </c>
      <c r="F1710" s="47">
        <f t="shared" si="934"/>
        <v>64</v>
      </c>
      <c r="G1710" s="61" t="s">
        <v>1790</v>
      </c>
      <c r="H1710" s="61">
        <v>2788</v>
      </c>
      <c r="I1710" s="48"/>
      <c r="J1710" s="29">
        <f t="shared" si="919"/>
        <v>4494.0895522388064</v>
      </c>
      <c r="K1710" s="125">
        <v>202734.6</v>
      </c>
      <c r="L1710" s="125">
        <v>723552.68</v>
      </c>
      <c r="M1710" s="125">
        <v>66646</v>
      </c>
      <c r="N1710" s="126">
        <f t="shared" si="901"/>
        <v>494800.45720000006</v>
      </c>
      <c r="O1710" s="126">
        <f t="shared" ca="1" si="902"/>
        <v>816034.76928252808</v>
      </c>
      <c r="P1710" s="126">
        <f t="shared" ca="1" si="903"/>
        <v>96370</v>
      </c>
      <c r="Q1710" s="49">
        <f t="shared" si="920"/>
        <v>1</v>
      </c>
      <c r="R1710" s="49">
        <f t="shared" si="921"/>
        <v>0</v>
      </c>
      <c r="S1710" s="49">
        <f ca="1">OFFSET(V!$B$7,D1710,Q1710)*H1710</f>
        <v>21913.68</v>
      </c>
      <c r="T1710" s="49">
        <f ca="1">IF(R1710&gt;0,OFFSET(V!$I$7,D1710,R1710)*IF(R1710=1,H1710-9300,IF(R1710=2,H1710-18000,IF(R1710=3,H1710-45000,0))),0)</f>
        <v>0</v>
      </c>
      <c r="U1710" s="49">
        <f>IF(AND(I1710=1,H1710&gt;20000,H1710&lt;=45000),H1710*V!$G$7,0)+IF(AND(I1710=1,H1710&gt;45000,H1710&lt;=50000),V!$G$7/5000*(50000-H1710)*H1710,0)</f>
        <v>0</v>
      </c>
      <c r="V1710" s="50">
        <f t="shared" ca="1" si="904"/>
        <v>21913.68</v>
      </c>
      <c r="W1710" s="51">
        <v>0</v>
      </c>
      <c r="X1710" s="51">
        <v>0</v>
      </c>
      <c r="Y1710" s="52">
        <v>0</v>
      </c>
      <c r="Z1710" s="52">
        <v>1.7322855800581956E-3</v>
      </c>
      <c r="AA1710" s="52">
        <v>26698</v>
      </c>
      <c r="AB1710" s="138">
        <f t="shared" si="922"/>
        <v>25698</v>
      </c>
      <c r="AC1710" s="52">
        <v>88057.324722633784</v>
      </c>
      <c r="AD1710" s="138">
        <f t="shared" si="905"/>
        <v>0</v>
      </c>
      <c r="AE1710" s="138">
        <f t="shared" si="906"/>
        <v>2788</v>
      </c>
      <c r="AF1710" s="138">
        <f t="shared" si="907"/>
        <v>0</v>
      </c>
      <c r="AG1710" s="138">
        <f t="shared" si="908"/>
        <v>0</v>
      </c>
      <c r="AH1710" s="29"/>
      <c r="AI1710" s="29"/>
      <c r="AJ1710" s="15"/>
      <c r="AK1710" s="51">
        <f t="shared" ca="1" si="909"/>
        <v>1845789.5760664681</v>
      </c>
      <c r="AL1710" s="15">
        <f t="shared" ca="1" si="910"/>
        <v>1964073.2560664681</v>
      </c>
      <c r="AM1710" s="49">
        <f t="shared" ca="1" si="911"/>
        <v>12227.979557809333</v>
      </c>
      <c r="AN1710" s="49">
        <f t="shared" ca="1" si="912"/>
        <v>0</v>
      </c>
      <c r="AO1710" s="15"/>
      <c r="AP1710" s="49">
        <f t="shared" ca="1" si="913"/>
        <v>51240.945067761757</v>
      </c>
      <c r="AQ1710" s="15">
        <f t="shared" si="923"/>
        <v>88057.324722633784</v>
      </c>
      <c r="AR1710" s="15">
        <f t="shared" si="924"/>
        <v>0</v>
      </c>
      <c r="AS1710" s="15"/>
      <c r="AT1710" s="15"/>
      <c r="AU1710" s="51">
        <f t="shared" si="914"/>
        <v>12849</v>
      </c>
      <c r="AV1710" s="51">
        <f t="shared" ca="1" si="915"/>
        <v>45504.272262490267</v>
      </c>
      <c r="AW1710" s="51">
        <f t="shared" ca="1" si="925"/>
        <v>0</v>
      </c>
      <c r="AX1710" s="15">
        <f t="shared" ca="1" si="926"/>
        <v>21536.89260761824</v>
      </c>
      <c r="AY1710" s="51">
        <f t="shared" ca="1" si="927"/>
        <v>-758.50052621475754</v>
      </c>
      <c r="AZ1710" s="52">
        <f t="shared" ca="1" si="916"/>
        <v>0</v>
      </c>
      <c r="BA1710" s="52">
        <f t="shared" ca="1" si="917"/>
        <v>0</v>
      </c>
      <c r="BB1710" s="52">
        <f t="shared" si="928"/>
        <v>0</v>
      </c>
      <c r="BC1710" s="39">
        <f t="shared" si="929"/>
        <v>0</v>
      </c>
      <c r="BD1710" s="51">
        <f t="shared" ca="1" si="930"/>
        <v>0</v>
      </c>
      <c r="BE1710" s="15">
        <f t="shared" ca="1" si="931"/>
        <v>108835.71680403726</v>
      </c>
      <c r="BF1710" s="62">
        <v>-65357.423273670371</v>
      </c>
      <c r="BG1710" s="15">
        <f t="shared" ca="1" si="932"/>
        <v>2019779.5291546443</v>
      </c>
      <c r="BH1710" s="15"/>
      <c r="BI1710" s="15"/>
    </row>
    <row r="1711" spans="1:61" ht="11.25" x14ac:dyDescent="0.2">
      <c r="A1711" s="60">
        <v>62273</v>
      </c>
      <c r="B1711" s="20"/>
      <c r="C1711" s="20">
        <v>1</v>
      </c>
      <c r="D1711" s="20">
        <f t="shared" si="918"/>
        <v>6</v>
      </c>
      <c r="E1711" s="47">
        <f t="shared" si="933"/>
        <v>3</v>
      </c>
      <c r="F1711" s="47">
        <f t="shared" si="934"/>
        <v>63</v>
      </c>
      <c r="G1711" s="61" t="s">
        <v>1791</v>
      </c>
      <c r="H1711" s="61">
        <v>1898</v>
      </c>
      <c r="I1711" s="48"/>
      <c r="J1711" s="29">
        <f t="shared" si="919"/>
        <v>3059.4626865671644</v>
      </c>
      <c r="K1711" s="125">
        <v>207660</v>
      </c>
      <c r="L1711" s="125">
        <v>591505.08000000007</v>
      </c>
      <c r="M1711" s="125">
        <v>33421</v>
      </c>
      <c r="N1711" s="126">
        <f t="shared" si="901"/>
        <v>413623.18119999999</v>
      </c>
      <c r="O1711" s="126">
        <f t="shared" ca="1" si="902"/>
        <v>555535.86517153459</v>
      </c>
      <c r="P1711" s="126">
        <f t="shared" ca="1" si="903"/>
        <v>42574</v>
      </c>
      <c r="Q1711" s="49">
        <f t="shared" si="920"/>
        <v>1</v>
      </c>
      <c r="R1711" s="49">
        <f t="shared" si="921"/>
        <v>0</v>
      </c>
      <c r="S1711" s="49">
        <f ca="1">OFFSET(V!$B$7,D1711,Q1711)*H1711</f>
        <v>14918.28</v>
      </c>
      <c r="T1711" s="49">
        <f ca="1">IF(R1711&gt;0,OFFSET(V!$I$7,D1711,R1711)*IF(R1711=1,H1711-9300,IF(R1711=2,H1711-18000,IF(R1711=3,H1711-45000,0))),0)</f>
        <v>0</v>
      </c>
      <c r="U1711" s="49">
        <f>IF(AND(I1711=1,H1711&gt;20000,H1711&lt;=45000),H1711*V!$G$7,0)+IF(AND(I1711=1,H1711&gt;45000,H1711&lt;=50000),V!$G$7/5000*(50000-H1711)*H1711,0)</f>
        <v>0</v>
      </c>
      <c r="V1711" s="50">
        <f t="shared" ca="1" si="904"/>
        <v>14918.28</v>
      </c>
      <c r="W1711" s="51">
        <v>0</v>
      </c>
      <c r="X1711" s="51">
        <v>0</v>
      </c>
      <c r="Y1711" s="52">
        <v>0</v>
      </c>
      <c r="Z1711" s="52">
        <v>4.414409484234552E-3</v>
      </c>
      <c r="AA1711" s="52">
        <v>273371</v>
      </c>
      <c r="AB1711" s="138">
        <f t="shared" si="922"/>
        <v>272371</v>
      </c>
      <c r="AC1711" s="52">
        <v>224397.80939517912</v>
      </c>
      <c r="AD1711" s="138">
        <f t="shared" si="905"/>
        <v>0</v>
      </c>
      <c r="AE1711" s="138">
        <f t="shared" si="906"/>
        <v>1898</v>
      </c>
      <c r="AF1711" s="138">
        <f t="shared" si="907"/>
        <v>0</v>
      </c>
      <c r="AG1711" s="138">
        <f t="shared" si="908"/>
        <v>0</v>
      </c>
      <c r="AH1711" s="29"/>
      <c r="AI1711" s="29"/>
      <c r="AJ1711" s="15"/>
      <c r="AK1711" s="51">
        <f t="shared" ca="1" si="909"/>
        <v>1256566.935213112</v>
      </c>
      <c r="AL1711" s="15">
        <f t="shared" ca="1" si="910"/>
        <v>1314059.2152131121</v>
      </c>
      <c r="AM1711" s="49">
        <f t="shared" ca="1" si="911"/>
        <v>8324.4997133149627</v>
      </c>
      <c r="AN1711" s="49">
        <f t="shared" ca="1" si="912"/>
        <v>0</v>
      </c>
      <c r="AO1711" s="15"/>
      <c r="AP1711" s="49">
        <f t="shared" ca="1" si="913"/>
        <v>130578.07355336304</v>
      </c>
      <c r="AQ1711" s="15">
        <f t="shared" si="923"/>
        <v>224397.80939517912</v>
      </c>
      <c r="AR1711" s="15">
        <f t="shared" si="924"/>
        <v>0</v>
      </c>
      <c r="AS1711" s="15"/>
      <c r="AT1711" s="15"/>
      <c r="AU1711" s="51">
        <f t="shared" si="914"/>
        <v>136185.5</v>
      </c>
      <c r="AV1711" s="51">
        <f t="shared" ca="1" si="915"/>
        <v>30978.159524464321</v>
      </c>
      <c r="AW1711" s="51">
        <f t="shared" ca="1" si="925"/>
        <v>0</v>
      </c>
      <c r="AX1711" s="15">
        <f t="shared" ca="1" si="926"/>
        <v>73343.923682648252</v>
      </c>
      <c r="AY1711" s="51">
        <f t="shared" ca="1" si="927"/>
        <v>-2583.0748066350684</v>
      </c>
      <c r="AZ1711" s="52">
        <f t="shared" ca="1" si="916"/>
        <v>0</v>
      </c>
      <c r="BA1711" s="52">
        <f t="shared" ca="1" si="917"/>
        <v>0</v>
      </c>
      <c r="BB1711" s="52">
        <f t="shared" si="928"/>
        <v>0</v>
      </c>
      <c r="BC1711" s="39">
        <f t="shared" si="929"/>
        <v>0</v>
      </c>
      <c r="BD1711" s="51">
        <f t="shared" ca="1" si="930"/>
        <v>0</v>
      </c>
      <c r="BE1711" s="15">
        <f t="shared" ca="1" si="931"/>
        <v>295158.65827119228</v>
      </c>
      <c r="BF1711" s="62">
        <v>-35190.379710863424</v>
      </c>
      <c r="BG1711" s="15">
        <f t="shared" ca="1" si="932"/>
        <v>1582351.993486756</v>
      </c>
      <c r="BH1711" s="15"/>
      <c r="BI1711" s="15"/>
    </row>
    <row r="1712" spans="1:61" ht="11.25" x14ac:dyDescent="0.2">
      <c r="A1712" s="60">
        <v>62274</v>
      </c>
      <c r="B1712" s="20"/>
      <c r="C1712" s="20">
        <v>1</v>
      </c>
      <c r="D1712" s="20">
        <f t="shared" si="918"/>
        <v>6</v>
      </c>
      <c r="E1712" s="47">
        <f t="shared" si="933"/>
        <v>3</v>
      </c>
      <c r="F1712" s="47">
        <f t="shared" si="934"/>
        <v>63</v>
      </c>
      <c r="G1712" s="61" t="s">
        <v>1792</v>
      </c>
      <c r="H1712" s="61">
        <v>1444</v>
      </c>
      <c r="I1712" s="48"/>
      <c r="J1712" s="29">
        <f t="shared" si="919"/>
        <v>2327.6417910447763</v>
      </c>
      <c r="K1712" s="125">
        <v>102760.92871720117</v>
      </c>
      <c r="L1712" s="125">
        <v>437043.13405247813</v>
      </c>
      <c r="M1712" s="125">
        <v>11731.154518950438</v>
      </c>
      <c r="N1712" s="126">
        <f t="shared" si="901"/>
        <v>256165.84547580173</v>
      </c>
      <c r="O1712" s="126">
        <f t="shared" ca="1" si="902"/>
        <v>422652.15453514009</v>
      </c>
      <c r="P1712" s="126">
        <f t="shared" ca="1" si="903"/>
        <v>49946</v>
      </c>
      <c r="Q1712" s="49">
        <f t="shared" si="920"/>
        <v>1</v>
      </c>
      <c r="R1712" s="49">
        <f t="shared" si="921"/>
        <v>0</v>
      </c>
      <c r="S1712" s="49">
        <f ca="1">OFFSET(V!$B$7,D1712,Q1712)*H1712</f>
        <v>11349.84</v>
      </c>
      <c r="T1712" s="49">
        <f ca="1">IF(R1712&gt;0,OFFSET(V!$I$7,D1712,R1712)*IF(R1712=1,H1712-9300,IF(R1712=2,H1712-18000,IF(R1712=3,H1712-45000,0))),0)</f>
        <v>0</v>
      </c>
      <c r="U1712" s="49">
        <f>IF(AND(I1712=1,H1712&gt;20000,H1712&lt;=45000),H1712*V!$G$7,0)+IF(AND(I1712=1,H1712&gt;45000,H1712&lt;=50000),V!$G$7/5000*(50000-H1712)*H1712,0)</f>
        <v>0</v>
      </c>
      <c r="V1712" s="50">
        <f t="shared" ca="1" si="904"/>
        <v>11349.84</v>
      </c>
      <c r="W1712" s="51">
        <v>0</v>
      </c>
      <c r="X1712" s="51">
        <v>0</v>
      </c>
      <c r="Y1712" s="52">
        <v>0</v>
      </c>
      <c r="Z1712" s="52">
        <v>8.1084336701448814E-4</v>
      </c>
      <c r="AA1712" s="52">
        <v>0</v>
      </c>
      <c r="AB1712" s="138">
        <f t="shared" si="922"/>
        <v>0</v>
      </c>
      <c r="AC1712" s="52">
        <v>41217.625136606999</v>
      </c>
      <c r="AD1712" s="138">
        <f t="shared" si="905"/>
        <v>0</v>
      </c>
      <c r="AE1712" s="138">
        <f t="shared" si="906"/>
        <v>1444</v>
      </c>
      <c r="AF1712" s="138">
        <f t="shared" si="907"/>
        <v>0</v>
      </c>
      <c r="AG1712" s="138">
        <f t="shared" si="908"/>
        <v>0</v>
      </c>
      <c r="AH1712" s="29"/>
      <c r="AI1712" s="29"/>
      <c r="AJ1712" s="15"/>
      <c r="AK1712" s="51">
        <f t="shared" ca="1" si="909"/>
        <v>955997.18358679337</v>
      </c>
      <c r="AL1712" s="15">
        <f t="shared" ca="1" si="910"/>
        <v>1017293.0235867933</v>
      </c>
      <c r="AM1712" s="49">
        <f t="shared" ca="1" si="911"/>
        <v>6333.2863993818783</v>
      </c>
      <c r="AN1712" s="49">
        <f t="shared" ca="1" si="912"/>
        <v>0</v>
      </c>
      <c r="AO1712" s="15"/>
      <c r="AP1712" s="49">
        <f t="shared" ca="1" si="913"/>
        <v>23984.717592784309</v>
      </c>
      <c r="AQ1712" s="15">
        <f t="shared" si="923"/>
        <v>41217.625136606999</v>
      </c>
      <c r="AR1712" s="15">
        <f t="shared" si="924"/>
        <v>0</v>
      </c>
      <c r="AS1712" s="15"/>
      <c r="AT1712" s="15"/>
      <c r="AU1712" s="51">
        <f t="shared" si="914"/>
        <v>0</v>
      </c>
      <c r="AV1712" s="51">
        <f t="shared" ca="1" si="915"/>
        <v>23568.209880572434</v>
      </c>
      <c r="AW1712" s="51">
        <f t="shared" ca="1" si="925"/>
        <v>0</v>
      </c>
      <c r="AX1712" s="15">
        <f t="shared" ca="1" si="926"/>
        <v>6335.3023367497444</v>
      </c>
      <c r="AY1712" s="51">
        <f t="shared" ca="1" si="927"/>
        <v>-223.12086723478743</v>
      </c>
      <c r="AZ1712" s="52">
        <f t="shared" ca="1" si="916"/>
        <v>0</v>
      </c>
      <c r="BA1712" s="52">
        <f t="shared" ca="1" si="917"/>
        <v>0</v>
      </c>
      <c r="BB1712" s="52">
        <f t="shared" si="928"/>
        <v>0</v>
      </c>
      <c r="BC1712" s="39">
        <f t="shared" si="929"/>
        <v>0</v>
      </c>
      <c r="BD1712" s="51">
        <f t="shared" ca="1" si="930"/>
        <v>0</v>
      </c>
      <c r="BE1712" s="15">
        <f t="shared" ca="1" si="931"/>
        <v>47329.806606121958</v>
      </c>
      <c r="BF1712" s="62">
        <v>-34368.671680904634</v>
      </c>
      <c r="BG1712" s="15">
        <f t="shared" ca="1" si="932"/>
        <v>1036587.4449113926</v>
      </c>
      <c r="BH1712" s="15"/>
      <c r="BI1712" s="15"/>
    </row>
    <row r="1713" spans="1:61" ht="11.25" x14ac:dyDescent="0.2">
      <c r="A1713" s="60">
        <v>62275</v>
      </c>
      <c r="B1713" s="20"/>
      <c r="C1713" s="20">
        <v>1</v>
      </c>
      <c r="D1713" s="20">
        <f t="shared" si="918"/>
        <v>6</v>
      </c>
      <c r="E1713" s="47">
        <f t="shared" si="933"/>
        <v>5</v>
      </c>
      <c r="F1713" s="47">
        <f t="shared" si="934"/>
        <v>65</v>
      </c>
      <c r="G1713" s="61" t="s">
        <v>1793</v>
      </c>
      <c r="H1713" s="61">
        <v>6090</v>
      </c>
      <c r="I1713" s="48"/>
      <c r="J1713" s="29">
        <f t="shared" si="919"/>
        <v>9816.7164179104475</v>
      </c>
      <c r="K1713" s="125">
        <v>351478.35</v>
      </c>
      <c r="L1713" s="125">
        <v>914393.66999999981</v>
      </c>
      <c r="M1713" s="125">
        <v>136888</v>
      </c>
      <c r="N1713" s="126">
        <f t="shared" si="901"/>
        <v>746565.94329999993</v>
      </c>
      <c r="O1713" s="126">
        <f t="shared" ca="1" si="902"/>
        <v>1782514.9730741018</v>
      </c>
      <c r="P1713" s="126">
        <f t="shared" ca="1" si="903"/>
        <v>310785</v>
      </c>
      <c r="Q1713" s="49">
        <f t="shared" si="920"/>
        <v>1</v>
      </c>
      <c r="R1713" s="49">
        <f t="shared" si="921"/>
        <v>0</v>
      </c>
      <c r="S1713" s="49">
        <f ca="1">OFFSET(V!$B$7,D1713,Q1713)*H1713</f>
        <v>47867.4</v>
      </c>
      <c r="T1713" s="49">
        <f ca="1">IF(R1713&gt;0,OFFSET(V!$I$7,D1713,R1713)*IF(R1713=1,H1713-9300,IF(R1713=2,H1713-18000,IF(R1713=3,H1713-45000,0))),0)</f>
        <v>0</v>
      </c>
      <c r="U1713" s="49">
        <f>IF(AND(I1713=1,H1713&gt;20000,H1713&lt;=45000),H1713*V!$G$7,0)+IF(AND(I1713=1,H1713&gt;45000,H1713&lt;=50000),V!$G$7/5000*(50000-H1713)*H1713,0)</f>
        <v>0</v>
      </c>
      <c r="V1713" s="50">
        <f t="shared" ca="1" si="904"/>
        <v>47867.4</v>
      </c>
      <c r="W1713" s="51">
        <v>9023.0400000000009</v>
      </c>
      <c r="X1713" s="51">
        <v>0</v>
      </c>
      <c r="Y1713" s="52">
        <v>0</v>
      </c>
      <c r="Z1713" s="52">
        <v>3.2005957660984582E-3</v>
      </c>
      <c r="AA1713" s="52">
        <v>25663</v>
      </c>
      <c r="AB1713" s="138">
        <f t="shared" si="922"/>
        <v>24663</v>
      </c>
      <c r="AC1713" s="52">
        <v>162695.9803427739</v>
      </c>
      <c r="AD1713" s="138">
        <f t="shared" si="905"/>
        <v>0</v>
      </c>
      <c r="AE1713" s="138">
        <f t="shared" si="906"/>
        <v>6090</v>
      </c>
      <c r="AF1713" s="138">
        <f t="shared" si="907"/>
        <v>0</v>
      </c>
      <c r="AG1713" s="138">
        <f t="shared" si="908"/>
        <v>0</v>
      </c>
      <c r="AH1713" s="29"/>
      <c r="AI1713" s="29"/>
      <c r="AJ1713" s="15"/>
      <c r="AK1713" s="51">
        <f t="shared" ca="1" si="909"/>
        <v>4031871.7784235259</v>
      </c>
      <c r="AL1713" s="15">
        <f t="shared" ca="1" si="910"/>
        <v>4399547.2184235258</v>
      </c>
      <c r="AM1713" s="49">
        <f t="shared" ca="1" si="911"/>
        <v>26710.328374124405</v>
      </c>
      <c r="AN1713" s="49">
        <f t="shared" ca="1" si="912"/>
        <v>0</v>
      </c>
      <c r="AO1713" s="15"/>
      <c r="AP1713" s="49">
        <f t="shared" ca="1" si="913"/>
        <v>94673.507487866053</v>
      </c>
      <c r="AQ1713" s="15">
        <f t="shared" si="923"/>
        <v>162695.9803427739</v>
      </c>
      <c r="AR1713" s="15">
        <f t="shared" si="924"/>
        <v>0</v>
      </c>
      <c r="AS1713" s="15"/>
      <c r="AT1713" s="15"/>
      <c r="AU1713" s="51">
        <f t="shared" si="914"/>
        <v>12331.5</v>
      </c>
      <c r="AV1713" s="51">
        <f t="shared" ca="1" si="915"/>
        <v>99397.782668065192</v>
      </c>
      <c r="AW1713" s="51">
        <f t="shared" ca="1" si="925"/>
        <v>0</v>
      </c>
      <c r="AX1713" s="15">
        <f t="shared" ca="1" si="926"/>
        <v>43706.809813157364</v>
      </c>
      <c r="AY1713" s="51">
        <f t="shared" ca="1" si="927"/>
        <v>-1539.295331338629</v>
      </c>
      <c r="AZ1713" s="52">
        <f t="shared" ca="1" si="916"/>
        <v>0</v>
      </c>
      <c r="BA1713" s="52">
        <f t="shared" ca="1" si="917"/>
        <v>0</v>
      </c>
      <c r="BB1713" s="52">
        <f t="shared" si="928"/>
        <v>0</v>
      </c>
      <c r="BC1713" s="39">
        <f t="shared" si="929"/>
        <v>0</v>
      </c>
      <c r="BD1713" s="51">
        <f t="shared" ca="1" si="930"/>
        <v>0</v>
      </c>
      <c r="BE1713" s="15">
        <f t="shared" ca="1" si="931"/>
        <v>204863.49482459264</v>
      </c>
      <c r="BF1713" s="62">
        <v>-130638.51615043089</v>
      </c>
      <c r="BG1713" s="15">
        <f t="shared" ca="1" si="932"/>
        <v>4500482.5254718121</v>
      </c>
      <c r="BH1713" s="15"/>
      <c r="BI1713" s="15"/>
    </row>
    <row r="1714" spans="1:61" ht="11.25" x14ac:dyDescent="0.2">
      <c r="A1714" s="60">
        <v>62276</v>
      </c>
      <c r="B1714" s="20"/>
      <c r="C1714" s="20">
        <v>1</v>
      </c>
      <c r="D1714" s="20">
        <f t="shared" si="918"/>
        <v>6</v>
      </c>
      <c r="E1714" s="47">
        <f t="shared" si="933"/>
        <v>3</v>
      </c>
      <c r="F1714" s="47">
        <f t="shared" si="934"/>
        <v>63</v>
      </c>
      <c r="G1714" s="61" t="s">
        <v>1794</v>
      </c>
      <c r="H1714" s="61">
        <v>1472</v>
      </c>
      <c r="I1714" s="48"/>
      <c r="J1714" s="29">
        <f t="shared" si="919"/>
        <v>2372.7761194029849</v>
      </c>
      <c r="K1714" s="125">
        <v>72115.05</v>
      </c>
      <c r="L1714" s="125">
        <v>72437.61</v>
      </c>
      <c r="M1714" s="125">
        <v>70541</v>
      </c>
      <c r="N1714" s="126">
        <f t="shared" si="901"/>
        <v>150714.50390000001</v>
      </c>
      <c r="O1714" s="126">
        <f t="shared" ca="1" si="902"/>
        <v>430847.62567571062</v>
      </c>
      <c r="P1714" s="126">
        <f t="shared" ca="1" si="903"/>
        <v>84040</v>
      </c>
      <c r="Q1714" s="49">
        <f t="shared" si="920"/>
        <v>1</v>
      </c>
      <c r="R1714" s="49">
        <f t="shared" si="921"/>
        <v>0</v>
      </c>
      <c r="S1714" s="49">
        <f ca="1">OFFSET(V!$B$7,D1714,Q1714)*H1714</f>
        <v>11569.92</v>
      </c>
      <c r="T1714" s="49">
        <f ca="1">IF(R1714&gt;0,OFFSET(V!$I$7,D1714,R1714)*IF(R1714=1,H1714-9300,IF(R1714=2,H1714-18000,IF(R1714=3,H1714-45000,0))),0)</f>
        <v>0</v>
      </c>
      <c r="U1714" s="49">
        <f>IF(AND(I1714=1,H1714&gt;20000,H1714&lt;=45000),H1714*V!$G$7,0)+IF(AND(I1714=1,H1714&gt;45000,H1714&lt;=50000),V!$G$7/5000*(50000-H1714)*H1714,0)</f>
        <v>0</v>
      </c>
      <c r="V1714" s="50">
        <f t="shared" ca="1" si="904"/>
        <v>11569.92</v>
      </c>
      <c r="W1714" s="51">
        <v>0</v>
      </c>
      <c r="X1714" s="51">
        <v>0</v>
      </c>
      <c r="Y1714" s="52">
        <v>0</v>
      </c>
      <c r="Z1714" s="52">
        <v>5.3930754061146211E-4</v>
      </c>
      <c r="AA1714" s="52">
        <v>0</v>
      </c>
      <c r="AB1714" s="138">
        <f t="shared" si="922"/>
        <v>0</v>
      </c>
      <c r="AC1714" s="52">
        <v>27414.636348466927</v>
      </c>
      <c r="AD1714" s="138">
        <f t="shared" si="905"/>
        <v>0</v>
      </c>
      <c r="AE1714" s="138">
        <f t="shared" si="906"/>
        <v>1472</v>
      </c>
      <c r="AF1714" s="138">
        <f t="shared" si="907"/>
        <v>0</v>
      </c>
      <c r="AG1714" s="138">
        <f t="shared" si="908"/>
        <v>0</v>
      </c>
      <c r="AH1714" s="29"/>
      <c r="AI1714" s="29"/>
      <c r="AJ1714" s="15"/>
      <c r="AK1714" s="51">
        <f t="shared" ca="1" si="909"/>
        <v>974534.52509678644</v>
      </c>
      <c r="AL1714" s="15">
        <f t="shared" ca="1" si="910"/>
        <v>1070144.4450967864</v>
      </c>
      <c r="AM1714" s="49">
        <f t="shared" ca="1" si="911"/>
        <v>6456.0925068491169</v>
      </c>
      <c r="AN1714" s="49">
        <f t="shared" ca="1" si="912"/>
        <v>0</v>
      </c>
      <c r="AO1714" s="15"/>
      <c r="AP1714" s="49">
        <f t="shared" ca="1" si="913"/>
        <v>15952.697627473899</v>
      </c>
      <c r="AQ1714" s="15">
        <f t="shared" si="923"/>
        <v>27414.636348466927</v>
      </c>
      <c r="AR1714" s="15">
        <f t="shared" si="924"/>
        <v>0</v>
      </c>
      <c r="AS1714" s="15"/>
      <c r="AT1714" s="15"/>
      <c r="AU1714" s="51">
        <f t="shared" si="914"/>
        <v>0</v>
      </c>
      <c r="AV1714" s="51">
        <f t="shared" ca="1" si="915"/>
        <v>24025.211180195722</v>
      </c>
      <c r="AW1714" s="51">
        <f t="shared" ca="1" si="925"/>
        <v>0</v>
      </c>
      <c r="AX1714" s="15">
        <f t="shared" ca="1" si="926"/>
        <v>12563.272459202693</v>
      </c>
      <c r="AY1714" s="51">
        <f t="shared" ca="1" si="927"/>
        <v>-442.46163756761433</v>
      </c>
      <c r="AZ1714" s="52">
        <f t="shared" ca="1" si="916"/>
        <v>0</v>
      </c>
      <c r="BA1714" s="52">
        <f t="shared" ca="1" si="917"/>
        <v>0</v>
      </c>
      <c r="BB1714" s="52">
        <f t="shared" si="928"/>
        <v>0</v>
      </c>
      <c r="BC1714" s="39">
        <f t="shared" si="929"/>
        <v>0</v>
      </c>
      <c r="BD1714" s="51">
        <f t="shared" ca="1" si="930"/>
        <v>0</v>
      </c>
      <c r="BE1714" s="15">
        <f t="shared" ca="1" si="931"/>
        <v>39535.447170102008</v>
      </c>
      <c r="BF1714" s="62">
        <v>-26800.230491057453</v>
      </c>
      <c r="BG1714" s="15">
        <f t="shared" ca="1" si="932"/>
        <v>1089335.7542826801</v>
      </c>
      <c r="BH1714" s="15"/>
      <c r="BI1714" s="15"/>
    </row>
    <row r="1715" spans="1:61" ht="11.25" x14ac:dyDescent="0.2">
      <c r="A1715" s="60">
        <v>62277</v>
      </c>
      <c r="B1715" s="20"/>
      <c r="C1715" s="20">
        <v>1</v>
      </c>
      <c r="D1715" s="20">
        <f t="shared" si="918"/>
        <v>6</v>
      </c>
      <c r="E1715" s="47">
        <f t="shared" si="933"/>
        <v>4</v>
      </c>
      <c r="F1715" s="47">
        <f t="shared" si="934"/>
        <v>64</v>
      </c>
      <c r="G1715" s="61" t="s">
        <v>1795</v>
      </c>
      <c r="H1715" s="61">
        <v>2723</v>
      </c>
      <c r="I1715" s="48"/>
      <c r="J1715" s="29">
        <f t="shared" si="919"/>
        <v>4389.313432835821</v>
      </c>
      <c r="K1715" s="125">
        <v>188193.65099667772</v>
      </c>
      <c r="L1715" s="125">
        <v>516097.25129568105</v>
      </c>
      <c r="M1715" s="125">
        <v>37150</v>
      </c>
      <c r="N1715" s="126">
        <f t="shared" si="901"/>
        <v>373927.35672292358</v>
      </c>
      <c r="O1715" s="126">
        <f t="shared" ca="1" si="902"/>
        <v>797009.5684204892</v>
      </c>
      <c r="P1715" s="126">
        <f t="shared" ca="1" si="903"/>
        <v>126925</v>
      </c>
      <c r="Q1715" s="49">
        <f t="shared" si="920"/>
        <v>1</v>
      </c>
      <c r="R1715" s="49">
        <f t="shared" si="921"/>
        <v>0</v>
      </c>
      <c r="S1715" s="49">
        <f ca="1">OFFSET(V!$B$7,D1715,Q1715)*H1715</f>
        <v>21402.780000000002</v>
      </c>
      <c r="T1715" s="49">
        <f ca="1">IF(R1715&gt;0,OFFSET(V!$I$7,D1715,R1715)*IF(R1715=1,H1715-9300,IF(R1715=2,H1715-18000,IF(R1715=3,H1715-45000,0))),0)</f>
        <v>0</v>
      </c>
      <c r="U1715" s="49">
        <f>IF(AND(I1715=1,H1715&gt;20000,H1715&lt;=45000),H1715*V!$G$7,0)+IF(AND(I1715=1,H1715&gt;45000,H1715&lt;=50000),V!$G$7/5000*(50000-H1715)*H1715,0)</f>
        <v>0</v>
      </c>
      <c r="V1715" s="50">
        <f t="shared" ca="1" si="904"/>
        <v>21402.780000000002</v>
      </c>
      <c r="W1715" s="51">
        <v>0</v>
      </c>
      <c r="X1715" s="51">
        <v>0</v>
      </c>
      <c r="Y1715" s="52">
        <v>0</v>
      </c>
      <c r="Z1715" s="52">
        <v>1.4589015105885735E-3</v>
      </c>
      <c r="AA1715" s="52">
        <v>14237</v>
      </c>
      <c r="AB1715" s="138">
        <f t="shared" si="922"/>
        <v>13237</v>
      </c>
      <c r="AC1715" s="52">
        <v>74160.384139388363</v>
      </c>
      <c r="AD1715" s="138">
        <f t="shared" si="905"/>
        <v>0</v>
      </c>
      <c r="AE1715" s="138">
        <f t="shared" si="906"/>
        <v>2723</v>
      </c>
      <c r="AF1715" s="138">
        <f t="shared" si="907"/>
        <v>0</v>
      </c>
      <c r="AG1715" s="138">
        <f t="shared" si="908"/>
        <v>0</v>
      </c>
      <c r="AH1715" s="29"/>
      <c r="AI1715" s="29"/>
      <c r="AJ1715" s="15"/>
      <c r="AK1715" s="51">
        <f t="shared" ca="1" si="909"/>
        <v>1802756.4618468408</v>
      </c>
      <c r="AL1715" s="15">
        <f t="shared" ca="1" si="910"/>
        <v>1951084.2418468408</v>
      </c>
      <c r="AM1715" s="49">
        <f t="shared" ca="1" si="911"/>
        <v>11942.893951188958</v>
      </c>
      <c r="AN1715" s="49">
        <f t="shared" ca="1" si="912"/>
        <v>0</v>
      </c>
      <c r="AO1715" s="15"/>
      <c r="AP1715" s="49">
        <f t="shared" ca="1" si="913"/>
        <v>43154.254139108147</v>
      </c>
      <c r="AQ1715" s="15">
        <f t="shared" si="923"/>
        <v>74160.384139388363</v>
      </c>
      <c r="AR1715" s="15">
        <f t="shared" si="924"/>
        <v>0</v>
      </c>
      <c r="AS1715" s="15"/>
      <c r="AT1715" s="15"/>
      <c r="AU1715" s="51">
        <f t="shared" si="914"/>
        <v>6618.5</v>
      </c>
      <c r="AV1715" s="51">
        <f t="shared" ca="1" si="915"/>
        <v>44443.376388364777</v>
      </c>
      <c r="AW1715" s="51">
        <f t="shared" ca="1" si="925"/>
        <v>0</v>
      </c>
      <c r="AX1715" s="15">
        <f t="shared" ca="1" si="926"/>
        <v>20055.746388084561</v>
      </c>
      <c r="AY1715" s="51">
        <f t="shared" ca="1" si="927"/>
        <v>-706.33653917236052</v>
      </c>
      <c r="AZ1715" s="52">
        <f t="shared" ca="1" si="916"/>
        <v>0</v>
      </c>
      <c r="BA1715" s="52">
        <f t="shared" ca="1" si="917"/>
        <v>0</v>
      </c>
      <c r="BB1715" s="52">
        <f t="shared" si="928"/>
        <v>0</v>
      </c>
      <c r="BC1715" s="39">
        <f t="shared" si="929"/>
        <v>0</v>
      </c>
      <c r="BD1715" s="51">
        <f t="shared" ca="1" si="930"/>
        <v>0</v>
      </c>
      <c r="BE1715" s="15">
        <f t="shared" ca="1" si="931"/>
        <v>93509.79398830056</v>
      </c>
      <c r="BF1715" s="62">
        <v>-60273.007357874463</v>
      </c>
      <c r="BG1715" s="15">
        <f t="shared" ca="1" si="932"/>
        <v>1996263.9224284559</v>
      </c>
      <c r="BH1715" s="15"/>
      <c r="BI1715" s="15"/>
    </row>
    <row r="1716" spans="1:61" ht="11.25" x14ac:dyDescent="0.2">
      <c r="A1716" s="60">
        <v>62278</v>
      </c>
      <c r="B1716" s="20"/>
      <c r="C1716" s="20">
        <v>1</v>
      </c>
      <c r="D1716" s="20">
        <f t="shared" si="918"/>
        <v>6</v>
      </c>
      <c r="E1716" s="47">
        <f t="shared" si="933"/>
        <v>4</v>
      </c>
      <c r="F1716" s="47">
        <f t="shared" si="934"/>
        <v>64</v>
      </c>
      <c r="G1716" s="61" t="s">
        <v>1796</v>
      </c>
      <c r="H1716" s="61">
        <v>4819</v>
      </c>
      <c r="I1716" s="48"/>
      <c r="J1716" s="29">
        <f t="shared" si="919"/>
        <v>7767.940298507463</v>
      </c>
      <c r="K1716" s="125">
        <v>279049.5</v>
      </c>
      <c r="L1716" s="125">
        <v>452883.79000000004</v>
      </c>
      <c r="M1716" s="125">
        <v>154073</v>
      </c>
      <c r="N1716" s="126">
        <f t="shared" si="901"/>
        <v>531613.31810000003</v>
      </c>
      <c r="O1716" s="126">
        <f t="shared" ca="1" si="902"/>
        <v>1410499.122371773</v>
      </c>
      <c r="P1716" s="126">
        <f t="shared" ca="1" si="903"/>
        <v>263666</v>
      </c>
      <c r="Q1716" s="49">
        <f t="shared" si="920"/>
        <v>1</v>
      </c>
      <c r="R1716" s="49">
        <f t="shared" si="921"/>
        <v>0</v>
      </c>
      <c r="S1716" s="49">
        <f ca="1">OFFSET(V!$B$7,D1716,Q1716)*H1716</f>
        <v>37877.340000000004</v>
      </c>
      <c r="T1716" s="49">
        <f ca="1">IF(R1716&gt;0,OFFSET(V!$I$7,D1716,R1716)*IF(R1716=1,H1716-9300,IF(R1716=2,H1716-18000,IF(R1716=3,H1716-45000,0))),0)</f>
        <v>0</v>
      </c>
      <c r="U1716" s="49">
        <f>IF(AND(I1716=1,H1716&gt;20000,H1716&lt;=45000),H1716*V!$G$7,0)+IF(AND(I1716=1,H1716&gt;45000,H1716&lt;=50000),V!$G$7/5000*(50000-H1716)*H1716,0)</f>
        <v>0</v>
      </c>
      <c r="V1716" s="50">
        <f t="shared" ca="1" si="904"/>
        <v>37877.340000000004</v>
      </c>
      <c r="W1716" s="51">
        <v>0</v>
      </c>
      <c r="X1716" s="51">
        <v>0</v>
      </c>
      <c r="Y1716" s="52">
        <v>0</v>
      </c>
      <c r="Z1716" s="52">
        <v>2.3618158800095697E-3</v>
      </c>
      <c r="AA1716" s="52">
        <v>10381</v>
      </c>
      <c r="AB1716" s="138">
        <f t="shared" si="922"/>
        <v>9381</v>
      </c>
      <c r="AC1716" s="52">
        <v>120058.2572961722</v>
      </c>
      <c r="AD1716" s="138">
        <f t="shared" si="905"/>
        <v>0</v>
      </c>
      <c r="AE1716" s="138">
        <f t="shared" si="906"/>
        <v>4819</v>
      </c>
      <c r="AF1716" s="138">
        <f t="shared" si="907"/>
        <v>0</v>
      </c>
      <c r="AG1716" s="138">
        <f t="shared" si="908"/>
        <v>0</v>
      </c>
      <c r="AH1716" s="29"/>
      <c r="AI1716" s="29"/>
      <c r="AJ1716" s="15"/>
      <c r="AK1716" s="51">
        <f t="shared" ca="1" si="909"/>
        <v>3190408.8834520481</v>
      </c>
      <c r="AL1716" s="15">
        <f t="shared" ca="1" si="910"/>
        <v>3491952.2234520479</v>
      </c>
      <c r="AM1716" s="49">
        <f t="shared" ca="1" si="911"/>
        <v>21135.80828159368</v>
      </c>
      <c r="AN1716" s="49">
        <f t="shared" ca="1" si="912"/>
        <v>0</v>
      </c>
      <c r="AO1716" s="15"/>
      <c r="AP1716" s="49">
        <f t="shared" ca="1" si="913"/>
        <v>69862.428667028493</v>
      </c>
      <c r="AQ1716" s="15">
        <f t="shared" si="923"/>
        <v>120058.2572961722</v>
      </c>
      <c r="AR1716" s="15">
        <f t="shared" si="924"/>
        <v>0</v>
      </c>
      <c r="AS1716" s="15"/>
      <c r="AT1716" s="15"/>
      <c r="AU1716" s="51">
        <f t="shared" si="914"/>
        <v>4690.5</v>
      </c>
      <c r="AV1716" s="51">
        <f t="shared" ca="1" si="915"/>
        <v>78653.187960165218</v>
      </c>
      <c r="AW1716" s="51">
        <f t="shared" ca="1" si="925"/>
        <v>0</v>
      </c>
      <c r="AX1716" s="15">
        <f t="shared" ca="1" si="926"/>
        <v>33147.859331021493</v>
      </c>
      <c r="AY1716" s="51">
        <f t="shared" ca="1" si="927"/>
        <v>-1167.4232306186479</v>
      </c>
      <c r="AZ1716" s="52">
        <f t="shared" ca="1" si="916"/>
        <v>0</v>
      </c>
      <c r="BA1716" s="52">
        <f t="shared" ca="1" si="917"/>
        <v>0</v>
      </c>
      <c r="BB1716" s="52">
        <f t="shared" si="928"/>
        <v>0</v>
      </c>
      <c r="BC1716" s="39">
        <f t="shared" si="929"/>
        <v>0</v>
      </c>
      <c r="BD1716" s="51">
        <f t="shared" ca="1" si="930"/>
        <v>0</v>
      </c>
      <c r="BE1716" s="15">
        <f t="shared" ca="1" si="931"/>
        <v>152038.69339657505</v>
      </c>
      <c r="BF1716" s="62">
        <v>-93803.191492780941</v>
      </c>
      <c r="BG1716" s="15">
        <f t="shared" ca="1" si="932"/>
        <v>3571323.5336374352</v>
      </c>
      <c r="BH1716" s="15"/>
      <c r="BI1716" s="15"/>
    </row>
    <row r="1717" spans="1:61" ht="11.25" x14ac:dyDescent="0.2">
      <c r="A1717" s="60">
        <v>62279</v>
      </c>
      <c r="B1717" s="20"/>
      <c r="C1717" s="20">
        <v>1</v>
      </c>
      <c r="D1717" s="20">
        <f t="shared" si="918"/>
        <v>6</v>
      </c>
      <c r="E1717" s="47">
        <f t="shared" si="933"/>
        <v>3</v>
      </c>
      <c r="F1717" s="47">
        <f t="shared" si="934"/>
        <v>63</v>
      </c>
      <c r="G1717" s="61" t="s">
        <v>1797</v>
      </c>
      <c r="H1717" s="61">
        <v>1565</v>
      </c>
      <c r="I1717" s="48"/>
      <c r="J1717" s="29">
        <f t="shared" si="919"/>
        <v>2522.686567164179</v>
      </c>
      <c r="K1717" s="125">
        <v>105098.80000000002</v>
      </c>
      <c r="L1717" s="125">
        <v>130053.59</v>
      </c>
      <c r="M1717" s="125">
        <v>55830</v>
      </c>
      <c r="N1717" s="126">
        <f t="shared" si="901"/>
        <v>182222.03610000003</v>
      </c>
      <c r="O1717" s="126">
        <f t="shared" ca="1" si="902"/>
        <v>458068.29767832009</v>
      </c>
      <c r="P1717" s="126">
        <f t="shared" ca="1" si="903"/>
        <v>82754</v>
      </c>
      <c r="Q1717" s="49">
        <f t="shared" si="920"/>
        <v>1</v>
      </c>
      <c r="R1717" s="49">
        <f t="shared" si="921"/>
        <v>0</v>
      </c>
      <c r="S1717" s="49">
        <f ca="1">OFFSET(V!$B$7,D1717,Q1717)*H1717</f>
        <v>12300.9</v>
      </c>
      <c r="T1717" s="49">
        <f ca="1">IF(R1717&gt;0,OFFSET(V!$I$7,D1717,R1717)*IF(R1717=1,H1717-9300,IF(R1717=2,H1717-18000,IF(R1717=3,H1717-45000,0))),0)</f>
        <v>0</v>
      </c>
      <c r="U1717" s="49">
        <f>IF(AND(I1717=1,H1717&gt;20000,H1717&lt;=45000),H1717*V!$G$7,0)+IF(AND(I1717=1,H1717&gt;45000,H1717&lt;=50000),V!$G$7/5000*(50000-H1717)*H1717,0)</f>
        <v>0</v>
      </c>
      <c r="V1717" s="50">
        <f t="shared" ca="1" si="904"/>
        <v>12300.9</v>
      </c>
      <c r="W1717" s="51">
        <v>0</v>
      </c>
      <c r="X1717" s="51">
        <v>0</v>
      </c>
      <c r="Y1717" s="52">
        <v>0</v>
      </c>
      <c r="Z1717" s="52">
        <v>1.5796017634055709E-3</v>
      </c>
      <c r="AA1717" s="52">
        <v>27146</v>
      </c>
      <c r="AB1717" s="138">
        <f t="shared" si="922"/>
        <v>26146</v>
      </c>
      <c r="AC1717" s="52">
        <v>80295.943702294433</v>
      </c>
      <c r="AD1717" s="138">
        <f t="shared" si="905"/>
        <v>0</v>
      </c>
      <c r="AE1717" s="138">
        <f t="shared" si="906"/>
        <v>1565</v>
      </c>
      <c r="AF1717" s="138">
        <f t="shared" si="907"/>
        <v>0</v>
      </c>
      <c r="AG1717" s="138">
        <f t="shared" si="908"/>
        <v>0</v>
      </c>
      <c r="AH1717" s="29"/>
      <c r="AI1717" s="29"/>
      <c r="AJ1717" s="15"/>
      <c r="AK1717" s="51">
        <f t="shared" ca="1" si="909"/>
        <v>1036104.9808264069</v>
      </c>
      <c r="AL1717" s="15">
        <f t="shared" ca="1" si="910"/>
        <v>1131159.8808264066</v>
      </c>
      <c r="AM1717" s="49">
        <f t="shared" ca="1" si="911"/>
        <v>6863.9842209367307</v>
      </c>
      <c r="AN1717" s="49">
        <f t="shared" ca="1" si="912"/>
        <v>0</v>
      </c>
      <c r="AO1717" s="15"/>
      <c r="AP1717" s="49">
        <f t="shared" ca="1" si="913"/>
        <v>46724.563270269391</v>
      </c>
      <c r="AQ1717" s="15">
        <f t="shared" si="923"/>
        <v>80295.943702294433</v>
      </c>
      <c r="AR1717" s="15">
        <f t="shared" si="924"/>
        <v>0</v>
      </c>
      <c r="AS1717" s="15"/>
      <c r="AT1717" s="15"/>
      <c r="AU1717" s="51">
        <f t="shared" si="914"/>
        <v>13073</v>
      </c>
      <c r="AV1717" s="51">
        <f t="shared" ca="1" si="915"/>
        <v>25543.108353944503</v>
      </c>
      <c r="AW1717" s="51">
        <f t="shared" ca="1" si="925"/>
        <v>0</v>
      </c>
      <c r="AX1717" s="15">
        <f t="shared" ca="1" si="926"/>
        <v>5044.7279219194606</v>
      </c>
      <c r="AY1717" s="51">
        <f t="shared" ca="1" si="927"/>
        <v>-177.6685640356803</v>
      </c>
      <c r="AZ1717" s="52">
        <f t="shared" ca="1" si="916"/>
        <v>0</v>
      </c>
      <c r="BA1717" s="52">
        <f t="shared" ca="1" si="917"/>
        <v>0</v>
      </c>
      <c r="BB1717" s="52">
        <f t="shared" si="928"/>
        <v>0</v>
      </c>
      <c r="BC1717" s="39">
        <f t="shared" si="929"/>
        <v>0</v>
      </c>
      <c r="BD1717" s="51">
        <f t="shared" ca="1" si="930"/>
        <v>0</v>
      </c>
      <c r="BE1717" s="15">
        <f t="shared" ca="1" si="931"/>
        <v>85163.00306017822</v>
      </c>
      <c r="BF1717" s="62">
        <v>-32477.635705439156</v>
      </c>
      <c r="BG1717" s="15">
        <f t="shared" ca="1" si="932"/>
        <v>1190709.2324020823</v>
      </c>
      <c r="BH1717" s="15"/>
      <c r="BI1717" s="15"/>
    </row>
    <row r="1718" spans="1:61" ht="11.25" x14ac:dyDescent="0.2">
      <c r="A1718" s="60">
        <v>62311</v>
      </c>
      <c r="B1718" s="20"/>
      <c r="C1718" s="20">
        <v>1</v>
      </c>
      <c r="D1718" s="20">
        <f t="shared" si="918"/>
        <v>6</v>
      </c>
      <c r="E1718" s="47">
        <f t="shared" si="933"/>
        <v>3</v>
      </c>
      <c r="F1718" s="47">
        <f t="shared" si="934"/>
        <v>63</v>
      </c>
      <c r="G1718" s="61" t="s">
        <v>1798</v>
      </c>
      <c r="H1718" s="61">
        <v>1343</v>
      </c>
      <c r="I1718" s="48"/>
      <c r="J1718" s="29">
        <f t="shared" si="919"/>
        <v>2164.8358208955224</v>
      </c>
      <c r="K1718" s="125">
        <v>66075</v>
      </c>
      <c r="L1718" s="125">
        <v>219062.81</v>
      </c>
      <c r="M1718" s="125">
        <v>0</v>
      </c>
      <c r="N1718" s="126">
        <f t="shared" si="901"/>
        <v>133008.49590000001</v>
      </c>
      <c r="O1718" s="126">
        <f t="shared" ca="1" si="902"/>
        <v>393089.91934951046</v>
      </c>
      <c r="P1718" s="126">
        <f t="shared" ca="1" si="903"/>
        <v>78024</v>
      </c>
      <c r="Q1718" s="49">
        <f t="shared" si="920"/>
        <v>1</v>
      </c>
      <c r="R1718" s="49">
        <f t="shared" si="921"/>
        <v>0</v>
      </c>
      <c r="S1718" s="49">
        <f ca="1">OFFSET(V!$B$7,D1718,Q1718)*H1718</f>
        <v>10555.98</v>
      </c>
      <c r="T1718" s="49">
        <f ca="1">IF(R1718&gt;0,OFFSET(V!$I$7,D1718,R1718)*IF(R1718=1,H1718-9300,IF(R1718=2,H1718-18000,IF(R1718=3,H1718-45000,0))),0)</f>
        <v>0</v>
      </c>
      <c r="U1718" s="49">
        <f>IF(AND(I1718=1,H1718&gt;20000,H1718&lt;=45000),H1718*V!$G$7,0)+IF(AND(I1718=1,H1718&gt;45000,H1718&lt;=50000),V!$G$7/5000*(50000-H1718)*H1718,0)</f>
        <v>0</v>
      </c>
      <c r="V1718" s="50">
        <f t="shared" ca="1" si="904"/>
        <v>10555.98</v>
      </c>
      <c r="W1718" s="51">
        <v>0</v>
      </c>
      <c r="X1718" s="51">
        <v>0</v>
      </c>
      <c r="Y1718" s="52">
        <v>0</v>
      </c>
      <c r="Z1718" s="52">
        <v>4.0125795040228505E-4</v>
      </c>
      <c r="AA1718" s="52">
        <v>0</v>
      </c>
      <c r="AB1718" s="138">
        <f t="shared" si="922"/>
        <v>0</v>
      </c>
      <c r="AC1718" s="52">
        <v>20397.157398796495</v>
      </c>
      <c r="AD1718" s="138">
        <f t="shared" si="905"/>
        <v>0</v>
      </c>
      <c r="AE1718" s="138">
        <f t="shared" si="906"/>
        <v>1343</v>
      </c>
      <c r="AF1718" s="138">
        <f t="shared" si="907"/>
        <v>0</v>
      </c>
      <c r="AG1718" s="138">
        <f t="shared" si="908"/>
        <v>0</v>
      </c>
      <c r="AH1718" s="29"/>
      <c r="AI1718" s="29"/>
      <c r="AJ1718" s="15"/>
      <c r="AK1718" s="51">
        <f t="shared" ca="1" si="909"/>
        <v>889130.34456860344</v>
      </c>
      <c r="AL1718" s="15">
        <f t="shared" ca="1" si="910"/>
        <v>977710.32456860342</v>
      </c>
      <c r="AM1718" s="49">
        <f t="shared" ca="1" si="911"/>
        <v>5890.3072260179106</v>
      </c>
      <c r="AN1718" s="49">
        <f t="shared" ca="1" si="912"/>
        <v>0</v>
      </c>
      <c r="AO1718" s="15"/>
      <c r="AP1718" s="49">
        <f t="shared" ca="1" si="913"/>
        <v>11869.195721109349</v>
      </c>
      <c r="AQ1718" s="15">
        <f t="shared" si="923"/>
        <v>20397.157398796495</v>
      </c>
      <c r="AR1718" s="15">
        <f t="shared" si="924"/>
        <v>0</v>
      </c>
      <c r="AS1718" s="15"/>
      <c r="AT1718" s="15"/>
      <c r="AU1718" s="51">
        <f t="shared" si="914"/>
        <v>0</v>
      </c>
      <c r="AV1718" s="51">
        <f t="shared" ca="1" si="915"/>
        <v>21919.740906931289</v>
      </c>
      <c r="AW1718" s="51">
        <f t="shared" ca="1" si="925"/>
        <v>0</v>
      </c>
      <c r="AX1718" s="15">
        <f t="shared" ca="1" si="926"/>
        <v>13391.779229244145</v>
      </c>
      <c r="AY1718" s="51">
        <f t="shared" ca="1" si="927"/>
        <v>-471.64053688694503</v>
      </c>
      <c r="AZ1718" s="52">
        <f t="shared" ca="1" si="916"/>
        <v>0</v>
      </c>
      <c r="BA1718" s="52">
        <f t="shared" ca="1" si="917"/>
        <v>0</v>
      </c>
      <c r="BB1718" s="52">
        <f t="shared" si="928"/>
        <v>0</v>
      </c>
      <c r="BC1718" s="39">
        <f t="shared" si="929"/>
        <v>0</v>
      </c>
      <c r="BD1718" s="51">
        <f t="shared" ca="1" si="930"/>
        <v>0</v>
      </c>
      <c r="BE1718" s="15">
        <f t="shared" ca="1" si="931"/>
        <v>33317.296091153694</v>
      </c>
      <c r="BF1718" s="62">
        <v>-27524.213695101011</v>
      </c>
      <c r="BG1718" s="15">
        <f t="shared" ca="1" si="932"/>
        <v>989393.71419067401</v>
      </c>
      <c r="BH1718" s="15"/>
      <c r="BI1718" s="15"/>
    </row>
    <row r="1719" spans="1:61" ht="11.25" x14ac:dyDescent="0.2">
      <c r="A1719" s="60">
        <v>62314</v>
      </c>
      <c r="B1719" s="20"/>
      <c r="C1719" s="20">
        <v>1</v>
      </c>
      <c r="D1719" s="20">
        <f t="shared" si="918"/>
        <v>6</v>
      </c>
      <c r="E1719" s="47">
        <f t="shared" si="933"/>
        <v>3</v>
      </c>
      <c r="F1719" s="47">
        <f t="shared" si="934"/>
        <v>63</v>
      </c>
      <c r="G1719" s="61" t="s">
        <v>1799</v>
      </c>
      <c r="H1719" s="61">
        <v>1243</v>
      </c>
      <c r="I1719" s="48"/>
      <c r="J1719" s="29">
        <f t="shared" si="919"/>
        <v>2003.641791044776</v>
      </c>
      <c r="K1719" s="125">
        <v>55485</v>
      </c>
      <c r="L1719" s="125">
        <v>20103.650000000001</v>
      </c>
      <c r="M1719" s="125">
        <v>43498</v>
      </c>
      <c r="N1719" s="126">
        <f t="shared" si="901"/>
        <v>91287.623500000002</v>
      </c>
      <c r="O1719" s="126">
        <f t="shared" ca="1" si="902"/>
        <v>363820.37956175837</v>
      </c>
      <c r="P1719" s="126">
        <f t="shared" ca="1" si="903"/>
        <v>81760</v>
      </c>
      <c r="Q1719" s="49">
        <f t="shared" si="920"/>
        <v>1</v>
      </c>
      <c r="R1719" s="49">
        <f t="shared" si="921"/>
        <v>0</v>
      </c>
      <c r="S1719" s="49">
        <f ca="1">OFFSET(V!$B$7,D1719,Q1719)*H1719</f>
        <v>9769.98</v>
      </c>
      <c r="T1719" s="49">
        <f ca="1">IF(R1719&gt;0,OFFSET(V!$I$7,D1719,R1719)*IF(R1719=1,H1719-9300,IF(R1719=2,H1719-18000,IF(R1719=3,H1719-45000,0))),0)</f>
        <v>0</v>
      </c>
      <c r="U1719" s="49">
        <f>IF(AND(I1719=1,H1719&gt;20000,H1719&lt;=45000),H1719*V!$G$7,0)+IF(AND(I1719=1,H1719&gt;45000,H1719&lt;=50000),V!$G$7/5000*(50000-H1719)*H1719,0)</f>
        <v>0</v>
      </c>
      <c r="V1719" s="50">
        <f t="shared" ca="1" si="904"/>
        <v>9769.98</v>
      </c>
      <c r="W1719" s="51">
        <v>0</v>
      </c>
      <c r="X1719" s="51">
        <v>0</v>
      </c>
      <c r="Y1719" s="52">
        <v>0</v>
      </c>
      <c r="Z1719" s="52">
        <v>3.914512228090831E-4</v>
      </c>
      <c r="AA1719" s="52">
        <v>0</v>
      </c>
      <c r="AB1719" s="138">
        <f t="shared" si="922"/>
        <v>0</v>
      </c>
      <c r="AC1719" s="52">
        <v>19898.651721625189</v>
      </c>
      <c r="AD1719" s="138">
        <f t="shared" si="905"/>
        <v>0</v>
      </c>
      <c r="AE1719" s="138">
        <f t="shared" si="906"/>
        <v>1243</v>
      </c>
      <c r="AF1719" s="138">
        <f t="shared" si="907"/>
        <v>0</v>
      </c>
      <c r="AG1719" s="138">
        <f t="shared" si="908"/>
        <v>0</v>
      </c>
      <c r="AH1719" s="29"/>
      <c r="AI1719" s="29"/>
      <c r="AJ1719" s="15"/>
      <c r="AK1719" s="51">
        <f t="shared" ca="1" si="909"/>
        <v>822925.55346148484</v>
      </c>
      <c r="AL1719" s="15">
        <f t="shared" ca="1" si="910"/>
        <v>914455.53346148483</v>
      </c>
      <c r="AM1719" s="49">
        <f t="shared" ca="1" si="911"/>
        <v>5451.7139850634867</v>
      </c>
      <c r="AN1719" s="49">
        <f t="shared" ca="1" si="912"/>
        <v>0</v>
      </c>
      <c r="AO1719" s="15"/>
      <c r="AP1719" s="49">
        <f t="shared" ca="1" si="913"/>
        <v>11579.113072103586</v>
      </c>
      <c r="AQ1719" s="15">
        <f t="shared" si="923"/>
        <v>19898.651721625189</v>
      </c>
      <c r="AR1719" s="15">
        <f t="shared" si="924"/>
        <v>0</v>
      </c>
      <c r="AS1719" s="15"/>
      <c r="AT1719" s="15"/>
      <c r="AU1719" s="51">
        <f t="shared" si="914"/>
        <v>0</v>
      </c>
      <c r="AV1719" s="51">
        <f t="shared" ca="1" si="915"/>
        <v>20287.593408276687</v>
      </c>
      <c r="AW1719" s="51">
        <f t="shared" ca="1" si="925"/>
        <v>0</v>
      </c>
      <c r="AX1719" s="15">
        <f t="shared" ca="1" si="926"/>
        <v>11968.054758755083</v>
      </c>
      <c r="AY1719" s="51">
        <f t="shared" ca="1" si="927"/>
        <v>-421.49886697543747</v>
      </c>
      <c r="AZ1719" s="52">
        <f t="shared" ca="1" si="916"/>
        <v>0</v>
      </c>
      <c r="BA1719" s="52">
        <f t="shared" ca="1" si="917"/>
        <v>0</v>
      </c>
      <c r="BB1719" s="52">
        <f t="shared" si="928"/>
        <v>0</v>
      </c>
      <c r="BC1719" s="39">
        <f t="shared" si="929"/>
        <v>0</v>
      </c>
      <c r="BD1719" s="51">
        <f t="shared" ca="1" si="930"/>
        <v>0</v>
      </c>
      <c r="BE1719" s="15">
        <f t="shared" ca="1" si="931"/>
        <v>31445.207613404833</v>
      </c>
      <c r="BF1719" s="62">
        <v>-21106.174605153243</v>
      </c>
      <c r="BG1719" s="15">
        <f t="shared" ca="1" si="932"/>
        <v>930246.28045479988</v>
      </c>
      <c r="BH1719" s="15"/>
      <c r="BI1719" s="15"/>
    </row>
    <row r="1720" spans="1:61" ht="11.25" x14ac:dyDescent="0.2">
      <c r="A1720" s="60">
        <v>62326</v>
      </c>
      <c r="B1720" s="20"/>
      <c r="C1720" s="20">
        <v>1</v>
      </c>
      <c r="D1720" s="20">
        <f t="shared" si="918"/>
        <v>6</v>
      </c>
      <c r="E1720" s="47">
        <f t="shared" si="933"/>
        <v>3</v>
      </c>
      <c r="F1720" s="47">
        <f t="shared" si="934"/>
        <v>63</v>
      </c>
      <c r="G1720" s="61" t="s">
        <v>1800</v>
      </c>
      <c r="H1720" s="61">
        <v>1760</v>
      </c>
      <c r="I1720" s="48"/>
      <c r="J1720" s="29">
        <f t="shared" si="919"/>
        <v>2837.0149253731342</v>
      </c>
      <c r="K1720" s="125">
        <v>159515</v>
      </c>
      <c r="L1720" s="125">
        <v>290918.40999999997</v>
      </c>
      <c r="M1720" s="125">
        <v>0</v>
      </c>
      <c r="N1720" s="126">
        <f t="shared" si="901"/>
        <v>228308.97989999998</v>
      </c>
      <c r="O1720" s="126">
        <f t="shared" ca="1" si="902"/>
        <v>515143.90026443661</v>
      </c>
      <c r="P1720" s="126">
        <f t="shared" ca="1" si="903"/>
        <v>86050</v>
      </c>
      <c r="Q1720" s="49">
        <f t="shared" si="920"/>
        <v>1</v>
      </c>
      <c r="R1720" s="49">
        <f t="shared" si="921"/>
        <v>0</v>
      </c>
      <c r="S1720" s="49">
        <f ca="1">OFFSET(V!$B$7,D1720,Q1720)*H1720</f>
        <v>13833.6</v>
      </c>
      <c r="T1720" s="49">
        <f ca="1">IF(R1720&gt;0,OFFSET(V!$I$7,D1720,R1720)*IF(R1720=1,H1720-9300,IF(R1720=2,H1720-18000,IF(R1720=3,H1720-45000,0))),0)</f>
        <v>0</v>
      </c>
      <c r="U1720" s="49">
        <f>IF(AND(I1720=1,H1720&gt;20000,H1720&lt;=45000),H1720*V!$G$7,0)+IF(AND(I1720=1,H1720&gt;45000,H1720&lt;=50000),V!$G$7/5000*(50000-H1720)*H1720,0)</f>
        <v>0</v>
      </c>
      <c r="V1720" s="50">
        <f t="shared" ca="1" si="904"/>
        <v>13833.6</v>
      </c>
      <c r="W1720" s="51">
        <v>0</v>
      </c>
      <c r="X1720" s="51">
        <v>0</v>
      </c>
      <c r="Y1720" s="52">
        <v>8.0785802373899553E-4</v>
      </c>
      <c r="Z1720" s="52">
        <v>1.1154532600227939E-3</v>
      </c>
      <c r="AA1720" s="52">
        <v>8176</v>
      </c>
      <c r="AB1720" s="138">
        <f t="shared" si="922"/>
        <v>7176</v>
      </c>
      <c r="AC1720" s="52">
        <v>56701.868942098925</v>
      </c>
      <c r="AD1720" s="138">
        <f t="shared" si="905"/>
        <v>0</v>
      </c>
      <c r="AE1720" s="138">
        <f t="shared" si="906"/>
        <v>1760</v>
      </c>
      <c r="AF1720" s="138">
        <f t="shared" si="907"/>
        <v>0</v>
      </c>
      <c r="AG1720" s="138">
        <f t="shared" si="908"/>
        <v>0</v>
      </c>
      <c r="AH1720" s="29"/>
      <c r="AI1720" s="29"/>
      <c r="AJ1720" s="15"/>
      <c r="AK1720" s="51">
        <f t="shared" ca="1" si="909"/>
        <v>1165204.3234852883</v>
      </c>
      <c r="AL1720" s="15">
        <f t="shared" ca="1" si="910"/>
        <v>1265087.9234852884</v>
      </c>
      <c r="AM1720" s="49">
        <f t="shared" ca="1" si="911"/>
        <v>7719.2410407978577</v>
      </c>
      <c r="AN1720" s="49">
        <f t="shared" ca="1" si="912"/>
        <v>1120.331454151461</v>
      </c>
      <c r="AO1720" s="15"/>
      <c r="AP1720" s="49">
        <f t="shared" ca="1" si="913"/>
        <v>32995.067257076393</v>
      </c>
      <c r="AQ1720" s="15">
        <f t="shared" si="923"/>
        <v>56701.868942098925</v>
      </c>
      <c r="AR1720" s="15">
        <f t="shared" si="924"/>
        <v>0</v>
      </c>
      <c r="AS1720" s="15"/>
      <c r="AT1720" s="15"/>
      <c r="AU1720" s="51">
        <f t="shared" si="914"/>
        <v>3588</v>
      </c>
      <c r="AV1720" s="51">
        <f t="shared" ca="1" si="915"/>
        <v>28725.795976320973</v>
      </c>
      <c r="AW1720" s="51">
        <f t="shared" ca="1" si="925"/>
        <v>0</v>
      </c>
      <c r="AX1720" s="15">
        <f t="shared" ca="1" si="926"/>
        <v>8606.9942912984407</v>
      </c>
      <c r="AY1720" s="51">
        <f t="shared" ca="1" si="927"/>
        <v>-303.12681676129955</v>
      </c>
      <c r="AZ1720" s="52">
        <f t="shared" ca="1" si="916"/>
        <v>0</v>
      </c>
      <c r="BA1720" s="52">
        <f t="shared" ca="1" si="917"/>
        <v>0</v>
      </c>
      <c r="BB1720" s="52">
        <f t="shared" si="928"/>
        <v>0</v>
      </c>
      <c r="BC1720" s="39">
        <f t="shared" si="929"/>
        <v>0</v>
      </c>
      <c r="BD1720" s="51">
        <f t="shared" ca="1" si="930"/>
        <v>0</v>
      </c>
      <c r="BE1720" s="15">
        <f t="shared" ca="1" si="931"/>
        <v>65005.736416636064</v>
      </c>
      <c r="BF1720" s="62">
        <v>-41742.002154962945</v>
      </c>
      <c r="BG1720" s="15">
        <f t="shared" ca="1" si="932"/>
        <v>1297191.230241911</v>
      </c>
      <c r="BH1720" s="15"/>
      <c r="BI1720" s="15"/>
    </row>
    <row r="1721" spans="1:61" ht="11.25" x14ac:dyDescent="0.2">
      <c r="A1721" s="60">
        <v>62330</v>
      </c>
      <c r="B1721" s="20"/>
      <c r="C1721" s="20">
        <v>1</v>
      </c>
      <c r="D1721" s="20">
        <f t="shared" si="918"/>
        <v>6</v>
      </c>
      <c r="E1721" s="47">
        <f t="shared" si="933"/>
        <v>3</v>
      </c>
      <c r="F1721" s="47">
        <f t="shared" si="934"/>
        <v>63</v>
      </c>
      <c r="G1721" s="61" t="s">
        <v>1801</v>
      </c>
      <c r="H1721" s="61">
        <v>1673</v>
      </c>
      <c r="I1721" s="48"/>
      <c r="J1721" s="29">
        <f t="shared" si="919"/>
        <v>2696.7761194029849</v>
      </c>
      <c r="K1721" s="125">
        <v>92650</v>
      </c>
      <c r="L1721" s="125">
        <v>144571.79999999999</v>
      </c>
      <c r="M1721" s="125">
        <v>31878</v>
      </c>
      <c r="N1721" s="126">
        <f t="shared" si="901"/>
        <v>154969.00200000001</v>
      </c>
      <c r="O1721" s="126">
        <f t="shared" ca="1" si="902"/>
        <v>489679.40064909233</v>
      </c>
      <c r="P1721" s="126">
        <f t="shared" ca="1" si="903"/>
        <v>100413</v>
      </c>
      <c r="Q1721" s="49">
        <f t="shared" si="920"/>
        <v>1</v>
      </c>
      <c r="R1721" s="49">
        <f t="shared" si="921"/>
        <v>0</v>
      </c>
      <c r="S1721" s="49">
        <f ca="1">OFFSET(V!$B$7,D1721,Q1721)*H1721</f>
        <v>13149.78</v>
      </c>
      <c r="T1721" s="49">
        <f ca="1">IF(R1721&gt;0,OFFSET(V!$I$7,D1721,R1721)*IF(R1721=1,H1721-9300,IF(R1721=2,H1721-18000,IF(R1721=3,H1721-45000,0))),0)</f>
        <v>0</v>
      </c>
      <c r="U1721" s="49">
        <f>IF(AND(I1721=1,H1721&gt;20000,H1721&lt;=45000),H1721*V!$G$7,0)+IF(AND(I1721=1,H1721&gt;45000,H1721&lt;=50000),V!$G$7/5000*(50000-H1721)*H1721,0)</f>
        <v>0</v>
      </c>
      <c r="V1721" s="50">
        <f t="shared" ca="1" si="904"/>
        <v>13149.78</v>
      </c>
      <c r="W1721" s="51">
        <v>0</v>
      </c>
      <c r="X1721" s="51">
        <v>0</v>
      </c>
      <c r="Y1721" s="52">
        <v>0</v>
      </c>
      <c r="Z1721" s="52">
        <v>5.5856263196927191E-4</v>
      </c>
      <c r="AA1721" s="52">
        <v>0</v>
      </c>
      <c r="AB1721" s="138">
        <f t="shared" si="922"/>
        <v>0</v>
      </c>
      <c r="AC1721" s="52">
        <v>28393.430983588049</v>
      </c>
      <c r="AD1721" s="138">
        <f t="shared" si="905"/>
        <v>0</v>
      </c>
      <c r="AE1721" s="138">
        <f t="shared" si="906"/>
        <v>1673</v>
      </c>
      <c r="AF1721" s="138">
        <f t="shared" si="907"/>
        <v>0</v>
      </c>
      <c r="AG1721" s="138">
        <f t="shared" si="908"/>
        <v>0</v>
      </c>
      <c r="AH1721" s="29"/>
      <c r="AI1721" s="29"/>
      <c r="AJ1721" s="15"/>
      <c r="AK1721" s="51">
        <f t="shared" ca="1" si="909"/>
        <v>1107606.1552220951</v>
      </c>
      <c r="AL1721" s="15">
        <f t="shared" ca="1" si="910"/>
        <v>1221168.9352220951</v>
      </c>
      <c r="AM1721" s="49">
        <f t="shared" ca="1" si="911"/>
        <v>7337.6649211675085</v>
      </c>
      <c r="AN1721" s="49">
        <f t="shared" ca="1" si="912"/>
        <v>0</v>
      </c>
      <c r="AO1721" s="15"/>
      <c r="AP1721" s="49">
        <f t="shared" ca="1" si="913"/>
        <v>16522.262536342518</v>
      </c>
      <c r="AQ1721" s="15">
        <f t="shared" si="923"/>
        <v>28393.430983588049</v>
      </c>
      <c r="AR1721" s="15">
        <f t="shared" si="924"/>
        <v>0</v>
      </c>
      <c r="AS1721" s="15"/>
      <c r="AT1721" s="15"/>
      <c r="AU1721" s="51">
        <f t="shared" si="914"/>
        <v>0</v>
      </c>
      <c r="AV1721" s="51">
        <f t="shared" ca="1" si="915"/>
        <v>27305.827652491473</v>
      </c>
      <c r="AW1721" s="51">
        <f t="shared" ca="1" si="925"/>
        <v>0</v>
      </c>
      <c r="AX1721" s="15">
        <f t="shared" ca="1" si="926"/>
        <v>15434.659205245938</v>
      </c>
      <c r="AY1721" s="51">
        <f t="shared" ca="1" si="927"/>
        <v>-543.58803483949725</v>
      </c>
      <c r="AZ1721" s="52">
        <f t="shared" ca="1" si="916"/>
        <v>0</v>
      </c>
      <c r="BA1721" s="52">
        <f t="shared" ca="1" si="917"/>
        <v>0</v>
      </c>
      <c r="BB1721" s="52">
        <f t="shared" si="928"/>
        <v>0</v>
      </c>
      <c r="BC1721" s="39">
        <f t="shared" si="929"/>
        <v>0</v>
      </c>
      <c r="BD1721" s="51">
        <f t="shared" ca="1" si="930"/>
        <v>0</v>
      </c>
      <c r="BE1721" s="15">
        <f t="shared" ca="1" si="931"/>
        <v>43284.502153994486</v>
      </c>
      <c r="BF1721" s="62">
        <v>-30545.788775452726</v>
      </c>
      <c r="BG1721" s="15">
        <f t="shared" ca="1" si="932"/>
        <v>1241245.3135218045</v>
      </c>
      <c r="BH1721" s="15"/>
      <c r="BI1721" s="15"/>
    </row>
    <row r="1722" spans="1:61" ht="11.25" x14ac:dyDescent="0.2">
      <c r="A1722" s="60">
        <v>62332</v>
      </c>
      <c r="B1722" s="20"/>
      <c r="C1722" s="20">
        <v>1</v>
      </c>
      <c r="D1722" s="20">
        <f t="shared" si="918"/>
        <v>6</v>
      </c>
      <c r="E1722" s="47">
        <f t="shared" si="933"/>
        <v>3</v>
      </c>
      <c r="F1722" s="47">
        <f t="shared" si="934"/>
        <v>63</v>
      </c>
      <c r="G1722" s="61" t="s">
        <v>1802</v>
      </c>
      <c r="H1722" s="61">
        <v>1600</v>
      </c>
      <c r="I1722" s="48"/>
      <c r="J1722" s="29">
        <f t="shared" si="919"/>
        <v>2579.1044776119402</v>
      </c>
      <c r="K1722" s="125">
        <v>75000</v>
      </c>
      <c r="L1722" s="125">
        <v>230962.09</v>
      </c>
      <c r="M1722" s="125">
        <v>0</v>
      </c>
      <c r="N1722" s="126">
        <f t="shared" si="901"/>
        <v>144075.2151</v>
      </c>
      <c r="O1722" s="126">
        <f t="shared" ca="1" si="902"/>
        <v>468312.63660403329</v>
      </c>
      <c r="P1722" s="126">
        <f t="shared" ca="1" si="903"/>
        <v>97271</v>
      </c>
      <c r="Q1722" s="49">
        <f t="shared" si="920"/>
        <v>1</v>
      </c>
      <c r="R1722" s="49">
        <f t="shared" si="921"/>
        <v>0</v>
      </c>
      <c r="S1722" s="49">
        <f ca="1">OFFSET(V!$B$7,D1722,Q1722)*H1722</f>
        <v>12576</v>
      </c>
      <c r="T1722" s="49">
        <f ca="1">IF(R1722&gt;0,OFFSET(V!$I$7,D1722,R1722)*IF(R1722=1,H1722-9300,IF(R1722=2,H1722-18000,IF(R1722=3,H1722-45000,0))),0)</f>
        <v>0</v>
      </c>
      <c r="U1722" s="49">
        <f>IF(AND(I1722=1,H1722&gt;20000,H1722&lt;=45000),H1722*V!$G$7,0)+IF(AND(I1722=1,H1722&gt;45000,H1722&lt;=50000),V!$G$7/5000*(50000-H1722)*H1722,0)</f>
        <v>0</v>
      </c>
      <c r="V1722" s="50">
        <f t="shared" ca="1" si="904"/>
        <v>12576</v>
      </c>
      <c r="W1722" s="51">
        <v>0</v>
      </c>
      <c r="X1722" s="51">
        <v>0</v>
      </c>
      <c r="Y1722" s="52">
        <v>0</v>
      </c>
      <c r="Z1722" s="52">
        <v>7.859832926910078E-4</v>
      </c>
      <c r="AA1722" s="52">
        <v>7896</v>
      </c>
      <c r="AB1722" s="138">
        <f t="shared" si="922"/>
        <v>6896</v>
      </c>
      <c r="AC1722" s="52">
        <v>39953.912234685835</v>
      </c>
      <c r="AD1722" s="138">
        <f t="shared" si="905"/>
        <v>0</v>
      </c>
      <c r="AE1722" s="138">
        <f t="shared" si="906"/>
        <v>1600</v>
      </c>
      <c r="AF1722" s="138">
        <f t="shared" si="907"/>
        <v>0</v>
      </c>
      <c r="AG1722" s="138">
        <f t="shared" si="908"/>
        <v>0</v>
      </c>
      <c r="AH1722" s="29"/>
      <c r="AI1722" s="29"/>
      <c r="AJ1722" s="15"/>
      <c r="AK1722" s="51">
        <f t="shared" ca="1" si="909"/>
        <v>1059276.6577138985</v>
      </c>
      <c r="AL1722" s="15">
        <f t="shared" ca="1" si="910"/>
        <v>1169123.6577138985</v>
      </c>
      <c r="AM1722" s="49">
        <f t="shared" ca="1" si="911"/>
        <v>7017.4918552707795</v>
      </c>
      <c r="AN1722" s="49">
        <f t="shared" ca="1" si="912"/>
        <v>0</v>
      </c>
      <c r="AO1722" s="15"/>
      <c r="AP1722" s="49">
        <f t="shared" ca="1" si="913"/>
        <v>23249.357489661394</v>
      </c>
      <c r="AQ1722" s="15">
        <f t="shared" si="923"/>
        <v>39953.912234685835</v>
      </c>
      <c r="AR1722" s="15">
        <f t="shared" si="924"/>
        <v>0</v>
      </c>
      <c r="AS1722" s="15"/>
      <c r="AT1722" s="15"/>
      <c r="AU1722" s="51">
        <f t="shared" si="914"/>
        <v>3448</v>
      </c>
      <c r="AV1722" s="51">
        <f t="shared" ca="1" si="915"/>
        <v>26114.359978473614</v>
      </c>
      <c r="AW1722" s="51">
        <f t="shared" ca="1" si="925"/>
        <v>0</v>
      </c>
      <c r="AX1722" s="15">
        <f t="shared" ca="1" si="926"/>
        <v>12857.805233449173</v>
      </c>
      <c r="AY1722" s="51">
        <f t="shared" ca="1" si="927"/>
        <v>-452.83468758572246</v>
      </c>
      <c r="AZ1722" s="52">
        <f t="shared" ca="1" si="916"/>
        <v>0</v>
      </c>
      <c r="BA1722" s="52">
        <f t="shared" ca="1" si="917"/>
        <v>0</v>
      </c>
      <c r="BB1722" s="52">
        <f t="shared" si="928"/>
        <v>0</v>
      </c>
      <c r="BC1722" s="39">
        <f t="shared" si="929"/>
        <v>0</v>
      </c>
      <c r="BD1722" s="51">
        <f t="shared" ca="1" si="930"/>
        <v>0</v>
      </c>
      <c r="BE1722" s="15">
        <f t="shared" ca="1" si="931"/>
        <v>52358.882780549284</v>
      </c>
      <c r="BF1722" s="62">
        <v>-31895.326823101528</v>
      </c>
      <c r="BG1722" s="15">
        <f t="shared" ca="1" si="932"/>
        <v>1196604.7055266169</v>
      </c>
      <c r="BH1722" s="15"/>
      <c r="BI1722" s="15"/>
    </row>
    <row r="1723" spans="1:61" ht="11.25" x14ac:dyDescent="0.2">
      <c r="A1723" s="60">
        <v>62335</v>
      </c>
      <c r="B1723" s="20"/>
      <c r="C1723" s="20">
        <v>1</v>
      </c>
      <c r="D1723" s="20">
        <f t="shared" si="918"/>
        <v>6</v>
      </c>
      <c r="E1723" s="47">
        <f t="shared" si="933"/>
        <v>3</v>
      </c>
      <c r="F1723" s="47">
        <f t="shared" si="934"/>
        <v>63</v>
      </c>
      <c r="G1723" s="61" t="s">
        <v>1803</v>
      </c>
      <c r="H1723" s="61">
        <v>1225</v>
      </c>
      <c r="I1723" s="48"/>
      <c r="J1723" s="29">
        <f t="shared" si="919"/>
        <v>1974.6268656716418</v>
      </c>
      <c r="K1723" s="125">
        <v>106885</v>
      </c>
      <c r="L1723" s="125">
        <v>173680.47</v>
      </c>
      <c r="M1723" s="125">
        <v>0</v>
      </c>
      <c r="N1723" s="126">
        <f t="shared" si="901"/>
        <v>144692.5833</v>
      </c>
      <c r="O1723" s="126">
        <f t="shared" ca="1" si="902"/>
        <v>358551.86239996302</v>
      </c>
      <c r="P1723" s="126">
        <f t="shared" ca="1" si="903"/>
        <v>64158</v>
      </c>
      <c r="Q1723" s="49">
        <f t="shared" si="920"/>
        <v>1</v>
      </c>
      <c r="R1723" s="49">
        <f t="shared" si="921"/>
        <v>0</v>
      </c>
      <c r="S1723" s="49">
        <f ca="1">OFFSET(V!$B$7,D1723,Q1723)*H1723</f>
        <v>9628.5</v>
      </c>
      <c r="T1723" s="49">
        <f ca="1">IF(R1723&gt;0,OFFSET(V!$I$7,D1723,R1723)*IF(R1723=1,H1723-9300,IF(R1723=2,H1723-18000,IF(R1723=3,H1723-45000,0))),0)</f>
        <v>0</v>
      </c>
      <c r="U1723" s="49">
        <f>IF(AND(I1723=1,H1723&gt;20000,H1723&lt;=45000),H1723*V!$G$7,0)+IF(AND(I1723=1,H1723&gt;45000,H1723&lt;=50000),V!$G$7/5000*(50000-H1723)*H1723,0)</f>
        <v>0</v>
      </c>
      <c r="V1723" s="50">
        <f t="shared" ca="1" si="904"/>
        <v>9628.5</v>
      </c>
      <c r="W1723" s="51">
        <v>0</v>
      </c>
      <c r="X1723" s="51">
        <v>0</v>
      </c>
      <c r="Y1723" s="52">
        <v>2.893283812208961E-4</v>
      </c>
      <c r="Z1723" s="52">
        <v>1.5153332000804095E-3</v>
      </c>
      <c r="AA1723" s="52">
        <v>24283</v>
      </c>
      <c r="AB1723" s="138">
        <f t="shared" si="922"/>
        <v>23283</v>
      </c>
      <c r="AC1723" s="52">
        <v>77028.977899813544</v>
      </c>
      <c r="AD1723" s="138">
        <f t="shared" si="905"/>
        <v>0</v>
      </c>
      <c r="AE1723" s="138">
        <f t="shared" si="906"/>
        <v>1225</v>
      </c>
      <c r="AF1723" s="138">
        <f t="shared" si="907"/>
        <v>0</v>
      </c>
      <c r="AG1723" s="138">
        <f t="shared" si="908"/>
        <v>0</v>
      </c>
      <c r="AH1723" s="29"/>
      <c r="AI1723" s="29"/>
      <c r="AJ1723" s="15"/>
      <c r="AK1723" s="51">
        <f t="shared" ca="1" si="909"/>
        <v>811008.69106220349</v>
      </c>
      <c r="AL1723" s="15">
        <f t="shared" ca="1" si="910"/>
        <v>884795.19106220349</v>
      </c>
      <c r="AM1723" s="49">
        <f t="shared" ca="1" si="911"/>
        <v>5372.7672016916904</v>
      </c>
      <c r="AN1723" s="49">
        <f t="shared" ca="1" si="912"/>
        <v>401.23843117911497</v>
      </c>
      <c r="AO1723" s="15"/>
      <c r="AP1723" s="49">
        <f t="shared" ca="1" si="913"/>
        <v>44823.501481821128</v>
      </c>
      <c r="AQ1723" s="15">
        <f t="shared" si="923"/>
        <v>77028.977899813544</v>
      </c>
      <c r="AR1723" s="15">
        <f t="shared" si="924"/>
        <v>0</v>
      </c>
      <c r="AS1723" s="15"/>
      <c r="AT1723" s="15"/>
      <c r="AU1723" s="51">
        <f t="shared" si="914"/>
        <v>11641.5</v>
      </c>
      <c r="AV1723" s="51">
        <f t="shared" ca="1" si="915"/>
        <v>19993.806858518859</v>
      </c>
      <c r="AW1723" s="51">
        <f t="shared" ca="1" si="925"/>
        <v>0</v>
      </c>
      <c r="AX1723" s="15">
        <f t="shared" ca="1" si="926"/>
        <v>0</v>
      </c>
      <c r="AY1723" s="51">
        <f t="shared" ca="1" si="927"/>
        <v>0</v>
      </c>
      <c r="AZ1723" s="52">
        <f t="shared" ca="1" si="916"/>
        <v>0</v>
      </c>
      <c r="BA1723" s="52">
        <f t="shared" ca="1" si="917"/>
        <v>0</v>
      </c>
      <c r="BB1723" s="52">
        <f t="shared" si="928"/>
        <v>0</v>
      </c>
      <c r="BC1723" s="39">
        <f t="shared" si="929"/>
        <v>0</v>
      </c>
      <c r="BD1723" s="51">
        <f t="shared" ca="1" si="930"/>
        <v>0</v>
      </c>
      <c r="BE1723" s="15">
        <f t="shared" ca="1" si="931"/>
        <v>76458.80834033998</v>
      </c>
      <c r="BF1723" s="62">
        <v>-28710.714167981056</v>
      </c>
      <c r="BG1723" s="15">
        <f t="shared" ca="1" si="932"/>
        <v>938317.29086743307</v>
      </c>
      <c r="BH1723" s="15"/>
      <c r="BI1723" s="15"/>
    </row>
    <row r="1724" spans="1:61" ht="11.25" x14ac:dyDescent="0.2">
      <c r="A1724" s="60">
        <v>62343</v>
      </c>
      <c r="B1724" s="20"/>
      <c r="C1724" s="20">
        <v>1</v>
      </c>
      <c r="D1724" s="20">
        <f t="shared" si="918"/>
        <v>6</v>
      </c>
      <c r="E1724" s="47">
        <f t="shared" si="933"/>
        <v>3</v>
      </c>
      <c r="F1724" s="47">
        <f t="shared" si="934"/>
        <v>63</v>
      </c>
      <c r="G1724" s="61" t="s">
        <v>1804</v>
      </c>
      <c r="H1724" s="61">
        <v>1293</v>
      </c>
      <c r="I1724" s="48"/>
      <c r="J1724" s="29">
        <f t="shared" si="919"/>
        <v>2084.2388059701493</v>
      </c>
      <c r="K1724" s="125">
        <v>93300</v>
      </c>
      <c r="L1724" s="125">
        <v>393427.47</v>
      </c>
      <c r="M1724" s="125">
        <v>0</v>
      </c>
      <c r="N1724" s="126">
        <f t="shared" si="901"/>
        <v>220612.7133</v>
      </c>
      <c r="O1724" s="126">
        <f t="shared" ca="1" si="902"/>
        <v>378455.14945563441</v>
      </c>
      <c r="P1724" s="126">
        <f t="shared" ca="1" si="903"/>
        <v>47353</v>
      </c>
      <c r="Q1724" s="49">
        <f t="shared" si="920"/>
        <v>1</v>
      </c>
      <c r="R1724" s="49">
        <f t="shared" si="921"/>
        <v>0</v>
      </c>
      <c r="S1724" s="49">
        <f ca="1">OFFSET(V!$B$7,D1724,Q1724)*H1724</f>
        <v>10162.98</v>
      </c>
      <c r="T1724" s="49">
        <f ca="1">IF(R1724&gt;0,OFFSET(V!$I$7,D1724,R1724)*IF(R1724=1,H1724-9300,IF(R1724=2,H1724-18000,IF(R1724=3,H1724-45000,0))),0)</f>
        <v>0</v>
      </c>
      <c r="U1724" s="49">
        <f>IF(AND(I1724=1,H1724&gt;20000,H1724&lt;=45000),H1724*V!$G$7,0)+IF(AND(I1724=1,H1724&gt;45000,H1724&lt;=50000),V!$G$7/5000*(50000-H1724)*H1724,0)</f>
        <v>0</v>
      </c>
      <c r="V1724" s="50">
        <f t="shared" ca="1" si="904"/>
        <v>10162.98</v>
      </c>
      <c r="W1724" s="51">
        <v>0</v>
      </c>
      <c r="X1724" s="51">
        <v>0</v>
      </c>
      <c r="Y1724" s="52">
        <v>3.3675131535778694E-5</v>
      </c>
      <c r="Z1724" s="52">
        <v>6.179025431823804E-4</v>
      </c>
      <c r="AA1724" s="52">
        <v>0</v>
      </c>
      <c r="AB1724" s="138">
        <f t="shared" si="922"/>
        <v>0</v>
      </c>
      <c r="AC1724" s="52">
        <v>31409.858465787267</v>
      </c>
      <c r="AD1724" s="138">
        <f t="shared" si="905"/>
        <v>0</v>
      </c>
      <c r="AE1724" s="138">
        <f t="shared" si="906"/>
        <v>1293</v>
      </c>
      <c r="AF1724" s="138">
        <f t="shared" si="907"/>
        <v>0</v>
      </c>
      <c r="AG1724" s="138">
        <f t="shared" si="908"/>
        <v>0</v>
      </c>
      <c r="AH1724" s="29"/>
      <c r="AI1724" s="29"/>
      <c r="AJ1724" s="15"/>
      <c r="AK1724" s="51">
        <f t="shared" ca="1" si="909"/>
        <v>856027.94901504414</v>
      </c>
      <c r="AL1724" s="15">
        <f t="shared" ca="1" si="910"/>
        <v>913543.92901504412</v>
      </c>
      <c r="AM1724" s="49">
        <f t="shared" ca="1" si="911"/>
        <v>5671.0106055406986</v>
      </c>
      <c r="AN1724" s="49">
        <f t="shared" ca="1" si="912"/>
        <v>46.700420090659009</v>
      </c>
      <c r="AO1724" s="15"/>
      <c r="AP1724" s="49">
        <f t="shared" ca="1" si="913"/>
        <v>18277.534972827616</v>
      </c>
      <c r="AQ1724" s="15">
        <f t="shared" si="923"/>
        <v>31409.858465787267</v>
      </c>
      <c r="AR1724" s="15">
        <f t="shared" si="924"/>
        <v>0</v>
      </c>
      <c r="AS1724" s="15"/>
      <c r="AT1724" s="15"/>
      <c r="AU1724" s="51">
        <f t="shared" si="914"/>
        <v>0</v>
      </c>
      <c r="AV1724" s="51">
        <f t="shared" ca="1" si="915"/>
        <v>21103.667157603988</v>
      </c>
      <c r="AW1724" s="51">
        <f t="shared" ca="1" si="925"/>
        <v>0</v>
      </c>
      <c r="AX1724" s="15">
        <f t="shared" ca="1" si="926"/>
        <v>7971.3436646443333</v>
      </c>
      <c r="AY1724" s="51">
        <f t="shared" ca="1" si="927"/>
        <v>-280.7400526356646</v>
      </c>
      <c r="AZ1724" s="52">
        <f t="shared" ca="1" si="916"/>
        <v>0</v>
      </c>
      <c r="BA1724" s="52">
        <f t="shared" ca="1" si="917"/>
        <v>0</v>
      </c>
      <c r="BB1724" s="52">
        <f t="shared" si="928"/>
        <v>0</v>
      </c>
      <c r="BC1724" s="39">
        <f t="shared" si="929"/>
        <v>0</v>
      </c>
      <c r="BD1724" s="51">
        <f t="shared" ca="1" si="930"/>
        <v>0</v>
      </c>
      <c r="BE1724" s="15">
        <f t="shared" ca="1" si="931"/>
        <v>39100.462077795935</v>
      </c>
      <c r="BF1724" s="62">
        <v>-31010.772152703597</v>
      </c>
      <c r="BG1724" s="15">
        <f t="shared" ca="1" si="932"/>
        <v>927351.3299657678</v>
      </c>
      <c r="BH1724" s="15"/>
      <c r="BI1724" s="15"/>
    </row>
    <row r="1725" spans="1:61" ht="11.25" x14ac:dyDescent="0.2">
      <c r="A1725" s="60">
        <v>62347</v>
      </c>
      <c r="B1725" s="20"/>
      <c r="C1725" s="20">
        <v>1</v>
      </c>
      <c r="D1725" s="20">
        <f t="shared" si="918"/>
        <v>6</v>
      </c>
      <c r="E1725" s="47">
        <f t="shared" si="933"/>
        <v>3</v>
      </c>
      <c r="F1725" s="47">
        <f t="shared" si="934"/>
        <v>63</v>
      </c>
      <c r="G1725" s="61" t="s">
        <v>1805</v>
      </c>
      <c r="H1725" s="61">
        <v>1675</v>
      </c>
      <c r="I1725" s="48"/>
      <c r="J1725" s="29">
        <f t="shared" si="919"/>
        <v>2700</v>
      </c>
      <c r="K1725" s="125">
        <v>98630</v>
      </c>
      <c r="L1725" s="125">
        <v>59866.239999999998</v>
      </c>
      <c r="M1725" s="125">
        <v>41338</v>
      </c>
      <c r="N1725" s="126">
        <f t="shared" si="901"/>
        <v>135699.43359999999</v>
      </c>
      <c r="O1725" s="126">
        <f t="shared" ca="1" si="902"/>
        <v>490264.79144484736</v>
      </c>
      <c r="P1725" s="126">
        <f t="shared" ca="1" si="903"/>
        <v>106370</v>
      </c>
      <c r="Q1725" s="49">
        <f t="shared" si="920"/>
        <v>1</v>
      </c>
      <c r="R1725" s="49">
        <f t="shared" si="921"/>
        <v>0</v>
      </c>
      <c r="S1725" s="49">
        <f ca="1">OFFSET(V!$B$7,D1725,Q1725)*H1725</f>
        <v>13165.5</v>
      </c>
      <c r="T1725" s="49">
        <f ca="1">IF(R1725&gt;0,OFFSET(V!$I$7,D1725,R1725)*IF(R1725=1,H1725-9300,IF(R1725=2,H1725-18000,IF(R1725=3,H1725-45000,0))),0)</f>
        <v>0</v>
      </c>
      <c r="U1725" s="49">
        <f>IF(AND(I1725=1,H1725&gt;20000,H1725&lt;=45000),H1725*V!$G$7,0)+IF(AND(I1725=1,H1725&gt;45000,H1725&lt;=50000),V!$G$7/5000*(50000-H1725)*H1725,0)</f>
        <v>0</v>
      </c>
      <c r="V1725" s="50">
        <f t="shared" ca="1" si="904"/>
        <v>13165.5</v>
      </c>
      <c r="W1725" s="51">
        <v>0</v>
      </c>
      <c r="X1725" s="51">
        <v>0</v>
      </c>
      <c r="Y1725" s="52">
        <v>3.4516598951411624E-4</v>
      </c>
      <c r="Z1725" s="52">
        <v>5.1444980268057581E-4</v>
      </c>
      <c r="AA1725" s="52">
        <v>0</v>
      </c>
      <c r="AB1725" s="138">
        <f t="shared" si="922"/>
        <v>0</v>
      </c>
      <c r="AC1725" s="52">
        <v>26151.042212460412</v>
      </c>
      <c r="AD1725" s="138">
        <f t="shared" si="905"/>
        <v>0</v>
      </c>
      <c r="AE1725" s="138">
        <f t="shared" si="906"/>
        <v>1675</v>
      </c>
      <c r="AF1725" s="138">
        <f t="shared" si="907"/>
        <v>0</v>
      </c>
      <c r="AG1725" s="138">
        <f t="shared" si="908"/>
        <v>0</v>
      </c>
      <c r="AH1725" s="29"/>
      <c r="AI1725" s="29"/>
      <c r="AJ1725" s="15"/>
      <c r="AK1725" s="51">
        <f t="shared" ca="1" si="909"/>
        <v>1108930.2510442375</v>
      </c>
      <c r="AL1725" s="15">
        <f t="shared" ca="1" si="910"/>
        <v>1228465.7510442375</v>
      </c>
      <c r="AM1725" s="49">
        <f t="shared" ca="1" si="911"/>
        <v>7346.436785986597</v>
      </c>
      <c r="AN1725" s="49">
        <f t="shared" ca="1" si="912"/>
        <v>478.67360797658398</v>
      </c>
      <c r="AO1725" s="15"/>
      <c r="AP1725" s="49">
        <f t="shared" ca="1" si="913"/>
        <v>15217.406634759769</v>
      </c>
      <c r="AQ1725" s="15">
        <f t="shared" si="923"/>
        <v>26151.042212460412</v>
      </c>
      <c r="AR1725" s="15">
        <f t="shared" si="924"/>
        <v>0</v>
      </c>
      <c r="AS1725" s="15"/>
      <c r="AT1725" s="15"/>
      <c r="AU1725" s="51">
        <f t="shared" si="914"/>
        <v>0</v>
      </c>
      <c r="AV1725" s="51">
        <f t="shared" ca="1" si="915"/>
        <v>27338.470602464564</v>
      </c>
      <c r="AW1725" s="51">
        <f t="shared" ca="1" si="925"/>
        <v>0</v>
      </c>
      <c r="AX1725" s="15">
        <f t="shared" ca="1" si="926"/>
        <v>16404.835024763921</v>
      </c>
      <c r="AY1725" s="51">
        <f t="shared" ca="1" si="927"/>
        <v>-577.75632842911762</v>
      </c>
      <c r="AZ1725" s="52">
        <f t="shared" ca="1" si="916"/>
        <v>0</v>
      </c>
      <c r="BA1725" s="52">
        <f t="shared" ca="1" si="917"/>
        <v>0</v>
      </c>
      <c r="BB1725" s="52">
        <f t="shared" si="928"/>
        <v>0</v>
      </c>
      <c r="BC1725" s="39">
        <f t="shared" si="929"/>
        <v>0</v>
      </c>
      <c r="BD1725" s="51">
        <f t="shared" ca="1" si="930"/>
        <v>0</v>
      </c>
      <c r="BE1725" s="15">
        <f t="shared" ca="1" si="931"/>
        <v>41978.120908795216</v>
      </c>
      <c r="BF1725" s="62">
        <v>-30827.202592487058</v>
      </c>
      <c r="BG1725" s="15">
        <f t="shared" ca="1" si="932"/>
        <v>1247441.779754509</v>
      </c>
      <c r="BH1725" s="15"/>
      <c r="BI1725" s="15"/>
    </row>
    <row r="1726" spans="1:61" ht="11.25" x14ac:dyDescent="0.2">
      <c r="A1726" s="60">
        <v>62368</v>
      </c>
      <c r="B1726" s="20"/>
      <c r="C1726" s="20">
        <v>1</v>
      </c>
      <c r="D1726" s="20">
        <f t="shared" si="918"/>
        <v>6</v>
      </c>
      <c r="E1726" s="47">
        <f t="shared" si="933"/>
        <v>3</v>
      </c>
      <c r="F1726" s="47">
        <f t="shared" si="934"/>
        <v>63</v>
      </c>
      <c r="G1726" s="61" t="s">
        <v>1806</v>
      </c>
      <c r="H1726" s="61">
        <v>1308</v>
      </c>
      <c r="I1726" s="48"/>
      <c r="J1726" s="29">
        <f t="shared" si="919"/>
        <v>2108.4179104477612</v>
      </c>
      <c r="K1726" s="125">
        <v>81400</v>
      </c>
      <c r="L1726" s="125">
        <v>50944.41</v>
      </c>
      <c r="M1726" s="125">
        <v>39714</v>
      </c>
      <c r="N1726" s="126">
        <f t="shared" si="901"/>
        <v>118190.3199</v>
      </c>
      <c r="O1726" s="126">
        <f t="shared" ca="1" si="902"/>
        <v>382845.58042379725</v>
      </c>
      <c r="P1726" s="126">
        <f t="shared" ca="1" si="903"/>
        <v>79397</v>
      </c>
      <c r="Q1726" s="49">
        <f t="shared" si="920"/>
        <v>1</v>
      </c>
      <c r="R1726" s="49">
        <f t="shared" si="921"/>
        <v>0</v>
      </c>
      <c r="S1726" s="49">
        <f ca="1">OFFSET(V!$B$7,D1726,Q1726)*H1726</f>
        <v>10280.880000000001</v>
      </c>
      <c r="T1726" s="49">
        <f ca="1">IF(R1726&gt;0,OFFSET(V!$I$7,D1726,R1726)*IF(R1726=1,H1726-9300,IF(R1726=2,H1726-18000,IF(R1726=3,H1726-45000,0))),0)</f>
        <v>0</v>
      </c>
      <c r="U1726" s="49">
        <f>IF(AND(I1726=1,H1726&gt;20000,H1726&lt;=45000),H1726*V!$G$7,0)+IF(AND(I1726=1,H1726&gt;45000,H1726&lt;=50000),V!$G$7/5000*(50000-H1726)*H1726,0)</f>
        <v>0</v>
      </c>
      <c r="V1726" s="50">
        <f t="shared" ca="1" si="904"/>
        <v>10280.880000000001</v>
      </c>
      <c r="W1726" s="51">
        <v>0</v>
      </c>
      <c r="X1726" s="51">
        <v>0</v>
      </c>
      <c r="Y1726" s="52">
        <v>0</v>
      </c>
      <c r="Z1726" s="52">
        <v>5.0096774975396633E-4</v>
      </c>
      <c r="AA1726" s="52">
        <v>15125</v>
      </c>
      <c r="AB1726" s="138">
        <f t="shared" si="922"/>
        <v>14125</v>
      </c>
      <c r="AC1726" s="52">
        <v>25465.708612646977</v>
      </c>
      <c r="AD1726" s="138">
        <f t="shared" si="905"/>
        <v>0</v>
      </c>
      <c r="AE1726" s="138">
        <f t="shared" si="906"/>
        <v>1308</v>
      </c>
      <c r="AF1726" s="138">
        <f t="shared" si="907"/>
        <v>0</v>
      </c>
      <c r="AG1726" s="138">
        <f t="shared" si="908"/>
        <v>0</v>
      </c>
      <c r="AH1726" s="29"/>
      <c r="AI1726" s="29"/>
      <c r="AJ1726" s="15"/>
      <c r="AK1726" s="51">
        <f t="shared" ca="1" si="909"/>
        <v>865958.66768111195</v>
      </c>
      <c r="AL1726" s="15">
        <f t="shared" ca="1" si="910"/>
        <v>955636.54768111196</v>
      </c>
      <c r="AM1726" s="49">
        <f t="shared" ca="1" si="911"/>
        <v>5736.7995916838618</v>
      </c>
      <c r="AN1726" s="49">
        <f t="shared" ca="1" si="912"/>
        <v>0</v>
      </c>
      <c r="AO1726" s="15"/>
      <c r="AP1726" s="49">
        <f t="shared" ca="1" si="913"/>
        <v>14818.607994763099</v>
      </c>
      <c r="AQ1726" s="15">
        <f t="shared" si="923"/>
        <v>25465.708612646977</v>
      </c>
      <c r="AR1726" s="15">
        <f t="shared" si="924"/>
        <v>0</v>
      </c>
      <c r="AS1726" s="15"/>
      <c r="AT1726" s="15"/>
      <c r="AU1726" s="51">
        <f t="shared" si="914"/>
        <v>7062.5</v>
      </c>
      <c r="AV1726" s="51">
        <f t="shared" ca="1" si="915"/>
        <v>21348.489282402177</v>
      </c>
      <c r="AW1726" s="51">
        <f t="shared" ca="1" si="925"/>
        <v>0</v>
      </c>
      <c r="AX1726" s="15">
        <f t="shared" ca="1" si="926"/>
        <v>17763.888664518297</v>
      </c>
      <c r="AY1726" s="51">
        <f t="shared" ca="1" si="927"/>
        <v>-625.6203782569529</v>
      </c>
      <c r="AZ1726" s="52">
        <f t="shared" ca="1" si="916"/>
        <v>0</v>
      </c>
      <c r="BA1726" s="52">
        <f t="shared" ca="1" si="917"/>
        <v>0</v>
      </c>
      <c r="BB1726" s="52">
        <f t="shared" si="928"/>
        <v>0</v>
      </c>
      <c r="BC1726" s="39">
        <f t="shared" si="929"/>
        <v>0</v>
      </c>
      <c r="BD1726" s="51">
        <f t="shared" ca="1" si="930"/>
        <v>0</v>
      </c>
      <c r="BE1726" s="15">
        <f t="shared" ca="1" si="931"/>
        <v>42603.976898908324</v>
      </c>
      <c r="BF1726" s="62">
        <v>-24058.86010649271</v>
      </c>
      <c r="BG1726" s="15">
        <f t="shared" ca="1" si="932"/>
        <v>979918.46406521148</v>
      </c>
      <c r="BH1726" s="15"/>
      <c r="BI1726" s="15"/>
    </row>
    <row r="1727" spans="1:61" ht="11.25" x14ac:dyDescent="0.2">
      <c r="A1727" s="60">
        <v>62372</v>
      </c>
      <c r="B1727" s="20"/>
      <c r="C1727" s="20">
        <v>1</v>
      </c>
      <c r="D1727" s="20">
        <f t="shared" si="918"/>
        <v>6</v>
      </c>
      <c r="E1727" s="47">
        <f t="shared" si="933"/>
        <v>3</v>
      </c>
      <c r="F1727" s="47">
        <f t="shared" si="934"/>
        <v>63</v>
      </c>
      <c r="G1727" s="61" t="s">
        <v>1807</v>
      </c>
      <c r="H1727" s="61">
        <v>1230</v>
      </c>
      <c r="I1727" s="48"/>
      <c r="J1727" s="29">
        <f t="shared" si="919"/>
        <v>1982.686567164179</v>
      </c>
      <c r="K1727" s="125">
        <v>45650</v>
      </c>
      <c r="L1727" s="125">
        <v>61978.82</v>
      </c>
      <c r="M1727" s="125">
        <v>39597</v>
      </c>
      <c r="N1727" s="126">
        <f t="shared" si="901"/>
        <v>96636.739799999996</v>
      </c>
      <c r="O1727" s="126">
        <f t="shared" ca="1" si="902"/>
        <v>360015.33938935061</v>
      </c>
      <c r="P1727" s="126">
        <f t="shared" ca="1" si="903"/>
        <v>79014</v>
      </c>
      <c r="Q1727" s="49">
        <f t="shared" si="920"/>
        <v>1</v>
      </c>
      <c r="R1727" s="49">
        <f t="shared" si="921"/>
        <v>0</v>
      </c>
      <c r="S1727" s="49">
        <f ca="1">OFFSET(V!$B$7,D1727,Q1727)*H1727</f>
        <v>9667.8000000000011</v>
      </c>
      <c r="T1727" s="49">
        <f ca="1">IF(R1727&gt;0,OFFSET(V!$I$7,D1727,R1727)*IF(R1727=1,H1727-9300,IF(R1727=2,H1727-18000,IF(R1727=3,H1727-45000,0))),0)</f>
        <v>0</v>
      </c>
      <c r="U1727" s="49">
        <f>IF(AND(I1727=1,H1727&gt;20000,H1727&lt;=45000),H1727*V!$G$7,0)+IF(AND(I1727=1,H1727&gt;45000,H1727&lt;=50000),V!$G$7/5000*(50000-H1727)*H1727,0)</f>
        <v>0</v>
      </c>
      <c r="V1727" s="50">
        <f t="shared" ca="1" si="904"/>
        <v>9667.8000000000011</v>
      </c>
      <c r="W1727" s="51">
        <v>0</v>
      </c>
      <c r="X1727" s="51">
        <v>0</v>
      </c>
      <c r="Y1727" s="52">
        <v>0</v>
      </c>
      <c r="Z1727" s="52">
        <v>3.8052937516660313E-4</v>
      </c>
      <c r="AA1727" s="52">
        <v>31087</v>
      </c>
      <c r="AB1727" s="138">
        <f t="shared" si="922"/>
        <v>30087</v>
      </c>
      <c r="AC1727" s="52">
        <v>19343.461113623543</v>
      </c>
      <c r="AD1727" s="138">
        <f t="shared" si="905"/>
        <v>0</v>
      </c>
      <c r="AE1727" s="138">
        <f t="shared" si="906"/>
        <v>1230</v>
      </c>
      <c r="AF1727" s="138">
        <f t="shared" si="907"/>
        <v>0</v>
      </c>
      <c r="AG1727" s="138">
        <f t="shared" si="908"/>
        <v>0</v>
      </c>
      <c r="AH1727" s="29"/>
      <c r="AI1727" s="29"/>
      <c r="AJ1727" s="15"/>
      <c r="AK1727" s="51">
        <f t="shared" ca="1" si="909"/>
        <v>814318.93061755935</v>
      </c>
      <c r="AL1727" s="15">
        <f t="shared" ca="1" si="910"/>
        <v>903000.7306175594</v>
      </c>
      <c r="AM1727" s="49">
        <f t="shared" ca="1" si="911"/>
        <v>5394.696863739412</v>
      </c>
      <c r="AN1727" s="49">
        <f t="shared" ca="1" si="912"/>
        <v>0</v>
      </c>
      <c r="AO1727" s="15"/>
      <c r="AP1727" s="49">
        <f t="shared" ca="1" si="913"/>
        <v>11256.045212202578</v>
      </c>
      <c r="AQ1727" s="15">
        <f t="shared" si="923"/>
        <v>19343.461113623543</v>
      </c>
      <c r="AR1727" s="15">
        <f t="shared" si="924"/>
        <v>0</v>
      </c>
      <c r="AS1727" s="15"/>
      <c r="AT1727" s="15"/>
      <c r="AU1727" s="51">
        <f t="shared" si="914"/>
        <v>15043.5</v>
      </c>
      <c r="AV1727" s="51">
        <f t="shared" ca="1" si="915"/>
        <v>20075.414233451589</v>
      </c>
      <c r="AW1727" s="51">
        <f t="shared" ca="1" si="925"/>
        <v>0</v>
      </c>
      <c r="AX1727" s="15">
        <f t="shared" ca="1" si="926"/>
        <v>27031.498332030624</v>
      </c>
      <c r="AY1727" s="51">
        <f t="shared" ca="1" si="927"/>
        <v>-952.01318420308712</v>
      </c>
      <c r="AZ1727" s="52">
        <f t="shared" ca="1" si="916"/>
        <v>0</v>
      </c>
      <c r="BA1727" s="52">
        <f t="shared" ca="1" si="917"/>
        <v>0</v>
      </c>
      <c r="BB1727" s="52">
        <f t="shared" si="928"/>
        <v>0</v>
      </c>
      <c r="BC1727" s="39">
        <f t="shared" si="929"/>
        <v>0</v>
      </c>
      <c r="BD1727" s="51">
        <f t="shared" ca="1" si="930"/>
        <v>0</v>
      </c>
      <c r="BE1727" s="15">
        <f t="shared" ca="1" si="931"/>
        <v>45422.946261451078</v>
      </c>
      <c r="BF1727" s="62">
        <v>-22296.950925165875</v>
      </c>
      <c r="BG1727" s="15">
        <f t="shared" ca="1" si="932"/>
        <v>931521.42281758401</v>
      </c>
      <c r="BH1727" s="15"/>
      <c r="BI1727" s="15"/>
    </row>
    <row r="1728" spans="1:61" ht="11.25" x14ac:dyDescent="0.2">
      <c r="A1728" s="60">
        <v>62375</v>
      </c>
      <c r="B1728" s="20"/>
      <c r="C1728" s="20">
        <v>1</v>
      </c>
      <c r="D1728" s="20">
        <f t="shared" si="918"/>
        <v>6</v>
      </c>
      <c r="E1728" s="47">
        <f t="shared" si="933"/>
        <v>5</v>
      </c>
      <c r="F1728" s="47">
        <f t="shared" si="934"/>
        <v>65</v>
      </c>
      <c r="G1728" s="61" t="s">
        <v>1808</v>
      </c>
      <c r="H1728" s="61">
        <v>5274</v>
      </c>
      <c r="I1728" s="48"/>
      <c r="J1728" s="29">
        <f t="shared" si="919"/>
        <v>8501.373134328358</v>
      </c>
      <c r="K1728" s="125">
        <v>459670</v>
      </c>
      <c r="L1728" s="125">
        <v>1478797.18</v>
      </c>
      <c r="M1728" s="125">
        <v>53253</v>
      </c>
      <c r="N1728" s="126">
        <f t="shared" si="901"/>
        <v>960946.30019999994</v>
      </c>
      <c r="O1728" s="126">
        <f t="shared" ca="1" si="902"/>
        <v>1543675.5284060447</v>
      </c>
      <c r="P1728" s="126">
        <f t="shared" ca="1" si="903"/>
        <v>174819</v>
      </c>
      <c r="Q1728" s="49">
        <f t="shared" si="920"/>
        <v>1</v>
      </c>
      <c r="R1728" s="49">
        <f t="shared" si="921"/>
        <v>0</v>
      </c>
      <c r="S1728" s="49">
        <f ca="1">OFFSET(V!$B$7,D1728,Q1728)*H1728</f>
        <v>41453.64</v>
      </c>
      <c r="T1728" s="49">
        <f ca="1">IF(R1728&gt;0,OFFSET(V!$I$7,D1728,R1728)*IF(R1728=1,H1728-9300,IF(R1728=2,H1728-18000,IF(R1728=3,H1728-45000,0))),0)</f>
        <v>0</v>
      </c>
      <c r="U1728" s="49">
        <f>IF(AND(I1728=1,H1728&gt;20000,H1728&lt;=45000),H1728*V!$G$7,0)+IF(AND(I1728=1,H1728&gt;45000,H1728&lt;=50000),V!$G$7/5000*(50000-H1728)*H1728,0)</f>
        <v>0</v>
      </c>
      <c r="V1728" s="50">
        <f t="shared" ca="1" si="904"/>
        <v>41453.64</v>
      </c>
      <c r="W1728" s="51">
        <v>8998.08</v>
      </c>
      <c r="X1728" s="51">
        <v>0</v>
      </c>
      <c r="Y1728" s="52">
        <v>0</v>
      </c>
      <c r="Z1728" s="52">
        <v>5.2039407140602751E-3</v>
      </c>
      <c r="AA1728" s="52">
        <v>289008</v>
      </c>
      <c r="AB1728" s="138">
        <f t="shared" si="922"/>
        <v>288008</v>
      </c>
      <c r="AC1728" s="52">
        <v>264532.07402439136</v>
      </c>
      <c r="AD1728" s="138">
        <f t="shared" si="905"/>
        <v>0</v>
      </c>
      <c r="AE1728" s="138">
        <f t="shared" si="906"/>
        <v>5274</v>
      </c>
      <c r="AF1728" s="138">
        <f t="shared" si="907"/>
        <v>0</v>
      </c>
      <c r="AG1728" s="138">
        <f t="shared" si="908"/>
        <v>0</v>
      </c>
      <c r="AH1728" s="29"/>
      <c r="AI1728" s="29"/>
      <c r="AJ1728" s="15"/>
      <c r="AK1728" s="51">
        <f t="shared" ca="1" si="909"/>
        <v>3491640.6829894376</v>
      </c>
      <c r="AL1728" s="15">
        <f t="shared" ca="1" si="910"/>
        <v>3716911.4029894378</v>
      </c>
      <c r="AM1728" s="49">
        <f t="shared" ca="1" si="911"/>
        <v>23131.407527936306</v>
      </c>
      <c r="AN1728" s="49">
        <f t="shared" ca="1" si="912"/>
        <v>0</v>
      </c>
      <c r="AO1728" s="15"/>
      <c r="AP1728" s="49">
        <f t="shared" ca="1" si="913"/>
        <v>153932.37889568607</v>
      </c>
      <c r="AQ1728" s="15">
        <f t="shared" si="923"/>
        <v>264532.07402439136</v>
      </c>
      <c r="AR1728" s="15">
        <f t="shared" si="924"/>
        <v>0</v>
      </c>
      <c r="AS1728" s="15"/>
      <c r="AT1728" s="15"/>
      <c r="AU1728" s="51">
        <f t="shared" si="914"/>
        <v>144004</v>
      </c>
      <c r="AV1728" s="51">
        <f t="shared" ca="1" si="915"/>
        <v>86079.459079043649</v>
      </c>
      <c r="AW1728" s="51">
        <f t="shared" ca="1" si="925"/>
        <v>0</v>
      </c>
      <c r="AX1728" s="15">
        <f t="shared" ca="1" si="926"/>
        <v>119483.76395033835</v>
      </c>
      <c r="AY1728" s="51">
        <f t="shared" ca="1" si="927"/>
        <v>-4208.0582134858914</v>
      </c>
      <c r="AZ1728" s="52">
        <f t="shared" ca="1" si="916"/>
        <v>0</v>
      </c>
      <c r="BA1728" s="52">
        <f t="shared" ca="1" si="917"/>
        <v>0</v>
      </c>
      <c r="BB1728" s="52">
        <f t="shared" si="928"/>
        <v>0</v>
      </c>
      <c r="BC1728" s="39">
        <f t="shared" si="929"/>
        <v>0</v>
      </c>
      <c r="BD1728" s="51">
        <f t="shared" ca="1" si="930"/>
        <v>0</v>
      </c>
      <c r="BE1728" s="15">
        <f t="shared" ca="1" si="931"/>
        <v>379807.77976124384</v>
      </c>
      <c r="BF1728" s="62">
        <v>-133027.23641402466</v>
      </c>
      <c r="BG1728" s="15">
        <f t="shared" ca="1" si="932"/>
        <v>3986823.3538645934</v>
      </c>
      <c r="BH1728" s="15"/>
      <c r="BI1728" s="15"/>
    </row>
    <row r="1729" spans="1:61" ht="11.25" x14ac:dyDescent="0.2">
      <c r="A1729" s="60">
        <v>62376</v>
      </c>
      <c r="B1729" s="20"/>
      <c r="C1729" s="20">
        <v>1</v>
      </c>
      <c r="D1729" s="20">
        <f t="shared" si="918"/>
        <v>6</v>
      </c>
      <c r="E1729" s="47">
        <f t="shared" si="933"/>
        <v>4</v>
      </c>
      <c r="F1729" s="47">
        <f t="shared" si="934"/>
        <v>64</v>
      </c>
      <c r="G1729" s="61" t="s">
        <v>1809</v>
      </c>
      <c r="H1729" s="61">
        <v>3062</v>
      </c>
      <c r="I1729" s="48"/>
      <c r="J1729" s="29">
        <f t="shared" si="919"/>
        <v>4935.7611940298511</v>
      </c>
      <c r="K1729" s="125">
        <v>418880</v>
      </c>
      <c r="L1729" s="125">
        <v>1470600.51</v>
      </c>
      <c r="M1729" s="125">
        <v>0</v>
      </c>
      <c r="N1729" s="126">
        <f t="shared" si="901"/>
        <v>875127.79890000005</v>
      </c>
      <c r="O1729" s="126">
        <f t="shared" ca="1" si="902"/>
        <v>896233.30830096884</v>
      </c>
      <c r="P1729" s="126">
        <f t="shared" ca="1" si="903"/>
        <v>6332</v>
      </c>
      <c r="Q1729" s="49">
        <f t="shared" si="920"/>
        <v>1</v>
      </c>
      <c r="R1729" s="49">
        <f t="shared" si="921"/>
        <v>0</v>
      </c>
      <c r="S1729" s="49">
        <f ca="1">OFFSET(V!$B$7,D1729,Q1729)*H1729</f>
        <v>24067.32</v>
      </c>
      <c r="T1729" s="49">
        <f ca="1">IF(R1729&gt;0,OFFSET(V!$I$7,D1729,R1729)*IF(R1729=1,H1729-9300,IF(R1729=2,H1729-18000,IF(R1729=3,H1729-45000,0))),0)</f>
        <v>0</v>
      </c>
      <c r="U1729" s="49">
        <f>IF(AND(I1729=1,H1729&gt;20000,H1729&lt;=45000),H1729*V!$G$7,0)+IF(AND(I1729=1,H1729&gt;45000,H1729&lt;=50000),V!$G$7/5000*(50000-H1729)*H1729,0)</f>
        <v>0</v>
      </c>
      <c r="V1729" s="50">
        <f t="shared" ca="1" si="904"/>
        <v>24067.32</v>
      </c>
      <c r="W1729" s="51">
        <v>0</v>
      </c>
      <c r="X1729" s="51">
        <v>0</v>
      </c>
      <c r="Y1729" s="52">
        <v>0</v>
      </c>
      <c r="Z1729" s="52">
        <v>9.1372241747244964E-3</v>
      </c>
      <c r="AA1729" s="52">
        <v>548906</v>
      </c>
      <c r="AB1729" s="138">
        <f t="shared" si="922"/>
        <v>547906</v>
      </c>
      <c r="AC1729" s="52">
        <v>464472.78986769851</v>
      </c>
      <c r="AD1729" s="138">
        <f t="shared" si="905"/>
        <v>0</v>
      </c>
      <c r="AE1729" s="138">
        <f t="shared" si="906"/>
        <v>3062</v>
      </c>
      <c r="AF1729" s="138">
        <f t="shared" si="907"/>
        <v>0</v>
      </c>
      <c r="AG1729" s="138">
        <f t="shared" si="908"/>
        <v>0</v>
      </c>
      <c r="AH1729" s="29"/>
      <c r="AI1729" s="29"/>
      <c r="AJ1729" s="15"/>
      <c r="AK1729" s="51">
        <f t="shared" ca="1" si="909"/>
        <v>2027190.7036999732</v>
      </c>
      <c r="AL1729" s="15">
        <f t="shared" ca="1" si="910"/>
        <v>2057590.0236999732</v>
      </c>
      <c r="AM1729" s="49">
        <f t="shared" ca="1" si="911"/>
        <v>13429.725038024455</v>
      </c>
      <c r="AN1729" s="49">
        <f t="shared" ca="1" si="912"/>
        <v>0</v>
      </c>
      <c r="AO1729" s="15"/>
      <c r="AP1729" s="49">
        <f t="shared" ca="1" si="913"/>
        <v>270278.76200017415</v>
      </c>
      <c r="AQ1729" s="15">
        <f t="shared" si="923"/>
        <v>464472.78986769851</v>
      </c>
      <c r="AR1729" s="15">
        <f t="shared" si="924"/>
        <v>0</v>
      </c>
      <c r="AS1729" s="15"/>
      <c r="AT1729" s="15"/>
      <c r="AU1729" s="51">
        <f t="shared" si="914"/>
        <v>273953</v>
      </c>
      <c r="AV1729" s="51">
        <f t="shared" ca="1" si="915"/>
        <v>49976.356408803877</v>
      </c>
      <c r="AW1729" s="51">
        <f t="shared" ca="1" si="925"/>
        <v>0</v>
      </c>
      <c r="AX1729" s="15">
        <f t="shared" ca="1" si="926"/>
        <v>129735.32854127948</v>
      </c>
      <c r="AY1729" s="51">
        <f t="shared" ca="1" si="927"/>
        <v>-4569.1045946153072</v>
      </c>
      <c r="AZ1729" s="52">
        <f t="shared" ca="1" si="916"/>
        <v>0</v>
      </c>
      <c r="BA1729" s="52">
        <f t="shared" ca="1" si="917"/>
        <v>0</v>
      </c>
      <c r="BB1729" s="52">
        <f t="shared" si="928"/>
        <v>0</v>
      </c>
      <c r="BC1729" s="39">
        <f t="shared" si="929"/>
        <v>0</v>
      </c>
      <c r="BD1729" s="51">
        <f t="shared" ca="1" si="930"/>
        <v>0</v>
      </c>
      <c r="BE1729" s="15">
        <f t="shared" ca="1" si="931"/>
        <v>589639.0138143627</v>
      </c>
      <c r="BF1729" s="62">
        <v>-114111.77429291143</v>
      </c>
      <c r="BG1729" s="15">
        <f t="shared" ca="1" si="932"/>
        <v>2546546.9882594487</v>
      </c>
      <c r="BH1729" s="15"/>
      <c r="BI1729" s="15"/>
    </row>
    <row r="1730" spans="1:61" ht="11.25" x14ac:dyDescent="0.2">
      <c r="A1730" s="60">
        <v>62377</v>
      </c>
      <c r="B1730" s="20"/>
      <c r="C1730" s="20">
        <v>1</v>
      </c>
      <c r="D1730" s="20">
        <f t="shared" si="918"/>
        <v>6</v>
      </c>
      <c r="E1730" s="47">
        <f t="shared" si="933"/>
        <v>3</v>
      </c>
      <c r="F1730" s="47">
        <f t="shared" si="934"/>
        <v>63</v>
      </c>
      <c r="G1730" s="61" t="s">
        <v>1810</v>
      </c>
      <c r="H1730" s="61">
        <v>1847</v>
      </c>
      <c r="I1730" s="48"/>
      <c r="J1730" s="29">
        <f t="shared" si="919"/>
        <v>2977.2537313432836</v>
      </c>
      <c r="K1730" s="125">
        <v>134305</v>
      </c>
      <c r="L1730" s="125">
        <v>362357.94999999995</v>
      </c>
      <c r="M1730" s="125">
        <v>0</v>
      </c>
      <c r="N1730" s="126">
        <f t="shared" si="901"/>
        <v>238019.20049999998</v>
      </c>
      <c r="O1730" s="126">
        <f t="shared" ca="1" si="902"/>
        <v>540608.39987978095</v>
      </c>
      <c r="P1730" s="126">
        <f t="shared" ca="1" si="903"/>
        <v>90777</v>
      </c>
      <c r="Q1730" s="49">
        <f t="shared" si="920"/>
        <v>1</v>
      </c>
      <c r="R1730" s="49">
        <f t="shared" si="921"/>
        <v>0</v>
      </c>
      <c r="S1730" s="49">
        <f ca="1">OFFSET(V!$B$7,D1730,Q1730)*H1730</f>
        <v>14517.42</v>
      </c>
      <c r="T1730" s="49">
        <f ca="1">IF(R1730&gt;0,OFFSET(V!$I$7,D1730,R1730)*IF(R1730=1,H1730-9300,IF(R1730=2,H1730-18000,IF(R1730=3,H1730-45000,0))),0)</f>
        <v>0</v>
      </c>
      <c r="U1730" s="49">
        <f>IF(AND(I1730=1,H1730&gt;20000,H1730&lt;=45000),H1730*V!$G$7,0)+IF(AND(I1730=1,H1730&gt;45000,H1730&lt;=50000),V!$G$7/5000*(50000-H1730)*H1730,0)</f>
        <v>0</v>
      </c>
      <c r="V1730" s="50">
        <f t="shared" ca="1" si="904"/>
        <v>14517.42</v>
      </c>
      <c r="W1730" s="51">
        <v>0</v>
      </c>
      <c r="X1730" s="51">
        <v>0</v>
      </c>
      <c r="Y1730" s="52">
        <v>4.8185513982308226E-4</v>
      </c>
      <c r="Z1730" s="52">
        <v>9.1064603304351127E-4</v>
      </c>
      <c r="AA1730" s="52">
        <v>1566</v>
      </c>
      <c r="AB1730" s="138">
        <f t="shared" si="922"/>
        <v>566</v>
      </c>
      <c r="AC1730" s="52">
        <v>46290.897045045451</v>
      </c>
      <c r="AD1730" s="138">
        <f t="shared" si="905"/>
        <v>0</v>
      </c>
      <c r="AE1730" s="138">
        <f t="shared" si="906"/>
        <v>1847</v>
      </c>
      <c r="AF1730" s="138">
        <f t="shared" si="907"/>
        <v>0</v>
      </c>
      <c r="AG1730" s="138">
        <f t="shared" si="908"/>
        <v>0</v>
      </c>
      <c r="AH1730" s="29"/>
      <c r="AI1730" s="29"/>
      <c r="AJ1730" s="15"/>
      <c r="AK1730" s="51">
        <f t="shared" ca="1" si="909"/>
        <v>1222802.4917484815</v>
      </c>
      <c r="AL1730" s="15">
        <f t="shared" ca="1" si="910"/>
        <v>1328096.9117484814</v>
      </c>
      <c r="AM1730" s="49">
        <f t="shared" ca="1" si="911"/>
        <v>8100.8171604282061</v>
      </c>
      <c r="AN1730" s="49">
        <f t="shared" ca="1" si="912"/>
        <v>668.2330974319334</v>
      </c>
      <c r="AO1730" s="15"/>
      <c r="AP1730" s="49">
        <f t="shared" ca="1" si="913"/>
        <v>26936.876859409123</v>
      </c>
      <c r="AQ1730" s="15">
        <f t="shared" si="923"/>
        <v>46290.897045045451</v>
      </c>
      <c r="AR1730" s="15">
        <f t="shared" si="924"/>
        <v>0</v>
      </c>
      <c r="AS1730" s="15"/>
      <c r="AT1730" s="15"/>
      <c r="AU1730" s="51">
        <f t="shared" si="914"/>
        <v>283</v>
      </c>
      <c r="AV1730" s="51">
        <f t="shared" ca="1" si="915"/>
        <v>30145.764300150477</v>
      </c>
      <c r="AW1730" s="51">
        <f t="shared" ca="1" si="925"/>
        <v>0</v>
      </c>
      <c r="AX1730" s="15">
        <f t="shared" ca="1" si="926"/>
        <v>11074.744114514149</v>
      </c>
      <c r="AY1730" s="51">
        <f t="shared" ca="1" si="927"/>
        <v>-390.03766195970957</v>
      </c>
      <c r="AZ1730" s="52">
        <f t="shared" ca="1" si="916"/>
        <v>0</v>
      </c>
      <c r="BA1730" s="52">
        <f t="shared" ca="1" si="917"/>
        <v>0</v>
      </c>
      <c r="BB1730" s="52">
        <f t="shared" si="928"/>
        <v>0</v>
      </c>
      <c r="BC1730" s="39">
        <f t="shared" si="929"/>
        <v>0</v>
      </c>
      <c r="BD1730" s="51">
        <f t="shared" ca="1" si="930"/>
        <v>0</v>
      </c>
      <c r="BE1730" s="15">
        <f t="shared" ca="1" si="931"/>
        <v>56975.603497599892</v>
      </c>
      <c r="BF1730" s="62">
        <v>-40600.623455794506</v>
      </c>
      <c r="BG1730" s="15">
        <f t="shared" ca="1" si="932"/>
        <v>1353240.9420481471</v>
      </c>
      <c r="BH1730" s="15"/>
      <c r="BI1730" s="15"/>
    </row>
    <row r="1731" spans="1:61" ht="11.25" x14ac:dyDescent="0.2">
      <c r="A1731" s="60">
        <v>62378</v>
      </c>
      <c r="B1731" s="20"/>
      <c r="C1731" s="20">
        <v>1</v>
      </c>
      <c r="D1731" s="20">
        <f t="shared" si="918"/>
        <v>6</v>
      </c>
      <c r="E1731" s="47">
        <f t="shared" si="933"/>
        <v>5</v>
      </c>
      <c r="F1731" s="47">
        <f t="shared" si="934"/>
        <v>65</v>
      </c>
      <c r="G1731" s="61" t="s">
        <v>1811</v>
      </c>
      <c r="H1731" s="61">
        <v>7363</v>
      </c>
      <c r="I1731" s="48"/>
      <c r="J1731" s="29">
        <f t="shared" si="919"/>
        <v>11868.716417910447</v>
      </c>
      <c r="K1731" s="125">
        <v>498890</v>
      </c>
      <c r="L1731" s="125">
        <v>1330808.19</v>
      </c>
      <c r="M1731" s="125">
        <v>123348</v>
      </c>
      <c r="N1731" s="126">
        <f t="shared" si="901"/>
        <v>1001563.9941</v>
      </c>
      <c r="O1731" s="126">
        <f t="shared" ca="1" si="902"/>
        <v>2155116.2145721857</v>
      </c>
      <c r="P1731" s="126">
        <f t="shared" ca="1" si="903"/>
        <v>346066</v>
      </c>
      <c r="Q1731" s="49">
        <f t="shared" si="920"/>
        <v>1</v>
      </c>
      <c r="R1731" s="49">
        <f t="shared" si="921"/>
        <v>0</v>
      </c>
      <c r="S1731" s="49">
        <f ca="1">OFFSET(V!$B$7,D1731,Q1731)*H1731</f>
        <v>57873.18</v>
      </c>
      <c r="T1731" s="49">
        <f ca="1">IF(R1731&gt;0,OFFSET(V!$I$7,D1731,R1731)*IF(R1731=1,H1731-9300,IF(R1731=2,H1731-18000,IF(R1731=3,H1731-45000,0))),0)</f>
        <v>0</v>
      </c>
      <c r="U1731" s="49">
        <f>IF(AND(I1731=1,H1731&gt;20000,H1731&lt;=45000),H1731*V!$G$7,0)+IF(AND(I1731=1,H1731&gt;45000,H1731&lt;=50000),V!$G$7/5000*(50000-H1731)*H1731,0)</f>
        <v>0</v>
      </c>
      <c r="V1731" s="50">
        <f t="shared" ca="1" si="904"/>
        <v>57873.18</v>
      </c>
      <c r="W1731" s="51">
        <v>13178.880000000001</v>
      </c>
      <c r="X1731" s="51">
        <v>0</v>
      </c>
      <c r="Y1731" s="52">
        <v>0</v>
      </c>
      <c r="Z1731" s="52">
        <v>3.9190208507494453E-3</v>
      </c>
      <c r="AA1731" s="52">
        <v>11420</v>
      </c>
      <c r="AB1731" s="138">
        <f t="shared" si="922"/>
        <v>10420</v>
      </c>
      <c r="AC1731" s="52">
        <v>199215.70416675924</v>
      </c>
      <c r="AD1731" s="138">
        <f t="shared" si="905"/>
        <v>0</v>
      </c>
      <c r="AE1731" s="138">
        <f t="shared" si="906"/>
        <v>7363</v>
      </c>
      <c r="AF1731" s="138">
        <f t="shared" si="907"/>
        <v>0</v>
      </c>
      <c r="AG1731" s="138">
        <f t="shared" si="908"/>
        <v>0</v>
      </c>
      <c r="AH1731" s="29"/>
      <c r="AI1731" s="29"/>
      <c r="AJ1731" s="15"/>
      <c r="AK1731" s="51">
        <f t="shared" ca="1" si="909"/>
        <v>4874658.7692171466</v>
      </c>
      <c r="AL1731" s="15">
        <f t="shared" ca="1" si="910"/>
        <v>5291776.8292171462</v>
      </c>
      <c r="AM1731" s="49">
        <f t="shared" ca="1" si="911"/>
        <v>32293.62033147422</v>
      </c>
      <c r="AN1731" s="49">
        <f t="shared" ca="1" si="912"/>
        <v>0</v>
      </c>
      <c r="AO1731" s="15"/>
      <c r="AP1731" s="49">
        <f t="shared" ca="1" si="913"/>
        <v>115924.49561689419</v>
      </c>
      <c r="AQ1731" s="15">
        <f t="shared" si="923"/>
        <v>199215.70416675924</v>
      </c>
      <c r="AR1731" s="15">
        <f t="shared" si="924"/>
        <v>0</v>
      </c>
      <c r="AS1731" s="15"/>
      <c r="AT1731" s="15"/>
      <c r="AU1731" s="51">
        <f t="shared" si="914"/>
        <v>5210</v>
      </c>
      <c r="AV1731" s="51">
        <f t="shared" ca="1" si="915"/>
        <v>120175.02032593825</v>
      </c>
      <c r="AW1731" s="51">
        <f t="shared" ca="1" si="925"/>
        <v>0</v>
      </c>
      <c r="AX1731" s="15">
        <f t="shared" ca="1" si="926"/>
        <v>42093.811776073213</v>
      </c>
      <c r="AY1731" s="51">
        <f t="shared" ca="1" si="927"/>
        <v>-1482.4876997920555</v>
      </c>
      <c r="AZ1731" s="52">
        <f t="shared" ca="1" si="916"/>
        <v>0</v>
      </c>
      <c r="BA1731" s="52">
        <f t="shared" ca="1" si="917"/>
        <v>0</v>
      </c>
      <c r="BB1731" s="52">
        <f t="shared" si="928"/>
        <v>0</v>
      </c>
      <c r="BC1731" s="39">
        <f t="shared" si="929"/>
        <v>0</v>
      </c>
      <c r="BD1731" s="51">
        <f t="shared" ca="1" si="930"/>
        <v>0</v>
      </c>
      <c r="BE1731" s="15">
        <f t="shared" ca="1" si="931"/>
        <v>239827.0282430404</v>
      </c>
      <c r="BF1731" s="62">
        <v>-153945.2246597003</v>
      </c>
      <c r="BG1731" s="15">
        <f t="shared" ca="1" si="932"/>
        <v>5409952.2531319614</v>
      </c>
      <c r="BH1731" s="15"/>
      <c r="BI1731" s="15"/>
    </row>
    <row r="1732" spans="1:61" ht="11.25" x14ac:dyDescent="0.2">
      <c r="A1732" s="60">
        <v>62379</v>
      </c>
      <c r="B1732" s="20"/>
      <c r="C1732" s="20">
        <v>1</v>
      </c>
      <c r="D1732" s="20">
        <f t="shared" si="918"/>
        <v>6</v>
      </c>
      <c r="E1732" s="47">
        <f t="shared" si="933"/>
        <v>6</v>
      </c>
      <c r="F1732" s="47">
        <f t="shared" si="934"/>
        <v>66</v>
      </c>
      <c r="G1732" s="61" t="s">
        <v>1812</v>
      </c>
      <c r="H1732" s="61">
        <v>12990</v>
      </c>
      <c r="I1732" s="48"/>
      <c r="J1732" s="29">
        <f t="shared" si="919"/>
        <v>21649.999999999996</v>
      </c>
      <c r="K1732" s="125">
        <v>1112695</v>
      </c>
      <c r="L1732" s="125">
        <v>4588076.6800000006</v>
      </c>
      <c r="M1732" s="125">
        <v>171512</v>
      </c>
      <c r="N1732" s="126">
        <f t="shared" si="901"/>
        <v>2762002.3052000003</v>
      </c>
      <c r="O1732" s="126">
        <f t="shared" ca="1" si="902"/>
        <v>3931197.3091781274</v>
      </c>
      <c r="P1732" s="126">
        <f t="shared" ca="1" si="903"/>
        <v>350759</v>
      </c>
      <c r="Q1732" s="49">
        <f t="shared" si="920"/>
        <v>2</v>
      </c>
      <c r="R1732" s="49">
        <f t="shared" si="921"/>
        <v>0</v>
      </c>
      <c r="S1732" s="49">
        <f ca="1">OFFSET(V!$B$7,D1732,Q1732)*H1732</f>
        <v>1123115.3999999999</v>
      </c>
      <c r="T1732" s="49">
        <f ca="1">IF(R1732&gt;0,OFFSET(V!$I$7,D1732,R1732)*IF(R1732=1,H1732-9300,IF(R1732=2,H1732-18000,IF(R1732=3,H1732-45000,0))),0)</f>
        <v>0</v>
      </c>
      <c r="U1732" s="49">
        <f>IF(AND(I1732=1,H1732&gt;20000,H1732&lt;=45000),H1732*V!$G$7,0)+IF(AND(I1732=1,H1732&gt;45000,H1732&lt;=50000),V!$G$7/5000*(50000-H1732)*H1732,0)</f>
        <v>0</v>
      </c>
      <c r="V1732" s="50">
        <f t="shared" ca="1" si="904"/>
        <v>1123115.3999999999</v>
      </c>
      <c r="W1732" s="51">
        <v>40102.400000000001</v>
      </c>
      <c r="X1732" s="51">
        <v>0</v>
      </c>
      <c r="Y1732" s="52">
        <v>4.4761875609504063E-3</v>
      </c>
      <c r="Z1732" s="52">
        <v>1.2711881457425786E-2</v>
      </c>
      <c r="AA1732" s="52">
        <v>26714</v>
      </c>
      <c r="AB1732" s="138">
        <f t="shared" si="922"/>
        <v>25714</v>
      </c>
      <c r="AC1732" s="52">
        <v>646183.45047619962</v>
      </c>
      <c r="AD1732" s="138">
        <f t="shared" si="905"/>
        <v>1</v>
      </c>
      <c r="AE1732" s="138">
        <f t="shared" si="906"/>
        <v>0</v>
      </c>
      <c r="AF1732" s="138">
        <f t="shared" si="907"/>
        <v>12990</v>
      </c>
      <c r="AG1732" s="138">
        <f t="shared" si="908"/>
        <v>21649.999999999996</v>
      </c>
      <c r="AH1732" s="29"/>
      <c r="AI1732" s="29"/>
      <c r="AJ1732" s="15"/>
      <c r="AK1732" s="51">
        <f t="shared" ca="1" si="909"/>
        <v>8891977.7537436057</v>
      </c>
      <c r="AL1732" s="15">
        <f t="shared" ca="1" si="910"/>
        <v>10405954.553743606</v>
      </c>
      <c r="AM1732" s="49">
        <f t="shared" ca="1" si="911"/>
        <v>56973.261999979637</v>
      </c>
      <c r="AN1732" s="49">
        <f t="shared" ca="1" si="912"/>
        <v>6207.5433700643007</v>
      </c>
      <c r="AO1732" s="15"/>
      <c r="AP1732" s="49">
        <f t="shared" ca="1" si="913"/>
        <v>376016.99567687418</v>
      </c>
      <c r="AQ1732" s="15">
        <f t="shared" si="923"/>
        <v>0</v>
      </c>
      <c r="AR1732" s="15">
        <f t="shared" si="924"/>
        <v>646183.45047619962</v>
      </c>
      <c r="AS1732" s="15"/>
      <c r="AT1732" s="15"/>
      <c r="AU1732" s="51">
        <f t="shared" si="914"/>
        <v>0</v>
      </c>
      <c r="AV1732" s="51">
        <f t="shared" ca="1" si="915"/>
        <v>0</v>
      </c>
      <c r="AW1732" s="51">
        <f t="shared" si="925"/>
        <v>0</v>
      </c>
      <c r="AX1732" s="15">
        <f t="shared" si="926"/>
        <v>0</v>
      </c>
      <c r="AY1732" s="51">
        <f t="shared" ca="1" si="927"/>
        <v>0</v>
      </c>
      <c r="AZ1732" s="52">
        <f t="shared" ca="1" si="916"/>
        <v>176346.83317993811</v>
      </c>
      <c r="BA1732" s="52">
        <f t="shared" ca="1" si="917"/>
        <v>140359.14835407288</v>
      </c>
      <c r="BB1732" s="52">
        <f t="shared" ca="1" si="928"/>
        <v>0</v>
      </c>
      <c r="BC1732" s="39">
        <f t="shared" ca="1" si="929"/>
        <v>46539.526734685525</v>
      </c>
      <c r="BD1732" s="51">
        <f t="shared" ca="1" si="930"/>
        <v>0</v>
      </c>
      <c r="BE1732" s="15">
        <f t="shared" ca="1" si="931"/>
        <v>692722.97721088515</v>
      </c>
      <c r="BF1732" s="62">
        <v>-341073.85715941415</v>
      </c>
      <c r="BG1732" s="15">
        <f t="shared" ca="1" si="932"/>
        <v>10820784.479165122</v>
      </c>
      <c r="BH1732" s="15"/>
      <c r="BI1732" s="15"/>
    </row>
    <row r="1733" spans="1:61" ht="11.25" x14ac:dyDescent="0.2">
      <c r="A1733" s="60">
        <v>62380</v>
      </c>
      <c r="B1733" s="20"/>
      <c r="C1733" s="20">
        <v>1</v>
      </c>
      <c r="D1733" s="20">
        <f t="shared" si="918"/>
        <v>6</v>
      </c>
      <c r="E1733" s="47">
        <f t="shared" si="933"/>
        <v>5</v>
      </c>
      <c r="F1733" s="47">
        <f t="shared" si="934"/>
        <v>65</v>
      </c>
      <c r="G1733" s="61" t="s">
        <v>1813</v>
      </c>
      <c r="H1733" s="61">
        <v>6091</v>
      </c>
      <c r="I1733" s="48"/>
      <c r="J1733" s="29">
        <f t="shared" si="919"/>
        <v>9818.3283582089553</v>
      </c>
      <c r="K1733" s="125">
        <v>313296.19801980199</v>
      </c>
      <c r="L1733" s="125">
        <v>749938.50469306926</v>
      </c>
      <c r="M1733" s="125">
        <v>245545.15049504949</v>
      </c>
      <c r="N1733" s="126">
        <f t="shared" si="901"/>
        <v>763594.42989960383</v>
      </c>
      <c r="O1733" s="126">
        <f t="shared" ca="1" si="902"/>
        <v>1782807.6684719794</v>
      </c>
      <c r="P1733" s="126">
        <f t="shared" ca="1" si="903"/>
        <v>305764</v>
      </c>
      <c r="Q1733" s="49">
        <f t="shared" si="920"/>
        <v>1</v>
      </c>
      <c r="R1733" s="49">
        <f t="shared" si="921"/>
        <v>0</v>
      </c>
      <c r="S1733" s="49">
        <f ca="1">OFFSET(V!$B$7,D1733,Q1733)*H1733</f>
        <v>47875.26</v>
      </c>
      <c r="T1733" s="49">
        <f ca="1">IF(R1733&gt;0,OFFSET(V!$I$7,D1733,R1733)*IF(R1733=1,H1733-9300,IF(R1733=2,H1733-18000,IF(R1733=3,H1733-45000,0))),0)</f>
        <v>0</v>
      </c>
      <c r="U1733" s="49">
        <f>IF(AND(I1733=1,H1733&gt;20000,H1733&lt;=45000),H1733*V!$G$7,0)+IF(AND(I1733=1,H1733&gt;45000,H1733&lt;=50000),V!$G$7/5000*(50000-H1733)*H1733,0)</f>
        <v>0</v>
      </c>
      <c r="V1733" s="50">
        <f t="shared" ca="1" si="904"/>
        <v>47875.26</v>
      </c>
      <c r="W1733" s="51">
        <v>0</v>
      </c>
      <c r="X1733" s="51">
        <v>0</v>
      </c>
      <c r="Y1733" s="52">
        <v>0</v>
      </c>
      <c r="Z1733" s="52">
        <v>2.5924638819564681E-3</v>
      </c>
      <c r="AA1733" s="52">
        <v>20616</v>
      </c>
      <c r="AB1733" s="138">
        <f t="shared" si="922"/>
        <v>19616</v>
      </c>
      <c r="AC1733" s="52">
        <v>131782.79408033361</v>
      </c>
      <c r="AD1733" s="138">
        <f t="shared" si="905"/>
        <v>0</v>
      </c>
      <c r="AE1733" s="138">
        <f t="shared" si="906"/>
        <v>6091</v>
      </c>
      <c r="AF1733" s="138">
        <f t="shared" si="907"/>
        <v>0</v>
      </c>
      <c r="AG1733" s="138">
        <f t="shared" si="908"/>
        <v>0</v>
      </c>
      <c r="AH1733" s="29"/>
      <c r="AI1733" s="29"/>
      <c r="AJ1733" s="15"/>
      <c r="AK1733" s="51">
        <f t="shared" ca="1" si="909"/>
        <v>4032533.8263345971</v>
      </c>
      <c r="AL1733" s="15">
        <f t="shared" ca="1" si="910"/>
        <v>4386173.0863345973</v>
      </c>
      <c r="AM1733" s="49">
        <f t="shared" ca="1" si="911"/>
        <v>26714.714306533948</v>
      </c>
      <c r="AN1733" s="49">
        <f t="shared" ca="1" si="912"/>
        <v>0</v>
      </c>
      <c r="AO1733" s="15"/>
      <c r="AP1733" s="49">
        <f t="shared" ca="1" si="913"/>
        <v>76684.988257551086</v>
      </c>
      <c r="AQ1733" s="15">
        <f t="shared" si="923"/>
        <v>131782.79408033361</v>
      </c>
      <c r="AR1733" s="15">
        <f t="shared" si="924"/>
        <v>0</v>
      </c>
      <c r="AS1733" s="15"/>
      <c r="AT1733" s="15"/>
      <c r="AU1733" s="51">
        <f t="shared" si="914"/>
        <v>9808</v>
      </c>
      <c r="AV1733" s="51">
        <f t="shared" ca="1" si="915"/>
        <v>99414.104143051736</v>
      </c>
      <c r="AW1733" s="51">
        <f t="shared" ca="1" si="925"/>
        <v>0</v>
      </c>
      <c r="AX1733" s="15">
        <f t="shared" ca="1" si="926"/>
        <v>54124.298320269212</v>
      </c>
      <c r="AY1733" s="51">
        <f t="shared" ca="1" si="927"/>
        <v>-1906.1853306733274</v>
      </c>
      <c r="AZ1733" s="52">
        <f t="shared" ca="1" si="916"/>
        <v>0</v>
      </c>
      <c r="BA1733" s="52">
        <f t="shared" ca="1" si="917"/>
        <v>0</v>
      </c>
      <c r="BB1733" s="52">
        <f t="shared" si="928"/>
        <v>0</v>
      </c>
      <c r="BC1733" s="39">
        <f t="shared" si="929"/>
        <v>0</v>
      </c>
      <c r="BD1733" s="51">
        <f t="shared" ca="1" si="930"/>
        <v>0</v>
      </c>
      <c r="BE1733" s="15">
        <f t="shared" ca="1" si="931"/>
        <v>184000.9070699295</v>
      </c>
      <c r="BF1733" s="62">
        <v>-120520.78939875279</v>
      </c>
      <c r="BG1733" s="15">
        <f t="shared" ca="1" si="932"/>
        <v>4476367.9183123084</v>
      </c>
      <c r="BH1733" s="15"/>
      <c r="BI1733" s="15"/>
    </row>
    <row r="1734" spans="1:61" ht="11.25" x14ac:dyDescent="0.2">
      <c r="A1734" s="60">
        <v>62381</v>
      </c>
      <c r="B1734" s="20"/>
      <c r="C1734" s="20">
        <v>1</v>
      </c>
      <c r="D1734" s="20">
        <f t="shared" si="918"/>
        <v>6</v>
      </c>
      <c r="E1734" s="47">
        <f t="shared" si="933"/>
        <v>4</v>
      </c>
      <c r="F1734" s="47">
        <f t="shared" si="934"/>
        <v>64</v>
      </c>
      <c r="G1734" s="61" t="s">
        <v>1814</v>
      </c>
      <c r="H1734" s="61">
        <v>3242</v>
      </c>
      <c r="I1734" s="48"/>
      <c r="J1734" s="29">
        <f t="shared" si="919"/>
        <v>5225.9104477611936</v>
      </c>
      <c r="K1734" s="125">
        <v>182290</v>
      </c>
      <c r="L1734" s="125">
        <v>427186.14</v>
      </c>
      <c r="M1734" s="125">
        <v>45643</v>
      </c>
      <c r="N1734" s="126">
        <f t="shared" si="901"/>
        <v>343494.3946</v>
      </c>
      <c r="O1734" s="126">
        <f t="shared" ca="1" si="902"/>
        <v>948918.47991892241</v>
      </c>
      <c r="P1734" s="126">
        <f t="shared" ca="1" si="903"/>
        <v>181627</v>
      </c>
      <c r="Q1734" s="49">
        <f t="shared" si="920"/>
        <v>1</v>
      </c>
      <c r="R1734" s="49">
        <f t="shared" si="921"/>
        <v>0</v>
      </c>
      <c r="S1734" s="49">
        <f ca="1">OFFSET(V!$B$7,D1734,Q1734)*H1734</f>
        <v>25482.120000000003</v>
      </c>
      <c r="T1734" s="49">
        <f ca="1">IF(R1734&gt;0,OFFSET(V!$I$7,D1734,R1734)*IF(R1734=1,H1734-9300,IF(R1734=2,H1734-18000,IF(R1734=3,H1734-45000,0))),0)</f>
        <v>0</v>
      </c>
      <c r="U1734" s="49">
        <f>IF(AND(I1734=1,H1734&gt;20000,H1734&lt;=45000),H1734*V!$G$7,0)+IF(AND(I1734=1,H1734&gt;45000,H1734&lt;=50000),V!$G$7/5000*(50000-H1734)*H1734,0)</f>
        <v>0</v>
      </c>
      <c r="V1734" s="50">
        <f t="shared" ca="1" si="904"/>
        <v>25482.120000000003</v>
      </c>
      <c r="W1734" s="51">
        <v>0</v>
      </c>
      <c r="X1734" s="51">
        <v>0</v>
      </c>
      <c r="Y1734" s="52">
        <v>0</v>
      </c>
      <c r="Z1734" s="52">
        <v>2.627713186001834E-3</v>
      </c>
      <c r="AA1734" s="52">
        <v>0</v>
      </c>
      <c r="AB1734" s="138">
        <f t="shared" si="922"/>
        <v>0</v>
      </c>
      <c r="AC1734" s="52">
        <v>133574.62300756245</v>
      </c>
      <c r="AD1734" s="138">
        <f t="shared" si="905"/>
        <v>0</v>
      </c>
      <c r="AE1734" s="138">
        <f t="shared" si="906"/>
        <v>3242</v>
      </c>
      <c r="AF1734" s="138">
        <f t="shared" si="907"/>
        <v>0</v>
      </c>
      <c r="AG1734" s="138">
        <f t="shared" si="908"/>
        <v>0</v>
      </c>
      <c r="AH1734" s="29"/>
      <c r="AI1734" s="29"/>
      <c r="AJ1734" s="15"/>
      <c r="AK1734" s="51">
        <f t="shared" ca="1" si="909"/>
        <v>2146359.3276927867</v>
      </c>
      <c r="AL1734" s="15">
        <f t="shared" ca="1" si="910"/>
        <v>2353468.4476927868</v>
      </c>
      <c r="AM1734" s="49">
        <f t="shared" ca="1" si="911"/>
        <v>14219.192871742416</v>
      </c>
      <c r="AN1734" s="49">
        <f t="shared" ca="1" si="912"/>
        <v>0</v>
      </c>
      <c r="AO1734" s="15"/>
      <c r="AP1734" s="49">
        <f t="shared" ca="1" si="913"/>
        <v>77727.661401666701</v>
      </c>
      <c r="AQ1734" s="15">
        <f t="shared" si="923"/>
        <v>133574.62300756245</v>
      </c>
      <c r="AR1734" s="15">
        <f t="shared" si="924"/>
        <v>0</v>
      </c>
      <c r="AS1734" s="15"/>
      <c r="AT1734" s="15"/>
      <c r="AU1734" s="51">
        <f t="shared" si="914"/>
        <v>0</v>
      </c>
      <c r="AV1734" s="51">
        <f t="shared" ca="1" si="915"/>
        <v>52914.221906382154</v>
      </c>
      <c r="AW1734" s="51">
        <f t="shared" ca="1" si="925"/>
        <v>0</v>
      </c>
      <c r="AX1734" s="15">
        <f t="shared" ca="1" si="926"/>
        <v>0</v>
      </c>
      <c r="AY1734" s="51">
        <f t="shared" ca="1" si="927"/>
        <v>0</v>
      </c>
      <c r="AZ1734" s="52">
        <f t="shared" ca="1" si="916"/>
        <v>0</v>
      </c>
      <c r="BA1734" s="52">
        <f t="shared" ca="1" si="917"/>
        <v>0</v>
      </c>
      <c r="BB1734" s="52">
        <f t="shared" si="928"/>
        <v>0</v>
      </c>
      <c r="BC1734" s="39">
        <f t="shared" si="929"/>
        <v>0</v>
      </c>
      <c r="BD1734" s="51">
        <f t="shared" ca="1" si="930"/>
        <v>0</v>
      </c>
      <c r="BE1734" s="15">
        <f t="shared" ca="1" si="931"/>
        <v>130641.88330804885</v>
      </c>
      <c r="BF1734" s="62">
        <v>-65664.297841956024</v>
      </c>
      <c r="BG1734" s="15">
        <f t="shared" ca="1" si="932"/>
        <v>2432665.2260306221</v>
      </c>
      <c r="BH1734" s="15"/>
      <c r="BI1734" s="15"/>
    </row>
    <row r="1735" spans="1:61" ht="11.25" x14ac:dyDescent="0.2">
      <c r="A1735" s="60">
        <v>62382</v>
      </c>
      <c r="B1735" s="20"/>
      <c r="C1735" s="20">
        <v>1</v>
      </c>
      <c r="D1735" s="20">
        <f t="shared" si="918"/>
        <v>6</v>
      </c>
      <c r="E1735" s="47">
        <f t="shared" si="933"/>
        <v>4</v>
      </c>
      <c r="F1735" s="47">
        <f t="shared" si="934"/>
        <v>64</v>
      </c>
      <c r="G1735" s="61" t="s">
        <v>1815</v>
      </c>
      <c r="H1735" s="61">
        <v>4394</v>
      </c>
      <c r="I1735" s="48"/>
      <c r="J1735" s="29">
        <f t="shared" si="919"/>
        <v>7082.8656716417909</v>
      </c>
      <c r="K1735" s="125">
        <v>284635.21069692058</v>
      </c>
      <c r="L1735" s="125">
        <v>877377.62706645066</v>
      </c>
      <c r="M1735" s="125">
        <v>74133.189627228523</v>
      </c>
      <c r="N1735" s="126">
        <f t="shared" si="901"/>
        <v>621247.81588492717</v>
      </c>
      <c r="O1735" s="126">
        <f t="shared" ca="1" si="902"/>
        <v>1286103.5782738265</v>
      </c>
      <c r="P1735" s="126">
        <f t="shared" ca="1" si="903"/>
        <v>199457</v>
      </c>
      <c r="Q1735" s="49">
        <f t="shared" si="920"/>
        <v>1</v>
      </c>
      <c r="R1735" s="49">
        <f t="shared" si="921"/>
        <v>0</v>
      </c>
      <c r="S1735" s="49">
        <f ca="1">OFFSET(V!$B$7,D1735,Q1735)*H1735</f>
        <v>34536.840000000004</v>
      </c>
      <c r="T1735" s="49">
        <f ca="1">IF(R1735&gt;0,OFFSET(V!$I$7,D1735,R1735)*IF(R1735=1,H1735-9300,IF(R1735=2,H1735-18000,IF(R1735=3,H1735-45000,0))),0)</f>
        <v>0</v>
      </c>
      <c r="U1735" s="49">
        <f>IF(AND(I1735=1,H1735&gt;20000,H1735&lt;=45000),H1735*V!$G$7,0)+IF(AND(I1735=1,H1735&gt;45000,H1735&lt;=50000),V!$G$7/5000*(50000-H1735)*H1735,0)</f>
        <v>0</v>
      </c>
      <c r="V1735" s="50">
        <f t="shared" ca="1" si="904"/>
        <v>34536.840000000004</v>
      </c>
      <c r="W1735" s="51">
        <v>0</v>
      </c>
      <c r="X1735" s="51">
        <v>0</v>
      </c>
      <c r="Y1735" s="52">
        <v>0</v>
      </c>
      <c r="Z1735" s="52">
        <v>3.0716227030724479E-3</v>
      </c>
      <c r="AA1735" s="52">
        <v>4410</v>
      </c>
      <c r="AB1735" s="138">
        <f t="shared" si="922"/>
        <v>3410</v>
      </c>
      <c r="AC1735" s="52">
        <v>156139.88877098315</v>
      </c>
      <c r="AD1735" s="138">
        <f t="shared" si="905"/>
        <v>0</v>
      </c>
      <c r="AE1735" s="138">
        <f t="shared" si="906"/>
        <v>4394</v>
      </c>
      <c r="AF1735" s="138">
        <f t="shared" si="907"/>
        <v>0</v>
      </c>
      <c r="AG1735" s="138">
        <f t="shared" si="908"/>
        <v>0</v>
      </c>
      <c r="AH1735" s="29"/>
      <c r="AI1735" s="29"/>
      <c r="AJ1735" s="15"/>
      <c r="AK1735" s="51">
        <f t="shared" ca="1" si="909"/>
        <v>2909038.5212467937</v>
      </c>
      <c r="AL1735" s="15">
        <f t="shared" ca="1" si="910"/>
        <v>3143032.3612467935</v>
      </c>
      <c r="AM1735" s="49">
        <f t="shared" ca="1" si="911"/>
        <v>19271.787007537379</v>
      </c>
      <c r="AN1735" s="49">
        <f t="shared" ca="1" si="912"/>
        <v>0</v>
      </c>
      <c r="AO1735" s="15"/>
      <c r="AP1735" s="49">
        <f t="shared" ca="1" si="913"/>
        <v>90858.488928677471</v>
      </c>
      <c r="AQ1735" s="15">
        <f t="shared" si="923"/>
        <v>156139.88877098315</v>
      </c>
      <c r="AR1735" s="15">
        <f t="shared" si="924"/>
        <v>0</v>
      </c>
      <c r="AS1735" s="15"/>
      <c r="AT1735" s="15"/>
      <c r="AU1735" s="51">
        <f t="shared" si="914"/>
        <v>1705</v>
      </c>
      <c r="AV1735" s="51">
        <f t="shared" ca="1" si="915"/>
        <v>71716.561090883159</v>
      </c>
      <c r="AW1735" s="51">
        <f t="shared" ca="1" si="925"/>
        <v>0</v>
      </c>
      <c r="AX1735" s="15">
        <f t="shared" ca="1" si="926"/>
        <v>8140.1612485774676</v>
      </c>
      <c r="AY1735" s="51">
        <f t="shared" ca="1" si="927"/>
        <v>-286.68558194578856</v>
      </c>
      <c r="AZ1735" s="52">
        <f t="shared" ca="1" si="916"/>
        <v>0</v>
      </c>
      <c r="BA1735" s="52">
        <f t="shared" ca="1" si="917"/>
        <v>0</v>
      </c>
      <c r="BB1735" s="52">
        <f t="shared" si="928"/>
        <v>0</v>
      </c>
      <c r="BC1735" s="39">
        <f t="shared" si="929"/>
        <v>0</v>
      </c>
      <c r="BD1735" s="51">
        <f t="shared" ca="1" si="930"/>
        <v>0</v>
      </c>
      <c r="BE1735" s="15">
        <f t="shared" ca="1" si="931"/>
        <v>163993.36443761483</v>
      </c>
      <c r="BF1735" s="62">
        <v>-95094.824690639172</v>
      </c>
      <c r="BG1735" s="15">
        <f t="shared" ca="1" si="932"/>
        <v>3231202.6880013067</v>
      </c>
      <c r="BH1735" s="15"/>
      <c r="BI1735" s="15"/>
    </row>
    <row r="1736" spans="1:61" ht="11.25" x14ac:dyDescent="0.2">
      <c r="A1736" s="60">
        <v>62383</v>
      </c>
      <c r="B1736" s="20"/>
      <c r="C1736" s="20">
        <v>1</v>
      </c>
      <c r="D1736" s="20">
        <f t="shared" si="918"/>
        <v>6</v>
      </c>
      <c r="E1736" s="47">
        <f t="shared" si="933"/>
        <v>4</v>
      </c>
      <c r="F1736" s="47">
        <f t="shared" si="934"/>
        <v>64</v>
      </c>
      <c r="G1736" s="61" t="s">
        <v>1816</v>
      </c>
      <c r="H1736" s="61">
        <v>3574</v>
      </c>
      <c r="I1736" s="48"/>
      <c r="J1736" s="29">
        <f t="shared" si="919"/>
        <v>5761.0746268656712</v>
      </c>
      <c r="K1736" s="125">
        <v>286550</v>
      </c>
      <c r="L1736" s="125">
        <v>484718.80999999994</v>
      </c>
      <c r="M1736" s="125">
        <v>62130</v>
      </c>
      <c r="N1736" s="126">
        <f t="shared" si="901"/>
        <v>457486.33589999995</v>
      </c>
      <c r="O1736" s="126">
        <f t="shared" ca="1" si="902"/>
        <v>1046093.3520142593</v>
      </c>
      <c r="P1736" s="126">
        <f t="shared" ca="1" si="903"/>
        <v>176582</v>
      </c>
      <c r="Q1736" s="49">
        <f t="shared" si="920"/>
        <v>1</v>
      </c>
      <c r="R1736" s="49">
        <f t="shared" si="921"/>
        <v>0</v>
      </c>
      <c r="S1736" s="49">
        <f ca="1">OFFSET(V!$B$7,D1736,Q1736)*H1736</f>
        <v>28091.64</v>
      </c>
      <c r="T1736" s="49">
        <f ca="1">IF(R1736&gt;0,OFFSET(V!$I$7,D1736,R1736)*IF(R1736=1,H1736-9300,IF(R1736=2,H1736-18000,IF(R1736=3,H1736-45000,0))),0)</f>
        <v>0</v>
      </c>
      <c r="U1736" s="49">
        <f>IF(AND(I1736=1,H1736&gt;20000,H1736&lt;=45000),H1736*V!$G$7,0)+IF(AND(I1736=1,H1736&gt;45000,H1736&lt;=50000),V!$G$7/5000*(50000-H1736)*H1736,0)</f>
        <v>0</v>
      </c>
      <c r="V1736" s="50">
        <f t="shared" ca="1" si="904"/>
        <v>28091.64</v>
      </c>
      <c r="W1736" s="51">
        <v>0</v>
      </c>
      <c r="X1736" s="51">
        <v>0</v>
      </c>
      <c r="Y1736" s="52">
        <v>0</v>
      </c>
      <c r="Z1736" s="52">
        <v>3.3026523752167137E-3</v>
      </c>
      <c r="AA1736" s="52">
        <v>44542</v>
      </c>
      <c r="AB1736" s="138">
        <f t="shared" si="922"/>
        <v>43542</v>
      </c>
      <c r="AC1736" s="52">
        <v>167883.82700770727</v>
      </c>
      <c r="AD1736" s="138">
        <f t="shared" si="905"/>
        <v>0</v>
      </c>
      <c r="AE1736" s="138">
        <f t="shared" si="906"/>
        <v>3574</v>
      </c>
      <c r="AF1736" s="138">
        <f t="shared" si="907"/>
        <v>0</v>
      </c>
      <c r="AG1736" s="138">
        <f t="shared" si="908"/>
        <v>0</v>
      </c>
      <c r="AH1736" s="29"/>
      <c r="AI1736" s="29"/>
      <c r="AJ1736" s="15"/>
      <c r="AK1736" s="51">
        <f t="shared" ca="1" si="909"/>
        <v>2366159.2341684205</v>
      </c>
      <c r="AL1736" s="15">
        <f t="shared" ca="1" si="910"/>
        <v>2570832.8741684207</v>
      </c>
      <c r="AM1736" s="49">
        <f t="shared" ca="1" si="911"/>
        <v>15675.322431711103</v>
      </c>
      <c r="AN1736" s="49">
        <f t="shared" ca="1" si="912"/>
        <v>0</v>
      </c>
      <c r="AO1736" s="15"/>
      <c r="AP1736" s="49">
        <f t="shared" ca="1" si="913"/>
        <v>97692.338309891871</v>
      </c>
      <c r="AQ1736" s="15">
        <f t="shared" si="923"/>
        <v>167883.82700770727</v>
      </c>
      <c r="AR1736" s="15">
        <f t="shared" si="924"/>
        <v>0</v>
      </c>
      <c r="AS1736" s="15"/>
      <c r="AT1736" s="15"/>
      <c r="AU1736" s="51">
        <f t="shared" si="914"/>
        <v>21771</v>
      </c>
      <c r="AV1736" s="51">
        <f t="shared" ca="1" si="915"/>
        <v>58332.951601915433</v>
      </c>
      <c r="AW1736" s="51">
        <f t="shared" ca="1" si="925"/>
        <v>0</v>
      </c>
      <c r="AX1736" s="15">
        <f t="shared" ca="1" si="926"/>
        <v>9912.4629041000444</v>
      </c>
      <c r="AY1736" s="51">
        <f t="shared" ca="1" si="927"/>
        <v>-349.10367367410248</v>
      </c>
      <c r="AZ1736" s="52">
        <f t="shared" ca="1" si="916"/>
        <v>0</v>
      </c>
      <c r="BA1736" s="52">
        <f t="shared" ca="1" si="917"/>
        <v>0</v>
      </c>
      <c r="BB1736" s="52">
        <f t="shared" si="928"/>
        <v>0</v>
      </c>
      <c r="BC1736" s="39">
        <f t="shared" si="929"/>
        <v>0</v>
      </c>
      <c r="BD1736" s="51">
        <f t="shared" ca="1" si="930"/>
        <v>0</v>
      </c>
      <c r="BE1736" s="15">
        <f t="shared" ca="1" si="931"/>
        <v>177447.1862381332</v>
      </c>
      <c r="BF1736" s="62">
        <v>-90056.12138505964</v>
      </c>
      <c r="BG1736" s="15">
        <f t="shared" ca="1" si="932"/>
        <v>2673899.2614532053</v>
      </c>
      <c r="BH1736" s="15"/>
      <c r="BI1736" s="15"/>
    </row>
    <row r="1737" spans="1:61" ht="11.25" x14ac:dyDescent="0.2">
      <c r="A1737" s="60">
        <v>62384</v>
      </c>
      <c r="B1737" s="20"/>
      <c r="C1737" s="20">
        <v>1</v>
      </c>
      <c r="D1737" s="20">
        <f t="shared" si="918"/>
        <v>6</v>
      </c>
      <c r="E1737" s="47">
        <f t="shared" si="933"/>
        <v>4</v>
      </c>
      <c r="F1737" s="47">
        <f t="shared" si="934"/>
        <v>64</v>
      </c>
      <c r="G1737" s="61" t="s">
        <v>1817</v>
      </c>
      <c r="H1737" s="61">
        <v>3126</v>
      </c>
      <c r="I1737" s="48"/>
      <c r="J1737" s="29">
        <f t="shared" si="919"/>
        <v>5038.9253731343288</v>
      </c>
      <c r="K1737" s="125">
        <v>159498.59128327743</v>
      </c>
      <c r="L1737" s="125">
        <v>304599.41824048012</v>
      </c>
      <c r="M1737" s="125">
        <v>65896.659877721977</v>
      </c>
      <c r="N1737" s="126">
        <f t="shared" si="901"/>
        <v>299529.41871546896</v>
      </c>
      <c r="O1737" s="126">
        <f t="shared" ca="1" si="902"/>
        <v>914965.81376513012</v>
      </c>
      <c r="P1737" s="126">
        <f t="shared" ca="1" si="903"/>
        <v>184631</v>
      </c>
      <c r="Q1737" s="49">
        <f t="shared" si="920"/>
        <v>1</v>
      </c>
      <c r="R1737" s="49">
        <f t="shared" si="921"/>
        <v>0</v>
      </c>
      <c r="S1737" s="49">
        <f ca="1">OFFSET(V!$B$7,D1737,Q1737)*H1737</f>
        <v>24570.36</v>
      </c>
      <c r="T1737" s="49">
        <f ca="1">IF(R1737&gt;0,OFFSET(V!$I$7,D1737,R1737)*IF(R1737=1,H1737-9300,IF(R1737=2,H1737-18000,IF(R1737=3,H1737-45000,0))),0)</f>
        <v>0</v>
      </c>
      <c r="U1737" s="49">
        <f>IF(AND(I1737=1,H1737&gt;20000,H1737&lt;=45000),H1737*V!$G$7,0)+IF(AND(I1737=1,H1737&gt;45000,H1737&lt;=50000),V!$G$7/5000*(50000-H1737)*H1737,0)</f>
        <v>0</v>
      </c>
      <c r="V1737" s="50">
        <f t="shared" ca="1" si="904"/>
        <v>24570.36</v>
      </c>
      <c r="W1737" s="51">
        <v>8656.9600000000009</v>
      </c>
      <c r="X1737" s="51">
        <v>0</v>
      </c>
      <c r="Y1737" s="52">
        <v>0</v>
      </c>
      <c r="Z1737" s="52">
        <v>1.9070857654966027E-3</v>
      </c>
      <c r="AA1737" s="52">
        <v>0</v>
      </c>
      <c r="AB1737" s="138">
        <f t="shared" si="922"/>
        <v>0</v>
      </c>
      <c r="AC1737" s="52">
        <v>96942.947779202383</v>
      </c>
      <c r="AD1737" s="138">
        <f t="shared" si="905"/>
        <v>0</v>
      </c>
      <c r="AE1737" s="138">
        <f t="shared" si="906"/>
        <v>3126</v>
      </c>
      <c r="AF1737" s="138">
        <f t="shared" si="907"/>
        <v>0</v>
      </c>
      <c r="AG1737" s="138">
        <f t="shared" si="908"/>
        <v>0</v>
      </c>
      <c r="AH1737" s="29"/>
      <c r="AI1737" s="29"/>
      <c r="AJ1737" s="15"/>
      <c r="AK1737" s="51">
        <f t="shared" ca="1" si="909"/>
        <v>2069561.7700085293</v>
      </c>
      <c r="AL1737" s="15">
        <f t="shared" ca="1" si="910"/>
        <v>2287420.0900085294</v>
      </c>
      <c r="AM1737" s="49">
        <f t="shared" ca="1" si="911"/>
        <v>13710.424712235284</v>
      </c>
      <c r="AN1737" s="49">
        <f t="shared" ca="1" si="912"/>
        <v>0</v>
      </c>
      <c r="AO1737" s="15"/>
      <c r="AP1737" s="49">
        <f t="shared" ca="1" si="913"/>
        <v>56411.528257389815</v>
      </c>
      <c r="AQ1737" s="15">
        <f t="shared" si="923"/>
        <v>96942.947779202383</v>
      </c>
      <c r="AR1737" s="15">
        <f t="shared" si="924"/>
        <v>0</v>
      </c>
      <c r="AS1737" s="15"/>
      <c r="AT1737" s="15"/>
      <c r="AU1737" s="51">
        <f t="shared" si="914"/>
        <v>0</v>
      </c>
      <c r="AV1737" s="51">
        <f t="shared" ca="1" si="915"/>
        <v>51020.930807942823</v>
      </c>
      <c r="AW1737" s="51">
        <f t="shared" ca="1" si="925"/>
        <v>0</v>
      </c>
      <c r="AX1737" s="15">
        <f t="shared" ca="1" si="926"/>
        <v>10489.511286130248</v>
      </c>
      <c r="AY1737" s="51">
        <f t="shared" ca="1" si="927"/>
        <v>-369.42654519487417</v>
      </c>
      <c r="AZ1737" s="52">
        <f t="shared" ca="1" si="916"/>
        <v>0</v>
      </c>
      <c r="BA1737" s="52">
        <f t="shared" ca="1" si="917"/>
        <v>0</v>
      </c>
      <c r="BB1737" s="52">
        <f t="shared" si="928"/>
        <v>0</v>
      </c>
      <c r="BC1737" s="39">
        <f t="shared" si="929"/>
        <v>0</v>
      </c>
      <c r="BD1737" s="51">
        <f t="shared" ca="1" si="930"/>
        <v>0</v>
      </c>
      <c r="BE1737" s="15">
        <f t="shared" ca="1" si="931"/>
        <v>107063.03252013776</v>
      </c>
      <c r="BF1737" s="62">
        <v>-61232.379599257969</v>
      </c>
      <c r="BG1737" s="15">
        <f t="shared" ca="1" si="932"/>
        <v>2346961.1676416444</v>
      </c>
      <c r="BH1737" s="15"/>
      <c r="BI1737" s="15"/>
    </row>
    <row r="1738" spans="1:61" ht="11.25" x14ac:dyDescent="0.2">
      <c r="A1738" s="60">
        <v>62385</v>
      </c>
      <c r="B1738" s="20"/>
      <c r="C1738" s="20">
        <v>1</v>
      </c>
      <c r="D1738" s="20">
        <f t="shared" si="918"/>
        <v>6</v>
      </c>
      <c r="E1738" s="47">
        <f t="shared" si="933"/>
        <v>4</v>
      </c>
      <c r="F1738" s="47">
        <f t="shared" si="934"/>
        <v>64</v>
      </c>
      <c r="G1738" s="61" t="s">
        <v>1818</v>
      </c>
      <c r="H1738" s="61">
        <v>2582</v>
      </c>
      <c r="I1738" s="48"/>
      <c r="J1738" s="29">
        <f t="shared" si="919"/>
        <v>4162.0298507462685</v>
      </c>
      <c r="K1738" s="125">
        <v>122930</v>
      </c>
      <c r="L1738" s="125">
        <v>158219.95000000001</v>
      </c>
      <c r="M1738" s="125">
        <v>104661</v>
      </c>
      <c r="N1738" s="126">
        <f t="shared" si="901"/>
        <v>254876.3805</v>
      </c>
      <c r="O1738" s="126">
        <f t="shared" ca="1" si="902"/>
        <v>755739.51731975877</v>
      </c>
      <c r="P1738" s="126">
        <f t="shared" ca="1" si="903"/>
        <v>150259</v>
      </c>
      <c r="Q1738" s="49">
        <f t="shared" si="920"/>
        <v>1</v>
      </c>
      <c r="R1738" s="49">
        <f t="shared" si="921"/>
        <v>0</v>
      </c>
      <c r="S1738" s="49">
        <f ca="1">OFFSET(V!$B$7,D1738,Q1738)*H1738</f>
        <v>20294.52</v>
      </c>
      <c r="T1738" s="49">
        <f ca="1">IF(R1738&gt;0,OFFSET(V!$I$7,D1738,R1738)*IF(R1738=1,H1738-9300,IF(R1738=2,H1738-18000,IF(R1738=3,H1738-45000,0))),0)</f>
        <v>0</v>
      </c>
      <c r="U1738" s="49">
        <f>IF(AND(I1738=1,H1738&gt;20000,H1738&lt;=45000),H1738*V!$G$7,0)+IF(AND(I1738=1,H1738&gt;45000,H1738&lt;=50000),V!$G$7/5000*(50000-H1738)*H1738,0)</f>
        <v>0</v>
      </c>
      <c r="V1738" s="50">
        <f t="shared" ca="1" si="904"/>
        <v>20294.52</v>
      </c>
      <c r="W1738" s="51">
        <v>0</v>
      </c>
      <c r="X1738" s="51">
        <v>0</v>
      </c>
      <c r="Y1738" s="52">
        <v>0</v>
      </c>
      <c r="Z1738" s="52">
        <v>9.1630087902709243E-4</v>
      </c>
      <c r="AA1738" s="52">
        <v>0</v>
      </c>
      <c r="AB1738" s="138">
        <f t="shared" si="922"/>
        <v>0</v>
      </c>
      <c r="AC1738" s="52">
        <v>46578.350000126891</v>
      </c>
      <c r="AD1738" s="138">
        <f t="shared" si="905"/>
        <v>0</v>
      </c>
      <c r="AE1738" s="138">
        <f t="shared" si="906"/>
        <v>2582</v>
      </c>
      <c r="AF1738" s="138">
        <f t="shared" si="907"/>
        <v>0</v>
      </c>
      <c r="AG1738" s="138">
        <f t="shared" si="908"/>
        <v>0</v>
      </c>
      <c r="AH1738" s="29"/>
      <c r="AI1738" s="29"/>
      <c r="AJ1738" s="15"/>
      <c r="AK1738" s="51">
        <f t="shared" ca="1" si="909"/>
        <v>1709407.7063858034</v>
      </c>
      <c r="AL1738" s="15">
        <f t="shared" ca="1" si="910"/>
        <v>1879961.2263858034</v>
      </c>
      <c r="AM1738" s="49">
        <f t="shared" ca="1" si="911"/>
        <v>11324.47748144322</v>
      </c>
      <c r="AN1738" s="49">
        <f t="shared" ca="1" si="912"/>
        <v>0</v>
      </c>
      <c r="AO1738" s="15"/>
      <c r="AP1738" s="49">
        <f t="shared" ca="1" si="913"/>
        <v>27104.14699993734</v>
      </c>
      <c r="AQ1738" s="15">
        <f t="shared" si="923"/>
        <v>46578.350000126891</v>
      </c>
      <c r="AR1738" s="15">
        <f t="shared" si="924"/>
        <v>0</v>
      </c>
      <c r="AS1738" s="15"/>
      <c r="AT1738" s="15"/>
      <c r="AU1738" s="51">
        <f t="shared" si="914"/>
        <v>0</v>
      </c>
      <c r="AV1738" s="51">
        <f t="shared" ca="1" si="915"/>
        <v>42142.048415261794</v>
      </c>
      <c r="AW1738" s="51">
        <f t="shared" ca="1" si="925"/>
        <v>0</v>
      </c>
      <c r="AX1738" s="15">
        <f t="shared" ca="1" si="926"/>
        <v>22667.845415072246</v>
      </c>
      <c r="AY1738" s="51">
        <f t="shared" ca="1" si="927"/>
        <v>-798.33117008742477</v>
      </c>
      <c r="AZ1738" s="52">
        <f t="shared" ca="1" si="916"/>
        <v>0</v>
      </c>
      <c r="BA1738" s="52">
        <f t="shared" ca="1" si="917"/>
        <v>0</v>
      </c>
      <c r="BB1738" s="52">
        <f t="shared" si="928"/>
        <v>0</v>
      </c>
      <c r="BC1738" s="39">
        <f t="shared" si="929"/>
        <v>0</v>
      </c>
      <c r="BD1738" s="51">
        <f t="shared" ca="1" si="930"/>
        <v>0</v>
      </c>
      <c r="BE1738" s="15">
        <f t="shared" ca="1" si="931"/>
        <v>68447.864245111719</v>
      </c>
      <c r="BF1738" s="62">
        <v>-47995.746431867068</v>
      </c>
      <c r="BG1738" s="15">
        <f t="shared" ca="1" si="932"/>
        <v>1911737.8216804913</v>
      </c>
      <c r="BH1738" s="15"/>
      <c r="BI1738" s="15"/>
    </row>
    <row r="1739" spans="1:61" ht="11.25" x14ac:dyDescent="0.2">
      <c r="A1739" s="60">
        <v>62386</v>
      </c>
      <c r="B1739" s="20"/>
      <c r="C1739" s="20">
        <v>1</v>
      </c>
      <c r="D1739" s="20">
        <f t="shared" si="918"/>
        <v>6</v>
      </c>
      <c r="E1739" s="47">
        <f t="shared" si="933"/>
        <v>4</v>
      </c>
      <c r="F1739" s="47">
        <f t="shared" si="934"/>
        <v>64</v>
      </c>
      <c r="G1739" s="61" t="s">
        <v>1819</v>
      </c>
      <c r="H1739" s="61">
        <v>4938</v>
      </c>
      <c r="I1739" s="48"/>
      <c r="J1739" s="29">
        <f t="shared" si="919"/>
        <v>7959.7611940298511</v>
      </c>
      <c r="K1739" s="125">
        <v>269625</v>
      </c>
      <c r="L1739" s="125">
        <v>459250.43999999994</v>
      </c>
      <c r="M1739" s="125">
        <v>70191</v>
      </c>
      <c r="N1739" s="126">
        <f t="shared" si="901"/>
        <v>443428.6716</v>
      </c>
      <c r="O1739" s="126">
        <f t="shared" ca="1" si="902"/>
        <v>1445329.8747191979</v>
      </c>
      <c r="P1739" s="126">
        <f t="shared" ca="1" si="903"/>
        <v>300570</v>
      </c>
      <c r="Q1739" s="49">
        <f t="shared" si="920"/>
        <v>1</v>
      </c>
      <c r="R1739" s="49">
        <f t="shared" si="921"/>
        <v>0</v>
      </c>
      <c r="S1739" s="49">
        <f ca="1">OFFSET(V!$B$7,D1739,Q1739)*H1739</f>
        <v>38812.68</v>
      </c>
      <c r="T1739" s="49">
        <f ca="1">IF(R1739&gt;0,OFFSET(V!$I$7,D1739,R1739)*IF(R1739=1,H1739-9300,IF(R1739=2,H1739-18000,IF(R1739=3,H1739-45000,0))),0)</f>
        <v>0</v>
      </c>
      <c r="U1739" s="49">
        <f>IF(AND(I1739=1,H1739&gt;20000,H1739&lt;=45000),H1739*V!$G$7,0)+IF(AND(I1739=1,H1739&gt;45000,H1739&lt;=50000),V!$G$7/5000*(50000-H1739)*H1739,0)</f>
        <v>0</v>
      </c>
      <c r="V1739" s="50">
        <f t="shared" ca="1" si="904"/>
        <v>38812.68</v>
      </c>
      <c r="W1739" s="51">
        <v>10653.76</v>
      </c>
      <c r="X1739" s="51">
        <v>0</v>
      </c>
      <c r="Y1739" s="52">
        <v>0</v>
      </c>
      <c r="Z1739" s="52">
        <v>2.0968219213286293E-3</v>
      </c>
      <c r="AA1739" s="52">
        <v>31527</v>
      </c>
      <c r="AB1739" s="138">
        <f t="shared" si="922"/>
        <v>30527</v>
      </c>
      <c r="AC1739" s="52">
        <v>106587.81146568747</v>
      </c>
      <c r="AD1739" s="138">
        <f t="shared" si="905"/>
        <v>0</v>
      </c>
      <c r="AE1739" s="138">
        <f t="shared" si="906"/>
        <v>4938</v>
      </c>
      <c r="AF1739" s="138">
        <f t="shared" si="907"/>
        <v>0</v>
      </c>
      <c r="AG1739" s="138">
        <f t="shared" si="908"/>
        <v>0</v>
      </c>
      <c r="AH1739" s="29"/>
      <c r="AI1739" s="29"/>
      <c r="AJ1739" s="15"/>
      <c r="AK1739" s="51">
        <f t="shared" ca="1" si="909"/>
        <v>3269192.5848695193</v>
      </c>
      <c r="AL1739" s="15">
        <f t="shared" ca="1" si="910"/>
        <v>3619229.0248695193</v>
      </c>
      <c r="AM1739" s="49">
        <f t="shared" ca="1" si="911"/>
        <v>21657.734238329442</v>
      </c>
      <c r="AN1739" s="49">
        <f t="shared" ca="1" si="912"/>
        <v>0</v>
      </c>
      <c r="AO1739" s="15"/>
      <c r="AP1739" s="49">
        <f t="shared" ca="1" si="913"/>
        <v>62023.916913324101</v>
      </c>
      <c r="AQ1739" s="15">
        <f t="shared" si="923"/>
        <v>106587.81146568747</v>
      </c>
      <c r="AR1739" s="15">
        <f t="shared" si="924"/>
        <v>0</v>
      </c>
      <c r="AS1739" s="15"/>
      <c r="AT1739" s="15"/>
      <c r="AU1739" s="51">
        <f t="shared" si="914"/>
        <v>15263.5</v>
      </c>
      <c r="AV1739" s="51">
        <f t="shared" ca="1" si="915"/>
        <v>80595.443483564188</v>
      </c>
      <c r="AW1739" s="51">
        <f t="shared" ca="1" si="925"/>
        <v>0</v>
      </c>
      <c r="AX1739" s="15">
        <f t="shared" ca="1" si="926"/>
        <v>51295.048931200814</v>
      </c>
      <c r="AY1739" s="51">
        <f t="shared" ca="1" si="927"/>
        <v>-1806.5429547048434</v>
      </c>
      <c r="AZ1739" s="52">
        <f t="shared" ca="1" si="916"/>
        <v>0</v>
      </c>
      <c r="BA1739" s="52">
        <f t="shared" ca="1" si="917"/>
        <v>0</v>
      </c>
      <c r="BB1739" s="52">
        <f t="shared" si="928"/>
        <v>0</v>
      </c>
      <c r="BC1739" s="39">
        <f t="shared" si="929"/>
        <v>0</v>
      </c>
      <c r="BD1739" s="51">
        <f t="shared" ca="1" si="930"/>
        <v>0</v>
      </c>
      <c r="BE1739" s="15">
        <f t="shared" ca="1" si="931"/>
        <v>156076.31744218344</v>
      </c>
      <c r="BF1739" s="62">
        <v>-94111.179406313691</v>
      </c>
      <c r="BG1739" s="15">
        <f t="shared" ca="1" si="932"/>
        <v>3702851.8971437183</v>
      </c>
      <c r="BH1739" s="15"/>
      <c r="BI1739" s="15"/>
    </row>
    <row r="1740" spans="1:61" ht="11.25" x14ac:dyDescent="0.2">
      <c r="A1740" s="60">
        <v>62387</v>
      </c>
      <c r="B1740" s="20"/>
      <c r="C1740" s="20">
        <v>1</v>
      </c>
      <c r="D1740" s="20">
        <f t="shared" si="918"/>
        <v>6</v>
      </c>
      <c r="E1740" s="47">
        <f t="shared" si="933"/>
        <v>3</v>
      </c>
      <c r="F1740" s="47">
        <f t="shared" si="934"/>
        <v>63</v>
      </c>
      <c r="G1740" s="61" t="s">
        <v>1820</v>
      </c>
      <c r="H1740" s="61">
        <v>2366</v>
      </c>
      <c r="I1740" s="48"/>
      <c r="J1740" s="29">
        <f t="shared" si="919"/>
        <v>3813.8507462686566</v>
      </c>
      <c r="K1740" s="125">
        <v>111025</v>
      </c>
      <c r="L1740" s="125">
        <v>127986.72</v>
      </c>
      <c r="M1740" s="125">
        <v>79503</v>
      </c>
      <c r="N1740" s="126">
        <f t="shared" si="901"/>
        <v>209355.82079999999</v>
      </c>
      <c r="O1740" s="126">
        <f t="shared" ca="1" si="902"/>
        <v>692517.31137821428</v>
      </c>
      <c r="P1740" s="126">
        <f t="shared" ca="1" si="903"/>
        <v>144948</v>
      </c>
      <c r="Q1740" s="49">
        <f t="shared" si="920"/>
        <v>1</v>
      </c>
      <c r="R1740" s="49">
        <f t="shared" si="921"/>
        <v>0</v>
      </c>
      <c r="S1740" s="49">
        <f ca="1">OFFSET(V!$B$7,D1740,Q1740)*H1740</f>
        <v>18596.760000000002</v>
      </c>
      <c r="T1740" s="49">
        <f ca="1">IF(R1740&gt;0,OFFSET(V!$I$7,D1740,R1740)*IF(R1740=1,H1740-9300,IF(R1740=2,H1740-18000,IF(R1740=3,H1740-45000,0))),0)</f>
        <v>0</v>
      </c>
      <c r="U1740" s="49">
        <f>IF(AND(I1740=1,H1740&gt;20000,H1740&lt;=45000),H1740*V!$G$7,0)+IF(AND(I1740=1,H1740&gt;45000,H1740&lt;=50000),V!$G$7/5000*(50000-H1740)*H1740,0)</f>
        <v>0</v>
      </c>
      <c r="V1740" s="50">
        <f t="shared" ca="1" si="904"/>
        <v>18596.760000000002</v>
      </c>
      <c r="W1740" s="51">
        <v>0</v>
      </c>
      <c r="X1740" s="51">
        <v>0</v>
      </c>
      <c r="Y1740" s="52">
        <v>0</v>
      </c>
      <c r="Z1740" s="52">
        <v>8.0139699426955602E-4</v>
      </c>
      <c r="AA1740" s="52">
        <v>11194</v>
      </c>
      <c r="AB1740" s="138">
        <f t="shared" si="922"/>
        <v>10194</v>
      </c>
      <c r="AC1740" s="52">
        <v>40737.437388219929</v>
      </c>
      <c r="AD1740" s="138">
        <f t="shared" si="905"/>
        <v>0</v>
      </c>
      <c r="AE1740" s="138">
        <f t="shared" si="906"/>
        <v>2366</v>
      </c>
      <c r="AF1740" s="138">
        <f t="shared" si="907"/>
        <v>0</v>
      </c>
      <c r="AG1740" s="138">
        <f t="shared" si="908"/>
        <v>0</v>
      </c>
      <c r="AH1740" s="29"/>
      <c r="AI1740" s="29"/>
      <c r="AJ1740" s="15"/>
      <c r="AK1740" s="51">
        <f t="shared" ca="1" si="909"/>
        <v>1566405.3575944272</v>
      </c>
      <c r="AL1740" s="15">
        <f t="shared" ca="1" si="910"/>
        <v>1729950.1175944272</v>
      </c>
      <c r="AM1740" s="49">
        <f t="shared" ca="1" si="911"/>
        <v>10377.116080981665</v>
      </c>
      <c r="AN1740" s="49">
        <f t="shared" ca="1" si="912"/>
        <v>0</v>
      </c>
      <c r="AO1740" s="15"/>
      <c r="AP1740" s="49">
        <f t="shared" ca="1" si="913"/>
        <v>23705.294227211754</v>
      </c>
      <c r="AQ1740" s="15">
        <f t="shared" si="923"/>
        <v>40737.437388219929</v>
      </c>
      <c r="AR1740" s="15">
        <f t="shared" si="924"/>
        <v>0</v>
      </c>
      <c r="AS1740" s="15"/>
      <c r="AT1740" s="15"/>
      <c r="AU1740" s="51">
        <f t="shared" si="914"/>
        <v>5097</v>
      </c>
      <c r="AV1740" s="51">
        <f t="shared" ca="1" si="915"/>
        <v>38616.609818167854</v>
      </c>
      <c r="AW1740" s="51">
        <f t="shared" ca="1" si="925"/>
        <v>0</v>
      </c>
      <c r="AX1740" s="15">
        <f t="shared" ca="1" si="926"/>
        <v>26681.466657159675</v>
      </c>
      <c r="AY1740" s="51">
        <f t="shared" ca="1" si="927"/>
        <v>-939.68553720133104</v>
      </c>
      <c r="AZ1740" s="52">
        <f t="shared" ca="1" si="916"/>
        <v>0</v>
      </c>
      <c r="BA1740" s="52">
        <f t="shared" ca="1" si="917"/>
        <v>0</v>
      </c>
      <c r="BB1740" s="52">
        <f t="shared" si="928"/>
        <v>0</v>
      </c>
      <c r="BC1740" s="39">
        <f t="shared" si="929"/>
        <v>0</v>
      </c>
      <c r="BD1740" s="51">
        <f t="shared" ca="1" si="930"/>
        <v>0</v>
      </c>
      <c r="BE1740" s="15">
        <f t="shared" ca="1" si="931"/>
        <v>66479.218508178266</v>
      </c>
      <c r="BF1740" s="62">
        <v>-44798.207553722466</v>
      </c>
      <c r="BG1740" s="15">
        <f t="shared" ca="1" si="932"/>
        <v>1762008.2446298648</v>
      </c>
      <c r="BH1740" s="15"/>
      <c r="BI1740" s="15"/>
    </row>
    <row r="1741" spans="1:61" ht="11.25" x14ac:dyDescent="0.2">
      <c r="A1741" s="60">
        <v>62388</v>
      </c>
      <c r="B1741" s="20"/>
      <c r="C1741" s="20">
        <v>1</v>
      </c>
      <c r="D1741" s="20">
        <f>INT(A1741/10000)</f>
        <v>6</v>
      </c>
      <c r="E1741" s="47">
        <f>IF(H1741&lt;=500,1,IF(H1741&lt;=1000,2,IF(H1741&lt;=2500,3,IF(H1741&lt;=5000,4,IF(H1741&lt;=10000,5,IF(H1741&lt;=20000,6,IF(H1741&lt;=50000,7,8)))))))</f>
        <v>4</v>
      </c>
      <c r="F1741" s="47">
        <f>D1741*10+E1741</f>
        <v>64</v>
      </c>
      <c r="G1741" s="61" t="s">
        <v>1821</v>
      </c>
      <c r="H1741" s="61">
        <v>3051</v>
      </c>
      <c r="I1741" s="48"/>
      <c r="J1741" s="29">
        <f t="shared" si="919"/>
        <v>4918.0298507462685</v>
      </c>
      <c r="K1741" s="125">
        <v>189510</v>
      </c>
      <c r="L1741" s="125">
        <v>224987.69</v>
      </c>
      <c r="M1741" s="125">
        <v>86550</v>
      </c>
      <c r="N1741" s="126">
        <f t="shared" si="901"/>
        <v>310742.39909999998</v>
      </c>
      <c r="O1741" s="126">
        <f t="shared" ca="1" si="902"/>
        <v>893013.65892431594</v>
      </c>
      <c r="P1741" s="126">
        <f t="shared" ca="1" si="903"/>
        <v>174681</v>
      </c>
      <c r="Q1741" s="49">
        <f>IF(AND(I1741=1,H1741&lt;=20000),3,IF(H1741&lt;=10000,1,IF(H1741&lt;=20000,2,IF(H1741&lt;=50000,3,4))))</f>
        <v>1</v>
      </c>
      <c r="R1741" s="49">
        <f>IF(AND(I1741=1,H1741&lt;=45000),0,IF(AND(H1741&gt;9300,H1741&lt;=10000),1,IF(AND(H1741&gt;18000,H1741&lt;=20000),2,IF(AND(H1741&gt;45000,H1741&lt;=50000),3,0))))</f>
        <v>0</v>
      </c>
      <c r="S1741" s="49">
        <f ca="1">OFFSET(V!$B$7,D1741,Q1741)*H1741</f>
        <v>23980.86</v>
      </c>
      <c r="T1741" s="49">
        <f ca="1">IF(R1741&gt;0,OFFSET(V!$I$7,D1741,R1741)*IF(R1741=1,H1741-9300,IF(R1741=2,H1741-18000,IF(R1741=3,H1741-45000,0))),0)</f>
        <v>0</v>
      </c>
      <c r="U1741" s="49">
        <f>IF(AND(I1741=1,H1741&gt;20000,H1741&lt;=45000),H1741*V!$G$7,0)+IF(AND(I1741=1,H1741&gt;45000,H1741&lt;=50000),V!$G$7/5000*(50000-H1741)*H1741,0)</f>
        <v>0</v>
      </c>
      <c r="V1741" s="50">
        <f ca="1">SUM(S1741:U1741)</f>
        <v>23980.86</v>
      </c>
      <c r="W1741" s="51">
        <v>9805.1200000000008</v>
      </c>
      <c r="X1741" s="51">
        <v>0</v>
      </c>
      <c r="Y1741" s="52">
        <v>0</v>
      </c>
      <c r="Z1741" s="52">
        <v>1.4478179956998196E-3</v>
      </c>
      <c r="AA1741" s="52">
        <v>1079</v>
      </c>
      <c r="AB1741" s="138">
        <f t="shared" si="922"/>
        <v>79</v>
      </c>
      <c r="AC1741" s="52">
        <v>73596.97549541964</v>
      </c>
      <c r="AD1741" s="138">
        <f t="shared" si="905"/>
        <v>0</v>
      </c>
      <c r="AE1741" s="138">
        <f t="shared" si="906"/>
        <v>3051</v>
      </c>
      <c r="AF1741" s="138">
        <f t="shared" si="907"/>
        <v>0</v>
      </c>
      <c r="AG1741" s="138">
        <f t="shared" si="908"/>
        <v>0</v>
      </c>
      <c r="AH1741" s="29"/>
      <c r="AI1741" s="29"/>
      <c r="AJ1741" s="15"/>
      <c r="AK1741" s="51">
        <f t="shared" ca="1" si="909"/>
        <v>2019908.17667819</v>
      </c>
      <c r="AL1741" s="15">
        <f t="shared" ca="1" si="910"/>
        <v>2228375.15667819</v>
      </c>
      <c r="AM1741" s="49">
        <f t="shared" ca="1" si="911"/>
        <v>13381.479781519467</v>
      </c>
      <c r="AN1741" s="49">
        <f t="shared" ca="1" si="912"/>
        <v>0</v>
      </c>
      <c r="AO1741" s="15"/>
      <c r="AP1741" s="49">
        <f t="shared" ca="1" si="913"/>
        <v>42826.404167884997</v>
      </c>
      <c r="AQ1741" s="15">
        <f t="shared" si="923"/>
        <v>73596.97549541964</v>
      </c>
      <c r="AR1741" s="15">
        <f t="shared" si="924"/>
        <v>0</v>
      </c>
      <c r="AS1741" s="15"/>
      <c r="AT1741" s="15"/>
      <c r="AU1741" s="51">
        <f t="shared" si="914"/>
        <v>39.5</v>
      </c>
      <c r="AV1741" s="51">
        <f t="shared" ca="1" si="915"/>
        <v>49796.820183951873</v>
      </c>
      <c r="AW1741" s="51">
        <f t="shared" ca="1" si="925"/>
        <v>0</v>
      </c>
      <c r="AX1741" s="15">
        <f t="shared" ca="1" si="926"/>
        <v>19065.748856417224</v>
      </c>
      <c r="AY1741" s="51">
        <f t="shared" ca="1" si="927"/>
        <v>-671.47015141615441</v>
      </c>
      <c r="AZ1741" s="52">
        <f t="shared" ca="1" si="916"/>
        <v>0</v>
      </c>
      <c r="BA1741" s="52">
        <f t="shared" ca="1" si="917"/>
        <v>0</v>
      </c>
      <c r="BB1741" s="52">
        <f t="shared" si="928"/>
        <v>0</v>
      </c>
      <c r="BC1741" s="39">
        <f t="shared" si="929"/>
        <v>0</v>
      </c>
      <c r="BD1741" s="51">
        <f t="shared" ca="1" si="930"/>
        <v>0</v>
      </c>
      <c r="BE1741" s="15">
        <f t="shared" ca="1" si="931"/>
        <v>91991.254200420706</v>
      </c>
      <c r="BF1741" s="62">
        <v>-59332.553211197024</v>
      </c>
      <c r="BG1741" s="15">
        <f t="shared" ca="1" si="932"/>
        <v>2274415.3374489332</v>
      </c>
      <c r="BH1741" s="15"/>
      <c r="BI1741" s="15"/>
    </row>
    <row r="1742" spans="1:61" ht="11.25" x14ac:dyDescent="0.2">
      <c r="A1742" s="60">
        <v>62389</v>
      </c>
      <c r="B1742" s="20"/>
      <c r="C1742" s="20">
        <v>1</v>
      </c>
      <c r="D1742" s="20">
        <f>INT(A1742/10000)</f>
        <v>6</v>
      </c>
      <c r="E1742" s="47">
        <f>IF(H1742&lt;=500,1,IF(H1742&lt;=1000,2,IF(H1742&lt;=2500,3,IF(H1742&lt;=5000,4,IF(H1742&lt;=10000,5,IF(H1742&lt;=20000,6,IF(H1742&lt;=50000,7,8)))))))</f>
        <v>4</v>
      </c>
      <c r="F1742" s="47">
        <f>D1742*10+E1742</f>
        <v>64</v>
      </c>
      <c r="G1742" s="61" t="s">
        <v>1822</v>
      </c>
      <c r="H1742" s="61">
        <v>4027</v>
      </c>
      <c r="I1742" s="48"/>
      <c r="J1742" s="29">
        <f t="shared" si="919"/>
        <v>6491.2835820895525</v>
      </c>
      <c r="K1742" s="125">
        <v>242550</v>
      </c>
      <c r="L1742" s="125">
        <v>626905.74</v>
      </c>
      <c r="M1742" s="125">
        <v>88616</v>
      </c>
      <c r="N1742" s="126">
        <f t="shared" si="901"/>
        <v>507745.23860000004</v>
      </c>
      <c r="O1742" s="126">
        <f t="shared" ca="1" si="902"/>
        <v>1178684.3672527764</v>
      </c>
      <c r="P1742" s="126">
        <f t="shared" ca="1" si="903"/>
        <v>201282</v>
      </c>
      <c r="Q1742" s="49">
        <f>IF(AND(I1742=1,H1742&lt;=20000),3,IF(H1742&lt;=10000,1,IF(H1742&lt;=20000,2,IF(H1742&lt;=50000,3,4))))</f>
        <v>1</v>
      </c>
      <c r="R1742" s="49">
        <f>IF(AND(I1742=1,H1742&lt;=45000),0,IF(AND(H1742&gt;9300,H1742&lt;=10000),1,IF(AND(H1742&gt;18000,H1742&lt;=20000),2,IF(AND(H1742&gt;45000,H1742&lt;=50000),3,0))))</f>
        <v>0</v>
      </c>
      <c r="S1742" s="49">
        <f ca="1">OFFSET(V!$B$7,D1742,Q1742)*H1742</f>
        <v>31652.22</v>
      </c>
      <c r="T1742" s="49">
        <f ca="1">IF(R1742&gt;0,OFFSET(V!$I$7,D1742,R1742)*IF(R1742=1,H1742-9300,IF(R1742=2,H1742-18000,IF(R1742=3,H1742-45000,0))),0)</f>
        <v>0</v>
      </c>
      <c r="U1742" s="49">
        <f>IF(AND(I1742=1,H1742&gt;20000,H1742&lt;=45000),H1742*V!$G$7,0)+IF(AND(I1742=1,H1742&gt;45000,H1742&lt;=50000),V!$G$7/5000*(50000-H1742)*H1742,0)</f>
        <v>0</v>
      </c>
      <c r="V1742" s="50">
        <f ca="1">SUM(S1742:U1742)</f>
        <v>31652.22</v>
      </c>
      <c r="W1742" s="51">
        <v>15957.76</v>
      </c>
      <c r="X1742" s="51">
        <v>0</v>
      </c>
      <c r="Y1742" s="52">
        <v>0</v>
      </c>
      <c r="Z1742" s="52">
        <v>2.4619340788942148E-3</v>
      </c>
      <c r="AA1742" s="52">
        <v>2588</v>
      </c>
      <c r="AB1742" s="138">
        <f t="shared" si="922"/>
        <v>1588</v>
      </c>
      <c r="AC1742" s="52">
        <v>125147.56869570153</v>
      </c>
      <c r="AD1742" s="138">
        <f t="shared" si="905"/>
        <v>0</v>
      </c>
      <c r="AE1742" s="138">
        <f t="shared" si="906"/>
        <v>4027</v>
      </c>
      <c r="AF1742" s="138">
        <f t="shared" si="907"/>
        <v>0</v>
      </c>
      <c r="AG1742" s="138">
        <f t="shared" si="908"/>
        <v>0</v>
      </c>
      <c r="AH1742" s="29"/>
      <c r="AI1742" s="29"/>
      <c r="AJ1742" s="15"/>
      <c r="AK1742" s="51">
        <f t="shared" ca="1" si="909"/>
        <v>2666066.9378836681</v>
      </c>
      <c r="AL1742" s="15">
        <f t="shared" ca="1" si="910"/>
        <v>2914958.9178836681</v>
      </c>
      <c r="AM1742" s="49">
        <f t="shared" ca="1" si="911"/>
        <v>17662.149813234642</v>
      </c>
      <c r="AN1742" s="49">
        <f t="shared" ca="1" si="912"/>
        <v>0</v>
      </c>
      <c r="AO1742" s="15"/>
      <c r="AP1742" s="49">
        <f t="shared" ca="1" si="913"/>
        <v>72823.921384158311</v>
      </c>
      <c r="AQ1742" s="15">
        <f t="shared" si="923"/>
        <v>125147.56869570153</v>
      </c>
      <c r="AR1742" s="15">
        <f t="shared" si="924"/>
        <v>0</v>
      </c>
      <c r="AS1742" s="15"/>
      <c r="AT1742" s="15"/>
      <c r="AU1742" s="51">
        <f t="shared" si="914"/>
        <v>794</v>
      </c>
      <c r="AV1742" s="51">
        <f t="shared" ca="1" si="915"/>
        <v>65726.579770820768</v>
      </c>
      <c r="AW1742" s="51">
        <f t="shared" ca="1" si="925"/>
        <v>0</v>
      </c>
      <c r="AX1742" s="15">
        <f t="shared" ca="1" si="926"/>
        <v>14196.932459277552</v>
      </c>
      <c r="AY1742" s="51">
        <f t="shared" ca="1" si="927"/>
        <v>-499.99695579056277</v>
      </c>
      <c r="AZ1742" s="52">
        <f t="shared" ca="1" si="916"/>
        <v>0</v>
      </c>
      <c r="BA1742" s="52">
        <f t="shared" ca="1" si="917"/>
        <v>0</v>
      </c>
      <c r="BB1742" s="52">
        <f t="shared" si="928"/>
        <v>0</v>
      </c>
      <c r="BC1742" s="39">
        <f t="shared" si="929"/>
        <v>0</v>
      </c>
      <c r="BD1742" s="51">
        <f t="shared" ca="1" si="930"/>
        <v>0</v>
      </c>
      <c r="BE1742" s="15">
        <f t="shared" ca="1" si="931"/>
        <v>138844.50419918852</v>
      </c>
      <c r="BF1742" s="62">
        <v>-89358.924075409683</v>
      </c>
      <c r="BG1742" s="15">
        <f t="shared" ca="1" si="932"/>
        <v>2982106.6478206818</v>
      </c>
      <c r="BH1742" s="15"/>
      <c r="BI1742" s="15"/>
    </row>
    <row r="1743" spans="1:61" ht="11.25" x14ac:dyDescent="0.2">
      <c r="A1743" s="60">
        <v>62390</v>
      </c>
      <c r="B1743" s="20"/>
      <c r="C1743" s="20">
        <v>1</v>
      </c>
      <c r="D1743" s="20">
        <f>INT(A1743/10000)</f>
        <v>6</v>
      </c>
      <c r="E1743" s="47">
        <f>IF(H1743&lt;=500,1,IF(H1743&lt;=1000,2,IF(H1743&lt;=2500,3,IF(H1743&lt;=5000,4,IF(H1743&lt;=10000,5,IF(H1743&lt;=20000,6,IF(H1743&lt;=50000,7,8)))))))</f>
        <v>4</v>
      </c>
      <c r="F1743" s="47">
        <f>D1743*10+E1743</f>
        <v>64</v>
      </c>
      <c r="G1743" s="61" t="s">
        <v>1823</v>
      </c>
      <c r="H1743" s="61">
        <v>3692</v>
      </c>
      <c r="I1743" s="48"/>
      <c r="J1743" s="29">
        <f t="shared" si="919"/>
        <v>5951.2835820895525</v>
      </c>
      <c r="K1743" s="125">
        <v>217610</v>
      </c>
      <c r="L1743" s="125">
        <v>508356.02</v>
      </c>
      <c r="M1743" s="125">
        <v>68410</v>
      </c>
      <c r="N1743" s="126">
        <f t="shared" si="901"/>
        <v>423348.0478</v>
      </c>
      <c r="O1743" s="126">
        <f t="shared" ca="1" si="902"/>
        <v>1080631.4089638069</v>
      </c>
      <c r="P1743" s="126">
        <f t="shared" ca="1" si="903"/>
        <v>197185</v>
      </c>
      <c r="Q1743" s="49">
        <f>IF(AND(I1743=1,H1743&lt;=20000),3,IF(H1743&lt;=10000,1,IF(H1743&lt;=20000,2,IF(H1743&lt;=50000,3,4))))</f>
        <v>1</v>
      </c>
      <c r="R1743" s="49">
        <f>IF(AND(I1743=1,H1743&lt;=45000),0,IF(AND(H1743&gt;9300,H1743&lt;=10000),1,IF(AND(H1743&gt;18000,H1743&lt;=20000),2,IF(AND(H1743&gt;45000,H1743&lt;=50000),3,0))))</f>
        <v>0</v>
      </c>
      <c r="S1743" s="49">
        <f ca="1">OFFSET(V!$B$7,D1743,Q1743)*H1743</f>
        <v>29019.120000000003</v>
      </c>
      <c r="T1743" s="49">
        <f ca="1">IF(R1743&gt;0,OFFSET(V!$I$7,D1743,R1743)*IF(R1743=1,H1743-9300,IF(R1743=2,H1743-18000,IF(R1743=3,H1743-45000,0))),0)</f>
        <v>0</v>
      </c>
      <c r="U1743" s="49">
        <f>IF(AND(I1743=1,H1743&gt;20000,H1743&lt;=45000),H1743*V!$G$7,0)+IF(AND(I1743=1,H1743&gt;45000,H1743&lt;=50000),V!$G$7/5000*(50000-H1743)*H1743,0)</f>
        <v>0</v>
      </c>
      <c r="V1743" s="50">
        <f ca="1">SUM(S1743:U1743)</f>
        <v>29019.120000000003</v>
      </c>
      <c r="W1743" s="51">
        <v>0</v>
      </c>
      <c r="X1743" s="51">
        <v>0</v>
      </c>
      <c r="Y1743" s="52">
        <v>1.9914181006297241E-4</v>
      </c>
      <c r="Z1743" s="52">
        <v>2.0883047625918322E-3</v>
      </c>
      <c r="AA1743" s="52">
        <v>13373</v>
      </c>
      <c r="AB1743" s="138">
        <f t="shared" si="922"/>
        <v>12373</v>
      </c>
      <c r="AC1743" s="52">
        <v>106154.85848077884</v>
      </c>
      <c r="AD1743" s="138">
        <f t="shared" si="905"/>
        <v>0</v>
      </c>
      <c r="AE1743" s="138">
        <f t="shared" si="906"/>
        <v>3692</v>
      </c>
      <c r="AF1743" s="138">
        <f t="shared" si="907"/>
        <v>0</v>
      </c>
      <c r="AG1743" s="138">
        <f t="shared" si="908"/>
        <v>0</v>
      </c>
      <c r="AH1743" s="29"/>
      <c r="AI1743" s="29"/>
      <c r="AJ1743" s="15"/>
      <c r="AK1743" s="51">
        <f t="shared" ca="1" si="909"/>
        <v>2444280.8876748206</v>
      </c>
      <c r="AL1743" s="15">
        <f t="shared" ca="1" si="910"/>
        <v>2670485.0076748207</v>
      </c>
      <c r="AM1743" s="49">
        <f t="shared" ca="1" si="911"/>
        <v>16192.862456037323</v>
      </c>
      <c r="AN1743" s="49">
        <f t="shared" ca="1" si="912"/>
        <v>276.16837005296009</v>
      </c>
      <c r="AO1743" s="15"/>
      <c r="AP1743" s="49">
        <f t="shared" ca="1" si="913"/>
        <v>61771.979664645412</v>
      </c>
      <c r="AQ1743" s="15">
        <f t="shared" si="923"/>
        <v>106154.85848077884</v>
      </c>
      <c r="AR1743" s="15">
        <f t="shared" si="924"/>
        <v>0</v>
      </c>
      <c r="AS1743" s="15"/>
      <c r="AT1743" s="15"/>
      <c r="AU1743" s="51">
        <f t="shared" si="914"/>
        <v>6186.5</v>
      </c>
      <c r="AV1743" s="51">
        <f t="shared" ca="1" si="915"/>
        <v>60258.885650327858</v>
      </c>
      <c r="AW1743" s="51">
        <f t="shared" ca="1" si="925"/>
        <v>0</v>
      </c>
      <c r="AX1743" s="15">
        <f t="shared" ca="1" si="926"/>
        <v>22062.506834194442</v>
      </c>
      <c r="AY1743" s="51">
        <f t="shared" ca="1" si="927"/>
        <v>-777.01195563531326</v>
      </c>
      <c r="AZ1743" s="52">
        <f t="shared" ca="1" si="916"/>
        <v>0</v>
      </c>
      <c r="BA1743" s="52">
        <f t="shared" ca="1" si="917"/>
        <v>0</v>
      </c>
      <c r="BB1743" s="52">
        <f t="shared" si="928"/>
        <v>0</v>
      </c>
      <c r="BC1743" s="39">
        <f t="shared" si="929"/>
        <v>0</v>
      </c>
      <c r="BD1743" s="51">
        <f t="shared" ca="1" si="930"/>
        <v>0</v>
      </c>
      <c r="BE1743" s="15">
        <f t="shared" ca="1" si="931"/>
        <v>127440.35335933797</v>
      </c>
      <c r="BF1743" s="62">
        <v>-76184.627340433581</v>
      </c>
      <c r="BG1743" s="15">
        <f t="shared" ca="1" si="932"/>
        <v>2738209.7645198153</v>
      </c>
      <c r="BH1743" s="15"/>
      <c r="BI1743" s="15"/>
    </row>
    <row r="1744" spans="1:61" ht="11.25" x14ac:dyDescent="0.2">
      <c r="A1744" s="20">
        <v>70101</v>
      </c>
      <c r="B1744" s="20"/>
      <c r="C1744" s="20">
        <v>1</v>
      </c>
      <c r="D1744" s="20">
        <f t="shared" si="918"/>
        <v>7</v>
      </c>
      <c r="E1744" s="47">
        <f>IF(H1744&lt;=500,1,IF(H1744&lt;=1000,2,IF(H1744&lt;=2500,3,IF(H1744&lt;=5000,4,IF(H1744&lt;=10000,5,IF(H1744&lt;=20000,6,IF(H1744&lt;=50000,7,8)))))))</f>
        <v>8</v>
      </c>
      <c r="F1744" s="47">
        <f>D1744*10+E1744</f>
        <v>78</v>
      </c>
      <c r="G1744" s="21" t="s">
        <v>1824</v>
      </c>
      <c r="H1744" s="29">
        <v>124386</v>
      </c>
      <c r="I1744" s="48">
        <v>1</v>
      </c>
      <c r="J1744" s="29">
        <f t="shared" si="919"/>
        <v>290234</v>
      </c>
      <c r="K1744" s="125">
        <v>11077335.300000001</v>
      </c>
      <c r="L1744" s="125">
        <v>51633708.049999997</v>
      </c>
      <c r="M1744" s="125">
        <v>0</v>
      </c>
      <c r="N1744" s="126">
        <f t="shared" si="901"/>
        <v>28112827.555500001</v>
      </c>
      <c r="O1744" s="126">
        <f t="shared" ca="1" si="902"/>
        <v>54481911.577250607</v>
      </c>
      <c r="P1744" s="126">
        <f t="shared" ca="1" si="903"/>
        <v>7910725</v>
      </c>
      <c r="Q1744" s="49">
        <f t="shared" si="920"/>
        <v>4</v>
      </c>
      <c r="R1744" s="49">
        <f t="shared" si="921"/>
        <v>0</v>
      </c>
      <c r="S1744" s="49">
        <f ca="1">OFFSET(V!$B$7,D1744,Q1744)*H1744</f>
        <v>15141507.780000001</v>
      </c>
      <c r="T1744" s="49">
        <f ca="1">IF(R1744&gt;0,OFFSET(V!$I$7,D1744,R1744)*IF(R1744=1,H1744-9300,IF(R1744=2,H1744-18000,IF(R1744=3,H1744-45000,0))),0)</f>
        <v>0</v>
      </c>
      <c r="U1744" s="49">
        <f>IF(AND(I1744=1,H1744&gt;20000,H1744&lt;=45000),H1744*V!$G$7,0)+IF(AND(I1744=1,H1744&gt;45000,H1744&lt;=50000),V!$G$7/5000*(50000-H1744)*H1744,0)</f>
        <v>0</v>
      </c>
      <c r="V1744" s="50">
        <f t="shared" ca="1" si="904"/>
        <v>15141507.780000001</v>
      </c>
      <c r="W1744" s="51">
        <v>1100532.8999999999</v>
      </c>
      <c r="X1744" s="51">
        <v>0</v>
      </c>
      <c r="Y1744" s="52">
        <v>910538.7</v>
      </c>
      <c r="Z1744" s="52">
        <v>8564188.8599999994</v>
      </c>
      <c r="AA1744" s="52">
        <v>1440009</v>
      </c>
      <c r="AB1744" s="138">
        <f t="shared" si="922"/>
        <v>1439009</v>
      </c>
      <c r="AC1744" s="52">
        <v>8322493.4507317105</v>
      </c>
      <c r="AD1744" s="138">
        <f t="shared" si="905"/>
        <v>1</v>
      </c>
      <c r="AE1744" s="138">
        <f t="shared" si="906"/>
        <v>0</v>
      </c>
      <c r="AF1744" s="138">
        <f t="shared" si="907"/>
        <v>124386</v>
      </c>
      <c r="AG1744" s="138">
        <f t="shared" si="908"/>
        <v>290234</v>
      </c>
      <c r="AH1744" s="29"/>
      <c r="AI1744" s="29"/>
      <c r="AJ1744" s="15"/>
      <c r="AK1744" s="51">
        <f t="shared" ca="1" si="909"/>
        <v>143353023.99209464</v>
      </c>
      <c r="AL1744" s="15">
        <f t="shared" ca="1" si="910"/>
        <v>167505789.67209464</v>
      </c>
      <c r="AM1744" s="49">
        <f t="shared" ca="1" si="911"/>
        <v>545548.58869356953</v>
      </c>
      <c r="AN1744" s="49">
        <f t="shared" ca="1" si="912"/>
        <v>423475.53288585937</v>
      </c>
      <c r="AO1744" s="15"/>
      <c r="AP1744" s="49">
        <f t="shared" ca="1" si="913"/>
        <v>4842895.5919227218</v>
      </c>
      <c r="AQ1744" s="15">
        <f t="shared" si="923"/>
        <v>0</v>
      </c>
      <c r="AR1744" s="15">
        <f t="shared" si="924"/>
        <v>8322493.4507317105</v>
      </c>
      <c r="AS1744" s="15"/>
      <c r="AT1744" s="15"/>
      <c r="AU1744" s="51">
        <f t="shared" si="914"/>
        <v>0</v>
      </c>
      <c r="AV1744" s="51">
        <f t="shared" ca="1" si="915"/>
        <v>0</v>
      </c>
      <c r="AW1744" s="51">
        <f t="shared" si="925"/>
        <v>0</v>
      </c>
      <c r="AX1744" s="15">
        <f t="shared" si="926"/>
        <v>0</v>
      </c>
      <c r="AY1744" s="51">
        <f t="shared" ca="1" si="927"/>
        <v>0</v>
      </c>
      <c r="AZ1744" s="52">
        <f t="shared" ca="1" si="916"/>
        <v>2344614.6497377395</v>
      </c>
      <c r="BA1744" s="52">
        <f t="shared" ca="1" si="917"/>
        <v>2647838.3285040883</v>
      </c>
      <c r="BB1744" s="52">
        <f t="shared" ca="1" si="928"/>
        <v>0</v>
      </c>
      <c r="BC1744" s="39">
        <f t="shared" ca="1" si="929"/>
        <v>1512855.1194328396</v>
      </c>
      <c r="BD1744" s="51">
        <f t="shared" ca="1" si="930"/>
        <v>0</v>
      </c>
      <c r="BE1744" s="15">
        <f t="shared" ca="1" si="931"/>
        <v>9835348.5701645501</v>
      </c>
      <c r="BF1744" s="15">
        <v>-2146616.0099999998</v>
      </c>
      <c r="BG1744" s="15">
        <f t="shared" ca="1" si="932"/>
        <v>176163546.35383862</v>
      </c>
      <c r="BH1744" s="15"/>
      <c r="BI1744" s="15"/>
    </row>
    <row r="1745" spans="1:61" ht="11.25" x14ac:dyDescent="0.2">
      <c r="A1745" s="20">
        <v>70201</v>
      </c>
      <c r="B1745" s="20"/>
      <c r="C1745" s="20">
        <v>1</v>
      </c>
      <c r="D1745" s="20">
        <f t="shared" si="918"/>
        <v>7</v>
      </c>
      <c r="E1745" s="47">
        <f>IF(H1745&lt;=500,1,IF(H1745&lt;=1000,2,IF(H1745&lt;=2500,3,IF(H1745&lt;=5000,4,IF(H1745&lt;=10000,5,IF(H1745&lt;=20000,6,IF(H1745&lt;=50000,7,8)))))))</f>
        <v>4</v>
      </c>
      <c r="F1745" s="47">
        <f>D1745*10+E1745</f>
        <v>74</v>
      </c>
      <c r="G1745" s="21" t="s">
        <v>1825</v>
      </c>
      <c r="H1745" s="29">
        <v>3011</v>
      </c>
      <c r="I1745" s="48"/>
      <c r="J1745" s="29">
        <f t="shared" si="919"/>
        <v>4853.5522388059699</v>
      </c>
      <c r="K1745" s="125">
        <v>155599.79999999999</v>
      </c>
      <c r="L1745" s="125">
        <v>404347.84</v>
      </c>
      <c r="M1745" s="125">
        <v>44131</v>
      </c>
      <c r="N1745" s="126">
        <f t="shared" si="901"/>
        <v>313858.51360000001</v>
      </c>
      <c r="O1745" s="126">
        <f t="shared" ca="1" si="902"/>
        <v>911095.19873685914</v>
      </c>
      <c r="P1745" s="126">
        <f t="shared" ca="1" si="903"/>
        <v>179171</v>
      </c>
      <c r="Q1745" s="49">
        <f t="shared" si="920"/>
        <v>1</v>
      </c>
      <c r="R1745" s="49">
        <f t="shared" si="921"/>
        <v>0</v>
      </c>
      <c r="S1745" s="49">
        <f ca="1">OFFSET(V!$B$7,D1745,Q1745)*H1745</f>
        <v>12616.090000000002</v>
      </c>
      <c r="T1745" s="49">
        <f ca="1">IF(R1745&gt;0,OFFSET(V!$I$7,D1745,R1745)*IF(R1745=1,H1745-9300,IF(R1745=2,H1745-18000,IF(R1745=3,H1745-45000,0))),0)</f>
        <v>0</v>
      </c>
      <c r="U1745" s="49">
        <f>IF(AND(I1745=1,H1745&gt;20000,H1745&lt;=45000),H1745*V!$G$7,0)+IF(AND(I1745=1,H1745&gt;45000,H1745&lt;=50000),V!$G$7/5000*(50000-H1745)*H1745,0)</f>
        <v>0</v>
      </c>
      <c r="V1745" s="50">
        <f t="shared" ca="1" si="904"/>
        <v>12616.090000000002</v>
      </c>
      <c r="W1745" s="51">
        <v>13330.57</v>
      </c>
      <c r="X1745" s="51">
        <v>0</v>
      </c>
      <c r="Y1745" s="52">
        <v>513.79999999999995</v>
      </c>
      <c r="Z1745" s="52">
        <v>90768.66</v>
      </c>
      <c r="AA1745" s="52">
        <v>115710</v>
      </c>
      <c r="AB1745" s="138">
        <f t="shared" si="922"/>
        <v>114710</v>
      </c>
      <c r="AC1745" s="52">
        <v>88207.02003781985</v>
      </c>
      <c r="AD1745" s="138">
        <f t="shared" si="905"/>
        <v>0</v>
      </c>
      <c r="AE1745" s="138">
        <f t="shared" si="906"/>
        <v>3011</v>
      </c>
      <c r="AF1745" s="138">
        <f t="shared" si="907"/>
        <v>0</v>
      </c>
      <c r="AG1745" s="138">
        <f t="shared" si="908"/>
        <v>0</v>
      </c>
      <c r="AH1745" s="29"/>
      <c r="AI1745" s="29"/>
      <c r="AJ1745" s="15"/>
      <c r="AK1745" s="51">
        <f t="shared" ca="1" si="909"/>
        <v>2397277.3366884543</v>
      </c>
      <c r="AL1745" s="15">
        <f t="shared" ca="1" si="910"/>
        <v>2602394.9966884539</v>
      </c>
      <c r="AM1745" s="49">
        <f t="shared" ca="1" si="911"/>
        <v>13206.042485137697</v>
      </c>
      <c r="AN1745" s="49">
        <f t="shared" ca="1" si="912"/>
        <v>238.95934219682758</v>
      </c>
      <c r="AO1745" s="15"/>
      <c r="AP1745" s="49">
        <f t="shared" ca="1" si="913"/>
        <v>51328.05343093897</v>
      </c>
      <c r="AQ1745" s="15">
        <f t="shared" si="923"/>
        <v>88207.02003781985</v>
      </c>
      <c r="AR1745" s="15">
        <f t="shared" si="924"/>
        <v>0</v>
      </c>
      <c r="AS1745" s="15"/>
      <c r="AT1745" s="15"/>
      <c r="AU1745" s="51">
        <f t="shared" si="914"/>
        <v>57355</v>
      </c>
      <c r="AV1745" s="51">
        <f t="shared" ca="1" si="915"/>
        <v>21191.72086296733</v>
      </c>
      <c r="AW1745" s="51">
        <f t="shared" ca="1" si="925"/>
        <v>0</v>
      </c>
      <c r="AX1745" s="15">
        <f t="shared" ca="1" si="926"/>
        <v>41667.754256086453</v>
      </c>
      <c r="AY1745" s="51">
        <f t="shared" ca="1" si="927"/>
        <v>-3781.6948403185229</v>
      </c>
      <c r="AZ1745" s="52">
        <f t="shared" ca="1" si="916"/>
        <v>0</v>
      </c>
      <c r="BA1745" s="52">
        <f t="shared" ca="1" si="917"/>
        <v>0</v>
      </c>
      <c r="BB1745" s="52">
        <f t="shared" si="928"/>
        <v>0</v>
      </c>
      <c r="BC1745" s="39">
        <f t="shared" si="929"/>
        <v>0</v>
      </c>
      <c r="BD1745" s="51">
        <f t="shared" ca="1" si="930"/>
        <v>0</v>
      </c>
      <c r="BE1745" s="15">
        <f t="shared" ca="1" si="931"/>
        <v>126093.07945358778</v>
      </c>
      <c r="BF1745" s="15">
        <v>-41034.11</v>
      </c>
      <c r="BG1745" s="15">
        <f t="shared" ca="1" si="932"/>
        <v>2700898.9679693766</v>
      </c>
      <c r="BH1745" s="15"/>
      <c r="BI1745" s="15"/>
    </row>
    <row r="1746" spans="1:61" ht="11.25" x14ac:dyDescent="0.2">
      <c r="A1746" s="20">
        <v>70202</v>
      </c>
      <c r="B1746" s="20"/>
      <c r="C1746" s="20">
        <v>1</v>
      </c>
      <c r="D1746" s="20">
        <f t="shared" si="918"/>
        <v>7</v>
      </c>
      <c r="E1746" s="47">
        <f t="shared" ref="E1746:E1809" si="935">IF(H1746&lt;=500,1,IF(H1746&lt;=1000,2,IF(H1746&lt;=2500,3,IF(H1746&lt;=5000,4,IF(H1746&lt;=10000,5,IF(H1746&lt;=20000,6,IF(H1746&lt;=50000,7,8)))))))</f>
        <v>4</v>
      </c>
      <c r="F1746" s="47">
        <f t="shared" ref="F1746:F1809" si="936">D1746*10+E1746</f>
        <v>74</v>
      </c>
      <c r="G1746" s="21" t="s">
        <v>1826</v>
      </c>
      <c r="H1746" s="29">
        <v>4487</v>
      </c>
      <c r="I1746" s="48"/>
      <c r="J1746" s="29">
        <f t="shared" si="919"/>
        <v>7232.7761194029854</v>
      </c>
      <c r="K1746" s="125">
        <v>348496.85</v>
      </c>
      <c r="L1746" s="125">
        <v>1386600.38</v>
      </c>
      <c r="M1746" s="125">
        <v>0</v>
      </c>
      <c r="N1746" s="126">
        <f t="shared" si="901"/>
        <v>791691.8801999999</v>
      </c>
      <c r="O1746" s="126">
        <f t="shared" ca="1" si="902"/>
        <v>1357716.4253511415</v>
      </c>
      <c r="P1746" s="126">
        <f t="shared" ca="1" si="903"/>
        <v>169807</v>
      </c>
      <c r="Q1746" s="49">
        <f t="shared" si="920"/>
        <v>1</v>
      </c>
      <c r="R1746" s="49">
        <f t="shared" si="921"/>
        <v>0</v>
      </c>
      <c r="S1746" s="49">
        <f ca="1">OFFSET(V!$B$7,D1746,Q1746)*H1746</f>
        <v>18800.530000000002</v>
      </c>
      <c r="T1746" s="49">
        <f ca="1">IF(R1746&gt;0,OFFSET(V!$I$7,D1746,R1746)*IF(R1746=1,H1746-9300,IF(R1746=2,H1746-18000,IF(R1746=3,H1746-45000,0))),0)</f>
        <v>0</v>
      </c>
      <c r="U1746" s="49">
        <f>IF(AND(I1746=1,H1746&gt;20000,H1746&lt;=45000),H1746*V!$G$7,0)+IF(AND(I1746=1,H1746&gt;45000,H1746&lt;=50000),V!$G$7/5000*(50000-H1746)*H1746,0)</f>
        <v>0</v>
      </c>
      <c r="V1746" s="50">
        <f t="shared" ca="1" si="904"/>
        <v>18800.530000000002</v>
      </c>
      <c r="W1746" s="51">
        <v>18685.79</v>
      </c>
      <c r="X1746" s="51">
        <v>0</v>
      </c>
      <c r="Y1746" s="52">
        <v>2944.27</v>
      </c>
      <c r="Z1746" s="52">
        <v>188445.75</v>
      </c>
      <c r="AA1746" s="52">
        <v>113788</v>
      </c>
      <c r="AB1746" s="138">
        <f t="shared" si="922"/>
        <v>112788</v>
      </c>
      <c r="AC1746" s="52">
        <v>183127.50288802313</v>
      </c>
      <c r="AD1746" s="138">
        <f t="shared" si="905"/>
        <v>0</v>
      </c>
      <c r="AE1746" s="138">
        <f t="shared" si="906"/>
        <v>4487</v>
      </c>
      <c r="AF1746" s="138">
        <f t="shared" si="907"/>
        <v>0</v>
      </c>
      <c r="AG1746" s="138">
        <f t="shared" si="908"/>
        <v>0</v>
      </c>
      <c r="AH1746" s="29"/>
      <c r="AI1746" s="29"/>
      <c r="AJ1746" s="15"/>
      <c r="AK1746" s="51">
        <f t="shared" ca="1" si="909"/>
        <v>3572428.8972836579</v>
      </c>
      <c r="AL1746" s="15">
        <f t="shared" ca="1" si="910"/>
        <v>3779722.2172836578</v>
      </c>
      <c r="AM1746" s="49">
        <f t="shared" ca="1" si="911"/>
        <v>19679.67872162499</v>
      </c>
      <c r="AN1746" s="49">
        <f t="shared" ca="1" si="912"/>
        <v>1369.328186940159</v>
      </c>
      <c r="AO1746" s="15"/>
      <c r="AP1746" s="49">
        <f t="shared" ca="1" si="913"/>
        <v>106562.70043904324</v>
      </c>
      <c r="AQ1746" s="15">
        <f t="shared" si="923"/>
        <v>183127.50288802313</v>
      </c>
      <c r="AR1746" s="15">
        <f t="shared" si="924"/>
        <v>0</v>
      </c>
      <c r="AS1746" s="15"/>
      <c r="AT1746" s="15"/>
      <c r="AU1746" s="51">
        <f t="shared" si="914"/>
        <v>56394</v>
      </c>
      <c r="AV1746" s="51">
        <f t="shared" ca="1" si="915"/>
        <v>31579.957327178483</v>
      </c>
      <c r="AW1746" s="51">
        <f t="shared" ca="1" si="925"/>
        <v>0</v>
      </c>
      <c r="AX1746" s="15">
        <f t="shared" ca="1" si="926"/>
        <v>11409.154878198577</v>
      </c>
      <c r="AY1746" s="51">
        <f t="shared" ca="1" si="927"/>
        <v>-1035.4755831117557</v>
      </c>
      <c r="AZ1746" s="52">
        <f t="shared" ca="1" si="916"/>
        <v>0</v>
      </c>
      <c r="BA1746" s="52">
        <f t="shared" ca="1" si="917"/>
        <v>0</v>
      </c>
      <c r="BB1746" s="52">
        <f t="shared" si="928"/>
        <v>0</v>
      </c>
      <c r="BC1746" s="39">
        <f t="shared" si="929"/>
        <v>0</v>
      </c>
      <c r="BD1746" s="51">
        <f t="shared" ca="1" si="930"/>
        <v>0</v>
      </c>
      <c r="BE1746" s="15">
        <f t="shared" ca="1" si="931"/>
        <v>193501.18218310995</v>
      </c>
      <c r="BF1746" s="15">
        <v>-65357.18</v>
      </c>
      <c r="BG1746" s="15">
        <f t="shared" ca="1" si="932"/>
        <v>3928915.2263753326</v>
      </c>
      <c r="BH1746" s="15"/>
      <c r="BI1746" s="15"/>
    </row>
    <row r="1747" spans="1:61" ht="11.25" x14ac:dyDescent="0.2">
      <c r="A1747" s="20">
        <v>70203</v>
      </c>
      <c r="B1747" s="20"/>
      <c r="C1747" s="20">
        <v>1</v>
      </c>
      <c r="D1747" s="20">
        <f t="shared" si="918"/>
        <v>7</v>
      </c>
      <c r="E1747" s="47">
        <f t="shared" si="935"/>
        <v>5</v>
      </c>
      <c r="F1747" s="47">
        <f t="shared" si="936"/>
        <v>75</v>
      </c>
      <c r="G1747" s="21" t="s">
        <v>1827</v>
      </c>
      <c r="H1747" s="29">
        <v>9612</v>
      </c>
      <c r="I1747" s="48"/>
      <c r="J1747" s="29">
        <f t="shared" si="919"/>
        <v>15828.89552238806</v>
      </c>
      <c r="K1747" s="125">
        <v>1027379.35</v>
      </c>
      <c r="L1747" s="125">
        <v>4034073.79</v>
      </c>
      <c r="M1747" s="125">
        <v>0</v>
      </c>
      <c r="N1747" s="126">
        <f t="shared" si="901"/>
        <v>2313001.9101</v>
      </c>
      <c r="O1747" s="126">
        <f t="shared" ca="1" si="902"/>
        <v>2971355.8239774951</v>
      </c>
      <c r="P1747" s="126">
        <f t="shared" ca="1" si="903"/>
        <v>197506</v>
      </c>
      <c r="Q1747" s="49">
        <f t="shared" si="920"/>
        <v>1</v>
      </c>
      <c r="R1747" s="49">
        <f t="shared" si="921"/>
        <v>1</v>
      </c>
      <c r="S1747" s="49">
        <f ca="1">OFFSET(V!$B$7,D1747,Q1747)*H1747</f>
        <v>40274.280000000006</v>
      </c>
      <c r="T1747" s="49">
        <f ca="1">IF(R1747&gt;0,OFFSET(V!$I$7,D1747,R1747)*IF(R1747=1,H1747-9300,IF(R1747=2,H1747-18000,IF(R1747=3,H1747-45000,0))),0)</f>
        <v>431406.85714285716</v>
      </c>
      <c r="U1747" s="49">
        <f>IF(AND(I1747=1,H1747&gt;20000,H1747&lt;=45000),H1747*V!$G$7,0)+IF(AND(I1747=1,H1747&gt;45000,H1747&lt;=50000),V!$G$7/5000*(50000-H1747)*H1747,0)</f>
        <v>0</v>
      </c>
      <c r="V1747" s="50">
        <f t="shared" ca="1" si="904"/>
        <v>471681.13714285719</v>
      </c>
      <c r="W1747" s="51">
        <v>45791.03</v>
      </c>
      <c r="X1747" s="51">
        <v>0</v>
      </c>
      <c r="Y1747" s="52">
        <v>19143.990000000002</v>
      </c>
      <c r="Z1747" s="52">
        <v>644546.56000000006</v>
      </c>
      <c r="AA1747" s="52">
        <v>228258</v>
      </c>
      <c r="AB1747" s="138">
        <f t="shared" si="922"/>
        <v>227258</v>
      </c>
      <c r="AC1747" s="52">
        <v>626356.4024546342</v>
      </c>
      <c r="AD1747" s="138">
        <f t="shared" si="905"/>
        <v>0</v>
      </c>
      <c r="AE1747" s="138">
        <f t="shared" si="906"/>
        <v>9612</v>
      </c>
      <c r="AF1747" s="138">
        <f t="shared" si="907"/>
        <v>0</v>
      </c>
      <c r="AG1747" s="138">
        <f t="shared" si="908"/>
        <v>0</v>
      </c>
      <c r="AH1747" s="29"/>
      <c r="AI1747" s="29"/>
      <c r="AJ1747" s="15"/>
      <c r="AK1747" s="51">
        <f t="shared" ca="1" si="909"/>
        <v>7818243.3470553234</v>
      </c>
      <c r="AL1747" s="15">
        <f t="shared" ca="1" si="910"/>
        <v>8533221.5141981803</v>
      </c>
      <c r="AM1747" s="49">
        <f t="shared" ca="1" si="911"/>
        <v>42157.582320539208</v>
      </c>
      <c r="AN1747" s="49">
        <f t="shared" ca="1" si="912"/>
        <v>8903.5330039366418</v>
      </c>
      <c r="AO1747" s="15"/>
      <c r="AP1747" s="49">
        <f t="shared" ca="1" si="913"/>
        <v>364479.54911318416</v>
      </c>
      <c r="AQ1747" s="15">
        <f t="shared" si="923"/>
        <v>626356.4024546342</v>
      </c>
      <c r="AR1747" s="15">
        <f t="shared" si="924"/>
        <v>0</v>
      </c>
      <c r="AS1747" s="15"/>
      <c r="AT1747" s="15"/>
      <c r="AU1747" s="51">
        <f t="shared" si="914"/>
        <v>113629</v>
      </c>
      <c r="AV1747" s="51">
        <f t="shared" ca="1" si="915"/>
        <v>67650.222827911653</v>
      </c>
      <c r="AW1747" s="51">
        <f t="shared" ca="1" si="925"/>
        <v>17961.990268074907</v>
      </c>
      <c r="AX1747" s="15">
        <f t="shared" ca="1" si="926"/>
        <v>0</v>
      </c>
      <c r="AY1747" s="51">
        <f t="shared" ca="1" si="927"/>
        <v>0</v>
      </c>
      <c r="AZ1747" s="52">
        <f t="shared" ca="1" si="916"/>
        <v>0</v>
      </c>
      <c r="BA1747" s="52">
        <f t="shared" ca="1" si="917"/>
        <v>0</v>
      </c>
      <c r="BB1747" s="52">
        <f t="shared" si="928"/>
        <v>0</v>
      </c>
      <c r="BC1747" s="39">
        <f t="shared" si="929"/>
        <v>0</v>
      </c>
      <c r="BD1747" s="51">
        <f t="shared" ca="1" si="930"/>
        <v>0</v>
      </c>
      <c r="BE1747" s="15">
        <f t="shared" ca="1" si="931"/>
        <v>563720.76220917073</v>
      </c>
      <c r="BF1747" s="15">
        <v>-150524.07999999999</v>
      </c>
      <c r="BG1747" s="15">
        <f t="shared" ca="1" si="932"/>
        <v>8997479.3117318284</v>
      </c>
      <c r="BH1747" s="15"/>
      <c r="BI1747" s="15"/>
    </row>
    <row r="1748" spans="1:61" ht="11.25" x14ac:dyDescent="0.2">
      <c r="A1748" s="20">
        <v>70204</v>
      </c>
      <c r="B1748" s="20"/>
      <c r="C1748" s="20">
        <v>1</v>
      </c>
      <c r="D1748" s="20">
        <f t="shared" si="918"/>
        <v>7</v>
      </c>
      <c r="E1748" s="47">
        <f t="shared" si="935"/>
        <v>2</v>
      </c>
      <c r="F1748" s="47">
        <f t="shared" si="936"/>
        <v>72</v>
      </c>
      <c r="G1748" s="21" t="s">
        <v>1828</v>
      </c>
      <c r="H1748" s="29">
        <v>758</v>
      </c>
      <c r="I1748" s="48"/>
      <c r="J1748" s="29">
        <f t="shared" si="919"/>
        <v>1221.8507462686566</v>
      </c>
      <c r="K1748" s="125">
        <v>39440.75</v>
      </c>
      <c r="L1748" s="125">
        <v>149962.54999999999</v>
      </c>
      <c r="M1748" s="125">
        <v>0</v>
      </c>
      <c r="N1748" s="126">
        <f t="shared" ref="N1748:N1811" si="937">K1748*K$2+L1748*L$2+M1748*M$2</f>
        <v>86882.734499999991</v>
      </c>
      <c r="O1748" s="126">
        <f t="shared" ref="O1748:O1811" ca="1" si="938">OFFSET($O$4,D1748,0)*J1748</f>
        <v>229362.39144554606</v>
      </c>
      <c r="P1748" s="126">
        <f t="shared" ref="P1748:P1811" ca="1" si="939">ROUND(IF(O1748&gt;N1748,(O1748-N1748)*$P$2,0),0)</f>
        <v>42744</v>
      </c>
      <c r="Q1748" s="49">
        <f t="shared" si="920"/>
        <v>1</v>
      </c>
      <c r="R1748" s="49">
        <f t="shared" si="921"/>
        <v>0</v>
      </c>
      <c r="S1748" s="49">
        <f ca="1">OFFSET(V!$B$7,D1748,Q1748)*H1748</f>
        <v>3176.0200000000004</v>
      </c>
      <c r="T1748" s="49">
        <f ca="1">IF(R1748&gt;0,OFFSET(V!$I$7,D1748,R1748)*IF(R1748=1,H1748-9300,IF(R1748=2,H1748-18000,IF(R1748=3,H1748-45000,0))),0)</f>
        <v>0</v>
      </c>
      <c r="U1748" s="49">
        <f>IF(AND(I1748=1,H1748&gt;20000,H1748&lt;=45000),H1748*V!$G$7,0)+IF(AND(I1748=1,H1748&gt;45000,H1748&lt;=50000),V!$G$7/5000*(50000-H1748)*H1748,0)</f>
        <v>0</v>
      </c>
      <c r="V1748" s="50">
        <f t="shared" ca="1" si="904"/>
        <v>3176.0200000000004</v>
      </c>
      <c r="W1748" s="51">
        <v>0</v>
      </c>
      <c r="X1748" s="51">
        <v>0</v>
      </c>
      <c r="Y1748" s="52">
        <v>0</v>
      </c>
      <c r="Z1748" s="52">
        <v>20114.61</v>
      </c>
      <c r="AA1748" s="52">
        <v>10050</v>
      </c>
      <c r="AB1748" s="138">
        <f t="shared" si="922"/>
        <v>9050</v>
      </c>
      <c r="AC1748" s="52">
        <v>19546.942825011753</v>
      </c>
      <c r="AD1748" s="138">
        <f t="shared" ref="AD1748:AD1811" si="940">IF(AND(H1748&lt;=$AD$1,I1748=0),0,1)</f>
        <v>0</v>
      </c>
      <c r="AE1748" s="138">
        <f t="shared" ref="AE1748:AE1811" si="941">IF(AD1748=0,H1748,0)</f>
        <v>758</v>
      </c>
      <c r="AF1748" s="138">
        <f t="shared" ref="AF1748:AF1811" si="942">H1748-AE1748</f>
        <v>0</v>
      </c>
      <c r="AG1748" s="138">
        <f t="shared" ref="AG1748:AG1811" si="943">J1748*AD1748</f>
        <v>0</v>
      </c>
      <c r="AH1748" s="29"/>
      <c r="AI1748" s="29"/>
      <c r="AJ1748" s="15"/>
      <c r="AK1748" s="51">
        <f t="shared" ref="AK1748:AK1811" ca="1" si="944">OFFSET($AK$4,D1748,0)/OFFSET($J$4,D1748,0)*J1748</f>
        <v>603499.24317829567</v>
      </c>
      <c r="AL1748" s="15">
        <f t="shared" ref="AL1748:AL1811" ca="1" si="945">AK1748+P1748+V1748+W1748+X1748</f>
        <v>649419.26317829569</v>
      </c>
      <c r="AM1748" s="49">
        <f t="shared" ref="AM1748:AM1811" ca="1" si="946">OFFSET($AM$4,D1748,0)/OFFSET($H$4,D1748,0)*H1748</f>
        <v>3324.5367664345317</v>
      </c>
      <c r="AN1748" s="49">
        <f t="shared" ref="AN1748:AN1811" ca="1" si="947">OFFSET($AN$4,D1748,0)/OFFSET($Y$4,D1748,0)*Y1748</f>
        <v>0</v>
      </c>
      <c r="AO1748" s="15"/>
      <c r="AP1748" s="49">
        <f t="shared" ref="AP1748:AP1811" ca="1" si="948">OFFSET($AP$4,D1748,0)/OFFSET($Z$4,D1748,0)*Z1748</f>
        <v>11374.452116209486</v>
      </c>
      <c r="AQ1748" s="15">
        <f t="shared" si="923"/>
        <v>19546.942825011753</v>
      </c>
      <c r="AR1748" s="15">
        <f t="shared" si="924"/>
        <v>0</v>
      </c>
      <c r="AS1748" s="15"/>
      <c r="AT1748" s="15"/>
      <c r="AU1748" s="51">
        <f t="shared" ref="AU1748:AU1811" si="949">IF(AD1748=0,AB1748*$AU$4,0)</f>
        <v>4525</v>
      </c>
      <c r="AV1748" s="51">
        <f t="shared" ref="AV1748:AV1811" ca="1" si="950">OFFSET($AV$4,D1748,0)/OFFSET($AE$4,D1748,0)*AE1748</f>
        <v>5334.8802438157545</v>
      </c>
      <c r="AW1748" s="51">
        <f t="shared" ca="1" si="925"/>
        <v>0</v>
      </c>
      <c r="AX1748" s="15">
        <f t="shared" ca="1" si="926"/>
        <v>1687.3895350134881</v>
      </c>
      <c r="AY1748" s="51">
        <f t="shared" ca="1" si="927"/>
        <v>-153.14461775284835</v>
      </c>
      <c r="AZ1748" s="52">
        <f t="shared" ref="AZ1748:AZ1811" ca="1" si="951">OFFSET($AT$4,D1748,0)*$AZ$2/OFFSET($AF$4,D1748,0)*AF1748</f>
        <v>0</v>
      </c>
      <c r="BA1748" s="52">
        <f t="shared" ref="BA1748:BA1811" ca="1" si="952">OFFSET($AT$4,D1748,0)*$BA$2/OFFSET($AG$4,D1748,0)*AG1748</f>
        <v>0</v>
      </c>
      <c r="BB1748" s="52">
        <f t="shared" si="928"/>
        <v>0</v>
      </c>
      <c r="BC1748" s="39">
        <f t="shared" si="929"/>
        <v>0</v>
      </c>
      <c r="BD1748" s="51">
        <f t="shared" ca="1" si="930"/>
        <v>0</v>
      </c>
      <c r="BE1748" s="15">
        <f t="shared" ca="1" si="931"/>
        <v>21081.187742272392</v>
      </c>
      <c r="BF1748" s="15">
        <v>-10247.74</v>
      </c>
      <c r="BG1748" s="15">
        <f t="shared" ca="1" si="932"/>
        <v>663577.24768700264</v>
      </c>
      <c r="BH1748" s="15"/>
      <c r="BI1748" s="15"/>
    </row>
    <row r="1749" spans="1:61" ht="11.25" x14ac:dyDescent="0.2">
      <c r="A1749" s="20">
        <v>70205</v>
      </c>
      <c r="B1749" s="20"/>
      <c r="C1749" s="20">
        <v>1</v>
      </c>
      <c r="D1749" s="20">
        <f t="shared" si="918"/>
        <v>7</v>
      </c>
      <c r="E1749" s="47">
        <f t="shared" si="935"/>
        <v>2</v>
      </c>
      <c r="F1749" s="47">
        <f t="shared" si="936"/>
        <v>72</v>
      </c>
      <c r="G1749" s="21" t="s">
        <v>1829</v>
      </c>
      <c r="H1749" s="29">
        <v>989</v>
      </c>
      <c r="I1749" s="48"/>
      <c r="J1749" s="29">
        <f t="shared" ref="J1749:J1812" si="953">IF(AND(I1749=1,H1749&lt;=20000),H1749*2,IF(H1749&lt;=10000,H1749*(1+41/67),IF(H1749&lt;=20000,H1749*(1+2/3),IF(H1749&lt;=50000,H1749*(2),H1749*(2+1/3))))+IF(AND(H1749&gt;9000,H1749&lt;=10000),(H1749-9000)*(110/201),0)+IF(AND(H1749&gt;18000,H1749&lt;=20000),(H1749-18000)*(3+1/3),0)+IF(AND(H1749&gt;45000,H1749&lt;=50000),(H1749-45000)*(3+1/3),0))</f>
        <v>1594.2089552238806</v>
      </c>
      <c r="K1749" s="125">
        <v>96880.25</v>
      </c>
      <c r="L1749" s="125">
        <v>235673.27</v>
      </c>
      <c r="M1749" s="125">
        <v>0</v>
      </c>
      <c r="N1749" s="126">
        <f t="shared" si="937"/>
        <v>161666.3553</v>
      </c>
      <c r="O1749" s="126">
        <f t="shared" ca="1" si="938"/>
        <v>299260.4289441228</v>
      </c>
      <c r="P1749" s="126">
        <f t="shared" ca="1" si="939"/>
        <v>41278</v>
      </c>
      <c r="Q1749" s="49">
        <f t="shared" si="920"/>
        <v>1</v>
      </c>
      <c r="R1749" s="49">
        <f t="shared" si="921"/>
        <v>0</v>
      </c>
      <c r="S1749" s="49">
        <f ca="1">OFFSET(V!$B$7,D1749,Q1749)*H1749</f>
        <v>4143.9100000000008</v>
      </c>
      <c r="T1749" s="49">
        <f ca="1">IF(R1749&gt;0,OFFSET(V!$I$7,D1749,R1749)*IF(R1749=1,H1749-9300,IF(R1749=2,H1749-18000,IF(R1749=3,H1749-45000,0))),0)</f>
        <v>0</v>
      </c>
      <c r="U1749" s="49">
        <f>IF(AND(I1749=1,H1749&gt;20000,H1749&lt;=45000),H1749*V!$G$7,0)+IF(AND(I1749=1,H1749&gt;45000,H1749&lt;=50000),V!$G$7/5000*(50000-H1749)*H1749,0)</f>
        <v>0</v>
      </c>
      <c r="V1749" s="50">
        <f t="shared" ca="1" si="904"/>
        <v>4143.9100000000008</v>
      </c>
      <c r="W1749" s="51">
        <v>0</v>
      </c>
      <c r="X1749" s="51">
        <v>0</v>
      </c>
      <c r="Y1749" s="52">
        <v>0</v>
      </c>
      <c r="Z1749" s="52">
        <v>170793.01</v>
      </c>
      <c r="AA1749" s="52">
        <v>232715</v>
      </c>
      <c r="AB1749" s="138">
        <f t="shared" ref="AB1749:AB1812" si="954">MAX(AA1749-$AB$3,0)</f>
        <v>231715</v>
      </c>
      <c r="AC1749" s="52">
        <v>165972.95206726159</v>
      </c>
      <c r="AD1749" s="138">
        <f t="shared" si="940"/>
        <v>0</v>
      </c>
      <c r="AE1749" s="138">
        <f t="shared" si="941"/>
        <v>989</v>
      </c>
      <c r="AF1749" s="138">
        <f t="shared" si="942"/>
        <v>0</v>
      </c>
      <c r="AG1749" s="138">
        <f t="shared" si="943"/>
        <v>0</v>
      </c>
      <c r="AH1749" s="29"/>
      <c r="AI1749" s="29"/>
      <c r="AJ1749" s="15"/>
      <c r="AK1749" s="51">
        <f t="shared" ca="1" si="944"/>
        <v>787415.23945030931</v>
      </c>
      <c r="AL1749" s="15">
        <f t="shared" ca="1" si="945"/>
        <v>832837.14945030934</v>
      </c>
      <c r="AM1749" s="49">
        <f t="shared" ca="1" si="946"/>
        <v>4337.6871530392509</v>
      </c>
      <c r="AN1749" s="49">
        <f t="shared" ca="1" si="947"/>
        <v>0</v>
      </c>
      <c r="AO1749" s="15"/>
      <c r="AP1749" s="49">
        <f t="shared" ca="1" si="948"/>
        <v>96580.391766397064</v>
      </c>
      <c r="AQ1749" s="15">
        <f t="shared" ref="AQ1749:AQ1812" si="955">IF(AD1749=0,AC1749,0)</f>
        <v>165972.95206726159</v>
      </c>
      <c r="AR1749" s="15">
        <f t="shared" ref="AR1749:AR1812" si="956">AC1749-AQ1749</f>
        <v>0</v>
      </c>
      <c r="AS1749" s="15"/>
      <c r="AT1749" s="15"/>
      <c r="AU1749" s="51">
        <f t="shared" si="949"/>
        <v>115857.5</v>
      </c>
      <c r="AV1749" s="51">
        <f t="shared" ca="1" si="950"/>
        <v>6960.6814790683129</v>
      </c>
      <c r="AW1749" s="51">
        <f t="shared" ref="AW1749:AW1812" ca="1" si="957">IF(AD1749=0,MAX(0,AC1749*$AW$1-(AP1749+AU1749+AV1749)),0)</f>
        <v>0</v>
      </c>
      <c r="AX1749" s="15">
        <f t="shared" ref="AX1749:AX1812" ca="1" si="958">IF(AD1749=0,MAX(0,(AP1749+AU1749+AV1749)-AC1749),0)</f>
        <v>53425.621178203757</v>
      </c>
      <c r="AY1749" s="51">
        <f t="shared" ref="AY1749:AY1812" ca="1" si="959">-OFFSET($AW$4,D1749,0)/OFFSET($AX$4,D1749,0)*AX1749</f>
        <v>-4848.818938229987</v>
      </c>
      <c r="AZ1749" s="52">
        <f t="shared" ca="1" si="951"/>
        <v>0</v>
      </c>
      <c r="BA1749" s="52">
        <f t="shared" ca="1" si="952"/>
        <v>0</v>
      </c>
      <c r="BB1749" s="52">
        <f t="shared" ref="BB1749:BB1812" si="960">IF(AD1749=1,MAX(0,AC1749*$BB$1-(AP1749+AZ1749+BA1749)),0)</f>
        <v>0</v>
      </c>
      <c r="BC1749" s="39">
        <f t="shared" ref="BC1749:BC1812" si="961">IF(AD1749=1,MAX(0,(AP1749+AZ1749+BA1749)-AC1749),0)</f>
        <v>0</v>
      </c>
      <c r="BD1749" s="51">
        <f t="shared" ref="BD1749:BD1812" ca="1" si="962">-OFFSET($BB$4,D1749,0)/OFFSET($BC$4,D1749,0)*BC1749</f>
        <v>0</v>
      </c>
      <c r="BE1749" s="15">
        <f t="shared" ref="BE1749:BE1812" ca="1" si="963">AP1749+AU1749+AV1749+AW1749+AY1749+AZ1749+BA1749+BB1749+BD1749</f>
        <v>214549.75430723536</v>
      </c>
      <c r="BF1749" s="15">
        <v>-15028.54</v>
      </c>
      <c r="BG1749" s="15">
        <f t="shared" ref="BG1749:BG1812" ca="1" si="964">AL1749+AM1749+AN1749+BE1749+BF1749</f>
        <v>1036696.0509105839</v>
      </c>
      <c r="BH1749" s="15"/>
      <c r="BI1749" s="15"/>
    </row>
    <row r="1750" spans="1:61" ht="11.25" x14ac:dyDescent="0.2">
      <c r="A1750" s="20">
        <v>70206</v>
      </c>
      <c r="B1750" s="20"/>
      <c r="C1750" s="20">
        <v>1</v>
      </c>
      <c r="D1750" s="20">
        <f t="shared" si="918"/>
        <v>7</v>
      </c>
      <c r="E1750" s="47">
        <f t="shared" si="935"/>
        <v>2</v>
      </c>
      <c r="F1750" s="47">
        <f t="shared" si="936"/>
        <v>72</v>
      </c>
      <c r="G1750" s="21" t="s">
        <v>1830</v>
      </c>
      <c r="H1750" s="29">
        <v>607</v>
      </c>
      <c r="I1750" s="48"/>
      <c r="J1750" s="29">
        <f t="shared" si="953"/>
        <v>978.44776119402979</v>
      </c>
      <c r="K1750" s="125">
        <v>26454.6</v>
      </c>
      <c r="L1750" s="125">
        <v>107245.81</v>
      </c>
      <c r="M1750" s="125">
        <v>0</v>
      </c>
      <c r="N1750" s="126">
        <f t="shared" si="937"/>
        <v>60873.177899999995</v>
      </c>
      <c r="O1750" s="126">
        <f t="shared" ca="1" si="938"/>
        <v>183671.46650058901</v>
      </c>
      <c r="P1750" s="126">
        <f t="shared" ca="1" si="939"/>
        <v>36839</v>
      </c>
      <c r="Q1750" s="49">
        <f t="shared" si="920"/>
        <v>1</v>
      </c>
      <c r="R1750" s="49">
        <f t="shared" si="921"/>
        <v>0</v>
      </c>
      <c r="S1750" s="49">
        <f ca="1">OFFSET(V!$B$7,D1750,Q1750)*H1750</f>
        <v>2543.3300000000004</v>
      </c>
      <c r="T1750" s="49">
        <f ca="1">IF(R1750&gt;0,OFFSET(V!$I$7,D1750,R1750)*IF(R1750=1,H1750-9300,IF(R1750=2,H1750-18000,IF(R1750=3,H1750-45000,0))),0)</f>
        <v>0</v>
      </c>
      <c r="U1750" s="49">
        <f>IF(AND(I1750=1,H1750&gt;20000,H1750&lt;=45000),H1750*V!$G$7,0)+IF(AND(I1750=1,H1750&gt;45000,H1750&lt;=50000),V!$G$7/5000*(50000-H1750)*H1750,0)</f>
        <v>0</v>
      </c>
      <c r="V1750" s="50">
        <f t="shared" ca="1" si="904"/>
        <v>2543.3300000000004</v>
      </c>
      <c r="W1750" s="51">
        <v>0</v>
      </c>
      <c r="X1750" s="51">
        <v>0</v>
      </c>
      <c r="Y1750" s="52">
        <v>0</v>
      </c>
      <c r="Z1750" s="52">
        <v>11639.94</v>
      </c>
      <c r="AA1750" s="52">
        <v>5056</v>
      </c>
      <c r="AB1750" s="138">
        <f t="shared" si="954"/>
        <v>4056</v>
      </c>
      <c r="AC1750" s="52">
        <v>11311.441865716875</v>
      </c>
      <c r="AD1750" s="138">
        <f t="shared" si="940"/>
        <v>0</v>
      </c>
      <c r="AE1750" s="138">
        <f t="shared" si="941"/>
        <v>607</v>
      </c>
      <c r="AF1750" s="138">
        <f t="shared" si="942"/>
        <v>0</v>
      </c>
      <c r="AG1750" s="138">
        <f t="shared" si="943"/>
        <v>0</v>
      </c>
      <c r="AH1750" s="29"/>
      <c r="AI1750" s="29"/>
      <c r="AJ1750" s="15"/>
      <c r="AK1750" s="51">
        <f t="shared" ca="1" si="944"/>
        <v>483277.09842905734</v>
      </c>
      <c r="AL1750" s="15">
        <f t="shared" ca="1" si="945"/>
        <v>522659.42842905736</v>
      </c>
      <c r="AM1750" s="49">
        <f t="shared" ca="1" si="946"/>
        <v>2662.2609725933521</v>
      </c>
      <c r="AN1750" s="49">
        <f t="shared" ca="1" si="947"/>
        <v>0</v>
      </c>
      <c r="AO1750" s="15"/>
      <c r="AP1750" s="49">
        <f t="shared" ca="1" si="948"/>
        <v>6582.177838175905</v>
      </c>
      <c r="AQ1750" s="15">
        <f t="shared" si="955"/>
        <v>11311.441865716875</v>
      </c>
      <c r="AR1750" s="15">
        <f t="shared" si="956"/>
        <v>0</v>
      </c>
      <c r="AS1750" s="15"/>
      <c r="AT1750" s="15"/>
      <c r="AU1750" s="51">
        <f t="shared" si="949"/>
        <v>2028</v>
      </c>
      <c r="AV1750" s="51">
        <f t="shared" ca="1" si="950"/>
        <v>4272.1270554039093</v>
      </c>
      <c r="AW1750" s="51">
        <f t="shared" ca="1" si="957"/>
        <v>0</v>
      </c>
      <c r="AX1750" s="15">
        <f t="shared" ca="1" si="958"/>
        <v>1570.8630278629389</v>
      </c>
      <c r="AY1750" s="51">
        <f t="shared" ca="1" si="959"/>
        <v>-142.56886922214363</v>
      </c>
      <c r="AZ1750" s="52">
        <f t="shared" ca="1" si="951"/>
        <v>0</v>
      </c>
      <c r="BA1750" s="52">
        <f t="shared" ca="1" si="952"/>
        <v>0</v>
      </c>
      <c r="BB1750" s="52">
        <f t="shared" si="960"/>
        <v>0</v>
      </c>
      <c r="BC1750" s="39">
        <f t="shared" si="961"/>
        <v>0</v>
      </c>
      <c r="BD1750" s="51">
        <f t="shared" ca="1" si="962"/>
        <v>0</v>
      </c>
      <c r="BE1750" s="15">
        <f t="shared" ca="1" si="963"/>
        <v>12739.736024357671</v>
      </c>
      <c r="BF1750" s="15">
        <v>-8328.7000000000007</v>
      </c>
      <c r="BG1750" s="15">
        <f t="shared" ca="1" si="964"/>
        <v>529732.72542600846</v>
      </c>
      <c r="BH1750" s="15"/>
      <c r="BI1750" s="15"/>
    </row>
    <row r="1751" spans="1:61" ht="11.25" x14ac:dyDescent="0.2">
      <c r="A1751" s="20">
        <v>70207</v>
      </c>
      <c r="B1751" s="20"/>
      <c r="C1751" s="20">
        <v>1</v>
      </c>
      <c r="D1751" s="20">
        <f t="shared" si="918"/>
        <v>7</v>
      </c>
      <c r="E1751" s="47">
        <f t="shared" si="935"/>
        <v>2</v>
      </c>
      <c r="F1751" s="47">
        <f t="shared" si="936"/>
        <v>72</v>
      </c>
      <c r="G1751" s="21" t="s">
        <v>1831</v>
      </c>
      <c r="H1751" s="29">
        <v>689</v>
      </c>
      <c r="I1751" s="48"/>
      <c r="J1751" s="29">
        <f t="shared" si="953"/>
        <v>1110.6268656716418</v>
      </c>
      <c r="K1751" s="125">
        <v>46640.549999999996</v>
      </c>
      <c r="L1751" s="125">
        <v>57687.92</v>
      </c>
      <c r="M1751" s="125">
        <v>0</v>
      </c>
      <c r="N1751" s="126">
        <f t="shared" si="937"/>
        <v>56079.484799999991</v>
      </c>
      <c r="O1751" s="126">
        <f t="shared" ca="1" si="938"/>
        <v>208483.75686804915</v>
      </c>
      <c r="P1751" s="126">
        <f t="shared" ca="1" si="939"/>
        <v>45721</v>
      </c>
      <c r="Q1751" s="49">
        <f t="shared" si="920"/>
        <v>1</v>
      </c>
      <c r="R1751" s="49">
        <f t="shared" si="921"/>
        <v>0</v>
      </c>
      <c r="S1751" s="49">
        <f ca="1">OFFSET(V!$B$7,D1751,Q1751)*H1751</f>
        <v>2886.9100000000003</v>
      </c>
      <c r="T1751" s="49">
        <f ca="1">IF(R1751&gt;0,OFFSET(V!$I$7,D1751,R1751)*IF(R1751=1,H1751-9300,IF(R1751=2,H1751-18000,IF(R1751=3,H1751-45000,0))),0)</f>
        <v>0</v>
      </c>
      <c r="U1751" s="49">
        <f>IF(AND(I1751=1,H1751&gt;20000,H1751&lt;=45000),H1751*V!$G$7,0)+IF(AND(I1751=1,H1751&gt;45000,H1751&lt;=50000),V!$G$7/5000*(50000-H1751)*H1751,0)</f>
        <v>0</v>
      </c>
      <c r="V1751" s="50">
        <f t="shared" ref="V1751:V1814" ca="1" si="965">SUM(S1751:U1751)</f>
        <v>2886.9100000000003</v>
      </c>
      <c r="W1751" s="51">
        <v>0</v>
      </c>
      <c r="X1751" s="51">
        <v>0</v>
      </c>
      <c r="Y1751" s="52">
        <v>0</v>
      </c>
      <c r="Z1751" s="52">
        <v>41545.9</v>
      </c>
      <c r="AA1751" s="52">
        <v>34530</v>
      </c>
      <c r="AB1751" s="138">
        <f t="shared" si="954"/>
        <v>33530</v>
      </c>
      <c r="AC1751" s="52">
        <v>40373.406788083681</v>
      </c>
      <c r="AD1751" s="138">
        <f t="shared" si="940"/>
        <v>0</v>
      </c>
      <c r="AE1751" s="138">
        <f t="shared" si="941"/>
        <v>689</v>
      </c>
      <c r="AF1751" s="138">
        <f t="shared" si="942"/>
        <v>0</v>
      </c>
      <c r="AG1751" s="138">
        <f t="shared" si="943"/>
        <v>0</v>
      </c>
      <c r="AH1751" s="29"/>
      <c r="AI1751" s="29"/>
      <c r="AJ1751" s="15"/>
      <c r="AK1751" s="51">
        <f t="shared" ca="1" si="944"/>
        <v>548563.29623990203</v>
      </c>
      <c r="AL1751" s="15">
        <f t="shared" ca="1" si="945"/>
        <v>597171.20623990207</v>
      </c>
      <c r="AM1751" s="49">
        <f t="shared" ca="1" si="946"/>
        <v>3021.9074301759792</v>
      </c>
      <c r="AN1751" s="49">
        <f t="shared" ca="1" si="947"/>
        <v>0</v>
      </c>
      <c r="AO1751" s="15"/>
      <c r="AP1751" s="49">
        <f t="shared" ca="1" si="948"/>
        <v>23493.463217771943</v>
      </c>
      <c r="AQ1751" s="15">
        <f t="shared" si="955"/>
        <v>40373.406788083681</v>
      </c>
      <c r="AR1751" s="15">
        <f t="shared" si="956"/>
        <v>0</v>
      </c>
      <c r="AS1751" s="15"/>
      <c r="AT1751" s="15"/>
      <c r="AU1751" s="51">
        <f t="shared" si="949"/>
        <v>16765</v>
      </c>
      <c r="AV1751" s="51">
        <f t="shared" ca="1" si="950"/>
        <v>4849.2513034156391</v>
      </c>
      <c r="AW1751" s="51">
        <f t="shared" ca="1" si="957"/>
        <v>0</v>
      </c>
      <c r="AX1751" s="15">
        <f t="shared" ca="1" si="958"/>
        <v>4734.3077331039021</v>
      </c>
      <c r="AY1751" s="51">
        <f t="shared" ca="1" si="959"/>
        <v>-429.67775553067867</v>
      </c>
      <c r="AZ1751" s="52">
        <f t="shared" ca="1" si="951"/>
        <v>0</v>
      </c>
      <c r="BA1751" s="52">
        <f t="shared" ca="1" si="952"/>
        <v>0</v>
      </c>
      <c r="BB1751" s="52">
        <f t="shared" si="960"/>
        <v>0</v>
      </c>
      <c r="BC1751" s="39">
        <f t="shared" si="961"/>
        <v>0</v>
      </c>
      <c r="BD1751" s="51">
        <f t="shared" ca="1" si="962"/>
        <v>0</v>
      </c>
      <c r="BE1751" s="15">
        <f t="shared" ca="1" si="963"/>
        <v>44678.036765656907</v>
      </c>
      <c r="BF1751" s="15">
        <v>-9320.73</v>
      </c>
      <c r="BG1751" s="15">
        <f t="shared" ca="1" si="964"/>
        <v>635550.42043573491</v>
      </c>
      <c r="BH1751" s="15"/>
      <c r="BI1751" s="15"/>
    </row>
    <row r="1752" spans="1:61" ht="11.25" x14ac:dyDescent="0.2">
      <c r="A1752" s="20">
        <v>70208</v>
      </c>
      <c r="B1752" s="20"/>
      <c r="C1752" s="20">
        <v>1</v>
      </c>
      <c r="D1752" s="20">
        <f t="shared" ref="D1752:D1815" si="966">INT(A1752/10000)</f>
        <v>7</v>
      </c>
      <c r="E1752" s="47">
        <f t="shared" si="935"/>
        <v>4</v>
      </c>
      <c r="F1752" s="47">
        <f t="shared" si="936"/>
        <v>74</v>
      </c>
      <c r="G1752" s="21" t="s">
        <v>1832</v>
      </c>
      <c r="H1752" s="29">
        <v>4373</v>
      </c>
      <c r="I1752" s="48"/>
      <c r="J1752" s="29">
        <f t="shared" si="953"/>
        <v>7049.0149253731342</v>
      </c>
      <c r="K1752" s="125">
        <v>312031.5</v>
      </c>
      <c r="L1752" s="125">
        <v>965622.02</v>
      </c>
      <c r="M1752" s="125">
        <v>0</v>
      </c>
      <c r="N1752" s="126">
        <f t="shared" si="937"/>
        <v>601255.26780000003</v>
      </c>
      <c r="O1752" s="126">
        <f t="shared" ca="1" si="938"/>
        <v>1323221.2899622335</v>
      </c>
      <c r="P1752" s="126">
        <f t="shared" ca="1" si="939"/>
        <v>216590</v>
      </c>
      <c r="Q1752" s="49">
        <f t="shared" ref="Q1752:Q1815" si="967">IF(AND(I1752=1,H1752&lt;=20000),3,IF(H1752&lt;=10000,1,IF(H1752&lt;=20000,2,IF(H1752&lt;=50000,3,4))))</f>
        <v>1</v>
      </c>
      <c r="R1752" s="49">
        <f t="shared" ref="R1752:R1815" si="968">IF(AND(I1752=1,H1752&lt;=45000),0,IF(AND(H1752&gt;9300,H1752&lt;=10000),1,IF(AND(H1752&gt;18000,H1752&lt;=20000),2,IF(AND(H1752&gt;45000,H1752&lt;=50000),3,0))))</f>
        <v>0</v>
      </c>
      <c r="S1752" s="49">
        <f ca="1">OFFSET(V!$B$7,D1752,Q1752)*H1752</f>
        <v>18322.870000000003</v>
      </c>
      <c r="T1752" s="49">
        <f ca="1">IF(R1752&gt;0,OFFSET(V!$I$7,D1752,R1752)*IF(R1752=1,H1752-9300,IF(R1752=2,H1752-18000,IF(R1752=3,H1752-45000,0))),0)</f>
        <v>0</v>
      </c>
      <c r="U1752" s="49">
        <f>IF(AND(I1752=1,H1752&gt;20000,H1752&lt;=45000),H1752*V!$G$7,0)+IF(AND(I1752=1,H1752&gt;45000,H1752&lt;=50000),V!$G$7/5000*(50000-H1752)*H1752,0)</f>
        <v>0</v>
      </c>
      <c r="V1752" s="50">
        <f t="shared" ca="1" si="965"/>
        <v>18322.870000000003</v>
      </c>
      <c r="W1752" s="51">
        <v>19461.77</v>
      </c>
      <c r="X1752" s="51">
        <v>0</v>
      </c>
      <c r="Y1752" s="52">
        <v>278.97000000000003</v>
      </c>
      <c r="Z1752" s="52">
        <v>328346.62</v>
      </c>
      <c r="AA1752" s="52">
        <v>681790</v>
      </c>
      <c r="AB1752" s="138">
        <f t="shared" si="954"/>
        <v>680790</v>
      </c>
      <c r="AC1752" s="52">
        <v>319080.14164459868</v>
      </c>
      <c r="AD1752" s="138">
        <f t="shared" si="940"/>
        <v>0</v>
      </c>
      <c r="AE1752" s="138">
        <f t="shared" si="941"/>
        <v>4373</v>
      </c>
      <c r="AF1752" s="138">
        <f t="shared" si="942"/>
        <v>0</v>
      </c>
      <c r="AG1752" s="138">
        <f t="shared" si="943"/>
        <v>0</v>
      </c>
      <c r="AH1752" s="29"/>
      <c r="AI1752" s="29"/>
      <c r="AJ1752" s="15"/>
      <c r="AK1752" s="51">
        <f t="shared" ca="1" si="944"/>
        <v>3481665.1588637033</v>
      </c>
      <c r="AL1752" s="15">
        <f t="shared" ca="1" si="945"/>
        <v>3736039.7988637034</v>
      </c>
      <c r="AM1752" s="49">
        <f t="shared" ca="1" si="946"/>
        <v>19179.68242693695</v>
      </c>
      <c r="AN1752" s="49">
        <f t="shared" ca="1" si="947"/>
        <v>129.7440398844862</v>
      </c>
      <c r="AO1752" s="15"/>
      <c r="AP1752" s="49">
        <f t="shared" ca="1" si="948"/>
        <v>185674.13967803659</v>
      </c>
      <c r="AQ1752" s="15">
        <f t="shared" si="955"/>
        <v>319080.14164459868</v>
      </c>
      <c r="AR1752" s="15">
        <f t="shared" si="956"/>
        <v>0</v>
      </c>
      <c r="AS1752" s="15"/>
      <c r="AT1752" s="15"/>
      <c r="AU1752" s="51">
        <f t="shared" si="949"/>
        <v>340395</v>
      </c>
      <c r="AV1752" s="51">
        <f t="shared" ca="1" si="950"/>
        <v>30777.613860430465</v>
      </c>
      <c r="AW1752" s="51">
        <f t="shared" ca="1" si="957"/>
        <v>0</v>
      </c>
      <c r="AX1752" s="15">
        <f t="shared" ca="1" si="958"/>
        <v>237766.61189386831</v>
      </c>
      <c r="AY1752" s="51">
        <f t="shared" ca="1" si="959"/>
        <v>-21579.295199661909</v>
      </c>
      <c r="AZ1752" s="52">
        <f t="shared" ca="1" si="951"/>
        <v>0</v>
      </c>
      <c r="BA1752" s="52">
        <f t="shared" ca="1" si="952"/>
        <v>0</v>
      </c>
      <c r="BB1752" s="52">
        <f t="shared" si="960"/>
        <v>0</v>
      </c>
      <c r="BC1752" s="39">
        <f t="shared" si="961"/>
        <v>0</v>
      </c>
      <c r="BD1752" s="51">
        <f t="shared" ca="1" si="962"/>
        <v>0</v>
      </c>
      <c r="BE1752" s="15">
        <f t="shared" ca="1" si="963"/>
        <v>535267.45833880513</v>
      </c>
      <c r="BF1752" s="15">
        <v>-63597.73</v>
      </c>
      <c r="BG1752" s="15">
        <f t="shared" ca="1" si="964"/>
        <v>4227018.9536693292</v>
      </c>
      <c r="BH1752" s="15"/>
      <c r="BI1752" s="15"/>
    </row>
    <row r="1753" spans="1:61" ht="11.25" x14ac:dyDescent="0.2">
      <c r="A1753" s="20">
        <v>70209</v>
      </c>
      <c r="B1753" s="20"/>
      <c r="C1753" s="20">
        <v>1</v>
      </c>
      <c r="D1753" s="20">
        <f t="shared" si="966"/>
        <v>7</v>
      </c>
      <c r="E1753" s="47">
        <f t="shared" si="935"/>
        <v>4</v>
      </c>
      <c r="F1753" s="47">
        <f t="shared" si="936"/>
        <v>74</v>
      </c>
      <c r="G1753" s="21" t="s">
        <v>1833</v>
      </c>
      <c r="H1753" s="29">
        <v>3485</v>
      </c>
      <c r="I1753" s="48"/>
      <c r="J1753" s="29">
        <f t="shared" si="953"/>
        <v>5617.6119402985078</v>
      </c>
      <c r="K1753" s="125">
        <v>248743.34999999998</v>
      </c>
      <c r="L1753" s="125">
        <v>451393.89</v>
      </c>
      <c r="M1753" s="125">
        <v>0</v>
      </c>
      <c r="N1753" s="126">
        <f t="shared" si="937"/>
        <v>355138.82909999997</v>
      </c>
      <c r="O1753" s="126">
        <f t="shared" ca="1" si="938"/>
        <v>1054522.3406170555</v>
      </c>
      <c r="P1753" s="126">
        <f t="shared" ca="1" si="939"/>
        <v>209815</v>
      </c>
      <c r="Q1753" s="49">
        <f t="shared" si="967"/>
        <v>1</v>
      </c>
      <c r="R1753" s="49">
        <f t="shared" si="968"/>
        <v>0</v>
      </c>
      <c r="S1753" s="49">
        <f ca="1">OFFSET(V!$B$7,D1753,Q1753)*H1753</f>
        <v>14602.150000000001</v>
      </c>
      <c r="T1753" s="49">
        <f ca="1">IF(R1753&gt;0,OFFSET(V!$I$7,D1753,R1753)*IF(R1753=1,H1753-9300,IF(R1753=2,H1753-18000,IF(R1753=3,H1753-45000,0))),0)</f>
        <v>0</v>
      </c>
      <c r="U1753" s="49">
        <f>IF(AND(I1753=1,H1753&gt;20000,H1753&lt;=45000),H1753*V!$G$7,0)+IF(AND(I1753=1,H1753&gt;45000,H1753&lt;=50000),V!$G$7/5000*(50000-H1753)*H1753,0)</f>
        <v>0</v>
      </c>
      <c r="V1753" s="50">
        <f t="shared" ca="1" si="965"/>
        <v>14602.150000000001</v>
      </c>
      <c r="W1753" s="51">
        <v>13799.99</v>
      </c>
      <c r="X1753" s="51">
        <v>0</v>
      </c>
      <c r="Y1753" s="52">
        <v>0</v>
      </c>
      <c r="Z1753" s="52">
        <v>153138.38</v>
      </c>
      <c r="AA1753" s="52">
        <v>144525</v>
      </c>
      <c r="AB1753" s="138">
        <f t="shared" si="954"/>
        <v>143525</v>
      </c>
      <c r="AC1753" s="52">
        <v>148816.5645853896</v>
      </c>
      <c r="AD1753" s="138">
        <f t="shared" si="940"/>
        <v>0</v>
      </c>
      <c r="AE1753" s="138">
        <f t="shared" si="941"/>
        <v>3485</v>
      </c>
      <c r="AF1753" s="138">
        <f t="shared" si="942"/>
        <v>0</v>
      </c>
      <c r="AG1753" s="138">
        <f t="shared" si="943"/>
        <v>0</v>
      </c>
      <c r="AH1753" s="29"/>
      <c r="AI1753" s="29"/>
      <c r="AJ1753" s="15"/>
      <c r="AK1753" s="51">
        <f t="shared" ca="1" si="944"/>
        <v>2774663.4069608976</v>
      </c>
      <c r="AL1753" s="15">
        <f t="shared" ca="1" si="945"/>
        <v>3012880.5469608977</v>
      </c>
      <c r="AM1753" s="49">
        <f t="shared" ca="1" si="946"/>
        <v>15284.974447261666</v>
      </c>
      <c r="AN1753" s="49">
        <f t="shared" ca="1" si="947"/>
        <v>0</v>
      </c>
      <c r="AO1753" s="15"/>
      <c r="AP1753" s="49">
        <f t="shared" ca="1" si="948"/>
        <v>86597.01433256187</v>
      </c>
      <c r="AQ1753" s="15">
        <f t="shared" si="955"/>
        <v>148816.5645853896</v>
      </c>
      <c r="AR1753" s="15">
        <f t="shared" si="956"/>
        <v>0</v>
      </c>
      <c r="AS1753" s="15"/>
      <c r="AT1753" s="15"/>
      <c r="AU1753" s="51">
        <f t="shared" si="949"/>
        <v>71762.5</v>
      </c>
      <c r="AV1753" s="51">
        <f t="shared" ca="1" si="950"/>
        <v>24527.780540498556</v>
      </c>
      <c r="AW1753" s="51">
        <f t="shared" ca="1" si="957"/>
        <v>0</v>
      </c>
      <c r="AX1753" s="15">
        <f t="shared" ca="1" si="958"/>
        <v>34070.730287670827</v>
      </c>
      <c r="AY1753" s="51">
        <f t="shared" ca="1" si="959"/>
        <v>-3092.2018053312354</v>
      </c>
      <c r="AZ1753" s="52">
        <f t="shared" ca="1" si="951"/>
        <v>0</v>
      </c>
      <c r="BA1753" s="52">
        <f t="shared" ca="1" si="952"/>
        <v>0</v>
      </c>
      <c r="BB1753" s="52">
        <f t="shared" si="960"/>
        <v>0</v>
      </c>
      <c r="BC1753" s="39">
        <f t="shared" si="961"/>
        <v>0</v>
      </c>
      <c r="BD1753" s="51">
        <f t="shared" ca="1" si="962"/>
        <v>0</v>
      </c>
      <c r="BE1753" s="15">
        <f t="shared" ca="1" si="963"/>
        <v>179795.09306772918</v>
      </c>
      <c r="BF1753" s="15">
        <v>-47951.01</v>
      </c>
      <c r="BG1753" s="15">
        <f t="shared" ca="1" si="964"/>
        <v>3160009.6044758889</v>
      </c>
      <c r="BH1753" s="15"/>
      <c r="BI1753" s="15"/>
    </row>
    <row r="1754" spans="1:61" ht="11.25" x14ac:dyDescent="0.2">
      <c r="A1754" s="20">
        <v>70210</v>
      </c>
      <c r="B1754" s="20"/>
      <c r="C1754" s="20">
        <v>1</v>
      </c>
      <c r="D1754" s="20">
        <f t="shared" si="966"/>
        <v>7</v>
      </c>
      <c r="E1754" s="47">
        <f t="shared" si="935"/>
        <v>2</v>
      </c>
      <c r="F1754" s="47">
        <f t="shared" si="936"/>
        <v>72</v>
      </c>
      <c r="G1754" s="21" t="s">
        <v>1834</v>
      </c>
      <c r="H1754" s="29">
        <v>540</v>
      </c>
      <c r="I1754" s="48"/>
      <c r="J1754" s="29">
        <f t="shared" si="953"/>
        <v>870.44776119402979</v>
      </c>
      <c r="K1754" s="125">
        <v>27427.149999999998</v>
      </c>
      <c r="L1754" s="125">
        <v>159923.9</v>
      </c>
      <c r="M1754" s="125">
        <v>0</v>
      </c>
      <c r="N1754" s="126">
        <f t="shared" si="937"/>
        <v>82117.868999999992</v>
      </c>
      <c r="O1754" s="126">
        <f t="shared" ca="1" si="938"/>
        <v>163398.00973693255</v>
      </c>
      <c r="P1754" s="126">
        <f t="shared" ca="1" si="939"/>
        <v>24384</v>
      </c>
      <c r="Q1754" s="49">
        <f t="shared" si="967"/>
        <v>1</v>
      </c>
      <c r="R1754" s="49">
        <f t="shared" si="968"/>
        <v>0</v>
      </c>
      <c r="S1754" s="49">
        <f ca="1">OFFSET(V!$B$7,D1754,Q1754)*H1754</f>
        <v>2262.6000000000004</v>
      </c>
      <c r="T1754" s="49">
        <f ca="1">IF(R1754&gt;0,OFFSET(V!$I$7,D1754,R1754)*IF(R1754=1,H1754-9300,IF(R1754=2,H1754-18000,IF(R1754=3,H1754-45000,0))),0)</f>
        <v>0</v>
      </c>
      <c r="U1754" s="49">
        <f>IF(AND(I1754=1,H1754&gt;20000,H1754&lt;=45000),H1754*V!$G$7,0)+IF(AND(I1754=1,H1754&gt;45000,H1754&lt;=50000),V!$G$7/5000*(50000-H1754)*H1754,0)</f>
        <v>0</v>
      </c>
      <c r="V1754" s="50">
        <f t="shared" ca="1" si="965"/>
        <v>2262.6000000000004</v>
      </c>
      <c r="W1754" s="51">
        <v>0</v>
      </c>
      <c r="X1754" s="51">
        <v>0</v>
      </c>
      <c r="Y1754" s="52">
        <v>0</v>
      </c>
      <c r="Z1754" s="52">
        <v>5964.55</v>
      </c>
      <c r="AA1754" s="52">
        <v>4373</v>
      </c>
      <c r="AB1754" s="138">
        <f t="shared" si="954"/>
        <v>3373</v>
      </c>
      <c r="AC1754" s="52">
        <v>5796.2206489175705</v>
      </c>
      <c r="AD1754" s="138">
        <f t="shared" si="940"/>
        <v>0</v>
      </c>
      <c r="AE1754" s="138">
        <f t="shared" si="941"/>
        <v>540</v>
      </c>
      <c r="AF1754" s="138">
        <f t="shared" si="942"/>
        <v>0</v>
      </c>
      <c r="AG1754" s="138">
        <f t="shared" si="943"/>
        <v>0</v>
      </c>
      <c r="AH1754" s="29"/>
      <c r="AI1754" s="29"/>
      <c r="AJ1754" s="15"/>
      <c r="AK1754" s="51">
        <f t="shared" ca="1" si="944"/>
        <v>429933.49777873303</v>
      </c>
      <c r="AL1754" s="15">
        <f t="shared" ca="1" si="945"/>
        <v>456580.097778733</v>
      </c>
      <c r="AM1754" s="49">
        <f t="shared" ca="1" si="946"/>
        <v>2368.4035011538881</v>
      </c>
      <c r="AN1754" s="49">
        <f t="shared" ca="1" si="947"/>
        <v>0</v>
      </c>
      <c r="AO1754" s="15"/>
      <c r="AP1754" s="49">
        <f t="shared" ca="1" si="948"/>
        <v>3372.8463226350045</v>
      </c>
      <c r="AQ1754" s="15">
        <f t="shared" si="955"/>
        <v>5796.2206489175705</v>
      </c>
      <c r="AR1754" s="15">
        <f t="shared" si="956"/>
        <v>0</v>
      </c>
      <c r="AS1754" s="15"/>
      <c r="AT1754" s="15"/>
      <c r="AU1754" s="51">
        <f t="shared" si="949"/>
        <v>1686.5</v>
      </c>
      <c r="AV1754" s="51">
        <f t="shared" ca="1" si="950"/>
        <v>3800.5743161748119</v>
      </c>
      <c r="AW1754" s="51">
        <f t="shared" ca="1" si="957"/>
        <v>0</v>
      </c>
      <c r="AX1754" s="15">
        <f t="shared" ca="1" si="958"/>
        <v>3063.6999898922468</v>
      </c>
      <c r="AY1754" s="51">
        <f t="shared" ca="1" si="959"/>
        <v>-278.05622479322949</v>
      </c>
      <c r="AZ1754" s="52">
        <f t="shared" ca="1" si="951"/>
        <v>0</v>
      </c>
      <c r="BA1754" s="52">
        <f t="shared" ca="1" si="952"/>
        <v>0</v>
      </c>
      <c r="BB1754" s="52">
        <f t="shared" si="960"/>
        <v>0</v>
      </c>
      <c r="BC1754" s="39">
        <f t="shared" si="961"/>
        <v>0</v>
      </c>
      <c r="BD1754" s="51">
        <f t="shared" ca="1" si="962"/>
        <v>0</v>
      </c>
      <c r="BE1754" s="15">
        <f t="shared" ca="1" si="963"/>
        <v>8581.864414016587</v>
      </c>
      <c r="BF1754" s="15">
        <v>-7801.62</v>
      </c>
      <c r="BG1754" s="15">
        <f t="shared" ca="1" si="964"/>
        <v>459728.74569390347</v>
      </c>
      <c r="BH1754" s="15"/>
      <c r="BI1754" s="15"/>
    </row>
    <row r="1755" spans="1:61" ht="11.25" x14ac:dyDescent="0.2">
      <c r="A1755" s="20">
        <v>70211</v>
      </c>
      <c r="B1755" s="20"/>
      <c r="C1755" s="20">
        <v>1</v>
      </c>
      <c r="D1755" s="20">
        <f t="shared" si="966"/>
        <v>7</v>
      </c>
      <c r="E1755" s="47">
        <f t="shared" si="935"/>
        <v>3</v>
      </c>
      <c r="F1755" s="47">
        <f t="shared" si="936"/>
        <v>73</v>
      </c>
      <c r="G1755" s="21" t="s">
        <v>1835</v>
      </c>
      <c r="H1755" s="29">
        <v>1253</v>
      </c>
      <c r="I1755" s="48"/>
      <c r="J1755" s="29">
        <f t="shared" si="953"/>
        <v>2019.7611940298507</v>
      </c>
      <c r="K1755" s="125">
        <v>63282.35</v>
      </c>
      <c r="L1755" s="125">
        <v>93060.69</v>
      </c>
      <c r="M1755" s="125">
        <v>0</v>
      </c>
      <c r="N1755" s="126">
        <f t="shared" si="937"/>
        <v>81856.961099999986</v>
      </c>
      <c r="O1755" s="126">
        <f t="shared" ca="1" si="938"/>
        <v>379143.90037106758</v>
      </c>
      <c r="P1755" s="126">
        <f t="shared" ca="1" si="939"/>
        <v>89186</v>
      </c>
      <c r="Q1755" s="49">
        <f t="shared" si="967"/>
        <v>1</v>
      </c>
      <c r="R1755" s="49">
        <f t="shared" si="968"/>
        <v>0</v>
      </c>
      <c r="S1755" s="49">
        <f ca="1">OFFSET(V!$B$7,D1755,Q1755)*H1755</f>
        <v>5250.0700000000006</v>
      </c>
      <c r="T1755" s="49">
        <f ca="1">IF(R1755&gt;0,OFFSET(V!$I$7,D1755,R1755)*IF(R1755=1,H1755-9300,IF(R1755=2,H1755-18000,IF(R1755=3,H1755-45000,0))),0)</f>
        <v>0</v>
      </c>
      <c r="U1755" s="49">
        <f>IF(AND(I1755=1,H1755&gt;20000,H1755&lt;=45000),H1755*V!$G$7,0)+IF(AND(I1755=1,H1755&gt;45000,H1755&lt;=50000),V!$G$7/5000*(50000-H1755)*H1755,0)</f>
        <v>0</v>
      </c>
      <c r="V1755" s="50">
        <f t="shared" ca="1" si="965"/>
        <v>5250.0700000000006</v>
      </c>
      <c r="W1755" s="51">
        <v>0</v>
      </c>
      <c r="X1755" s="51">
        <v>0</v>
      </c>
      <c r="Y1755" s="52">
        <v>0</v>
      </c>
      <c r="Z1755" s="52">
        <v>24530.5</v>
      </c>
      <c r="AA1755" s="52">
        <v>1314</v>
      </c>
      <c r="AB1755" s="138">
        <f t="shared" si="954"/>
        <v>314</v>
      </c>
      <c r="AC1755" s="52">
        <v>23838.209190680347</v>
      </c>
      <c r="AD1755" s="138">
        <f t="shared" si="940"/>
        <v>0</v>
      </c>
      <c r="AE1755" s="138">
        <f t="shared" si="941"/>
        <v>1253</v>
      </c>
      <c r="AF1755" s="138">
        <f t="shared" si="942"/>
        <v>0</v>
      </c>
      <c r="AG1755" s="138">
        <f t="shared" si="943"/>
        <v>0</v>
      </c>
      <c r="AH1755" s="29"/>
      <c r="AI1755" s="29"/>
      <c r="AJ1755" s="15"/>
      <c r="AK1755" s="51">
        <f t="shared" ca="1" si="944"/>
        <v>997604.94947546767</v>
      </c>
      <c r="AL1755" s="15">
        <f t="shared" ca="1" si="945"/>
        <v>1092041.0194754677</v>
      </c>
      <c r="AM1755" s="49">
        <f t="shared" ca="1" si="946"/>
        <v>5495.5733091589291</v>
      </c>
      <c r="AN1755" s="49">
        <f t="shared" ca="1" si="947"/>
        <v>0</v>
      </c>
      <c r="AO1755" s="15"/>
      <c r="AP1755" s="49">
        <f t="shared" ca="1" si="948"/>
        <v>13871.558913480141</v>
      </c>
      <c r="AQ1755" s="15">
        <f t="shared" si="955"/>
        <v>23838.209190680347</v>
      </c>
      <c r="AR1755" s="15">
        <f t="shared" si="956"/>
        <v>0</v>
      </c>
      <c r="AS1755" s="15"/>
      <c r="AT1755" s="15"/>
      <c r="AU1755" s="51">
        <f t="shared" si="949"/>
        <v>157</v>
      </c>
      <c r="AV1755" s="51">
        <f t="shared" ca="1" si="950"/>
        <v>8818.7400336426654</v>
      </c>
      <c r="AW1755" s="51">
        <f t="shared" ca="1" si="957"/>
        <v>0</v>
      </c>
      <c r="AX1755" s="15">
        <f t="shared" ca="1" si="958"/>
        <v>0</v>
      </c>
      <c r="AY1755" s="51">
        <f t="shared" ca="1" si="959"/>
        <v>0</v>
      </c>
      <c r="AZ1755" s="52">
        <f t="shared" ca="1" si="951"/>
        <v>0</v>
      </c>
      <c r="BA1755" s="52">
        <f t="shared" ca="1" si="952"/>
        <v>0</v>
      </c>
      <c r="BB1755" s="52">
        <f t="shared" si="960"/>
        <v>0</v>
      </c>
      <c r="BC1755" s="39">
        <f t="shared" si="961"/>
        <v>0</v>
      </c>
      <c r="BD1755" s="51">
        <f t="shared" ca="1" si="962"/>
        <v>0</v>
      </c>
      <c r="BE1755" s="15">
        <f t="shared" ca="1" si="963"/>
        <v>22847.298947122807</v>
      </c>
      <c r="BF1755" s="15">
        <v>-16523.45</v>
      </c>
      <c r="BG1755" s="15">
        <f t="shared" ca="1" si="964"/>
        <v>1103860.4417317496</v>
      </c>
      <c r="BH1755" s="15"/>
      <c r="BI1755" s="15"/>
    </row>
    <row r="1756" spans="1:61" ht="11.25" x14ac:dyDescent="0.2">
      <c r="A1756" s="20">
        <v>70212</v>
      </c>
      <c r="B1756" s="20"/>
      <c r="C1756" s="20">
        <v>1</v>
      </c>
      <c r="D1756" s="20">
        <f t="shared" si="966"/>
        <v>7</v>
      </c>
      <c r="E1756" s="47">
        <f t="shared" si="935"/>
        <v>3</v>
      </c>
      <c r="F1756" s="47">
        <f t="shared" si="936"/>
        <v>73</v>
      </c>
      <c r="G1756" s="21" t="s">
        <v>1836</v>
      </c>
      <c r="H1756" s="29">
        <v>2062</v>
      </c>
      <c r="I1756" s="48"/>
      <c r="J1756" s="29">
        <f t="shared" si="953"/>
        <v>3323.8208955223881</v>
      </c>
      <c r="K1756" s="125">
        <v>142013.25</v>
      </c>
      <c r="L1756" s="125">
        <v>205179.35</v>
      </c>
      <c r="M1756" s="125">
        <v>0</v>
      </c>
      <c r="N1756" s="126">
        <f t="shared" si="937"/>
        <v>182269.4865</v>
      </c>
      <c r="O1756" s="126">
        <f t="shared" ca="1" si="938"/>
        <v>623938.32606954616</v>
      </c>
      <c r="P1756" s="126">
        <f t="shared" ca="1" si="939"/>
        <v>132501</v>
      </c>
      <c r="Q1756" s="49">
        <f t="shared" si="967"/>
        <v>1</v>
      </c>
      <c r="R1756" s="49">
        <f t="shared" si="968"/>
        <v>0</v>
      </c>
      <c r="S1756" s="49">
        <f ca="1">OFFSET(V!$B$7,D1756,Q1756)*H1756</f>
        <v>8639.7800000000007</v>
      </c>
      <c r="T1756" s="49">
        <f ca="1">IF(R1756&gt;0,OFFSET(V!$I$7,D1756,R1756)*IF(R1756=1,H1756-9300,IF(R1756=2,H1756-18000,IF(R1756=3,H1756-45000,0))),0)</f>
        <v>0</v>
      </c>
      <c r="U1756" s="49">
        <f>IF(AND(I1756=1,H1756&gt;20000,H1756&lt;=45000),H1756*V!$G$7,0)+IF(AND(I1756=1,H1756&gt;45000,H1756&lt;=50000),V!$G$7/5000*(50000-H1756)*H1756,0)</f>
        <v>0</v>
      </c>
      <c r="V1756" s="50">
        <f t="shared" ca="1" si="965"/>
        <v>8639.7800000000007</v>
      </c>
      <c r="W1756" s="51">
        <v>9963.2000000000007</v>
      </c>
      <c r="X1756" s="51">
        <v>0</v>
      </c>
      <c r="Y1756" s="52">
        <v>3211.05</v>
      </c>
      <c r="Z1756" s="52">
        <v>106475.08</v>
      </c>
      <c r="AA1756" s="52">
        <v>57620</v>
      </c>
      <c r="AB1756" s="138">
        <f t="shared" si="954"/>
        <v>56620</v>
      </c>
      <c r="AC1756" s="52">
        <v>103470.17919057603</v>
      </c>
      <c r="AD1756" s="138">
        <f t="shared" si="940"/>
        <v>0</v>
      </c>
      <c r="AE1756" s="138">
        <f t="shared" si="941"/>
        <v>2062</v>
      </c>
      <c r="AF1756" s="138">
        <f t="shared" si="942"/>
        <v>0</v>
      </c>
      <c r="AG1756" s="138">
        <f t="shared" si="943"/>
        <v>0</v>
      </c>
      <c r="AH1756" s="29"/>
      <c r="AI1756" s="29"/>
      <c r="AJ1756" s="15"/>
      <c r="AK1756" s="51">
        <f t="shared" ca="1" si="944"/>
        <v>1641709.0229995325</v>
      </c>
      <c r="AL1756" s="15">
        <f t="shared" ca="1" si="945"/>
        <v>1792813.0029995325</v>
      </c>
      <c r="AM1756" s="49">
        <f t="shared" ca="1" si="946"/>
        <v>9043.7926284802161</v>
      </c>
      <c r="AN1756" s="49">
        <f t="shared" ca="1" si="947"/>
        <v>1493.4028722481964</v>
      </c>
      <c r="AO1756" s="15"/>
      <c r="AP1756" s="49">
        <f t="shared" ca="1" si="948"/>
        <v>60209.752962129234</v>
      </c>
      <c r="AQ1756" s="15">
        <f t="shared" si="955"/>
        <v>103470.17919057603</v>
      </c>
      <c r="AR1756" s="15">
        <f t="shared" si="956"/>
        <v>0</v>
      </c>
      <c r="AS1756" s="15"/>
      <c r="AT1756" s="15"/>
      <c r="AU1756" s="51">
        <f t="shared" si="949"/>
        <v>28310</v>
      </c>
      <c r="AV1756" s="51">
        <f t="shared" ca="1" si="950"/>
        <v>14512.563407319374</v>
      </c>
      <c r="AW1756" s="51">
        <f t="shared" ca="1" si="957"/>
        <v>0</v>
      </c>
      <c r="AX1756" s="15">
        <f t="shared" ca="1" si="958"/>
        <v>0</v>
      </c>
      <c r="AY1756" s="51">
        <f t="shared" ca="1" si="959"/>
        <v>0</v>
      </c>
      <c r="AZ1756" s="52">
        <f t="shared" ca="1" si="951"/>
        <v>0</v>
      </c>
      <c r="BA1756" s="52">
        <f t="shared" ca="1" si="952"/>
        <v>0</v>
      </c>
      <c r="BB1756" s="52">
        <f t="shared" si="960"/>
        <v>0</v>
      </c>
      <c r="BC1756" s="39">
        <f t="shared" si="961"/>
        <v>0</v>
      </c>
      <c r="BD1756" s="51">
        <f t="shared" ca="1" si="962"/>
        <v>0</v>
      </c>
      <c r="BE1756" s="15">
        <f t="shared" ca="1" si="963"/>
        <v>103032.31636944861</v>
      </c>
      <c r="BF1756" s="15">
        <v>-28374.14</v>
      </c>
      <c r="BG1756" s="15">
        <f t="shared" ca="1" si="964"/>
        <v>1878008.3748697094</v>
      </c>
      <c r="BH1756" s="15"/>
      <c r="BI1756" s="15"/>
    </row>
    <row r="1757" spans="1:61" ht="11.25" x14ac:dyDescent="0.2">
      <c r="A1757" s="20">
        <v>70213</v>
      </c>
      <c r="B1757" s="20"/>
      <c r="C1757" s="20">
        <v>1</v>
      </c>
      <c r="D1757" s="20">
        <f t="shared" si="966"/>
        <v>7</v>
      </c>
      <c r="E1757" s="47">
        <f t="shared" si="935"/>
        <v>3</v>
      </c>
      <c r="F1757" s="47">
        <f t="shared" si="936"/>
        <v>73</v>
      </c>
      <c r="G1757" s="21" t="s">
        <v>1837</v>
      </c>
      <c r="H1757" s="29">
        <v>1244</v>
      </c>
      <c r="I1757" s="48"/>
      <c r="J1757" s="29">
        <f t="shared" si="953"/>
        <v>2005.2537313432836</v>
      </c>
      <c r="K1757" s="125">
        <v>91678.2</v>
      </c>
      <c r="L1757" s="125">
        <v>110644.81</v>
      </c>
      <c r="M1757" s="125">
        <v>0</v>
      </c>
      <c r="N1757" s="126">
        <f t="shared" si="937"/>
        <v>109159.77989999999</v>
      </c>
      <c r="O1757" s="126">
        <f t="shared" ca="1" si="938"/>
        <v>376420.60020878538</v>
      </c>
      <c r="P1757" s="126">
        <f t="shared" ca="1" si="939"/>
        <v>80178</v>
      </c>
      <c r="Q1757" s="49">
        <f t="shared" si="967"/>
        <v>1</v>
      </c>
      <c r="R1757" s="49">
        <f t="shared" si="968"/>
        <v>0</v>
      </c>
      <c r="S1757" s="49">
        <f ca="1">OFFSET(V!$B$7,D1757,Q1757)*H1757</f>
        <v>5212.3600000000006</v>
      </c>
      <c r="T1757" s="49">
        <f ca="1">IF(R1757&gt;0,OFFSET(V!$I$7,D1757,R1757)*IF(R1757=1,H1757-9300,IF(R1757=2,H1757-18000,IF(R1757=3,H1757-45000,0))),0)</f>
        <v>0</v>
      </c>
      <c r="U1757" s="49">
        <f>IF(AND(I1757=1,H1757&gt;20000,H1757&lt;=45000),H1757*V!$G$7,0)+IF(AND(I1757=1,H1757&gt;45000,H1757&lt;=50000),V!$G$7/5000*(50000-H1757)*H1757,0)</f>
        <v>0</v>
      </c>
      <c r="V1757" s="50">
        <f t="shared" ca="1" si="965"/>
        <v>5212.3600000000006</v>
      </c>
      <c r="W1757" s="51">
        <v>0</v>
      </c>
      <c r="X1757" s="51">
        <v>0</v>
      </c>
      <c r="Y1757" s="52">
        <v>0</v>
      </c>
      <c r="Z1757" s="52">
        <v>133359.96</v>
      </c>
      <c r="AA1757" s="52">
        <v>118235</v>
      </c>
      <c r="AB1757" s="138">
        <f t="shared" si="954"/>
        <v>117235</v>
      </c>
      <c r="AC1757" s="52">
        <v>129596.32392901748</v>
      </c>
      <c r="AD1757" s="138">
        <f t="shared" si="940"/>
        <v>0</v>
      </c>
      <c r="AE1757" s="138">
        <f t="shared" si="941"/>
        <v>1244</v>
      </c>
      <c r="AF1757" s="138">
        <f t="shared" si="942"/>
        <v>0</v>
      </c>
      <c r="AG1757" s="138">
        <f t="shared" si="943"/>
        <v>0</v>
      </c>
      <c r="AH1757" s="29"/>
      <c r="AI1757" s="29"/>
      <c r="AJ1757" s="15"/>
      <c r="AK1757" s="51">
        <f t="shared" ca="1" si="944"/>
        <v>990439.39117915544</v>
      </c>
      <c r="AL1757" s="15">
        <f t="shared" ca="1" si="945"/>
        <v>1075829.7511791557</v>
      </c>
      <c r="AM1757" s="49">
        <f t="shared" ca="1" si="946"/>
        <v>5456.0999174730314</v>
      </c>
      <c r="AN1757" s="49">
        <f t="shared" ca="1" si="947"/>
        <v>0</v>
      </c>
      <c r="AO1757" s="15"/>
      <c r="AP1757" s="49">
        <f t="shared" ca="1" si="948"/>
        <v>75412.671647106865</v>
      </c>
      <c r="AQ1757" s="15">
        <f t="shared" si="955"/>
        <v>129596.32392901748</v>
      </c>
      <c r="AR1757" s="15">
        <f t="shared" si="956"/>
        <v>0</v>
      </c>
      <c r="AS1757" s="15"/>
      <c r="AT1757" s="15"/>
      <c r="AU1757" s="51">
        <f t="shared" si="949"/>
        <v>58617.5</v>
      </c>
      <c r="AV1757" s="51">
        <f t="shared" ca="1" si="950"/>
        <v>8755.3971283730843</v>
      </c>
      <c r="AW1757" s="51">
        <f t="shared" ca="1" si="957"/>
        <v>0</v>
      </c>
      <c r="AX1757" s="15">
        <f t="shared" ca="1" si="958"/>
        <v>13189.24484646249</v>
      </c>
      <c r="AY1757" s="51">
        <f t="shared" ca="1" si="959"/>
        <v>-1197.0335352613629</v>
      </c>
      <c r="AZ1757" s="52">
        <f t="shared" ca="1" si="951"/>
        <v>0</v>
      </c>
      <c r="BA1757" s="52">
        <f t="shared" ca="1" si="952"/>
        <v>0</v>
      </c>
      <c r="BB1757" s="52">
        <f t="shared" si="960"/>
        <v>0</v>
      </c>
      <c r="BC1757" s="39">
        <f t="shared" si="961"/>
        <v>0</v>
      </c>
      <c r="BD1757" s="51">
        <f t="shared" ca="1" si="962"/>
        <v>0</v>
      </c>
      <c r="BE1757" s="15">
        <f t="shared" ca="1" si="963"/>
        <v>141588.5352402186</v>
      </c>
      <c r="BF1757" s="15">
        <v>-16802.849999999999</v>
      </c>
      <c r="BG1757" s="15">
        <f t="shared" ca="1" si="964"/>
        <v>1206071.5363368471</v>
      </c>
      <c r="BH1757" s="15"/>
      <c r="BI1757" s="15"/>
    </row>
    <row r="1758" spans="1:61" ht="11.25" x14ac:dyDescent="0.2">
      <c r="A1758" s="20">
        <v>70214</v>
      </c>
      <c r="B1758" s="20"/>
      <c r="C1758" s="20">
        <v>1</v>
      </c>
      <c r="D1758" s="20">
        <f t="shared" si="966"/>
        <v>7</v>
      </c>
      <c r="E1758" s="47">
        <f t="shared" si="935"/>
        <v>3</v>
      </c>
      <c r="F1758" s="47">
        <f t="shared" si="936"/>
        <v>73</v>
      </c>
      <c r="G1758" s="21" t="s">
        <v>1838</v>
      </c>
      <c r="H1758" s="29">
        <v>2336</v>
      </c>
      <c r="I1758" s="48"/>
      <c r="J1758" s="29">
        <f t="shared" si="953"/>
        <v>3765.4925373134329</v>
      </c>
      <c r="K1758" s="125">
        <v>232716.95</v>
      </c>
      <c r="L1758" s="125">
        <v>571714.47</v>
      </c>
      <c r="M1758" s="125">
        <v>0</v>
      </c>
      <c r="N1758" s="126">
        <f t="shared" si="937"/>
        <v>390524.84730000002</v>
      </c>
      <c r="O1758" s="126">
        <f t="shared" ca="1" si="938"/>
        <v>706847.68656569347</v>
      </c>
      <c r="P1758" s="126">
        <f t="shared" ca="1" si="939"/>
        <v>94897</v>
      </c>
      <c r="Q1758" s="49">
        <f t="shared" si="967"/>
        <v>1</v>
      </c>
      <c r="R1758" s="49">
        <f t="shared" si="968"/>
        <v>0</v>
      </c>
      <c r="S1758" s="49">
        <f ca="1">OFFSET(V!$B$7,D1758,Q1758)*H1758</f>
        <v>9787.84</v>
      </c>
      <c r="T1758" s="49">
        <f ca="1">IF(R1758&gt;0,OFFSET(V!$I$7,D1758,R1758)*IF(R1758=1,H1758-9300,IF(R1758=2,H1758-18000,IF(R1758=3,H1758-45000,0))),0)</f>
        <v>0</v>
      </c>
      <c r="U1758" s="49">
        <f>IF(AND(I1758=1,H1758&gt;20000,H1758&lt;=45000),H1758*V!$G$7,0)+IF(AND(I1758=1,H1758&gt;45000,H1758&lt;=50000),V!$G$7/5000*(50000-H1758)*H1758,0)</f>
        <v>0</v>
      </c>
      <c r="V1758" s="50">
        <f t="shared" ca="1" si="965"/>
        <v>9787.84</v>
      </c>
      <c r="W1758" s="51">
        <v>10552.37</v>
      </c>
      <c r="X1758" s="51">
        <v>0</v>
      </c>
      <c r="Y1758" s="52">
        <v>237.79</v>
      </c>
      <c r="Z1758" s="52">
        <v>321719.15000000002</v>
      </c>
      <c r="AA1758" s="52">
        <v>258689</v>
      </c>
      <c r="AB1758" s="138">
        <f t="shared" si="954"/>
        <v>257689</v>
      </c>
      <c r="AC1758" s="52">
        <v>312639.70968173782</v>
      </c>
      <c r="AD1758" s="138">
        <f t="shared" si="940"/>
        <v>0</v>
      </c>
      <c r="AE1758" s="138">
        <f t="shared" si="941"/>
        <v>2336</v>
      </c>
      <c r="AF1758" s="138">
        <f t="shared" si="942"/>
        <v>0</v>
      </c>
      <c r="AG1758" s="138">
        <f t="shared" si="943"/>
        <v>0</v>
      </c>
      <c r="AH1758" s="29"/>
      <c r="AI1758" s="29"/>
      <c r="AJ1758" s="15"/>
      <c r="AK1758" s="51">
        <f t="shared" ca="1" si="944"/>
        <v>1859860.4644650379</v>
      </c>
      <c r="AL1758" s="15">
        <f t="shared" ca="1" si="945"/>
        <v>1975097.6744650381</v>
      </c>
      <c r="AM1758" s="49">
        <f t="shared" ca="1" si="946"/>
        <v>10245.538108695338</v>
      </c>
      <c r="AN1758" s="49">
        <f t="shared" ca="1" si="947"/>
        <v>110.59194624558901</v>
      </c>
      <c r="AO1758" s="15"/>
      <c r="AP1758" s="49">
        <f t="shared" ca="1" si="948"/>
        <v>181926.42395465868</v>
      </c>
      <c r="AQ1758" s="15">
        <f t="shared" si="955"/>
        <v>312639.70968173782</v>
      </c>
      <c r="AR1758" s="15">
        <f t="shared" si="956"/>
        <v>0</v>
      </c>
      <c r="AS1758" s="15"/>
      <c r="AT1758" s="15"/>
      <c r="AU1758" s="51">
        <f t="shared" si="949"/>
        <v>128844.5</v>
      </c>
      <c r="AV1758" s="51">
        <f t="shared" ca="1" si="950"/>
        <v>16441.002967748816</v>
      </c>
      <c r="AW1758" s="51">
        <f t="shared" ca="1" si="957"/>
        <v>0</v>
      </c>
      <c r="AX1758" s="15">
        <f t="shared" ca="1" si="958"/>
        <v>14572.217240669648</v>
      </c>
      <c r="AY1758" s="51">
        <f t="shared" ca="1" si="959"/>
        <v>-1322.5497686377325</v>
      </c>
      <c r="AZ1758" s="52">
        <f t="shared" ca="1" si="951"/>
        <v>0</v>
      </c>
      <c r="BA1758" s="52">
        <f t="shared" ca="1" si="952"/>
        <v>0</v>
      </c>
      <c r="BB1758" s="52">
        <f t="shared" si="960"/>
        <v>0</v>
      </c>
      <c r="BC1758" s="39">
        <f t="shared" si="961"/>
        <v>0</v>
      </c>
      <c r="BD1758" s="51">
        <f t="shared" ca="1" si="962"/>
        <v>0</v>
      </c>
      <c r="BE1758" s="15">
        <f t="shared" ca="1" si="963"/>
        <v>325889.37715376972</v>
      </c>
      <c r="BF1758" s="15">
        <v>-35400.25</v>
      </c>
      <c r="BG1758" s="15">
        <f t="shared" ca="1" si="964"/>
        <v>2275942.9316737489</v>
      </c>
      <c r="BH1758" s="15"/>
      <c r="BI1758" s="15"/>
    </row>
    <row r="1759" spans="1:61" ht="11.25" x14ac:dyDescent="0.2">
      <c r="A1759" s="20">
        <v>70215</v>
      </c>
      <c r="B1759" s="20"/>
      <c r="C1759" s="20">
        <v>1</v>
      </c>
      <c r="D1759" s="20">
        <f t="shared" si="966"/>
        <v>7</v>
      </c>
      <c r="E1759" s="47">
        <f t="shared" si="935"/>
        <v>3</v>
      </c>
      <c r="F1759" s="47">
        <f t="shared" si="936"/>
        <v>73</v>
      </c>
      <c r="G1759" s="21" t="s">
        <v>1839</v>
      </c>
      <c r="H1759" s="29">
        <v>2164</v>
      </c>
      <c r="I1759" s="48"/>
      <c r="J1759" s="29">
        <f t="shared" si="953"/>
        <v>3488.2388059701493</v>
      </c>
      <c r="K1759" s="125">
        <v>132131.5</v>
      </c>
      <c r="L1759" s="125">
        <v>417001.95</v>
      </c>
      <c r="M1759" s="125">
        <v>0</v>
      </c>
      <c r="N1759" s="126">
        <f t="shared" si="937"/>
        <v>257765.4405</v>
      </c>
      <c r="O1759" s="126">
        <f t="shared" ca="1" si="938"/>
        <v>654802.39457541122</v>
      </c>
      <c r="P1759" s="126">
        <f t="shared" ca="1" si="939"/>
        <v>119111</v>
      </c>
      <c r="Q1759" s="49">
        <f t="shared" si="967"/>
        <v>1</v>
      </c>
      <c r="R1759" s="49">
        <f t="shared" si="968"/>
        <v>0</v>
      </c>
      <c r="S1759" s="49">
        <f ca="1">OFFSET(V!$B$7,D1759,Q1759)*H1759</f>
        <v>9067.1600000000017</v>
      </c>
      <c r="T1759" s="49">
        <f ca="1">IF(R1759&gt;0,OFFSET(V!$I$7,D1759,R1759)*IF(R1759=1,H1759-9300,IF(R1759=2,H1759-18000,IF(R1759=3,H1759-45000,0))),0)</f>
        <v>0</v>
      </c>
      <c r="U1759" s="49">
        <f>IF(AND(I1759=1,H1759&gt;20000,H1759&lt;=45000),H1759*V!$G$7,0)+IF(AND(I1759=1,H1759&gt;45000,H1759&lt;=50000),V!$G$7/5000*(50000-H1759)*H1759,0)</f>
        <v>0</v>
      </c>
      <c r="V1759" s="50">
        <f t="shared" ca="1" si="965"/>
        <v>9067.1600000000017</v>
      </c>
      <c r="W1759" s="51">
        <v>9661.43</v>
      </c>
      <c r="X1759" s="51">
        <v>0</v>
      </c>
      <c r="Y1759" s="52">
        <v>732.98</v>
      </c>
      <c r="Z1759" s="52">
        <v>24429.55</v>
      </c>
      <c r="AA1759" s="52">
        <v>3586</v>
      </c>
      <c r="AB1759" s="138">
        <f t="shared" si="954"/>
        <v>2586</v>
      </c>
      <c r="AC1759" s="52">
        <v>23740.108164700479</v>
      </c>
      <c r="AD1759" s="138">
        <f t="shared" si="940"/>
        <v>0</v>
      </c>
      <c r="AE1759" s="138">
        <f t="shared" si="941"/>
        <v>2164</v>
      </c>
      <c r="AF1759" s="138">
        <f t="shared" si="942"/>
        <v>0</v>
      </c>
      <c r="AG1759" s="138">
        <f t="shared" si="943"/>
        <v>0</v>
      </c>
      <c r="AH1759" s="29"/>
      <c r="AI1759" s="29"/>
      <c r="AJ1759" s="15"/>
      <c r="AK1759" s="51">
        <f t="shared" ca="1" si="944"/>
        <v>1722918.6836910711</v>
      </c>
      <c r="AL1759" s="15">
        <f t="shared" ca="1" si="945"/>
        <v>1860758.273691071</v>
      </c>
      <c r="AM1759" s="49">
        <f t="shared" ca="1" si="946"/>
        <v>9491.1577342537294</v>
      </c>
      <c r="AN1759" s="49">
        <f t="shared" ca="1" si="947"/>
        <v>340.89610479453233</v>
      </c>
      <c r="AO1759" s="15"/>
      <c r="AP1759" s="49">
        <f t="shared" ca="1" si="948"/>
        <v>13814.473494417512</v>
      </c>
      <c r="AQ1759" s="15">
        <f t="shared" si="955"/>
        <v>23740.108164700479</v>
      </c>
      <c r="AR1759" s="15">
        <f t="shared" si="956"/>
        <v>0</v>
      </c>
      <c r="AS1759" s="15"/>
      <c r="AT1759" s="15"/>
      <c r="AU1759" s="51">
        <f t="shared" si="949"/>
        <v>1293</v>
      </c>
      <c r="AV1759" s="51">
        <f t="shared" ca="1" si="950"/>
        <v>15230.449667041283</v>
      </c>
      <c r="AW1759" s="51">
        <f t="shared" ca="1" si="957"/>
        <v>0</v>
      </c>
      <c r="AX1759" s="15">
        <f t="shared" ca="1" si="958"/>
        <v>6597.8149967583158</v>
      </c>
      <c r="AY1759" s="51">
        <f t="shared" ca="1" si="959"/>
        <v>-598.80652019954948</v>
      </c>
      <c r="AZ1759" s="52">
        <f t="shared" ca="1" si="951"/>
        <v>0</v>
      </c>
      <c r="BA1759" s="52">
        <f t="shared" ca="1" si="952"/>
        <v>0</v>
      </c>
      <c r="BB1759" s="52">
        <f t="shared" si="960"/>
        <v>0</v>
      </c>
      <c r="BC1759" s="39">
        <f t="shared" si="961"/>
        <v>0</v>
      </c>
      <c r="BD1759" s="51">
        <f t="shared" ca="1" si="962"/>
        <v>0</v>
      </c>
      <c r="BE1759" s="15">
        <f t="shared" ca="1" si="963"/>
        <v>29739.116641259247</v>
      </c>
      <c r="BF1759" s="15">
        <v>-29240.3</v>
      </c>
      <c r="BG1759" s="15">
        <f t="shared" ca="1" si="964"/>
        <v>1871089.1441713783</v>
      </c>
      <c r="BH1759" s="15"/>
      <c r="BI1759" s="15"/>
    </row>
    <row r="1760" spans="1:61" ht="11.25" x14ac:dyDescent="0.2">
      <c r="A1760" s="20">
        <v>70216</v>
      </c>
      <c r="B1760" s="20"/>
      <c r="C1760" s="20">
        <v>1</v>
      </c>
      <c r="D1760" s="20">
        <f t="shared" si="966"/>
        <v>7</v>
      </c>
      <c r="E1760" s="47">
        <f t="shared" si="935"/>
        <v>3</v>
      </c>
      <c r="F1760" s="47">
        <f t="shared" si="936"/>
        <v>73</v>
      </c>
      <c r="G1760" s="21" t="s">
        <v>1840</v>
      </c>
      <c r="H1760" s="29">
        <v>1698</v>
      </c>
      <c r="I1760" s="48"/>
      <c r="J1760" s="29">
        <f t="shared" si="953"/>
        <v>2737.0746268656717</v>
      </c>
      <c r="K1760" s="125">
        <v>99010</v>
      </c>
      <c r="L1760" s="125">
        <v>443801.29</v>
      </c>
      <c r="M1760" s="125">
        <v>0</v>
      </c>
      <c r="N1760" s="126">
        <f t="shared" si="937"/>
        <v>244369.70309999998</v>
      </c>
      <c r="O1760" s="126">
        <f t="shared" ca="1" si="938"/>
        <v>513795.96395057684</v>
      </c>
      <c r="P1760" s="126">
        <f t="shared" ca="1" si="939"/>
        <v>80828</v>
      </c>
      <c r="Q1760" s="49">
        <f t="shared" si="967"/>
        <v>1</v>
      </c>
      <c r="R1760" s="49">
        <f t="shared" si="968"/>
        <v>0</v>
      </c>
      <c r="S1760" s="49">
        <f ca="1">OFFSET(V!$B$7,D1760,Q1760)*H1760</f>
        <v>7114.6200000000008</v>
      </c>
      <c r="T1760" s="49">
        <f ca="1">IF(R1760&gt;0,OFFSET(V!$I$7,D1760,R1760)*IF(R1760=1,H1760-9300,IF(R1760=2,H1760-18000,IF(R1760=3,H1760-45000,0))),0)</f>
        <v>0</v>
      </c>
      <c r="U1760" s="49">
        <f>IF(AND(I1760=1,H1760&gt;20000,H1760&lt;=45000),H1760*V!$G$7,0)+IF(AND(I1760=1,H1760&gt;45000,H1760&lt;=50000),V!$G$7/5000*(50000-H1760)*H1760,0)</f>
        <v>0</v>
      </c>
      <c r="V1760" s="50">
        <f t="shared" ca="1" si="965"/>
        <v>7114.6200000000008</v>
      </c>
      <c r="W1760" s="51">
        <v>0</v>
      </c>
      <c r="X1760" s="51">
        <v>0</v>
      </c>
      <c r="Y1760" s="52">
        <v>0</v>
      </c>
      <c r="Z1760" s="52">
        <v>34283.480000000003</v>
      </c>
      <c r="AA1760" s="52">
        <v>49822</v>
      </c>
      <c r="AB1760" s="138">
        <f t="shared" si="954"/>
        <v>48822</v>
      </c>
      <c r="AC1760" s="52">
        <v>33315.944152157761</v>
      </c>
      <c r="AD1760" s="138">
        <f t="shared" si="940"/>
        <v>0</v>
      </c>
      <c r="AE1760" s="138">
        <f t="shared" si="941"/>
        <v>1698</v>
      </c>
      <c r="AF1760" s="138">
        <f t="shared" si="942"/>
        <v>0</v>
      </c>
      <c r="AG1760" s="138">
        <f t="shared" si="943"/>
        <v>0</v>
      </c>
      <c r="AH1760" s="29"/>
      <c r="AI1760" s="29"/>
      <c r="AJ1760" s="15"/>
      <c r="AK1760" s="51">
        <f t="shared" ca="1" si="944"/>
        <v>1351901.9985709051</v>
      </c>
      <c r="AL1760" s="15">
        <f t="shared" ca="1" si="945"/>
        <v>1439844.6185709052</v>
      </c>
      <c r="AM1760" s="49">
        <f t="shared" ca="1" si="946"/>
        <v>7447.3132314061149</v>
      </c>
      <c r="AN1760" s="49">
        <f t="shared" ca="1" si="947"/>
        <v>0</v>
      </c>
      <c r="AO1760" s="15"/>
      <c r="AP1760" s="49">
        <f t="shared" ca="1" si="948"/>
        <v>19386.694628283898</v>
      </c>
      <c r="AQ1760" s="15">
        <f t="shared" si="955"/>
        <v>33315.944152157761</v>
      </c>
      <c r="AR1760" s="15">
        <f t="shared" si="956"/>
        <v>0</v>
      </c>
      <c r="AS1760" s="15"/>
      <c r="AT1760" s="15"/>
      <c r="AU1760" s="51">
        <f t="shared" si="949"/>
        <v>24411</v>
      </c>
      <c r="AV1760" s="51">
        <f t="shared" ca="1" si="950"/>
        <v>11950.694794194131</v>
      </c>
      <c r="AW1760" s="51">
        <f t="shared" ca="1" si="957"/>
        <v>0</v>
      </c>
      <c r="AX1760" s="15">
        <f t="shared" ca="1" si="958"/>
        <v>22432.44527032027</v>
      </c>
      <c r="AY1760" s="51">
        <f t="shared" ca="1" si="959"/>
        <v>-2035.9307586658865</v>
      </c>
      <c r="AZ1760" s="52">
        <f t="shared" ca="1" si="951"/>
        <v>0</v>
      </c>
      <c r="BA1760" s="52">
        <f t="shared" ca="1" si="952"/>
        <v>0</v>
      </c>
      <c r="BB1760" s="52">
        <f t="shared" si="960"/>
        <v>0</v>
      </c>
      <c r="BC1760" s="39">
        <f t="shared" si="961"/>
        <v>0</v>
      </c>
      <c r="BD1760" s="51">
        <f t="shared" ca="1" si="962"/>
        <v>0</v>
      </c>
      <c r="BE1760" s="15">
        <f t="shared" ca="1" si="963"/>
        <v>53712.458663812147</v>
      </c>
      <c r="BF1760" s="15">
        <v>-23410.98</v>
      </c>
      <c r="BG1760" s="15">
        <f t="shared" ca="1" si="964"/>
        <v>1477593.4104661234</v>
      </c>
      <c r="BH1760" s="15"/>
      <c r="BI1760" s="15"/>
    </row>
    <row r="1761" spans="1:61" ht="11.25" x14ac:dyDescent="0.2">
      <c r="A1761" s="20">
        <v>70217</v>
      </c>
      <c r="B1761" s="20"/>
      <c r="C1761" s="20">
        <v>1</v>
      </c>
      <c r="D1761" s="20">
        <f t="shared" si="966"/>
        <v>7</v>
      </c>
      <c r="E1761" s="47">
        <f t="shared" si="935"/>
        <v>3</v>
      </c>
      <c r="F1761" s="47">
        <f t="shared" si="936"/>
        <v>73</v>
      </c>
      <c r="G1761" s="21" t="s">
        <v>1841</v>
      </c>
      <c r="H1761" s="29">
        <v>1421</v>
      </c>
      <c r="I1761" s="48"/>
      <c r="J1761" s="29">
        <f t="shared" si="953"/>
        <v>2290.5671641791046</v>
      </c>
      <c r="K1761" s="125">
        <v>167341.19999999998</v>
      </c>
      <c r="L1761" s="125">
        <v>330972.92</v>
      </c>
      <c r="M1761" s="125">
        <v>0</v>
      </c>
      <c r="N1761" s="126">
        <f t="shared" si="937"/>
        <v>249565.10279999999</v>
      </c>
      <c r="O1761" s="126">
        <f t="shared" ca="1" si="938"/>
        <v>429978.83673366887</v>
      </c>
      <c r="P1761" s="126">
        <f t="shared" ca="1" si="939"/>
        <v>54124</v>
      </c>
      <c r="Q1761" s="49">
        <f t="shared" si="967"/>
        <v>1</v>
      </c>
      <c r="R1761" s="49">
        <f t="shared" si="968"/>
        <v>0</v>
      </c>
      <c r="S1761" s="49">
        <f ca="1">OFFSET(V!$B$7,D1761,Q1761)*H1761</f>
        <v>5953.9900000000007</v>
      </c>
      <c r="T1761" s="49">
        <f ca="1">IF(R1761&gt;0,OFFSET(V!$I$7,D1761,R1761)*IF(R1761=1,H1761-9300,IF(R1761=2,H1761-18000,IF(R1761=3,H1761-45000,0))),0)</f>
        <v>0</v>
      </c>
      <c r="U1761" s="49">
        <f>IF(AND(I1761=1,H1761&gt;20000,H1761&lt;=45000),H1761*V!$G$7,0)+IF(AND(I1761=1,H1761&gt;45000,H1761&lt;=50000),V!$G$7/5000*(50000-H1761)*H1761,0)</f>
        <v>0</v>
      </c>
      <c r="V1761" s="50">
        <f t="shared" ca="1" si="965"/>
        <v>5953.9900000000007</v>
      </c>
      <c r="W1761" s="51">
        <v>0</v>
      </c>
      <c r="X1761" s="51">
        <v>0</v>
      </c>
      <c r="Y1761" s="52">
        <v>0</v>
      </c>
      <c r="Z1761" s="52">
        <v>396262.44</v>
      </c>
      <c r="AA1761" s="52">
        <v>516060</v>
      </c>
      <c r="AB1761" s="138">
        <f t="shared" si="954"/>
        <v>515060</v>
      </c>
      <c r="AC1761" s="52">
        <v>385079.26618411444</v>
      </c>
      <c r="AD1761" s="138">
        <f t="shared" si="940"/>
        <v>0</v>
      </c>
      <c r="AE1761" s="138">
        <f t="shared" si="941"/>
        <v>1421</v>
      </c>
      <c r="AF1761" s="138">
        <f t="shared" si="942"/>
        <v>0</v>
      </c>
      <c r="AG1761" s="138">
        <f t="shared" si="943"/>
        <v>0</v>
      </c>
      <c r="AH1761" s="29"/>
      <c r="AI1761" s="29"/>
      <c r="AJ1761" s="15"/>
      <c r="AK1761" s="51">
        <f t="shared" ca="1" si="944"/>
        <v>1131362.0376732957</v>
      </c>
      <c r="AL1761" s="15">
        <f t="shared" ca="1" si="945"/>
        <v>1191440.0276732957</v>
      </c>
      <c r="AM1761" s="49">
        <f t="shared" ca="1" si="946"/>
        <v>6232.4099539623612</v>
      </c>
      <c r="AN1761" s="49">
        <f t="shared" ca="1" si="947"/>
        <v>0</v>
      </c>
      <c r="AO1761" s="15"/>
      <c r="AP1761" s="49">
        <f t="shared" ca="1" si="948"/>
        <v>224079.32091312404</v>
      </c>
      <c r="AQ1761" s="15">
        <f t="shared" si="955"/>
        <v>385079.26618411444</v>
      </c>
      <c r="AR1761" s="15">
        <f t="shared" si="956"/>
        <v>0</v>
      </c>
      <c r="AS1761" s="15"/>
      <c r="AT1761" s="15"/>
      <c r="AU1761" s="51">
        <f t="shared" si="949"/>
        <v>257530</v>
      </c>
      <c r="AV1761" s="51">
        <f t="shared" ca="1" si="950"/>
        <v>10001.140932008162</v>
      </c>
      <c r="AW1761" s="51">
        <f t="shared" ca="1" si="957"/>
        <v>0</v>
      </c>
      <c r="AX1761" s="15">
        <f t="shared" ca="1" si="958"/>
        <v>106531.19566101773</v>
      </c>
      <c r="AY1761" s="51">
        <f t="shared" ca="1" si="959"/>
        <v>-9668.590980167508</v>
      </c>
      <c r="AZ1761" s="52">
        <f t="shared" ca="1" si="951"/>
        <v>0</v>
      </c>
      <c r="BA1761" s="52">
        <f t="shared" ca="1" si="952"/>
        <v>0</v>
      </c>
      <c r="BB1761" s="52">
        <f t="shared" si="960"/>
        <v>0</v>
      </c>
      <c r="BC1761" s="39">
        <f t="shared" si="961"/>
        <v>0</v>
      </c>
      <c r="BD1761" s="51">
        <f t="shared" ca="1" si="962"/>
        <v>0</v>
      </c>
      <c r="BE1761" s="15">
        <f t="shared" ca="1" si="963"/>
        <v>481941.87086496467</v>
      </c>
      <c r="BF1761" s="15">
        <v>-24152</v>
      </c>
      <c r="BG1761" s="15">
        <f t="shared" ca="1" si="964"/>
        <v>1655462.3084922228</v>
      </c>
      <c r="BH1761" s="15"/>
      <c r="BI1761" s="15"/>
    </row>
    <row r="1762" spans="1:61" ht="11.25" x14ac:dyDescent="0.2">
      <c r="A1762" s="20">
        <v>70218</v>
      </c>
      <c r="B1762" s="20"/>
      <c r="C1762" s="20">
        <v>1</v>
      </c>
      <c r="D1762" s="20">
        <f t="shared" si="966"/>
        <v>7</v>
      </c>
      <c r="E1762" s="47">
        <f t="shared" si="935"/>
        <v>3</v>
      </c>
      <c r="F1762" s="47">
        <f t="shared" si="936"/>
        <v>73</v>
      </c>
      <c r="G1762" s="21" t="s">
        <v>1842</v>
      </c>
      <c r="H1762" s="29">
        <v>1481</v>
      </c>
      <c r="I1762" s="48"/>
      <c r="J1762" s="29">
        <f t="shared" si="953"/>
        <v>2387.2835820895521</v>
      </c>
      <c r="K1762" s="125">
        <v>96917.4</v>
      </c>
      <c r="L1762" s="125">
        <v>67654.37</v>
      </c>
      <c r="M1762" s="125">
        <v>0</v>
      </c>
      <c r="N1762" s="126">
        <f t="shared" si="937"/>
        <v>96165.732299999989</v>
      </c>
      <c r="O1762" s="126">
        <f t="shared" ca="1" si="938"/>
        <v>448134.17114888353</v>
      </c>
      <c r="P1762" s="126">
        <f t="shared" ca="1" si="939"/>
        <v>105591</v>
      </c>
      <c r="Q1762" s="49">
        <f t="shared" si="967"/>
        <v>1</v>
      </c>
      <c r="R1762" s="49">
        <f t="shared" si="968"/>
        <v>0</v>
      </c>
      <c r="S1762" s="49">
        <f ca="1">OFFSET(V!$B$7,D1762,Q1762)*H1762</f>
        <v>6205.39</v>
      </c>
      <c r="T1762" s="49">
        <f ca="1">IF(R1762&gt;0,OFFSET(V!$I$7,D1762,R1762)*IF(R1762=1,H1762-9300,IF(R1762=2,H1762-18000,IF(R1762=3,H1762-45000,0))),0)</f>
        <v>0</v>
      </c>
      <c r="U1762" s="49">
        <f>IF(AND(I1762=1,H1762&gt;20000,H1762&lt;=45000),H1762*V!$G$7,0)+IF(AND(I1762=1,H1762&gt;45000,H1762&lt;=50000),V!$G$7/5000*(50000-H1762)*H1762,0)</f>
        <v>0</v>
      </c>
      <c r="V1762" s="50">
        <f t="shared" ca="1" si="965"/>
        <v>6205.39</v>
      </c>
      <c r="W1762" s="51">
        <v>0</v>
      </c>
      <c r="X1762" s="51">
        <v>0</v>
      </c>
      <c r="Y1762" s="52">
        <v>0</v>
      </c>
      <c r="Z1762" s="52">
        <v>54919.73</v>
      </c>
      <c r="AA1762" s="52">
        <v>98344</v>
      </c>
      <c r="AB1762" s="138">
        <f t="shared" si="954"/>
        <v>97344</v>
      </c>
      <c r="AC1762" s="52">
        <v>53369.80544365925</v>
      </c>
      <c r="AD1762" s="138">
        <f t="shared" si="940"/>
        <v>0</v>
      </c>
      <c r="AE1762" s="138">
        <f t="shared" si="941"/>
        <v>1481</v>
      </c>
      <c r="AF1762" s="138">
        <f t="shared" si="942"/>
        <v>0</v>
      </c>
      <c r="AG1762" s="138">
        <f t="shared" si="943"/>
        <v>0</v>
      </c>
      <c r="AH1762" s="29"/>
      <c r="AI1762" s="29"/>
      <c r="AJ1762" s="15"/>
      <c r="AK1762" s="51">
        <f t="shared" ca="1" si="944"/>
        <v>1179132.426315377</v>
      </c>
      <c r="AL1762" s="15">
        <f t="shared" ca="1" si="945"/>
        <v>1290928.8163153769</v>
      </c>
      <c r="AM1762" s="49">
        <f t="shared" ca="1" si="946"/>
        <v>6495.5658985350155</v>
      </c>
      <c r="AN1762" s="49">
        <f t="shared" ca="1" si="947"/>
        <v>0</v>
      </c>
      <c r="AO1762" s="15"/>
      <c r="AP1762" s="49">
        <f t="shared" ca="1" si="948"/>
        <v>31056.124832654157</v>
      </c>
      <c r="AQ1762" s="15">
        <f t="shared" si="955"/>
        <v>53369.80544365925</v>
      </c>
      <c r="AR1762" s="15">
        <f t="shared" si="956"/>
        <v>0</v>
      </c>
      <c r="AS1762" s="15"/>
      <c r="AT1762" s="15"/>
      <c r="AU1762" s="51">
        <f t="shared" si="949"/>
        <v>48672</v>
      </c>
      <c r="AV1762" s="51">
        <f t="shared" ca="1" si="950"/>
        <v>10423.426967138697</v>
      </c>
      <c r="AW1762" s="51">
        <f t="shared" ca="1" si="957"/>
        <v>0</v>
      </c>
      <c r="AX1762" s="15">
        <f t="shared" ca="1" si="958"/>
        <v>36781.746356133604</v>
      </c>
      <c r="AY1762" s="51">
        <f t="shared" ca="1" si="959"/>
        <v>-3338.2490344455505</v>
      </c>
      <c r="AZ1762" s="52">
        <f t="shared" ca="1" si="951"/>
        <v>0</v>
      </c>
      <c r="BA1762" s="52">
        <f t="shared" ca="1" si="952"/>
        <v>0</v>
      </c>
      <c r="BB1762" s="52">
        <f t="shared" si="960"/>
        <v>0</v>
      </c>
      <c r="BC1762" s="39">
        <f t="shared" si="961"/>
        <v>0</v>
      </c>
      <c r="BD1762" s="51">
        <f t="shared" ca="1" si="962"/>
        <v>0</v>
      </c>
      <c r="BE1762" s="15">
        <f t="shared" ca="1" si="963"/>
        <v>86813.302765347311</v>
      </c>
      <c r="BF1762" s="15">
        <v>-19200.18</v>
      </c>
      <c r="BG1762" s="15">
        <f t="shared" ca="1" si="964"/>
        <v>1365037.5049792593</v>
      </c>
      <c r="BH1762" s="15"/>
      <c r="BI1762" s="15"/>
    </row>
    <row r="1763" spans="1:61" ht="11.25" x14ac:dyDescent="0.2">
      <c r="A1763" s="20">
        <v>70219</v>
      </c>
      <c r="B1763" s="20"/>
      <c r="C1763" s="20">
        <v>1</v>
      </c>
      <c r="D1763" s="20">
        <f t="shared" si="966"/>
        <v>7</v>
      </c>
      <c r="E1763" s="47">
        <f t="shared" si="935"/>
        <v>4</v>
      </c>
      <c r="F1763" s="47">
        <f t="shared" si="936"/>
        <v>74</v>
      </c>
      <c r="G1763" s="21" t="s">
        <v>1843</v>
      </c>
      <c r="H1763" s="29">
        <v>2550</v>
      </c>
      <c r="I1763" s="48"/>
      <c r="J1763" s="29">
        <f t="shared" si="953"/>
        <v>4110.4477611940301</v>
      </c>
      <c r="K1763" s="125">
        <v>248925.95</v>
      </c>
      <c r="L1763" s="125">
        <v>633253.79</v>
      </c>
      <c r="M1763" s="125">
        <v>0</v>
      </c>
      <c r="N1763" s="126">
        <f t="shared" si="937"/>
        <v>426195.66210000007</v>
      </c>
      <c r="O1763" s="126">
        <f t="shared" ca="1" si="938"/>
        <v>771601.71264662605</v>
      </c>
      <c r="P1763" s="126">
        <f t="shared" ca="1" si="939"/>
        <v>103622</v>
      </c>
      <c r="Q1763" s="49">
        <f t="shared" si="967"/>
        <v>1</v>
      </c>
      <c r="R1763" s="49">
        <f t="shared" si="968"/>
        <v>0</v>
      </c>
      <c r="S1763" s="49">
        <f ca="1">OFFSET(V!$B$7,D1763,Q1763)*H1763</f>
        <v>10684.500000000002</v>
      </c>
      <c r="T1763" s="49">
        <f ca="1">IF(R1763&gt;0,OFFSET(V!$I$7,D1763,R1763)*IF(R1763=1,H1763-9300,IF(R1763=2,H1763-18000,IF(R1763=3,H1763-45000,0))),0)</f>
        <v>0</v>
      </c>
      <c r="U1763" s="49">
        <f>IF(AND(I1763=1,H1763&gt;20000,H1763&lt;=45000),H1763*V!$G$7,0)+IF(AND(I1763=1,H1763&gt;45000,H1763&lt;=50000),V!$G$7/5000*(50000-H1763)*H1763,0)</f>
        <v>0</v>
      </c>
      <c r="V1763" s="50">
        <f t="shared" ca="1" si="965"/>
        <v>10684.500000000002</v>
      </c>
      <c r="W1763" s="51">
        <v>11366.67</v>
      </c>
      <c r="X1763" s="51">
        <v>0</v>
      </c>
      <c r="Y1763" s="52">
        <v>397.96</v>
      </c>
      <c r="Z1763" s="52">
        <v>255198.36</v>
      </c>
      <c r="AA1763" s="52">
        <v>202694</v>
      </c>
      <c r="AB1763" s="138">
        <f t="shared" si="954"/>
        <v>201694</v>
      </c>
      <c r="AC1763" s="52">
        <v>247996.24511520562</v>
      </c>
      <c r="AD1763" s="138">
        <f t="shared" si="940"/>
        <v>0</v>
      </c>
      <c r="AE1763" s="138">
        <f t="shared" si="941"/>
        <v>2550</v>
      </c>
      <c r="AF1763" s="138">
        <f t="shared" si="942"/>
        <v>0</v>
      </c>
      <c r="AG1763" s="138">
        <f t="shared" si="943"/>
        <v>0</v>
      </c>
      <c r="AH1763" s="29"/>
      <c r="AI1763" s="29"/>
      <c r="AJ1763" s="15"/>
      <c r="AK1763" s="51">
        <f t="shared" ca="1" si="944"/>
        <v>2030241.5172884618</v>
      </c>
      <c r="AL1763" s="15">
        <f t="shared" ca="1" si="945"/>
        <v>2155914.6872884617</v>
      </c>
      <c r="AM1763" s="49">
        <f t="shared" ca="1" si="946"/>
        <v>11184.127644337805</v>
      </c>
      <c r="AN1763" s="49">
        <f t="shared" ca="1" si="947"/>
        <v>185.08419583621938</v>
      </c>
      <c r="AO1763" s="15"/>
      <c r="AP1763" s="49">
        <f t="shared" ca="1" si="948"/>
        <v>144310.10722828779</v>
      </c>
      <c r="AQ1763" s="15">
        <f t="shared" si="955"/>
        <v>247996.24511520562</v>
      </c>
      <c r="AR1763" s="15">
        <f t="shared" si="956"/>
        <v>0</v>
      </c>
      <c r="AS1763" s="15"/>
      <c r="AT1763" s="15"/>
      <c r="AU1763" s="51">
        <f t="shared" si="949"/>
        <v>100847</v>
      </c>
      <c r="AV1763" s="51">
        <f t="shared" ca="1" si="950"/>
        <v>17947.156493047722</v>
      </c>
      <c r="AW1763" s="51">
        <f t="shared" ca="1" si="957"/>
        <v>0</v>
      </c>
      <c r="AX1763" s="15">
        <f t="shared" ca="1" si="958"/>
        <v>15108.018606129888</v>
      </c>
      <c r="AY1763" s="51">
        <f t="shared" ca="1" si="959"/>
        <v>-1371.1781935522006</v>
      </c>
      <c r="AZ1763" s="52">
        <f t="shared" ca="1" si="951"/>
        <v>0</v>
      </c>
      <c r="BA1763" s="52">
        <f t="shared" ca="1" si="952"/>
        <v>0</v>
      </c>
      <c r="BB1763" s="52">
        <f t="shared" si="960"/>
        <v>0</v>
      </c>
      <c r="BC1763" s="39">
        <f t="shared" si="961"/>
        <v>0</v>
      </c>
      <c r="BD1763" s="51">
        <f t="shared" ca="1" si="962"/>
        <v>0</v>
      </c>
      <c r="BE1763" s="15">
        <f t="shared" ca="1" si="963"/>
        <v>261733.08552778332</v>
      </c>
      <c r="BF1763" s="15">
        <v>-37435.01</v>
      </c>
      <c r="BG1763" s="15">
        <f t="shared" ca="1" si="964"/>
        <v>2391581.9746564194</v>
      </c>
      <c r="BH1763" s="15"/>
      <c r="BI1763" s="15"/>
    </row>
    <row r="1764" spans="1:61" ht="11.25" x14ac:dyDescent="0.2">
      <c r="A1764" s="20">
        <v>70220</v>
      </c>
      <c r="B1764" s="20"/>
      <c r="C1764" s="20">
        <v>1</v>
      </c>
      <c r="D1764" s="20">
        <f t="shared" si="966"/>
        <v>7</v>
      </c>
      <c r="E1764" s="47">
        <f t="shared" si="935"/>
        <v>4</v>
      </c>
      <c r="F1764" s="47">
        <f t="shared" si="936"/>
        <v>74</v>
      </c>
      <c r="G1764" s="21" t="s">
        <v>1844</v>
      </c>
      <c r="H1764" s="29">
        <v>3135</v>
      </c>
      <c r="I1764" s="48"/>
      <c r="J1764" s="29">
        <f t="shared" si="953"/>
        <v>5053.4328358208959</v>
      </c>
      <c r="K1764" s="125">
        <v>942318.2</v>
      </c>
      <c r="L1764" s="125">
        <v>2522003.27</v>
      </c>
      <c r="M1764" s="125">
        <v>0</v>
      </c>
      <c r="N1764" s="126">
        <f t="shared" si="937"/>
        <v>1662050.3793000001</v>
      </c>
      <c r="O1764" s="126">
        <f t="shared" ca="1" si="938"/>
        <v>948616.2231949697</v>
      </c>
      <c r="P1764" s="126">
        <f t="shared" ca="1" si="939"/>
        <v>0</v>
      </c>
      <c r="Q1764" s="49">
        <f t="shared" si="967"/>
        <v>1</v>
      </c>
      <c r="R1764" s="49">
        <f t="shared" si="968"/>
        <v>0</v>
      </c>
      <c r="S1764" s="49">
        <f ca="1">OFFSET(V!$B$7,D1764,Q1764)*H1764</f>
        <v>13135.650000000001</v>
      </c>
      <c r="T1764" s="49">
        <f ca="1">IF(R1764&gt;0,OFFSET(V!$I$7,D1764,R1764)*IF(R1764=1,H1764-9300,IF(R1764=2,H1764-18000,IF(R1764=3,H1764-45000,0))),0)</f>
        <v>0</v>
      </c>
      <c r="U1764" s="49">
        <f>IF(AND(I1764=1,H1764&gt;20000,H1764&lt;=45000),H1764*V!$G$7,0)+IF(AND(I1764=1,H1764&gt;45000,H1764&lt;=50000),V!$G$7/5000*(50000-H1764)*H1764,0)</f>
        <v>0</v>
      </c>
      <c r="V1764" s="50">
        <f t="shared" ca="1" si="965"/>
        <v>13135.650000000001</v>
      </c>
      <c r="W1764" s="51">
        <v>14686.14</v>
      </c>
      <c r="X1764" s="51">
        <v>0</v>
      </c>
      <c r="Y1764" s="52">
        <v>0</v>
      </c>
      <c r="Z1764" s="52">
        <v>2127875.92</v>
      </c>
      <c r="AA1764" s="52">
        <v>2340583</v>
      </c>
      <c r="AB1764" s="138">
        <f t="shared" si="954"/>
        <v>2339583</v>
      </c>
      <c r="AC1764" s="52">
        <v>2067823.783158574</v>
      </c>
      <c r="AD1764" s="138">
        <f t="shared" si="940"/>
        <v>0</v>
      </c>
      <c r="AE1764" s="138">
        <f t="shared" si="941"/>
        <v>3135</v>
      </c>
      <c r="AF1764" s="138">
        <f t="shared" si="942"/>
        <v>0</v>
      </c>
      <c r="AG1764" s="138">
        <f t="shared" si="943"/>
        <v>0</v>
      </c>
      <c r="AH1764" s="29"/>
      <c r="AI1764" s="29"/>
      <c r="AJ1764" s="15"/>
      <c r="AK1764" s="51">
        <f t="shared" ca="1" si="944"/>
        <v>2496002.8065487561</v>
      </c>
      <c r="AL1764" s="15">
        <f t="shared" ca="1" si="945"/>
        <v>2523824.5965487561</v>
      </c>
      <c r="AM1764" s="49">
        <f t="shared" ca="1" si="946"/>
        <v>13749.898103921183</v>
      </c>
      <c r="AN1764" s="49">
        <f t="shared" ca="1" si="947"/>
        <v>0</v>
      </c>
      <c r="AO1764" s="15"/>
      <c r="AP1764" s="49">
        <f t="shared" ca="1" si="948"/>
        <v>1203275.7662850637</v>
      </c>
      <c r="AQ1764" s="15">
        <f t="shared" si="955"/>
        <v>2067823.783158574</v>
      </c>
      <c r="AR1764" s="15">
        <f t="shared" si="956"/>
        <v>0</v>
      </c>
      <c r="AS1764" s="15"/>
      <c r="AT1764" s="15"/>
      <c r="AU1764" s="51">
        <f t="shared" si="949"/>
        <v>1169791.5</v>
      </c>
      <c r="AV1764" s="51">
        <f t="shared" ca="1" si="950"/>
        <v>22064.445335570435</v>
      </c>
      <c r="AW1764" s="51">
        <f t="shared" ca="1" si="957"/>
        <v>0</v>
      </c>
      <c r="AX1764" s="15">
        <f t="shared" ca="1" si="958"/>
        <v>327307.92846205994</v>
      </c>
      <c r="AY1764" s="51">
        <f t="shared" ca="1" si="959"/>
        <v>-29705.913514153755</v>
      </c>
      <c r="AZ1764" s="52">
        <f t="shared" ca="1" si="951"/>
        <v>0</v>
      </c>
      <c r="BA1764" s="52">
        <f t="shared" ca="1" si="952"/>
        <v>0</v>
      </c>
      <c r="BB1764" s="52">
        <f t="shared" si="960"/>
        <v>0</v>
      </c>
      <c r="BC1764" s="39">
        <f t="shared" si="961"/>
        <v>0</v>
      </c>
      <c r="BD1764" s="51">
        <f t="shared" ca="1" si="962"/>
        <v>0</v>
      </c>
      <c r="BE1764" s="15">
        <f t="shared" ca="1" si="963"/>
        <v>2365425.7981064804</v>
      </c>
      <c r="BF1764" s="15">
        <v>-79975.98</v>
      </c>
      <c r="BG1764" s="15">
        <f t="shared" ca="1" si="964"/>
        <v>4823024.3127591573</v>
      </c>
      <c r="BH1764" s="15"/>
      <c r="BI1764" s="15"/>
    </row>
    <row r="1765" spans="1:61" ht="11.25" x14ac:dyDescent="0.2">
      <c r="A1765" s="20">
        <v>70221</v>
      </c>
      <c r="B1765" s="20"/>
      <c r="C1765" s="20">
        <v>1</v>
      </c>
      <c r="D1765" s="20">
        <f t="shared" si="966"/>
        <v>7</v>
      </c>
      <c r="E1765" s="47">
        <f t="shared" si="935"/>
        <v>3</v>
      </c>
      <c r="F1765" s="47">
        <f t="shared" si="936"/>
        <v>73</v>
      </c>
      <c r="G1765" s="21" t="s">
        <v>1845</v>
      </c>
      <c r="H1765" s="29">
        <v>1344</v>
      </c>
      <c r="I1765" s="48"/>
      <c r="J1765" s="29">
        <f t="shared" si="953"/>
        <v>2166.4477611940297</v>
      </c>
      <c r="K1765" s="125">
        <v>92072.5</v>
      </c>
      <c r="L1765" s="125">
        <v>328586.53999999998</v>
      </c>
      <c r="M1765" s="125">
        <v>0</v>
      </c>
      <c r="N1765" s="126">
        <f t="shared" si="937"/>
        <v>194440.95059999998</v>
      </c>
      <c r="O1765" s="126">
        <f t="shared" ca="1" si="938"/>
        <v>406679.49090080993</v>
      </c>
      <c r="P1765" s="126">
        <f t="shared" ca="1" si="939"/>
        <v>63672</v>
      </c>
      <c r="Q1765" s="49">
        <f t="shared" si="967"/>
        <v>1</v>
      </c>
      <c r="R1765" s="49">
        <f t="shared" si="968"/>
        <v>0</v>
      </c>
      <c r="S1765" s="49">
        <f ca="1">OFFSET(V!$B$7,D1765,Q1765)*H1765</f>
        <v>5631.3600000000006</v>
      </c>
      <c r="T1765" s="49">
        <f ca="1">IF(R1765&gt;0,OFFSET(V!$I$7,D1765,R1765)*IF(R1765=1,H1765-9300,IF(R1765=2,H1765-18000,IF(R1765=3,H1765-45000,0))),0)</f>
        <v>0</v>
      </c>
      <c r="U1765" s="49">
        <f>IF(AND(I1765=1,H1765&gt;20000,H1765&lt;=45000),H1765*V!$G$7,0)+IF(AND(I1765=1,H1765&gt;45000,H1765&lt;=50000),V!$G$7/5000*(50000-H1765)*H1765,0)</f>
        <v>0</v>
      </c>
      <c r="V1765" s="50">
        <f t="shared" ca="1" si="965"/>
        <v>5631.3600000000006</v>
      </c>
      <c r="W1765" s="51">
        <v>0</v>
      </c>
      <c r="X1765" s="51">
        <v>0</v>
      </c>
      <c r="Y1765" s="52">
        <v>563.66999999999996</v>
      </c>
      <c r="Z1765" s="52">
        <v>31994.799999999999</v>
      </c>
      <c r="AA1765" s="52">
        <v>18343</v>
      </c>
      <c r="AB1765" s="138">
        <f t="shared" si="954"/>
        <v>17343</v>
      </c>
      <c r="AC1765" s="52">
        <v>31091.854442998698</v>
      </c>
      <c r="AD1765" s="138">
        <f t="shared" si="940"/>
        <v>0</v>
      </c>
      <c r="AE1765" s="138">
        <f t="shared" si="941"/>
        <v>1344</v>
      </c>
      <c r="AF1765" s="138">
        <f t="shared" si="942"/>
        <v>0</v>
      </c>
      <c r="AG1765" s="138">
        <f t="shared" si="943"/>
        <v>0</v>
      </c>
      <c r="AH1765" s="29"/>
      <c r="AI1765" s="29"/>
      <c r="AJ1765" s="15"/>
      <c r="AK1765" s="51">
        <f t="shared" ca="1" si="944"/>
        <v>1070056.7055826245</v>
      </c>
      <c r="AL1765" s="15">
        <f t="shared" ca="1" si="945"/>
        <v>1139360.0655826246</v>
      </c>
      <c r="AM1765" s="49">
        <f t="shared" ca="1" si="946"/>
        <v>5894.6931584274544</v>
      </c>
      <c r="AN1765" s="49">
        <f t="shared" ca="1" si="947"/>
        <v>262.15300197759012</v>
      </c>
      <c r="AO1765" s="15"/>
      <c r="AP1765" s="49">
        <f t="shared" ca="1" si="948"/>
        <v>18092.48703145123</v>
      </c>
      <c r="AQ1765" s="15">
        <f t="shared" si="955"/>
        <v>31091.854442998698</v>
      </c>
      <c r="AR1765" s="15">
        <f t="shared" si="956"/>
        <v>0</v>
      </c>
      <c r="AS1765" s="15"/>
      <c r="AT1765" s="15"/>
      <c r="AU1765" s="51">
        <f t="shared" si="949"/>
        <v>8671.5</v>
      </c>
      <c r="AV1765" s="51">
        <f t="shared" ca="1" si="950"/>
        <v>9459.2071869239753</v>
      </c>
      <c r="AW1765" s="51">
        <f t="shared" ca="1" si="957"/>
        <v>0</v>
      </c>
      <c r="AX1765" s="15">
        <f t="shared" ca="1" si="958"/>
        <v>5131.3397753765057</v>
      </c>
      <c r="AY1765" s="51">
        <f t="shared" ca="1" si="959"/>
        <v>-465.71171158397641</v>
      </c>
      <c r="AZ1765" s="52">
        <f t="shared" ca="1" si="951"/>
        <v>0</v>
      </c>
      <c r="BA1765" s="52">
        <f t="shared" ca="1" si="952"/>
        <v>0</v>
      </c>
      <c r="BB1765" s="52">
        <f t="shared" si="960"/>
        <v>0</v>
      </c>
      <c r="BC1765" s="39">
        <f t="shared" si="961"/>
        <v>0</v>
      </c>
      <c r="BD1765" s="51">
        <f t="shared" ca="1" si="962"/>
        <v>0</v>
      </c>
      <c r="BE1765" s="15">
        <f t="shared" ca="1" si="963"/>
        <v>35757.482506791224</v>
      </c>
      <c r="BF1765" s="15">
        <v>-18912.91</v>
      </c>
      <c r="BG1765" s="15">
        <f t="shared" ca="1" si="964"/>
        <v>1162361.4842498209</v>
      </c>
      <c r="BH1765" s="15"/>
      <c r="BI1765" s="15"/>
    </row>
    <row r="1766" spans="1:61" ht="11.25" x14ac:dyDescent="0.2">
      <c r="A1766" s="20">
        <v>70222</v>
      </c>
      <c r="B1766" s="20"/>
      <c r="C1766" s="20">
        <v>1</v>
      </c>
      <c r="D1766" s="20">
        <f t="shared" si="966"/>
        <v>7</v>
      </c>
      <c r="E1766" s="47">
        <f t="shared" si="935"/>
        <v>4</v>
      </c>
      <c r="F1766" s="47">
        <f t="shared" si="936"/>
        <v>74</v>
      </c>
      <c r="G1766" s="21" t="s">
        <v>1846</v>
      </c>
      <c r="H1766" s="29">
        <v>2684</v>
      </c>
      <c r="I1766" s="48"/>
      <c r="J1766" s="29">
        <f t="shared" si="953"/>
        <v>4326.4477611940301</v>
      </c>
      <c r="K1766" s="125">
        <v>178918.55000000005</v>
      </c>
      <c r="L1766" s="125">
        <v>220788.87</v>
      </c>
      <c r="M1766" s="125">
        <v>34629</v>
      </c>
      <c r="N1766" s="126">
        <f t="shared" si="937"/>
        <v>249558.01530000003</v>
      </c>
      <c r="O1766" s="126">
        <f t="shared" ca="1" si="938"/>
        <v>812148.62617393897</v>
      </c>
      <c r="P1766" s="126">
        <f t="shared" ca="1" si="939"/>
        <v>168777</v>
      </c>
      <c r="Q1766" s="49">
        <f t="shared" si="967"/>
        <v>1</v>
      </c>
      <c r="R1766" s="49">
        <f t="shared" si="968"/>
        <v>0</v>
      </c>
      <c r="S1766" s="49">
        <f ca="1">OFFSET(V!$B$7,D1766,Q1766)*H1766</f>
        <v>11245.960000000001</v>
      </c>
      <c r="T1766" s="49">
        <f ca="1">IF(R1766&gt;0,OFFSET(V!$I$7,D1766,R1766)*IF(R1766=1,H1766-9300,IF(R1766=2,H1766-18000,IF(R1766=3,H1766-45000,0))),0)</f>
        <v>0</v>
      </c>
      <c r="U1766" s="49">
        <f>IF(AND(I1766=1,H1766&gt;20000,H1766&lt;=45000),H1766*V!$G$7,0)+IF(AND(I1766=1,H1766&gt;45000,H1766&lt;=50000),V!$G$7/5000*(50000-H1766)*H1766,0)</f>
        <v>0</v>
      </c>
      <c r="V1766" s="50">
        <f t="shared" ca="1" si="965"/>
        <v>11245.960000000001</v>
      </c>
      <c r="W1766" s="51">
        <v>12152.23</v>
      </c>
      <c r="X1766" s="51">
        <v>0</v>
      </c>
      <c r="Y1766" s="52">
        <v>0</v>
      </c>
      <c r="Z1766" s="52">
        <v>155533.67000000001</v>
      </c>
      <c r="AA1766" s="52">
        <v>50309</v>
      </c>
      <c r="AB1766" s="138">
        <f t="shared" si="954"/>
        <v>49309</v>
      </c>
      <c r="AC1766" s="52">
        <v>151144.2555860763</v>
      </c>
      <c r="AD1766" s="138">
        <f t="shared" si="940"/>
        <v>0</v>
      </c>
      <c r="AE1766" s="138">
        <f t="shared" si="941"/>
        <v>2684</v>
      </c>
      <c r="AF1766" s="138">
        <f t="shared" si="942"/>
        <v>0</v>
      </c>
      <c r="AG1766" s="138">
        <f t="shared" si="943"/>
        <v>0</v>
      </c>
      <c r="AH1766" s="29"/>
      <c r="AI1766" s="29"/>
      <c r="AJ1766" s="15"/>
      <c r="AK1766" s="51">
        <f t="shared" ca="1" si="944"/>
        <v>2136928.7185891103</v>
      </c>
      <c r="AL1766" s="15">
        <f t="shared" ca="1" si="945"/>
        <v>2329103.9085891102</v>
      </c>
      <c r="AM1766" s="49">
        <f t="shared" ca="1" si="946"/>
        <v>11771.842587216732</v>
      </c>
      <c r="AN1766" s="49">
        <f t="shared" ca="1" si="947"/>
        <v>0</v>
      </c>
      <c r="AO1766" s="15"/>
      <c r="AP1766" s="49">
        <f t="shared" ca="1" si="948"/>
        <v>87951.507977203029</v>
      </c>
      <c r="AQ1766" s="15">
        <f t="shared" si="955"/>
        <v>151144.2555860763</v>
      </c>
      <c r="AR1766" s="15">
        <f t="shared" si="956"/>
        <v>0</v>
      </c>
      <c r="AS1766" s="15"/>
      <c r="AT1766" s="15"/>
      <c r="AU1766" s="51">
        <f t="shared" si="949"/>
        <v>24654.5</v>
      </c>
      <c r="AV1766" s="51">
        <f t="shared" ca="1" si="950"/>
        <v>18890.261971505915</v>
      </c>
      <c r="AW1766" s="51">
        <f t="shared" ca="1" si="957"/>
        <v>4533.5600787597068</v>
      </c>
      <c r="AX1766" s="15">
        <f t="shared" ca="1" si="958"/>
        <v>0</v>
      </c>
      <c r="AY1766" s="51">
        <f t="shared" ca="1" si="959"/>
        <v>0</v>
      </c>
      <c r="AZ1766" s="52">
        <f t="shared" ca="1" si="951"/>
        <v>0</v>
      </c>
      <c r="BA1766" s="52">
        <f t="shared" ca="1" si="952"/>
        <v>0</v>
      </c>
      <c r="BB1766" s="52">
        <f t="shared" si="960"/>
        <v>0</v>
      </c>
      <c r="BC1766" s="39">
        <f t="shared" si="961"/>
        <v>0</v>
      </c>
      <c r="BD1766" s="51">
        <f t="shared" ca="1" si="962"/>
        <v>0</v>
      </c>
      <c r="BE1766" s="15">
        <f t="shared" ca="1" si="963"/>
        <v>136029.83002746865</v>
      </c>
      <c r="BF1766" s="15">
        <v>-36243.06</v>
      </c>
      <c r="BG1766" s="15">
        <f t="shared" ca="1" si="964"/>
        <v>2440662.5212037954</v>
      </c>
      <c r="BH1766" s="15"/>
      <c r="BI1766" s="15"/>
    </row>
    <row r="1767" spans="1:61" ht="11.25" x14ac:dyDescent="0.2">
      <c r="A1767" s="20">
        <v>70223</v>
      </c>
      <c r="B1767" s="20"/>
      <c r="C1767" s="20">
        <v>1</v>
      </c>
      <c r="D1767" s="20">
        <f t="shared" si="966"/>
        <v>7</v>
      </c>
      <c r="E1767" s="47">
        <f t="shared" si="935"/>
        <v>4</v>
      </c>
      <c r="F1767" s="47">
        <f t="shared" si="936"/>
        <v>74</v>
      </c>
      <c r="G1767" s="21" t="s">
        <v>1847</v>
      </c>
      <c r="H1767" s="29">
        <v>3117</v>
      </c>
      <c r="I1767" s="48"/>
      <c r="J1767" s="29">
        <f t="shared" si="953"/>
        <v>5024.4179104477607</v>
      </c>
      <c r="K1767" s="125">
        <v>182811.05</v>
      </c>
      <c r="L1767" s="125">
        <v>396108.79999999999</v>
      </c>
      <c r="M1767" s="125">
        <v>0</v>
      </c>
      <c r="N1767" s="126">
        <f t="shared" si="937"/>
        <v>286106.38799999998</v>
      </c>
      <c r="O1767" s="126">
        <f t="shared" ca="1" si="938"/>
        <v>943169.62287040509</v>
      </c>
      <c r="P1767" s="126">
        <f t="shared" ca="1" si="939"/>
        <v>197119</v>
      </c>
      <c r="Q1767" s="49">
        <f t="shared" si="967"/>
        <v>1</v>
      </c>
      <c r="R1767" s="49">
        <f t="shared" si="968"/>
        <v>0</v>
      </c>
      <c r="S1767" s="49">
        <f ca="1">OFFSET(V!$B$7,D1767,Q1767)*H1767</f>
        <v>13060.230000000001</v>
      </c>
      <c r="T1767" s="49">
        <f ca="1">IF(R1767&gt;0,OFFSET(V!$I$7,D1767,R1767)*IF(R1767=1,H1767-9300,IF(R1767=2,H1767-18000,IF(R1767=3,H1767-45000,0))),0)</f>
        <v>0</v>
      </c>
      <c r="U1767" s="49">
        <f>IF(AND(I1767=1,H1767&gt;20000,H1767&lt;=45000),H1767*V!$G$7,0)+IF(AND(I1767=1,H1767&gt;45000,H1767&lt;=50000),V!$G$7/5000*(50000-H1767)*H1767,0)</f>
        <v>0</v>
      </c>
      <c r="V1767" s="50">
        <f t="shared" ca="1" si="965"/>
        <v>13060.230000000001</v>
      </c>
      <c r="W1767" s="51">
        <v>13550.91</v>
      </c>
      <c r="X1767" s="51">
        <v>0</v>
      </c>
      <c r="Y1767" s="52">
        <v>0</v>
      </c>
      <c r="Z1767" s="52">
        <v>193328.92</v>
      </c>
      <c r="AA1767" s="52">
        <v>252529</v>
      </c>
      <c r="AB1767" s="138">
        <f t="shared" si="954"/>
        <v>251529</v>
      </c>
      <c r="AC1767" s="52">
        <v>187872.86184824223</v>
      </c>
      <c r="AD1767" s="138">
        <f t="shared" si="940"/>
        <v>0</v>
      </c>
      <c r="AE1767" s="138">
        <f t="shared" si="941"/>
        <v>3117</v>
      </c>
      <c r="AF1767" s="138">
        <f t="shared" si="942"/>
        <v>0</v>
      </c>
      <c r="AG1767" s="138">
        <f t="shared" si="943"/>
        <v>0</v>
      </c>
      <c r="AH1767" s="29"/>
      <c r="AI1767" s="29"/>
      <c r="AJ1767" s="15"/>
      <c r="AK1767" s="51">
        <f t="shared" ca="1" si="944"/>
        <v>2481671.6899561314</v>
      </c>
      <c r="AL1767" s="15">
        <f t="shared" ca="1" si="945"/>
        <v>2705401.8299561315</v>
      </c>
      <c r="AM1767" s="49">
        <f t="shared" ca="1" si="946"/>
        <v>13670.951320549388</v>
      </c>
      <c r="AN1767" s="49">
        <f t="shared" ca="1" si="947"/>
        <v>0</v>
      </c>
      <c r="AO1767" s="15"/>
      <c r="AP1767" s="49">
        <f t="shared" ca="1" si="948"/>
        <v>109324.04571694377</v>
      </c>
      <c r="AQ1767" s="15">
        <f t="shared" si="955"/>
        <v>187872.86184824223</v>
      </c>
      <c r="AR1767" s="15">
        <f t="shared" si="956"/>
        <v>0</v>
      </c>
      <c r="AS1767" s="15"/>
      <c r="AT1767" s="15"/>
      <c r="AU1767" s="51">
        <f t="shared" si="949"/>
        <v>125764.5</v>
      </c>
      <c r="AV1767" s="51">
        <f t="shared" ca="1" si="950"/>
        <v>21937.759525031273</v>
      </c>
      <c r="AW1767" s="51">
        <f t="shared" ca="1" si="957"/>
        <v>0</v>
      </c>
      <c r="AX1767" s="15">
        <f t="shared" ca="1" si="958"/>
        <v>69153.443393732829</v>
      </c>
      <c r="AY1767" s="51">
        <f t="shared" ca="1" si="959"/>
        <v>-6276.2494581559649</v>
      </c>
      <c r="AZ1767" s="52">
        <f t="shared" ca="1" si="951"/>
        <v>0</v>
      </c>
      <c r="BA1767" s="52">
        <f t="shared" ca="1" si="952"/>
        <v>0</v>
      </c>
      <c r="BB1767" s="52">
        <f t="shared" si="960"/>
        <v>0</v>
      </c>
      <c r="BC1767" s="39">
        <f t="shared" si="961"/>
        <v>0</v>
      </c>
      <c r="BD1767" s="51">
        <f t="shared" ca="1" si="962"/>
        <v>0</v>
      </c>
      <c r="BE1767" s="15">
        <f t="shared" ca="1" si="963"/>
        <v>250750.05578381909</v>
      </c>
      <c r="BF1767" s="15">
        <v>-43139.32</v>
      </c>
      <c r="BG1767" s="15">
        <f t="shared" ca="1" si="964"/>
        <v>2926683.5170605001</v>
      </c>
      <c r="BH1767" s="15"/>
      <c r="BI1767" s="15"/>
    </row>
    <row r="1768" spans="1:61" ht="11.25" x14ac:dyDescent="0.2">
      <c r="A1768" s="20">
        <v>70224</v>
      </c>
      <c r="B1768" s="20"/>
      <c r="C1768" s="20">
        <v>1</v>
      </c>
      <c r="D1768" s="20">
        <f t="shared" si="966"/>
        <v>7</v>
      </c>
      <c r="E1768" s="47">
        <f t="shared" si="935"/>
        <v>3</v>
      </c>
      <c r="F1768" s="47">
        <f t="shared" si="936"/>
        <v>73</v>
      </c>
      <c r="G1768" s="21" t="s">
        <v>1848</v>
      </c>
      <c r="H1768" s="29">
        <v>1935</v>
      </c>
      <c r="I1768" s="48"/>
      <c r="J1768" s="29">
        <f t="shared" si="953"/>
        <v>3119.1044776119402</v>
      </c>
      <c r="K1768" s="125">
        <v>107620</v>
      </c>
      <c r="L1768" s="125">
        <v>172631.93</v>
      </c>
      <c r="M1768" s="125">
        <v>0</v>
      </c>
      <c r="N1768" s="126">
        <f t="shared" si="937"/>
        <v>144812.85269999999</v>
      </c>
      <c r="O1768" s="126">
        <f t="shared" ca="1" si="938"/>
        <v>585509.53489067499</v>
      </c>
      <c r="P1768" s="126">
        <f t="shared" ca="1" si="939"/>
        <v>132209</v>
      </c>
      <c r="Q1768" s="49">
        <f t="shared" si="967"/>
        <v>1</v>
      </c>
      <c r="R1768" s="49">
        <f t="shared" si="968"/>
        <v>0</v>
      </c>
      <c r="S1768" s="49">
        <f ca="1">OFFSET(V!$B$7,D1768,Q1768)*H1768</f>
        <v>8107.6500000000005</v>
      </c>
      <c r="T1768" s="49">
        <f ca="1">IF(R1768&gt;0,OFFSET(V!$I$7,D1768,R1768)*IF(R1768=1,H1768-9300,IF(R1768=2,H1768-18000,IF(R1768=3,H1768-45000,0))),0)</f>
        <v>0</v>
      </c>
      <c r="U1768" s="49">
        <f>IF(AND(I1768=1,H1768&gt;20000,H1768&lt;=45000),H1768*V!$G$7,0)+IF(AND(I1768=1,H1768&gt;45000,H1768&lt;=50000),V!$G$7/5000*(50000-H1768)*H1768,0)</f>
        <v>0</v>
      </c>
      <c r="V1768" s="50">
        <f t="shared" ca="1" si="965"/>
        <v>8107.6500000000005</v>
      </c>
      <c r="W1768" s="51">
        <v>9675.7999999999993</v>
      </c>
      <c r="X1768" s="51">
        <v>0</v>
      </c>
      <c r="Y1768" s="52">
        <v>47.24</v>
      </c>
      <c r="Z1768" s="52">
        <v>110031.76</v>
      </c>
      <c r="AA1768" s="52">
        <v>123772</v>
      </c>
      <c r="AB1768" s="138">
        <f t="shared" si="954"/>
        <v>122772</v>
      </c>
      <c r="AC1768" s="52">
        <v>106926.48386697109</v>
      </c>
      <c r="AD1768" s="138">
        <f t="shared" si="940"/>
        <v>0</v>
      </c>
      <c r="AE1768" s="138">
        <f t="shared" si="941"/>
        <v>1935</v>
      </c>
      <c r="AF1768" s="138">
        <f t="shared" si="942"/>
        <v>0</v>
      </c>
      <c r="AG1768" s="138">
        <f t="shared" si="943"/>
        <v>0</v>
      </c>
      <c r="AH1768" s="29"/>
      <c r="AI1768" s="29"/>
      <c r="AJ1768" s="15"/>
      <c r="AK1768" s="51">
        <f t="shared" ca="1" si="944"/>
        <v>1540595.0337071267</v>
      </c>
      <c r="AL1768" s="15">
        <f t="shared" ca="1" si="945"/>
        <v>1690587.4837071267</v>
      </c>
      <c r="AM1768" s="49">
        <f t="shared" ca="1" si="946"/>
        <v>8486.7792124680982</v>
      </c>
      <c r="AN1768" s="49">
        <f t="shared" ca="1" si="947"/>
        <v>21.970493042775665</v>
      </c>
      <c r="AO1768" s="15"/>
      <c r="AP1768" s="49">
        <f t="shared" ca="1" si="948"/>
        <v>62220.991875172032</v>
      </c>
      <c r="AQ1768" s="15">
        <f t="shared" si="955"/>
        <v>106926.48386697109</v>
      </c>
      <c r="AR1768" s="15">
        <f t="shared" si="956"/>
        <v>0</v>
      </c>
      <c r="AS1768" s="15"/>
      <c r="AT1768" s="15"/>
      <c r="AU1768" s="51">
        <f t="shared" si="949"/>
        <v>61386</v>
      </c>
      <c r="AV1768" s="51">
        <f t="shared" ca="1" si="950"/>
        <v>13618.724632959742</v>
      </c>
      <c r="AW1768" s="51">
        <f t="shared" ca="1" si="957"/>
        <v>0</v>
      </c>
      <c r="AX1768" s="15">
        <f t="shared" ca="1" si="958"/>
        <v>30299.232641160706</v>
      </c>
      <c r="AY1768" s="51">
        <f t="shared" ca="1" si="959"/>
        <v>-2749.9070633966512</v>
      </c>
      <c r="AZ1768" s="52">
        <f t="shared" ca="1" si="951"/>
        <v>0</v>
      </c>
      <c r="BA1768" s="52">
        <f t="shared" ca="1" si="952"/>
        <v>0</v>
      </c>
      <c r="BB1768" s="52">
        <f t="shared" si="960"/>
        <v>0</v>
      </c>
      <c r="BC1768" s="39">
        <f t="shared" si="961"/>
        <v>0</v>
      </c>
      <c r="BD1768" s="51">
        <f t="shared" ca="1" si="962"/>
        <v>0</v>
      </c>
      <c r="BE1768" s="15">
        <f t="shared" ca="1" si="963"/>
        <v>134475.80944473515</v>
      </c>
      <c r="BF1768" s="15">
        <v>-26994.61</v>
      </c>
      <c r="BG1768" s="15">
        <f t="shared" ca="1" si="964"/>
        <v>1806577.4328573726</v>
      </c>
      <c r="BH1768" s="15"/>
      <c r="BI1768" s="15"/>
    </row>
    <row r="1769" spans="1:61" ht="11.25" x14ac:dyDescent="0.2">
      <c r="A1769" s="20">
        <v>70301</v>
      </c>
      <c r="B1769" s="20"/>
      <c r="C1769" s="20">
        <v>1</v>
      </c>
      <c r="D1769" s="20">
        <f t="shared" si="966"/>
        <v>7</v>
      </c>
      <c r="E1769" s="47">
        <f t="shared" si="935"/>
        <v>5</v>
      </c>
      <c r="F1769" s="47">
        <f t="shared" si="936"/>
        <v>75</v>
      </c>
      <c r="G1769" s="21" t="s">
        <v>1849</v>
      </c>
      <c r="H1769" s="29">
        <v>6756</v>
      </c>
      <c r="I1769" s="48"/>
      <c r="J1769" s="29">
        <f t="shared" si="953"/>
        <v>10890.268656716418</v>
      </c>
      <c r="K1769" s="125">
        <v>465300.4</v>
      </c>
      <c r="L1769" s="125">
        <v>1490272.08</v>
      </c>
      <c r="M1769" s="125">
        <v>0</v>
      </c>
      <c r="N1769" s="126">
        <f t="shared" si="937"/>
        <v>916222.3992000001</v>
      </c>
      <c r="O1769" s="126">
        <f t="shared" ca="1" si="938"/>
        <v>2044290.6551531786</v>
      </c>
      <c r="P1769" s="126">
        <f t="shared" ca="1" si="939"/>
        <v>338420</v>
      </c>
      <c r="Q1769" s="49">
        <f t="shared" si="967"/>
        <v>1</v>
      </c>
      <c r="R1769" s="49">
        <f t="shared" si="968"/>
        <v>0</v>
      </c>
      <c r="S1769" s="49">
        <f ca="1">OFFSET(V!$B$7,D1769,Q1769)*H1769</f>
        <v>28307.640000000003</v>
      </c>
      <c r="T1769" s="49">
        <f ca="1">IF(R1769&gt;0,OFFSET(V!$I$7,D1769,R1769)*IF(R1769=1,H1769-9300,IF(R1769=2,H1769-18000,IF(R1769=3,H1769-45000,0))),0)</f>
        <v>0</v>
      </c>
      <c r="U1769" s="49">
        <f>IF(AND(I1769=1,H1769&gt;20000,H1769&lt;=45000),H1769*V!$G$7,0)+IF(AND(I1769=1,H1769&gt;45000,H1769&lt;=50000),V!$G$7/5000*(50000-H1769)*H1769,0)</f>
        <v>0</v>
      </c>
      <c r="V1769" s="50">
        <f t="shared" ca="1" si="965"/>
        <v>28307.640000000003</v>
      </c>
      <c r="W1769" s="51">
        <v>33522.469999999994</v>
      </c>
      <c r="X1769" s="51">
        <v>0</v>
      </c>
      <c r="Y1769" s="52">
        <v>741.12</v>
      </c>
      <c r="Z1769" s="52">
        <v>157894.89000000001</v>
      </c>
      <c r="AA1769" s="52">
        <v>22860</v>
      </c>
      <c r="AB1769" s="138">
        <f t="shared" si="954"/>
        <v>21860</v>
      </c>
      <c r="AC1769" s="52">
        <v>153438.83809785626</v>
      </c>
      <c r="AD1769" s="138">
        <f t="shared" si="940"/>
        <v>0</v>
      </c>
      <c r="AE1769" s="138">
        <f t="shared" si="941"/>
        <v>6756</v>
      </c>
      <c r="AF1769" s="138">
        <f t="shared" si="942"/>
        <v>0</v>
      </c>
      <c r="AG1769" s="138">
        <f t="shared" si="943"/>
        <v>0</v>
      </c>
      <c r="AH1769" s="29"/>
      <c r="AI1769" s="29"/>
      <c r="AJ1769" s="15"/>
      <c r="AK1769" s="51">
        <f t="shared" ca="1" si="944"/>
        <v>5378945.7610983718</v>
      </c>
      <c r="AL1769" s="15">
        <f t="shared" ca="1" si="945"/>
        <v>5779195.8710983712</v>
      </c>
      <c r="AM1769" s="49">
        <f t="shared" ca="1" si="946"/>
        <v>29631.359358880865</v>
      </c>
      <c r="AN1769" s="49">
        <f t="shared" ca="1" si="947"/>
        <v>344.68187561096317</v>
      </c>
      <c r="AO1769" s="15"/>
      <c r="AP1769" s="49">
        <f t="shared" ca="1" si="948"/>
        <v>89286.735646336878</v>
      </c>
      <c r="AQ1769" s="15">
        <f t="shared" si="955"/>
        <v>153438.83809785626</v>
      </c>
      <c r="AR1769" s="15">
        <f t="shared" si="956"/>
        <v>0</v>
      </c>
      <c r="AS1769" s="15"/>
      <c r="AT1769" s="15"/>
      <c r="AU1769" s="51">
        <f t="shared" si="949"/>
        <v>10930</v>
      </c>
      <c r="AV1769" s="51">
        <f t="shared" ca="1" si="950"/>
        <v>47549.407555698199</v>
      </c>
      <c r="AW1769" s="51">
        <f t="shared" ca="1" si="957"/>
        <v>0</v>
      </c>
      <c r="AX1769" s="15">
        <f t="shared" ca="1" si="958"/>
        <v>0</v>
      </c>
      <c r="AY1769" s="51">
        <f t="shared" ca="1" si="959"/>
        <v>0</v>
      </c>
      <c r="AZ1769" s="52">
        <f t="shared" ca="1" si="951"/>
        <v>0</v>
      </c>
      <c r="BA1769" s="52">
        <f t="shared" ca="1" si="952"/>
        <v>0</v>
      </c>
      <c r="BB1769" s="52">
        <f t="shared" si="960"/>
        <v>0</v>
      </c>
      <c r="BC1769" s="39">
        <f t="shared" si="961"/>
        <v>0</v>
      </c>
      <c r="BD1769" s="51">
        <f t="shared" ca="1" si="962"/>
        <v>0</v>
      </c>
      <c r="BE1769" s="15">
        <f t="shared" ca="1" si="963"/>
        <v>147766.14320203508</v>
      </c>
      <c r="BF1769" s="15">
        <v>-92328.93</v>
      </c>
      <c r="BG1769" s="15">
        <f t="shared" ca="1" si="964"/>
        <v>5864609.1255348977</v>
      </c>
      <c r="BH1769" s="15"/>
      <c r="BI1769" s="15"/>
    </row>
    <row r="1770" spans="1:61" ht="11.25" x14ac:dyDescent="0.2">
      <c r="A1770" s="20">
        <v>70302</v>
      </c>
      <c r="B1770" s="20"/>
      <c r="C1770" s="20">
        <v>1</v>
      </c>
      <c r="D1770" s="20">
        <f t="shared" si="966"/>
        <v>7</v>
      </c>
      <c r="E1770" s="47">
        <f t="shared" si="935"/>
        <v>3</v>
      </c>
      <c r="F1770" s="47">
        <f t="shared" si="936"/>
        <v>73</v>
      </c>
      <c r="G1770" s="21" t="s">
        <v>1850</v>
      </c>
      <c r="H1770" s="29">
        <v>2398</v>
      </c>
      <c r="I1770" s="48"/>
      <c r="J1770" s="29">
        <f t="shared" si="953"/>
        <v>3865.4328358208954</v>
      </c>
      <c r="K1770" s="125">
        <v>205464.15000000002</v>
      </c>
      <c r="L1770" s="125">
        <v>282197.21000000002</v>
      </c>
      <c r="M1770" s="125">
        <v>0</v>
      </c>
      <c r="N1770" s="126">
        <f t="shared" si="937"/>
        <v>257991.09990000003</v>
      </c>
      <c r="O1770" s="126">
        <f t="shared" ca="1" si="938"/>
        <v>725608.19879474863</v>
      </c>
      <c r="P1770" s="126">
        <f t="shared" ca="1" si="939"/>
        <v>140285</v>
      </c>
      <c r="Q1770" s="49">
        <f t="shared" si="967"/>
        <v>1</v>
      </c>
      <c r="R1770" s="49">
        <f t="shared" si="968"/>
        <v>0</v>
      </c>
      <c r="S1770" s="49">
        <f ca="1">OFFSET(V!$B$7,D1770,Q1770)*H1770</f>
        <v>10047.620000000001</v>
      </c>
      <c r="T1770" s="49">
        <f ca="1">IF(R1770&gt;0,OFFSET(V!$I$7,D1770,R1770)*IF(R1770=1,H1770-9300,IF(R1770=2,H1770-18000,IF(R1770=3,H1770-45000,0))),0)</f>
        <v>0</v>
      </c>
      <c r="U1770" s="49">
        <f>IF(AND(I1770=1,H1770&gt;20000,H1770&lt;=45000),H1770*V!$G$7,0)+IF(AND(I1770=1,H1770&gt;45000,H1770&lt;=50000),V!$G$7/5000*(50000-H1770)*H1770,0)</f>
        <v>0</v>
      </c>
      <c r="V1770" s="50">
        <f t="shared" ca="1" si="965"/>
        <v>10047.620000000001</v>
      </c>
      <c r="W1770" s="51">
        <v>0</v>
      </c>
      <c r="X1770" s="51">
        <v>0</v>
      </c>
      <c r="Y1770" s="52">
        <v>0</v>
      </c>
      <c r="Z1770" s="52">
        <v>66970.92</v>
      </c>
      <c r="AA1770" s="52">
        <v>16344</v>
      </c>
      <c r="AB1770" s="138">
        <f t="shared" si="954"/>
        <v>15344</v>
      </c>
      <c r="AC1770" s="52">
        <v>65080.891162117296</v>
      </c>
      <c r="AD1770" s="138">
        <f t="shared" si="940"/>
        <v>0</v>
      </c>
      <c r="AE1770" s="138">
        <f t="shared" si="941"/>
        <v>2398</v>
      </c>
      <c r="AF1770" s="138">
        <f t="shared" si="942"/>
        <v>0</v>
      </c>
      <c r="AG1770" s="138">
        <f t="shared" si="943"/>
        <v>0</v>
      </c>
      <c r="AH1770" s="29"/>
      <c r="AI1770" s="29"/>
      <c r="AJ1770" s="15"/>
      <c r="AK1770" s="51">
        <f t="shared" ca="1" si="944"/>
        <v>1909223.1993951886</v>
      </c>
      <c r="AL1770" s="15">
        <f t="shared" ca="1" si="945"/>
        <v>2059555.8193951887</v>
      </c>
      <c r="AM1770" s="49">
        <f t="shared" ca="1" si="946"/>
        <v>10517.46591808708</v>
      </c>
      <c r="AN1770" s="49">
        <f t="shared" ca="1" si="947"/>
        <v>0</v>
      </c>
      <c r="AO1770" s="15"/>
      <c r="AP1770" s="49">
        <f t="shared" ca="1" si="948"/>
        <v>37870.857188804366</v>
      </c>
      <c r="AQ1770" s="15">
        <f t="shared" si="955"/>
        <v>65080.891162117296</v>
      </c>
      <c r="AR1770" s="15">
        <f t="shared" si="956"/>
        <v>0</v>
      </c>
      <c r="AS1770" s="15"/>
      <c r="AT1770" s="15"/>
      <c r="AU1770" s="51">
        <f t="shared" si="949"/>
        <v>7672</v>
      </c>
      <c r="AV1770" s="51">
        <f t="shared" ca="1" si="950"/>
        <v>16877.365204050369</v>
      </c>
      <c r="AW1770" s="51">
        <f t="shared" ca="1" si="957"/>
        <v>0</v>
      </c>
      <c r="AX1770" s="15">
        <f t="shared" ca="1" si="958"/>
        <v>0</v>
      </c>
      <c r="AY1770" s="51">
        <f t="shared" ca="1" si="959"/>
        <v>0</v>
      </c>
      <c r="AZ1770" s="52">
        <f t="shared" ca="1" si="951"/>
        <v>0</v>
      </c>
      <c r="BA1770" s="52">
        <f t="shared" ca="1" si="952"/>
        <v>0</v>
      </c>
      <c r="BB1770" s="52">
        <f t="shared" si="960"/>
        <v>0</v>
      </c>
      <c r="BC1770" s="39">
        <f t="shared" si="961"/>
        <v>0</v>
      </c>
      <c r="BD1770" s="51">
        <f t="shared" ca="1" si="962"/>
        <v>0</v>
      </c>
      <c r="BE1770" s="15">
        <f t="shared" ca="1" si="963"/>
        <v>62420.222392854732</v>
      </c>
      <c r="BF1770" s="15">
        <v>-29635.07</v>
      </c>
      <c r="BG1770" s="15">
        <f t="shared" ca="1" si="964"/>
        <v>2102858.4377061306</v>
      </c>
      <c r="BH1770" s="15"/>
      <c r="BI1770" s="15"/>
    </row>
    <row r="1771" spans="1:61" ht="11.25" x14ac:dyDescent="0.2">
      <c r="A1771" s="20">
        <v>70303</v>
      </c>
      <c r="B1771" s="20"/>
      <c r="C1771" s="20">
        <v>1</v>
      </c>
      <c r="D1771" s="20">
        <f t="shared" si="966"/>
        <v>7</v>
      </c>
      <c r="E1771" s="47">
        <f t="shared" si="935"/>
        <v>3</v>
      </c>
      <c r="F1771" s="47">
        <f t="shared" si="936"/>
        <v>73</v>
      </c>
      <c r="G1771" s="21" t="s">
        <v>1851</v>
      </c>
      <c r="H1771" s="29">
        <v>1761</v>
      </c>
      <c r="I1771" s="48"/>
      <c r="J1771" s="29">
        <f t="shared" si="953"/>
        <v>2838.6268656716416</v>
      </c>
      <c r="K1771" s="125">
        <v>91003.25</v>
      </c>
      <c r="L1771" s="125">
        <v>139766.49</v>
      </c>
      <c r="M1771" s="125">
        <v>0</v>
      </c>
      <c r="N1771" s="126">
        <f t="shared" si="937"/>
        <v>120031.2711</v>
      </c>
      <c r="O1771" s="126">
        <f t="shared" ca="1" si="938"/>
        <v>532859.06508655229</v>
      </c>
      <c r="P1771" s="126">
        <f t="shared" ca="1" si="939"/>
        <v>123848</v>
      </c>
      <c r="Q1771" s="49">
        <f t="shared" si="967"/>
        <v>1</v>
      </c>
      <c r="R1771" s="49">
        <f t="shared" si="968"/>
        <v>0</v>
      </c>
      <c r="S1771" s="49">
        <f ca="1">OFFSET(V!$B$7,D1771,Q1771)*H1771</f>
        <v>7378.5900000000011</v>
      </c>
      <c r="T1771" s="49">
        <f ca="1">IF(R1771&gt;0,OFFSET(V!$I$7,D1771,R1771)*IF(R1771=1,H1771-9300,IF(R1771=2,H1771-18000,IF(R1771=3,H1771-45000,0))),0)</f>
        <v>0</v>
      </c>
      <c r="U1771" s="49">
        <f>IF(AND(I1771=1,H1771&gt;20000,H1771&lt;=45000),H1771*V!$G$7,0)+IF(AND(I1771=1,H1771&gt;45000,H1771&lt;=50000),V!$G$7/5000*(50000-H1771)*H1771,0)</f>
        <v>0</v>
      </c>
      <c r="V1771" s="50">
        <f t="shared" ca="1" si="965"/>
        <v>7378.5900000000011</v>
      </c>
      <c r="W1771" s="51">
        <v>0</v>
      </c>
      <c r="X1771" s="51">
        <v>0</v>
      </c>
      <c r="Y1771" s="52">
        <v>0</v>
      </c>
      <c r="Z1771" s="52">
        <v>52748.2</v>
      </c>
      <c r="AA1771" s="52">
        <v>11374</v>
      </c>
      <c r="AB1771" s="138">
        <f t="shared" si="954"/>
        <v>10374</v>
      </c>
      <c r="AC1771" s="52">
        <v>51259.559569998368</v>
      </c>
      <c r="AD1771" s="138">
        <f t="shared" si="940"/>
        <v>0</v>
      </c>
      <c r="AE1771" s="138">
        <f t="shared" si="941"/>
        <v>1761</v>
      </c>
      <c r="AF1771" s="138">
        <f t="shared" si="942"/>
        <v>0</v>
      </c>
      <c r="AG1771" s="138">
        <f t="shared" si="943"/>
        <v>0</v>
      </c>
      <c r="AH1771" s="29"/>
      <c r="AI1771" s="29"/>
      <c r="AJ1771" s="15"/>
      <c r="AK1771" s="51">
        <f t="shared" ca="1" si="944"/>
        <v>1402060.9066450906</v>
      </c>
      <c r="AL1771" s="15">
        <f t="shared" ca="1" si="945"/>
        <v>1533287.4966450906</v>
      </c>
      <c r="AM1771" s="49">
        <f t="shared" ca="1" si="946"/>
        <v>7723.6269732074015</v>
      </c>
      <c r="AN1771" s="49">
        <f t="shared" ca="1" si="947"/>
        <v>0</v>
      </c>
      <c r="AO1771" s="15"/>
      <c r="AP1771" s="49">
        <f t="shared" ca="1" si="948"/>
        <v>29828.163465075442</v>
      </c>
      <c r="AQ1771" s="15">
        <f t="shared" si="955"/>
        <v>51259.559569998368</v>
      </c>
      <c r="AR1771" s="15">
        <f t="shared" si="956"/>
        <v>0</v>
      </c>
      <c r="AS1771" s="15"/>
      <c r="AT1771" s="15"/>
      <c r="AU1771" s="51">
        <f t="shared" si="949"/>
        <v>5187</v>
      </c>
      <c r="AV1771" s="51">
        <f t="shared" ca="1" si="950"/>
        <v>12394.095131081192</v>
      </c>
      <c r="AW1771" s="51">
        <f t="shared" ca="1" si="957"/>
        <v>0</v>
      </c>
      <c r="AX1771" s="15">
        <f t="shared" ca="1" si="958"/>
        <v>0</v>
      </c>
      <c r="AY1771" s="51">
        <f t="shared" ca="1" si="959"/>
        <v>0</v>
      </c>
      <c r="AZ1771" s="52">
        <f t="shared" ca="1" si="951"/>
        <v>0</v>
      </c>
      <c r="BA1771" s="52">
        <f t="shared" ca="1" si="952"/>
        <v>0</v>
      </c>
      <c r="BB1771" s="52">
        <f t="shared" si="960"/>
        <v>0</v>
      </c>
      <c r="BC1771" s="39">
        <f t="shared" si="961"/>
        <v>0</v>
      </c>
      <c r="BD1771" s="51">
        <f t="shared" ca="1" si="962"/>
        <v>0</v>
      </c>
      <c r="BE1771" s="15">
        <f t="shared" ca="1" si="963"/>
        <v>47409.258596156636</v>
      </c>
      <c r="BF1771" s="15">
        <v>-21835.67</v>
      </c>
      <c r="BG1771" s="15">
        <f t="shared" ca="1" si="964"/>
        <v>1566584.7122144548</v>
      </c>
      <c r="BH1771" s="15"/>
      <c r="BI1771" s="15"/>
    </row>
    <row r="1772" spans="1:61" ht="11.25" x14ac:dyDescent="0.2">
      <c r="A1772" s="20">
        <v>70304</v>
      </c>
      <c r="B1772" s="20"/>
      <c r="C1772" s="20">
        <v>1</v>
      </c>
      <c r="D1772" s="20">
        <f t="shared" si="966"/>
        <v>7</v>
      </c>
      <c r="E1772" s="47">
        <f t="shared" si="935"/>
        <v>5</v>
      </c>
      <c r="F1772" s="47">
        <f t="shared" si="936"/>
        <v>75</v>
      </c>
      <c r="G1772" s="21" t="s">
        <v>1852</v>
      </c>
      <c r="H1772" s="29">
        <v>5638</v>
      </c>
      <c r="I1772" s="48"/>
      <c r="J1772" s="29">
        <f t="shared" si="953"/>
        <v>9088.119402985074</v>
      </c>
      <c r="K1772" s="125">
        <v>440806.44999999995</v>
      </c>
      <c r="L1772" s="125">
        <v>367965.43</v>
      </c>
      <c r="M1772" s="125">
        <v>51288</v>
      </c>
      <c r="N1772" s="126">
        <f t="shared" si="937"/>
        <v>512175.16169999994</v>
      </c>
      <c r="O1772" s="126">
        <f t="shared" ca="1" si="938"/>
        <v>1705996.2572163439</v>
      </c>
      <c r="P1772" s="126">
        <f t="shared" ca="1" si="939"/>
        <v>358146</v>
      </c>
      <c r="Q1772" s="49">
        <f t="shared" si="967"/>
        <v>1</v>
      </c>
      <c r="R1772" s="49">
        <f t="shared" si="968"/>
        <v>0</v>
      </c>
      <c r="S1772" s="49">
        <f ca="1">OFFSET(V!$B$7,D1772,Q1772)*H1772</f>
        <v>23623.22</v>
      </c>
      <c r="T1772" s="49">
        <f ca="1">IF(R1772&gt;0,OFFSET(V!$I$7,D1772,R1772)*IF(R1772=1,H1772-9300,IF(R1772=2,H1772-18000,IF(R1772=3,H1772-45000,0))),0)</f>
        <v>0</v>
      </c>
      <c r="U1772" s="49">
        <f>IF(AND(I1772=1,H1772&gt;20000,H1772&lt;=45000),H1772*V!$G$7,0)+IF(AND(I1772=1,H1772&gt;45000,H1772&lt;=50000),V!$G$7/5000*(50000-H1772)*H1772,0)</f>
        <v>0</v>
      </c>
      <c r="V1772" s="50">
        <f t="shared" ca="1" si="965"/>
        <v>23623.22</v>
      </c>
      <c r="W1772" s="51">
        <v>27899.379999999997</v>
      </c>
      <c r="X1772" s="51">
        <v>0</v>
      </c>
      <c r="Y1772" s="52">
        <v>0</v>
      </c>
      <c r="Z1772" s="52">
        <v>252203.15</v>
      </c>
      <c r="AA1772" s="52">
        <v>129253</v>
      </c>
      <c r="AB1772" s="138">
        <f t="shared" si="954"/>
        <v>128253</v>
      </c>
      <c r="AC1772" s="52">
        <v>245085.56483759134</v>
      </c>
      <c r="AD1772" s="138">
        <f t="shared" si="940"/>
        <v>0</v>
      </c>
      <c r="AE1772" s="138">
        <f t="shared" si="941"/>
        <v>5638</v>
      </c>
      <c r="AF1772" s="138">
        <f t="shared" si="942"/>
        <v>0</v>
      </c>
      <c r="AG1772" s="138">
        <f t="shared" si="943"/>
        <v>0</v>
      </c>
      <c r="AH1772" s="29"/>
      <c r="AI1772" s="29"/>
      <c r="AJ1772" s="15"/>
      <c r="AK1772" s="51">
        <f t="shared" ca="1" si="944"/>
        <v>4488824.1860675868</v>
      </c>
      <c r="AL1772" s="15">
        <f t="shared" ca="1" si="945"/>
        <v>4898492.7860675864</v>
      </c>
      <c r="AM1772" s="49">
        <f t="shared" ca="1" si="946"/>
        <v>24727.886925010407</v>
      </c>
      <c r="AN1772" s="49">
        <f t="shared" ca="1" si="947"/>
        <v>0</v>
      </c>
      <c r="AO1772" s="15"/>
      <c r="AP1772" s="49">
        <f t="shared" ca="1" si="948"/>
        <v>142616.36955587001</v>
      </c>
      <c r="AQ1772" s="15">
        <f t="shared" si="955"/>
        <v>245085.56483759134</v>
      </c>
      <c r="AR1772" s="15">
        <f t="shared" si="956"/>
        <v>0</v>
      </c>
      <c r="AS1772" s="15"/>
      <c r="AT1772" s="15"/>
      <c r="AU1772" s="51">
        <f t="shared" si="949"/>
        <v>64126.5</v>
      </c>
      <c r="AV1772" s="51">
        <f t="shared" ca="1" si="950"/>
        <v>39680.811101099236</v>
      </c>
      <c r="AW1772" s="51">
        <f t="shared" ca="1" si="957"/>
        <v>0</v>
      </c>
      <c r="AX1772" s="15">
        <f t="shared" ca="1" si="958"/>
        <v>1338.115819377912</v>
      </c>
      <c r="AY1772" s="51">
        <f t="shared" ca="1" si="959"/>
        <v>-121.44512657892697</v>
      </c>
      <c r="AZ1772" s="52">
        <f t="shared" ca="1" si="951"/>
        <v>0</v>
      </c>
      <c r="BA1772" s="52">
        <f t="shared" ca="1" si="952"/>
        <v>0</v>
      </c>
      <c r="BB1772" s="52">
        <f t="shared" si="960"/>
        <v>0</v>
      </c>
      <c r="BC1772" s="39">
        <f t="shared" si="961"/>
        <v>0</v>
      </c>
      <c r="BD1772" s="51">
        <f t="shared" ca="1" si="962"/>
        <v>0</v>
      </c>
      <c r="BE1772" s="15">
        <f t="shared" ca="1" si="963"/>
        <v>246302.23553039032</v>
      </c>
      <c r="BF1772" s="15">
        <v>-73911.83</v>
      </c>
      <c r="BG1772" s="15">
        <f t="shared" ca="1" si="964"/>
        <v>5095611.0785229867</v>
      </c>
      <c r="BH1772" s="15"/>
      <c r="BI1772" s="15"/>
    </row>
    <row r="1773" spans="1:61" ht="11.25" x14ac:dyDescent="0.2">
      <c r="A1773" s="20">
        <v>70305</v>
      </c>
      <c r="B1773" s="20"/>
      <c r="C1773" s="20">
        <v>1</v>
      </c>
      <c r="D1773" s="20">
        <f t="shared" si="966"/>
        <v>7</v>
      </c>
      <c r="E1773" s="47">
        <f t="shared" si="935"/>
        <v>3</v>
      </c>
      <c r="F1773" s="47">
        <f t="shared" si="936"/>
        <v>73</v>
      </c>
      <c r="G1773" s="21" t="s">
        <v>1853</v>
      </c>
      <c r="H1773" s="29">
        <v>1183</v>
      </c>
      <c r="I1773" s="48"/>
      <c r="J1773" s="29">
        <f t="shared" si="953"/>
        <v>1906.9253731343283</v>
      </c>
      <c r="K1773" s="125">
        <v>66834.100000000006</v>
      </c>
      <c r="L1773" s="125">
        <v>52677.95</v>
      </c>
      <c r="M1773" s="125">
        <v>0</v>
      </c>
      <c r="N1773" s="126">
        <f t="shared" si="937"/>
        <v>68664.952499999999</v>
      </c>
      <c r="O1773" s="126">
        <f t="shared" ca="1" si="938"/>
        <v>357962.67688665038</v>
      </c>
      <c r="P1773" s="126">
        <f t="shared" ca="1" si="939"/>
        <v>86789</v>
      </c>
      <c r="Q1773" s="49">
        <f t="shared" si="967"/>
        <v>1</v>
      </c>
      <c r="R1773" s="49">
        <f t="shared" si="968"/>
        <v>0</v>
      </c>
      <c r="S1773" s="49">
        <f ca="1">OFFSET(V!$B$7,D1773,Q1773)*H1773</f>
        <v>4956.7700000000004</v>
      </c>
      <c r="T1773" s="49">
        <f ca="1">IF(R1773&gt;0,OFFSET(V!$I$7,D1773,R1773)*IF(R1773=1,H1773-9300,IF(R1773=2,H1773-18000,IF(R1773=3,H1773-45000,0))),0)</f>
        <v>0</v>
      </c>
      <c r="U1773" s="49">
        <f>IF(AND(I1773=1,H1773&gt;20000,H1773&lt;=45000),H1773*V!$G$7,0)+IF(AND(I1773=1,H1773&gt;45000,H1773&lt;=50000),V!$G$7/5000*(50000-H1773)*H1773,0)</f>
        <v>0</v>
      </c>
      <c r="V1773" s="50">
        <f t="shared" ca="1" si="965"/>
        <v>4956.7700000000004</v>
      </c>
      <c r="W1773" s="51">
        <v>0</v>
      </c>
      <c r="X1773" s="51">
        <v>0</v>
      </c>
      <c r="Y1773" s="52">
        <v>0</v>
      </c>
      <c r="Z1773" s="52">
        <v>13483.72</v>
      </c>
      <c r="AA1773" s="52">
        <v>0</v>
      </c>
      <c r="AB1773" s="138">
        <f t="shared" si="954"/>
        <v>0</v>
      </c>
      <c r="AC1773" s="52">
        <v>13103.187380141473</v>
      </c>
      <c r="AD1773" s="138">
        <f t="shared" si="940"/>
        <v>0</v>
      </c>
      <c r="AE1773" s="138">
        <f t="shared" si="941"/>
        <v>1183</v>
      </c>
      <c r="AF1773" s="138">
        <f t="shared" si="942"/>
        <v>0</v>
      </c>
      <c r="AG1773" s="138">
        <f t="shared" si="943"/>
        <v>0</v>
      </c>
      <c r="AH1773" s="29"/>
      <c r="AI1773" s="29"/>
      <c r="AJ1773" s="15"/>
      <c r="AK1773" s="51">
        <f t="shared" ca="1" si="944"/>
        <v>941872.82939303922</v>
      </c>
      <c r="AL1773" s="15">
        <f t="shared" ca="1" si="945"/>
        <v>1033618.5993930392</v>
      </c>
      <c r="AM1773" s="49">
        <f t="shared" ca="1" si="946"/>
        <v>5188.5580404908324</v>
      </c>
      <c r="AN1773" s="49">
        <f t="shared" ca="1" si="947"/>
        <v>0</v>
      </c>
      <c r="AO1773" s="15"/>
      <c r="AP1773" s="49">
        <f t="shared" ca="1" si="948"/>
        <v>7624.8024440133895</v>
      </c>
      <c r="AQ1773" s="15">
        <f t="shared" si="955"/>
        <v>13103.187380141473</v>
      </c>
      <c r="AR1773" s="15">
        <f t="shared" si="956"/>
        <v>0</v>
      </c>
      <c r="AS1773" s="15"/>
      <c r="AT1773" s="15"/>
      <c r="AU1773" s="51">
        <f t="shared" si="949"/>
        <v>0</v>
      </c>
      <c r="AV1773" s="51">
        <f t="shared" ca="1" si="950"/>
        <v>8326.0729926570421</v>
      </c>
      <c r="AW1773" s="51">
        <f t="shared" ca="1" si="957"/>
        <v>0</v>
      </c>
      <c r="AX1773" s="15">
        <f t="shared" ca="1" si="958"/>
        <v>2847.6880565289575</v>
      </c>
      <c r="AY1773" s="51">
        <f t="shared" ca="1" si="959"/>
        <v>-258.45134739027094</v>
      </c>
      <c r="AZ1773" s="52">
        <f t="shared" ca="1" si="951"/>
        <v>0</v>
      </c>
      <c r="BA1773" s="52">
        <f t="shared" ca="1" si="952"/>
        <v>0</v>
      </c>
      <c r="BB1773" s="52">
        <f t="shared" si="960"/>
        <v>0</v>
      </c>
      <c r="BC1773" s="39">
        <f t="shared" si="961"/>
        <v>0</v>
      </c>
      <c r="BD1773" s="51">
        <f t="shared" ca="1" si="962"/>
        <v>0</v>
      </c>
      <c r="BE1773" s="15">
        <f t="shared" ca="1" si="963"/>
        <v>15692.424089280159</v>
      </c>
      <c r="BF1773" s="15">
        <v>-14600.82</v>
      </c>
      <c r="BG1773" s="15">
        <f t="shared" ca="1" si="964"/>
        <v>1039898.7615228103</v>
      </c>
      <c r="BH1773" s="15"/>
      <c r="BI1773" s="15"/>
    </row>
    <row r="1774" spans="1:61" ht="11.25" x14ac:dyDescent="0.2">
      <c r="A1774" s="20">
        <v>70306</v>
      </c>
      <c r="B1774" s="20"/>
      <c r="C1774" s="20">
        <v>1</v>
      </c>
      <c r="D1774" s="20">
        <f t="shared" si="966"/>
        <v>7</v>
      </c>
      <c r="E1774" s="47">
        <f t="shared" si="935"/>
        <v>3</v>
      </c>
      <c r="F1774" s="47">
        <f t="shared" si="936"/>
        <v>73</v>
      </c>
      <c r="G1774" s="21" t="s">
        <v>1854</v>
      </c>
      <c r="H1774" s="29">
        <v>1330</v>
      </c>
      <c r="I1774" s="48"/>
      <c r="J1774" s="29">
        <f t="shared" si="953"/>
        <v>2143.8805970149256</v>
      </c>
      <c r="K1774" s="125">
        <v>94931.35</v>
      </c>
      <c r="L1774" s="125">
        <v>76099.070000000007</v>
      </c>
      <c r="M1774" s="125">
        <v>0</v>
      </c>
      <c r="N1774" s="126">
        <f t="shared" si="937"/>
        <v>98029.209300000002</v>
      </c>
      <c r="O1774" s="126">
        <f t="shared" ca="1" si="938"/>
        <v>402443.24620392657</v>
      </c>
      <c r="P1774" s="126">
        <f t="shared" ca="1" si="939"/>
        <v>91324</v>
      </c>
      <c r="Q1774" s="49">
        <f t="shared" si="967"/>
        <v>1</v>
      </c>
      <c r="R1774" s="49">
        <f t="shared" si="968"/>
        <v>0</v>
      </c>
      <c r="S1774" s="49">
        <f ca="1">OFFSET(V!$B$7,D1774,Q1774)*H1774</f>
        <v>5572.7000000000007</v>
      </c>
      <c r="T1774" s="49">
        <f ca="1">IF(R1774&gt;0,OFFSET(V!$I$7,D1774,R1774)*IF(R1774=1,H1774-9300,IF(R1774=2,H1774-18000,IF(R1774=3,H1774-45000,0))),0)</f>
        <v>0</v>
      </c>
      <c r="U1774" s="49">
        <f>IF(AND(I1774=1,H1774&gt;20000,H1774&lt;=45000),H1774*V!$G$7,0)+IF(AND(I1774=1,H1774&gt;45000,H1774&lt;=50000),V!$G$7/5000*(50000-H1774)*H1774,0)</f>
        <v>0</v>
      </c>
      <c r="V1774" s="50">
        <f t="shared" ca="1" si="965"/>
        <v>5572.7000000000007</v>
      </c>
      <c r="W1774" s="51">
        <v>0</v>
      </c>
      <c r="X1774" s="51">
        <v>0</v>
      </c>
      <c r="Y1774" s="52">
        <v>1555.34</v>
      </c>
      <c r="Z1774" s="52">
        <v>56040.49</v>
      </c>
      <c r="AA1774" s="52">
        <v>16782</v>
      </c>
      <c r="AB1774" s="138">
        <f t="shared" si="954"/>
        <v>15782</v>
      </c>
      <c r="AC1774" s="52">
        <v>54458.93576438434</v>
      </c>
      <c r="AD1774" s="138">
        <f t="shared" si="940"/>
        <v>0</v>
      </c>
      <c r="AE1774" s="138">
        <f t="shared" si="941"/>
        <v>1330</v>
      </c>
      <c r="AF1774" s="138">
        <f t="shared" si="942"/>
        <v>0</v>
      </c>
      <c r="AG1774" s="138">
        <f t="shared" si="943"/>
        <v>0</v>
      </c>
      <c r="AH1774" s="29"/>
      <c r="AI1774" s="29"/>
      <c r="AJ1774" s="15"/>
      <c r="AK1774" s="51">
        <f t="shared" ca="1" si="944"/>
        <v>1058910.2815661388</v>
      </c>
      <c r="AL1774" s="15">
        <f t="shared" ca="1" si="945"/>
        <v>1155806.9815661388</v>
      </c>
      <c r="AM1774" s="49">
        <f t="shared" ca="1" si="946"/>
        <v>5833.290104693835</v>
      </c>
      <c r="AN1774" s="49">
        <f t="shared" ca="1" si="947"/>
        <v>723.36127538422306</v>
      </c>
      <c r="AO1774" s="15"/>
      <c r="AP1774" s="49">
        <f t="shared" ca="1" si="948"/>
        <v>31689.894562903108</v>
      </c>
      <c r="AQ1774" s="15">
        <f t="shared" si="955"/>
        <v>54458.93576438434</v>
      </c>
      <c r="AR1774" s="15">
        <f t="shared" si="956"/>
        <v>0</v>
      </c>
      <c r="AS1774" s="15"/>
      <c r="AT1774" s="15"/>
      <c r="AU1774" s="51">
        <f t="shared" si="949"/>
        <v>7891</v>
      </c>
      <c r="AV1774" s="51">
        <f t="shared" ca="1" si="950"/>
        <v>9360.6737787268521</v>
      </c>
      <c r="AW1774" s="51">
        <f t="shared" ca="1" si="957"/>
        <v>71.473846315944684</v>
      </c>
      <c r="AX1774" s="15">
        <f t="shared" ca="1" si="958"/>
        <v>0</v>
      </c>
      <c r="AY1774" s="51">
        <f t="shared" ca="1" si="959"/>
        <v>0</v>
      </c>
      <c r="AZ1774" s="52">
        <f t="shared" ca="1" si="951"/>
        <v>0</v>
      </c>
      <c r="BA1774" s="52">
        <f t="shared" ca="1" si="952"/>
        <v>0</v>
      </c>
      <c r="BB1774" s="52">
        <f t="shared" si="960"/>
        <v>0</v>
      </c>
      <c r="BC1774" s="39">
        <f t="shared" si="961"/>
        <v>0</v>
      </c>
      <c r="BD1774" s="51">
        <f t="shared" ca="1" si="962"/>
        <v>0</v>
      </c>
      <c r="BE1774" s="15">
        <f t="shared" ca="1" si="963"/>
        <v>49013.042187945903</v>
      </c>
      <c r="BF1774" s="15">
        <v>-17149.95</v>
      </c>
      <c r="BG1774" s="15">
        <f t="shared" ca="1" si="964"/>
        <v>1194226.7251341627</v>
      </c>
      <c r="BH1774" s="15"/>
      <c r="BI1774" s="15"/>
    </row>
    <row r="1775" spans="1:61" ht="11.25" x14ac:dyDescent="0.2">
      <c r="A1775" s="20">
        <v>70307</v>
      </c>
      <c r="B1775" s="20"/>
      <c r="C1775" s="20">
        <v>1</v>
      </c>
      <c r="D1775" s="20">
        <f t="shared" si="966"/>
        <v>7</v>
      </c>
      <c r="E1775" s="47">
        <f t="shared" si="935"/>
        <v>3</v>
      </c>
      <c r="F1775" s="47">
        <f t="shared" si="936"/>
        <v>73</v>
      </c>
      <c r="G1775" s="21" t="s">
        <v>1855</v>
      </c>
      <c r="H1775" s="29">
        <v>1098</v>
      </c>
      <c r="I1775" s="48"/>
      <c r="J1775" s="29">
        <f t="shared" si="953"/>
        <v>1769.9104477611941</v>
      </c>
      <c r="K1775" s="125">
        <v>45869.95</v>
      </c>
      <c r="L1775" s="125">
        <v>34693.97</v>
      </c>
      <c r="M1775" s="125">
        <v>31054</v>
      </c>
      <c r="N1775" s="126">
        <f t="shared" si="937"/>
        <v>77611.012300000002</v>
      </c>
      <c r="O1775" s="126">
        <f t="shared" ca="1" si="938"/>
        <v>332242.61979842954</v>
      </c>
      <c r="P1775" s="126">
        <f t="shared" ca="1" si="939"/>
        <v>76389</v>
      </c>
      <c r="Q1775" s="49">
        <f t="shared" si="967"/>
        <v>1</v>
      </c>
      <c r="R1775" s="49">
        <f t="shared" si="968"/>
        <v>0</v>
      </c>
      <c r="S1775" s="49">
        <f ca="1">OFFSET(V!$B$7,D1775,Q1775)*H1775</f>
        <v>4600.6200000000008</v>
      </c>
      <c r="T1775" s="49">
        <f ca="1">IF(R1775&gt;0,OFFSET(V!$I$7,D1775,R1775)*IF(R1775=1,H1775-9300,IF(R1775=2,H1775-18000,IF(R1775=3,H1775-45000,0))),0)</f>
        <v>0</v>
      </c>
      <c r="U1775" s="49">
        <f>IF(AND(I1775=1,H1775&gt;20000,H1775&lt;=45000),H1775*V!$G$7,0)+IF(AND(I1775=1,H1775&gt;45000,H1775&lt;=50000),V!$G$7/5000*(50000-H1775)*H1775,0)</f>
        <v>0</v>
      </c>
      <c r="V1775" s="50">
        <f t="shared" ca="1" si="965"/>
        <v>4600.6200000000008</v>
      </c>
      <c r="W1775" s="51">
        <v>0</v>
      </c>
      <c r="X1775" s="51">
        <v>0</v>
      </c>
      <c r="Y1775" s="52">
        <v>0</v>
      </c>
      <c r="Z1775" s="52">
        <v>15930.83</v>
      </c>
      <c r="AA1775" s="52">
        <v>13708</v>
      </c>
      <c r="AB1775" s="138">
        <f t="shared" si="954"/>
        <v>12708</v>
      </c>
      <c r="AC1775" s="52">
        <v>15481.23593571946</v>
      </c>
      <c r="AD1775" s="138">
        <f t="shared" si="940"/>
        <v>0</v>
      </c>
      <c r="AE1775" s="138">
        <f t="shared" si="941"/>
        <v>1098</v>
      </c>
      <c r="AF1775" s="138">
        <f t="shared" si="942"/>
        <v>0</v>
      </c>
      <c r="AG1775" s="138">
        <f t="shared" si="943"/>
        <v>0</v>
      </c>
      <c r="AH1775" s="29"/>
      <c r="AI1775" s="29"/>
      <c r="AJ1775" s="15"/>
      <c r="AK1775" s="51">
        <f t="shared" ca="1" si="944"/>
        <v>874198.11215009063</v>
      </c>
      <c r="AL1775" s="15">
        <f t="shared" ca="1" si="945"/>
        <v>955187.73215009063</v>
      </c>
      <c r="AM1775" s="49">
        <f t="shared" ca="1" si="946"/>
        <v>4815.7537856795725</v>
      </c>
      <c r="AN1775" s="49">
        <f t="shared" ca="1" si="947"/>
        <v>0</v>
      </c>
      <c r="AO1775" s="15"/>
      <c r="AP1775" s="49">
        <f t="shared" ca="1" si="948"/>
        <v>9008.599371624583</v>
      </c>
      <c r="AQ1775" s="15">
        <f t="shared" si="955"/>
        <v>15481.23593571946</v>
      </c>
      <c r="AR1775" s="15">
        <f t="shared" si="956"/>
        <v>0</v>
      </c>
      <c r="AS1775" s="15"/>
      <c r="AT1775" s="15"/>
      <c r="AU1775" s="51">
        <f t="shared" si="949"/>
        <v>6354</v>
      </c>
      <c r="AV1775" s="51">
        <f t="shared" ca="1" si="950"/>
        <v>7727.834442888784</v>
      </c>
      <c r="AW1775" s="51">
        <f t="shared" ca="1" si="957"/>
        <v>0</v>
      </c>
      <c r="AX1775" s="15">
        <f t="shared" ca="1" si="958"/>
        <v>7609.1978787939061</v>
      </c>
      <c r="AY1775" s="51">
        <f t="shared" ca="1" si="959"/>
        <v>-690.59791848499424</v>
      </c>
      <c r="AZ1775" s="52">
        <f t="shared" ca="1" si="951"/>
        <v>0</v>
      </c>
      <c r="BA1775" s="52">
        <f t="shared" ca="1" si="952"/>
        <v>0</v>
      </c>
      <c r="BB1775" s="52">
        <f t="shared" si="960"/>
        <v>0</v>
      </c>
      <c r="BC1775" s="39">
        <f t="shared" si="961"/>
        <v>0</v>
      </c>
      <c r="BD1775" s="51">
        <f t="shared" ca="1" si="962"/>
        <v>0</v>
      </c>
      <c r="BE1775" s="15">
        <f t="shared" ca="1" si="963"/>
        <v>22399.835896028373</v>
      </c>
      <c r="BF1775" s="15">
        <v>-13395.83</v>
      </c>
      <c r="BG1775" s="15">
        <f t="shared" ca="1" si="964"/>
        <v>969007.49183179857</v>
      </c>
      <c r="BH1775" s="15"/>
      <c r="BI1775" s="15"/>
    </row>
    <row r="1776" spans="1:61" ht="11.25" x14ac:dyDescent="0.2">
      <c r="A1776" s="20">
        <v>70308</v>
      </c>
      <c r="B1776" s="20"/>
      <c r="C1776" s="20">
        <v>1</v>
      </c>
      <c r="D1776" s="20">
        <f t="shared" si="966"/>
        <v>7</v>
      </c>
      <c r="E1776" s="47">
        <f t="shared" si="935"/>
        <v>3</v>
      </c>
      <c r="F1776" s="47">
        <f t="shared" si="936"/>
        <v>73</v>
      </c>
      <c r="G1776" s="21" t="s">
        <v>1856</v>
      </c>
      <c r="H1776" s="29">
        <v>1236</v>
      </c>
      <c r="I1776" s="48"/>
      <c r="J1776" s="29">
        <f t="shared" si="953"/>
        <v>1992.358208955224</v>
      </c>
      <c r="K1776" s="125">
        <v>66843.899999999994</v>
      </c>
      <c r="L1776" s="125">
        <v>80550.259999999995</v>
      </c>
      <c r="M1776" s="125">
        <v>0</v>
      </c>
      <c r="N1776" s="126">
        <f t="shared" si="937"/>
        <v>79542.209399999992</v>
      </c>
      <c r="O1776" s="126">
        <f t="shared" ca="1" si="938"/>
        <v>373999.88895342342</v>
      </c>
      <c r="P1776" s="126">
        <f t="shared" ca="1" si="939"/>
        <v>88337</v>
      </c>
      <c r="Q1776" s="49">
        <f t="shared" si="967"/>
        <v>1</v>
      </c>
      <c r="R1776" s="49">
        <f t="shared" si="968"/>
        <v>0</v>
      </c>
      <c r="S1776" s="49">
        <f ca="1">OFFSET(V!$B$7,D1776,Q1776)*H1776</f>
        <v>5178.84</v>
      </c>
      <c r="T1776" s="49">
        <f ca="1">IF(R1776&gt;0,OFFSET(V!$I$7,D1776,R1776)*IF(R1776=1,H1776-9300,IF(R1776=2,H1776-18000,IF(R1776=3,H1776-45000,0))),0)</f>
        <v>0</v>
      </c>
      <c r="U1776" s="49">
        <f>IF(AND(I1776=1,H1776&gt;20000,H1776&lt;=45000),H1776*V!$G$7,0)+IF(AND(I1776=1,H1776&gt;45000,H1776&lt;=50000),V!$G$7/5000*(50000-H1776)*H1776,0)</f>
        <v>0</v>
      </c>
      <c r="V1776" s="50">
        <f t="shared" ca="1" si="965"/>
        <v>5178.84</v>
      </c>
      <c r="W1776" s="51">
        <v>0</v>
      </c>
      <c r="X1776" s="51">
        <v>0</v>
      </c>
      <c r="Y1776" s="52">
        <v>0</v>
      </c>
      <c r="Z1776" s="52">
        <v>20675.2</v>
      </c>
      <c r="AA1776" s="52">
        <v>3065</v>
      </c>
      <c r="AB1776" s="138">
        <f t="shared" si="954"/>
        <v>2065</v>
      </c>
      <c r="AC1776" s="52">
        <v>20091.712058831021</v>
      </c>
      <c r="AD1776" s="138">
        <f t="shared" si="940"/>
        <v>0</v>
      </c>
      <c r="AE1776" s="138">
        <f t="shared" si="941"/>
        <v>1236</v>
      </c>
      <c r="AF1776" s="138">
        <f t="shared" si="942"/>
        <v>0</v>
      </c>
      <c r="AG1776" s="138">
        <f t="shared" si="943"/>
        <v>0</v>
      </c>
      <c r="AH1776" s="29"/>
      <c r="AI1776" s="29"/>
      <c r="AJ1776" s="15"/>
      <c r="AK1776" s="51">
        <f t="shared" ca="1" si="944"/>
        <v>984070.00602687791</v>
      </c>
      <c r="AL1776" s="15">
        <f t="shared" ca="1" si="945"/>
        <v>1077585.8460268781</v>
      </c>
      <c r="AM1776" s="49">
        <f t="shared" ca="1" si="946"/>
        <v>5421.0124581966775</v>
      </c>
      <c r="AN1776" s="49">
        <f t="shared" ca="1" si="947"/>
        <v>0</v>
      </c>
      <c r="AO1776" s="15"/>
      <c r="AP1776" s="49">
        <f t="shared" ca="1" si="948"/>
        <v>11691.455732577184</v>
      </c>
      <c r="AQ1776" s="15">
        <f t="shared" si="955"/>
        <v>20091.712058831021</v>
      </c>
      <c r="AR1776" s="15">
        <f t="shared" si="956"/>
        <v>0</v>
      </c>
      <c r="AS1776" s="15"/>
      <c r="AT1776" s="15"/>
      <c r="AU1776" s="51">
        <f t="shared" si="949"/>
        <v>1032.5</v>
      </c>
      <c r="AV1776" s="51">
        <f t="shared" ca="1" si="950"/>
        <v>8699.0923236890139</v>
      </c>
      <c r="AW1776" s="51">
        <f t="shared" ca="1" si="957"/>
        <v>0</v>
      </c>
      <c r="AX1776" s="15">
        <f t="shared" ca="1" si="958"/>
        <v>1331.335997435177</v>
      </c>
      <c r="AY1776" s="51">
        <f t="shared" ca="1" si="959"/>
        <v>-120.82980141641538</v>
      </c>
      <c r="AZ1776" s="52">
        <f t="shared" ca="1" si="951"/>
        <v>0</v>
      </c>
      <c r="BA1776" s="52">
        <f t="shared" ca="1" si="952"/>
        <v>0</v>
      </c>
      <c r="BB1776" s="52">
        <f t="shared" si="960"/>
        <v>0</v>
      </c>
      <c r="BC1776" s="39">
        <f t="shared" si="961"/>
        <v>0</v>
      </c>
      <c r="BD1776" s="51">
        <f t="shared" ca="1" si="962"/>
        <v>0</v>
      </c>
      <c r="BE1776" s="15">
        <f t="shared" ca="1" si="963"/>
        <v>21302.218254849784</v>
      </c>
      <c r="BF1776" s="15">
        <v>-15615.77</v>
      </c>
      <c r="BG1776" s="15">
        <f t="shared" ca="1" si="964"/>
        <v>1088693.3067399245</v>
      </c>
      <c r="BH1776" s="15"/>
      <c r="BI1776" s="15"/>
    </row>
    <row r="1777" spans="1:61" ht="11.25" x14ac:dyDescent="0.2">
      <c r="A1777" s="20">
        <v>70309</v>
      </c>
      <c r="B1777" s="20"/>
      <c r="C1777" s="20">
        <v>1</v>
      </c>
      <c r="D1777" s="20">
        <f t="shared" si="966"/>
        <v>7</v>
      </c>
      <c r="E1777" s="47">
        <f t="shared" si="935"/>
        <v>3</v>
      </c>
      <c r="F1777" s="47">
        <f t="shared" si="936"/>
        <v>73</v>
      </c>
      <c r="G1777" s="21" t="s">
        <v>1857</v>
      </c>
      <c r="H1777" s="29">
        <v>2046</v>
      </c>
      <c r="I1777" s="48"/>
      <c r="J1777" s="29">
        <f t="shared" si="953"/>
        <v>3298.0298507462685</v>
      </c>
      <c r="K1777" s="125">
        <v>151865.20000000001</v>
      </c>
      <c r="L1777" s="125">
        <v>306506.28000000003</v>
      </c>
      <c r="M1777" s="125">
        <v>0</v>
      </c>
      <c r="N1777" s="126">
        <f t="shared" si="937"/>
        <v>228880.39320000002</v>
      </c>
      <c r="O1777" s="126">
        <f t="shared" ca="1" si="938"/>
        <v>619096.90355882223</v>
      </c>
      <c r="P1777" s="126">
        <f t="shared" ca="1" si="939"/>
        <v>117065</v>
      </c>
      <c r="Q1777" s="49">
        <f t="shared" si="967"/>
        <v>1</v>
      </c>
      <c r="R1777" s="49">
        <f t="shared" si="968"/>
        <v>0</v>
      </c>
      <c r="S1777" s="49">
        <f ca="1">OFFSET(V!$B$7,D1777,Q1777)*H1777</f>
        <v>8572.7400000000016</v>
      </c>
      <c r="T1777" s="49">
        <f ca="1">IF(R1777&gt;0,OFFSET(V!$I$7,D1777,R1777)*IF(R1777=1,H1777-9300,IF(R1777=2,H1777-18000,IF(R1777=3,H1777-45000,0))),0)</f>
        <v>0</v>
      </c>
      <c r="U1777" s="49">
        <f>IF(AND(I1777=1,H1777&gt;20000,H1777&lt;=45000),H1777*V!$G$7,0)+IF(AND(I1777=1,H1777&gt;45000,H1777&lt;=50000),V!$G$7/5000*(50000-H1777)*H1777,0)</f>
        <v>0</v>
      </c>
      <c r="V1777" s="50">
        <f t="shared" ca="1" si="965"/>
        <v>8572.7400000000016</v>
      </c>
      <c r="W1777" s="51">
        <v>9685.3799999999992</v>
      </c>
      <c r="X1777" s="51">
        <v>0</v>
      </c>
      <c r="Y1777" s="52">
        <v>2195.98</v>
      </c>
      <c r="Z1777" s="52">
        <v>61093.58</v>
      </c>
      <c r="AA1777" s="52">
        <v>1385</v>
      </c>
      <c r="AB1777" s="138">
        <f t="shared" si="954"/>
        <v>385</v>
      </c>
      <c r="AC1777" s="52">
        <v>59369.419304439987</v>
      </c>
      <c r="AD1777" s="138">
        <f t="shared" si="940"/>
        <v>0</v>
      </c>
      <c r="AE1777" s="138">
        <f t="shared" si="941"/>
        <v>2046</v>
      </c>
      <c r="AF1777" s="138">
        <f t="shared" si="942"/>
        <v>0</v>
      </c>
      <c r="AG1777" s="138">
        <f t="shared" si="943"/>
        <v>0</v>
      </c>
      <c r="AH1777" s="29"/>
      <c r="AI1777" s="29"/>
      <c r="AJ1777" s="15"/>
      <c r="AK1777" s="51">
        <f t="shared" ca="1" si="944"/>
        <v>1628970.2526949774</v>
      </c>
      <c r="AL1777" s="15">
        <f t="shared" ca="1" si="945"/>
        <v>1764293.3726949773</v>
      </c>
      <c r="AM1777" s="49">
        <f t="shared" ca="1" si="946"/>
        <v>8973.6177099275101</v>
      </c>
      <c r="AN1777" s="49">
        <f t="shared" ca="1" si="947"/>
        <v>1021.3116704503493</v>
      </c>
      <c r="AO1777" s="15"/>
      <c r="AP1777" s="49">
        <f t="shared" ca="1" si="948"/>
        <v>34547.326561032678</v>
      </c>
      <c r="AQ1777" s="15">
        <f t="shared" si="955"/>
        <v>59369.419304439987</v>
      </c>
      <c r="AR1777" s="15">
        <f t="shared" si="956"/>
        <v>0</v>
      </c>
      <c r="AS1777" s="15"/>
      <c r="AT1777" s="15"/>
      <c r="AU1777" s="51">
        <f t="shared" si="949"/>
        <v>192.5</v>
      </c>
      <c r="AV1777" s="51">
        <f t="shared" ca="1" si="950"/>
        <v>14399.953797951232</v>
      </c>
      <c r="AW1777" s="51">
        <f t="shared" ca="1" si="957"/>
        <v>4292.697015012076</v>
      </c>
      <c r="AX1777" s="15">
        <f t="shared" ca="1" si="958"/>
        <v>0</v>
      </c>
      <c r="AY1777" s="51">
        <f t="shared" ca="1" si="959"/>
        <v>0</v>
      </c>
      <c r="AZ1777" s="52">
        <f t="shared" ca="1" si="951"/>
        <v>0</v>
      </c>
      <c r="BA1777" s="52">
        <f t="shared" ca="1" si="952"/>
        <v>0</v>
      </c>
      <c r="BB1777" s="52">
        <f t="shared" si="960"/>
        <v>0</v>
      </c>
      <c r="BC1777" s="39">
        <f t="shared" si="961"/>
        <v>0</v>
      </c>
      <c r="BD1777" s="51">
        <f t="shared" ca="1" si="962"/>
        <v>0</v>
      </c>
      <c r="BE1777" s="15">
        <f t="shared" ca="1" si="963"/>
        <v>53432.477373995986</v>
      </c>
      <c r="BF1777" s="15">
        <v>-27562.46</v>
      </c>
      <c r="BG1777" s="15">
        <f t="shared" ca="1" si="964"/>
        <v>1800158.3194493512</v>
      </c>
      <c r="BH1777" s="15"/>
      <c r="BI1777" s="15"/>
    </row>
    <row r="1778" spans="1:61" ht="11.25" x14ac:dyDescent="0.2">
      <c r="A1778" s="20">
        <v>70310</v>
      </c>
      <c r="B1778" s="20"/>
      <c r="C1778" s="20">
        <v>1</v>
      </c>
      <c r="D1778" s="20">
        <f t="shared" si="966"/>
        <v>7</v>
      </c>
      <c r="E1778" s="47">
        <f t="shared" si="935"/>
        <v>4</v>
      </c>
      <c r="F1778" s="47">
        <f t="shared" si="936"/>
        <v>74</v>
      </c>
      <c r="G1778" s="21" t="s">
        <v>1858</v>
      </c>
      <c r="H1778" s="29">
        <v>4245</v>
      </c>
      <c r="I1778" s="48"/>
      <c r="J1778" s="29">
        <f t="shared" si="953"/>
        <v>6842.686567164179</v>
      </c>
      <c r="K1778" s="125">
        <v>314940.90000000002</v>
      </c>
      <c r="L1778" s="125">
        <v>1221381.1000000001</v>
      </c>
      <c r="M1778" s="125">
        <v>0</v>
      </c>
      <c r="N1778" s="126">
        <f t="shared" si="937"/>
        <v>703096.07700000005</v>
      </c>
      <c r="O1778" s="126">
        <f t="shared" ca="1" si="938"/>
        <v>1284489.909876442</v>
      </c>
      <c r="P1778" s="126">
        <f t="shared" ca="1" si="939"/>
        <v>174418</v>
      </c>
      <c r="Q1778" s="49">
        <f t="shared" si="967"/>
        <v>1</v>
      </c>
      <c r="R1778" s="49">
        <f t="shared" si="968"/>
        <v>0</v>
      </c>
      <c r="S1778" s="49">
        <f ca="1">OFFSET(V!$B$7,D1778,Q1778)*H1778</f>
        <v>17786.550000000003</v>
      </c>
      <c r="T1778" s="49">
        <f ca="1">IF(R1778&gt;0,OFFSET(V!$I$7,D1778,R1778)*IF(R1778=1,H1778-9300,IF(R1778=2,H1778-18000,IF(R1778=3,H1778-45000,0))),0)</f>
        <v>0</v>
      </c>
      <c r="U1778" s="49">
        <f>IF(AND(I1778=1,H1778&gt;20000,H1778&lt;=45000),H1778*V!$G$7,0)+IF(AND(I1778=1,H1778&gt;45000,H1778&lt;=50000),V!$G$7/5000*(50000-H1778)*H1778,0)</f>
        <v>0</v>
      </c>
      <c r="V1778" s="50">
        <f t="shared" ca="1" si="965"/>
        <v>17786.550000000003</v>
      </c>
      <c r="W1778" s="51">
        <v>18652.259999999998</v>
      </c>
      <c r="X1778" s="51">
        <v>0</v>
      </c>
      <c r="Y1778" s="52">
        <v>320.39</v>
      </c>
      <c r="Z1778" s="52">
        <v>372343.34</v>
      </c>
      <c r="AA1778" s="52">
        <v>376013</v>
      </c>
      <c r="AB1778" s="138">
        <f t="shared" si="954"/>
        <v>375013</v>
      </c>
      <c r="AC1778" s="52">
        <v>361835.20228599571</v>
      </c>
      <c r="AD1778" s="138">
        <f t="shared" si="940"/>
        <v>0</v>
      </c>
      <c r="AE1778" s="138">
        <f t="shared" si="941"/>
        <v>4245</v>
      </c>
      <c r="AF1778" s="138">
        <f t="shared" si="942"/>
        <v>0</v>
      </c>
      <c r="AG1778" s="138">
        <f t="shared" si="943"/>
        <v>0</v>
      </c>
      <c r="AH1778" s="29"/>
      <c r="AI1778" s="29"/>
      <c r="AJ1778" s="15"/>
      <c r="AK1778" s="51">
        <f t="shared" ca="1" si="944"/>
        <v>3379754.9964272627</v>
      </c>
      <c r="AL1778" s="15">
        <f t="shared" ca="1" si="945"/>
        <v>3590611.8064272623</v>
      </c>
      <c r="AM1778" s="49">
        <f t="shared" ca="1" si="946"/>
        <v>18618.283078515287</v>
      </c>
      <c r="AN1778" s="49">
        <f t="shared" ca="1" si="947"/>
        <v>149.00775330175475</v>
      </c>
      <c r="AO1778" s="15"/>
      <c r="AP1778" s="49">
        <f t="shared" ca="1" si="948"/>
        <v>210553.49776204998</v>
      </c>
      <c r="AQ1778" s="15">
        <f t="shared" si="955"/>
        <v>361835.20228599571</v>
      </c>
      <c r="AR1778" s="15">
        <f t="shared" si="956"/>
        <v>0</v>
      </c>
      <c r="AS1778" s="15"/>
      <c r="AT1778" s="15"/>
      <c r="AU1778" s="51">
        <f t="shared" si="949"/>
        <v>187506.5</v>
      </c>
      <c r="AV1778" s="51">
        <f t="shared" ca="1" si="950"/>
        <v>29876.736985485328</v>
      </c>
      <c r="AW1778" s="51">
        <f t="shared" ca="1" si="957"/>
        <v>0</v>
      </c>
      <c r="AX1778" s="15">
        <f t="shared" ca="1" si="958"/>
        <v>66101.532461539609</v>
      </c>
      <c r="AY1778" s="51">
        <f t="shared" ca="1" si="959"/>
        <v>-5999.2631882827582</v>
      </c>
      <c r="AZ1778" s="52">
        <f t="shared" ca="1" si="951"/>
        <v>0</v>
      </c>
      <c r="BA1778" s="52">
        <f t="shared" ca="1" si="952"/>
        <v>0</v>
      </c>
      <c r="BB1778" s="52">
        <f t="shared" si="960"/>
        <v>0</v>
      </c>
      <c r="BC1778" s="39">
        <f t="shared" si="961"/>
        <v>0</v>
      </c>
      <c r="BD1778" s="51">
        <f t="shared" ca="1" si="962"/>
        <v>0</v>
      </c>
      <c r="BE1778" s="15">
        <f t="shared" ca="1" si="963"/>
        <v>421937.47155925253</v>
      </c>
      <c r="BF1778" s="15">
        <v>-60499.37</v>
      </c>
      <c r="BG1778" s="15">
        <f t="shared" ca="1" si="964"/>
        <v>3970817.198818332</v>
      </c>
      <c r="BH1778" s="15"/>
      <c r="BI1778" s="15"/>
    </row>
    <row r="1779" spans="1:61" ht="11.25" x14ac:dyDescent="0.2">
      <c r="A1779" s="20">
        <v>70311</v>
      </c>
      <c r="B1779" s="20"/>
      <c r="C1779" s="20">
        <v>1</v>
      </c>
      <c r="D1779" s="20">
        <f t="shared" si="966"/>
        <v>7</v>
      </c>
      <c r="E1779" s="47">
        <f t="shared" si="935"/>
        <v>2</v>
      </c>
      <c r="F1779" s="47">
        <f t="shared" si="936"/>
        <v>72</v>
      </c>
      <c r="G1779" s="21" t="s">
        <v>1859</v>
      </c>
      <c r="H1779" s="29">
        <v>753</v>
      </c>
      <c r="I1779" s="48"/>
      <c r="J1779" s="29">
        <f t="shared" si="953"/>
        <v>1213.7910447761194</v>
      </c>
      <c r="K1779" s="125">
        <v>70600</v>
      </c>
      <c r="L1779" s="125">
        <v>57902.71</v>
      </c>
      <c r="M1779" s="125">
        <v>0</v>
      </c>
      <c r="N1779" s="126">
        <f t="shared" si="937"/>
        <v>73414.056899999996</v>
      </c>
      <c r="O1779" s="126">
        <f t="shared" ca="1" si="938"/>
        <v>227849.44691094485</v>
      </c>
      <c r="P1779" s="126">
        <f t="shared" ca="1" si="939"/>
        <v>46331</v>
      </c>
      <c r="Q1779" s="49">
        <f t="shared" si="967"/>
        <v>1</v>
      </c>
      <c r="R1779" s="49">
        <f t="shared" si="968"/>
        <v>0</v>
      </c>
      <c r="S1779" s="49">
        <f ca="1">OFFSET(V!$B$7,D1779,Q1779)*H1779</f>
        <v>3155.07</v>
      </c>
      <c r="T1779" s="49">
        <f ca="1">IF(R1779&gt;0,OFFSET(V!$I$7,D1779,R1779)*IF(R1779=1,H1779-9300,IF(R1779=2,H1779-18000,IF(R1779=3,H1779-45000,0))),0)</f>
        <v>0</v>
      </c>
      <c r="U1779" s="49">
        <f>IF(AND(I1779=1,H1779&gt;20000,H1779&lt;=45000),H1779*V!$G$7,0)+IF(AND(I1779=1,H1779&gt;45000,H1779&lt;=50000),V!$G$7/5000*(50000-H1779)*H1779,0)</f>
        <v>0</v>
      </c>
      <c r="V1779" s="50">
        <f t="shared" ca="1" si="965"/>
        <v>3155.07</v>
      </c>
      <c r="W1779" s="51">
        <v>0</v>
      </c>
      <c r="X1779" s="51">
        <v>0</v>
      </c>
      <c r="Y1779" s="52">
        <v>0</v>
      </c>
      <c r="Z1779" s="52">
        <v>42974.720000000001</v>
      </c>
      <c r="AA1779" s="52">
        <v>18376</v>
      </c>
      <c r="AB1779" s="138">
        <f t="shared" si="954"/>
        <v>17376</v>
      </c>
      <c r="AC1779" s="52">
        <v>41761.903152031737</v>
      </c>
      <c r="AD1779" s="138">
        <f t="shared" si="940"/>
        <v>0</v>
      </c>
      <c r="AE1779" s="138">
        <f t="shared" si="941"/>
        <v>753</v>
      </c>
      <c r="AF1779" s="138">
        <f t="shared" si="942"/>
        <v>0</v>
      </c>
      <c r="AG1779" s="138">
        <f t="shared" si="943"/>
        <v>0</v>
      </c>
      <c r="AH1779" s="29"/>
      <c r="AI1779" s="29"/>
      <c r="AJ1779" s="15"/>
      <c r="AK1779" s="51">
        <f t="shared" ca="1" si="944"/>
        <v>599518.37745812221</v>
      </c>
      <c r="AL1779" s="15">
        <f t="shared" ca="1" si="945"/>
        <v>649004.44745812216</v>
      </c>
      <c r="AM1779" s="49">
        <f t="shared" ca="1" si="946"/>
        <v>3302.6071043868105</v>
      </c>
      <c r="AN1779" s="49">
        <f t="shared" ca="1" si="947"/>
        <v>0</v>
      </c>
      <c r="AO1779" s="15"/>
      <c r="AP1779" s="49">
        <f t="shared" ca="1" si="948"/>
        <v>24301.435367004884</v>
      </c>
      <c r="AQ1779" s="15">
        <f t="shared" si="955"/>
        <v>41761.903152031737</v>
      </c>
      <c r="AR1779" s="15">
        <f t="shared" si="956"/>
        <v>0</v>
      </c>
      <c r="AS1779" s="15"/>
      <c r="AT1779" s="15"/>
      <c r="AU1779" s="51">
        <f t="shared" si="949"/>
        <v>8688</v>
      </c>
      <c r="AV1779" s="51">
        <f t="shared" ca="1" si="950"/>
        <v>5299.6897408882096</v>
      </c>
      <c r="AW1779" s="51">
        <f t="shared" ca="1" si="957"/>
        <v>0</v>
      </c>
      <c r="AX1779" s="15">
        <f t="shared" ca="1" si="958"/>
        <v>0</v>
      </c>
      <c r="AY1779" s="51">
        <f t="shared" ca="1" si="959"/>
        <v>0</v>
      </c>
      <c r="AZ1779" s="52">
        <f t="shared" ca="1" si="951"/>
        <v>0</v>
      </c>
      <c r="BA1779" s="52">
        <f t="shared" ca="1" si="952"/>
        <v>0</v>
      </c>
      <c r="BB1779" s="52">
        <f t="shared" si="960"/>
        <v>0</v>
      </c>
      <c r="BC1779" s="39">
        <f t="shared" si="961"/>
        <v>0</v>
      </c>
      <c r="BD1779" s="51">
        <f t="shared" ca="1" si="962"/>
        <v>0</v>
      </c>
      <c r="BE1779" s="15">
        <f t="shared" ca="1" si="963"/>
        <v>38289.125107893095</v>
      </c>
      <c r="BF1779" s="15">
        <v>-9591.0400000000009</v>
      </c>
      <c r="BG1779" s="15">
        <f t="shared" ca="1" si="964"/>
        <v>681005.13967040204</v>
      </c>
      <c r="BH1779" s="15"/>
      <c r="BI1779" s="15"/>
    </row>
    <row r="1780" spans="1:61" ht="11.25" x14ac:dyDescent="0.2">
      <c r="A1780" s="20">
        <v>70312</v>
      </c>
      <c r="B1780" s="20"/>
      <c r="C1780" s="20">
        <v>1</v>
      </c>
      <c r="D1780" s="20">
        <f t="shared" si="966"/>
        <v>7</v>
      </c>
      <c r="E1780" s="47">
        <f t="shared" si="935"/>
        <v>4</v>
      </c>
      <c r="F1780" s="47">
        <f t="shared" si="936"/>
        <v>74</v>
      </c>
      <c r="G1780" s="21" t="s">
        <v>1860</v>
      </c>
      <c r="H1780" s="29">
        <v>3999</v>
      </c>
      <c r="I1780" s="48"/>
      <c r="J1780" s="29">
        <f t="shared" si="953"/>
        <v>6446.1492537313434</v>
      </c>
      <c r="K1780" s="125">
        <v>282121.55</v>
      </c>
      <c r="L1780" s="125">
        <v>403636.7</v>
      </c>
      <c r="M1780" s="125">
        <v>39361</v>
      </c>
      <c r="N1780" s="126">
        <f t="shared" si="937"/>
        <v>399906.82900000003</v>
      </c>
      <c r="O1780" s="126">
        <f t="shared" ca="1" si="938"/>
        <v>1210053.0387740617</v>
      </c>
      <c r="P1780" s="126">
        <f t="shared" ca="1" si="939"/>
        <v>243044</v>
      </c>
      <c r="Q1780" s="49">
        <f t="shared" si="967"/>
        <v>1</v>
      </c>
      <c r="R1780" s="49">
        <f t="shared" si="968"/>
        <v>0</v>
      </c>
      <c r="S1780" s="49">
        <f ca="1">OFFSET(V!$B$7,D1780,Q1780)*H1780</f>
        <v>16755.810000000001</v>
      </c>
      <c r="T1780" s="49">
        <f ca="1">IF(R1780&gt;0,OFFSET(V!$I$7,D1780,R1780)*IF(R1780=1,H1780-9300,IF(R1780=2,H1780-18000,IF(R1780=3,H1780-45000,0))),0)</f>
        <v>0</v>
      </c>
      <c r="U1780" s="49">
        <f>IF(AND(I1780=1,H1780&gt;20000,H1780&lt;=45000),H1780*V!$G$7,0)+IF(AND(I1780=1,H1780&gt;45000,H1780&lt;=50000),V!$G$7/5000*(50000-H1780)*H1780,0)</f>
        <v>0</v>
      </c>
      <c r="V1780" s="50">
        <f t="shared" ca="1" si="965"/>
        <v>16755.810000000001</v>
      </c>
      <c r="W1780" s="51">
        <v>16889.54</v>
      </c>
      <c r="X1780" s="51">
        <v>0</v>
      </c>
      <c r="Y1780" s="52">
        <v>271.68</v>
      </c>
      <c r="Z1780" s="52">
        <v>121779.03</v>
      </c>
      <c r="AA1780" s="52">
        <v>92428</v>
      </c>
      <c r="AB1780" s="138">
        <f t="shared" si="954"/>
        <v>91428</v>
      </c>
      <c r="AC1780" s="52">
        <v>118342.22670463863</v>
      </c>
      <c r="AD1780" s="138">
        <f t="shared" si="940"/>
        <v>0</v>
      </c>
      <c r="AE1780" s="138">
        <f t="shared" si="941"/>
        <v>3999</v>
      </c>
      <c r="AF1780" s="138">
        <f t="shared" si="942"/>
        <v>0</v>
      </c>
      <c r="AG1780" s="138">
        <f t="shared" si="943"/>
        <v>0</v>
      </c>
      <c r="AH1780" s="29"/>
      <c r="AI1780" s="29"/>
      <c r="AJ1780" s="15"/>
      <c r="AK1780" s="51">
        <f t="shared" ca="1" si="944"/>
        <v>3183896.4029947286</v>
      </c>
      <c r="AL1780" s="15">
        <f t="shared" ca="1" si="945"/>
        <v>3460585.7529947287</v>
      </c>
      <c r="AM1780" s="49">
        <f t="shared" ca="1" si="946"/>
        <v>17539.343705767405</v>
      </c>
      <c r="AN1780" s="49">
        <f t="shared" ca="1" si="947"/>
        <v>126.35358911645412</v>
      </c>
      <c r="AO1780" s="15"/>
      <c r="AP1780" s="49">
        <f t="shared" ca="1" si="948"/>
        <v>68863.862908276045</v>
      </c>
      <c r="AQ1780" s="15">
        <f t="shared" si="955"/>
        <v>118342.22670463863</v>
      </c>
      <c r="AR1780" s="15">
        <f t="shared" si="956"/>
        <v>0</v>
      </c>
      <c r="AS1780" s="15"/>
      <c r="AT1780" s="15"/>
      <c r="AU1780" s="51">
        <f t="shared" si="949"/>
        <v>45714</v>
      </c>
      <c r="AV1780" s="51">
        <f t="shared" ca="1" si="950"/>
        <v>28145.364241450134</v>
      </c>
      <c r="AW1780" s="51">
        <f t="shared" ca="1" si="957"/>
        <v>0</v>
      </c>
      <c r="AX1780" s="15">
        <f t="shared" ca="1" si="958"/>
        <v>24381.000445087557</v>
      </c>
      <c r="AY1780" s="51">
        <f t="shared" ca="1" si="959"/>
        <v>-2212.7783277766466</v>
      </c>
      <c r="AZ1780" s="52">
        <f t="shared" ca="1" si="951"/>
        <v>0</v>
      </c>
      <c r="BA1780" s="52">
        <f t="shared" ca="1" si="952"/>
        <v>0</v>
      </c>
      <c r="BB1780" s="52">
        <f t="shared" si="960"/>
        <v>0</v>
      </c>
      <c r="BC1780" s="39">
        <f t="shared" si="961"/>
        <v>0</v>
      </c>
      <c r="BD1780" s="51">
        <f t="shared" ca="1" si="962"/>
        <v>0</v>
      </c>
      <c r="BE1780" s="15">
        <f t="shared" ca="1" si="963"/>
        <v>140510.44882194954</v>
      </c>
      <c r="BF1780" s="15">
        <v>-51867.15</v>
      </c>
      <c r="BG1780" s="15">
        <f t="shared" ca="1" si="964"/>
        <v>3566894.7491115625</v>
      </c>
      <c r="BH1780" s="15"/>
      <c r="BI1780" s="15"/>
    </row>
    <row r="1781" spans="1:61" ht="11.25" x14ac:dyDescent="0.2">
      <c r="A1781" s="20">
        <v>70313</v>
      </c>
      <c r="B1781" s="20"/>
      <c r="C1781" s="20">
        <v>1</v>
      </c>
      <c r="D1781" s="20">
        <f t="shared" si="966"/>
        <v>7</v>
      </c>
      <c r="E1781" s="47">
        <f t="shared" si="935"/>
        <v>3</v>
      </c>
      <c r="F1781" s="47">
        <f t="shared" si="936"/>
        <v>73</v>
      </c>
      <c r="G1781" s="21" t="s">
        <v>1861</v>
      </c>
      <c r="H1781" s="29">
        <v>1274</v>
      </c>
      <c r="I1781" s="48"/>
      <c r="J1781" s="29">
        <f t="shared" si="953"/>
        <v>2053.6119402985073</v>
      </c>
      <c r="K1781" s="125">
        <v>80711.3</v>
      </c>
      <c r="L1781" s="125">
        <v>153719.87</v>
      </c>
      <c r="M1781" s="125">
        <v>0</v>
      </c>
      <c r="N1781" s="126">
        <f t="shared" si="937"/>
        <v>118062.88529999999</v>
      </c>
      <c r="O1781" s="126">
        <f t="shared" ca="1" si="938"/>
        <v>385498.26741639274</v>
      </c>
      <c r="P1781" s="126">
        <f t="shared" ca="1" si="939"/>
        <v>80231</v>
      </c>
      <c r="Q1781" s="49">
        <f t="shared" si="967"/>
        <v>1</v>
      </c>
      <c r="R1781" s="49">
        <f t="shared" si="968"/>
        <v>0</v>
      </c>
      <c r="S1781" s="49">
        <f ca="1">OFFSET(V!$B$7,D1781,Q1781)*H1781</f>
        <v>5338.06</v>
      </c>
      <c r="T1781" s="49">
        <f ca="1">IF(R1781&gt;0,OFFSET(V!$I$7,D1781,R1781)*IF(R1781=1,H1781-9300,IF(R1781=2,H1781-18000,IF(R1781=3,H1781-45000,0))),0)</f>
        <v>0</v>
      </c>
      <c r="U1781" s="49">
        <f>IF(AND(I1781=1,H1781&gt;20000,H1781&lt;=45000),H1781*V!$G$7,0)+IF(AND(I1781=1,H1781&gt;45000,H1781&lt;=50000),V!$G$7/5000*(50000-H1781)*H1781,0)</f>
        <v>0</v>
      </c>
      <c r="V1781" s="50">
        <f t="shared" ca="1" si="965"/>
        <v>5338.06</v>
      </c>
      <c r="W1781" s="51">
        <v>0</v>
      </c>
      <c r="X1781" s="51">
        <v>0</v>
      </c>
      <c r="Y1781" s="52">
        <v>0</v>
      </c>
      <c r="Z1781" s="52">
        <v>85936.06</v>
      </c>
      <c r="AA1781" s="52">
        <v>29829</v>
      </c>
      <c r="AB1781" s="138">
        <f t="shared" si="954"/>
        <v>28829</v>
      </c>
      <c r="AC1781" s="52">
        <v>83510.803909535389</v>
      </c>
      <c r="AD1781" s="138">
        <f t="shared" si="940"/>
        <v>0</v>
      </c>
      <c r="AE1781" s="138">
        <f t="shared" si="941"/>
        <v>1274</v>
      </c>
      <c r="AF1781" s="138">
        <f t="shared" si="942"/>
        <v>0</v>
      </c>
      <c r="AG1781" s="138">
        <f t="shared" si="943"/>
        <v>0</v>
      </c>
      <c r="AH1781" s="29"/>
      <c r="AI1781" s="29"/>
      <c r="AJ1781" s="15"/>
      <c r="AK1781" s="51">
        <f t="shared" ca="1" si="944"/>
        <v>1014324.5855001961</v>
      </c>
      <c r="AL1781" s="15">
        <f t="shared" ca="1" si="945"/>
        <v>1099893.6455001961</v>
      </c>
      <c r="AM1781" s="49">
        <f t="shared" ca="1" si="946"/>
        <v>5587.6778897593585</v>
      </c>
      <c r="AN1781" s="49">
        <f t="shared" ca="1" si="947"/>
        <v>0</v>
      </c>
      <c r="AO1781" s="15"/>
      <c r="AP1781" s="49">
        <f t="shared" ca="1" si="948"/>
        <v>48595.304583370264</v>
      </c>
      <c r="AQ1781" s="15">
        <f t="shared" si="955"/>
        <v>83510.803909535389</v>
      </c>
      <c r="AR1781" s="15">
        <f t="shared" si="956"/>
        <v>0</v>
      </c>
      <c r="AS1781" s="15"/>
      <c r="AT1781" s="15"/>
      <c r="AU1781" s="51">
        <f t="shared" si="949"/>
        <v>14414.5</v>
      </c>
      <c r="AV1781" s="51">
        <f t="shared" ca="1" si="950"/>
        <v>8966.540145938352</v>
      </c>
      <c r="AW1781" s="51">
        <f t="shared" ca="1" si="957"/>
        <v>3183.3787892732216</v>
      </c>
      <c r="AX1781" s="15">
        <f t="shared" ca="1" si="958"/>
        <v>0</v>
      </c>
      <c r="AY1781" s="51">
        <f t="shared" ca="1" si="959"/>
        <v>0</v>
      </c>
      <c r="AZ1781" s="52">
        <f t="shared" ca="1" si="951"/>
        <v>0</v>
      </c>
      <c r="BA1781" s="52">
        <f t="shared" ca="1" si="952"/>
        <v>0</v>
      </c>
      <c r="BB1781" s="52">
        <f t="shared" si="960"/>
        <v>0</v>
      </c>
      <c r="BC1781" s="39">
        <f t="shared" si="961"/>
        <v>0</v>
      </c>
      <c r="BD1781" s="51">
        <f t="shared" ca="1" si="962"/>
        <v>0</v>
      </c>
      <c r="BE1781" s="15">
        <f t="shared" ca="1" si="963"/>
        <v>75159.723518581843</v>
      </c>
      <c r="BF1781" s="15">
        <v>-17156.54</v>
      </c>
      <c r="BG1781" s="15">
        <f t="shared" ca="1" si="964"/>
        <v>1163484.5069085374</v>
      </c>
      <c r="BH1781" s="15"/>
      <c r="BI1781" s="15"/>
    </row>
    <row r="1782" spans="1:61" ht="11.25" x14ac:dyDescent="0.2">
      <c r="A1782" s="20">
        <v>70314</v>
      </c>
      <c r="B1782" s="20"/>
      <c r="C1782" s="20">
        <v>1</v>
      </c>
      <c r="D1782" s="20">
        <f t="shared" si="966"/>
        <v>7</v>
      </c>
      <c r="E1782" s="47">
        <f t="shared" si="935"/>
        <v>2</v>
      </c>
      <c r="F1782" s="47">
        <f t="shared" si="936"/>
        <v>72</v>
      </c>
      <c r="G1782" s="21" t="s">
        <v>1862</v>
      </c>
      <c r="H1782" s="29">
        <v>589</v>
      </c>
      <c r="I1782" s="48"/>
      <c r="J1782" s="29">
        <f t="shared" si="953"/>
        <v>949.43283582089555</v>
      </c>
      <c r="K1782" s="125">
        <v>34584.6</v>
      </c>
      <c r="L1782" s="125">
        <v>33880.74</v>
      </c>
      <c r="M1782" s="125">
        <v>0</v>
      </c>
      <c r="N1782" s="126">
        <f t="shared" si="937"/>
        <v>38114.400599999994</v>
      </c>
      <c r="O1782" s="126">
        <f t="shared" ca="1" si="938"/>
        <v>178224.8661760246</v>
      </c>
      <c r="P1782" s="126">
        <f t="shared" ca="1" si="939"/>
        <v>42033</v>
      </c>
      <c r="Q1782" s="49">
        <f t="shared" si="967"/>
        <v>1</v>
      </c>
      <c r="R1782" s="49">
        <f t="shared" si="968"/>
        <v>0</v>
      </c>
      <c r="S1782" s="49">
        <f ca="1">OFFSET(V!$B$7,D1782,Q1782)*H1782</f>
        <v>2467.9100000000003</v>
      </c>
      <c r="T1782" s="49">
        <f ca="1">IF(R1782&gt;0,OFFSET(V!$I$7,D1782,R1782)*IF(R1782=1,H1782-9300,IF(R1782=2,H1782-18000,IF(R1782=3,H1782-45000,0))),0)</f>
        <v>0</v>
      </c>
      <c r="U1782" s="49">
        <f>IF(AND(I1782=1,H1782&gt;20000,H1782&lt;=45000),H1782*V!$G$7,0)+IF(AND(I1782=1,H1782&gt;45000,H1782&lt;=50000),V!$G$7/5000*(50000-H1782)*H1782,0)</f>
        <v>0</v>
      </c>
      <c r="V1782" s="50">
        <f t="shared" ca="1" si="965"/>
        <v>2467.9100000000003</v>
      </c>
      <c r="W1782" s="51">
        <v>0</v>
      </c>
      <c r="X1782" s="51">
        <v>0</v>
      </c>
      <c r="Y1782" s="52">
        <v>0</v>
      </c>
      <c r="Z1782" s="52">
        <v>32558.01</v>
      </c>
      <c r="AA1782" s="52">
        <v>43249</v>
      </c>
      <c r="AB1782" s="138">
        <f t="shared" si="954"/>
        <v>42249</v>
      </c>
      <c r="AC1782" s="52">
        <v>31639.169736135122</v>
      </c>
      <c r="AD1782" s="138">
        <f t="shared" si="940"/>
        <v>0</v>
      </c>
      <c r="AE1782" s="138">
        <f t="shared" si="941"/>
        <v>589</v>
      </c>
      <c r="AF1782" s="138">
        <f t="shared" si="942"/>
        <v>0</v>
      </c>
      <c r="AG1782" s="138">
        <f t="shared" si="943"/>
        <v>0</v>
      </c>
      <c r="AH1782" s="29"/>
      <c r="AI1782" s="29"/>
      <c r="AJ1782" s="15"/>
      <c r="AK1782" s="51">
        <f t="shared" ca="1" si="944"/>
        <v>468945.98183643294</v>
      </c>
      <c r="AL1782" s="15">
        <f t="shared" ca="1" si="945"/>
        <v>513446.89183643291</v>
      </c>
      <c r="AM1782" s="49">
        <f t="shared" ca="1" si="946"/>
        <v>2583.3141892215558</v>
      </c>
      <c r="AN1782" s="49">
        <f t="shared" ca="1" si="947"/>
        <v>0</v>
      </c>
      <c r="AO1782" s="15"/>
      <c r="AP1782" s="49">
        <f t="shared" ca="1" si="948"/>
        <v>18410.972210948639</v>
      </c>
      <c r="AQ1782" s="15">
        <f t="shared" si="955"/>
        <v>31639.169736135122</v>
      </c>
      <c r="AR1782" s="15">
        <f t="shared" si="956"/>
        <v>0</v>
      </c>
      <c r="AS1782" s="15"/>
      <c r="AT1782" s="15"/>
      <c r="AU1782" s="51">
        <f t="shared" si="949"/>
        <v>21124.5</v>
      </c>
      <c r="AV1782" s="51">
        <f t="shared" ca="1" si="950"/>
        <v>4145.4412448647481</v>
      </c>
      <c r="AW1782" s="51">
        <f t="shared" ca="1" si="957"/>
        <v>0</v>
      </c>
      <c r="AX1782" s="15">
        <f t="shared" ca="1" si="958"/>
        <v>12041.743719678267</v>
      </c>
      <c r="AY1782" s="51">
        <f t="shared" ca="1" si="959"/>
        <v>-1092.8882755060758</v>
      </c>
      <c r="AZ1782" s="52">
        <f t="shared" ca="1" si="951"/>
        <v>0</v>
      </c>
      <c r="BA1782" s="52">
        <f t="shared" ca="1" si="952"/>
        <v>0</v>
      </c>
      <c r="BB1782" s="52">
        <f t="shared" si="960"/>
        <v>0</v>
      </c>
      <c r="BC1782" s="39">
        <f t="shared" si="961"/>
        <v>0</v>
      </c>
      <c r="BD1782" s="51">
        <f t="shared" ca="1" si="962"/>
        <v>0</v>
      </c>
      <c r="BE1782" s="15">
        <f t="shared" ca="1" si="963"/>
        <v>42588.025180307312</v>
      </c>
      <c r="BF1782" s="15">
        <v>-7540.63</v>
      </c>
      <c r="BG1782" s="15">
        <f t="shared" ca="1" si="964"/>
        <v>551077.60120596178</v>
      </c>
      <c r="BH1782" s="15"/>
      <c r="BI1782" s="15"/>
    </row>
    <row r="1783" spans="1:61" ht="11.25" x14ac:dyDescent="0.2">
      <c r="A1783" s="20">
        <v>70315</v>
      </c>
      <c r="B1783" s="20"/>
      <c r="C1783" s="20">
        <v>1</v>
      </c>
      <c r="D1783" s="20">
        <f t="shared" si="966"/>
        <v>7</v>
      </c>
      <c r="E1783" s="47">
        <f t="shared" si="935"/>
        <v>3</v>
      </c>
      <c r="F1783" s="47">
        <f t="shared" si="936"/>
        <v>73</v>
      </c>
      <c r="G1783" s="21" t="s">
        <v>1863</v>
      </c>
      <c r="H1783" s="29">
        <v>1351</v>
      </c>
      <c r="I1783" s="48"/>
      <c r="J1783" s="29">
        <f t="shared" si="953"/>
        <v>2177.7313432835822</v>
      </c>
      <c r="K1783" s="125">
        <v>72778.7</v>
      </c>
      <c r="L1783" s="125">
        <v>36212.589999999997</v>
      </c>
      <c r="M1783" s="125">
        <v>0</v>
      </c>
      <c r="N1783" s="126">
        <f t="shared" si="937"/>
        <v>66523.574099999998</v>
      </c>
      <c r="O1783" s="126">
        <f t="shared" ca="1" si="938"/>
        <v>408797.61324925168</v>
      </c>
      <c r="P1783" s="126">
        <f t="shared" ca="1" si="939"/>
        <v>102682</v>
      </c>
      <c r="Q1783" s="49">
        <f t="shared" si="967"/>
        <v>1</v>
      </c>
      <c r="R1783" s="49">
        <f t="shared" si="968"/>
        <v>0</v>
      </c>
      <c r="S1783" s="49">
        <f ca="1">OFFSET(V!$B$7,D1783,Q1783)*H1783</f>
        <v>5660.6900000000005</v>
      </c>
      <c r="T1783" s="49">
        <f ca="1">IF(R1783&gt;0,OFFSET(V!$I$7,D1783,R1783)*IF(R1783=1,H1783-9300,IF(R1783=2,H1783-18000,IF(R1783=3,H1783-45000,0))),0)</f>
        <v>0</v>
      </c>
      <c r="U1783" s="49">
        <f>IF(AND(I1783=1,H1783&gt;20000,H1783&lt;=45000),H1783*V!$G$7,0)+IF(AND(I1783=1,H1783&gt;45000,H1783&lt;=50000),V!$G$7/5000*(50000-H1783)*H1783,0)</f>
        <v>0</v>
      </c>
      <c r="V1783" s="50">
        <f t="shared" ca="1" si="965"/>
        <v>5660.6900000000005</v>
      </c>
      <c r="W1783" s="51">
        <v>0</v>
      </c>
      <c r="X1783" s="51">
        <v>0</v>
      </c>
      <c r="Y1783" s="52">
        <v>0</v>
      </c>
      <c r="Z1783" s="52">
        <v>23252.33</v>
      </c>
      <c r="AA1783" s="52">
        <v>2093</v>
      </c>
      <c r="AB1783" s="138">
        <f t="shared" si="954"/>
        <v>1093</v>
      </c>
      <c r="AC1783" s="52">
        <v>22596.111237468962</v>
      </c>
      <c r="AD1783" s="138">
        <f t="shared" si="940"/>
        <v>0</v>
      </c>
      <c r="AE1783" s="138">
        <f t="shared" si="941"/>
        <v>1351</v>
      </c>
      <c r="AF1783" s="138">
        <f t="shared" si="942"/>
        <v>0</v>
      </c>
      <c r="AG1783" s="138">
        <f t="shared" si="943"/>
        <v>0</v>
      </c>
      <c r="AH1783" s="29"/>
      <c r="AI1783" s="29"/>
      <c r="AJ1783" s="15"/>
      <c r="AK1783" s="51">
        <f t="shared" ca="1" si="944"/>
        <v>1075629.9175908675</v>
      </c>
      <c r="AL1783" s="15">
        <f t="shared" ca="1" si="945"/>
        <v>1183972.6075908674</v>
      </c>
      <c r="AM1783" s="49">
        <f t="shared" ca="1" si="946"/>
        <v>5925.3946852942645</v>
      </c>
      <c r="AN1783" s="49">
        <f t="shared" ca="1" si="947"/>
        <v>0</v>
      </c>
      <c r="AO1783" s="15"/>
      <c r="AP1783" s="49">
        <f t="shared" ca="1" si="948"/>
        <v>13148.776644205447</v>
      </c>
      <c r="AQ1783" s="15">
        <f t="shared" si="955"/>
        <v>22596.111237468962</v>
      </c>
      <c r="AR1783" s="15">
        <f t="shared" si="956"/>
        <v>0</v>
      </c>
      <c r="AS1783" s="15"/>
      <c r="AT1783" s="15"/>
      <c r="AU1783" s="51">
        <f t="shared" si="949"/>
        <v>546.5</v>
      </c>
      <c r="AV1783" s="51">
        <f t="shared" ca="1" si="950"/>
        <v>9508.4738910225387</v>
      </c>
      <c r="AW1783" s="51">
        <f t="shared" ca="1" si="957"/>
        <v>0</v>
      </c>
      <c r="AX1783" s="15">
        <f t="shared" ca="1" si="958"/>
        <v>607.63929775902216</v>
      </c>
      <c r="AY1783" s="51">
        <f t="shared" ca="1" si="959"/>
        <v>-55.148314041292664</v>
      </c>
      <c r="AZ1783" s="52">
        <f t="shared" ca="1" si="951"/>
        <v>0</v>
      </c>
      <c r="BA1783" s="52">
        <f t="shared" ca="1" si="952"/>
        <v>0</v>
      </c>
      <c r="BB1783" s="52">
        <f t="shared" si="960"/>
        <v>0</v>
      </c>
      <c r="BC1783" s="39">
        <f t="shared" si="961"/>
        <v>0</v>
      </c>
      <c r="BD1783" s="51">
        <f t="shared" ca="1" si="962"/>
        <v>0</v>
      </c>
      <c r="BE1783" s="15">
        <f t="shared" ca="1" si="963"/>
        <v>23148.602221186691</v>
      </c>
      <c r="BF1783" s="15">
        <v>-16790.47</v>
      </c>
      <c r="BG1783" s="15">
        <f t="shared" ca="1" si="964"/>
        <v>1196256.1344973485</v>
      </c>
      <c r="BH1783" s="15"/>
      <c r="BI1783" s="15"/>
    </row>
    <row r="1784" spans="1:61" ht="11.25" x14ac:dyDescent="0.2">
      <c r="A1784" s="20">
        <v>70317</v>
      </c>
      <c r="B1784" s="20"/>
      <c r="C1784" s="20">
        <v>1</v>
      </c>
      <c r="D1784" s="20">
        <f t="shared" si="966"/>
        <v>7</v>
      </c>
      <c r="E1784" s="47">
        <f t="shared" si="935"/>
        <v>1</v>
      </c>
      <c r="F1784" s="47">
        <f t="shared" si="936"/>
        <v>71</v>
      </c>
      <c r="G1784" s="21" t="s">
        <v>1864</v>
      </c>
      <c r="H1784" s="29">
        <v>432</v>
      </c>
      <c r="I1784" s="48"/>
      <c r="J1784" s="29">
        <f t="shared" si="953"/>
        <v>696.35820895522386</v>
      </c>
      <c r="K1784" s="125">
        <v>25852.400000000001</v>
      </c>
      <c r="L1784" s="125">
        <v>38391.72</v>
      </c>
      <c r="M1784" s="125">
        <v>0</v>
      </c>
      <c r="N1784" s="126">
        <f t="shared" si="937"/>
        <v>33586.498800000001</v>
      </c>
      <c r="O1784" s="126">
        <f t="shared" ca="1" si="938"/>
        <v>130718.40778954605</v>
      </c>
      <c r="P1784" s="126">
        <f t="shared" ca="1" si="939"/>
        <v>29140</v>
      </c>
      <c r="Q1784" s="49">
        <f t="shared" si="967"/>
        <v>1</v>
      </c>
      <c r="R1784" s="49">
        <f t="shared" si="968"/>
        <v>0</v>
      </c>
      <c r="S1784" s="49">
        <f ca="1">OFFSET(V!$B$7,D1784,Q1784)*H1784</f>
        <v>1810.0800000000002</v>
      </c>
      <c r="T1784" s="49">
        <f ca="1">IF(R1784&gt;0,OFFSET(V!$I$7,D1784,R1784)*IF(R1784=1,H1784-9300,IF(R1784=2,H1784-18000,IF(R1784=3,H1784-45000,0))),0)</f>
        <v>0</v>
      </c>
      <c r="U1784" s="49">
        <f>IF(AND(I1784=1,H1784&gt;20000,H1784&lt;=45000),H1784*V!$G$7,0)+IF(AND(I1784=1,H1784&gt;45000,H1784&lt;=50000),V!$G$7/5000*(50000-H1784)*H1784,0)</f>
        <v>0</v>
      </c>
      <c r="V1784" s="50">
        <f t="shared" ca="1" si="965"/>
        <v>1810.0800000000002</v>
      </c>
      <c r="W1784" s="51">
        <v>0</v>
      </c>
      <c r="X1784" s="51">
        <v>0</v>
      </c>
      <c r="Y1784" s="52">
        <v>0</v>
      </c>
      <c r="Z1784" s="52">
        <v>41651.050000000003</v>
      </c>
      <c r="AA1784" s="52">
        <v>21852</v>
      </c>
      <c r="AB1784" s="138">
        <f t="shared" si="954"/>
        <v>20852</v>
      </c>
      <c r="AC1784" s="52">
        <v>40475.589283197929</v>
      </c>
      <c r="AD1784" s="138">
        <f t="shared" si="940"/>
        <v>0</v>
      </c>
      <c r="AE1784" s="138">
        <f t="shared" si="941"/>
        <v>432</v>
      </c>
      <c r="AF1784" s="138">
        <f t="shared" si="942"/>
        <v>0</v>
      </c>
      <c r="AG1784" s="138">
        <f t="shared" si="943"/>
        <v>0</v>
      </c>
      <c r="AH1784" s="29"/>
      <c r="AI1784" s="29"/>
      <c r="AJ1784" s="15"/>
      <c r="AK1784" s="51">
        <f t="shared" ca="1" si="944"/>
        <v>343946.79822298646</v>
      </c>
      <c r="AL1784" s="15">
        <f t="shared" ca="1" si="945"/>
        <v>374896.87822298647</v>
      </c>
      <c r="AM1784" s="49">
        <f t="shared" ca="1" si="946"/>
        <v>1894.7228009231105</v>
      </c>
      <c r="AN1784" s="49">
        <f t="shared" ca="1" si="947"/>
        <v>0</v>
      </c>
      <c r="AO1784" s="15"/>
      <c r="AP1784" s="49">
        <f t="shared" ca="1" si="948"/>
        <v>23552.923661698991</v>
      </c>
      <c r="AQ1784" s="15">
        <f t="shared" si="955"/>
        <v>40475.589283197929</v>
      </c>
      <c r="AR1784" s="15">
        <f t="shared" si="956"/>
        <v>0</v>
      </c>
      <c r="AS1784" s="15"/>
      <c r="AT1784" s="15"/>
      <c r="AU1784" s="51">
        <f t="shared" si="949"/>
        <v>10426</v>
      </c>
      <c r="AV1784" s="51">
        <f t="shared" ca="1" si="950"/>
        <v>3040.4594529398496</v>
      </c>
      <c r="AW1784" s="51">
        <f t="shared" ca="1" si="957"/>
        <v>0</v>
      </c>
      <c r="AX1784" s="15">
        <f t="shared" ca="1" si="958"/>
        <v>0</v>
      </c>
      <c r="AY1784" s="51">
        <f t="shared" ca="1" si="959"/>
        <v>0</v>
      </c>
      <c r="AZ1784" s="52">
        <f t="shared" ca="1" si="951"/>
        <v>0</v>
      </c>
      <c r="BA1784" s="52">
        <f t="shared" ca="1" si="952"/>
        <v>0</v>
      </c>
      <c r="BB1784" s="52">
        <f t="shared" si="960"/>
        <v>0</v>
      </c>
      <c r="BC1784" s="39">
        <f t="shared" si="961"/>
        <v>0</v>
      </c>
      <c r="BD1784" s="51">
        <f t="shared" ca="1" si="962"/>
        <v>0</v>
      </c>
      <c r="BE1784" s="15">
        <f t="shared" ca="1" si="963"/>
        <v>37019.383114638847</v>
      </c>
      <c r="BF1784" s="15">
        <v>-5732.14</v>
      </c>
      <c r="BG1784" s="15">
        <f t="shared" ca="1" si="964"/>
        <v>408078.84413854842</v>
      </c>
      <c r="BH1784" s="15"/>
      <c r="BI1784" s="15"/>
    </row>
    <row r="1785" spans="1:61" ht="11.25" x14ac:dyDescent="0.2">
      <c r="A1785" s="20">
        <v>70318</v>
      </c>
      <c r="B1785" s="20"/>
      <c r="C1785" s="20">
        <v>1</v>
      </c>
      <c r="D1785" s="20">
        <f t="shared" si="966"/>
        <v>7</v>
      </c>
      <c r="E1785" s="47">
        <f t="shared" si="935"/>
        <v>3</v>
      </c>
      <c r="F1785" s="47">
        <f t="shared" si="936"/>
        <v>73</v>
      </c>
      <c r="G1785" s="21" t="s">
        <v>1865</v>
      </c>
      <c r="H1785" s="29">
        <v>1317</v>
      </c>
      <c r="I1785" s="48"/>
      <c r="J1785" s="29">
        <f t="shared" si="953"/>
        <v>2122.9253731343283</v>
      </c>
      <c r="K1785" s="125">
        <v>59036.149999999994</v>
      </c>
      <c r="L1785" s="125">
        <v>33274.480000000003</v>
      </c>
      <c r="M1785" s="125">
        <v>0</v>
      </c>
      <c r="N1785" s="126">
        <f t="shared" si="937"/>
        <v>55483.075199999992</v>
      </c>
      <c r="O1785" s="126">
        <f t="shared" ca="1" si="938"/>
        <v>398509.59041396331</v>
      </c>
      <c r="P1785" s="126">
        <f t="shared" ca="1" si="939"/>
        <v>102908</v>
      </c>
      <c r="Q1785" s="49">
        <f t="shared" si="967"/>
        <v>1</v>
      </c>
      <c r="R1785" s="49">
        <f t="shared" si="968"/>
        <v>0</v>
      </c>
      <c r="S1785" s="49">
        <f ca="1">OFFSET(V!$B$7,D1785,Q1785)*H1785</f>
        <v>5518.2300000000005</v>
      </c>
      <c r="T1785" s="49">
        <f ca="1">IF(R1785&gt;0,OFFSET(V!$I$7,D1785,R1785)*IF(R1785=1,H1785-9300,IF(R1785=2,H1785-18000,IF(R1785=3,H1785-45000,0))),0)</f>
        <v>0</v>
      </c>
      <c r="U1785" s="49">
        <f>IF(AND(I1785=1,H1785&gt;20000,H1785&lt;=45000),H1785*V!$G$7,0)+IF(AND(I1785=1,H1785&gt;45000,H1785&lt;=50000),V!$G$7/5000*(50000-H1785)*H1785,0)</f>
        <v>0</v>
      </c>
      <c r="V1785" s="50">
        <f t="shared" ca="1" si="965"/>
        <v>5518.2300000000005</v>
      </c>
      <c r="W1785" s="51">
        <v>0</v>
      </c>
      <c r="X1785" s="51">
        <v>0</v>
      </c>
      <c r="Y1785" s="52">
        <v>0</v>
      </c>
      <c r="Z1785" s="52">
        <v>24802.73</v>
      </c>
      <c r="AA1785" s="52">
        <v>4252</v>
      </c>
      <c r="AB1785" s="138">
        <f t="shared" si="954"/>
        <v>3252</v>
      </c>
      <c r="AC1785" s="52">
        <v>24102.756415073611</v>
      </c>
      <c r="AD1785" s="138">
        <f t="shared" si="940"/>
        <v>0</v>
      </c>
      <c r="AE1785" s="138">
        <f t="shared" si="941"/>
        <v>1317</v>
      </c>
      <c r="AF1785" s="138">
        <f t="shared" si="942"/>
        <v>0</v>
      </c>
      <c r="AG1785" s="138">
        <f t="shared" si="943"/>
        <v>0</v>
      </c>
      <c r="AH1785" s="29"/>
      <c r="AI1785" s="29"/>
      <c r="AJ1785" s="15"/>
      <c r="AK1785" s="51">
        <f t="shared" ca="1" si="944"/>
        <v>1048560.0306936878</v>
      </c>
      <c r="AL1785" s="15">
        <f t="shared" ca="1" si="945"/>
        <v>1156986.2606936879</v>
      </c>
      <c r="AM1785" s="49">
        <f t="shared" ca="1" si="946"/>
        <v>5776.2729833697604</v>
      </c>
      <c r="AN1785" s="49">
        <f t="shared" ca="1" si="947"/>
        <v>0</v>
      </c>
      <c r="AO1785" s="15"/>
      <c r="AP1785" s="49">
        <f t="shared" ca="1" si="948"/>
        <v>14025.500108442197</v>
      </c>
      <c r="AQ1785" s="15">
        <f t="shared" si="955"/>
        <v>24102.756415073611</v>
      </c>
      <c r="AR1785" s="15">
        <f t="shared" si="956"/>
        <v>0</v>
      </c>
      <c r="AS1785" s="15"/>
      <c r="AT1785" s="15"/>
      <c r="AU1785" s="51">
        <f t="shared" si="949"/>
        <v>1626</v>
      </c>
      <c r="AV1785" s="51">
        <f t="shared" ca="1" si="950"/>
        <v>9269.1784711152359</v>
      </c>
      <c r="AW1785" s="51">
        <f t="shared" ca="1" si="957"/>
        <v>0</v>
      </c>
      <c r="AX1785" s="15">
        <f t="shared" ca="1" si="958"/>
        <v>817.92216448382169</v>
      </c>
      <c r="AY1785" s="51">
        <f t="shared" ca="1" si="959"/>
        <v>-74.233231054414446</v>
      </c>
      <c r="AZ1785" s="52">
        <f t="shared" ca="1" si="951"/>
        <v>0</v>
      </c>
      <c r="BA1785" s="52">
        <f t="shared" ca="1" si="952"/>
        <v>0</v>
      </c>
      <c r="BB1785" s="52">
        <f t="shared" si="960"/>
        <v>0</v>
      </c>
      <c r="BC1785" s="39">
        <f t="shared" si="961"/>
        <v>0</v>
      </c>
      <c r="BD1785" s="51">
        <f t="shared" ca="1" si="962"/>
        <v>0</v>
      </c>
      <c r="BE1785" s="15">
        <f t="shared" ca="1" si="963"/>
        <v>24846.445348503017</v>
      </c>
      <c r="BF1785" s="15">
        <v>-15501.1</v>
      </c>
      <c r="BG1785" s="15">
        <f t="shared" ca="1" si="964"/>
        <v>1172107.8790255606</v>
      </c>
      <c r="BH1785" s="15"/>
      <c r="BI1785" s="15"/>
    </row>
    <row r="1786" spans="1:61" ht="11.25" x14ac:dyDescent="0.2">
      <c r="A1786" s="20">
        <v>70319</v>
      </c>
      <c r="B1786" s="20"/>
      <c r="C1786" s="20">
        <v>1</v>
      </c>
      <c r="D1786" s="20">
        <f t="shared" si="966"/>
        <v>7</v>
      </c>
      <c r="E1786" s="47">
        <f t="shared" si="935"/>
        <v>4</v>
      </c>
      <c r="F1786" s="47">
        <f t="shared" si="936"/>
        <v>74</v>
      </c>
      <c r="G1786" s="21" t="s">
        <v>1866</v>
      </c>
      <c r="H1786" s="29">
        <v>3621</v>
      </c>
      <c r="I1786" s="48"/>
      <c r="J1786" s="29">
        <f t="shared" si="953"/>
        <v>5836.8358208955224</v>
      </c>
      <c r="K1786" s="125">
        <v>212713.60000000001</v>
      </c>
      <c r="L1786" s="125">
        <v>748569.9</v>
      </c>
      <c r="M1786" s="125">
        <v>0</v>
      </c>
      <c r="N1786" s="126">
        <f t="shared" si="937"/>
        <v>445096.05299999996</v>
      </c>
      <c r="O1786" s="126">
        <f t="shared" ca="1" si="938"/>
        <v>1095674.431958209</v>
      </c>
      <c r="P1786" s="126">
        <f t="shared" ca="1" si="939"/>
        <v>195174</v>
      </c>
      <c r="Q1786" s="49">
        <f t="shared" si="967"/>
        <v>1</v>
      </c>
      <c r="R1786" s="49">
        <f t="shared" si="968"/>
        <v>0</v>
      </c>
      <c r="S1786" s="49">
        <f ca="1">OFFSET(V!$B$7,D1786,Q1786)*H1786</f>
        <v>15171.990000000002</v>
      </c>
      <c r="T1786" s="49">
        <f ca="1">IF(R1786&gt;0,OFFSET(V!$I$7,D1786,R1786)*IF(R1786=1,H1786-9300,IF(R1786=2,H1786-18000,IF(R1786=3,H1786-45000,0))),0)</f>
        <v>0</v>
      </c>
      <c r="U1786" s="49">
        <f>IF(AND(I1786=1,H1786&gt;20000,H1786&lt;=45000),H1786*V!$G$7,0)+IF(AND(I1786=1,H1786&gt;45000,H1786&lt;=50000),V!$G$7/5000*(50000-H1786)*H1786,0)</f>
        <v>0</v>
      </c>
      <c r="V1786" s="50">
        <f t="shared" ca="1" si="965"/>
        <v>15171.990000000002</v>
      </c>
      <c r="W1786" s="51">
        <v>15251.36</v>
      </c>
      <c r="X1786" s="51">
        <v>0</v>
      </c>
      <c r="Y1786" s="52">
        <v>13.3</v>
      </c>
      <c r="Z1786" s="52">
        <v>82750.16</v>
      </c>
      <c r="AA1786" s="52">
        <v>10178</v>
      </c>
      <c r="AB1786" s="138">
        <f t="shared" si="954"/>
        <v>9178</v>
      </c>
      <c r="AC1786" s="52">
        <v>80414.815215436669</v>
      </c>
      <c r="AD1786" s="138">
        <f t="shared" si="940"/>
        <v>0</v>
      </c>
      <c r="AE1786" s="138">
        <f t="shared" si="941"/>
        <v>3621</v>
      </c>
      <c r="AF1786" s="138">
        <f t="shared" si="942"/>
        <v>0</v>
      </c>
      <c r="AG1786" s="138">
        <f t="shared" si="943"/>
        <v>0</v>
      </c>
      <c r="AH1786" s="29"/>
      <c r="AI1786" s="29"/>
      <c r="AJ1786" s="15"/>
      <c r="AK1786" s="51">
        <f t="shared" ca="1" si="944"/>
        <v>2882942.9545496157</v>
      </c>
      <c r="AL1786" s="15">
        <f t="shared" ca="1" si="945"/>
        <v>3108540.3045496158</v>
      </c>
      <c r="AM1786" s="49">
        <f t="shared" ca="1" si="946"/>
        <v>15881.461254959682</v>
      </c>
      <c r="AN1786" s="49">
        <f t="shared" ca="1" si="947"/>
        <v>6.1855960514165185</v>
      </c>
      <c r="AO1786" s="15"/>
      <c r="AP1786" s="49">
        <f t="shared" ca="1" si="948"/>
        <v>46793.73512728676</v>
      </c>
      <c r="AQ1786" s="15">
        <f t="shared" si="955"/>
        <v>80414.815215436669</v>
      </c>
      <c r="AR1786" s="15">
        <f t="shared" si="956"/>
        <v>0</v>
      </c>
      <c r="AS1786" s="15"/>
      <c r="AT1786" s="15"/>
      <c r="AU1786" s="51">
        <f t="shared" si="949"/>
        <v>4589</v>
      </c>
      <c r="AV1786" s="51">
        <f t="shared" ca="1" si="950"/>
        <v>25484.962220127767</v>
      </c>
      <c r="AW1786" s="51">
        <f t="shared" ca="1" si="957"/>
        <v>0</v>
      </c>
      <c r="AX1786" s="15">
        <f t="shared" ca="1" si="958"/>
        <v>0</v>
      </c>
      <c r="AY1786" s="51">
        <f t="shared" ca="1" si="959"/>
        <v>0</v>
      </c>
      <c r="AZ1786" s="52">
        <f t="shared" ca="1" si="951"/>
        <v>0</v>
      </c>
      <c r="BA1786" s="52">
        <f t="shared" ca="1" si="952"/>
        <v>0</v>
      </c>
      <c r="BB1786" s="52">
        <f t="shared" si="960"/>
        <v>0</v>
      </c>
      <c r="BC1786" s="39">
        <f t="shared" si="961"/>
        <v>0</v>
      </c>
      <c r="BD1786" s="51">
        <f t="shared" ca="1" si="962"/>
        <v>0</v>
      </c>
      <c r="BE1786" s="15">
        <f t="shared" ca="1" si="963"/>
        <v>76867.697347414534</v>
      </c>
      <c r="BF1786" s="15">
        <v>-47778.5</v>
      </c>
      <c r="BG1786" s="15">
        <f t="shared" ca="1" si="964"/>
        <v>3153517.1487480416</v>
      </c>
      <c r="BH1786" s="15"/>
      <c r="BI1786" s="15"/>
    </row>
    <row r="1787" spans="1:61" ht="11.25" x14ac:dyDescent="0.2">
      <c r="A1787" s="20">
        <v>70320</v>
      </c>
      <c r="B1787" s="20"/>
      <c r="C1787" s="20">
        <v>1</v>
      </c>
      <c r="D1787" s="20">
        <f t="shared" si="966"/>
        <v>7</v>
      </c>
      <c r="E1787" s="47">
        <f t="shared" si="935"/>
        <v>4</v>
      </c>
      <c r="F1787" s="47">
        <f t="shared" si="936"/>
        <v>74</v>
      </c>
      <c r="G1787" s="21" t="s">
        <v>1867</v>
      </c>
      <c r="H1787" s="29">
        <v>2707</v>
      </c>
      <c r="I1787" s="48"/>
      <c r="J1787" s="29">
        <f t="shared" si="953"/>
        <v>4363.5223880597014</v>
      </c>
      <c r="K1787" s="125">
        <v>251692.94999999998</v>
      </c>
      <c r="L1787" s="125">
        <v>1612022.03</v>
      </c>
      <c r="M1787" s="125">
        <v>0</v>
      </c>
      <c r="N1787" s="126">
        <f t="shared" si="937"/>
        <v>809907.51569999999</v>
      </c>
      <c r="O1787" s="126">
        <f t="shared" ca="1" si="938"/>
        <v>819108.17103310453</v>
      </c>
      <c r="P1787" s="126">
        <f t="shared" ca="1" si="939"/>
        <v>2760</v>
      </c>
      <c r="Q1787" s="49">
        <f t="shared" si="967"/>
        <v>1</v>
      </c>
      <c r="R1787" s="49">
        <f t="shared" si="968"/>
        <v>0</v>
      </c>
      <c r="S1787" s="49">
        <f ca="1">OFFSET(V!$B$7,D1787,Q1787)*H1787</f>
        <v>11342.330000000002</v>
      </c>
      <c r="T1787" s="49">
        <f ca="1">IF(R1787&gt;0,OFFSET(V!$I$7,D1787,R1787)*IF(R1787=1,H1787-9300,IF(R1787=2,H1787-18000,IF(R1787=3,H1787-45000,0))),0)</f>
        <v>0</v>
      </c>
      <c r="U1787" s="49">
        <f>IF(AND(I1787=1,H1787&gt;20000,H1787&lt;=45000),H1787*V!$G$7,0)+IF(AND(I1787=1,H1787&gt;45000,H1787&lt;=50000),V!$G$7/5000*(50000-H1787)*H1787,0)</f>
        <v>0</v>
      </c>
      <c r="V1787" s="50">
        <f t="shared" ca="1" si="965"/>
        <v>11342.330000000002</v>
      </c>
      <c r="W1787" s="51">
        <v>12367.78</v>
      </c>
      <c r="X1787" s="51">
        <v>0</v>
      </c>
      <c r="Y1787" s="52">
        <v>14.32</v>
      </c>
      <c r="Z1787" s="52">
        <v>64340.89</v>
      </c>
      <c r="AA1787" s="52">
        <v>14298</v>
      </c>
      <c r="AB1787" s="138">
        <f t="shared" si="954"/>
        <v>13298</v>
      </c>
      <c r="AC1787" s="52">
        <v>62525.084907953496</v>
      </c>
      <c r="AD1787" s="138">
        <f t="shared" si="940"/>
        <v>0</v>
      </c>
      <c r="AE1787" s="138">
        <f t="shared" si="941"/>
        <v>2707</v>
      </c>
      <c r="AF1787" s="138">
        <f t="shared" si="942"/>
        <v>0</v>
      </c>
      <c r="AG1787" s="138">
        <f t="shared" si="943"/>
        <v>0</v>
      </c>
      <c r="AH1787" s="29"/>
      <c r="AI1787" s="29"/>
      <c r="AJ1787" s="15"/>
      <c r="AK1787" s="51">
        <f t="shared" ca="1" si="944"/>
        <v>2155240.7009019079</v>
      </c>
      <c r="AL1787" s="15">
        <f t="shared" ca="1" si="945"/>
        <v>2181710.8109019077</v>
      </c>
      <c r="AM1787" s="49">
        <f t="shared" ca="1" si="946"/>
        <v>11872.719032636251</v>
      </c>
      <c r="AN1787" s="49">
        <f t="shared" ca="1" si="947"/>
        <v>6.6599801094950788</v>
      </c>
      <c r="AO1787" s="15"/>
      <c r="AP1787" s="49">
        <f t="shared" ca="1" si="948"/>
        <v>36383.622273526642</v>
      </c>
      <c r="AQ1787" s="15">
        <f t="shared" si="955"/>
        <v>62525.084907953496</v>
      </c>
      <c r="AR1787" s="15">
        <f t="shared" si="956"/>
        <v>0</v>
      </c>
      <c r="AS1787" s="15"/>
      <c r="AT1787" s="15"/>
      <c r="AU1787" s="51">
        <f t="shared" si="949"/>
        <v>6649</v>
      </c>
      <c r="AV1787" s="51">
        <f t="shared" ca="1" si="950"/>
        <v>19052.138284972621</v>
      </c>
      <c r="AW1787" s="51">
        <f t="shared" ca="1" si="957"/>
        <v>0</v>
      </c>
      <c r="AX1787" s="15">
        <f t="shared" ca="1" si="958"/>
        <v>0</v>
      </c>
      <c r="AY1787" s="51">
        <f t="shared" ca="1" si="959"/>
        <v>0</v>
      </c>
      <c r="AZ1787" s="52">
        <f t="shared" ca="1" si="951"/>
        <v>0</v>
      </c>
      <c r="BA1787" s="52">
        <f t="shared" ca="1" si="952"/>
        <v>0</v>
      </c>
      <c r="BB1787" s="52">
        <f t="shared" si="960"/>
        <v>0</v>
      </c>
      <c r="BC1787" s="39">
        <f t="shared" si="961"/>
        <v>0</v>
      </c>
      <c r="BD1787" s="51">
        <f t="shared" ca="1" si="962"/>
        <v>0</v>
      </c>
      <c r="BE1787" s="15">
        <f t="shared" ca="1" si="963"/>
        <v>62084.760558499263</v>
      </c>
      <c r="BF1787" s="15">
        <v>-39958.839999999997</v>
      </c>
      <c r="BG1787" s="15">
        <f t="shared" ca="1" si="964"/>
        <v>2215716.1104731532</v>
      </c>
      <c r="BH1787" s="15"/>
      <c r="BI1787" s="15"/>
    </row>
    <row r="1788" spans="1:61" ht="11.25" x14ac:dyDescent="0.2">
      <c r="A1788" s="20">
        <v>70322</v>
      </c>
      <c r="B1788" s="20"/>
      <c r="C1788" s="20">
        <v>1</v>
      </c>
      <c r="D1788" s="20">
        <f t="shared" si="966"/>
        <v>7</v>
      </c>
      <c r="E1788" s="47">
        <f t="shared" si="935"/>
        <v>3</v>
      </c>
      <c r="F1788" s="47">
        <f t="shared" si="936"/>
        <v>73</v>
      </c>
      <c r="G1788" s="21" t="s">
        <v>1868</v>
      </c>
      <c r="H1788" s="29">
        <v>1582</v>
      </c>
      <c r="I1788" s="48"/>
      <c r="J1788" s="29">
        <f t="shared" si="953"/>
        <v>2550.0895522388059</v>
      </c>
      <c r="K1788" s="125">
        <v>98344.950000000012</v>
      </c>
      <c r="L1788" s="125">
        <v>231639.85</v>
      </c>
      <c r="M1788" s="125">
        <v>0</v>
      </c>
      <c r="N1788" s="126">
        <f t="shared" si="937"/>
        <v>161147.90549999999</v>
      </c>
      <c r="O1788" s="126">
        <f t="shared" ca="1" si="938"/>
        <v>478695.65074782836</v>
      </c>
      <c r="P1788" s="126">
        <f t="shared" ca="1" si="939"/>
        <v>95264</v>
      </c>
      <c r="Q1788" s="49">
        <f t="shared" si="967"/>
        <v>1</v>
      </c>
      <c r="R1788" s="49">
        <f t="shared" si="968"/>
        <v>0</v>
      </c>
      <c r="S1788" s="49">
        <f ca="1">OFFSET(V!$B$7,D1788,Q1788)*H1788</f>
        <v>6628.5800000000008</v>
      </c>
      <c r="T1788" s="49">
        <f ca="1">IF(R1788&gt;0,OFFSET(V!$I$7,D1788,R1788)*IF(R1788=1,H1788-9300,IF(R1788=2,H1788-18000,IF(R1788=3,H1788-45000,0))),0)</f>
        <v>0</v>
      </c>
      <c r="U1788" s="49">
        <f>IF(AND(I1788=1,H1788&gt;20000,H1788&lt;=45000),H1788*V!$G$7,0)+IF(AND(I1788=1,H1788&gt;45000,H1788&lt;=50000),V!$G$7/5000*(50000-H1788)*H1788,0)</f>
        <v>0</v>
      </c>
      <c r="V1788" s="50">
        <f t="shared" ca="1" si="965"/>
        <v>6628.5800000000008</v>
      </c>
      <c r="W1788" s="51">
        <v>0</v>
      </c>
      <c r="X1788" s="51">
        <v>0</v>
      </c>
      <c r="Y1788" s="52">
        <v>0.99</v>
      </c>
      <c r="Z1788" s="52">
        <v>41080.43</v>
      </c>
      <c r="AA1788" s="52">
        <v>18142</v>
      </c>
      <c r="AB1788" s="138">
        <f t="shared" si="954"/>
        <v>17142</v>
      </c>
      <c r="AC1788" s="52">
        <v>39921.073112374419</v>
      </c>
      <c r="AD1788" s="138">
        <f t="shared" si="940"/>
        <v>0</v>
      </c>
      <c r="AE1788" s="138">
        <f t="shared" si="941"/>
        <v>1582</v>
      </c>
      <c r="AF1788" s="138">
        <f t="shared" si="942"/>
        <v>0</v>
      </c>
      <c r="AG1788" s="138">
        <f t="shared" si="943"/>
        <v>0</v>
      </c>
      <c r="AH1788" s="29"/>
      <c r="AI1788" s="29"/>
      <c r="AJ1788" s="15"/>
      <c r="AK1788" s="51">
        <f t="shared" ca="1" si="944"/>
        <v>1259545.913862881</v>
      </c>
      <c r="AL1788" s="15">
        <f t="shared" ca="1" si="945"/>
        <v>1361438.4938628811</v>
      </c>
      <c r="AM1788" s="49">
        <f t="shared" ca="1" si="946"/>
        <v>6938.5450718989832</v>
      </c>
      <c r="AN1788" s="49">
        <f t="shared" ca="1" si="947"/>
        <v>0.46043158578213184</v>
      </c>
      <c r="AO1788" s="15"/>
      <c r="AP1788" s="49">
        <f t="shared" ca="1" si="948"/>
        <v>23230.248259762215</v>
      </c>
      <c r="AQ1788" s="15">
        <f t="shared" si="955"/>
        <v>39921.073112374419</v>
      </c>
      <c r="AR1788" s="15">
        <f t="shared" si="956"/>
        <v>0</v>
      </c>
      <c r="AS1788" s="15"/>
      <c r="AT1788" s="15"/>
      <c r="AU1788" s="51">
        <f t="shared" si="949"/>
        <v>8571</v>
      </c>
      <c r="AV1788" s="51">
        <f t="shared" ca="1" si="950"/>
        <v>11134.275126275097</v>
      </c>
      <c r="AW1788" s="51">
        <f t="shared" ca="1" si="957"/>
        <v>0</v>
      </c>
      <c r="AX1788" s="15">
        <f t="shared" ca="1" si="958"/>
        <v>3014.4502736628929</v>
      </c>
      <c r="AY1788" s="51">
        <f t="shared" ca="1" si="959"/>
        <v>-273.58640391910609</v>
      </c>
      <c r="AZ1788" s="52">
        <f t="shared" ca="1" si="951"/>
        <v>0</v>
      </c>
      <c r="BA1788" s="52">
        <f t="shared" ca="1" si="952"/>
        <v>0</v>
      </c>
      <c r="BB1788" s="52">
        <f t="shared" si="960"/>
        <v>0</v>
      </c>
      <c r="BC1788" s="39">
        <f t="shared" si="961"/>
        <v>0</v>
      </c>
      <c r="BD1788" s="51">
        <f t="shared" ca="1" si="962"/>
        <v>0</v>
      </c>
      <c r="BE1788" s="15">
        <f t="shared" ca="1" si="963"/>
        <v>42661.936982118204</v>
      </c>
      <c r="BF1788" s="15">
        <v>-20349.96</v>
      </c>
      <c r="BG1788" s="15">
        <f t="shared" ca="1" si="964"/>
        <v>1390689.4763484842</v>
      </c>
      <c r="BH1788" s="15"/>
      <c r="BI1788" s="15"/>
    </row>
    <row r="1789" spans="1:61" ht="11.25" x14ac:dyDescent="0.2">
      <c r="A1789" s="20">
        <v>70323</v>
      </c>
      <c r="B1789" s="20"/>
      <c r="C1789" s="20">
        <v>1</v>
      </c>
      <c r="D1789" s="20">
        <f t="shared" si="966"/>
        <v>7</v>
      </c>
      <c r="E1789" s="47">
        <f t="shared" si="935"/>
        <v>2</v>
      </c>
      <c r="F1789" s="47">
        <f t="shared" si="936"/>
        <v>72</v>
      </c>
      <c r="G1789" s="21" t="s">
        <v>1869</v>
      </c>
      <c r="H1789" s="29">
        <v>769</v>
      </c>
      <c r="I1789" s="48"/>
      <c r="J1789" s="29">
        <f t="shared" si="953"/>
        <v>1239.5820895522388</v>
      </c>
      <c r="K1789" s="125">
        <v>42758.499999999993</v>
      </c>
      <c r="L1789" s="125">
        <v>16501.73</v>
      </c>
      <c r="M1789" s="125">
        <v>0</v>
      </c>
      <c r="N1789" s="126">
        <f t="shared" si="937"/>
        <v>37221.794699999999</v>
      </c>
      <c r="O1789" s="126">
        <f t="shared" ca="1" si="938"/>
        <v>232690.86942166879</v>
      </c>
      <c r="P1789" s="126">
        <f t="shared" ca="1" si="939"/>
        <v>58641</v>
      </c>
      <c r="Q1789" s="49">
        <f t="shared" si="967"/>
        <v>1</v>
      </c>
      <c r="R1789" s="49">
        <f t="shared" si="968"/>
        <v>0</v>
      </c>
      <c r="S1789" s="49">
        <f ca="1">OFFSET(V!$B$7,D1789,Q1789)*H1789</f>
        <v>3222.11</v>
      </c>
      <c r="T1789" s="49">
        <f ca="1">IF(R1789&gt;0,OFFSET(V!$I$7,D1789,R1789)*IF(R1789=1,H1789-9300,IF(R1789=2,H1789-18000,IF(R1789=3,H1789-45000,0))),0)</f>
        <v>0</v>
      </c>
      <c r="U1789" s="49">
        <f>IF(AND(I1789=1,H1789&gt;20000,H1789&lt;=45000),H1789*V!$G$7,0)+IF(AND(I1789=1,H1789&gt;45000,H1789&lt;=50000),V!$G$7/5000*(50000-H1789)*H1789,0)</f>
        <v>0</v>
      </c>
      <c r="V1789" s="50">
        <f t="shared" ca="1" si="965"/>
        <v>3222.11</v>
      </c>
      <c r="W1789" s="51">
        <v>0</v>
      </c>
      <c r="X1789" s="51">
        <v>0</v>
      </c>
      <c r="Y1789" s="52">
        <v>0</v>
      </c>
      <c r="Z1789" s="52">
        <v>16141.07</v>
      </c>
      <c r="AA1789" s="52">
        <v>29706</v>
      </c>
      <c r="AB1789" s="138">
        <f t="shared" si="954"/>
        <v>28706</v>
      </c>
      <c r="AC1789" s="52">
        <v>15685.542619246035</v>
      </c>
      <c r="AD1789" s="138">
        <f t="shared" si="940"/>
        <v>0</v>
      </c>
      <c r="AE1789" s="138">
        <f t="shared" si="941"/>
        <v>769</v>
      </c>
      <c r="AF1789" s="138">
        <f t="shared" si="942"/>
        <v>0</v>
      </c>
      <c r="AG1789" s="138">
        <f t="shared" si="943"/>
        <v>0</v>
      </c>
      <c r="AH1789" s="29"/>
      <c r="AI1789" s="29"/>
      <c r="AJ1789" s="15"/>
      <c r="AK1789" s="51">
        <f t="shared" ca="1" si="944"/>
        <v>612257.14776267728</v>
      </c>
      <c r="AL1789" s="15">
        <f t="shared" ca="1" si="945"/>
        <v>674120.25776267727</v>
      </c>
      <c r="AM1789" s="49">
        <f t="shared" ca="1" si="946"/>
        <v>3372.7820229395184</v>
      </c>
      <c r="AN1789" s="49">
        <f t="shared" ca="1" si="947"/>
        <v>0</v>
      </c>
      <c r="AO1789" s="15"/>
      <c r="AP1789" s="49">
        <f t="shared" ca="1" si="948"/>
        <v>9127.486330552043</v>
      </c>
      <c r="AQ1789" s="15">
        <f t="shared" si="955"/>
        <v>15685.542619246035</v>
      </c>
      <c r="AR1789" s="15">
        <f t="shared" si="956"/>
        <v>0</v>
      </c>
      <c r="AS1789" s="15"/>
      <c r="AT1789" s="15"/>
      <c r="AU1789" s="51">
        <f t="shared" si="949"/>
        <v>14353</v>
      </c>
      <c r="AV1789" s="51">
        <f t="shared" ca="1" si="950"/>
        <v>5412.2993502563522</v>
      </c>
      <c r="AW1789" s="51">
        <f t="shared" ca="1" si="957"/>
        <v>0</v>
      </c>
      <c r="AX1789" s="15">
        <f t="shared" ca="1" si="958"/>
        <v>13207.243061562358</v>
      </c>
      <c r="AY1789" s="51">
        <f t="shared" ca="1" si="959"/>
        <v>-1198.6670227961074</v>
      </c>
      <c r="AZ1789" s="52">
        <f t="shared" ca="1" si="951"/>
        <v>0</v>
      </c>
      <c r="BA1789" s="52">
        <f t="shared" ca="1" si="952"/>
        <v>0</v>
      </c>
      <c r="BB1789" s="52">
        <f t="shared" si="960"/>
        <v>0</v>
      </c>
      <c r="BC1789" s="39">
        <f t="shared" si="961"/>
        <v>0</v>
      </c>
      <c r="BD1789" s="51">
        <f t="shared" ca="1" si="962"/>
        <v>0</v>
      </c>
      <c r="BE1789" s="15">
        <f t="shared" ca="1" si="963"/>
        <v>27694.118658012285</v>
      </c>
      <c r="BF1789" s="15">
        <v>-9517.8799999999992</v>
      </c>
      <c r="BG1789" s="15">
        <f t="shared" ca="1" si="964"/>
        <v>695669.27844362904</v>
      </c>
      <c r="BH1789" s="15"/>
      <c r="BI1789" s="15"/>
    </row>
    <row r="1790" spans="1:61" ht="11.25" x14ac:dyDescent="0.2">
      <c r="A1790" s="20">
        <v>70325</v>
      </c>
      <c r="B1790" s="20"/>
      <c r="C1790" s="20">
        <v>1</v>
      </c>
      <c r="D1790" s="20">
        <f t="shared" si="966"/>
        <v>7</v>
      </c>
      <c r="E1790" s="47">
        <f t="shared" si="935"/>
        <v>2</v>
      </c>
      <c r="F1790" s="47">
        <f t="shared" si="936"/>
        <v>72</v>
      </c>
      <c r="G1790" s="21" t="s">
        <v>1870</v>
      </c>
      <c r="H1790" s="29">
        <v>970</v>
      </c>
      <c r="I1790" s="48"/>
      <c r="J1790" s="29">
        <f t="shared" si="953"/>
        <v>1563.5820895522388</v>
      </c>
      <c r="K1790" s="125">
        <v>124074.55</v>
      </c>
      <c r="L1790" s="125">
        <v>367539.92</v>
      </c>
      <c r="M1790" s="125">
        <v>0</v>
      </c>
      <c r="N1790" s="126">
        <f t="shared" si="937"/>
        <v>232674.24479999999</v>
      </c>
      <c r="O1790" s="126">
        <f t="shared" ca="1" si="938"/>
        <v>293511.23971263814</v>
      </c>
      <c r="P1790" s="126">
        <f t="shared" ca="1" si="939"/>
        <v>18251</v>
      </c>
      <c r="Q1790" s="49">
        <f t="shared" si="967"/>
        <v>1</v>
      </c>
      <c r="R1790" s="49">
        <f t="shared" si="968"/>
        <v>0</v>
      </c>
      <c r="S1790" s="49">
        <f ca="1">OFFSET(V!$B$7,D1790,Q1790)*H1790</f>
        <v>4064.3</v>
      </c>
      <c r="T1790" s="49">
        <f ca="1">IF(R1790&gt;0,OFFSET(V!$I$7,D1790,R1790)*IF(R1790=1,H1790-9300,IF(R1790=2,H1790-18000,IF(R1790=3,H1790-45000,0))),0)</f>
        <v>0</v>
      </c>
      <c r="U1790" s="49">
        <f>IF(AND(I1790=1,H1790&gt;20000,H1790&lt;=45000),H1790*V!$G$7,0)+IF(AND(I1790=1,H1790&gt;45000,H1790&lt;=50000),V!$G$7/5000*(50000-H1790)*H1790,0)</f>
        <v>0</v>
      </c>
      <c r="V1790" s="50">
        <f t="shared" ca="1" si="965"/>
        <v>4064.3</v>
      </c>
      <c r="W1790" s="51">
        <v>0</v>
      </c>
      <c r="X1790" s="51">
        <v>0</v>
      </c>
      <c r="Y1790" s="52">
        <v>0</v>
      </c>
      <c r="Z1790" s="52">
        <v>73145.5</v>
      </c>
      <c r="AA1790" s="52">
        <v>84051</v>
      </c>
      <c r="AB1790" s="138">
        <f t="shared" si="954"/>
        <v>83051</v>
      </c>
      <c r="AC1790" s="52">
        <v>71081.214421104727</v>
      </c>
      <c r="AD1790" s="138">
        <f t="shared" si="940"/>
        <v>0</v>
      </c>
      <c r="AE1790" s="138">
        <f t="shared" si="941"/>
        <v>970</v>
      </c>
      <c r="AF1790" s="138">
        <f t="shared" si="942"/>
        <v>0</v>
      </c>
      <c r="AG1790" s="138">
        <f t="shared" si="943"/>
        <v>0</v>
      </c>
      <c r="AH1790" s="29"/>
      <c r="AI1790" s="29"/>
      <c r="AJ1790" s="15"/>
      <c r="AK1790" s="51">
        <f t="shared" ca="1" si="944"/>
        <v>772287.94971365016</v>
      </c>
      <c r="AL1790" s="15">
        <f t="shared" ca="1" si="945"/>
        <v>794603.24971365021</v>
      </c>
      <c r="AM1790" s="49">
        <f t="shared" ca="1" si="946"/>
        <v>4254.3544372579099</v>
      </c>
      <c r="AN1790" s="49">
        <f t="shared" ca="1" si="947"/>
        <v>0</v>
      </c>
      <c r="AO1790" s="15"/>
      <c r="AP1790" s="49">
        <f t="shared" ca="1" si="948"/>
        <v>41362.471719123605</v>
      </c>
      <c r="AQ1790" s="15">
        <f t="shared" si="955"/>
        <v>71081.214421104727</v>
      </c>
      <c r="AR1790" s="15">
        <f t="shared" si="956"/>
        <v>0</v>
      </c>
      <c r="AS1790" s="15"/>
      <c r="AT1790" s="15"/>
      <c r="AU1790" s="51">
        <f t="shared" si="949"/>
        <v>41525.5</v>
      </c>
      <c r="AV1790" s="51">
        <f t="shared" ca="1" si="950"/>
        <v>6826.957567943643</v>
      </c>
      <c r="AW1790" s="51">
        <f t="shared" ca="1" si="957"/>
        <v>0</v>
      </c>
      <c r="AX1790" s="15">
        <f t="shared" ca="1" si="958"/>
        <v>18633.714865962509</v>
      </c>
      <c r="AY1790" s="51">
        <f t="shared" ca="1" si="959"/>
        <v>-1691.1644177291794</v>
      </c>
      <c r="AZ1790" s="52">
        <f t="shared" ca="1" si="951"/>
        <v>0</v>
      </c>
      <c r="BA1790" s="52">
        <f t="shared" ca="1" si="952"/>
        <v>0</v>
      </c>
      <c r="BB1790" s="52">
        <f t="shared" si="960"/>
        <v>0</v>
      </c>
      <c r="BC1790" s="39">
        <f t="shared" si="961"/>
        <v>0</v>
      </c>
      <c r="BD1790" s="51">
        <f t="shared" ca="1" si="962"/>
        <v>0</v>
      </c>
      <c r="BE1790" s="15">
        <f t="shared" ca="1" si="963"/>
        <v>88023.764869338062</v>
      </c>
      <c r="BF1790" s="15">
        <v>-14154.46</v>
      </c>
      <c r="BG1790" s="15">
        <f t="shared" ca="1" si="964"/>
        <v>872726.90902024612</v>
      </c>
      <c r="BH1790" s="15"/>
      <c r="BI1790" s="15"/>
    </row>
    <row r="1791" spans="1:61" ht="11.25" x14ac:dyDescent="0.2">
      <c r="A1791" s="20">
        <v>70326</v>
      </c>
      <c r="B1791" s="20"/>
      <c r="C1791" s="20">
        <v>1</v>
      </c>
      <c r="D1791" s="20">
        <f t="shared" si="966"/>
        <v>7</v>
      </c>
      <c r="E1791" s="47">
        <f t="shared" si="935"/>
        <v>3</v>
      </c>
      <c r="F1791" s="47">
        <f t="shared" si="936"/>
        <v>73</v>
      </c>
      <c r="G1791" s="21" t="s">
        <v>1871</v>
      </c>
      <c r="H1791" s="29">
        <v>2223</v>
      </c>
      <c r="I1791" s="48"/>
      <c r="J1791" s="29">
        <f t="shared" si="953"/>
        <v>3583.3432835820895</v>
      </c>
      <c r="K1791" s="125">
        <v>341846.2</v>
      </c>
      <c r="L1791" s="125">
        <v>373485.56</v>
      </c>
      <c r="M1791" s="125">
        <v>0</v>
      </c>
      <c r="N1791" s="126">
        <f t="shared" si="937"/>
        <v>391788.6324</v>
      </c>
      <c r="O1791" s="126">
        <f t="shared" ca="1" si="938"/>
        <v>672655.14008370566</v>
      </c>
      <c r="P1791" s="126">
        <f t="shared" ca="1" si="939"/>
        <v>84260</v>
      </c>
      <c r="Q1791" s="49">
        <f t="shared" si="967"/>
        <v>1</v>
      </c>
      <c r="R1791" s="49">
        <f t="shared" si="968"/>
        <v>0</v>
      </c>
      <c r="S1791" s="49">
        <f ca="1">OFFSET(V!$B$7,D1791,Q1791)*H1791</f>
        <v>9314.3700000000008</v>
      </c>
      <c r="T1791" s="49">
        <f ca="1">IF(R1791&gt;0,OFFSET(V!$I$7,D1791,R1791)*IF(R1791=1,H1791-9300,IF(R1791=2,H1791-18000,IF(R1791=3,H1791-45000,0))),0)</f>
        <v>0</v>
      </c>
      <c r="U1791" s="49">
        <f>IF(AND(I1791=1,H1791&gt;20000,H1791&lt;=45000),H1791*V!$G$7,0)+IF(AND(I1791=1,H1791&gt;45000,H1791&lt;=50000),V!$G$7/5000*(50000-H1791)*H1791,0)</f>
        <v>0</v>
      </c>
      <c r="V1791" s="50">
        <f t="shared" ca="1" si="965"/>
        <v>9314.3700000000008</v>
      </c>
      <c r="W1791" s="51">
        <v>0</v>
      </c>
      <c r="X1791" s="51">
        <v>0</v>
      </c>
      <c r="Y1791" s="52">
        <v>43.48</v>
      </c>
      <c r="Z1791" s="52">
        <v>379994.55</v>
      </c>
      <c r="AA1791" s="52">
        <v>501372</v>
      </c>
      <c r="AB1791" s="138">
        <f t="shared" si="954"/>
        <v>500372</v>
      </c>
      <c r="AC1791" s="52">
        <v>369270.48263257754</v>
      </c>
      <c r="AD1791" s="138">
        <f t="shared" si="940"/>
        <v>0</v>
      </c>
      <c r="AE1791" s="138">
        <f t="shared" si="941"/>
        <v>2223</v>
      </c>
      <c r="AF1791" s="138">
        <f t="shared" si="942"/>
        <v>0</v>
      </c>
      <c r="AG1791" s="138">
        <f t="shared" si="943"/>
        <v>0</v>
      </c>
      <c r="AH1791" s="29"/>
      <c r="AI1791" s="29"/>
      <c r="AJ1791" s="15"/>
      <c r="AK1791" s="51">
        <f t="shared" ca="1" si="944"/>
        <v>1769892.8991891178</v>
      </c>
      <c r="AL1791" s="15">
        <f t="shared" ca="1" si="945"/>
        <v>1863467.2691891179</v>
      </c>
      <c r="AM1791" s="49">
        <f t="shared" ca="1" si="946"/>
        <v>9749.927746416839</v>
      </c>
      <c r="AN1791" s="49">
        <f t="shared" ca="1" si="947"/>
        <v>20.221783181623323</v>
      </c>
      <c r="AO1791" s="15"/>
      <c r="AP1791" s="49">
        <f t="shared" ca="1" si="948"/>
        <v>214880.12014130878</v>
      </c>
      <c r="AQ1791" s="15">
        <f t="shared" si="955"/>
        <v>369270.48263257754</v>
      </c>
      <c r="AR1791" s="15">
        <f t="shared" si="956"/>
        <v>0</v>
      </c>
      <c r="AS1791" s="15"/>
      <c r="AT1791" s="15"/>
      <c r="AU1791" s="51">
        <f t="shared" si="949"/>
        <v>250186</v>
      </c>
      <c r="AV1791" s="51">
        <f t="shared" ca="1" si="950"/>
        <v>15645.697601586309</v>
      </c>
      <c r="AW1791" s="51">
        <f t="shared" ca="1" si="957"/>
        <v>0</v>
      </c>
      <c r="AX1791" s="15">
        <f t="shared" ca="1" si="958"/>
        <v>111441.33511031751</v>
      </c>
      <c r="AY1791" s="51">
        <f t="shared" ca="1" si="959"/>
        <v>-10114.226924608864</v>
      </c>
      <c r="AZ1791" s="52">
        <f t="shared" ca="1" si="951"/>
        <v>0</v>
      </c>
      <c r="BA1791" s="52">
        <f t="shared" ca="1" si="952"/>
        <v>0</v>
      </c>
      <c r="BB1791" s="52">
        <f t="shared" si="960"/>
        <v>0</v>
      </c>
      <c r="BC1791" s="39">
        <f t="shared" si="961"/>
        <v>0</v>
      </c>
      <c r="BD1791" s="51">
        <f t="shared" ca="1" si="962"/>
        <v>0</v>
      </c>
      <c r="BE1791" s="15">
        <f t="shared" ca="1" si="963"/>
        <v>470597.59081828617</v>
      </c>
      <c r="BF1791" s="15">
        <v>-34021.89</v>
      </c>
      <c r="BG1791" s="15">
        <f t="shared" ca="1" si="964"/>
        <v>2309813.1195370024</v>
      </c>
      <c r="BH1791" s="15"/>
      <c r="BI1791" s="15"/>
    </row>
    <row r="1792" spans="1:61" ht="11.25" x14ac:dyDescent="0.2">
      <c r="A1792" s="20">
        <v>70327</v>
      </c>
      <c r="B1792" s="20"/>
      <c r="C1792" s="20">
        <v>1</v>
      </c>
      <c r="D1792" s="20">
        <f t="shared" si="966"/>
        <v>7</v>
      </c>
      <c r="E1792" s="47">
        <f t="shared" si="935"/>
        <v>2</v>
      </c>
      <c r="F1792" s="47">
        <f t="shared" si="936"/>
        <v>72</v>
      </c>
      <c r="G1792" s="21" t="s">
        <v>1872</v>
      </c>
      <c r="H1792" s="29">
        <v>877</v>
      </c>
      <c r="I1792" s="48"/>
      <c r="J1792" s="29">
        <f t="shared" si="953"/>
        <v>1413.6716417910447</v>
      </c>
      <c r="K1792" s="125">
        <v>63050.9</v>
      </c>
      <c r="L1792" s="125">
        <v>153813.25</v>
      </c>
      <c r="M1792" s="125">
        <v>0</v>
      </c>
      <c r="N1792" s="126">
        <f t="shared" si="937"/>
        <v>105383.8155</v>
      </c>
      <c r="O1792" s="126">
        <f t="shared" ca="1" si="938"/>
        <v>265370.47136905527</v>
      </c>
      <c r="P1792" s="126">
        <f t="shared" ca="1" si="939"/>
        <v>47996</v>
      </c>
      <c r="Q1792" s="49">
        <f t="shared" si="967"/>
        <v>1</v>
      </c>
      <c r="R1792" s="49">
        <f t="shared" si="968"/>
        <v>0</v>
      </c>
      <c r="S1792" s="49">
        <f ca="1">OFFSET(V!$B$7,D1792,Q1792)*H1792</f>
        <v>3674.6300000000006</v>
      </c>
      <c r="T1792" s="49">
        <f ca="1">IF(R1792&gt;0,OFFSET(V!$I$7,D1792,R1792)*IF(R1792=1,H1792-9300,IF(R1792=2,H1792-18000,IF(R1792=3,H1792-45000,0))),0)</f>
        <v>0</v>
      </c>
      <c r="U1792" s="49">
        <f>IF(AND(I1792=1,H1792&gt;20000,H1792&lt;=45000),H1792*V!$G$7,0)+IF(AND(I1792=1,H1792&gt;45000,H1792&lt;=50000),V!$G$7/5000*(50000-H1792)*H1792,0)</f>
        <v>0</v>
      </c>
      <c r="V1792" s="50">
        <f t="shared" ca="1" si="965"/>
        <v>3674.6300000000006</v>
      </c>
      <c r="W1792" s="51">
        <v>0</v>
      </c>
      <c r="X1792" s="51">
        <v>0</v>
      </c>
      <c r="Y1792" s="52">
        <v>1111.3399999999999</v>
      </c>
      <c r="Z1792" s="52">
        <v>119732.78</v>
      </c>
      <c r="AA1792" s="52">
        <v>24378</v>
      </c>
      <c r="AB1792" s="138">
        <f t="shared" si="954"/>
        <v>23378</v>
      </c>
      <c r="AC1792" s="52">
        <v>116353.72522458604</v>
      </c>
      <c r="AD1792" s="138">
        <f t="shared" si="940"/>
        <v>0</v>
      </c>
      <c r="AE1792" s="138">
        <f t="shared" si="941"/>
        <v>877</v>
      </c>
      <c r="AF1792" s="138">
        <f t="shared" si="942"/>
        <v>0</v>
      </c>
      <c r="AG1792" s="138">
        <f t="shared" si="943"/>
        <v>0</v>
      </c>
      <c r="AH1792" s="29"/>
      <c r="AI1792" s="29"/>
      <c r="AJ1792" s="15"/>
      <c r="AK1792" s="51">
        <f t="shared" ca="1" si="944"/>
        <v>698243.84731842391</v>
      </c>
      <c r="AL1792" s="15">
        <f t="shared" ca="1" si="945"/>
        <v>749914.47731842392</v>
      </c>
      <c r="AM1792" s="49">
        <f t="shared" ca="1" si="946"/>
        <v>3846.4627231702962</v>
      </c>
      <c r="AN1792" s="49">
        <f t="shared" ca="1" si="947"/>
        <v>516.86468539708517</v>
      </c>
      <c r="AO1792" s="15"/>
      <c r="AP1792" s="49">
        <f t="shared" ca="1" si="948"/>
        <v>67706.745139510269</v>
      </c>
      <c r="AQ1792" s="15">
        <f t="shared" si="955"/>
        <v>116353.72522458604</v>
      </c>
      <c r="AR1792" s="15">
        <f t="shared" si="956"/>
        <v>0</v>
      </c>
      <c r="AS1792" s="15"/>
      <c r="AT1792" s="15"/>
      <c r="AU1792" s="51">
        <f t="shared" si="949"/>
        <v>11689</v>
      </c>
      <c r="AV1792" s="51">
        <f t="shared" ca="1" si="950"/>
        <v>6172.4142134913145</v>
      </c>
      <c r="AW1792" s="51">
        <f t="shared" ca="1" si="957"/>
        <v>19150.193349125853</v>
      </c>
      <c r="AX1792" s="15">
        <f t="shared" ca="1" si="958"/>
        <v>0</v>
      </c>
      <c r="AY1792" s="51">
        <f t="shared" ca="1" si="959"/>
        <v>0</v>
      </c>
      <c r="AZ1792" s="52">
        <f t="shared" ca="1" si="951"/>
        <v>0</v>
      </c>
      <c r="BA1792" s="52">
        <f t="shared" ca="1" si="952"/>
        <v>0</v>
      </c>
      <c r="BB1792" s="52">
        <f t="shared" si="960"/>
        <v>0</v>
      </c>
      <c r="BC1792" s="39">
        <f t="shared" si="961"/>
        <v>0</v>
      </c>
      <c r="BD1792" s="51">
        <f t="shared" ca="1" si="962"/>
        <v>0</v>
      </c>
      <c r="BE1792" s="15">
        <f t="shared" ca="1" si="963"/>
        <v>104718.35270212743</v>
      </c>
      <c r="BF1792" s="15">
        <v>-12679.1</v>
      </c>
      <c r="BG1792" s="15">
        <f t="shared" ca="1" si="964"/>
        <v>846317.05742911878</v>
      </c>
      <c r="BH1792" s="15"/>
      <c r="BI1792" s="15"/>
    </row>
    <row r="1793" spans="1:61" ht="11.25" x14ac:dyDescent="0.2">
      <c r="A1793" s="20">
        <v>70328</v>
      </c>
      <c r="B1793" s="20"/>
      <c r="C1793" s="20">
        <v>1</v>
      </c>
      <c r="D1793" s="20">
        <f t="shared" si="966"/>
        <v>7</v>
      </c>
      <c r="E1793" s="47">
        <f t="shared" si="935"/>
        <v>3</v>
      </c>
      <c r="F1793" s="47">
        <f t="shared" si="936"/>
        <v>73</v>
      </c>
      <c r="G1793" s="21" t="s">
        <v>1873</v>
      </c>
      <c r="H1793" s="29">
        <v>1774</v>
      </c>
      <c r="I1793" s="48"/>
      <c r="J1793" s="29">
        <f t="shared" si="953"/>
        <v>2859.5820895522388</v>
      </c>
      <c r="K1793" s="125">
        <v>133431.44999999998</v>
      </c>
      <c r="L1793" s="125">
        <v>457132.27</v>
      </c>
      <c r="M1793" s="125">
        <v>0</v>
      </c>
      <c r="N1793" s="126">
        <f t="shared" si="937"/>
        <v>274352.22930000001</v>
      </c>
      <c r="O1793" s="126">
        <f t="shared" ca="1" si="938"/>
        <v>536792.72087651549</v>
      </c>
      <c r="P1793" s="126">
        <f t="shared" ca="1" si="939"/>
        <v>78732</v>
      </c>
      <c r="Q1793" s="49">
        <f t="shared" si="967"/>
        <v>1</v>
      </c>
      <c r="R1793" s="49">
        <f t="shared" si="968"/>
        <v>0</v>
      </c>
      <c r="S1793" s="49">
        <f ca="1">OFFSET(V!$B$7,D1793,Q1793)*H1793</f>
        <v>7433.06</v>
      </c>
      <c r="T1793" s="49">
        <f ca="1">IF(R1793&gt;0,OFFSET(V!$I$7,D1793,R1793)*IF(R1793=1,H1793-9300,IF(R1793=2,H1793-18000,IF(R1793=3,H1793-45000,0))),0)</f>
        <v>0</v>
      </c>
      <c r="U1793" s="49">
        <f>IF(AND(I1793=1,H1793&gt;20000,H1793&lt;=45000),H1793*V!$G$7,0)+IF(AND(I1793=1,H1793&gt;45000,H1793&lt;=50000),V!$G$7/5000*(50000-H1793)*H1793,0)</f>
        <v>0</v>
      </c>
      <c r="V1793" s="50">
        <f t="shared" ca="1" si="965"/>
        <v>7433.06</v>
      </c>
      <c r="W1793" s="51">
        <v>0</v>
      </c>
      <c r="X1793" s="51">
        <v>0</v>
      </c>
      <c r="Y1793" s="52">
        <v>0</v>
      </c>
      <c r="Z1793" s="52">
        <v>73672.23</v>
      </c>
      <c r="AA1793" s="52">
        <v>54987</v>
      </c>
      <c r="AB1793" s="138">
        <f t="shared" si="954"/>
        <v>53987</v>
      </c>
      <c r="AC1793" s="52">
        <v>71593.079239473969</v>
      </c>
      <c r="AD1793" s="138">
        <f t="shared" si="940"/>
        <v>0</v>
      </c>
      <c r="AE1793" s="138">
        <f t="shared" si="941"/>
        <v>1774</v>
      </c>
      <c r="AF1793" s="138">
        <f t="shared" si="942"/>
        <v>0</v>
      </c>
      <c r="AG1793" s="138">
        <f t="shared" si="943"/>
        <v>0</v>
      </c>
      <c r="AH1793" s="29"/>
      <c r="AI1793" s="29"/>
      <c r="AJ1793" s="15"/>
      <c r="AK1793" s="51">
        <f t="shared" ca="1" si="944"/>
        <v>1412411.1575175417</v>
      </c>
      <c r="AL1793" s="15">
        <f t="shared" ca="1" si="945"/>
        <v>1498576.2175175417</v>
      </c>
      <c r="AM1793" s="49">
        <f t="shared" ca="1" si="946"/>
        <v>7780.6440945314771</v>
      </c>
      <c r="AN1793" s="49">
        <f t="shared" ca="1" si="947"/>
        <v>0</v>
      </c>
      <c r="AO1793" s="15"/>
      <c r="AP1793" s="49">
        <f t="shared" ca="1" si="948"/>
        <v>41660.328111227209</v>
      </c>
      <c r="AQ1793" s="15">
        <f t="shared" si="955"/>
        <v>71593.079239473969</v>
      </c>
      <c r="AR1793" s="15">
        <f t="shared" si="956"/>
        <v>0</v>
      </c>
      <c r="AS1793" s="15"/>
      <c r="AT1793" s="15"/>
      <c r="AU1793" s="51">
        <f t="shared" si="949"/>
        <v>26993.5</v>
      </c>
      <c r="AV1793" s="51">
        <f t="shared" ca="1" si="950"/>
        <v>12485.590438692807</v>
      </c>
      <c r="AW1793" s="51">
        <f t="shared" ca="1" si="957"/>
        <v>0</v>
      </c>
      <c r="AX1793" s="15">
        <f t="shared" ca="1" si="958"/>
        <v>9546.3393104460411</v>
      </c>
      <c r="AY1793" s="51">
        <f t="shared" ca="1" si="959"/>
        <v>-866.40959559202349</v>
      </c>
      <c r="AZ1793" s="52">
        <f t="shared" ca="1" si="951"/>
        <v>0</v>
      </c>
      <c r="BA1793" s="52">
        <f t="shared" ca="1" si="952"/>
        <v>0</v>
      </c>
      <c r="BB1793" s="52">
        <f t="shared" si="960"/>
        <v>0</v>
      </c>
      <c r="BC1793" s="39">
        <f t="shared" si="961"/>
        <v>0</v>
      </c>
      <c r="BD1793" s="51">
        <f t="shared" ca="1" si="962"/>
        <v>0</v>
      </c>
      <c r="BE1793" s="15">
        <f t="shared" ca="1" si="963"/>
        <v>80273.00895432799</v>
      </c>
      <c r="BF1793" s="15">
        <v>-24429.38</v>
      </c>
      <c r="BG1793" s="15">
        <f t="shared" ca="1" si="964"/>
        <v>1562200.4905664013</v>
      </c>
      <c r="BH1793" s="15"/>
      <c r="BI1793" s="15"/>
    </row>
    <row r="1794" spans="1:61" ht="11.25" x14ac:dyDescent="0.2">
      <c r="A1794" s="20">
        <v>70329</v>
      </c>
      <c r="B1794" s="20"/>
      <c r="C1794" s="20">
        <v>1</v>
      </c>
      <c r="D1794" s="20">
        <f t="shared" si="966"/>
        <v>7</v>
      </c>
      <c r="E1794" s="47">
        <f t="shared" si="935"/>
        <v>4</v>
      </c>
      <c r="F1794" s="47">
        <f t="shared" si="936"/>
        <v>74</v>
      </c>
      <c r="G1794" s="21" t="s">
        <v>1874</v>
      </c>
      <c r="H1794" s="29">
        <v>4124</v>
      </c>
      <c r="I1794" s="48"/>
      <c r="J1794" s="29">
        <f t="shared" si="953"/>
        <v>6647.6417910447763</v>
      </c>
      <c r="K1794" s="125">
        <v>365689.20000000007</v>
      </c>
      <c r="L1794" s="125">
        <v>1297239.9099999999</v>
      </c>
      <c r="M1794" s="125">
        <v>0</v>
      </c>
      <c r="N1794" s="126">
        <f t="shared" si="937"/>
        <v>769219.78890000004</v>
      </c>
      <c r="O1794" s="126">
        <f t="shared" ca="1" si="938"/>
        <v>1247876.6521390923</v>
      </c>
      <c r="P1794" s="126">
        <f t="shared" ca="1" si="939"/>
        <v>143597</v>
      </c>
      <c r="Q1794" s="49">
        <f t="shared" si="967"/>
        <v>1</v>
      </c>
      <c r="R1794" s="49">
        <f t="shared" si="968"/>
        <v>0</v>
      </c>
      <c r="S1794" s="49">
        <f ca="1">OFFSET(V!$B$7,D1794,Q1794)*H1794</f>
        <v>17279.560000000001</v>
      </c>
      <c r="T1794" s="49">
        <f ca="1">IF(R1794&gt;0,OFFSET(V!$I$7,D1794,R1794)*IF(R1794=1,H1794-9300,IF(R1794=2,H1794-18000,IF(R1794=3,H1794-45000,0))),0)</f>
        <v>0</v>
      </c>
      <c r="U1794" s="49">
        <f>IF(AND(I1794=1,H1794&gt;20000,H1794&lt;=45000),H1794*V!$G$7,0)+IF(AND(I1794=1,H1794&gt;45000,H1794&lt;=50000),V!$G$7/5000*(50000-H1794)*H1794,0)</f>
        <v>0</v>
      </c>
      <c r="V1794" s="50">
        <f t="shared" ca="1" si="965"/>
        <v>17279.560000000001</v>
      </c>
      <c r="W1794" s="51">
        <v>18187.63</v>
      </c>
      <c r="X1794" s="51">
        <v>0</v>
      </c>
      <c r="Y1794" s="52">
        <v>0</v>
      </c>
      <c r="Z1794" s="52">
        <v>121560.58</v>
      </c>
      <c r="AA1794" s="52">
        <v>22298</v>
      </c>
      <c r="AB1794" s="138">
        <f t="shared" si="954"/>
        <v>21298</v>
      </c>
      <c r="AC1794" s="52">
        <v>118129.94172073271</v>
      </c>
      <c r="AD1794" s="138">
        <f t="shared" si="940"/>
        <v>0</v>
      </c>
      <c r="AE1794" s="138">
        <f t="shared" si="941"/>
        <v>4124</v>
      </c>
      <c r="AF1794" s="138">
        <f t="shared" si="942"/>
        <v>0</v>
      </c>
      <c r="AG1794" s="138">
        <f t="shared" si="943"/>
        <v>0</v>
      </c>
      <c r="AH1794" s="29"/>
      <c r="AI1794" s="29"/>
      <c r="AJ1794" s="15"/>
      <c r="AK1794" s="51">
        <f t="shared" ca="1" si="944"/>
        <v>3283418.045999065</v>
      </c>
      <c r="AL1794" s="15">
        <f t="shared" ca="1" si="945"/>
        <v>3462482.235999065</v>
      </c>
      <c r="AM1794" s="49">
        <f t="shared" ca="1" si="946"/>
        <v>18087.585256960432</v>
      </c>
      <c r="AN1794" s="49">
        <f t="shared" ca="1" si="947"/>
        <v>0</v>
      </c>
      <c r="AO1794" s="15"/>
      <c r="AP1794" s="49">
        <f t="shared" ca="1" si="948"/>
        <v>68740.333341220758</v>
      </c>
      <c r="AQ1794" s="15">
        <f t="shared" si="955"/>
        <v>118129.94172073271</v>
      </c>
      <c r="AR1794" s="15">
        <f t="shared" si="956"/>
        <v>0</v>
      </c>
      <c r="AS1794" s="15"/>
      <c r="AT1794" s="15"/>
      <c r="AU1794" s="51">
        <f t="shared" si="949"/>
        <v>10649</v>
      </c>
      <c r="AV1794" s="51">
        <f t="shared" ca="1" si="950"/>
        <v>29025.126814638748</v>
      </c>
      <c r="AW1794" s="51">
        <f t="shared" ca="1" si="957"/>
        <v>0</v>
      </c>
      <c r="AX1794" s="15">
        <f t="shared" ca="1" si="958"/>
        <v>0</v>
      </c>
      <c r="AY1794" s="51">
        <f t="shared" ca="1" si="959"/>
        <v>0</v>
      </c>
      <c r="AZ1794" s="52">
        <f t="shared" ca="1" si="951"/>
        <v>0</v>
      </c>
      <c r="BA1794" s="52">
        <f t="shared" ca="1" si="952"/>
        <v>0</v>
      </c>
      <c r="BB1794" s="52">
        <f t="shared" si="960"/>
        <v>0</v>
      </c>
      <c r="BC1794" s="39">
        <f t="shared" si="961"/>
        <v>0</v>
      </c>
      <c r="BD1794" s="51">
        <f t="shared" ca="1" si="962"/>
        <v>0</v>
      </c>
      <c r="BE1794" s="15">
        <f t="shared" ca="1" si="963"/>
        <v>108414.4601558595</v>
      </c>
      <c r="BF1794" s="15">
        <v>-58762.66</v>
      </c>
      <c r="BG1794" s="15">
        <f t="shared" ca="1" si="964"/>
        <v>3530221.6214118847</v>
      </c>
      <c r="BH1794" s="15"/>
      <c r="BI1794" s="15"/>
    </row>
    <row r="1795" spans="1:61" ht="11.25" x14ac:dyDescent="0.2">
      <c r="A1795" s="20">
        <v>70330</v>
      </c>
      <c r="B1795" s="20"/>
      <c r="C1795" s="20">
        <v>1</v>
      </c>
      <c r="D1795" s="20">
        <f t="shared" si="966"/>
        <v>7</v>
      </c>
      <c r="E1795" s="47">
        <f t="shared" si="935"/>
        <v>3</v>
      </c>
      <c r="F1795" s="47">
        <f t="shared" si="936"/>
        <v>73</v>
      </c>
      <c r="G1795" s="21" t="s">
        <v>1875</v>
      </c>
      <c r="H1795" s="29">
        <v>1328</v>
      </c>
      <c r="I1795" s="48"/>
      <c r="J1795" s="29">
        <f t="shared" si="953"/>
        <v>2140.6567164179105</v>
      </c>
      <c r="K1795" s="125">
        <v>72867.399999999994</v>
      </c>
      <c r="L1795" s="125">
        <v>331640.39</v>
      </c>
      <c r="M1795" s="125">
        <v>0</v>
      </c>
      <c r="N1795" s="126">
        <f t="shared" si="937"/>
        <v>181804.2801</v>
      </c>
      <c r="O1795" s="126">
        <f t="shared" ca="1" si="938"/>
        <v>401838.068390086</v>
      </c>
      <c r="P1795" s="126">
        <f t="shared" ca="1" si="939"/>
        <v>66010</v>
      </c>
      <c r="Q1795" s="49">
        <f t="shared" si="967"/>
        <v>1</v>
      </c>
      <c r="R1795" s="49">
        <f t="shared" si="968"/>
        <v>0</v>
      </c>
      <c r="S1795" s="49">
        <f ca="1">OFFSET(V!$B$7,D1795,Q1795)*H1795</f>
        <v>5564.3200000000006</v>
      </c>
      <c r="T1795" s="49">
        <f ca="1">IF(R1795&gt;0,OFFSET(V!$I$7,D1795,R1795)*IF(R1795=1,H1795-9300,IF(R1795=2,H1795-18000,IF(R1795=3,H1795-45000,0))),0)</f>
        <v>0</v>
      </c>
      <c r="U1795" s="49">
        <f>IF(AND(I1795=1,H1795&gt;20000,H1795&lt;=45000),H1795*V!$G$7,0)+IF(AND(I1795=1,H1795&gt;45000,H1795&lt;=50000),V!$G$7/5000*(50000-H1795)*H1795,0)</f>
        <v>0</v>
      </c>
      <c r="V1795" s="50">
        <f t="shared" ca="1" si="965"/>
        <v>5564.3200000000006</v>
      </c>
      <c r="W1795" s="51">
        <v>0</v>
      </c>
      <c r="X1795" s="51">
        <v>0</v>
      </c>
      <c r="Y1795" s="52">
        <v>0</v>
      </c>
      <c r="Z1795" s="52">
        <v>75478.59</v>
      </c>
      <c r="AA1795" s="52">
        <v>19532</v>
      </c>
      <c r="AB1795" s="138">
        <f t="shared" si="954"/>
        <v>18532</v>
      </c>
      <c r="AC1795" s="52">
        <v>73348.460807468</v>
      </c>
      <c r="AD1795" s="138">
        <f t="shared" si="940"/>
        <v>0</v>
      </c>
      <c r="AE1795" s="138">
        <f t="shared" si="941"/>
        <v>1328</v>
      </c>
      <c r="AF1795" s="138">
        <f t="shared" si="942"/>
        <v>0</v>
      </c>
      <c r="AG1795" s="138">
        <f t="shared" si="943"/>
        <v>0</v>
      </c>
      <c r="AH1795" s="29"/>
      <c r="AI1795" s="29"/>
      <c r="AJ1795" s="15"/>
      <c r="AK1795" s="51">
        <f t="shared" ca="1" si="944"/>
        <v>1057317.9352780695</v>
      </c>
      <c r="AL1795" s="15">
        <f t="shared" ca="1" si="945"/>
        <v>1128892.2552780695</v>
      </c>
      <c r="AM1795" s="49">
        <f t="shared" ca="1" si="946"/>
        <v>5824.5182398747465</v>
      </c>
      <c r="AN1795" s="49">
        <f t="shared" ca="1" si="947"/>
        <v>0</v>
      </c>
      <c r="AO1795" s="15"/>
      <c r="AP1795" s="49">
        <f t="shared" ca="1" si="948"/>
        <v>42681.792376486948</v>
      </c>
      <c r="AQ1795" s="15">
        <f t="shared" si="955"/>
        <v>73348.460807468</v>
      </c>
      <c r="AR1795" s="15">
        <f t="shared" si="956"/>
        <v>0</v>
      </c>
      <c r="AS1795" s="15"/>
      <c r="AT1795" s="15"/>
      <c r="AU1795" s="51">
        <f t="shared" si="949"/>
        <v>9266</v>
      </c>
      <c r="AV1795" s="51">
        <f t="shared" ca="1" si="950"/>
        <v>9346.5975775558327</v>
      </c>
      <c r="AW1795" s="51">
        <f t="shared" ca="1" si="957"/>
        <v>4719.2247726784117</v>
      </c>
      <c r="AX1795" s="15">
        <f t="shared" ca="1" si="958"/>
        <v>0</v>
      </c>
      <c r="AY1795" s="51">
        <f t="shared" ca="1" si="959"/>
        <v>0</v>
      </c>
      <c r="AZ1795" s="52">
        <f t="shared" ca="1" si="951"/>
        <v>0</v>
      </c>
      <c r="BA1795" s="52">
        <f t="shared" ca="1" si="952"/>
        <v>0</v>
      </c>
      <c r="BB1795" s="52">
        <f t="shared" si="960"/>
        <v>0</v>
      </c>
      <c r="BC1795" s="39">
        <f t="shared" si="961"/>
        <v>0</v>
      </c>
      <c r="BD1795" s="51">
        <f t="shared" ca="1" si="962"/>
        <v>0</v>
      </c>
      <c r="BE1795" s="15">
        <f t="shared" ca="1" si="963"/>
        <v>66013.614726721193</v>
      </c>
      <c r="BF1795" s="15">
        <v>-18545.259999999998</v>
      </c>
      <c r="BG1795" s="15">
        <f t="shared" ca="1" si="964"/>
        <v>1182185.1282446657</v>
      </c>
      <c r="BH1795" s="15"/>
      <c r="BI1795" s="15"/>
    </row>
    <row r="1796" spans="1:61" ht="11.25" x14ac:dyDescent="0.2">
      <c r="A1796" s="20">
        <v>70331</v>
      </c>
      <c r="B1796" s="20"/>
      <c r="C1796" s="20">
        <v>1</v>
      </c>
      <c r="D1796" s="20">
        <f t="shared" si="966"/>
        <v>7</v>
      </c>
      <c r="E1796" s="47">
        <f t="shared" si="935"/>
        <v>3</v>
      </c>
      <c r="F1796" s="47">
        <f t="shared" si="936"/>
        <v>73</v>
      </c>
      <c r="G1796" s="21" t="s">
        <v>1876</v>
      </c>
      <c r="H1796" s="29">
        <v>2056</v>
      </c>
      <c r="I1796" s="48"/>
      <c r="J1796" s="29">
        <f t="shared" si="953"/>
        <v>3314.1492537313434</v>
      </c>
      <c r="K1796" s="125">
        <v>198412.65</v>
      </c>
      <c r="L1796" s="125">
        <v>411847.06</v>
      </c>
      <c r="M1796" s="125">
        <v>0</v>
      </c>
      <c r="N1796" s="126">
        <f t="shared" si="937"/>
        <v>303477.46139999997</v>
      </c>
      <c r="O1796" s="126">
        <f t="shared" ca="1" si="938"/>
        <v>622122.7926280247</v>
      </c>
      <c r="P1796" s="126">
        <f t="shared" ca="1" si="939"/>
        <v>95594</v>
      </c>
      <c r="Q1796" s="49">
        <f t="shared" si="967"/>
        <v>1</v>
      </c>
      <c r="R1796" s="49">
        <f t="shared" si="968"/>
        <v>0</v>
      </c>
      <c r="S1796" s="49">
        <f ca="1">OFFSET(V!$B$7,D1796,Q1796)*H1796</f>
        <v>8614.6400000000012</v>
      </c>
      <c r="T1796" s="49">
        <f ca="1">IF(R1796&gt;0,OFFSET(V!$I$7,D1796,R1796)*IF(R1796=1,H1796-9300,IF(R1796=2,H1796-18000,IF(R1796=3,H1796-45000,0))),0)</f>
        <v>0</v>
      </c>
      <c r="U1796" s="49">
        <f>IF(AND(I1796=1,H1796&gt;20000,H1796&lt;=45000),H1796*V!$G$7,0)+IF(AND(I1796=1,H1796&gt;45000,H1796&lt;=50000),V!$G$7/5000*(50000-H1796)*H1796,0)</f>
        <v>0</v>
      </c>
      <c r="V1796" s="50">
        <f t="shared" ca="1" si="965"/>
        <v>8614.6400000000012</v>
      </c>
      <c r="W1796" s="51">
        <v>0</v>
      </c>
      <c r="X1796" s="51">
        <v>0</v>
      </c>
      <c r="Y1796" s="52">
        <v>0</v>
      </c>
      <c r="Z1796" s="52">
        <v>105037.54</v>
      </c>
      <c r="AA1796" s="52">
        <v>56357</v>
      </c>
      <c r="AB1796" s="138">
        <f t="shared" si="954"/>
        <v>55357</v>
      </c>
      <c r="AC1796" s="52">
        <v>102073.2089192823</v>
      </c>
      <c r="AD1796" s="138">
        <f t="shared" si="940"/>
        <v>0</v>
      </c>
      <c r="AE1796" s="138">
        <f t="shared" si="941"/>
        <v>2056</v>
      </c>
      <c r="AF1796" s="138">
        <f t="shared" si="942"/>
        <v>0</v>
      </c>
      <c r="AG1796" s="138">
        <f t="shared" si="943"/>
        <v>0</v>
      </c>
      <c r="AH1796" s="29"/>
      <c r="AI1796" s="29"/>
      <c r="AJ1796" s="15"/>
      <c r="AK1796" s="51">
        <f t="shared" ca="1" si="944"/>
        <v>1636931.9841353244</v>
      </c>
      <c r="AL1796" s="15">
        <f t="shared" ca="1" si="945"/>
        <v>1741140.6241353243</v>
      </c>
      <c r="AM1796" s="49">
        <f t="shared" ca="1" si="946"/>
        <v>9017.4770340229516</v>
      </c>
      <c r="AN1796" s="49">
        <f t="shared" ca="1" si="947"/>
        <v>0</v>
      </c>
      <c r="AO1796" s="15"/>
      <c r="AP1796" s="49">
        <f t="shared" ca="1" si="948"/>
        <v>59396.849808892068</v>
      </c>
      <c r="AQ1796" s="15">
        <f t="shared" si="955"/>
        <v>102073.2089192823</v>
      </c>
      <c r="AR1796" s="15">
        <f t="shared" si="956"/>
        <v>0</v>
      </c>
      <c r="AS1796" s="15"/>
      <c r="AT1796" s="15"/>
      <c r="AU1796" s="51">
        <f t="shared" si="949"/>
        <v>27678.5</v>
      </c>
      <c r="AV1796" s="51">
        <f t="shared" ca="1" si="950"/>
        <v>14470.33480380632</v>
      </c>
      <c r="AW1796" s="51">
        <f t="shared" ca="1" si="957"/>
        <v>0</v>
      </c>
      <c r="AX1796" s="15">
        <f t="shared" ca="1" si="958"/>
        <v>0</v>
      </c>
      <c r="AY1796" s="51">
        <f t="shared" ca="1" si="959"/>
        <v>0</v>
      </c>
      <c r="AZ1796" s="52">
        <f t="shared" ca="1" si="951"/>
        <v>0</v>
      </c>
      <c r="BA1796" s="52">
        <f t="shared" ca="1" si="952"/>
        <v>0</v>
      </c>
      <c r="BB1796" s="52">
        <f t="shared" si="960"/>
        <v>0</v>
      </c>
      <c r="BC1796" s="39">
        <f t="shared" si="961"/>
        <v>0</v>
      </c>
      <c r="BD1796" s="51">
        <f t="shared" ca="1" si="962"/>
        <v>0</v>
      </c>
      <c r="BE1796" s="15">
        <f t="shared" ca="1" si="963"/>
        <v>101545.68461269839</v>
      </c>
      <c r="BF1796" s="15">
        <v>-27835.67</v>
      </c>
      <c r="BG1796" s="15">
        <f t="shared" ca="1" si="964"/>
        <v>1823868.1157820458</v>
      </c>
      <c r="BH1796" s="15"/>
      <c r="BI1796" s="15"/>
    </row>
    <row r="1797" spans="1:61" ht="11.25" x14ac:dyDescent="0.2">
      <c r="A1797" s="20">
        <v>70332</v>
      </c>
      <c r="B1797" s="20"/>
      <c r="C1797" s="20">
        <v>1</v>
      </c>
      <c r="D1797" s="20">
        <f t="shared" si="966"/>
        <v>7</v>
      </c>
      <c r="E1797" s="47">
        <f t="shared" si="935"/>
        <v>3</v>
      </c>
      <c r="F1797" s="47">
        <f t="shared" si="936"/>
        <v>73</v>
      </c>
      <c r="G1797" s="21" t="s">
        <v>1877</v>
      </c>
      <c r="H1797" s="29">
        <v>1865</v>
      </c>
      <c r="I1797" s="48"/>
      <c r="J1797" s="29">
        <f t="shared" si="953"/>
        <v>3006.2686567164178</v>
      </c>
      <c r="K1797" s="125">
        <v>160488.85</v>
      </c>
      <c r="L1797" s="125">
        <v>244989.27</v>
      </c>
      <c r="M1797" s="125">
        <v>0</v>
      </c>
      <c r="N1797" s="126">
        <f t="shared" si="937"/>
        <v>211097.7873</v>
      </c>
      <c r="O1797" s="126">
        <f t="shared" ca="1" si="938"/>
        <v>564328.3114062578</v>
      </c>
      <c r="P1797" s="126">
        <f t="shared" ca="1" si="939"/>
        <v>105969</v>
      </c>
      <c r="Q1797" s="49">
        <f t="shared" si="967"/>
        <v>1</v>
      </c>
      <c r="R1797" s="49">
        <f t="shared" si="968"/>
        <v>0</v>
      </c>
      <c r="S1797" s="49">
        <f ca="1">OFFSET(V!$B$7,D1797,Q1797)*H1797</f>
        <v>7814.35</v>
      </c>
      <c r="T1797" s="49">
        <f ca="1">IF(R1797&gt;0,OFFSET(V!$I$7,D1797,R1797)*IF(R1797=1,H1797-9300,IF(R1797=2,H1797-18000,IF(R1797=3,H1797-45000,0))),0)</f>
        <v>0</v>
      </c>
      <c r="U1797" s="49">
        <f>IF(AND(I1797=1,H1797&gt;20000,H1797&lt;=45000),H1797*V!$G$7,0)+IF(AND(I1797=1,H1797&gt;45000,H1797&lt;=50000),V!$G$7/5000*(50000-H1797)*H1797,0)</f>
        <v>0</v>
      </c>
      <c r="V1797" s="50">
        <f t="shared" ca="1" si="965"/>
        <v>7814.35</v>
      </c>
      <c r="W1797" s="51">
        <v>0</v>
      </c>
      <c r="X1797" s="51">
        <v>0</v>
      </c>
      <c r="Y1797" s="52">
        <v>0</v>
      </c>
      <c r="Z1797" s="52">
        <v>73330.89</v>
      </c>
      <c r="AA1797" s="52">
        <v>79324</v>
      </c>
      <c r="AB1797" s="138">
        <f t="shared" si="954"/>
        <v>78324</v>
      </c>
      <c r="AC1797" s="52">
        <v>71261.372412252895</v>
      </c>
      <c r="AD1797" s="138">
        <f t="shared" si="940"/>
        <v>0</v>
      </c>
      <c r="AE1797" s="138">
        <f t="shared" si="941"/>
        <v>1865</v>
      </c>
      <c r="AF1797" s="138">
        <f t="shared" si="942"/>
        <v>0</v>
      </c>
      <c r="AG1797" s="138">
        <f t="shared" si="943"/>
        <v>0</v>
      </c>
      <c r="AH1797" s="29"/>
      <c r="AI1797" s="29"/>
      <c r="AJ1797" s="15"/>
      <c r="AK1797" s="51">
        <f t="shared" ca="1" si="944"/>
        <v>1484862.9136246983</v>
      </c>
      <c r="AL1797" s="15">
        <f t="shared" ca="1" si="945"/>
        <v>1598646.2636246984</v>
      </c>
      <c r="AM1797" s="49">
        <f t="shared" ca="1" si="946"/>
        <v>8179.7639438000024</v>
      </c>
      <c r="AN1797" s="49">
        <f t="shared" ca="1" si="947"/>
        <v>0</v>
      </c>
      <c r="AO1797" s="15"/>
      <c r="AP1797" s="49">
        <f t="shared" ca="1" si="948"/>
        <v>41467.30644760326</v>
      </c>
      <c r="AQ1797" s="15">
        <f t="shared" si="955"/>
        <v>71261.372412252895</v>
      </c>
      <c r="AR1797" s="15">
        <f t="shared" si="956"/>
        <v>0</v>
      </c>
      <c r="AS1797" s="15"/>
      <c r="AT1797" s="15"/>
      <c r="AU1797" s="51">
        <f t="shared" si="949"/>
        <v>39162</v>
      </c>
      <c r="AV1797" s="51">
        <f t="shared" ca="1" si="950"/>
        <v>13126.057591974119</v>
      </c>
      <c r="AW1797" s="51">
        <f t="shared" ca="1" si="957"/>
        <v>0</v>
      </c>
      <c r="AX1797" s="15">
        <f t="shared" ca="1" si="958"/>
        <v>22493.991627324489</v>
      </c>
      <c r="AY1797" s="51">
        <f t="shared" ca="1" si="959"/>
        <v>-2041.5166018407504</v>
      </c>
      <c r="AZ1797" s="52">
        <f t="shared" ca="1" si="951"/>
        <v>0</v>
      </c>
      <c r="BA1797" s="52">
        <f t="shared" ca="1" si="952"/>
        <v>0</v>
      </c>
      <c r="BB1797" s="52">
        <f t="shared" si="960"/>
        <v>0</v>
      </c>
      <c r="BC1797" s="39">
        <f t="shared" si="961"/>
        <v>0</v>
      </c>
      <c r="BD1797" s="51">
        <f t="shared" ca="1" si="962"/>
        <v>0</v>
      </c>
      <c r="BE1797" s="15">
        <f t="shared" ca="1" si="963"/>
        <v>91713.847437736636</v>
      </c>
      <c r="BF1797" s="15">
        <v>-25160.05</v>
      </c>
      <c r="BG1797" s="15">
        <f t="shared" ca="1" si="964"/>
        <v>1673379.8250062349</v>
      </c>
      <c r="BH1797" s="15"/>
      <c r="BI1797" s="15"/>
    </row>
    <row r="1798" spans="1:61" ht="11.25" x14ac:dyDescent="0.2">
      <c r="A1798" s="20">
        <v>70333</v>
      </c>
      <c r="B1798" s="20"/>
      <c r="C1798" s="20">
        <v>1</v>
      </c>
      <c r="D1798" s="20">
        <f t="shared" si="966"/>
        <v>7</v>
      </c>
      <c r="E1798" s="47">
        <f t="shared" si="935"/>
        <v>3</v>
      </c>
      <c r="F1798" s="47">
        <f t="shared" si="936"/>
        <v>73</v>
      </c>
      <c r="G1798" s="21" t="s">
        <v>1878</v>
      </c>
      <c r="H1798" s="29">
        <v>1972</v>
      </c>
      <c r="I1798" s="48"/>
      <c r="J1798" s="29">
        <f t="shared" si="953"/>
        <v>3178.7462686567164</v>
      </c>
      <c r="K1798" s="125">
        <v>101613.65</v>
      </c>
      <c r="L1798" s="125">
        <v>303431.33</v>
      </c>
      <c r="M1798" s="125">
        <v>0</v>
      </c>
      <c r="N1798" s="126">
        <f t="shared" si="937"/>
        <v>191500.04670000001</v>
      </c>
      <c r="O1798" s="126">
        <f t="shared" ca="1" si="938"/>
        <v>596705.32444672415</v>
      </c>
      <c r="P1798" s="126">
        <f t="shared" ca="1" si="939"/>
        <v>121562</v>
      </c>
      <c r="Q1798" s="49">
        <f t="shared" si="967"/>
        <v>1</v>
      </c>
      <c r="R1798" s="49">
        <f t="shared" si="968"/>
        <v>0</v>
      </c>
      <c r="S1798" s="49">
        <f ca="1">OFFSET(V!$B$7,D1798,Q1798)*H1798</f>
        <v>8262.68</v>
      </c>
      <c r="T1798" s="49">
        <f ca="1">IF(R1798&gt;0,OFFSET(V!$I$7,D1798,R1798)*IF(R1798=1,H1798-9300,IF(R1798=2,H1798-18000,IF(R1798=3,H1798-45000,0))),0)</f>
        <v>0</v>
      </c>
      <c r="U1798" s="49">
        <f>IF(AND(I1798=1,H1798&gt;20000,H1798&lt;=45000),H1798*V!$G$7,0)+IF(AND(I1798=1,H1798&gt;45000,H1798&lt;=50000),V!$G$7/5000*(50000-H1798)*H1798,0)</f>
        <v>0</v>
      </c>
      <c r="V1798" s="50">
        <f t="shared" ca="1" si="965"/>
        <v>8262.68</v>
      </c>
      <c r="W1798" s="51">
        <v>0</v>
      </c>
      <c r="X1798" s="51">
        <v>0</v>
      </c>
      <c r="Y1798" s="52">
        <v>0</v>
      </c>
      <c r="Z1798" s="52">
        <v>30329.57</v>
      </c>
      <c r="AA1798" s="52">
        <v>10723</v>
      </c>
      <c r="AB1798" s="138">
        <f t="shared" si="954"/>
        <v>9723</v>
      </c>
      <c r="AC1798" s="52">
        <v>29473.619955703427</v>
      </c>
      <c r="AD1798" s="138">
        <f t="shared" si="940"/>
        <v>0</v>
      </c>
      <c r="AE1798" s="138">
        <f t="shared" si="941"/>
        <v>1972</v>
      </c>
      <c r="AF1798" s="138">
        <f t="shared" si="942"/>
        <v>0</v>
      </c>
      <c r="AG1798" s="138">
        <f t="shared" si="943"/>
        <v>0</v>
      </c>
      <c r="AH1798" s="29"/>
      <c r="AI1798" s="29"/>
      <c r="AJ1798" s="15"/>
      <c r="AK1798" s="51">
        <f t="shared" ca="1" si="944"/>
        <v>1570053.4400364105</v>
      </c>
      <c r="AL1798" s="15">
        <f t="shared" ca="1" si="945"/>
        <v>1699878.1200364104</v>
      </c>
      <c r="AM1798" s="49">
        <f t="shared" ca="1" si="946"/>
        <v>8649.0587116212355</v>
      </c>
      <c r="AN1798" s="49">
        <f t="shared" ca="1" si="947"/>
        <v>0</v>
      </c>
      <c r="AO1798" s="15"/>
      <c r="AP1798" s="49">
        <f t="shared" ca="1" si="948"/>
        <v>17150.829256457058</v>
      </c>
      <c r="AQ1798" s="15">
        <f t="shared" si="955"/>
        <v>29473.619955703427</v>
      </c>
      <c r="AR1798" s="15">
        <f t="shared" si="956"/>
        <v>0</v>
      </c>
      <c r="AS1798" s="15"/>
      <c r="AT1798" s="15"/>
      <c r="AU1798" s="51">
        <f t="shared" si="949"/>
        <v>4861.5</v>
      </c>
      <c r="AV1798" s="51">
        <f t="shared" ca="1" si="950"/>
        <v>13879.134354623571</v>
      </c>
      <c r="AW1798" s="51">
        <f t="shared" ca="1" si="957"/>
        <v>0</v>
      </c>
      <c r="AX1798" s="15">
        <f t="shared" ca="1" si="958"/>
        <v>6417.8436553772044</v>
      </c>
      <c r="AY1798" s="51">
        <f t="shared" ca="1" si="959"/>
        <v>-582.47262591469644</v>
      </c>
      <c r="AZ1798" s="52">
        <f t="shared" ca="1" si="951"/>
        <v>0</v>
      </c>
      <c r="BA1798" s="52">
        <f t="shared" ca="1" si="952"/>
        <v>0</v>
      </c>
      <c r="BB1798" s="52">
        <f t="shared" si="960"/>
        <v>0</v>
      </c>
      <c r="BC1798" s="39">
        <f t="shared" si="961"/>
        <v>0</v>
      </c>
      <c r="BD1798" s="51">
        <f t="shared" ca="1" si="962"/>
        <v>0</v>
      </c>
      <c r="BE1798" s="15">
        <f t="shared" ca="1" si="963"/>
        <v>35308.990985165932</v>
      </c>
      <c r="BF1798" s="15">
        <v>-25779.37</v>
      </c>
      <c r="BG1798" s="15">
        <f t="shared" ca="1" si="964"/>
        <v>1718056.7997331973</v>
      </c>
      <c r="BH1798" s="15"/>
      <c r="BI1798" s="15"/>
    </row>
    <row r="1799" spans="1:61" ht="11.25" x14ac:dyDescent="0.2">
      <c r="A1799" s="20">
        <v>70334</v>
      </c>
      <c r="B1799" s="20"/>
      <c r="C1799" s="20">
        <v>1</v>
      </c>
      <c r="D1799" s="20">
        <f t="shared" si="966"/>
        <v>7</v>
      </c>
      <c r="E1799" s="47">
        <f t="shared" si="935"/>
        <v>4</v>
      </c>
      <c r="F1799" s="47">
        <f t="shared" si="936"/>
        <v>74</v>
      </c>
      <c r="G1799" s="21" t="s">
        <v>1879</v>
      </c>
      <c r="H1799" s="29">
        <v>4612</v>
      </c>
      <c r="I1799" s="48"/>
      <c r="J1799" s="29">
        <f t="shared" si="953"/>
        <v>7434.2686567164183</v>
      </c>
      <c r="K1799" s="125">
        <v>487553.25</v>
      </c>
      <c r="L1799" s="125">
        <v>1072697.5</v>
      </c>
      <c r="M1799" s="125">
        <v>0</v>
      </c>
      <c r="N1799" s="126">
        <f t="shared" si="937"/>
        <v>769390.36499999999</v>
      </c>
      <c r="O1799" s="126">
        <f t="shared" ca="1" si="938"/>
        <v>1395540.0387161723</v>
      </c>
      <c r="P1799" s="126">
        <f t="shared" ca="1" si="939"/>
        <v>187845</v>
      </c>
      <c r="Q1799" s="49">
        <f t="shared" si="967"/>
        <v>1</v>
      </c>
      <c r="R1799" s="49">
        <f t="shared" si="968"/>
        <v>0</v>
      </c>
      <c r="S1799" s="49">
        <f ca="1">OFFSET(V!$B$7,D1799,Q1799)*H1799</f>
        <v>19324.280000000002</v>
      </c>
      <c r="T1799" s="49">
        <f ca="1">IF(R1799&gt;0,OFFSET(V!$I$7,D1799,R1799)*IF(R1799=1,H1799-9300,IF(R1799=2,H1799-18000,IF(R1799=3,H1799-45000,0))),0)</f>
        <v>0</v>
      </c>
      <c r="U1799" s="49">
        <f>IF(AND(I1799=1,H1799&gt;20000,H1799&lt;=45000),H1799*V!$G$7,0)+IF(AND(I1799=1,H1799&gt;45000,H1799&lt;=50000),V!$G$7/5000*(50000-H1799)*H1799,0)</f>
        <v>0</v>
      </c>
      <c r="V1799" s="50">
        <f t="shared" ca="1" si="965"/>
        <v>19324.280000000002</v>
      </c>
      <c r="W1799" s="51">
        <v>20735.91</v>
      </c>
      <c r="X1799" s="51">
        <v>0</v>
      </c>
      <c r="Y1799" s="52">
        <v>0</v>
      </c>
      <c r="Z1799" s="52">
        <v>1095467.1000000001</v>
      </c>
      <c r="AA1799" s="52">
        <v>1204662</v>
      </c>
      <c r="AB1799" s="138">
        <f t="shared" si="954"/>
        <v>1203662</v>
      </c>
      <c r="AC1799" s="52">
        <v>1064551.2277086871</v>
      </c>
      <c r="AD1799" s="138">
        <f t="shared" si="940"/>
        <v>0</v>
      </c>
      <c r="AE1799" s="138">
        <f t="shared" si="941"/>
        <v>4612</v>
      </c>
      <c r="AF1799" s="138">
        <f t="shared" si="942"/>
        <v>0</v>
      </c>
      <c r="AG1799" s="138">
        <f t="shared" si="943"/>
        <v>0</v>
      </c>
      <c r="AH1799" s="29"/>
      <c r="AI1799" s="29"/>
      <c r="AJ1799" s="15"/>
      <c r="AK1799" s="51">
        <f t="shared" ca="1" si="944"/>
        <v>3671950.5402879943</v>
      </c>
      <c r="AL1799" s="15">
        <f t="shared" ca="1" si="945"/>
        <v>3899855.7302879943</v>
      </c>
      <c r="AM1799" s="49">
        <f t="shared" ca="1" si="946"/>
        <v>20227.920272818021</v>
      </c>
      <c r="AN1799" s="49">
        <f t="shared" ca="1" si="947"/>
        <v>0</v>
      </c>
      <c r="AO1799" s="15"/>
      <c r="AP1799" s="49">
        <f t="shared" ca="1" si="948"/>
        <v>619467.04777437239</v>
      </c>
      <c r="AQ1799" s="15">
        <f t="shared" si="955"/>
        <v>1064551.2277086871</v>
      </c>
      <c r="AR1799" s="15">
        <f t="shared" si="956"/>
        <v>0</v>
      </c>
      <c r="AS1799" s="15"/>
      <c r="AT1799" s="15"/>
      <c r="AU1799" s="51">
        <f t="shared" si="949"/>
        <v>601831</v>
      </c>
      <c r="AV1799" s="51">
        <f t="shared" ca="1" si="950"/>
        <v>32459.719900367098</v>
      </c>
      <c r="AW1799" s="51">
        <f t="shared" ca="1" si="957"/>
        <v>0</v>
      </c>
      <c r="AX1799" s="15">
        <f t="shared" ca="1" si="958"/>
        <v>189206.5399660524</v>
      </c>
      <c r="AY1799" s="51">
        <f t="shared" ca="1" si="959"/>
        <v>-17172.065274903165</v>
      </c>
      <c r="AZ1799" s="52">
        <f t="shared" ca="1" si="951"/>
        <v>0</v>
      </c>
      <c r="BA1799" s="52">
        <f t="shared" ca="1" si="952"/>
        <v>0</v>
      </c>
      <c r="BB1799" s="52">
        <f t="shared" si="960"/>
        <v>0</v>
      </c>
      <c r="BC1799" s="39">
        <f t="shared" si="961"/>
        <v>0</v>
      </c>
      <c r="BD1799" s="51">
        <f t="shared" ca="1" si="962"/>
        <v>0</v>
      </c>
      <c r="BE1799" s="15">
        <f t="shared" ca="1" si="963"/>
        <v>1236585.7023998364</v>
      </c>
      <c r="BF1799" s="15">
        <v>-71826.33</v>
      </c>
      <c r="BG1799" s="15">
        <f t="shared" ca="1" si="964"/>
        <v>5084843.0229606479</v>
      </c>
      <c r="BH1799" s="15"/>
      <c r="BI1799" s="15"/>
    </row>
    <row r="1800" spans="1:61" ht="11.25" x14ac:dyDescent="0.2">
      <c r="A1800" s="20">
        <v>70335</v>
      </c>
      <c r="B1800" s="20"/>
      <c r="C1800" s="20">
        <v>1</v>
      </c>
      <c r="D1800" s="20">
        <f t="shared" si="966"/>
        <v>7</v>
      </c>
      <c r="E1800" s="47">
        <f t="shared" si="935"/>
        <v>3</v>
      </c>
      <c r="F1800" s="47">
        <f t="shared" si="936"/>
        <v>73</v>
      </c>
      <c r="G1800" s="21" t="s">
        <v>1880</v>
      </c>
      <c r="H1800" s="29">
        <v>1691</v>
      </c>
      <c r="I1800" s="48"/>
      <c r="J1800" s="29">
        <f t="shared" si="953"/>
        <v>2725.7910447761192</v>
      </c>
      <c r="K1800" s="125">
        <v>101016.65</v>
      </c>
      <c r="L1800" s="125">
        <v>331573.44</v>
      </c>
      <c r="M1800" s="125">
        <v>0</v>
      </c>
      <c r="N1800" s="126">
        <f t="shared" si="937"/>
        <v>202045.62959999999</v>
      </c>
      <c r="O1800" s="126">
        <f t="shared" ca="1" si="938"/>
        <v>511677.8416021351</v>
      </c>
      <c r="P1800" s="126">
        <f t="shared" ca="1" si="939"/>
        <v>92890</v>
      </c>
      <c r="Q1800" s="49">
        <f t="shared" si="967"/>
        <v>1</v>
      </c>
      <c r="R1800" s="49">
        <f t="shared" si="968"/>
        <v>0</v>
      </c>
      <c r="S1800" s="49">
        <f ca="1">OFFSET(V!$B$7,D1800,Q1800)*H1800</f>
        <v>7085.2900000000009</v>
      </c>
      <c r="T1800" s="49">
        <f ca="1">IF(R1800&gt;0,OFFSET(V!$I$7,D1800,R1800)*IF(R1800=1,H1800-9300,IF(R1800=2,H1800-18000,IF(R1800=3,H1800-45000,0))),0)</f>
        <v>0</v>
      </c>
      <c r="U1800" s="49">
        <f>IF(AND(I1800=1,H1800&gt;20000,H1800&lt;=45000),H1800*V!$G$7,0)+IF(AND(I1800=1,H1800&gt;45000,H1800&lt;=50000),V!$G$7/5000*(50000-H1800)*H1800,0)</f>
        <v>0</v>
      </c>
      <c r="V1800" s="50">
        <f t="shared" ca="1" si="965"/>
        <v>7085.2900000000009</v>
      </c>
      <c r="W1800" s="51">
        <v>0</v>
      </c>
      <c r="X1800" s="51">
        <v>0</v>
      </c>
      <c r="Y1800" s="52">
        <v>0</v>
      </c>
      <c r="Z1800" s="52">
        <v>31755.78</v>
      </c>
      <c r="AA1800" s="52">
        <v>2947</v>
      </c>
      <c r="AB1800" s="138">
        <f t="shared" si="954"/>
        <v>1947</v>
      </c>
      <c r="AC1800" s="52">
        <v>30859.579978117981</v>
      </c>
      <c r="AD1800" s="138">
        <f t="shared" si="940"/>
        <v>0</v>
      </c>
      <c r="AE1800" s="138">
        <f t="shared" si="941"/>
        <v>1691</v>
      </c>
      <c r="AF1800" s="138">
        <f t="shared" si="942"/>
        <v>0</v>
      </c>
      <c r="AG1800" s="138">
        <f t="shared" si="943"/>
        <v>0</v>
      </c>
      <c r="AH1800" s="29"/>
      <c r="AI1800" s="29"/>
      <c r="AJ1800" s="15"/>
      <c r="AK1800" s="51">
        <f t="shared" ca="1" si="944"/>
        <v>1346328.7865626621</v>
      </c>
      <c r="AL1800" s="15">
        <f t="shared" ca="1" si="945"/>
        <v>1446304.0765626621</v>
      </c>
      <c r="AM1800" s="49">
        <f t="shared" ca="1" si="946"/>
        <v>7416.6117045393048</v>
      </c>
      <c r="AN1800" s="49">
        <f t="shared" ca="1" si="947"/>
        <v>0</v>
      </c>
      <c r="AO1800" s="15"/>
      <c r="AP1800" s="49">
        <f t="shared" ca="1" si="948"/>
        <v>17957.325497381396</v>
      </c>
      <c r="AQ1800" s="15">
        <f t="shared" si="955"/>
        <v>30859.579978117981</v>
      </c>
      <c r="AR1800" s="15">
        <f t="shared" si="956"/>
        <v>0</v>
      </c>
      <c r="AS1800" s="15"/>
      <c r="AT1800" s="15"/>
      <c r="AU1800" s="51">
        <f t="shared" si="949"/>
        <v>973.5</v>
      </c>
      <c r="AV1800" s="51">
        <f t="shared" ca="1" si="950"/>
        <v>11901.428090095567</v>
      </c>
      <c r="AW1800" s="51">
        <f t="shared" ca="1" si="957"/>
        <v>0</v>
      </c>
      <c r="AX1800" s="15">
        <f t="shared" ca="1" si="958"/>
        <v>0</v>
      </c>
      <c r="AY1800" s="51">
        <f t="shared" ca="1" si="959"/>
        <v>0</v>
      </c>
      <c r="AZ1800" s="52">
        <f t="shared" ca="1" si="951"/>
        <v>0</v>
      </c>
      <c r="BA1800" s="52">
        <f t="shared" ca="1" si="952"/>
        <v>0</v>
      </c>
      <c r="BB1800" s="52">
        <f t="shared" si="960"/>
        <v>0</v>
      </c>
      <c r="BC1800" s="39">
        <f t="shared" si="961"/>
        <v>0</v>
      </c>
      <c r="BD1800" s="51">
        <f t="shared" ca="1" si="962"/>
        <v>0</v>
      </c>
      <c r="BE1800" s="15">
        <f t="shared" ca="1" si="963"/>
        <v>30832.253587476964</v>
      </c>
      <c r="BF1800" s="15">
        <v>-22621.54</v>
      </c>
      <c r="BG1800" s="15">
        <f t="shared" ca="1" si="964"/>
        <v>1461931.4018546783</v>
      </c>
      <c r="BH1800" s="15"/>
      <c r="BI1800" s="15"/>
    </row>
    <row r="1801" spans="1:61" ht="11.25" x14ac:dyDescent="0.2">
      <c r="A1801" s="20">
        <v>70336</v>
      </c>
      <c r="B1801" s="20"/>
      <c r="C1801" s="20">
        <v>1</v>
      </c>
      <c r="D1801" s="20">
        <f t="shared" si="966"/>
        <v>7</v>
      </c>
      <c r="E1801" s="47">
        <f t="shared" si="935"/>
        <v>1</v>
      </c>
      <c r="F1801" s="47">
        <f t="shared" si="936"/>
        <v>71</v>
      </c>
      <c r="G1801" s="21" t="s">
        <v>1881</v>
      </c>
      <c r="H1801" s="29">
        <v>363</v>
      </c>
      <c r="I1801" s="48"/>
      <c r="J1801" s="29">
        <f t="shared" si="953"/>
        <v>585.1343283582089</v>
      </c>
      <c r="K1801" s="125">
        <v>22819.1</v>
      </c>
      <c r="L1801" s="125">
        <v>13556.95</v>
      </c>
      <c r="M1801" s="125">
        <v>0</v>
      </c>
      <c r="N1801" s="126">
        <f t="shared" si="937"/>
        <v>21716.962499999998</v>
      </c>
      <c r="O1801" s="126">
        <f t="shared" ca="1" si="938"/>
        <v>109839.7732120491</v>
      </c>
      <c r="P1801" s="126">
        <f t="shared" ca="1" si="939"/>
        <v>26437</v>
      </c>
      <c r="Q1801" s="49">
        <f t="shared" si="967"/>
        <v>1</v>
      </c>
      <c r="R1801" s="49">
        <f t="shared" si="968"/>
        <v>0</v>
      </c>
      <c r="S1801" s="49">
        <f ca="1">OFFSET(V!$B$7,D1801,Q1801)*H1801</f>
        <v>1520.9700000000003</v>
      </c>
      <c r="T1801" s="49">
        <f ca="1">IF(R1801&gt;0,OFFSET(V!$I$7,D1801,R1801)*IF(R1801=1,H1801-9300,IF(R1801=2,H1801-18000,IF(R1801=3,H1801-45000,0))),0)</f>
        <v>0</v>
      </c>
      <c r="U1801" s="49">
        <f>IF(AND(I1801=1,H1801&gt;20000,H1801&lt;=45000),H1801*V!$G$7,0)+IF(AND(I1801=1,H1801&gt;45000,H1801&lt;=50000),V!$G$7/5000*(50000-H1801)*H1801,0)</f>
        <v>0</v>
      </c>
      <c r="V1801" s="50">
        <f t="shared" ca="1" si="965"/>
        <v>1520.9700000000003</v>
      </c>
      <c r="W1801" s="51">
        <v>0</v>
      </c>
      <c r="X1801" s="51">
        <v>0</v>
      </c>
      <c r="Y1801" s="52">
        <v>0</v>
      </c>
      <c r="Z1801" s="52">
        <v>30931.38</v>
      </c>
      <c r="AA1801" s="52">
        <v>22951</v>
      </c>
      <c r="AB1801" s="138">
        <f t="shared" si="954"/>
        <v>21951</v>
      </c>
      <c r="AC1801" s="52">
        <v>30058.445893741518</v>
      </c>
      <c r="AD1801" s="138">
        <f t="shared" si="940"/>
        <v>0</v>
      </c>
      <c r="AE1801" s="138">
        <f t="shared" si="941"/>
        <v>363</v>
      </c>
      <c r="AF1801" s="138">
        <f t="shared" si="942"/>
        <v>0</v>
      </c>
      <c r="AG1801" s="138">
        <f t="shared" si="943"/>
        <v>0</v>
      </c>
      <c r="AH1801" s="29"/>
      <c r="AI1801" s="29"/>
      <c r="AJ1801" s="15"/>
      <c r="AK1801" s="51">
        <f t="shared" ca="1" si="944"/>
        <v>289010.85128459276</v>
      </c>
      <c r="AL1801" s="15">
        <f t="shared" ca="1" si="945"/>
        <v>316968.82128459273</v>
      </c>
      <c r="AM1801" s="49">
        <f t="shared" ca="1" si="946"/>
        <v>1592.093464664558</v>
      </c>
      <c r="AN1801" s="49">
        <f t="shared" ca="1" si="947"/>
        <v>0</v>
      </c>
      <c r="AO1801" s="15"/>
      <c r="AP1801" s="49">
        <f t="shared" ca="1" si="948"/>
        <v>17491.142045422694</v>
      </c>
      <c r="AQ1801" s="15">
        <f t="shared" si="955"/>
        <v>30058.445893741518</v>
      </c>
      <c r="AR1801" s="15">
        <f t="shared" si="956"/>
        <v>0</v>
      </c>
      <c r="AS1801" s="15"/>
      <c r="AT1801" s="15"/>
      <c r="AU1801" s="51">
        <f t="shared" si="949"/>
        <v>10975.5</v>
      </c>
      <c r="AV1801" s="51">
        <f t="shared" ca="1" si="950"/>
        <v>2554.8305125397346</v>
      </c>
      <c r="AW1801" s="51">
        <f t="shared" ca="1" si="957"/>
        <v>0</v>
      </c>
      <c r="AX1801" s="15">
        <f t="shared" ca="1" si="958"/>
        <v>963.02666422090988</v>
      </c>
      <c r="AY1801" s="51">
        <f t="shared" ca="1" si="959"/>
        <v>-87.402669814906119</v>
      </c>
      <c r="AZ1801" s="52">
        <f t="shared" ca="1" si="951"/>
        <v>0</v>
      </c>
      <c r="BA1801" s="52">
        <f t="shared" ca="1" si="952"/>
        <v>0</v>
      </c>
      <c r="BB1801" s="52">
        <f t="shared" si="960"/>
        <v>0</v>
      </c>
      <c r="BC1801" s="39">
        <f t="shared" si="961"/>
        <v>0</v>
      </c>
      <c r="BD1801" s="51">
        <f t="shared" ca="1" si="962"/>
        <v>0</v>
      </c>
      <c r="BE1801" s="15">
        <f t="shared" ca="1" si="963"/>
        <v>30934.069888147522</v>
      </c>
      <c r="BF1801" s="15">
        <v>-4697.8999999999996</v>
      </c>
      <c r="BG1801" s="15">
        <f t="shared" ca="1" si="964"/>
        <v>344797.08463740477</v>
      </c>
      <c r="BH1801" s="15"/>
      <c r="BI1801" s="15"/>
    </row>
    <row r="1802" spans="1:61" ht="11.25" x14ac:dyDescent="0.2">
      <c r="A1802" s="20">
        <v>70337</v>
      </c>
      <c r="B1802" s="20"/>
      <c r="C1802" s="20">
        <v>1</v>
      </c>
      <c r="D1802" s="20">
        <f t="shared" si="966"/>
        <v>7</v>
      </c>
      <c r="E1802" s="47">
        <f t="shared" si="935"/>
        <v>4</v>
      </c>
      <c r="F1802" s="47">
        <f t="shared" si="936"/>
        <v>74</v>
      </c>
      <c r="G1802" s="21" t="s">
        <v>1882</v>
      </c>
      <c r="H1802" s="29">
        <v>2896</v>
      </c>
      <c r="I1802" s="48"/>
      <c r="J1802" s="29">
        <f t="shared" si="953"/>
        <v>4668.1791044776119</v>
      </c>
      <c r="K1802" s="125">
        <v>152484.79999999999</v>
      </c>
      <c r="L1802" s="125">
        <v>155489.41</v>
      </c>
      <c r="M1802" s="125">
        <v>56403</v>
      </c>
      <c r="N1802" s="126">
        <f t="shared" si="937"/>
        <v>226832.92589999997</v>
      </c>
      <c r="O1802" s="126">
        <f t="shared" ca="1" si="938"/>
        <v>876297.47444103088</v>
      </c>
      <c r="P1802" s="126">
        <f t="shared" ca="1" si="939"/>
        <v>194839</v>
      </c>
      <c r="Q1802" s="49">
        <f t="shared" si="967"/>
        <v>1</v>
      </c>
      <c r="R1802" s="49">
        <f t="shared" si="968"/>
        <v>0</v>
      </c>
      <c r="S1802" s="49">
        <f ca="1">OFFSET(V!$B$7,D1802,Q1802)*H1802</f>
        <v>12134.240000000002</v>
      </c>
      <c r="T1802" s="49">
        <f ca="1">IF(R1802&gt;0,OFFSET(V!$I$7,D1802,R1802)*IF(R1802=1,H1802-9300,IF(R1802=2,H1802-18000,IF(R1802=3,H1802-45000,0))),0)</f>
        <v>0</v>
      </c>
      <c r="U1802" s="49">
        <f>IF(AND(I1802=1,H1802&gt;20000,H1802&lt;=45000),H1802*V!$G$7,0)+IF(AND(I1802=1,H1802&gt;45000,H1802&lt;=50000),V!$G$7/5000*(50000-H1802)*H1802,0)</f>
        <v>0</v>
      </c>
      <c r="V1802" s="50">
        <f t="shared" ca="1" si="965"/>
        <v>12134.240000000002</v>
      </c>
      <c r="W1802" s="51">
        <v>12990.48</v>
      </c>
      <c r="X1802" s="51">
        <v>0</v>
      </c>
      <c r="Y1802" s="52">
        <v>0</v>
      </c>
      <c r="Z1802" s="52">
        <v>66837.350000000006</v>
      </c>
      <c r="AA1802" s="52">
        <v>53456</v>
      </c>
      <c r="AB1802" s="138">
        <f t="shared" si="954"/>
        <v>52456</v>
      </c>
      <c r="AC1802" s="52">
        <v>64951.090725860427</v>
      </c>
      <c r="AD1802" s="138">
        <f t="shared" si="940"/>
        <v>0</v>
      </c>
      <c r="AE1802" s="138">
        <f t="shared" si="941"/>
        <v>2896</v>
      </c>
      <c r="AF1802" s="138">
        <f t="shared" si="942"/>
        <v>0</v>
      </c>
      <c r="AG1802" s="138">
        <f t="shared" si="943"/>
        <v>0</v>
      </c>
      <c r="AH1802" s="29"/>
      <c r="AI1802" s="29"/>
      <c r="AJ1802" s="15"/>
      <c r="AK1802" s="51">
        <f t="shared" ca="1" si="944"/>
        <v>2305717.4251244646</v>
      </c>
      <c r="AL1802" s="15">
        <f t="shared" ca="1" si="945"/>
        <v>2525681.1451244648</v>
      </c>
      <c r="AM1802" s="49">
        <f t="shared" ca="1" si="946"/>
        <v>12701.66025804011</v>
      </c>
      <c r="AN1802" s="49">
        <f t="shared" ca="1" si="947"/>
        <v>0</v>
      </c>
      <c r="AO1802" s="15"/>
      <c r="AP1802" s="49">
        <f t="shared" ca="1" si="948"/>
        <v>37795.325743294758</v>
      </c>
      <c r="AQ1802" s="15">
        <f t="shared" si="955"/>
        <v>64951.090725860427</v>
      </c>
      <c r="AR1802" s="15">
        <f t="shared" si="956"/>
        <v>0</v>
      </c>
      <c r="AS1802" s="15"/>
      <c r="AT1802" s="15"/>
      <c r="AU1802" s="51">
        <f t="shared" si="949"/>
        <v>26228</v>
      </c>
      <c r="AV1802" s="51">
        <f t="shared" ca="1" si="950"/>
        <v>20382.339295633807</v>
      </c>
      <c r="AW1802" s="51">
        <f t="shared" ca="1" si="957"/>
        <v>0</v>
      </c>
      <c r="AX1802" s="15">
        <f t="shared" ca="1" si="958"/>
        <v>19454.574313068137</v>
      </c>
      <c r="AY1802" s="51">
        <f t="shared" ca="1" si="959"/>
        <v>-1765.6642315820611</v>
      </c>
      <c r="AZ1802" s="52">
        <f t="shared" ca="1" si="951"/>
        <v>0</v>
      </c>
      <c r="BA1802" s="52">
        <f t="shared" ca="1" si="952"/>
        <v>0</v>
      </c>
      <c r="BB1802" s="52">
        <f t="shared" si="960"/>
        <v>0</v>
      </c>
      <c r="BC1802" s="39">
        <f t="shared" si="961"/>
        <v>0</v>
      </c>
      <c r="BD1802" s="51">
        <f t="shared" ca="1" si="962"/>
        <v>0</v>
      </c>
      <c r="BE1802" s="15">
        <f t="shared" ca="1" si="963"/>
        <v>82640.0008073465</v>
      </c>
      <c r="BF1802" s="15">
        <v>-36385.15</v>
      </c>
      <c r="BG1802" s="15">
        <f t="shared" ca="1" si="964"/>
        <v>2584637.6561898515</v>
      </c>
      <c r="BH1802" s="15"/>
      <c r="BI1802" s="15"/>
    </row>
    <row r="1803" spans="1:61" ht="11.25" x14ac:dyDescent="0.2">
      <c r="A1803" s="20">
        <v>70338</v>
      </c>
      <c r="B1803" s="20"/>
      <c r="C1803" s="20">
        <v>1</v>
      </c>
      <c r="D1803" s="20">
        <f t="shared" si="966"/>
        <v>7</v>
      </c>
      <c r="E1803" s="47">
        <f t="shared" si="935"/>
        <v>2</v>
      </c>
      <c r="F1803" s="47">
        <f t="shared" si="936"/>
        <v>72</v>
      </c>
      <c r="G1803" s="21" t="s">
        <v>1883</v>
      </c>
      <c r="H1803" s="29">
        <v>962</v>
      </c>
      <c r="I1803" s="48"/>
      <c r="J1803" s="29">
        <f t="shared" si="953"/>
        <v>1550.686567164179</v>
      </c>
      <c r="K1803" s="125">
        <v>74200.850000000006</v>
      </c>
      <c r="L1803" s="125">
        <v>151791.06</v>
      </c>
      <c r="M1803" s="125">
        <v>0</v>
      </c>
      <c r="N1803" s="126">
        <f t="shared" si="937"/>
        <v>112623.1254</v>
      </c>
      <c r="O1803" s="126">
        <f t="shared" ca="1" si="938"/>
        <v>291090.52845727612</v>
      </c>
      <c r="P1803" s="126">
        <f t="shared" ca="1" si="939"/>
        <v>53540</v>
      </c>
      <c r="Q1803" s="49">
        <f t="shared" si="967"/>
        <v>1</v>
      </c>
      <c r="R1803" s="49">
        <f t="shared" si="968"/>
        <v>0</v>
      </c>
      <c r="S1803" s="49">
        <f ca="1">OFFSET(V!$B$7,D1803,Q1803)*H1803</f>
        <v>4030.78</v>
      </c>
      <c r="T1803" s="49">
        <f ca="1">IF(R1803&gt;0,OFFSET(V!$I$7,D1803,R1803)*IF(R1803=1,H1803-9300,IF(R1803=2,H1803-18000,IF(R1803=3,H1803-45000,0))),0)</f>
        <v>0</v>
      </c>
      <c r="U1803" s="49">
        <f>IF(AND(I1803=1,H1803&gt;20000,H1803&lt;=45000),H1803*V!$G$7,0)+IF(AND(I1803=1,H1803&gt;45000,H1803&lt;=50000),V!$G$7/5000*(50000-H1803)*H1803,0)</f>
        <v>0</v>
      </c>
      <c r="V1803" s="50">
        <f t="shared" ca="1" si="965"/>
        <v>4030.78</v>
      </c>
      <c r="W1803" s="51">
        <v>0</v>
      </c>
      <c r="X1803" s="51">
        <v>0</v>
      </c>
      <c r="Y1803" s="52">
        <v>0</v>
      </c>
      <c r="Z1803" s="52">
        <v>57219.25</v>
      </c>
      <c r="AA1803" s="52">
        <v>18380</v>
      </c>
      <c r="AB1803" s="138">
        <f t="shared" si="954"/>
        <v>17380</v>
      </c>
      <c r="AC1803" s="52">
        <v>55604.429230298461</v>
      </c>
      <c r="AD1803" s="138">
        <f t="shared" si="940"/>
        <v>0</v>
      </c>
      <c r="AE1803" s="138">
        <f t="shared" si="941"/>
        <v>962</v>
      </c>
      <c r="AF1803" s="138">
        <f t="shared" si="942"/>
        <v>0</v>
      </c>
      <c r="AG1803" s="138">
        <f t="shared" si="943"/>
        <v>0</v>
      </c>
      <c r="AH1803" s="29"/>
      <c r="AI1803" s="29"/>
      <c r="AJ1803" s="15"/>
      <c r="AK1803" s="51">
        <f t="shared" ca="1" si="944"/>
        <v>765918.56456137251</v>
      </c>
      <c r="AL1803" s="15">
        <f t="shared" ca="1" si="945"/>
        <v>823489.34456137253</v>
      </c>
      <c r="AM1803" s="49">
        <f t="shared" ca="1" si="946"/>
        <v>4219.266977981556</v>
      </c>
      <c r="AN1803" s="49">
        <f t="shared" ca="1" si="947"/>
        <v>0</v>
      </c>
      <c r="AO1803" s="15"/>
      <c r="AP1803" s="49">
        <f t="shared" ca="1" si="948"/>
        <v>32356.462255565461</v>
      </c>
      <c r="AQ1803" s="15">
        <f t="shared" si="955"/>
        <v>55604.429230298461</v>
      </c>
      <c r="AR1803" s="15">
        <f t="shared" si="956"/>
        <v>0</v>
      </c>
      <c r="AS1803" s="15"/>
      <c r="AT1803" s="15"/>
      <c r="AU1803" s="51">
        <f t="shared" si="949"/>
        <v>8690</v>
      </c>
      <c r="AV1803" s="51">
        <f t="shared" ca="1" si="950"/>
        <v>6770.6527632595717</v>
      </c>
      <c r="AW1803" s="51">
        <f t="shared" ca="1" si="957"/>
        <v>2226.8712884435809</v>
      </c>
      <c r="AX1803" s="15">
        <f t="shared" ca="1" si="958"/>
        <v>0</v>
      </c>
      <c r="AY1803" s="51">
        <f t="shared" ca="1" si="959"/>
        <v>0</v>
      </c>
      <c r="AZ1803" s="52">
        <f t="shared" ca="1" si="951"/>
        <v>0</v>
      </c>
      <c r="BA1803" s="52">
        <f t="shared" ca="1" si="952"/>
        <v>0</v>
      </c>
      <c r="BB1803" s="52">
        <f t="shared" si="960"/>
        <v>0</v>
      </c>
      <c r="BC1803" s="39">
        <f t="shared" si="961"/>
        <v>0</v>
      </c>
      <c r="BD1803" s="51">
        <f t="shared" ca="1" si="962"/>
        <v>0</v>
      </c>
      <c r="BE1803" s="15">
        <f t="shared" ca="1" si="963"/>
        <v>50043.986307268613</v>
      </c>
      <c r="BF1803" s="15">
        <v>-13958.03</v>
      </c>
      <c r="BG1803" s="15">
        <f t="shared" ca="1" si="964"/>
        <v>863794.56784662267</v>
      </c>
      <c r="BH1803" s="15"/>
      <c r="BI1803" s="15"/>
    </row>
    <row r="1804" spans="1:61" ht="11.25" x14ac:dyDescent="0.2">
      <c r="A1804" s="20">
        <v>70339</v>
      </c>
      <c r="B1804" s="20"/>
      <c r="C1804" s="20">
        <v>1</v>
      </c>
      <c r="D1804" s="20">
        <f t="shared" si="966"/>
        <v>7</v>
      </c>
      <c r="E1804" s="47">
        <f t="shared" si="935"/>
        <v>2</v>
      </c>
      <c r="F1804" s="47">
        <f t="shared" si="936"/>
        <v>72</v>
      </c>
      <c r="G1804" s="21" t="s">
        <v>1884</v>
      </c>
      <c r="H1804" s="29">
        <v>920</v>
      </c>
      <c r="I1804" s="48"/>
      <c r="J1804" s="29">
        <f t="shared" si="953"/>
        <v>1482.9850746268658</v>
      </c>
      <c r="K1804" s="125">
        <v>68876.400000000009</v>
      </c>
      <c r="L1804" s="125">
        <v>109966.78</v>
      </c>
      <c r="M1804" s="125">
        <v>0</v>
      </c>
      <c r="N1804" s="126">
        <f t="shared" si="937"/>
        <v>92478.052200000006</v>
      </c>
      <c r="O1804" s="126">
        <f t="shared" ca="1" si="938"/>
        <v>278381.79436662589</v>
      </c>
      <c r="P1804" s="126">
        <f t="shared" ca="1" si="939"/>
        <v>55771</v>
      </c>
      <c r="Q1804" s="49">
        <f t="shared" si="967"/>
        <v>1</v>
      </c>
      <c r="R1804" s="49">
        <f t="shared" si="968"/>
        <v>0</v>
      </c>
      <c r="S1804" s="49">
        <f ca="1">OFFSET(V!$B$7,D1804,Q1804)*H1804</f>
        <v>3854.8</v>
      </c>
      <c r="T1804" s="49">
        <f ca="1">IF(R1804&gt;0,OFFSET(V!$I$7,D1804,R1804)*IF(R1804=1,H1804-9300,IF(R1804=2,H1804-18000,IF(R1804=3,H1804-45000,0))),0)</f>
        <v>0</v>
      </c>
      <c r="U1804" s="49">
        <f>IF(AND(I1804=1,H1804&gt;20000,H1804&lt;=45000),H1804*V!$G$7,0)+IF(AND(I1804=1,H1804&gt;45000,H1804&lt;=50000),V!$G$7/5000*(50000-H1804)*H1804,0)</f>
        <v>0</v>
      </c>
      <c r="V1804" s="50">
        <f t="shared" ca="1" si="965"/>
        <v>3854.8</v>
      </c>
      <c r="W1804" s="51">
        <v>0</v>
      </c>
      <c r="X1804" s="51">
        <v>0</v>
      </c>
      <c r="Y1804" s="52">
        <v>178.7</v>
      </c>
      <c r="Z1804" s="52">
        <v>128242.77</v>
      </c>
      <c r="AA1804" s="52">
        <v>11479</v>
      </c>
      <c r="AB1804" s="138">
        <f t="shared" si="954"/>
        <v>10479</v>
      </c>
      <c r="AC1804" s="52">
        <v>124623.54939574433</v>
      </c>
      <c r="AD1804" s="138">
        <f t="shared" si="940"/>
        <v>0</v>
      </c>
      <c r="AE1804" s="138">
        <f t="shared" si="941"/>
        <v>920</v>
      </c>
      <c r="AF1804" s="138">
        <f t="shared" si="942"/>
        <v>0</v>
      </c>
      <c r="AG1804" s="138">
        <f t="shared" si="943"/>
        <v>0</v>
      </c>
      <c r="AH1804" s="29"/>
      <c r="AI1804" s="29"/>
      <c r="AJ1804" s="15"/>
      <c r="AK1804" s="51">
        <f t="shared" ca="1" si="944"/>
        <v>732479.29251191567</v>
      </c>
      <c r="AL1804" s="15">
        <f t="shared" ca="1" si="945"/>
        <v>792105.09251191572</v>
      </c>
      <c r="AM1804" s="49">
        <f t="shared" ca="1" si="946"/>
        <v>4035.057816780698</v>
      </c>
      <c r="AN1804" s="49">
        <f t="shared" ca="1" si="947"/>
        <v>83.110226645724197</v>
      </c>
      <c r="AO1804" s="15"/>
      <c r="AP1804" s="49">
        <f t="shared" ca="1" si="948"/>
        <v>72518.992245689398</v>
      </c>
      <c r="AQ1804" s="15">
        <f t="shared" si="955"/>
        <v>124623.54939574433</v>
      </c>
      <c r="AR1804" s="15">
        <f t="shared" si="956"/>
        <v>0</v>
      </c>
      <c r="AS1804" s="15"/>
      <c r="AT1804" s="15"/>
      <c r="AU1804" s="51">
        <f t="shared" si="949"/>
        <v>5239.5</v>
      </c>
      <c r="AV1804" s="51">
        <f t="shared" ca="1" si="950"/>
        <v>6475.0525386681975</v>
      </c>
      <c r="AW1804" s="51">
        <f t="shared" ca="1" si="957"/>
        <v>27927.64967181228</v>
      </c>
      <c r="AX1804" s="15">
        <f t="shared" ca="1" si="958"/>
        <v>0</v>
      </c>
      <c r="AY1804" s="51">
        <f t="shared" ca="1" si="959"/>
        <v>0</v>
      </c>
      <c r="AZ1804" s="52">
        <f t="shared" ca="1" si="951"/>
        <v>0</v>
      </c>
      <c r="BA1804" s="52">
        <f t="shared" ca="1" si="952"/>
        <v>0</v>
      </c>
      <c r="BB1804" s="52">
        <f t="shared" si="960"/>
        <v>0</v>
      </c>
      <c r="BC1804" s="39">
        <f t="shared" si="961"/>
        <v>0</v>
      </c>
      <c r="BD1804" s="51">
        <f t="shared" ca="1" si="962"/>
        <v>0</v>
      </c>
      <c r="BE1804" s="15">
        <f t="shared" ca="1" si="963"/>
        <v>112161.19445616988</v>
      </c>
      <c r="BF1804" s="15">
        <v>-12552.54</v>
      </c>
      <c r="BG1804" s="15">
        <f t="shared" ca="1" si="964"/>
        <v>895831.915011512</v>
      </c>
      <c r="BH1804" s="15"/>
      <c r="BI1804" s="15"/>
    </row>
    <row r="1805" spans="1:61" ht="11.25" x14ac:dyDescent="0.2">
      <c r="A1805" s="20">
        <v>70340</v>
      </c>
      <c r="B1805" s="20"/>
      <c r="C1805" s="20">
        <v>1</v>
      </c>
      <c r="D1805" s="20">
        <f t="shared" si="966"/>
        <v>7</v>
      </c>
      <c r="E1805" s="47">
        <f t="shared" si="935"/>
        <v>3</v>
      </c>
      <c r="F1805" s="47">
        <f t="shared" si="936"/>
        <v>73</v>
      </c>
      <c r="G1805" s="21" t="s">
        <v>1885</v>
      </c>
      <c r="H1805" s="29">
        <v>1050</v>
      </c>
      <c r="I1805" s="48"/>
      <c r="J1805" s="29">
        <f t="shared" si="953"/>
        <v>1692.5373134328358</v>
      </c>
      <c r="K1805" s="125">
        <v>94393.2</v>
      </c>
      <c r="L1805" s="125">
        <v>350271.58</v>
      </c>
      <c r="M1805" s="125">
        <v>0</v>
      </c>
      <c r="N1805" s="126">
        <f t="shared" si="937"/>
        <v>204569.0202</v>
      </c>
      <c r="O1805" s="126">
        <f t="shared" ca="1" si="938"/>
        <v>317718.35226625775</v>
      </c>
      <c r="P1805" s="126">
        <f t="shared" ca="1" si="939"/>
        <v>33945</v>
      </c>
      <c r="Q1805" s="49">
        <f t="shared" si="967"/>
        <v>1</v>
      </c>
      <c r="R1805" s="49">
        <f t="shared" si="968"/>
        <v>0</v>
      </c>
      <c r="S1805" s="49">
        <f ca="1">OFFSET(V!$B$7,D1805,Q1805)*H1805</f>
        <v>4399.5</v>
      </c>
      <c r="T1805" s="49">
        <f ca="1">IF(R1805&gt;0,OFFSET(V!$I$7,D1805,R1805)*IF(R1805=1,H1805-9300,IF(R1805=2,H1805-18000,IF(R1805=3,H1805-45000,0))),0)</f>
        <v>0</v>
      </c>
      <c r="U1805" s="49">
        <f>IF(AND(I1805=1,H1805&gt;20000,H1805&lt;=45000),H1805*V!$G$7,0)+IF(AND(I1805=1,H1805&gt;45000,H1805&lt;=50000),V!$G$7/5000*(50000-H1805)*H1805,0)</f>
        <v>0</v>
      </c>
      <c r="V1805" s="50">
        <f t="shared" ca="1" si="965"/>
        <v>4399.5</v>
      </c>
      <c r="W1805" s="51">
        <v>0</v>
      </c>
      <c r="X1805" s="51">
        <v>0</v>
      </c>
      <c r="Y1805" s="52">
        <v>8.6199999999999992</v>
      </c>
      <c r="Z1805" s="52">
        <v>67466.12</v>
      </c>
      <c r="AA1805" s="52">
        <v>7878</v>
      </c>
      <c r="AB1805" s="138">
        <f t="shared" si="954"/>
        <v>6878</v>
      </c>
      <c r="AC1805" s="52">
        <v>65562.115808627757</v>
      </c>
      <c r="AD1805" s="138">
        <f t="shared" si="940"/>
        <v>0</v>
      </c>
      <c r="AE1805" s="138">
        <f t="shared" si="941"/>
        <v>1050</v>
      </c>
      <c r="AF1805" s="138">
        <f t="shared" si="942"/>
        <v>0</v>
      </c>
      <c r="AG1805" s="138">
        <f t="shared" si="943"/>
        <v>0</v>
      </c>
      <c r="AH1805" s="29"/>
      <c r="AI1805" s="29"/>
      <c r="AJ1805" s="15"/>
      <c r="AK1805" s="51">
        <f t="shared" ca="1" si="944"/>
        <v>835981.80123642541</v>
      </c>
      <c r="AL1805" s="15">
        <f t="shared" ca="1" si="945"/>
        <v>874326.30123642541</v>
      </c>
      <c r="AM1805" s="49">
        <f t="shared" ca="1" si="946"/>
        <v>4605.229030021449</v>
      </c>
      <c r="AN1805" s="49">
        <f t="shared" ca="1" si="947"/>
        <v>4.0090103731737132</v>
      </c>
      <c r="AO1805" s="15"/>
      <c r="AP1805" s="49">
        <f t="shared" ca="1" si="948"/>
        <v>38150.883929961507</v>
      </c>
      <c r="AQ1805" s="15">
        <f t="shared" si="955"/>
        <v>65562.115808627757</v>
      </c>
      <c r="AR1805" s="15">
        <f t="shared" si="956"/>
        <v>0</v>
      </c>
      <c r="AS1805" s="15"/>
      <c r="AT1805" s="15"/>
      <c r="AU1805" s="51">
        <f t="shared" si="949"/>
        <v>3439</v>
      </c>
      <c r="AV1805" s="51">
        <f t="shared" ca="1" si="950"/>
        <v>7390.0056147843561</v>
      </c>
      <c r="AW1805" s="51">
        <f t="shared" ca="1" si="957"/>
        <v>10026.014683019115</v>
      </c>
      <c r="AX1805" s="15">
        <f t="shared" ca="1" si="958"/>
        <v>0</v>
      </c>
      <c r="AY1805" s="51">
        <f t="shared" ca="1" si="959"/>
        <v>0</v>
      </c>
      <c r="AZ1805" s="52">
        <f t="shared" ca="1" si="951"/>
        <v>0</v>
      </c>
      <c r="BA1805" s="52">
        <f t="shared" ca="1" si="952"/>
        <v>0</v>
      </c>
      <c r="BB1805" s="52">
        <f t="shared" si="960"/>
        <v>0</v>
      </c>
      <c r="BC1805" s="39">
        <f t="shared" si="961"/>
        <v>0</v>
      </c>
      <c r="BD1805" s="51">
        <f t="shared" ca="1" si="962"/>
        <v>0</v>
      </c>
      <c r="BE1805" s="15">
        <f t="shared" ca="1" si="963"/>
        <v>59005.904227764979</v>
      </c>
      <c r="BF1805" s="15">
        <v>-15539.62</v>
      </c>
      <c r="BG1805" s="15">
        <f t="shared" ca="1" si="964"/>
        <v>922401.82350458496</v>
      </c>
      <c r="BH1805" s="15"/>
      <c r="BI1805" s="15"/>
    </row>
    <row r="1806" spans="1:61" ht="11.25" x14ac:dyDescent="0.2">
      <c r="A1806" s="20">
        <v>70341</v>
      </c>
      <c r="B1806" s="20"/>
      <c r="C1806" s="20">
        <v>1</v>
      </c>
      <c r="D1806" s="20">
        <f t="shared" si="966"/>
        <v>7</v>
      </c>
      <c r="E1806" s="47">
        <f t="shared" si="935"/>
        <v>3</v>
      </c>
      <c r="F1806" s="47">
        <f t="shared" si="936"/>
        <v>73</v>
      </c>
      <c r="G1806" s="21" t="s">
        <v>1886</v>
      </c>
      <c r="H1806" s="29">
        <v>1233</v>
      </c>
      <c r="I1806" s="48"/>
      <c r="J1806" s="29">
        <f t="shared" si="953"/>
        <v>1987.5223880597014</v>
      </c>
      <c r="K1806" s="125">
        <v>64689.000000000007</v>
      </c>
      <c r="L1806" s="125">
        <v>65068.88</v>
      </c>
      <c r="M1806" s="125">
        <v>0</v>
      </c>
      <c r="N1806" s="126">
        <f t="shared" si="937"/>
        <v>71952.943200000009</v>
      </c>
      <c r="O1806" s="126">
        <f t="shared" ca="1" si="938"/>
        <v>373092.12223266269</v>
      </c>
      <c r="P1806" s="126">
        <f t="shared" ca="1" si="939"/>
        <v>90342</v>
      </c>
      <c r="Q1806" s="49">
        <f t="shared" si="967"/>
        <v>1</v>
      </c>
      <c r="R1806" s="49">
        <f t="shared" si="968"/>
        <v>0</v>
      </c>
      <c r="S1806" s="49">
        <f ca="1">OFFSET(V!$B$7,D1806,Q1806)*H1806</f>
        <v>5166.2700000000004</v>
      </c>
      <c r="T1806" s="49">
        <f ca="1">IF(R1806&gt;0,OFFSET(V!$I$7,D1806,R1806)*IF(R1806=1,H1806-9300,IF(R1806=2,H1806-18000,IF(R1806=3,H1806-45000,0))),0)</f>
        <v>0</v>
      </c>
      <c r="U1806" s="49">
        <f>IF(AND(I1806=1,H1806&gt;20000,H1806&lt;=45000),H1806*V!$G$7,0)+IF(AND(I1806=1,H1806&gt;45000,H1806&lt;=50000),V!$G$7/5000*(50000-H1806)*H1806,0)</f>
        <v>0</v>
      </c>
      <c r="V1806" s="50">
        <f t="shared" ca="1" si="965"/>
        <v>5166.2700000000004</v>
      </c>
      <c r="W1806" s="51">
        <v>0</v>
      </c>
      <c r="X1806" s="51">
        <v>0</v>
      </c>
      <c r="Y1806" s="52">
        <v>0</v>
      </c>
      <c r="Z1806" s="52">
        <v>7086.18</v>
      </c>
      <c r="AA1806" s="52">
        <v>17618</v>
      </c>
      <c r="AB1806" s="138">
        <f t="shared" si="954"/>
        <v>16618</v>
      </c>
      <c r="AC1806" s="52">
        <v>6886.1964168204995</v>
      </c>
      <c r="AD1806" s="138">
        <f t="shared" si="940"/>
        <v>0</v>
      </c>
      <c r="AE1806" s="138">
        <f t="shared" si="941"/>
        <v>1233</v>
      </c>
      <c r="AF1806" s="138">
        <f t="shared" si="942"/>
        <v>0</v>
      </c>
      <c r="AG1806" s="138">
        <f t="shared" si="943"/>
        <v>0</v>
      </c>
      <c r="AH1806" s="29"/>
      <c r="AI1806" s="29"/>
      <c r="AJ1806" s="15"/>
      <c r="AK1806" s="51">
        <f t="shared" ca="1" si="944"/>
        <v>981681.48659477383</v>
      </c>
      <c r="AL1806" s="15">
        <f t="shared" ca="1" si="945"/>
        <v>1077189.7565947738</v>
      </c>
      <c r="AM1806" s="49">
        <f t="shared" ca="1" si="946"/>
        <v>5407.8546609680443</v>
      </c>
      <c r="AN1806" s="49">
        <f t="shared" ca="1" si="947"/>
        <v>0</v>
      </c>
      <c r="AO1806" s="15"/>
      <c r="AP1806" s="49">
        <f t="shared" ca="1" si="948"/>
        <v>4007.1080223201611</v>
      </c>
      <c r="AQ1806" s="15">
        <f t="shared" si="955"/>
        <v>6886.1964168204995</v>
      </c>
      <c r="AR1806" s="15">
        <f t="shared" si="956"/>
        <v>0</v>
      </c>
      <c r="AS1806" s="15"/>
      <c r="AT1806" s="15"/>
      <c r="AU1806" s="51">
        <f t="shared" si="949"/>
        <v>8309</v>
      </c>
      <c r="AV1806" s="51">
        <f t="shared" ca="1" si="950"/>
        <v>8677.9780219324875</v>
      </c>
      <c r="AW1806" s="51">
        <f t="shared" ca="1" si="957"/>
        <v>0</v>
      </c>
      <c r="AX1806" s="15">
        <f t="shared" ca="1" si="958"/>
        <v>14107.889627432147</v>
      </c>
      <c r="AY1806" s="51">
        <f t="shared" ca="1" si="959"/>
        <v>-1280.4081804828782</v>
      </c>
      <c r="AZ1806" s="52">
        <f t="shared" ca="1" si="951"/>
        <v>0</v>
      </c>
      <c r="BA1806" s="52">
        <f t="shared" ca="1" si="952"/>
        <v>0</v>
      </c>
      <c r="BB1806" s="52">
        <f t="shared" si="960"/>
        <v>0</v>
      </c>
      <c r="BC1806" s="39">
        <f t="shared" si="961"/>
        <v>0</v>
      </c>
      <c r="BD1806" s="51">
        <f t="shared" ca="1" si="962"/>
        <v>0</v>
      </c>
      <c r="BE1806" s="15">
        <f t="shared" ca="1" si="963"/>
        <v>19713.677863769768</v>
      </c>
      <c r="BF1806" s="15">
        <v>-15853.86</v>
      </c>
      <c r="BG1806" s="15">
        <f t="shared" ca="1" si="964"/>
        <v>1086457.4291195115</v>
      </c>
      <c r="BH1806" s="15"/>
      <c r="BI1806" s="15"/>
    </row>
    <row r="1807" spans="1:61" ht="11.25" x14ac:dyDescent="0.2">
      <c r="A1807" s="20">
        <v>70342</v>
      </c>
      <c r="B1807" s="20"/>
      <c r="C1807" s="20">
        <v>1</v>
      </c>
      <c r="D1807" s="20">
        <f t="shared" si="966"/>
        <v>7</v>
      </c>
      <c r="E1807" s="47">
        <f t="shared" si="935"/>
        <v>2</v>
      </c>
      <c r="F1807" s="47">
        <f t="shared" si="936"/>
        <v>72</v>
      </c>
      <c r="G1807" s="21" t="s">
        <v>1887</v>
      </c>
      <c r="H1807" s="29">
        <v>970</v>
      </c>
      <c r="I1807" s="48"/>
      <c r="J1807" s="29">
        <f t="shared" si="953"/>
        <v>1563.5820895522388</v>
      </c>
      <c r="K1807" s="125">
        <v>43055</v>
      </c>
      <c r="L1807" s="125">
        <v>121549.94</v>
      </c>
      <c r="M1807" s="125">
        <v>0</v>
      </c>
      <c r="N1807" s="126">
        <f t="shared" si="937"/>
        <v>78404.0766</v>
      </c>
      <c r="O1807" s="126">
        <f t="shared" ca="1" si="938"/>
        <v>293511.23971263814</v>
      </c>
      <c r="P1807" s="126">
        <f t="shared" ca="1" si="939"/>
        <v>64532</v>
      </c>
      <c r="Q1807" s="49">
        <f t="shared" si="967"/>
        <v>1</v>
      </c>
      <c r="R1807" s="49">
        <f t="shared" si="968"/>
        <v>0</v>
      </c>
      <c r="S1807" s="49">
        <f ca="1">OFFSET(V!$B$7,D1807,Q1807)*H1807</f>
        <v>4064.3</v>
      </c>
      <c r="T1807" s="49">
        <f ca="1">IF(R1807&gt;0,OFFSET(V!$I$7,D1807,R1807)*IF(R1807=1,H1807-9300,IF(R1807=2,H1807-18000,IF(R1807=3,H1807-45000,0))),0)</f>
        <v>0</v>
      </c>
      <c r="U1807" s="49">
        <f>IF(AND(I1807=1,H1807&gt;20000,H1807&lt;=45000),H1807*V!$G$7,0)+IF(AND(I1807=1,H1807&gt;45000,H1807&lt;=50000),V!$G$7/5000*(50000-H1807)*H1807,0)</f>
        <v>0</v>
      </c>
      <c r="V1807" s="50">
        <f t="shared" ca="1" si="965"/>
        <v>4064.3</v>
      </c>
      <c r="W1807" s="51">
        <v>0</v>
      </c>
      <c r="X1807" s="51">
        <v>0</v>
      </c>
      <c r="Y1807" s="52">
        <v>0</v>
      </c>
      <c r="Z1807" s="52">
        <v>21997.34</v>
      </c>
      <c r="AA1807" s="52">
        <v>0</v>
      </c>
      <c r="AB1807" s="138">
        <f t="shared" si="954"/>
        <v>0</v>
      </c>
      <c r="AC1807" s="52">
        <v>21376.539106765882</v>
      </c>
      <c r="AD1807" s="138">
        <f t="shared" si="940"/>
        <v>0</v>
      </c>
      <c r="AE1807" s="138">
        <f t="shared" si="941"/>
        <v>970</v>
      </c>
      <c r="AF1807" s="138">
        <f t="shared" si="942"/>
        <v>0</v>
      </c>
      <c r="AG1807" s="138">
        <f t="shared" si="943"/>
        <v>0</v>
      </c>
      <c r="AH1807" s="29"/>
      <c r="AI1807" s="29"/>
      <c r="AJ1807" s="15"/>
      <c r="AK1807" s="51">
        <f t="shared" ca="1" si="944"/>
        <v>772287.94971365016</v>
      </c>
      <c r="AL1807" s="15">
        <f t="shared" ca="1" si="945"/>
        <v>840884.24971365021</v>
      </c>
      <c r="AM1807" s="49">
        <f t="shared" ca="1" si="946"/>
        <v>4254.3544372579099</v>
      </c>
      <c r="AN1807" s="49">
        <f t="shared" ca="1" si="947"/>
        <v>0</v>
      </c>
      <c r="AO1807" s="15"/>
      <c r="AP1807" s="49">
        <f t="shared" ca="1" si="948"/>
        <v>12439.102250253898</v>
      </c>
      <c r="AQ1807" s="15">
        <f t="shared" si="955"/>
        <v>21376.539106765882</v>
      </c>
      <c r="AR1807" s="15">
        <f t="shared" si="956"/>
        <v>0</v>
      </c>
      <c r="AS1807" s="15"/>
      <c r="AT1807" s="15"/>
      <c r="AU1807" s="51">
        <f t="shared" si="949"/>
        <v>0</v>
      </c>
      <c r="AV1807" s="51">
        <f t="shared" ca="1" si="950"/>
        <v>6826.957567943643</v>
      </c>
      <c r="AW1807" s="51">
        <f t="shared" ca="1" si="957"/>
        <v>0</v>
      </c>
      <c r="AX1807" s="15">
        <f t="shared" ca="1" si="958"/>
        <v>0</v>
      </c>
      <c r="AY1807" s="51">
        <f t="shared" ca="1" si="959"/>
        <v>0</v>
      </c>
      <c r="AZ1807" s="52">
        <f t="shared" ca="1" si="951"/>
        <v>0</v>
      </c>
      <c r="BA1807" s="52">
        <f t="shared" ca="1" si="952"/>
        <v>0</v>
      </c>
      <c r="BB1807" s="52">
        <f t="shared" si="960"/>
        <v>0</v>
      </c>
      <c r="BC1807" s="39">
        <f t="shared" si="961"/>
        <v>0</v>
      </c>
      <c r="BD1807" s="51">
        <f t="shared" ca="1" si="962"/>
        <v>0</v>
      </c>
      <c r="BE1807" s="15">
        <f t="shared" ca="1" si="963"/>
        <v>19266.05981819754</v>
      </c>
      <c r="BF1807" s="15">
        <v>-12516.69</v>
      </c>
      <c r="BG1807" s="15">
        <f t="shared" ca="1" si="964"/>
        <v>851887.97396910563</v>
      </c>
      <c r="BH1807" s="15"/>
      <c r="BI1807" s="15"/>
    </row>
    <row r="1808" spans="1:61" ht="11.25" x14ac:dyDescent="0.2">
      <c r="A1808" s="20">
        <v>70343</v>
      </c>
      <c r="B1808" s="20"/>
      <c r="C1808" s="20">
        <v>1</v>
      </c>
      <c r="D1808" s="20">
        <f t="shared" si="966"/>
        <v>7</v>
      </c>
      <c r="E1808" s="47">
        <f t="shared" si="935"/>
        <v>3</v>
      </c>
      <c r="F1808" s="47">
        <f t="shared" si="936"/>
        <v>73</v>
      </c>
      <c r="G1808" s="21" t="s">
        <v>1888</v>
      </c>
      <c r="H1808" s="29">
        <v>1001</v>
      </c>
      <c r="I1808" s="48"/>
      <c r="J1808" s="29">
        <f t="shared" si="953"/>
        <v>1613.5522388059701</v>
      </c>
      <c r="K1808" s="125">
        <v>47575.099999999991</v>
      </c>
      <c r="L1808" s="125">
        <v>58893.02</v>
      </c>
      <c r="M1808" s="125">
        <v>0</v>
      </c>
      <c r="N1808" s="126">
        <f t="shared" si="937"/>
        <v>57222.349799999996</v>
      </c>
      <c r="O1808" s="126">
        <f t="shared" ca="1" si="938"/>
        <v>302891.49582716572</v>
      </c>
      <c r="P1808" s="126">
        <f t="shared" ca="1" si="939"/>
        <v>73701</v>
      </c>
      <c r="Q1808" s="49">
        <f t="shared" si="967"/>
        <v>1</v>
      </c>
      <c r="R1808" s="49">
        <f t="shared" si="968"/>
        <v>0</v>
      </c>
      <c r="S1808" s="49">
        <f ca="1">OFFSET(V!$B$7,D1808,Q1808)*H1808</f>
        <v>4194.1900000000005</v>
      </c>
      <c r="T1808" s="49">
        <f ca="1">IF(R1808&gt;0,OFFSET(V!$I$7,D1808,R1808)*IF(R1808=1,H1808-9300,IF(R1808=2,H1808-18000,IF(R1808=3,H1808-45000,0))),0)</f>
        <v>0</v>
      </c>
      <c r="U1808" s="49">
        <f>IF(AND(I1808=1,H1808&gt;20000,H1808&lt;=45000),H1808*V!$G$7,0)+IF(AND(I1808=1,H1808&gt;45000,H1808&lt;=50000),V!$G$7/5000*(50000-H1808)*H1808,0)</f>
        <v>0</v>
      </c>
      <c r="V1808" s="50">
        <f t="shared" ca="1" si="965"/>
        <v>4194.1900000000005</v>
      </c>
      <c r="W1808" s="51">
        <v>0</v>
      </c>
      <c r="X1808" s="51">
        <v>0</v>
      </c>
      <c r="Y1808" s="52">
        <v>0</v>
      </c>
      <c r="Z1808" s="52">
        <v>7058.93</v>
      </c>
      <c r="AA1808" s="52">
        <v>0</v>
      </c>
      <c r="AB1808" s="138">
        <f t="shared" si="954"/>
        <v>0</v>
      </c>
      <c r="AC1808" s="52">
        <v>6859.7154563653103</v>
      </c>
      <c r="AD1808" s="138">
        <f t="shared" si="940"/>
        <v>0</v>
      </c>
      <c r="AE1808" s="138">
        <f t="shared" si="941"/>
        <v>1001</v>
      </c>
      <c r="AF1808" s="138">
        <f t="shared" si="942"/>
        <v>0</v>
      </c>
      <c r="AG1808" s="138">
        <f t="shared" si="943"/>
        <v>0</v>
      </c>
      <c r="AH1808" s="29"/>
      <c r="AI1808" s="29"/>
      <c r="AJ1808" s="15"/>
      <c r="AK1808" s="51">
        <f t="shared" ca="1" si="944"/>
        <v>796969.3171787255</v>
      </c>
      <c r="AL1808" s="15">
        <f t="shared" ca="1" si="945"/>
        <v>874864.50717872544</v>
      </c>
      <c r="AM1808" s="49">
        <f t="shared" ca="1" si="946"/>
        <v>4390.3183419537818</v>
      </c>
      <c r="AN1808" s="49">
        <f t="shared" ca="1" si="947"/>
        <v>0</v>
      </c>
      <c r="AO1808" s="15"/>
      <c r="AP1808" s="49">
        <f t="shared" ca="1" si="948"/>
        <v>3991.6986348069699</v>
      </c>
      <c r="AQ1808" s="15">
        <f t="shared" si="955"/>
        <v>6859.7154563653103</v>
      </c>
      <c r="AR1808" s="15">
        <f t="shared" si="956"/>
        <v>0</v>
      </c>
      <c r="AS1808" s="15"/>
      <c r="AT1808" s="15"/>
      <c r="AU1808" s="51">
        <f t="shared" si="949"/>
        <v>0</v>
      </c>
      <c r="AV1808" s="51">
        <f t="shared" ca="1" si="950"/>
        <v>7045.1386860944194</v>
      </c>
      <c r="AW1808" s="51">
        <f t="shared" ca="1" si="957"/>
        <v>0</v>
      </c>
      <c r="AX1808" s="15">
        <f t="shared" ca="1" si="958"/>
        <v>4177.1218645360796</v>
      </c>
      <c r="AY1808" s="51">
        <f t="shared" ca="1" si="959"/>
        <v>-379.10850931425836</v>
      </c>
      <c r="AZ1808" s="52">
        <f t="shared" ca="1" si="951"/>
        <v>0</v>
      </c>
      <c r="BA1808" s="52">
        <f t="shared" ca="1" si="952"/>
        <v>0</v>
      </c>
      <c r="BB1808" s="52">
        <f t="shared" si="960"/>
        <v>0</v>
      </c>
      <c r="BC1808" s="39">
        <f t="shared" si="961"/>
        <v>0</v>
      </c>
      <c r="BD1808" s="51">
        <f t="shared" ca="1" si="962"/>
        <v>0</v>
      </c>
      <c r="BE1808" s="15">
        <f t="shared" ca="1" si="963"/>
        <v>10657.728811587131</v>
      </c>
      <c r="BF1808" s="15">
        <v>-12400</v>
      </c>
      <c r="BG1808" s="15">
        <f t="shared" ca="1" si="964"/>
        <v>877512.55433226633</v>
      </c>
      <c r="BH1808" s="15"/>
      <c r="BI1808" s="15"/>
    </row>
    <row r="1809" spans="1:61" ht="11.25" x14ac:dyDescent="0.2">
      <c r="A1809" s="20">
        <v>70344</v>
      </c>
      <c r="B1809" s="20"/>
      <c r="C1809" s="20">
        <v>1</v>
      </c>
      <c r="D1809" s="20">
        <f t="shared" si="966"/>
        <v>7</v>
      </c>
      <c r="E1809" s="47">
        <f t="shared" si="935"/>
        <v>3</v>
      </c>
      <c r="F1809" s="47">
        <f t="shared" si="936"/>
        <v>73</v>
      </c>
      <c r="G1809" s="21" t="s">
        <v>1889</v>
      </c>
      <c r="H1809" s="29">
        <v>1278</v>
      </c>
      <c r="I1809" s="48"/>
      <c r="J1809" s="29">
        <f t="shared" si="953"/>
        <v>2060.0597014925374</v>
      </c>
      <c r="K1809" s="125">
        <v>204441.25</v>
      </c>
      <c r="L1809" s="125">
        <v>192570.3</v>
      </c>
      <c r="M1809" s="125">
        <v>0</v>
      </c>
      <c r="N1809" s="126">
        <f t="shared" si="937"/>
        <v>222300.11699999997</v>
      </c>
      <c r="O1809" s="126">
        <f t="shared" ca="1" si="938"/>
        <v>386708.62304407376</v>
      </c>
      <c r="P1809" s="126">
        <f t="shared" ca="1" si="939"/>
        <v>49323</v>
      </c>
      <c r="Q1809" s="49">
        <f t="shared" si="967"/>
        <v>1</v>
      </c>
      <c r="R1809" s="49">
        <f t="shared" si="968"/>
        <v>0</v>
      </c>
      <c r="S1809" s="49">
        <f ca="1">OFFSET(V!$B$7,D1809,Q1809)*H1809</f>
        <v>5354.8200000000006</v>
      </c>
      <c r="T1809" s="49">
        <f ca="1">IF(R1809&gt;0,OFFSET(V!$I$7,D1809,R1809)*IF(R1809=1,H1809-9300,IF(R1809=2,H1809-18000,IF(R1809=3,H1809-45000,0))),0)</f>
        <v>0</v>
      </c>
      <c r="U1809" s="49">
        <f>IF(AND(I1809=1,H1809&gt;20000,H1809&lt;=45000),H1809*V!$G$7,0)+IF(AND(I1809=1,H1809&gt;45000,H1809&lt;=50000),V!$G$7/5000*(50000-H1809)*H1809,0)</f>
        <v>0</v>
      </c>
      <c r="V1809" s="50">
        <f t="shared" ca="1" si="965"/>
        <v>5354.8200000000006</v>
      </c>
      <c r="W1809" s="51">
        <v>0</v>
      </c>
      <c r="X1809" s="51">
        <v>0</v>
      </c>
      <c r="Y1809" s="52">
        <v>21.32</v>
      </c>
      <c r="Z1809" s="52">
        <v>200512.71</v>
      </c>
      <c r="AA1809" s="52">
        <v>93018</v>
      </c>
      <c r="AB1809" s="138">
        <f t="shared" si="954"/>
        <v>92018</v>
      </c>
      <c r="AC1809" s="52">
        <v>194853.91355130239</v>
      </c>
      <c r="AD1809" s="138">
        <f t="shared" si="940"/>
        <v>0</v>
      </c>
      <c r="AE1809" s="138">
        <f t="shared" si="941"/>
        <v>1278</v>
      </c>
      <c r="AF1809" s="138">
        <f t="shared" si="942"/>
        <v>0</v>
      </c>
      <c r="AG1809" s="138">
        <f t="shared" si="943"/>
        <v>0</v>
      </c>
      <c r="AH1809" s="29"/>
      <c r="AI1809" s="29"/>
      <c r="AJ1809" s="15"/>
      <c r="AK1809" s="51">
        <f t="shared" ca="1" si="944"/>
        <v>1017509.278076335</v>
      </c>
      <c r="AL1809" s="15">
        <f t="shared" ca="1" si="945"/>
        <v>1072187.0980763349</v>
      </c>
      <c r="AM1809" s="49">
        <f t="shared" ca="1" si="946"/>
        <v>5605.2216193975355</v>
      </c>
      <c r="AN1809" s="49">
        <f t="shared" ca="1" si="947"/>
        <v>9.9155569786616677</v>
      </c>
      <c r="AO1809" s="15"/>
      <c r="AP1809" s="49">
        <f t="shared" ca="1" si="948"/>
        <v>113386.35044807724</v>
      </c>
      <c r="AQ1809" s="15">
        <f t="shared" si="955"/>
        <v>194853.91355130239</v>
      </c>
      <c r="AR1809" s="15">
        <f t="shared" si="956"/>
        <v>0</v>
      </c>
      <c r="AS1809" s="15"/>
      <c r="AT1809" s="15"/>
      <c r="AU1809" s="51">
        <f t="shared" si="949"/>
        <v>46009</v>
      </c>
      <c r="AV1809" s="51">
        <f t="shared" ca="1" si="950"/>
        <v>8994.6925482803872</v>
      </c>
      <c r="AW1809" s="51">
        <f t="shared" ca="1" si="957"/>
        <v>6978.4791998144938</v>
      </c>
      <c r="AX1809" s="15">
        <f t="shared" ca="1" si="958"/>
        <v>0</v>
      </c>
      <c r="AY1809" s="51">
        <f t="shared" ca="1" si="959"/>
        <v>0</v>
      </c>
      <c r="AZ1809" s="52">
        <f t="shared" ca="1" si="951"/>
        <v>0</v>
      </c>
      <c r="BA1809" s="52">
        <f t="shared" ca="1" si="952"/>
        <v>0</v>
      </c>
      <c r="BB1809" s="52">
        <f t="shared" si="960"/>
        <v>0</v>
      </c>
      <c r="BC1809" s="39">
        <f t="shared" si="961"/>
        <v>0</v>
      </c>
      <c r="BD1809" s="51">
        <f t="shared" ca="1" si="962"/>
        <v>0</v>
      </c>
      <c r="BE1809" s="15">
        <f t="shared" ca="1" si="963"/>
        <v>175368.52219617213</v>
      </c>
      <c r="BF1809" s="15">
        <v>-17695.77</v>
      </c>
      <c r="BG1809" s="15">
        <f t="shared" ca="1" si="964"/>
        <v>1235474.9874488832</v>
      </c>
      <c r="BH1809" s="15"/>
      <c r="BI1809" s="15"/>
    </row>
    <row r="1810" spans="1:61" ht="11.25" x14ac:dyDescent="0.2">
      <c r="A1810" s="20">
        <v>70345</v>
      </c>
      <c r="B1810" s="20"/>
      <c r="C1810" s="20">
        <v>1</v>
      </c>
      <c r="D1810" s="20">
        <f t="shared" si="966"/>
        <v>7</v>
      </c>
      <c r="E1810" s="47">
        <f t="shared" ref="E1810:E1873" si="969">IF(H1810&lt;=500,1,IF(H1810&lt;=1000,2,IF(H1810&lt;=2500,3,IF(H1810&lt;=5000,4,IF(H1810&lt;=10000,5,IF(H1810&lt;=20000,6,IF(H1810&lt;=50000,7,8)))))))</f>
        <v>3</v>
      </c>
      <c r="F1810" s="47">
        <f t="shared" ref="F1810:F1873" si="970">D1810*10+E1810</f>
        <v>73</v>
      </c>
      <c r="G1810" s="21" t="s">
        <v>1890</v>
      </c>
      <c r="H1810" s="29">
        <v>1718</v>
      </c>
      <c r="I1810" s="48"/>
      <c r="J1810" s="29">
        <f t="shared" si="953"/>
        <v>2769.313432835821</v>
      </c>
      <c r="K1810" s="125">
        <v>109164</v>
      </c>
      <c r="L1810" s="125">
        <v>95898.87</v>
      </c>
      <c r="M1810" s="125">
        <v>0</v>
      </c>
      <c r="N1810" s="126">
        <f t="shared" si="937"/>
        <v>115998.63930000001</v>
      </c>
      <c r="O1810" s="126">
        <f t="shared" ca="1" si="938"/>
        <v>519847.74208898179</v>
      </c>
      <c r="P1810" s="126">
        <f t="shared" ca="1" si="939"/>
        <v>121155</v>
      </c>
      <c r="Q1810" s="49">
        <f t="shared" si="967"/>
        <v>1</v>
      </c>
      <c r="R1810" s="49">
        <f t="shared" si="968"/>
        <v>0</v>
      </c>
      <c r="S1810" s="49">
        <f ca="1">OFFSET(V!$B$7,D1810,Q1810)*H1810</f>
        <v>7198.420000000001</v>
      </c>
      <c r="T1810" s="49">
        <f ca="1">IF(R1810&gt;0,OFFSET(V!$I$7,D1810,R1810)*IF(R1810=1,H1810-9300,IF(R1810=2,H1810-18000,IF(R1810=3,H1810-45000,0))),0)</f>
        <v>0</v>
      </c>
      <c r="U1810" s="49">
        <f>IF(AND(I1810=1,H1810&gt;20000,H1810&lt;=45000),H1810*V!$G$7,0)+IF(AND(I1810=1,H1810&gt;45000,H1810&lt;=50000),V!$G$7/5000*(50000-H1810)*H1810,0)</f>
        <v>0</v>
      </c>
      <c r="V1810" s="50">
        <f t="shared" ca="1" si="965"/>
        <v>7198.420000000001</v>
      </c>
      <c r="W1810" s="51">
        <v>0</v>
      </c>
      <c r="X1810" s="51">
        <v>0</v>
      </c>
      <c r="Y1810" s="52">
        <v>0</v>
      </c>
      <c r="Z1810" s="52">
        <v>58876.91</v>
      </c>
      <c r="AA1810" s="52">
        <v>17370</v>
      </c>
      <c r="AB1810" s="138">
        <f t="shared" si="954"/>
        <v>16370</v>
      </c>
      <c r="AC1810" s="52">
        <v>57215.307355368204</v>
      </c>
      <c r="AD1810" s="138">
        <f t="shared" si="940"/>
        <v>0</v>
      </c>
      <c r="AE1810" s="138">
        <f t="shared" si="941"/>
        <v>1718</v>
      </c>
      <c r="AF1810" s="138">
        <f t="shared" si="942"/>
        <v>0</v>
      </c>
      <c r="AG1810" s="138">
        <f t="shared" si="943"/>
        <v>0</v>
      </c>
      <c r="AH1810" s="29"/>
      <c r="AI1810" s="29"/>
      <c r="AJ1810" s="15"/>
      <c r="AK1810" s="51">
        <f t="shared" ca="1" si="944"/>
        <v>1367825.4614515989</v>
      </c>
      <c r="AL1810" s="15">
        <f t="shared" ca="1" si="945"/>
        <v>1496178.8814515988</v>
      </c>
      <c r="AM1810" s="49">
        <f t="shared" ca="1" si="946"/>
        <v>7535.0318795969997</v>
      </c>
      <c r="AN1810" s="49">
        <f t="shared" ca="1" si="947"/>
        <v>0</v>
      </c>
      <c r="AO1810" s="15"/>
      <c r="AP1810" s="49">
        <f t="shared" ca="1" si="948"/>
        <v>33293.839330982577</v>
      </c>
      <c r="AQ1810" s="15">
        <f t="shared" si="955"/>
        <v>57215.307355368204</v>
      </c>
      <c r="AR1810" s="15">
        <f t="shared" si="956"/>
        <v>0</v>
      </c>
      <c r="AS1810" s="15"/>
      <c r="AT1810" s="15"/>
      <c r="AU1810" s="51">
        <f t="shared" si="949"/>
        <v>8185</v>
      </c>
      <c r="AV1810" s="51">
        <f t="shared" ca="1" si="950"/>
        <v>12091.456805904309</v>
      </c>
      <c r="AW1810" s="51">
        <f t="shared" ca="1" si="957"/>
        <v>0</v>
      </c>
      <c r="AX1810" s="15">
        <f t="shared" ca="1" si="958"/>
        <v>0</v>
      </c>
      <c r="AY1810" s="51">
        <f t="shared" ca="1" si="959"/>
        <v>0</v>
      </c>
      <c r="AZ1810" s="52">
        <f t="shared" ca="1" si="951"/>
        <v>0</v>
      </c>
      <c r="BA1810" s="52">
        <f t="shared" ca="1" si="952"/>
        <v>0</v>
      </c>
      <c r="BB1810" s="52">
        <f t="shared" si="960"/>
        <v>0</v>
      </c>
      <c r="BC1810" s="39">
        <f t="shared" si="961"/>
        <v>0</v>
      </c>
      <c r="BD1810" s="51">
        <f t="shared" ca="1" si="962"/>
        <v>0</v>
      </c>
      <c r="BE1810" s="15">
        <f t="shared" ca="1" si="963"/>
        <v>53570.296136886886</v>
      </c>
      <c r="BF1810" s="15">
        <v>-21573.42</v>
      </c>
      <c r="BG1810" s="15">
        <f t="shared" ca="1" si="964"/>
        <v>1535710.7894680828</v>
      </c>
      <c r="BH1810" s="15"/>
      <c r="BI1810" s="15"/>
    </row>
    <row r="1811" spans="1:61" ht="11.25" x14ac:dyDescent="0.2">
      <c r="A1811" s="20">
        <v>70346</v>
      </c>
      <c r="B1811" s="20"/>
      <c r="C1811" s="20">
        <v>1</v>
      </c>
      <c r="D1811" s="20">
        <f t="shared" si="966"/>
        <v>7</v>
      </c>
      <c r="E1811" s="47">
        <f t="shared" si="969"/>
        <v>5</v>
      </c>
      <c r="F1811" s="47">
        <f t="shared" si="970"/>
        <v>75</v>
      </c>
      <c r="G1811" s="21" t="s">
        <v>1891</v>
      </c>
      <c r="H1811" s="29">
        <v>8915</v>
      </c>
      <c r="I1811" s="48"/>
      <c r="J1811" s="29">
        <f t="shared" si="953"/>
        <v>14370.447761194029</v>
      </c>
      <c r="K1811" s="125">
        <v>804788.54999999993</v>
      </c>
      <c r="L1811" s="125">
        <v>2896573.49</v>
      </c>
      <c r="M1811" s="125">
        <v>0</v>
      </c>
      <c r="N1811" s="126">
        <f t="shared" si="937"/>
        <v>1709111.4171000002</v>
      </c>
      <c r="O1811" s="126">
        <f t="shared" ca="1" si="938"/>
        <v>2697580.1051939884</v>
      </c>
      <c r="P1811" s="126">
        <f t="shared" ca="1" si="939"/>
        <v>296541</v>
      </c>
      <c r="Q1811" s="49">
        <f t="shared" si="967"/>
        <v>1</v>
      </c>
      <c r="R1811" s="49">
        <f t="shared" si="968"/>
        <v>0</v>
      </c>
      <c r="S1811" s="49">
        <f ca="1">OFFSET(V!$B$7,D1811,Q1811)*H1811</f>
        <v>37353.850000000006</v>
      </c>
      <c r="T1811" s="49">
        <f ca="1">IF(R1811&gt;0,OFFSET(V!$I$7,D1811,R1811)*IF(R1811=1,H1811-9300,IF(R1811=2,H1811-18000,IF(R1811=3,H1811-45000,0))),0)</f>
        <v>0</v>
      </c>
      <c r="U1811" s="49">
        <f>IF(AND(I1811=1,H1811&gt;20000,H1811&lt;=45000),H1811*V!$G$7,0)+IF(AND(I1811=1,H1811&gt;45000,H1811&lt;=50000),V!$G$7/5000*(50000-H1811)*H1811,0)</f>
        <v>0</v>
      </c>
      <c r="V1811" s="50">
        <f t="shared" ca="1" si="965"/>
        <v>37353.850000000006</v>
      </c>
      <c r="W1811" s="51">
        <v>44015.039999999994</v>
      </c>
      <c r="X1811" s="51">
        <v>0</v>
      </c>
      <c r="Y1811" s="52">
        <v>20566.78</v>
      </c>
      <c r="Z1811" s="52">
        <v>824209.57</v>
      </c>
      <c r="AA1811" s="52">
        <v>46309</v>
      </c>
      <c r="AB1811" s="138">
        <f t="shared" si="954"/>
        <v>45309</v>
      </c>
      <c r="AC1811" s="52">
        <v>800949.02862235566</v>
      </c>
      <c r="AD1811" s="138">
        <f t="shared" si="940"/>
        <v>0</v>
      </c>
      <c r="AE1811" s="138">
        <f t="shared" si="941"/>
        <v>8915</v>
      </c>
      <c r="AF1811" s="138">
        <f t="shared" si="942"/>
        <v>0</v>
      </c>
      <c r="AG1811" s="138">
        <f t="shared" si="943"/>
        <v>0</v>
      </c>
      <c r="AH1811" s="29"/>
      <c r="AI1811" s="29"/>
      <c r="AJ1811" s="15"/>
      <c r="AK1811" s="51">
        <f t="shared" ca="1" si="944"/>
        <v>7097883.5790692689</v>
      </c>
      <c r="AL1811" s="15">
        <f t="shared" ca="1" si="945"/>
        <v>7475793.4690692686</v>
      </c>
      <c r="AM1811" s="49">
        <f t="shared" ca="1" si="946"/>
        <v>39100.587431086875</v>
      </c>
      <c r="AN1811" s="49">
        <f t="shared" ca="1" si="947"/>
        <v>9565.2476058911434</v>
      </c>
      <c r="AO1811" s="15"/>
      <c r="AP1811" s="49">
        <f t="shared" ca="1" si="948"/>
        <v>466075.76720038865</v>
      </c>
      <c r="AQ1811" s="15">
        <f t="shared" si="955"/>
        <v>800949.02862235566</v>
      </c>
      <c r="AR1811" s="15">
        <f t="shared" si="956"/>
        <v>0</v>
      </c>
      <c r="AS1811" s="15"/>
      <c r="AT1811" s="15"/>
      <c r="AU1811" s="51">
        <f t="shared" si="949"/>
        <v>22654.5</v>
      </c>
      <c r="AV1811" s="51">
        <f t="shared" ca="1" si="950"/>
        <v>62744.666719811939</v>
      </c>
      <c r="AW1811" s="51">
        <f t="shared" ca="1" si="957"/>
        <v>169379.19183991943</v>
      </c>
      <c r="AX1811" s="15">
        <f t="shared" ca="1" si="958"/>
        <v>0</v>
      </c>
      <c r="AY1811" s="51">
        <f t="shared" ca="1" si="959"/>
        <v>0</v>
      </c>
      <c r="AZ1811" s="52">
        <f t="shared" ca="1" si="951"/>
        <v>0</v>
      </c>
      <c r="BA1811" s="52">
        <f t="shared" ca="1" si="952"/>
        <v>0</v>
      </c>
      <c r="BB1811" s="52">
        <f t="shared" si="960"/>
        <v>0</v>
      </c>
      <c r="BC1811" s="39">
        <f t="shared" si="961"/>
        <v>0</v>
      </c>
      <c r="BD1811" s="51">
        <f t="shared" ca="1" si="962"/>
        <v>0</v>
      </c>
      <c r="BE1811" s="15">
        <f t="shared" ca="1" si="963"/>
        <v>720854.12576011999</v>
      </c>
      <c r="BF1811" s="15">
        <v>-129809.75</v>
      </c>
      <c r="BG1811" s="15">
        <f t="shared" ca="1" si="964"/>
        <v>8115503.679866367</v>
      </c>
      <c r="BH1811" s="15"/>
      <c r="BI1811" s="15"/>
    </row>
    <row r="1812" spans="1:61" ht="11.25" x14ac:dyDescent="0.2">
      <c r="A1812" s="20">
        <v>70347</v>
      </c>
      <c r="B1812" s="20"/>
      <c r="C1812" s="20">
        <v>1</v>
      </c>
      <c r="D1812" s="20">
        <f t="shared" si="966"/>
        <v>7</v>
      </c>
      <c r="E1812" s="47">
        <f t="shared" si="969"/>
        <v>1</v>
      </c>
      <c r="F1812" s="47">
        <f t="shared" si="970"/>
        <v>71</v>
      </c>
      <c r="G1812" s="21" t="s">
        <v>1892</v>
      </c>
      <c r="H1812" s="29">
        <v>173</v>
      </c>
      <c r="I1812" s="48"/>
      <c r="J1812" s="29">
        <f t="shared" si="953"/>
        <v>278.86567164179104</v>
      </c>
      <c r="K1812" s="125">
        <v>16395.75</v>
      </c>
      <c r="L1812" s="125">
        <v>10008.66</v>
      </c>
      <c r="M1812" s="125">
        <v>0</v>
      </c>
      <c r="N1812" s="126">
        <f t="shared" ref="N1812:N1875" si="971">K1812*K$2+L1812*L$2+M1812*M$2</f>
        <v>15708.317399999998</v>
      </c>
      <c r="O1812" s="126">
        <f t="shared" ref="O1812:O1875" ca="1" si="972">OFFSET($O$4,D1812,0)*J1812</f>
        <v>52347.880897202471</v>
      </c>
      <c r="P1812" s="126">
        <f t="shared" ref="P1812:P1875" ca="1" si="973">ROUND(IF(O1812&gt;N1812,(O1812-N1812)*$P$2,0),0)</f>
        <v>10992</v>
      </c>
      <c r="Q1812" s="49">
        <f t="shared" si="967"/>
        <v>1</v>
      </c>
      <c r="R1812" s="49">
        <f t="shared" si="968"/>
        <v>0</v>
      </c>
      <c r="S1812" s="49">
        <f ca="1">OFFSET(V!$B$7,D1812,Q1812)*H1812</f>
        <v>724.87000000000012</v>
      </c>
      <c r="T1812" s="49">
        <f ca="1">IF(R1812&gt;0,OFFSET(V!$I$7,D1812,R1812)*IF(R1812=1,H1812-9300,IF(R1812=2,H1812-18000,IF(R1812=3,H1812-45000,0))),0)</f>
        <v>0</v>
      </c>
      <c r="U1812" s="49">
        <f>IF(AND(I1812=1,H1812&gt;20000,H1812&lt;=45000),H1812*V!$G$7,0)+IF(AND(I1812=1,H1812&gt;45000,H1812&lt;=50000),V!$G$7/5000*(50000-H1812)*H1812,0)</f>
        <v>0</v>
      </c>
      <c r="V1812" s="50">
        <f t="shared" ca="1" si="965"/>
        <v>724.87000000000012</v>
      </c>
      <c r="W1812" s="51">
        <v>0</v>
      </c>
      <c r="X1812" s="51">
        <v>0</v>
      </c>
      <c r="Y1812" s="52">
        <v>0</v>
      </c>
      <c r="Z1812" s="52">
        <v>34523.01</v>
      </c>
      <c r="AA1812" s="52">
        <v>34759</v>
      </c>
      <c r="AB1812" s="138">
        <f t="shared" si="954"/>
        <v>33759</v>
      </c>
      <c r="AC1812" s="52">
        <v>33548.714224004791</v>
      </c>
      <c r="AD1812" s="138">
        <f t="shared" ref="AD1812:AD1875" si="974">IF(AND(H1812&lt;=$AD$1,I1812=0),0,1)</f>
        <v>0</v>
      </c>
      <c r="AE1812" s="138">
        <f t="shared" ref="AE1812:AE1875" si="975">IF(AD1812=0,H1812,0)</f>
        <v>173</v>
      </c>
      <c r="AF1812" s="138">
        <f t="shared" ref="AF1812:AF1875" si="976">H1812-AE1812</f>
        <v>0</v>
      </c>
      <c r="AG1812" s="138">
        <f t="shared" ref="AG1812:AG1875" si="977">J1812*AD1812</f>
        <v>0</v>
      </c>
      <c r="AH1812" s="29"/>
      <c r="AI1812" s="29"/>
      <c r="AJ1812" s="15"/>
      <c r="AK1812" s="51">
        <f t="shared" ref="AK1812:AK1875" ca="1" si="978">OFFSET($AK$4,D1812,0)/OFFSET($J$4,D1812,0)*J1812</f>
        <v>137737.95391800153</v>
      </c>
      <c r="AL1812" s="15">
        <f t="shared" ref="AL1812:AL1875" ca="1" si="979">AK1812+P1812+V1812+W1812+X1812</f>
        <v>149454.82391800152</v>
      </c>
      <c r="AM1812" s="49">
        <f t="shared" ref="AM1812:AM1875" ca="1" si="980">OFFSET($AM$4,D1812,0)/OFFSET($H$4,D1812,0)*H1812</f>
        <v>758.76630685115299</v>
      </c>
      <c r="AN1812" s="49">
        <f t="shared" ref="AN1812:AN1875" ca="1" si="981">OFFSET($AN$4,D1812,0)/OFFSET($Y$4,D1812,0)*Y1812</f>
        <v>0</v>
      </c>
      <c r="AO1812" s="15"/>
      <c r="AP1812" s="49">
        <f t="shared" ref="AP1812:AP1875" ca="1" si="982">OFFSET($AP$4,D1812,0)/OFFSET($Z$4,D1812,0)*Z1812</f>
        <v>19522.144558230124</v>
      </c>
      <c r="AQ1812" s="15">
        <f t="shared" si="955"/>
        <v>33548.714224004791</v>
      </c>
      <c r="AR1812" s="15">
        <f t="shared" si="956"/>
        <v>0</v>
      </c>
      <c r="AS1812" s="15"/>
      <c r="AT1812" s="15"/>
      <c r="AU1812" s="51">
        <f t="shared" ref="AU1812:AU1875" si="983">IF(AD1812=0,AB1812*$AU$4,0)</f>
        <v>16879.5</v>
      </c>
      <c r="AV1812" s="51">
        <f t="shared" ref="AV1812:AV1875" ca="1" si="984">OFFSET($AV$4,D1812,0)/OFFSET($AE$4,D1812,0)*AE1812</f>
        <v>1217.5914012930416</v>
      </c>
      <c r="AW1812" s="51">
        <f t="shared" ca="1" si="957"/>
        <v>0</v>
      </c>
      <c r="AX1812" s="15">
        <f t="shared" ca="1" si="958"/>
        <v>4070.5217355183777</v>
      </c>
      <c r="AY1812" s="51">
        <f t="shared" ca="1" si="959"/>
        <v>-369.43366205932989</v>
      </c>
      <c r="AZ1812" s="52">
        <f t="shared" ref="AZ1812:AZ1875" ca="1" si="985">OFFSET($AT$4,D1812,0)*$AZ$2/OFFSET($AF$4,D1812,0)*AF1812</f>
        <v>0</v>
      </c>
      <c r="BA1812" s="52">
        <f t="shared" ref="BA1812:BA1875" ca="1" si="986">OFFSET($AT$4,D1812,0)*$BA$2/OFFSET($AG$4,D1812,0)*AG1812</f>
        <v>0</v>
      </c>
      <c r="BB1812" s="52">
        <f t="shared" si="960"/>
        <v>0</v>
      </c>
      <c r="BC1812" s="39">
        <f t="shared" si="961"/>
        <v>0</v>
      </c>
      <c r="BD1812" s="51">
        <f t="shared" ca="1" si="962"/>
        <v>0</v>
      </c>
      <c r="BE1812" s="15">
        <f t="shared" ca="1" si="963"/>
        <v>37249.802297463837</v>
      </c>
      <c r="BF1812" s="15">
        <v>-2492.6</v>
      </c>
      <c r="BG1812" s="15">
        <f t="shared" ca="1" si="964"/>
        <v>184970.79252231651</v>
      </c>
      <c r="BH1812" s="15"/>
      <c r="BI1812" s="15"/>
    </row>
    <row r="1813" spans="1:61" ht="11.25" x14ac:dyDescent="0.2">
      <c r="A1813" s="20">
        <v>70348</v>
      </c>
      <c r="B1813" s="20"/>
      <c r="C1813" s="20">
        <v>1</v>
      </c>
      <c r="D1813" s="20">
        <f t="shared" si="966"/>
        <v>7</v>
      </c>
      <c r="E1813" s="47">
        <f t="shared" si="969"/>
        <v>3</v>
      </c>
      <c r="F1813" s="47">
        <f t="shared" si="970"/>
        <v>73</v>
      </c>
      <c r="G1813" s="21" t="s">
        <v>1893</v>
      </c>
      <c r="H1813" s="29">
        <v>1304</v>
      </c>
      <c r="I1813" s="48"/>
      <c r="J1813" s="29">
        <f t="shared" ref="J1813:J1876" si="987">IF(AND(I1813=1,H1813&lt;=20000),H1813*2,IF(H1813&lt;=10000,H1813*(1+41/67),IF(H1813&lt;=20000,H1813*(1+2/3),IF(H1813&lt;=50000,H1813*(2),H1813*(2+1/3))))+IF(AND(H1813&gt;9000,H1813&lt;=10000),(H1813-9000)*(110/201),0)+IF(AND(H1813&gt;18000,H1813&lt;=20000),(H1813-18000)*(3+1/3),0)+IF(AND(H1813&gt;45000,H1813&lt;=50000),(H1813-45000)*(3+1/3),0))</f>
        <v>2101.9701492537315</v>
      </c>
      <c r="K1813" s="125">
        <v>105173</v>
      </c>
      <c r="L1813" s="125">
        <v>71773.649999999994</v>
      </c>
      <c r="M1813" s="125">
        <v>0</v>
      </c>
      <c r="N1813" s="126">
        <f t="shared" si="971"/>
        <v>103716.28349999999</v>
      </c>
      <c r="O1813" s="126">
        <f t="shared" ca="1" si="972"/>
        <v>394575.93462400016</v>
      </c>
      <c r="P1813" s="126">
        <f t="shared" ca="1" si="973"/>
        <v>87258</v>
      </c>
      <c r="Q1813" s="49">
        <f t="shared" si="967"/>
        <v>1</v>
      </c>
      <c r="R1813" s="49">
        <f t="shared" si="968"/>
        <v>0</v>
      </c>
      <c r="S1813" s="49">
        <f ca="1">OFFSET(V!$B$7,D1813,Q1813)*H1813</f>
        <v>5463.76</v>
      </c>
      <c r="T1813" s="49">
        <f ca="1">IF(R1813&gt;0,OFFSET(V!$I$7,D1813,R1813)*IF(R1813=1,H1813-9300,IF(R1813=2,H1813-18000,IF(R1813=3,H1813-45000,0))),0)</f>
        <v>0</v>
      </c>
      <c r="U1813" s="49">
        <f>IF(AND(I1813=1,H1813&gt;20000,H1813&lt;=45000),H1813*V!$G$7,0)+IF(AND(I1813=1,H1813&gt;45000,H1813&lt;=50000),V!$G$7/5000*(50000-H1813)*H1813,0)</f>
        <v>0</v>
      </c>
      <c r="V1813" s="50">
        <f t="shared" ca="1" si="965"/>
        <v>5463.76</v>
      </c>
      <c r="W1813" s="51">
        <v>0</v>
      </c>
      <c r="X1813" s="51">
        <v>0</v>
      </c>
      <c r="Y1813" s="52">
        <v>0</v>
      </c>
      <c r="Z1813" s="52">
        <v>83481.679999999993</v>
      </c>
      <c r="AA1813" s="52">
        <v>54533</v>
      </c>
      <c r="AB1813" s="138">
        <f t="shared" ref="AB1813:AB1876" si="988">MAX(AA1813-$AB$3,0)</f>
        <v>53533</v>
      </c>
      <c r="AC1813" s="52">
        <v>81125.690525241458</v>
      </c>
      <c r="AD1813" s="138">
        <f t="shared" si="974"/>
        <v>0</v>
      </c>
      <c r="AE1813" s="138">
        <f t="shared" si="975"/>
        <v>1304</v>
      </c>
      <c r="AF1813" s="138">
        <f t="shared" si="976"/>
        <v>0</v>
      </c>
      <c r="AG1813" s="138">
        <f t="shared" si="977"/>
        <v>0</v>
      </c>
      <c r="AH1813" s="29"/>
      <c r="AI1813" s="29"/>
      <c r="AJ1813" s="15"/>
      <c r="AK1813" s="51">
        <f t="shared" ca="1" si="978"/>
        <v>1038209.779821237</v>
      </c>
      <c r="AL1813" s="15">
        <f t="shared" ca="1" si="979"/>
        <v>1130931.5398212371</v>
      </c>
      <c r="AM1813" s="49">
        <f t="shared" ca="1" si="980"/>
        <v>5719.2558620456848</v>
      </c>
      <c r="AN1813" s="49">
        <f t="shared" ca="1" si="981"/>
        <v>0</v>
      </c>
      <c r="AO1813" s="15"/>
      <c r="AP1813" s="49">
        <f t="shared" ca="1" si="982"/>
        <v>47207.396600815176</v>
      </c>
      <c r="AQ1813" s="15">
        <f t="shared" ref="AQ1813:AQ1876" si="989">IF(AD1813=0,AC1813,0)</f>
        <v>81125.690525241458</v>
      </c>
      <c r="AR1813" s="15">
        <f t="shared" ref="AR1813:AR1876" si="990">AC1813-AQ1813</f>
        <v>0</v>
      </c>
      <c r="AS1813" s="15"/>
      <c r="AT1813" s="15"/>
      <c r="AU1813" s="51">
        <f t="shared" si="983"/>
        <v>26766.5</v>
      </c>
      <c r="AV1813" s="51">
        <f t="shared" ca="1" si="984"/>
        <v>9177.6831635036197</v>
      </c>
      <c r="AW1813" s="51">
        <f t="shared" ref="AW1813:AW1876" ca="1" si="991">IF(AD1813=0,MAX(0,AC1813*$AW$1-(AP1813+AU1813+AV1813)),0)</f>
        <v>0</v>
      </c>
      <c r="AX1813" s="15">
        <f t="shared" ref="AX1813:AX1876" ca="1" si="992">IF(AD1813=0,MAX(0,(AP1813+AU1813+AV1813)-AC1813),0)</f>
        <v>2025.8892390773399</v>
      </c>
      <c r="AY1813" s="51">
        <f t="shared" ref="AY1813:AY1876" ca="1" si="993">-OFFSET($AW$4,D1813,0)/OFFSET($AX$4,D1813,0)*AX1813</f>
        <v>-183.86627787497093</v>
      </c>
      <c r="AZ1813" s="52">
        <f t="shared" ca="1" si="985"/>
        <v>0</v>
      </c>
      <c r="BA1813" s="52">
        <f t="shared" ca="1" si="986"/>
        <v>0</v>
      </c>
      <c r="BB1813" s="52">
        <f t="shared" ref="BB1813:BB1876" si="994">IF(AD1813=1,MAX(0,AC1813*$BB$1-(AP1813+AZ1813+BA1813)),0)</f>
        <v>0</v>
      </c>
      <c r="BC1813" s="39">
        <f t="shared" ref="BC1813:BC1876" si="995">IF(AD1813=1,MAX(0,(AP1813+AZ1813+BA1813)-AC1813),0)</f>
        <v>0</v>
      </c>
      <c r="BD1813" s="51">
        <f t="shared" ref="BD1813:BD1876" ca="1" si="996">-OFFSET($BB$4,D1813,0)/OFFSET($BC$4,D1813,0)*BC1813</f>
        <v>0</v>
      </c>
      <c r="BE1813" s="15">
        <f t="shared" ref="BE1813:BE1876" ca="1" si="997">AP1813+AU1813+AV1813+AW1813+AY1813+AZ1813+BA1813+BB1813+BD1813</f>
        <v>82967.713486443827</v>
      </c>
      <c r="BF1813" s="15">
        <v>-17500.07</v>
      </c>
      <c r="BG1813" s="15">
        <f t="shared" ref="BG1813:BG1876" ca="1" si="998">AL1813+AM1813+AN1813+BE1813+BF1813</f>
        <v>1202118.4391697266</v>
      </c>
      <c r="BH1813" s="15"/>
      <c r="BI1813" s="15"/>
    </row>
    <row r="1814" spans="1:61" ht="11.25" x14ac:dyDescent="0.2">
      <c r="A1814" s="20">
        <v>70349</v>
      </c>
      <c r="B1814" s="20"/>
      <c r="C1814" s="20">
        <v>1</v>
      </c>
      <c r="D1814" s="20">
        <f t="shared" si="966"/>
        <v>7</v>
      </c>
      <c r="E1814" s="47">
        <f t="shared" si="969"/>
        <v>2</v>
      </c>
      <c r="F1814" s="47">
        <f t="shared" si="970"/>
        <v>72</v>
      </c>
      <c r="G1814" s="21" t="s">
        <v>1894</v>
      </c>
      <c r="H1814" s="29">
        <v>855</v>
      </c>
      <c r="I1814" s="48"/>
      <c r="J1814" s="29">
        <f t="shared" si="987"/>
        <v>1378.2089552238806</v>
      </c>
      <c r="K1814" s="125">
        <v>31102.3</v>
      </c>
      <c r="L1814" s="125">
        <v>23069.19</v>
      </c>
      <c r="M1814" s="125">
        <v>21403</v>
      </c>
      <c r="N1814" s="126">
        <f t="shared" si="971"/>
        <v>52793.640099999997</v>
      </c>
      <c r="O1814" s="126">
        <f t="shared" ca="1" si="972"/>
        <v>258713.51541680988</v>
      </c>
      <c r="P1814" s="126">
        <f t="shared" ca="1" si="973"/>
        <v>61776</v>
      </c>
      <c r="Q1814" s="49">
        <f t="shared" si="967"/>
        <v>1</v>
      </c>
      <c r="R1814" s="49">
        <f t="shared" si="968"/>
        <v>0</v>
      </c>
      <c r="S1814" s="49">
        <f ca="1">OFFSET(V!$B$7,D1814,Q1814)*H1814</f>
        <v>3582.4500000000003</v>
      </c>
      <c r="T1814" s="49">
        <f ca="1">IF(R1814&gt;0,OFFSET(V!$I$7,D1814,R1814)*IF(R1814=1,H1814-9300,IF(R1814=2,H1814-18000,IF(R1814=3,H1814-45000,0))),0)</f>
        <v>0</v>
      </c>
      <c r="U1814" s="49">
        <f>IF(AND(I1814=1,H1814&gt;20000,H1814&lt;=45000),H1814*V!$G$7,0)+IF(AND(I1814=1,H1814&gt;45000,H1814&lt;=50000),V!$G$7/5000*(50000-H1814)*H1814,0)</f>
        <v>0</v>
      </c>
      <c r="V1814" s="50">
        <f t="shared" ca="1" si="965"/>
        <v>3582.4500000000003</v>
      </c>
      <c r="W1814" s="51">
        <v>0</v>
      </c>
      <c r="X1814" s="51">
        <v>0</v>
      </c>
      <c r="Y1814" s="52">
        <v>0</v>
      </c>
      <c r="Z1814" s="52">
        <v>19883.07</v>
      </c>
      <c r="AA1814" s="52">
        <v>10246</v>
      </c>
      <c r="AB1814" s="138">
        <f t="shared" si="988"/>
        <v>9246</v>
      </c>
      <c r="AC1814" s="52">
        <v>19321.937262303691</v>
      </c>
      <c r="AD1814" s="138">
        <f t="shared" si="974"/>
        <v>0</v>
      </c>
      <c r="AE1814" s="138">
        <f t="shared" si="975"/>
        <v>855</v>
      </c>
      <c r="AF1814" s="138">
        <f t="shared" si="976"/>
        <v>0</v>
      </c>
      <c r="AG1814" s="138">
        <f t="shared" si="977"/>
        <v>0</v>
      </c>
      <c r="AH1814" s="29"/>
      <c r="AI1814" s="29"/>
      <c r="AJ1814" s="15"/>
      <c r="AK1814" s="51">
        <f t="shared" ca="1" si="978"/>
        <v>680728.03814966069</v>
      </c>
      <c r="AL1814" s="15">
        <f t="shared" ca="1" si="979"/>
        <v>746086.48814966064</v>
      </c>
      <c r="AM1814" s="49">
        <f t="shared" ca="1" si="980"/>
        <v>3749.9722101603229</v>
      </c>
      <c r="AN1814" s="49">
        <f t="shared" ca="1" si="981"/>
        <v>0</v>
      </c>
      <c r="AO1814" s="15"/>
      <c r="AP1814" s="49">
        <f t="shared" ca="1" si="982"/>
        <v>11243.52038832676</v>
      </c>
      <c r="AQ1814" s="15">
        <f t="shared" si="989"/>
        <v>19321.937262303691</v>
      </c>
      <c r="AR1814" s="15">
        <f t="shared" si="990"/>
        <v>0</v>
      </c>
      <c r="AS1814" s="15"/>
      <c r="AT1814" s="15"/>
      <c r="AU1814" s="51">
        <f t="shared" si="983"/>
        <v>4623</v>
      </c>
      <c r="AV1814" s="51">
        <f t="shared" ca="1" si="984"/>
        <v>6017.5760006101191</v>
      </c>
      <c r="AW1814" s="51">
        <f t="shared" ca="1" si="991"/>
        <v>0</v>
      </c>
      <c r="AX1814" s="15">
        <f t="shared" ca="1" si="992"/>
        <v>2562.1591266331889</v>
      </c>
      <c r="AY1814" s="51">
        <f t="shared" ca="1" si="993"/>
        <v>-232.53722506171343</v>
      </c>
      <c r="AZ1814" s="52">
        <f t="shared" ca="1" si="985"/>
        <v>0</v>
      </c>
      <c r="BA1814" s="52">
        <f t="shared" ca="1" si="986"/>
        <v>0</v>
      </c>
      <c r="BB1814" s="52">
        <f t="shared" si="994"/>
        <v>0</v>
      </c>
      <c r="BC1814" s="39">
        <f t="shared" si="995"/>
        <v>0</v>
      </c>
      <c r="BD1814" s="51">
        <f t="shared" ca="1" si="996"/>
        <v>0</v>
      </c>
      <c r="BE1814" s="15">
        <f t="shared" ca="1" si="997"/>
        <v>21651.559163875165</v>
      </c>
      <c r="BF1814" s="15">
        <v>-10842.16</v>
      </c>
      <c r="BG1814" s="15">
        <f t="shared" ca="1" si="998"/>
        <v>760645.85952369613</v>
      </c>
      <c r="BH1814" s="15"/>
      <c r="BI1814" s="15"/>
    </row>
    <row r="1815" spans="1:61" ht="11.25" x14ac:dyDescent="0.2">
      <c r="A1815" s="20">
        <v>70350</v>
      </c>
      <c r="B1815" s="20"/>
      <c r="C1815" s="20">
        <v>1</v>
      </c>
      <c r="D1815" s="20">
        <f t="shared" si="966"/>
        <v>7</v>
      </c>
      <c r="E1815" s="47">
        <f t="shared" si="969"/>
        <v>3</v>
      </c>
      <c r="F1815" s="47">
        <f t="shared" si="970"/>
        <v>73</v>
      </c>
      <c r="G1815" s="21" t="s">
        <v>1895</v>
      </c>
      <c r="H1815" s="29">
        <v>1013</v>
      </c>
      <c r="I1815" s="48"/>
      <c r="J1815" s="29">
        <f t="shared" si="987"/>
        <v>1632.8955223880596</v>
      </c>
      <c r="K1815" s="125">
        <v>82498.150000000009</v>
      </c>
      <c r="L1815" s="125">
        <v>234952.56</v>
      </c>
      <c r="M1815" s="125">
        <v>0</v>
      </c>
      <c r="N1815" s="126">
        <f t="shared" si="971"/>
        <v>151030.16639999999</v>
      </c>
      <c r="O1815" s="126">
        <f t="shared" ca="1" si="972"/>
        <v>306522.56271020864</v>
      </c>
      <c r="P1815" s="126">
        <f t="shared" ca="1" si="973"/>
        <v>46648</v>
      </c>
      <c r="Q1815" s="49">
        <f t="shared" si="967"/>
        <v>1</v>
      </c>
      <c r="R1815" s="49">
        <f t="shared" si="968"/>
        <v>0</v>
      </c>
      <c r="S1815" s="49">
        <f ca="1">OFFSET(V!$B$7,D1815,Q1815)*H1815</f>
        <v>4244.47</v>
      </c>
      <c r="T1815" s="49">
        <f ca="1">IF(R1815&gt;0,OFFSET(V!$I$7,D1815,R1815)*IF(R1815=1,H1815-9300,IF(R1815=2,H1815-18000,IF(R1815=3,H1815-45000,0))),0)</f>
        <v>0</v>
      </c>
      <c r="U1815" s="49">
        <f>IF(AND(I1815=1,H1815&gt;20000,H1815&lt;=45000),H1815*V!$G$7,0)+IF(AND(I1815=1,H1815&gt;45000,H1815&lt;=50000),V!$G$7/5000*(50000-H1815)*H1815,0)</f>
        <v>0</v>
      </c>
      <c r="V1815" s="50">
        <f t="shared" ref="V1815:V1878" ca="1" si="999">SUM(S1815:U1815)</f>
        <v>4244.47</v>
      </c>
      <c r="W1815" s="51">
        <v>0</v>
      </c>
      <c r="X1815" s="51">
        <v>0</v>
      </c>
      <c r="Y1815" s="52">
        <v>0</v>
      </c>
      <c r="Z1815" s="52">
        <v>95091.24</v>
      </c>
      <c r="AA1815" s="52">
        <v>25901</v>
      </c>
      <c r="AB1815" s="138">
        <f t="shared" si="988"/>
        <v>24901</v>
      </c>
      <c r="AC1815" s="52">
        <v>92407.609764219684</v>
      </c>
      <c r="AD1815" s="138">
        <f t="shared" si="974"/>
        <v>0</v>
      </c>
      <c r="AE1815" s="138">
        <f t="shared" si="975"/>
        <v>1013</v>
      </c>
      <c r="AF1815" s="138">
        <f t="shared" si="976"/>
        <v>0</v>
      </c>
      <c r="AG1815" s="138">
        <f t="shared" si="977"/>
        <v>0</v>
      </c>
      <c r="AH1815" s="29"/>
      <c r="AI1815" s="29"/>
      <c r="AJ1815" s="15"/>
      <c r="AK1815" s="51">
        <f t="shared" ca="1" si="978"/>
        <v>806523.3949071418</v>
      </c>
      <c r="AL1815" s="15">
        <f t="shared" ca="1" si="979"/>
        <v>857415.86490714177</v>
      </c>
      <c r="AM1815" s="49">
        <f t="shared" ca="1" si="980"/>
        <v>4442.9495308683126</v>
      </c>
      <c r="AN1815" s="49">
        <f t="shared" ca="1" si="981"/>
        <v>0</v>
      </c>
      <c r="AO1815" s="15"/>
      <c r="AP1815" s="49">
        <f t="shared" ca="1" si="982"/>
        <v>53772.395092471794</v>
      </c>
      <c r="AQ1815" s="15">
        <f t="shared" si="989"/>
        <v>92407.609764219684</v>
      </c>
      <c r="AR1815" s="15">
        <f t="shared" si="990"/>
        <v>0</v>
      </c>
      <c r="AS1815" s="15"/>
      <c r="AT1815" s="15"/>
      <c r="AU1815" s="51">
        <f t="shared" si="983"/>
        <v>12450.5</v>
      </c>
      <c r="AV1815" s="51">
        <f t="shared" ca="1" si="984"/>
        <v>7129.5958931205269</v>
      </c>
      <c r="AW1815" s="51">
        <f t="shared" ca="1" si="991"/>
        <v>9814.3578022053844</v>
      </c>
      <c r="AX1815" s="15">
        <f t="shared" ca="1" si="992"/>
        <v>0</v>
      </c>
      <c r="AY1815" s="51">
        <f t="shared" ca="1" si="993"/>
        <v>0</v>
      </c>
      <c r="AZ1815" s="52">
        <f t="shared" ca="1" si="985"/>
        <v>0</v>
      </c>
      <c r="BA1815" s="52">
        <f t="shared" ca="1" si="986"/>
        <v>0</v>
      </c>
      <c r="BB1815" s="52">
        <f t="shared" si="994"/>
        <v>0</v>
      </c>
      <c r="BC1815" s="39">
        <f t="shared" si="995"/>
        <v>0</v>
      </c>
      <c r="BD1815" s="51">
        <f t="shared" ca="1" si="996"/>
        <v>0</v>
      </c>
      <c r="BE1815" s="15">
        <f t="shared" ca="1" si="997"/>
        <v>83166.848787797702</v>
      </c>
      <c r="BF1815" s="15">
        <v>-14294.46</v>
      </c>
      <c r="BG1815" s="15">
        <f t="shared" ca="1" si="998"/>
        <v>930731.20322580787</v>
      </c>
      <c r="BH1815" s="15"/>
      <c r="BI1815" s="15"/>
    </row>
    <row r="1816" spans="1:61" ht="11.25" x14ac:dyDescent="0.2">
      <c r="A1816" s="20">
        <v>70351</v>
      </c>
      <c r="B1816" s="20"/>
      <c r="C1816" s="20">
        <v>1</v>
      </c>
      <c r="D1816" s="20">
        <f t="shared" ref="D1816:D1879" si="1000">INT(A1816/10000)</f>
        <v>7</v>
      </c>
      <c r="E1816" s="47">
        <f t="shared" si="969"/>
        <v>4</v>
      </c>
      <c r="F1816" s="47">
        <f t="shared" si="970"/>
        <v>74</v>
      </c>
      <c r="G1816" s="21" t="s">
        <v>1896</v>
      </c>
      <c r="H1816" s="29">
        <v>3311</v>
      </c>
      <c r="I1816" s="48"/>
      <c r="J1816" s="29">
        <f t="shared" si="987"/>
        <v>5337.1343283582091</v>
      </c>
      <c r="K1816" s="125">
        <v>807641.25</v>
      </c>
      <c r="L1816" s="125">
        <v>1491241.61</v>
      </c>
      <c r="M1816" s="125">
        <v>0</v>
      </c>
      <c r="N1816" s="126">
        <f t="shared" si="971"/>
        <v>1163085.9279</v>
      </c>
      <c r="O1816" s="126">
        <f t="shared" ca="1" si="972"/>
        <v>1001871.8708129328</v>
      </c>
      <c r="P1816" s="126">
        <f t="shared" ca="1" si="973"/>
        <v>0</v>
      </c>
      <c r="Q1816" s="49">
        <f t="shared" ref="Q1816:Q1879" si="1001">IF(AND(I1816=1,H1816&lt;=20000),3,IF(H1816&lt;=10000,1,IF(H1816&lt;=20000,2,IF(H1816&lt;=50000,3,4))))</f>
        <v>1</v>
      </c>
      <c r="R1816" s="49">
        <f t="shared" ref="R1816:R1879" si="1002">IF(AND(I1816=1,H1816&lt;=45000),0,IF(AND(H1816&gt;9300,H1816&lt;=10000),1,IF(AND(H1816&gt;18000,H1816&lt;=20000),2,IF(AND(H1816&gt;45000,H1816&lt;=50000),3,0))))</f>
        <v>0</v>
      </c>
      <c r="S1816" s="49">
        <f ca="1">OFFSET(V!$B$7,D1816,Q1816)*H1816</f>
        <v>13873.090000000002</v>
      </c>
      <c r="T1816" s="49">
        <f ca="1">IF(R1816&gt;0,OFFSET(V!$I$7,D1816,R1816)*IF(R1816=1,H1816-9300,IF(R1816=2,H1816-18000,IF(R1816=3,H1816-45000,0))),0)</f>
        <v>0</v>
      </c>
      <c r="U1816" s="49">
        <f>IF(AND(I1816=1,H1816&gt;20000,H1816&lt;=45000),H1816*V!$G$7,0)+IF(AND(I1816=1,H1816&gt;45000,H1816&lt;=50000),V!$G$7/5000*(50000-H1816)*H1816,0)</f>
        <v>0</v>
      </c>
      <c r="V1816" s="50">
        <f t="shared" ca="1" si="999"/>
        <v>13873.090000000002</v>
      </c>
      <c r="W1816" s="51">
        <v>14839.42</v>
      </c>
      <c r="X1816" s="51">
        <v>0</v>
      </c>
      <c r="Y1816" s="52">
        <v>341.61</v>
      </c>
      <c r="Z1816" s="52">
        <v>1103805.8799999999</v>
      </c>
      <c r="AA1816" s="52">
        <v>1093465</v>
      </c>
      <c r="AB1816" s="138">
        <f t="shared" si="988"/>
        <v>1092465</v>
      </c>
      <c r="AC1816" s="52">
        <v>1072654.6737059173</v>
      </c>
      <c r="AD1816" s="138">
        <f t="shared" si="974"/>
        <v>0</v>
      </c>
      <c r="AE1816" s="138">
        <f t="shared" si="975"/>
        <v>3311</v>
      </c>
      <c r="AF1816" s="138">
        <f t="shared" si="976"/>
        <v>0</v>
      </c>
      <c r="AG1816" s="138">
        <f t="shared" si="977"/>
        <v>0</v>
      </c>
      <c r="AH1816" s="29"/>
      <c r="AI1816" s="29"/>
      <c r="AJ1816" s="15"/>
      <c r="AK1816" s="51">
        <f t="shared" ca="1" si="978"/>
        <v>2636129.2798988614</v>
      </c>
      <c r="AL1816" s="15">
        <f t="shared" ca="1" si="979"/>
        <v>2664841.7898988612</v>
      </c>
      <c r="AM1816" s="49">
        <f t="shared" ca="1" si="980"/>
        <v>14521.822208000969</v>
      </c>
      <c r="AN1816" s="49">
        <f t="shared" ca="1" si="981"/>
        <v>158.87680203942836</v>
      </c>
      <c r="AO1816" s="15"/>
      <c r="AP1816" s="49">
        <f t="shared" ca="1" si="982"/>
        <v>624182.47868839977</v>
      </c>
      <c r="AQ1816" s="15">
        <f t="shared" si="989"/>
        <v>1072654.6737059173</v>
      </c>
      <c r="AR1816" s="15">
        <f t="shared" si="990"/>
        <v>0</v>
      </c>
      <c r="AS1816" s="15"/>
      <c r="AT1816" s="15"/>
      <c r="AU1816" s="51">
        <f t="shared" si="983"/>
        <v>546232.5</v>
      </c>
      <c r="AV1816" s="51">
        <f t="shared" ca="1" si="984"/>
        <v>23303.151038620003</v>
      </c>
      <c r="AW1816" s="51">
        <f t="shared" ca="1" si="991"/>
        <v>0</v>
      </c>
      <c r="AX1816" s="15">
        <f t="shared" ca="1" si="992"/>
        <v>121063.45602110238</v>
      </c>
      <c r="AY1816" s="51">
        <f t="shared" ca="1" si="993"/>
        <v>-10987.514329963111</v>
      </c>
      <c r="AZ1816" s="52">
        <f t="shared" ca="1" si="985"/>
        <v>0</v>
      </c>
      <c r="BA1816" s="52">
        <f t="shared" ca="1" si="986"/>
        <v>0</v>
      </c>
      <c r="BB1816" s="52">
        <f t="shared" si="994"/>
        <v>0</v>
      </c>
      <c r="BC1816" s="39">
        <f t="shared" si="995"/>
        <v>0</v>
      </c>
      <c r="BD1816" s="51">
        <f t="shared" ca="1" si="996"/>
        <v>0</v>
      </c>
      <c r="BE1816" s="15">
        <f t="shared" ca="1" si="997"/>
        <v>1182730.6153970566</v>
      </c>
      <c r="BF1816" s="15">
        <v>-59868.47</v>
      </c>
      <c r="BG1816" s="15">
        <f t="shared" ca="1" si="998"/>
        <v>3802384.6343059577</v>
      </c>
      <c r="BH1816" s="15"/>
      <c r="BI1816" s="15"/>
    </row>
    <row r="1817" spans="1:61" ht="11.25" x14ac:dyDescent="0.2">
      <c r="A1817" s="20">
        <v>70352</v>
      </c>
      <c r="B1817" s="20"/>
      <c r="C1817" s="20">
        <v>1</v>
      </c>
      <c r="D1817" s="20">
        <f t="shared" si="1000"/>
        <v>7</v>
      </c>
      <c r="E1817" s="47">
        <f t="shared" si="969"/>
        <v>3</v>
      </c>
      <c r="F1817" s="47">
        <f t="shared" si="970"/>
        <v>73</v>
      </c>
      <c r="G1817" s="21" t="s">
        <v>1897</v>
      </c>
      <c r="H1817" s="29">
        <v>1338</v>
      </c>
      <c r="I1817" s="48"/>
      <c r="J1817" s="29">
        <f t="shared" si="987"/>
        <v>2156.7761194029849</v>
      </c>
      <c r="K1817" s="125">
        <v>60243.8</v>
      </c>
      <c r="L1817" s="125">
        <v>26649.56</v>
      </c>
      <c r="M1817" s="125">
        <v>0</v>
      </c>
      <c r="N1817" s="126">
        <f t="shared" si="971"/>
        <v>53768.864399999999</v>
      </c>
      <c r="O1817" s="126">
        <f t="shared" ca="1" si="972"/>
        <v>404863.95745928842</v>
      </c>
      <c r="P1817" s="126">
        <f t="shared" ca="1" si="973"/>
        <v>105329</v>
      </c>
      <c r="Q1817" s="49">
        <f t="shared" si="1001"/>
        <v>1</v>
      </c>
      <c r="R1817" s="49">
        <f t="shared" si="1002"/>
        <v>0</v>
      </c>
      <c r="S1817" s="49">
        <f ca="1">OFFSET(V!$B$7,D1817,Q1817)*H1817</f>
        <v>5606.22</v>
      </c>
      <c r="T1817" s="49">
        <f ca="1">IF(R1817&gt;0,OFFSET(V!$I$7,D1817,R1817)*IF(R1817=1,H1817-9300,IF(R1817=2,H1817-18000,IF(R1817=3,H1817-45000,0))),0)</f>
        <v>0</v>
      </c>
      <c r="U1817" s="49">
        <f>IF(AND(I1817=1,H1817&gt;20000,H1817&lt;=45000),H1817*V!$G$7,0)+IF(AND(I1817=1,H1817&gt;45000,H1817&lt;=50000),V!$G$7/5000*(50000-H1817)*H1817,0)</f>
        <v>0</v>
      </c>
      <c r="V1817" s="50">
        <f t="shared" ca="1" si="999"/>
        <v>5606.22</v>
      </c>
      <c r="W1817" s="51">
        <v>0</v>
      </c>
      <c r="X1817" s="51">
        <v>0</v>
      </c>
      <c r="Y1817" s="52">
        <v>0</v>
      </c>
      <c r="Z1817" s="52">
        <v>20837.48</v>
      </c>
      <c r="AA1817" s="52">
        <v>14222</v>
      </c>
      <c r="AB1817" s="138">
        <f t="shared" si="988"/>
        <v>13222</v>
      </c>
      <c r="AC1817" s="52">
        <v>20249.412251956459</v>
      </c>
      <c r="AD1817" s="138">
        <f t="shared" si="974"/>
        <v>0</v>
      </c>
      <c r="AE1817" s="138">
        <f t="shared" si="975"/>
        <v>1338</v>
      </c>
      <c r="AF1817" s="138">
        <f t="shared" si="976"/>
        <v>0</v>
      </c>
      <c r="AG1817" s="138">
        <f t="shared" si="977"/>
        <v>0</v>
      </c>
      <c r="AH1817" s="29"/>
      <c r="AI1817" s="29"/>
      <c r="AJ1817" s="15"/>
      <c r="AK1817" s="51">
        <f t="shared" ca="1" si="978"/>
        <v>1065279.6667184164</v>
      </c>
      <c r="AL1817" s="15">
        <f t="shared" ca="1" si="979"/>
        <v>1176214.8867184164</v>
      </c>
      <c r="AM1817" s="49">
        <f t="shared" ca="1" si="980"/>
        <v>5868.3775639701889</v>
      </c>
      <c r="AN1817" s="49">
        <f t="shared" ca="1" si="981"/>
        <v>0</v>
      </c>
      <c r="AO1817" s="15"/>
      <c r="AP1817" s="49">
        <f t="shared" ca="1" si="982"/>
        <v>11783.222169481427</v>
      </c>
      <c r="AQ1817" s="15">
        <f t="shared" si="989"/>
        <v>20249.412251956459</v>
      </c>
      <c r="AR1817" s="15">
        <f t="shared" si="990"/>
        <v>0</v>
      </c>
      <c r="AS1817" s="15"/>
      <c r="AT1817" s="15"/>
      <c r="AU1817" s="51">
        <f t="shared" si="983"/>
        <v>6611</v>
      </c>
      <c r="AV1817" s="51">
        <f t="shared" ca="1" si="984"/>
        <v>9416.9785834109225</v>
      </c>
      <c r="AW1817" s="51">
        <f t="shared" ca="1" si="991"/>
        <v>0</v>
      </c>
      <c r="AX1817" s="15">
        <f t="shared" ca="1" si="992"/>
        <v>7561.7885009358906</v>
      </c>
      <c r="AY1817" s="51">
        <f t="shared" ca="1" si="993"/>
        <v>-686.29512360609385</v>
      </c>
      <c r="AZ1817" s="52">
        <f t="shared" ca="1" si="985"/>
        <v>0</v>
      </c>
      <c r="BA1817" s="52">
        <f t="shared" ca="1" si="986"/>
        <v>0</v>
      </c>
      <c r="BB1817" s="52">
        <f t="shared" si="994"/>
        <v>0</v>
      </c>
      <c r="BC1817" s="39">
        <f t="shared" si="995"/>
        <v>0</v>
      </c>
      <c r="BD1817" s="51">
        <f t="shared" ca="1" si="996"/>
        <v>0</v>
      </c>
      <c r="BE1817" s="15">
        <f t="shared" ca="1" si="997"/>
        <v>27124.905629286255</v>
      </c>
      <c r="BF1817" s="15">
        <v>-16900.77</v>
      </c>
      <c r="BG1817" s="15">
        <f t="shared" ca="1" si="998"/>
        <v>1192307.3999116728</v>
      </c>
      <c r="BH1817" s="15"/>
      <c r="BI1817" s="15"/>
    </row>
    <row r="1818" spans="1:61" ht="11.25" x14ac:dyDescent="0.2">
      <c r="A1818" s="20">
        <v>70353</v>
      </c>
      <c r="B1818" s="20"/>
      <c r="C1818" s="20">
        <v>1</v>
      </c>
      <c r="D1818" s="20">
        <f t="shared" si="1000"/>
        <v>7</v>
      </c>
      <c r="E1818" s="47">
        <f t="shared" si="969"/>
        <v>3</v>
      </c>
      <c r="F1818" s="47">
        <f t="shared" si="970"/>
        <v>73</v>
      </c>
      <c r="G1818" s="21" t="s">
        <v>1898</v>
      </c>
      <c r="H1818" s="29">
        <v>2164</v>
      </c>
      <c r="I1818" s="48"/>
      <c r="J1818" s="29">
        <f t="shared" si="987"/>
        <v>3488.2388059701493</v>
      </c>
      <c r="K1818" s="125">
        <v>174083.75</v>
      </c>
      <c r="L1818" s="125">
        <v>104112.63</v>
      </c>
      <c r="M1818" s="125">
        <v>0</v>
      </c>
      <c r="N1818" s="126">
        <f t="shared" si="971"/>
        <v>165944.22569999998</v>
      </c>
      <c r="O1818" s="126">
        <f t="shared" ca="1" si="972"/>
        <v>654802.39457541122</v>
      </c>
      <c r="P1818" s="126">
        <f t="shared" ca="1" si="973"/>
        <v>146657</v>
      </c>
      <c r="Q1818" s="49">
        <f t="shared" si="1001"/>
        <v>1</v>
      </c>
      <c r="R1818" s="49">
        <f t="shared" si="1002"/>
        <v>0</v>
      </c>
      <c r="S1818" s="49">
        <f ca="1">OFFSET(V!$B$7,D1818,Q1818)*H1818</f>
        <v>9067.1600000000017</v>
      </c>
      <c r="T1818" s="49">
        <f ca="1">IF(R1818&gt;0,OFFSET(V!$I$7,D1818,R1818)*IF(R1818=1,H1818-9300,IF(R1818=2,H1818-18000,IF(R1818=3,H1818-45000,0))),0)</f>
        <v>0</v>
      </c>
      <c r="U1818" s="49">
        <f>IF(AND(I1818=1,H1818&gt;20000,H1818&lt;=45000),H1818*V!$G$7,0)+IF(AND(I1818=1,H1818&gt;45000,H1818&lt;=50000),V!$G$7/5000*(50000-H1818)*H1818,0)</f>
        <v>0</v>
      </c>
      <c r="V1818" s="50">
        <f t="shared" ca="1" si="999"/>
        <v>9067.1600000000017</v>
      </c>
      <c r="W1818" s="51">
        <v>0</v>
      </c>
      <c r="X1818" s="51">
        <v>0</v>
      </c>
      <c r="Y1818" s="52">
        <v>0</v>
      </c>
      <c r="Z1818" s="52">
        <v>24289.439999999999</v>
      </c>
      <c r="AA1818" s="52">
        <v>2831</v>
      </c>
      <c r="AB1818" s="138">
        <f t="shared" si="988"/>
        <v>1831</v>
      </c>
      <c r="AC1818" s="52">
        <v>23603.95229793436</v>
      </c>
      <c r="AD1818" s="138">
        <f t="shared" si="974"/>
        <v>0</v>
      </c>
      <c r="AE1818" s="138">
        <f t="shared" si="975"/>
        <v>2164</v>
      </c>
      <c r="AF1818" s="138">
        <f t="shared" si="976"/>
        <v>0</v>
      </c>
      <c r="AG1818" s="138">
        <f t="shared" si="977"/>
        <v>0</v>
      </c>
      <c r="AH1818" s="29"/>
      <c r="AI1818" s="29"/>
      <c r="AJ1818" s="15"/>
      <c r="AK1818" s="51">
        <f t="shared" ca="1" si="978"/>
        <v>1722918.6836910711</v>
      </c>
      <c r="AL1818" s="15">
        <f t="shared" ca="1" si="979"/>
        <v>1878642.843691071</v>
      </c>
      <c r="AM1818" s="49">
        <f t="shared" ca="1" si="980"/>
        <v>9491.1577342537294</v>
      </c>
      <c r="AN1818" s="49">
        <f t="shared" ca="1" si="981"/>
        <v>0</v>
      </c>
      <c r="AO1818" s="15"/>
      <c r="AP1818" s="49">
        <f t="shared" ca="1" si="982"/>
        <v>13735.243795904733</v>
      </c>
      <c r="AQ1818" s="15">
        <f t="shared" si="989"/>
        <v>23603.95229793436</v>
      </c>
      <c r="AR1818" s="15">
        <f t="shared" si="990"/>
        <v>0</v>
      </c>
      <c r="AS1818" s="15"/>
      <c r="AT1818" s="15"/>
      <c r="AU1818" s="51">
        <f t="shared" si="983"/>
        <v>915.5</v>
      </c>
      <c r="AV1818" s="51">
        <f t="shared" ca="1" si="984"/>
        <v>15230.449667041283</v>
      </c>
      <c r="AW1818" s="51">
        <f t="shared" ca="1" si="991"/>
        <v>0</v>
      </c>
      <c r="AX1818" s="15">
        <f t="shared" ca="1" si="992"/>
        <v>6277.2411650116555</v>
      </c>
      <c r="AY1818" s="51">
        <f t="shared" ca="1" si="993"/>
        <v>-569.7117819036788</v>
      </c>
      <c r="AZ1818" s="52">
        <f t="shared" ca="1" si="985"/>
        <v>0</v>
      </c>
      <c r="BA1818" s="52">
        <f t="shared" ca="1" si="986"/>
        <v>0</v>
      </c>
      <c r="BB1818" s="52">
        <f t="shared" si="994"/>
        <v>0</v>
      </c>
      <c r="BC1818" s="39">
        <f t="shared" si="995"/>
        <v>0</v>
      </c>
      <c r="BD1818" s="51">
        <f t="shared" ca="1" si="996"/>
        <v>0</v>
      </c>
      <c r="BE1818" s="15">
        <f t="shared" ca="1" si="997"/>
        <v>29311.481681042336</v>
      </c>
      <c r="BF1818" s="15">
        <v>-27243.79</v>
      </c>
      <c r="BG1818" s="15">
        <f t="shared" ca="1" si="998"/>
        <v>1890201.693106367</v>
      </c>
      <c r="BH1818" s="15"/>
      <c r="BI1818" s="15"/>
    </row>
    <row r="1819" spans="1:61" ht="11.25" x14ac:dyDescent="0.2">
      <c r="A1819" s="20">
        <v>70354</v>
      </c>
      <c r="B1819" s="20"/>
      <c r="C1819" s="20">
        <v>1</v>
      </c>
      <c r="D1819" s="20">
        <f t="shared" si="1000"/>
        <v>7</v>
      </c>
      <c r="E1819" s="47">
        <f t="shared" si="969"/>
        <v>6</v>
      </c>
      <c r="F1819" s="47">
        <f t="shared" si="970"/>
        <v>76</v>
      </c>
      <c r="G1819" s="21" t="s">
        <v>1899</v>
      </c>
      <c r="H1819" s="29">
        <v>13153</v>
      </c>
      <c r="I1819" s="48"/>
      <c r="J1819" s="29">
        <f t="shared" si="987"/>
        <v>21921.666666666664</v>
      </c>
      <c r="K1819" s="125">
        <v>980862.09999999986</v>
      </c>
      <c r="L1819" s="125">
        <v>6366852.7699999996</v>
      </c>
      <c r="M1819" s="125">
        <v>0</v>
      </c>
      <c r="N1819" s="126">
        <f t="shared" si="971"/>
        <v>3189293.2922999999</v>
      </c>
      <c r="O1819" s="126">
        <f t="shared" ca="1" si="972"/>
        <v>4115073.7162403278</v>
      </c>
      <c r="P1819" s="126">
        <f t="shared" ca="1" si="973"/>
        <v>277734</v>
      </c>
      <c r="Q1819" s="49">
        <f t="shared" si="1001"/>
        <v>2</v>
      </c>
      <c r="R1819" s="49">
        <f t="shared" si="1002"/>
        <v>0</v>
      </c>
      <c r="S1819" s="49">
        <f ca="1">OFFSET(V!$B$7,D1819,Q1819)*H1819</f>
        <v>1328189.94</v>
      </c>
      <c r="T1819" s="49">
        <f ca="1">IF(R1819&gt;0,OFFSET(V!$I$7,D1819,R1819)*IF(R1819=1,H1819-9300,IF(R1819=2,H1819-18000,IF(R1819=3,H1819-45000,0))),0)</f>
        <v>0</v>
      </c>
      <c r="U1819" s="49">
        <f>IF(AND(I1819=1,H1819&gt;20000,H1819&lt;=45000),H1819*V!$G$7,0)+IF(AND(I1819=1,H1819&gt;45000,H1819&lt;=50000),V!$G$7/5000*(50000-H1819)*H1819,0)</f>
        <v>0</v>
      </c>
      <c r="V1819" s="50">
        <f t="shared" ca="1" si="999"/>
        <v>1328189.94</v>
      </c>
      <c r="W1819" s="51">
        <v>66647.8</v>
      </c>
      <c r="X1819" s="51">
        <v>0</v>
      </c>
      <c r="Y1819" s="52">
        <v>30135.05</v>
      </c>
      <c r="Z1819" s="52">
        <v>613491.35</v>
      </c>
      <c r="AA1819" s="52">
        <v>52142</v>
      </c>
      <c r="AB1819" s="138">
        <f t="shared" si="988"/>
        <v>51142</v>
      </c>
      <c r="AC1819" s="52">
        <v>596177.62124591402</v>
      </c>
      <c r="AD1819" s="138">
        <f t="shared" si="974"/>
        <v>1</v>
      </c>
      <c r="AE1819" s="138">
        <f t="shared" si="975"/>
        <v>0</v>
      </c>
      <c r="AF1819" s="138">
        <f t="shared" si="976"/>
        <v>13153</v>
      </c>
      <c r="AG1819" s="138">
        <f t="shared" si="977"/>
        <v>21921.666666666664</v>
      </c>
      <c r="AH1819" s="29"/>
      <c r="AI1819" s="29"/>
      <c r="AJ1819" s="15"/>
      <c r="AK1819" s="51">
        <f t="shared" ca="1" si="978"/>
        <v>10827598.446816593</v>
      </c>
      <c r="AL1819" s="15">
        <f t="shared" ca="1" si="979"/>
        <v>12500170.186816594</v>
      </c>
      <c r="AM1819" s="49">
        <f t="shared" ca="1" si="980"/>
        <v>57688.168982735348</v>
      </c>
      <c r="AN1819" s="49">
        <f t="shared" ca="1" si="981"/>
        <v>14015.281675882658</v>
      </c>
      <c r="AO1819" s="15"/>
      <c r="AP1819" s="49">
        <f t="shared" ca="1" si="982"/>
        <v>346918.3834180088</v>
      </c>
      <c r="AQ1819" s="15">
        <f t="shared" si="989"/>
        <v>0</v>
      </c>
      <c r="AR1819" s="15">
        <f t="shared" si="990"/>
        <v>596177.62124591402</v>
      </c>
      <c r="AS1819" s="15"/>
      <c r="AT1819" s="15"/>
      <c r="AU1819" s="51">
        <f t="shared" si="983"/>
        <v>0</v>
      </c>
      <c r="AV1819" s="51">
        <f t="shared" ca="1" si="984"/>
        <v>0</v>
      </c>
      <c r="AW1819" s="51">
        <f t="shared" si="991"/>
        <v>0</v>
      </c>
      <c r="AX1819" s="15">
        <f t="shared" si="992"/>
        <v>0</v>
      </c>
      <c r="AY1819" s="51">
        <f t="shared" ca="1" si="993"/>
        <v>0</v>
      </c>
      <c r="AZ1819" s="52">
        <f t="shared" ca="1" si="985"/>
        <v>247927.5520396225</v>
      </c>
      <c r="BA1819" s="52">
        <f t="shared" ca="1" si="986"/>
        <v>199993.89880127911</v>
      </c>
      <c r="BB1819" s="52">
        <f t="shared" ca="1" si="994"/>
        <v>0</v>
      </c>
      <c r="BC1819" s="39">
        <f t="shared" ca="1" si="995"/>
        <v>198662.21301299636</v>
      </c>
      <c r="BD1819" s="51">
        <f t="shared" ca="1" si="996"/>
        <v>0</v>
      </c>
      <c r="BE1819" s="15">
        <f t="shared" ca="1" si="997"/>
        <v>794839.83425891038</v>
      </c>
      <c r="BF1819" s="15">
        <v>-215661.58</v>
      </c>
      <c r="BG1819" s="15">
        <f t="shared" ca="1" si="998"/>
        <v>13151051.891734121</v>
      </c>
      <c r="BH1819" s="15"/>
      <c r="BI1819" s="15"/>
    </row>
    <row r="1820" spans="1:61" ht="11.25" x14ac:dyDescent="0.2">
      <c r="A1820" s="20">
        <v>70355</v>
      </c>
      <c r="B1820" s="20"/>
      <c r="C1820" s="20">
        <v>1</v>
      </c>
      <c r="D1820" s="20">
        <f t="shared" si="1000"/>
        <v>7</v>
      </c>
      <c r="E1820" s="47">
        <f t="shared" si="969"/>
        <v>4</v>
      </c>
      <c r="F1820" s="47">
        <f t="shared" si="970"/>
        <v>74</v>
      </c>
      <c r="G1820" s="21" t="s">
        <v>1900</v>
      </c>
      <c r="H1820" s="29">
        <v>3356</v>
      </c>
      <c r="I1820" s="48"/>
      <c r="J1820" s="29">
        <f t="shared" si="987"/>
        <v>5409.6716417910447</v>
      </c>
      <c r="K1820" s="125">
        <v>256916.4</v>
      </c>
      <c r="L1820" s="125">
        <v>700334.37</v>
      </c>
      <c r="M1820" s="125">
        <v>0</v>
      </c>
      <c r="N1820" s="126">
        <f t="shared" si="971"/>
        <v>458110.21230000001</v>
      </c>
      <c r="O1820" s="126">
        <f t="shared" ca="1" si="972"/>
        <v>1015488.3716243439</v>
      </c>
      <c r="P1820" s="126">
        <f t="shared" ca="1" si="973"/>
        <v>167213</v>
      </c>
      <c r="Q1820" s="49">
        <f t="shared" si="1001"/>
        <v>1</v>
      </c>
      <c r="R1820" s="49">
        <f t="shared" si="1002"/>
        <v>0</v>
      </c>
      <c r="S1820" s="49">
        <f ca="1">OFFSET(V!$B$7,D1820,Q1820)*H1820</f>
        <v>14061.640000000001</v>
      </c>
      <c r="T1820" s="49">
        <f ca="1">IF(R1820&gt;0,OFFSET(V!$I$7,D1820,R1820)*IF(R1820=1,H1820-9300,IF(R1820=2,H1820-18000,IF(R1820=3,H1820-45000,0))),0)</f>
        <v>0</v>
      </c>
      <c r="U1820" s="49">
        <f>IF(AND(I1820=1,H1820&gt;20000,H1820&lt;=45000),H1820*V!$G$7,0)+IF(AND(I1820=1,H1820&gt;45000,H1820&lt;=50000),V!$G$7/5000*(50000-H1820)*H1820,0)</f>
        <v>0</v>
      </c>
      <c r="V1820" s="50">
        <f t="shared" ca="1" si="999"/>
        <v>14061.640000000001</v>
      </c>
      <c r="W1820" s="51">
        <v>15744.73</v>
      </c>
      <c r="X1820" s="51">
        <v>0</v>
      </c>
      <c r="Y1820" s="52">
        <v>2963.5</v>
      </c>
      <c r="Z1820" s="52">
        <v>221322.14</v>
      </c>
      <c r="AA1820" s="52">
        <v>81181</v>
      </c>
      <c r="AB1820" s="138">
        <f t="shared" si="988"/>
        <v>80181</v>
      </c>
      <c r="AC1820" s="52">
        <v>215076.06742011142</v>
      </c>
      <c r="AD1820" s="138">
        <f t="shared" si="974"/>
        <v>0</v>
      </c>
      <c r="AE1820" s="138">
        <f t="shared" si="975"/>
        <v>3356</v>
      </c>
      <c r="AF1820" s="138">
        <f t="shared" si="976"/>
        <v>0</v>
      </c>
      <c r="AG1820" s="138">
        <f t="shared" si="977"/>
        <v>0</v>
      </c>
      <c r="AH1820" s="29"/>
      <c r="AI1820" s="29"/>
      <c r="AJ1820" s="15"/>
      <c r="AK1820" s="51">
        <f t="shared" ca="1" si="978"/>
        <v>2671957.0713804225</v>
      </c>
      <c r="AL1820" s="15">
        <f t="shared" ca="1" si="979"/>
        <v>2868976.4413804226</v>
      </c>
      <c r="AM1820" s="49">
        <f t="shared" ca="1" si="980"/>
        <v>14719.18916643046</v>
      </c>
      <c r="AN1820" s="49">
        <f t="shared" ca="1" si="981"/>
        <v>1378.2717216821693</v>
      </c>
      <c r="AO1820" s="15"/>
      <c r="AP1820" s="49">
        <f t="shared" ca="1" si="982"/>
        <v>125153.71084435702</v>
      </c>
      <c r="AQ1820" s="15">
        <f t="shared" si="989"/>
        <v>215076.06742011142</v>
      </c>
      <c r="AR1820" s="15">
        <f t="shared" si="990"/>
        <v>0</v>
      </c>
      <c r="AS1820" s="15"/>
      <c r="AT1820" s="15"/>
      <c r="AU1820" s="51">
        <f t="shared" si="983"/>
        <v>40090.5</v>
      </c>
      <c r="AV1820" s="51">
        <f t="shared" ca="1" si="984"/>
        <v>23619.865564967906</v>
      </c>
      <c r="AW1820" s="51">
        <f t="shared" ca="1" si="991"/>
        <v>4704.3842687753204</v>
      </c>
      <c r="AX1820" s="15">
        <f t="shared" ca="1" si="992"/>
        <v>0</v>
      </c>
      <c r="AY1820" s="51">
        <f t="shared" ca="1" si="993"/>
        <v>0</v>
      </c>
      <c r="AZ1820" s="52">
        <f t="shared" ca="1" si="985"/>
        <v>0</v>
      </c>
      <c r="BA1820" s="52">
        <f t="shared" ca="1" si="986"/>
        <v>0</v>
      </c>
      <c r="BB1820" s="52">
        <f t="shared" si="994"/>
        <v>0</v>
      </c>
      <c r="BC1820" s="39">
        <f t="shared" si="995"/>
        <v>0</v>
      </c>
      <c r="BD1820" s="51">
        <f t="shared" ca="1" si="996"/>
        <v>0</v>
      </c>
      <c r="BE1820" s="15">
        <f t="shared" ca="1" si="997"/>
        <v>193568.46067810027</v>
      </c>
      <c r="BF1820" s="15">
        <v>-46289.64</v>
      </c>
      <c r="BG1820" s="15">
        <f t="shared" ca="1" si="998"/>
        <v>3032352.722946635</v>
      </c>
      <c r="BH1820" s="15"/>
      <c r="BI1820" s="15"/>
    </row>
    <row r="1821" spans="1:61" ht="11.25" x14ac:dyDescent="0.2">
      <c r="A1821" s="20">
        <v>70356</v>
      </c>
      <c r="B1821" s="20"/>
      <c r="C1821" s="20">
        <v>1</v>
      </c>
      <c r="D1821" s="20">
        <f t="shared" si="1000"/>
        <v>7</v>
      </c>
      <c r="E1821" s="47">
        <f t="shared" si="969"/>
        <v>3</v>
      </c>
      <c r="F1821" s="47">
        <f t="shared" si="970"/>
        <v>73</v>
      </c>
      <c r="G1821" s="21" t="s">
        <v>1901</v>
      </c>
      <c r="H1821" s="29">
        <v>1507</v>
      </c>
      <c r="I1821" s="48"/>
      <c r="J1821" s="29">
        <f t="shared" si="987"/>
        <v>2429.1940298507461</v>
      </c>
      <c r="K1821" s="125">
        <v>124990.25</v>
      </c>
      <c r="L1821" s="125">
        <v>108404.06</v>
      </c>
      <c r="M1821" s="125">
        <v>0</v>
      </c>
      <c r="N1821" s="126">
        <f t="shared" si="971"/>
        <v>132270.56339999998</v>
      </c>
      <c r="O1821" s="126">
        <f t="shared" ca="1" si="972"/>
        <v>456001.48272880993</v>
      </c>
      <c r="P1821" s="126">
        <f t="shared" ca="1" si="973"/>
        <v>97119</v>
      </c>
      <c r="Q1821" s="49">
        <f t="shared" si="1001"/>
        <v>1</v>
      </c>
      <c r="R1821" s="49">
        <f t="shared" si="1002"/>
        <v>0</v>
      </c>
      <c r="S1821" s="49">
        <f ca="1">OFFSET(V!$B$7,D1821,Q1821)*H1821</f>
        <v>6314.3300000000008</v>
      </c>
      <c r="T1821" s="49">
        <f ca="1">IF(R1821&gt;0,OFFSET(V!$I$7,D1821,R1821)*IF(R1821=1,H1821-9300,IF(R1821=2,H1821-18000,IF(R1821=3,H1821-45000,0))),0)</f>
        <v>0</v>
      </c>
      <c r="U1821" s="49">
        <f>IF(AND(I1821=1,H1821&gt;20000,H1821&lt;=45000),H1821*V!$G$7,0)+IF(AND(I1821=1,H1821&gt;45000,H1821&lt;=50000),V!$G$7/5000*(50000-H1821)*H1821,0)</f>
        <v>0</v>
      </c>
      <c r="V1821" s="50">
        <f t="shared" ca="1" si="999"/>
        <v>6314.3300000000008</v>
      </c>
      <c r="W1821" s="51">
        <v>0</v>
      </c>
      <c r="X1821" s="51">
        <v>0</v>
      </c>
      <c r="Y1821" s="52">
        <v>323.83</v>
      </c>
      <c r="Z1821" s="52">
        <v>92768.47</v>
      </c>
      <c r="AA1821" s="52">
        <v>80811</v>
      </c>
      <c r="AB1821" s="138">
        <f t="shared" si="988"/>
        <v>79811</v>
      </c>
      <c r="AC1821" s="52">
        <v>90150.392130586581</v>
      </c>
      <c r="AD1821" s="138">
        <f t="shared" si="974"/>
        <v>0</v>
      </c>
      <c r="AE1821" s="138">
        <f t="shared" si="975"/>
        <v>1507</v>
      </c>
      <c r="AF1821" s="138">
        <f t="shared" si="976"/>
        <v>0</v>
      </c>
      <c r="AG1821" s="138">
        <f t="shared" si="977"/>
        <v>0</v>
      </c>
      <c r="AH1821" s="29"/>
      <c r="AI1821" s="29"/>
      <c r="AJ1821" s="15"/>
      <c r="AK1821" s="51">
        <f t="shared" ca="1" si="978"/>
        <v>1199832.928060279</v>
      </c>
      <c r="AL1821" s="15">
        <f t="shared" ca="1" si="979"/>
        <v>1303266.2580602791</v>
      </c>
      <c r="AM1821" s="49">
        <f t="shared" ca="1" si="980"/>
        <v>6609.6001411831658</v>
      </c>
      <c r="AN1821" s="49">
        <f t="shared" ca="1" si="981"/>
        <v>150.60763679174519</v>
      </c>
      <c r="AO1821" s="15"/>
      <c r="AP1821" s="49">
        <f t="shared" ca="1" si="982"/>
        <v>52458.910210489601</v>
      </c>
      <c r="AQ1821" s="15">
        <f t="shared" si="989"/>
        <v>90150.392130586581</v>
      </c>
      <c r="AR1821" s="15">
        <f t="shared" si="990"/>
        <v>0</v>
      </c>
      <c r="AS1821" s="15"/>
      <c r="AT1821" s="15"/>
      <c r="AU1821" s="51">
        <f t="shared" si="983"/>
        <v>39905.5</v>
      </c>
      <c r="AV1821" s="51">
        <f t="shared" ca="1" si="984"/>
        <v>10606.417582361928</v>
      </c>
      <c r="AW1821" s="51">
        <f t="shared" ca="1" si="991"/>
        <v>0</v>
      </c>
      <c r="AX1821" s="15">
        <f t="shared" ca="1" si="992"/>
        <v>12820.43566226495</v>
      </c>
      <c r="AY1821" s="51">
        <f t="shared" ca="1" si="993"/>
        <v>-1163.5610380307689</v>
      </c>
      <c r="AZ1821" s="52">
        <f t="shared" ca="1" si="985"/>
        <v>0</v>
      </c>
      <c r="BA1821" s="52">
        <f t="shared" ca="1" si="986"/>
        <v>0</v>
      </c>
      <c r="BB1821" s="52">
        <f t="shared" si="994"/>
        <v>0</v>
      </c>
      <c r="BC1821" s="39">
        <f t="shared" si="995"/>
        <v>0</v>
      </c>
      <c r="BD1821" s="51">
        <f t="shared" ca="1" si="996"/>
        <v>0</v>
      </c>
      <c r="BE1821" s="15">
        <f t="shared" ca="1" si="997"/>
        <v>101807.26675482077</v>
      </c>
      <c r="BF1821" s="15">
        <v>-19822.07</v>
      </c>
      <c r="BG1821" s="15">
        <f t="shared" ca="1" si="998"/>
        <v>1392011.6625930746</v>
      </c>
      <c r="BH1821" s="15"/>
      <c r="BI1821" s="15"/>
    </row>
    <row r="1822" spans="1:61" ht="11.25" x14ac:dyDescent="0.2">
      <c r="A1822" s="20">
        <v>70357</v>
      </c>
      <c r="B1822" s="20"/>
      <c r="C1822" s="20">
        <v>1</v>
      </c>
      <c r="D1822" s="20">
        <f t="shared" si="1000"/>
        <v>7</v>
      </c>
      <c r="E1822" s="47">
        <f t="shared" si="969"/>
        <v>6</v>
      </c>
      <c r="F1822" s="47">
        <f t="shared" si="970"/>
        <v>76</v>
      </c>
      <c r="G1822" s="21" t="s">
        <v>1902</v>
      </c>
      <c r="H1822" s="29">
        <v>14934</v>
      </c>
      <c r="I1822" s="48"/>
      <c r="J1822" s="29">
        <f t="shared" si="987"/>
        <v>24889.999999999996</v>
      </c>
      <c r="K1822" s="125">
        <v>1065837.75</v>
      </c>
      <c r="L1822" s="125">
        <v>3591439.51</v>
      </c>
      <c r="M1822" s="125">
        <v>0</v>
      </c>
      <c r="N1822" s="126">
        <f t="shared" si="971"/>
        <v>2168064.5888999999</v>
      </c>
      <c r="O1822" s="126">
        <f t="shared" ca="1" si="972"/>
        <v>4672280.9152537864</v>
      </c>
      <c r="P1822" s="126">
        <f t="shared" ca="1" si="973"/>
        <v>751265</v>
      </c>
      <c r="Q1822" s="49">
        <f t="shared" si="1001"/>
        <v>2</v>
      </c>
      <c r="R1822" s="49">
        <f t="shared" si="1002"/>
        <v>0</v>
      </c>
      <c r="S1822" s="49">
        <f ca="1">OFFSET(V!$B$7,D1822,Q1822)*H1822</f>
        <v>1508035.32</v>
      </c>
      <c r="T1822" s="49">
        <f ca="1">IF(R1822&gt;0,OFFSET(V!$I$7,D1822,R1822)*IF(R1822=1,H1822-9300,IF(R1822=2,H1822-18000,IF(R1822=3,H1822-45000,0))),0)</f>
        <v>0</v>
      </c>
      <c r="U1822" s="49">
        <f>IF(AND(I1822=1,H1822&gt;20000,H1822&lt;=45000),H1822*V!$G$7,0)+IF(AND(I1822=1,H1822&gt;45000,H1822&lt;=50000),V!$G$7/5000*(50000-H1822)*H1822,0)</f>
        <v>0</v>
      </c>
      <c r="V1822" s="50">
        <f t="shared" ca="1" si="999"/>
        <v>1508035.32</v>
      </c>
      <c r="W1822" s="51">
        <v>74437.2</v>
      </c>
      <c r="X1822" s="51">
        <v>0</v>
      </c>
      <c r="Y1822" s="52">
        <v>22127.23</v>
      </c>
      <c r="Z1822" s="52">
        <v>740384.22</v>
      </c>
      <c r="AA1822" s="52">
        <v>221333</v>
      </c>
      <c r="AB1822" s="138">
        <f t="shared" si="988"/>
        <v>220333</v>
      </c>
      <c r="AC1822" s="52">
        <v>719489.36702630192</v>
      </c>
      <c r="AD1822" s="138">
        <f t="shared" si="974"/>
        <v>1</v>
      </c>
      <c r="AE1822" s="138">
        <f t="shared" si="975"/>
        <v>0</v>
      </c>
      <c r="AF1822" s="138">
        <f t="shared" si="976"/>
        <v>14934</v>
      </c>
      <c r="AG1822" s="138">
        <f t="shared" si="977"/>
        <v>24889.999999999996</v>
      </c>
      <c r="AH1822" s="29"/>
      <c r="AI1822" s="29"/>
      <c r="AJ1822" s="15"/>
      <c r="AK1822" s="51">
        <f t="shared" ca="1" si="978"/>
        <v>12293724.260986771</v>
      </c>
      <c r="AL1822" s="15">
        <f t="shared" ca="1" si="979"/>
        <v>14627461.780986771</v>
      </c>
      <c r="AM1822" s="49">
        <f t="shared" ca="1" si="980"/>
        <v>65499.514604133634</v>
      </c>
      <c r="AN1822" s="49">
        <f t="shared" ca="1" si="981"/>
        <v>10290.985452389859</v>
      </c>
      <c r="AO1822" s="15"/>
      <c r="AP1822" s="49">
        <f t="shared" ca="1" si="982"/>
        <v>418674.03136263188</v>
      </c>
      <c r="AQ1822" s="15">
        <f t="shared" si="989"/>
        <v>0</v>
      </c>
      <c r="AR1822" s="15">
        <f t="shared" si="990"/>
        <v>719489.36702630192</v>
      </c>
      <c r="AS1822" s="15"/>
      <c r="AT1822" s="15"/>
      <c r="AU1822" s="51">
        <f t="shared" si="983"/>
        <v>0</v>
      </c>
      <c r="AV1822" s="51">
        <f t="shared" ca="1" si="984"/>
        <v>0</v>
      </c>
      <c r="AW1822" s="51">
        <f t="shared" si="991"/>
        <v>0</v>
      </c>
      <c r="AX1822" s="15">
        <f t="shared" si="992"/>
        <v>0</v>
      </c>
      <c r="AY1822" s="51">
        <f t="shared" ca="1" si="993"/>
        <v>0</v>
      </c>
      <c r="AZ1822" s="52">
        <f t="shared" ca="1" si="985"/>
        <v>281498.52217438782</v>
      </c>
      <c r="BA1822" s="52">
        <f t="shared" ca="1" si="986"/>
        <v>227074.34689411559</v>
      </c>
      <c r="BB1822" s="52">
        <f t="shared" ca="1" si="994"/>
        <v>0</v>
      </c>
      <c r="BC1822" s="39">
        <f t="shared" ca="1" si="995"/>
        <v>207757.5334048334</v>
      </c>
      <c r="BD1822" s="51">
        <f t="shared" ca="1" si="996"/>
        <v>0</v>
      </c>
      <c r="BE1822" s="15">
        <f t="shared" ca="1" si="997"/>
        <v>927246.90043113532</v>
      </c>
      <c r="BF1822" s="15">
        <v>-230918.81</v>
      </c>
      <c r="BG1822" s="15">
        <f t="shared" ca="1" si="998"/>
        <v>15399580.37147443</v>
      </c>
      <c r="BH1822" s="15"/>
      <c r="BI1822" s="15"/>
    </row>
    <row r="1823" spans="1:61" ht="11.25" x14ac:dyDescent="0.2">
      <c r="A1823" s="20">
        <v>70358</v>
      </c>
      <c r="B1823" s="20"/>
      <c r="C1823" s="20">
        <v>1</v>
      </c>
      <c r="D1823" s="20">
        <f t="shared" si="1000"/>
        <v>7</v>
      </c>
      <c r="E1823" s="47">
        <f t="shared" si="969"/>
        <v>4</v>
      </c>
      <c r="F1823" s="47">
        <f t="shared" si="970"/>
        <v>74</v>
      </c>
      <c r="G1823" s="21" t="s">
        <v>1903</v>
      </c>
      <c r="H1823" s="29">
        <v>3787</v>
      </c>
      <c r="I1823" s="48"/>
      <c r="J1823" s="29">
        <f t="shared" si="987"/>
        <v>6104.4179104477607</v>
      </c>
      <c r="K1823" s="125">
        <v>330213.84999999998</v>
      </c>
      <c r="L1823" s="125">
        <v>1580409.56</v>
      </c>
      <c r="M1823" s="125">
        <v>0</v>
      </c>
      <c r="N1823" s="126">
        <f t="shared" si="971"/>
        <v>854113.70039999997</v>
      </c>
      <c r="O1823" s="126">
        <f t="shared" ca="1" si="972"/>
        <v>1145904.1905069696</v>
      </c>
      <c r="P1823" s="126">
        <f t="shared" ca="1" si="973"/>
        <v>87537</v>
      </c>
      <c r="Q1823" s="49">
        <f t="shared" si="1001"/>
        <v>1</v>
      </c>
      <c r="R1823" s="49">
        <f t="shared" si="1002"/>
        <v>0</v>
      </c>
      <c r="S1823" s="49">
        <f ca="1">OFFSET(V!$B$7,D1823,Q1823)*H1823</f>
        <v>15867.53</v>
      </c>
      <c r="T1823" s="49">
        <f ca="1">IF(R1823&gt;0,OFFSET(V!$I$7,D1823,R1823)*IF(R1823=1,H1823-9300,IF(R1823=2,H1823-18000,IF(R1823=3,H1823-45000,0))),0)</f>
        <v>0</v>
      </c>
      <c r="U1823" s="49">
        <f>IF(AND(I1823=1,H1823&gt;20000,H1823&lt;=45000),H1823*V!$G$7,0)+IF(AND(I1823=1,H1823&gt;45000,H1823&lt;=50000),V!$G$7/5000*(50000-H1823)*H1823,0)</f>
        <v>0</v>
      </c>
      <c r="V1823" s="50">
        <f t="shared" ca="1" si="999"/>
        <v>15867.53</v>
      </c>
      <c r="W1823" s="51">
        <v>16683.57</v>
      </c>
      <c r="X1823" s="51">
        <v>0</v>
      </c>
      <c r="Y1823" s="52">
        <v>0</v>
      </c>
      <c r="Z1823" s="52">
        <v>106023.2</v>
      </c>
      <c r="AA1823" s="52">
        <v>16320</v>
      </c>
      <c r="AB1823" s="138">
        <f t="shared" si="988"/>
        <v>15320</v>
      </c>
      <c r="AC1823" s="52">
        <v>103031.05198285157</v>
      </c>
      <c r="AD1823" s="138">
        <f t="shared" si="974"/>
        <v>0</v>
      </c>
      <c r="AE1823" s="138">
        <f t="shared" si="975"/>
        <v>3787</v>
      </c>
      <c r="AF1823" s="138">
        <f t="shared" si="976"/>
        <v>0</v>
      </c>
      <c r="AG1823" s="138">
        <f t="shared" si="977"/>
        <v>0</v>
      </c>
      <c r="AH1823" s="29"/>
      <c r="AI1823" s="29"/>
      <c r="AJ1823" s="15"/>
      <c r="AK1823" s="51">
        <f t="shared" ca="1" si="978"/>
        <v>3015107.6964593739</v>
      </c>
      <c r="AL1823" s="15">
        <f t="shared" ca="1" si="979"/>
        <v>3135195.7964593736</v>
      </c>
      <c r="AM1823" s="49">
        <f t="shared" ca="1" si="980"/>
        <v>16609.526034944025</v>
      </c>
      <c r="AN1823" s="49">
        <f t="shared" ca="1" si="981"/>
        <v>0</v>
      </c>
      <c r="AO1823" s="15"/>
      <c r="AP1823" s="49">
        <f t="shared" ca="1" si="982"/>
        <v>59954.222906002229</v>
      </c>
      <c r="AQ1823" s="15">
        <f t="shared" si="989"/>
        <v>103031.05198285157</v>
      </c>
      <c r="AR1823" s="15">
        <f t="shared" si="990"/>
        <v>0</v>
      </c>
      <c r="AS1823" s="15"/>
      <c r="AT1823" s="15"/>
      <c r="AU1823" s="51">
        <f t="shared" si="983"/>
        <v>7660</v>
      </c>
      <c r="AV1823" s="51">
        <f t="shared" ca="1" si="984"/>
        <v>26653.286917322246</v>
      </c>
      <c r="AW1823" s="51">
        <f t="shared" ca="1" si="991"/>
        <v>0</v>
      </c>
      <c r="AX1823" s="15">
        <f t="shared" ca="1" si="992"/>
        <v>0</v>
      </c>
      <c r="AY1823" s="51">
        <f t="shared" ca="1" si="993"/>
        <v>0</v>
      </c>
      <c r="AZ1823" s="52">
        <f t="shared" ca="1" si="985"/>
        <v>0</v>
      </c>
      <c r="BA1823" s="52">
        <f t="shared" ca="1" si="986"/>
        <v>0</v>
      </c>
      <c r="BB1823" s="52">
        <f t="shared" si="994"/>
        <v>0</v>
      </c>
      <c r="BC1823" s="39">
        <f t="shared" si="995"/>
        <v>0</v>
      </c>
      <c r="BD1823" s="51">
        <f t="shared" ca="1" si="996"/>
        <v>0</v>
      </c>
      <c r="BE1823" s="15">
        <f t="shared" ca="1" si="997"/>
        <v>94267.509823324464</v>
      </c>
      <c r="BF1823" s="15">
        <v>-55540.12</v>
      </c>
      <c r="BG1823" s="15">
        <f t="shared" ca="1" si="998"/>
        <v>3190532.7123176423</v>
      </c>
      <c r="BH1823" s="15"/>
      <c r="BI1823" s="15"/>
    </row>
    <row r="1824" spans="1:61" ht="11.25" x14ac:dyDescent="0.2">
      <c r="A1824" s="20">
        <v>70359</v>
      </c>
      <c r="B1824" s="20"/>
      <c r="C1824" s="20">
        <v>1</v>
      </c>
      <c r="D1824" s="20">
        <f t="shared" si="1000"/>
        <v>7</v>
      </c>
      <c r="E1824" s="47">
        <f t="shared" si="969"/>
        <v>3</v>
      </c>
      <c r="F1824" s="47">
        <f t="shared" si="970"/>
        <v>73</v>
      </c>
      <c r="G1824" s="21" t="s">
        <v>1904</v>
      </c>
      <c r="H1824" s="29">
        <v>1252</v>
      </c>
      <c r="I1824" s="48"/>
      <c r="J1824" s="29">
        <f t="shared" si="987"/>
        <v>2018.1492537313434</v>
      </c>
      <c r="K1824" s="125">
        <v>77605.05</v>
      </c>
      <c r="L1824" s="125">
        <v>38705.86</v>
      </c>
      <c r="M1824" s="125">
        <v>0</v>
      </c>
      <c r="N1824" s="126">
        <f t="shared" si="971"/>
        <v>70970.921399999992</v>
      </c>
      <c r="O1824" s="126">
        <f t="shared" ca="1" si="972"/>
        <v>378841.31146414735</v>
      </c>
      <c r="P1824" s="126">
        <f t="shared" ca="1" si="973"/>
        <v>92361</v>
      </c>
      <c r="Q1824" s="49">
        <f t="shared" si="1001"/>
        <v>1</v>
      </c>
      <c r="R1824" s="49">
        <f t="shared" si="1002"/>
        <v>0</v>
      </c>
      <c r="S1824" s="49">
        <f ca="1">OFFSET(V!$B$7,D1824,Q1824)*H1824</f>
        <v>5245.88</v>
      </c>
      <c r="T1824" s="49">
        <f ca="1">IF(R1824&gt;0,OFFSET(V!$I$7,D1824,R1824)*IF(R1824=1,H1824-9300,IF(R1824=2,H1824-18000,IF(R1824=3,H1824-45000,0))),0)</f>
        <v>0</v>
      </c>
      <c r="U1824" s="49">
        <f>IF(AND(I1824=1,H1824&gt;20000,H1824&lt;=45000),H1824*V!$G$7,0)+IF(AND(I1824=1,H1824&gt;45000,H1824&lt;=50000),V!$G$7/5000*(50000-H1824)*H1824,0)</f>
        <v>0</v>
      </c>
      <c r="V1824" s="50">
        <f t="shared" ca="1" si="999"/>
        <v>5245.88</v>
      </c>
      <c r="W1824" s="51">
        <v>0</v>
      </c>
      <c r="X1824" s="51">
        <v>0</v>
      </c>
      <c r="Y1824" s="52">
        <v>0</v>
      </c>
      <c r="Z1824" s="52">
        <v>62534.76</v>
      </c>
      <c r="AA1824" s="52">
        <v>42076</v>
      </c>
      <c r="AB1824" s="138">
        <f t="shared" si="988"/>
        <v>41076</v>
      </c>
      <c r="AC1824" s="52">
        <v>60769.926848983501</v>
      </c>
      <c r="AD1824" s="138">
        <f t="shared" si="974"/>
        <v>0</v>
      </c>
      <c r="AE1824" s="138">
        <f t="shared" si="975"/>
        <v>1252</v>
      </c>
      <c r="AF1824" s="138">
        <f t="shared" si="976"/>
        <v>0</v>
      </c>
      <c r="AG1824" s="138">
        <f t="shared" si="977"/>
        <v>0</v>
      </c>
      <c r="AH1824" s="29"/>
      <c r="AI1824" s="29"/>
      <c r="AJ1824" s="15"/>
      <c r="AK1824" s="51">
        <f t="shared" ca="1" si="978"/>
        <v>996808.77633143298</v>
      </c>
      <c r="AL1824" s="15">
        <f t="shared" ca="1" si="979"/>
        <v>1094415.656331433</v>
      </c>
      <c r="AM1824" s="49">
        <f t="shared" ca="1" si="980"/>
        <v>5491.1873767493853</v>
      </c>
      <c r="AN1824" s="49">
        <f t="shared" ca="1" si="981"/>
        <v>0</v>
      </c>
      <c r="AO1824" s="15"/>
      <c r="AP1824" s="49">
        <f t="shared" ca="1" si="982"/>
        <v>35362.288069152339</v>
      </c>
      <c r="AQ1824" s="15">
        <f t="shared" si="989"/>
        <v>60769.926848983501</v>
      </c>
      <c r="AR1824" s="15">
        <f t="shared" si="990"/>
        <v>0</v>
      </c>
      <c r="AS1824" s="15"/>
      <c r="AT1824" s="15"/>
      <c r="AU1824" s="51">
        <f t="shared" si="983"/>
        <v>20538</v>
      </c>
      <c r="AV1824" s="51">
        <f t="shared" ca="1" si="984"/>
        <v>8811.7019330571566</v>
      </c>
      <c r="AW1824" s="51">
        <f t="shared" ca="1" si="991"/>
        <v>0</v>
      </c>
      <c r="AX1824" s="15">
        <f t="shared" ca="1" si="992"/>
        <v>3942.063153225994</v>
      </c>
      <c r="AY1824" s="51">
        <f t="shared" ca="1" si="993"/>
        <v>-357.77497858759517</v>
      </c>
      <c r="AZ1824" s="52">
        <f t="shared" ca="1" si="985"/>
        <v>0</v>
      </c>
      <c r="BA1824" s="52">
        <f t="shared" ca="1" si="986"/>
        <v>0</v>
      </c>
      <c r="BB1824" s="52">
        <f t="shared" si="994"/>
        <v>0</v>
      </c>
      <c r="BC1824" s="39">
        <f t="shared" si="995"/>
        <v>0</v>
      </c>
      <c r="BD1824" s="51">
        <f t="shared" ca="1" si="996"/>
        <v>0</v>
      </c>
      <c r="BE1824" s="15">
        <f t="shared" ca="1" si="997"/>
        <v>64354.215023621902</v>
      </c>
      <c r="BF1824" s="15">
        <v>-16411.259999999998</v>
      </c>
      <c r="BG1824" s="15">
        <f t="shared" ca="1" si="998"/>
        <v>1147849.7987318044</v>
      </c>
      <c r="BH1824" s="15"/>
      <c r="BI1824" s="15"/>
    </row>
    <row r="1825" spans="1:61" ht="11.25" x14ac:dyDescent="0.2">
      <c r="A1825" s="20">
        <v>70360</v>
      </c>
      <c r="B1825" s="20"/>
      <c r="C1825" s="20">
        <v>1</v>
      </c>
      <c r="D1825" s="20">
        <f t="shared" si="1000"/>
        <v>7</v>
      </c>
      <c r="E1825" s="47">
        <f t="shared" si="969"/>
        <v>3</v>
      </c>
      <c r="F1825" s="47">
        <f t="shared" si="970"/>
        <v>73</v>
      </c>
      <c r="G1825" s="21" t="s">
        <v>1905</v>
      </c>
      <c r="H1825" s="29">
        <v>1429</v>
      </c>
      <c r="I1825" s="48"/>
      <c r="J1825" s="29">
        <f t="shared" si="987"/>
        <v>2303.4626865671644</v>
      </c>
      <c r="K1825" s="125">
        <v>104621.34999999998</v>
      </c>
      <c r="L1825" s="125">
        <v>102775.87</v>
      </c>
      <c r="M1825" s="125">
        <v>0</v>
      </c>
      <c r="N1825" s="126">
        <f t="shared" si="971"/>
        <v>115409.96129999997</v>
      </c>
      <c r="O1825" s="126">
        <f t="shared" ca="1" si="972"/>
        <v>432399.54798903083</v>
      </c>
      <c r="P1825" s="126">
        <f t="shared" ca="1" si="973"/>
        <v>95097</v>
      </c>
      <c r="Q1825" s="49">
        <f t="shared" si="1001"/>
        <v>1</v>
      </c>
      <c r="R1825" s="49">
        <f t="shared" si="1002"/>
        <v>0</v>
      </c>
      <c r="S1825" s="49">
        <f ca="1">OFFSET(V!$B$7,D1825,Q1825)*H1825</f>
        <v>5987.51</v>
      </c>
      <c r="T1825" s="49">
        <f ca="1">IF(R1825&gt;0,OFFSET(V!$I$7,D1825,R1825)*IF(R1825=1,H1825-9300,IF(R1825=2,H1825-18000,IF(R1825=3,H1825-45000,0))),0)</f>
        <v>0</v>
      </c>
      <c r="U1825" s="49">
        <f>IF(AND(I1825=1,H1825&gt;20000,H1825&lt;=45000),H1825*V!$G$7,0)+IF(AND(I1825=1,H1825&gt;45000,H1825&lt;=50000),V!$G$7/5000*(50000-H1825)*H1825,0)</f>
        <v>0</v>
      </c>
      <c r="V1825" s="50">
        <f t="shared" ca="1" si="999"/>
        <v>5987.51</v>
      </c>
      <c r="W1825" s="51">
        <v>0</v>
      </c>
      <c r="X1825" s="51">
        <v>0</v>
      </c>
      <c r="Y1825" s="52">
        <v>0</v>
      </c>
      <c r="Z1825" s="52">
        <v>55574.66</v>
      </c>
      <c r="AA1825" s="52">
        <v>48892</v>
      </c>
      <c r="AB1825" s="138">
        <f t="shared" si="988"/>
        <v>47892</v>
      </c>
      <c r="AC1825" s="52">
        <v>54006.25224846357</v>
      </c>
      <c r="AD1825" s="138">
        <f t="shared" si="974"/>
        <v>0</v>
      </c>
      <c r="AE1825" s="138">
        <f t="shared" si="975"/>
        <v>1429</v>
      </c>
      <c r="AF1825" s="138">
        <f t="shared" si="976"/>
        <v>0</v>
      </c>
      <c r="AG1825" s="138">
        <f t="shared" si="977"/>
        <v>0</v>
      </c>
      <c r="AH1825" s="29"/>
      <c r="AI1825" s="29"/>
      <c r="AJ1825" s="15"/>
      <c r="AK1825" s="51">
        <f t="shared" ca="1" si="978"/>
        <v>1137731.4228255732</v>
      </c>
      <c r="AL1825" s="15">
        <f t="shared" ca="1" si="979"/>
        <v>1238815.9328255733</v>
      </c>
      <c r="AM1825" s="49">
        <f t="shared" ca="1" si="980"/>
        <v>6267.4974132387151</v>
      </c>
      <c r="AN1825" s="49">
        <f t="shared" ca="1" si="981"/>
        <v>0</v>
      </c>
      <c r="AO1825" s="15"/>
      <c r="AP1825" s="49">
        <f t="shared" ca="1" si="982"/>
        <v>31426.476031333576</v>
      </c>
      <c r="AQ1825" s="15">
        <f t="shared" si="989"/>
        <v>54006.25224846357</v>
      </c>
      <c r="AR1825" s="15">
        <f t="shared" si="990"/>
        <v>0</v>
      </c>
      <c r="AS1825" s="15"/>
      <c r="AT1825" s="15"/>
      <c r="AU1825" s="51">
        <f t="shared" si="983"/>
        <v>23946</v>
      </c>
      <c r="AV1825" s="51">
        <f t="shared" ca="1" si="984"/>
        <v>10057.445736692234</v>
      </c>
      <c r="AW1825" s="51">
        <f t="shared" ca="1" si="991"/>
        <v>0</v>
      </c>
      <c r="AX1825" s="15">
        <f t="shared" ca="1" si="992"/>
        <v>11423.669519562238</v>
      </c>
      <c r="AY1825" s="51">
        <f t="shared" ca="1" si="993"/>
        <v>-1036.7929073912617</v>
      </c>
      <c r="AZ1825" s="52">
        <f t="shared" ca="1" si="985"/>
        <v>0</v>
      </c>
      <c r="BA1825" s="52">
        <f t="shared" ca="1" si="986"/>
        <v>0</v>
      </c>
      <c r="BB1825" s="52">
        <f t="shared" si="994"/>
        <v>0</v>
      </c>
      <c r="BC1825" s="39">
        <f t="shared" si="995"/>
        <v>0</v>
      </c>
      <c r="BD1825" s="51">
        <f t="shared" ca="1" si="996"/>
        <v>0</v>
      </c>
      <c r="BE1825" s="15">
        <f t="shared" ca="1" si="997"/>
        <v>64393.128860634548</v>
      </c>
      <c r="BF1825" s="15">
        <v>-18586.16</v>
      </c>
      <c r="BG1825" s="15">
        <f t="shared" ca="1" si="998"/>
        <v>1290890.3990994466</v>
      </c>
      <c r="BH1825" s="15"/>
      <c r="BI1825" s="15"/>
    </row>
    <row r="1826" spans="1:61" ht="11.25" x14ac:dyDescent="0.2">
      <c r="A1826" s="20">
        <v>70361</v>
      </c>
      <c r="B1826" s="20"/>
      <c r="C1826" s="20">
        <v>1</v>
      </c>
      <c r="D1826" s="20">
        <f t="shared" si="1000"/>
        <v>7</v>
      </c>
      <c r="E1826" s="47">
        <f t="shared" si="969"/>
        <v>1</v>
      </c>
      <c r="F1826" s="47">
        <f t="shared" si="970"/>
        <v>71</v>
      </c>
      <c r="G1826" s="21" t="s">
        <v>1906</v>
      </c>
      <c r="H1826" s="29">
        <v>222</v>
      </c>
      <c r="I1826" s="48"/>
      <c r="J1826" s="29">
        <f t="shared" si="987"/>
        <v>357.85074626865674</v>
      </c>
      <c r="K1826" s="125">
        <v>17615.899999999998</v>
      </c>
      <c r="L1826" s="125">
        <v>57626.31</v>
      </c>
      <c r="M1826" s="125">
        <v>0</v>
      </c>
      <c r="N1826" s="126">
        <f t="shared" si="971"/>
        <v>35157.708899999998</v>
      </c>
      <c r="O1826" s="126">
        <f t="shared" ca="1" si="972"/>
        <v>67174.737336294507</v>
      </c>
      <c r="P1826" s="126">
        <f t="shared" ca="1" si="973"/>
        <v>9605</v>
      </c>
      <c r="Q1826" s="49">
        <f t="shared" si="1001"/>
        <v>1</v>
      </c>
      <c r="R1826" s="49">
        <f t="shared" si="1002"/>
        <v>0</v>
      </c>
      <c r="S1826" s="49">
        <f ca="1">OFFSET(V!$B$7,D1826,Q1826)*H1826</f>
        <v>930.18000000000006</v>
      </c>
      <c r="T1826" s="49">
        <f ca="1">IF(R1826&gt;0,OFFSET(V!$I$7,D1826,R1826)*IF(R1826=1,H1826-9300,IF(R1826=2,H1826-18000,IF(R1826=3,H1826-45000,0))),0)</f>
        <v>0</v>
      </c>
      <c r="U1826" s="49">
        <f>IF(AND(I1826=1,H1826&gt;20000,H1826&lt;=45000),H1826*V!$G$7,0)+IF(AND(I1826=1,H1826&gt;45000,H1826&lt;=50000),V!$G$7/5000*(50000-H1826)*H1826,0)</f>
        <v>0</v>
      </c>
      <c r="V1826" s="50">
        <f t="shared" ca="1" si="999"/>
        <v>930.18000000000006</v>
      </c>
      <c r="W1826" s="51">
        <v>0</v>
      </c>
      <c r="X1826" s="51">
        <v>0</v>
      </c>
      <c r="Y1826" s="52">
        <v>0</v>
      </c>
      <c r="Z1826" s="52">
        <v>31011.17</v>
      </c>
      <c r="AA1826" s="52">
        <v>3234</v>
      </c>
      <c r="AB1826" s="138">
        <f t="shared" si="988"/>
        <v>2234</v>
      </c>
      <c r="AC1826" s="52">
        <v>30135.984089511043</v>
      </c>
      <c r="AD1826" s="138">
        <f t="shared" si="974"/>
        <v>0</v>
      </c>
      <c r="AE1826" s="138">
        <f t="shared" si="975"/>
        <v>222</v>
      </c>
      <c r="AF1826" s="138">
        <f t="shared" si="976"/>
        <v>0</v>
      </c>
      <c r="AG1826" s="138">
        <f t="shared" si="977"/>
        <v>0</v>
      </c>
      <c r="AH1826" s="29"/>
      <c r="AI1826" s="29"/>
      <c r="AJ1826" s="15"/>
      <c r="AK1826" s="51">
        <f t="shared" ca="1" si="978"/>
        <v>176750.43797570138</v>
      </c>
      <c r="AL1826" s="15">
        <f t="shared" ca="1" si="979"/>
        <v>187285.61797570137</v>
      </c>
      <c r="AM1826" s="49">
        <f t="shared" ca="1" si="980"/>
        <v>973.6769949188207</v>
      </c>
      <c r="AN1826" s="49">
        <f t="shared" ca="1" si="981"/>
        <v>0</v>
      </c>
      <c r="AO1826" s="15"/>
      <c r="AP1826" s="49">
        <f t="shared" ca="1" si="982"/>
        <v>17536.261863025538</v>
      </c>
      <c r="AQ1826" s="15">
        <f t="shared" si="989"/>
        <v>30135.984089511043</v>
      </c>
      <c r="AR1826" s="15">
        <f t="shared" si="990"/>
        <v>0</v>
      </c>
      <c r="AS1826" s="15"/>
      <c r="AT1826" s="15"/>
      <c r="AU1826" s="51">
        <f t="shared" si="983"/>
        <v>1117</v>
      </c>
      <c r="AV1826" s="51">
        <f t="shared" ca="1" si="984"/>
        <v>1562.4583299829783</v>
      </c>
      <c r="AW1826" s="51">
        <f t="shared" ca="1" si="991"/>
        <v>6906.6654875514178</v>
      </c>
      <c r="AX1826" s="15">
        <f t="shared" ca="1" si="992"/>
        <v>0</v>
      </c>
      <c r="AY1826" s="51">
        <f t="shared" ca="1" si="993"/>
        <v>0</v>
      </c>
      <c r="AZ1826" s="52">
        <f t="shared" ca="1" si="985"/>
        <v>0</v>
      </c>
      <c r="BA1826" s="52">
        <f t="shared" ca="1" si="986"/>
        <v>0</v>
      </c>
      <c r="BB1826" s="52">
        <f t="shared" si="994"/>
        <v>0</v>
      </c>
      <c r="BC1826" s="39">
        <f t="shared" si="995"/>
        <v>0</v>
      </c>
      <c r="BD1826" s="51">
        <f t="shared" ca="1" si="996"/>
        <v>0</v>
      </c>
      <c r="BE1826" s="15">
        <f t="shared" ca="1" si="997"/>
        <v>27122.385680559935</v>
      </c>
      <c r="BF1826" s="15">
        <v>-2989.77</v>
      </c>
      <c r="BG1826" s="15">
        <f t="shared" ca="1" si="998"/>
        <v>212391.91065118014</v>
      </c>
      <c r="BH1826" s="15"/>
      <c r="BI1826" s="15"/>
    </row>
    <row r="1827" spans="1:61" ht="11.25" x14ac:dyDescent="0.2">
      <c r="A1827" s="20">
        <v>70362</v>
      </c>
      <c r="B1827" s="20"/>
      <c r="C1827" s="20">
        <v>1</v>
      </c>
      <c r="D1827" s="20">
        <f t="shared" si="1000"/>
        <v>7</v>
      </c>
      <c r="E1827" s="47">
        <f t="shared" si="969"/>
        <v>2</v>
      </c>
      <c r="F1827" s="47">
        <f t="shared" si="970"/>
        <v>72</v>
      </c>
      <c r="G1827" s="21" t="s">
        <v>1907</v>
      </c>
      <c r="H1827" s="29">
        <v>538</v>
      </c>
      <c r="I1827" s="48"/>
      <c r="J1827" s="29">
        <f t="shared" si="987"/>
        <v>867.22388059701495</v>
      </c>
      <c r="K1827" s="125">
        <v>18880.2</v>
      </c>
      <c r="L1827" s="125">
        <v>27339.71</v>
      </c>
      <c r="M1827" s="125">
        <v>1804</v>
      </c>
      <c r="N1827" s="126">
        <f t="shared" si="971"/>
        <v>26060.230900000002</v>
      </c>
      <c r="O1827" s="126">
        <f t="shared" ca="1" si="972"/>
        <v>162792.83192309208</v>
      </c>
      <c r="P1827" s="126">
        <f t="shared" ca="1" si="973"/>
        <v>41020</v>
      </c>
      <c r="Q1827" s="49">
        <f t="shared" si="1001"/>
        <v>1</v>
      </c>
      <c r="R1827" s="49">
        <f t="shared" si="1002"/>
        <v>0</v>
      </c>
      <c r="S1827" s="49">
        <f ca="1">OFFSET(V!$B$7,D1827,Q1827)*H1827</f>
        <v>2254.2200000000003</v>
      </c>
      <c r="T1827" s="49">
        <f ca="1">IF(R1827&gt;0,OFFSET(V!$I$7,D1827,R1827)*IF(R1827=1,H1827-9300,IF(R1827=2,H1827-18000,IF(R1827=3,H1827-45000,0))),0)</f>
        <v>0</v>
      </c>
      <c r="U1827" s="49">
        <f>IF(AND(I1827=1,H1827&gt;20000,H1827&lt;=45000),H1827*V!$G$7,0)+IF(AND(I1827=1,H1827&gt;45000,H1827&lt;=50000),V!$G$7/5000*(50000-H1827)*H1827,0)</f>
        <v>0</v>
      </c>
      <c r="V1827" s="50">
        <f t="shared" ca="1" si="999"/>
        <v>2254.2200000000003</v>
      </c>
      <c r="W1827" s="51">
        <v>0</v>
      </c>
      <c r="X1827" s="51">
        <v>0</v>
      </c>
      <c r="Y1827" s="52">
        <v>0</v>
      </c>
      <c r="Z1827" s="52">
        <v>21063.93</v>
      </c>
      <c r="AA1827" s="52">
        <v>6523</v>
      </c>
      <c r="AB1827" s="138">
        <f t="shared" si="988"/>
        <v>5523</v>
      </c>
      <c r="AC1827" s="52">
        <v>20469.471462785001</v>
      </c>
      <c r="AD1827" s="138">
        <f t="shared" si="974"/>
        <v>0</v>
      </c>
      <c r="AE1827" s="138">
        <f t="shared" si="975"/>
        <v>538</v>
      </c>
      <c r="AF1827" s="138">
        <f t="shared" si="976"/>
        <v>0</v>
      </c>
      <c r="AG1827" s="138">
        <f t="shared" si="977"/>
        <v>0</v>
      </c>
      <c r="AH1827" s="29"/>
      <c r="AI1827" s="29"/>
      <c r="AJ1827" s="15"/>
      <c r="AK1827" s="51">
        <f t="shared" ca="1" si="978"/>
        <v>428341.1514906637</v>
      </c>
      <c r="AL1827" s="15">
        <f t="shared" ca="1" si="979"/>
        <v>471615.37149066367</v>
      </c>
      <c r="AM1827" s="49">
        <f t="shared" ca="1" si="980"/>
        <v>2359.6316363347996</v>
      </c>
      <c r="AN1827" s="49">
        <f t="shared" ca="1" si="981"/>
        <v>0</v>
      </c>
      <c r="AO1827" s="15"/>
      <c r="AP1827" s="49">
        <f t="shared" ca="1" si="982"/>
        <v>11911.275593421322</v>
      </c>
      <c r="AQ1827" s="15">
        <f t="shared" si="989"/>
        <v>20469.471462785001</v>
      </c>
      <c r="AR1827" s="15">
        <f t="shared" si="990"/>
        <v>0</v>
      </c>
      <c r="AS1827" s="15"/>
      <c r="AT1827" s="15"/>
      <c r="AU1827" s="51">
        <f t="shared" si="983"/>
        <v>2761.5</v>
      </c>
      <c r="AV1827" s="51">
        <f t="shared" ca="1" si="984"/>
        <v>3786.4981150037938</v>
      </c>
      <c r="AW1827" s="51">
        <f t="shared" ca="1" si="991"/>
        <v>0</v>
      </c>
      <c r="AX1827" s="15">
        <f t="shared" ca="1" si="992"/>
        <v>0</v>
      </c>
      <c r="AY1827" s="51">
        <f t="shared" ca="1" si="993"/>
        <v>0</v>
      </c>
      <c r="AZ1827" s="52">
        <f t="shared" ca="1" si="985"/>
        <v>0</v>
      </c>
      <c r="BA1827" s="52">
        <f t="shared" ca="1" si="986"/>
        <v>0</v>
      </c>
      <c r="BB1827" s="52">
        <f t="shared" si="994"/>
        <v>0</v>
      </c>
      <c r="BC1827" s="39">
        <f t="shared" si="995"/>
        <v>0</v>
      </c>
      <c r="BD1827" s="51">
        <f t="shared" ca="1" si="996"/>
        <v>0</v>
      </c>
      <c r="BE1827" s="15">
        <f t="shared" ca="1" si="997"/>
        <v>18459.273708425117</v>
      </c>
      <c r="BF1827" s="15">
        <v>-7100.4</v>
      </c>
      <c r="BG1827" s="15">
        <f t="shared" ca="1" si="998"/>
        <v>485333.87683542358</v>
      </c>
      <c r="BH1827" s="15"/>
      <c r="BI1827" s="15"/>
    </row>
    <row r="1828" spans="1:61" ht="11.25" x14ac:dyDescent="0.2">
      <c r="A1828" s="20">
        <v>70364</v>
      </c>
      <c r="B1828" s="20"/>
      <c r="C1828" s="20">
        <v>1</v>
      </c>
      <c r="D1828" s="20">
        <f t="shared" si="1000"/>
        <v>7</v>
      </c>
      <c r="E1828" s="47">
        <f t="shared" si="969"/>
        <v>5</v>
      </c>
      <c r="F1828" s="47">
        <f t="shared" si="970"/>
        <v>75</v>
      </c>
      <c r="G1828" s="21" t="s">
        <v>1908</v>
      </c>
      <c r="H1828" s="29">
        <v>6569</v>
      </c>
      <c r="I1828" s="48"/>
      <c r="J1828" s="29">
        <f t="shared" si="987"/>
        <v>10588.835820895521</v>
      </c>
      <c r="K1828" s="125">
        <v>476550.64999999997</v>
      </c>
      <c r="L1828" s="125">
        <v>1673688.26</v>
      </c>
      <c r="M1828" s="125">
        <v>0</v>
      </c>
      <c r="N1828" s="126">
        <f t="shared" si="971"/>
        <v>995854.88939999999</v>
      </c>
      <c r="O1828" s="126">
        <f t="shared" ca="1" si="972"/>
        <v>1987706.5295590924</v>
      </c>
      <c r="P1828" s="126">
        <f t="shared" ca="1" si="973"/>
        <v>297555</v>
      </c>
      <c r="Q1828" s="49">
        <f t="shared" si="1001"/>
        <v>1</v>
      </c>
      <c r="R1828" s="49">
        <f t="shared" si="1002"/>
        <v>0</v>
      </c>
      <c r="S1828" s="49">
        <f ca="1">OFFSET(V!$B$7,D1828,Q1828)*H1828</f>
        <v>27524.110000000004</v>
      </c>
      <c r="T1828" s="49">
        <f ca="1">IF(R1828&gt;0,OFFSET(V!$I$7,D1828,R1828)*IF(R1828=1,H1828-9300,IF(R1828=2,H1828-18000,IF(R1828=3,H1828-45000,0))),0)</f>
        <v>0</v>
      </c>
      <c r="U1828" s="49">
        <f>IF(AND(I1828=1,H1828&gt;20000,H1828&lt;=45000),H1828*V!$G$7,0)+IF(AND(I1828=1,H1828&gt;45000,H1828&lt;=50000),V!$G$7/5000*(50000-H1828)*H1828,0)</f>
        <v>0</v>
      </c>
      <c r="V1828" s="50">
        <f t="shared" ca="1" si="999"/>
        <v>27524.110000000004</v>
      </c>
      <c r="W1828" s="51">
        <v>34834.699999999997</v>
      </c>
      <c r="X1828" s="51">
        <v>0</v>
      </c>
      <c r="Y1828" s="52">
        <v>0</v>
      </c>
      <c r="Z1828" s="52">
        <v>242123.43</v>
      </c>
      <c r="AA1828" s="52">
        <v>3795</v>
      </c>
      <c r="AB1828" s="138">
        <f t="shared" si="988"/>
        <v>2795</v>
      </c>
      <c r="AC1828" s="52">
        <v>235290.31101302663</v>
      </c>
      <c r="AD1828" s="138">
        <f t="shared" si="974"/>
        <v>0</v>
      </c>
      <c r="AE1828" s="138">
        <f t="shared" si="975"/>
        <v>6569</v>
      </c>
      <c r="AF1828" s="138">
        <f t="shared" si="976"/>
        <v>0</v>
      </c>
      <c r="AG1828" s="138">
        <f t="shared" si="977"/>
        <v>0</v>
      </c>
      <c r="AH1828" s="29"/>
      <c r="AI1828" s="29"/>
      <c r="AJ1828" s="15"/>
      <c r="AK1828" s="51">
        <f t="shared" ca="1" si="978"/>
        <v>5230061.3831638834</v>
      </c>
      <c r="AL1828" s="15">
        <f t="shared" ca="1" si="979"/>
        <v>5589975.1931638839</v>
      </c>
      <c r="AM1828" s="49">
        <f t="shared" ca="1" si="980"/>
        <v>28811.189998296093</v>
      </c>
      <c r="AN1828" s="49">
        <f t="shared" ca="1" si="981"/>
        <v>0</v>
      </c>
      <c r="AO1828" s="15"/>
      <c r="AP1828" s="49">
        <f t="shared" ca="1" si="982"/>
        <v>136916.4682162567</v>
      </c>
      <c r="AQ1828" s="15">
        <f t="shared" si="989"/>
        <v>235290.31101302663</v>
      </c>
      <c r="AR1828" s="15">
        <f t="shared" si="990"/>
        <v>0</v>
      </c>
      <c r="AS1828" s="15"/>
      <c r="AT1828" s="15"/>
      <c r="AU1828" s="51">
        <f t="shared" si="983"/>
        <v>1397.5</v>
      </c>
      <c r="AV1828" s="51">
        <f t="shared" ca="1" si="984"/>
        <v>46233.282746208031</v>
      </c>
      <c r="AW1828" s="51">
        <f t="shared" ca="1" si="991"/>
        <v>27214.028949259227</v>
      </c>
      <c r="AX1828" s="15">
        <f t="shared" ca="1" si="992"/>
        <v>0</v>
      </c>
      <c r="AY1828" s="51">
        <f t="shared" ca="1" si="993"/>
        <v>0</v>
      </c>
      <c r="AZ1828" s="52">
        <f t="shared" ca="1" si="985"/>
        <v>0</v>
      </c>
      <c r="BA1828" s="52">
        <f t="shared" ca="1" si="986"/>
        <v>0</v>
      </c>
      <c r="BB1828" s="52">
        <f t="shared" si="994"/>
        <v>0</v>
      </c>
      <c r="BC1828" s="39">
        <f t="shared" si="995"/>
        <v>0</v>
      </c>
      <c r="BD1828" s="51">
        <f t="shared" ca="1" si="996"/>
        <v>0</v>
      </c>
      <c r="BE1828" s="15">
        <f t="shared" ca="1" si="997"/>
        <v>211761.27991172395</v>
      </c>
      <c r="BF1828" s="15">
        <v>-90308.62</v>
      </c>
      <c r="BG1828" s="15">
        <f t="shared" ca="1" si="998"/>
        <v>5740239.0430739038</v>
      </c>
      <c r="BH1828" s="15"/>
      <c r="BI1828" s="15"/>
    </row>
    <row r="1829" spans="1:61" ht="11.25" x14ac:dyDescent="0.2">
      <c r="A1829" s="20">
        <v>70365</v>
      </c>
      <c r="B1829" s="20"/>
      <c r="C1829" s="20">
        <v>1</v>
      </c>
      <c r="D1829" s="20">
        <f t="shared" si="1000"/>
        <v>7</v>
      </c>
      <c r="E1829" s="47">
        <f t="shared" si="969"/>
        <v>4</v>
      </c>
      <c r="F1829" s="47">
        <f t="shared" si="970"/>
        <v>74</v>
      </c>
      <c r="G1829" s="21" t="s">
        <v>1909</v>
      </c>
      <c r="H1829" s="29">
        <v>4370</v>
      </c>
      <c r="I1829" s="48"/>
      <c r="J1829" s="29">
        <f t="shared" si="987"/>
        <v>7044.1791044776119</v>
      </c>
      <c r="K1829" s="125">
        <v>267370.05</v>
      </c>
      <c r="L1829" s="125">
        <v>523625.94</v>
      </c>
      <c r="M1829" s="125">
        <v>41199</v>
      </c>
      <c r="N1829" s="126">
        <f t="shared" si="971"/>
        <v>437919.5526</v>
      </c>
      <c r="O1829" s="126">
        <f t="shared" ca="1" si="972"/>
        <v>1322313.5232414727</v>
      </c>
      <c r="P1829" s="126">
        <f t="shared" ca="1" si="973"/>
        <v>265318</v>
      </c>
      <c r="Q1829" s="49">
        <f t="shared" si="1001"/>
        <v>1</v>
      </c>
      <c r="R1829" s="49">
        <f t="shared" si="1002"/>
        <v>0</v>
      </c>
      <c r="S1829" s="49">
        <f ca="1">OFFSET(V!$B$7,D1829,Q1829)*H1829</f>
        <v>18310.300000000003</v>
      </c>
      <c r="T1829" s="49">
        <f ca="1">IF(R1829&gt;0,OFFSET(V!$I$7,D1829,R1829)*IF(R1829=1,H1829-9300,IF(R1829=2,H1829-18000,IF(R1829=3,H1829-45000,0))),0)</f>
        <v>0</v>
      </c>
      <c r="U1829" s="49">
        <f>IF(AND(I1829=1,H1829&gt;20000,H1829&lt;=45000),H1829*V!$G$7,0)+IF(AND(I1829=1,H1829&gt;45000,H1829&lt;=50000),V!$G$7/5000*(50000-H1829)*H1829,0)</f>
        <v>0</v>
      </c>
      <c r="V1829" s="50">
        <f t="shared" ca="1" si="999"/>
        <v>18310.300000000003</v>
      </c>
      <c r="W1829" s="51">
        <v>19955.14</v>
      </c>
      <c r="X1829" s="51">
        <v>0</v>
      </c>
      <c r="Y1829" s="52">
        <v>1.45</v>
      </c>
      <c r="Z1829" s="52">
        <v>94596.63</v>
      </c>
      <c r="AA1829" s="52">
        <v>20513</v>
      </c>
      <c r="AB1829" s="138">
        <f t="shared" si="988"/>
        <v>19513</v>
      </c>
      <c r="AC1829" s="52">
        <v>91926.958466944765</v>
      </c>
      <c r="AD1829" s="138">
        <f t="shared" si="974"/>
        <v>0</v>
      </c>
      <c r="AE1829" s="138">
        <f t="shared" si="975"/>
        <v>4370</v>
      </c>
      <c r="AF1829" s="138">
        <f t="shared" si="976"/>
        <v>0</v>
      </c>
      <c r="AG1829" s="138">
        <f t="shared" si="977"/>
        <v>0</v>
      </c>
      <c r="AH1829" s="29"/>
      <c r="AI1829" s="29"/>
      <c r="AJ1829" s="15"/>
      <c r="AK1829" s="51">
        <f t="shared" ca="1" si="978"/>
        <v>3479276.6394315991</v>
      </c>
      <c r="AL1829" s="15">
        <f t="shared" ca="1" si="979"/>
        <v>3782860.079431599</v>
      </c>
      <c r="AM1829" s="49">
        <f t="shared" ca="1" si="980"/>
        <v>19166.524629708318</v>
      </c>
      <c r="AN1829" s="49">
        <f t="shared" ca="1" si="981"/>
        <v>0.67436949432736482</v>
      </c>
      <c r="AO1829" s="15"/>
      <c r="AP1829" s="49">
        <f t="shared" ca="1" si="982"/>
        <v>53492.701985759893</v>
      </c>
      <c r="AQ1829" s="15">
        <f t="shared" si="989"/>
        <v>91926.958466944765</v>
      </c>
      <c r="AR1829" s="15">
        <f t="shared" si="990"/>
        <v>0</v>
      </c>
      <c r="AS1829" s="15"/>
      <c r="AT1829" s="15"/>
      <c r="AU1829" s="51">
        <f t="shared" si="983"/>
        <v>9756.5</v>
      </c>
      <c r="AV1829" s="51">
        <f t="shared" ca="1" si="984"/>
        <v>30756.499558673939</v>
      </c>
      <c r="AW1829" s="51">
        <f t="shared" ca="1" si="991"/>
        <v>0</v>
      </c>
      <c r="AX1829" s="15">
        <f t="shared" ca="1" si="992"/>
        <v>2078.7430774890672</v>
      </c>
      <c r="AY1829" s="51">
        <f t="shared" ca="1" si="993"/>
        <v>-188.66320277724023</v>
      </c>
      <c r="AZ1829" s="52">
        <f t="shared" ca="1" si="985"/>
        <v>0</v>
      </c>
      <c r="BA1829" s="52">
        <f t="shared" ca="1" si="986"/>
        <v>0</v>
      </c>
      <c r="BB1829" s="52">
        <f t="shared" si="994"/>
        <v>0</v>
      </c>
      <c r="BC1829" s="39">
        <f t="shared" si="995"/>
        <v>0</v>
      </c>
      <c r="BD1829" s="51">
        <f t="shared" ca="1" si="996"/>
        <v>0</v>
      </c>
      <c r="BE1829" s="15">
        <f t="shared" ca="1" si="997"/>
        <v>93817.038341656589</v>
      </c>
      <c r="BF1829" s="15">
        <v>-56908.6</v>
      </c>
      <c r="BG1829" s="15">
        <f t="shared" ca="1" si="998"/>
        <v>3838935.7167724585</v>
      </c>
      <c r="BH1829" s="15"/>
      <c r="BI1829" s="15"/>
    </row>
    <row r="1830" spans="1:61" ht="11.25" x14ac:dyDescent="0.2">
      <c r="A1830" s="20">
        <v>70366</v>
      </c>
      <c r="B1830" s="20"/>
      <c r="C1830" s="20">
        <v>1</v>
      </c>
      <c r="D1830" s="20">
        <f t="shared" si="1000"/>
        <v>7</v>
      </c>
      <c r="E1830" s="47">
        <f t="shared" si="969"/>
        <v>2</v>
      </c>
      <c r="F1830" s="47">
        <f t="shared" si="970"/>
        <v>72</v>
      </c>
      <c r="G1830" s="21" t="s">
        <v>1910</v>
      </c>
      <c r="H1830" s="29">
        <v>723</v>
      </c>
      <c r="I1830" s="48"/>
      <c r="J1830" s="29">
        <f t="shared" si="987"/>
        <v>1165.4328358208954</v>
      </c>
      <c r="K1830" s="125">
        <v>36642.5</v>
      </c>
      <c r="L1830" s="125">
        <v>20341.7</v>
      </c>
      <c r="M1830" s="125">
        <v>0</v>
      </c>
      <c r="N1830" s="126">
        <f t="shared" si="971"/>
        <v>34315.862999999998</v>
      </c>
      <c r="O1830" s="126">
        <f t="shared" ca="1" si="972"/>
        <v>218771.77970333747</v>
      </c>
      <c r="P1830" s="126">
        <f t="shared" ca="1" si="973"/>
        <v>55337</v>
      </c>
      <c r="Q1830" s="49">
        <f t="shared" si="1001"/>
        <v>1</v>
      </c>
      <c r="R1830" s="49">
        <f t="shared" si="1002"/>
        <v>0</v>
      </c>
      <c r="S1830" s="49">
        <f ca="1">OFFSET(V!$B$7,D1830,Q1830)*H1830</f>
        <v>3029.3700000000003</v>
      </c>
      <c r="T1830" s="49">
        <f ca="1">IF(R1830&gt;0,OFFSET(V!$I$7,D1830,R1830)*IF(R1830=1,H1830-9300,IF(R1830=2,H1830-18000,IF(R1830=3,H1830-45000,0))),0)</f>
        <v>0</v>
      </c>
      <c r="U1830" s="49">
        <f>IF(AND(I1830=1,H1830&gt;20000,H1830&lt;=45000),H1830*V!$G$7,0)+IF(AND(I1830=1,H1830&gt;45000,H1830&lt;=50000),V!$G$7/5000*(50000-H1830)*H1830,0)</f>
        <v>0</v>
      </c>
      <c r="V1830" s="50">
        <f t="shared" ca="1" si="999"/>
        <v>3029.3700000000003</v>
      </c>
      <c r="W1830" s="51">
        <v>0</v>
      </c>
      <c r="X1830" s="51">
        <v>0</v>
      </c>
      <c r="Y1830" s="52">
        <v>0</v>
      </c>
      <c r="Z1830" s="52">
        <v>20777.16</v>
      </c>
      <c r="AA1830" s="52">
        <v>11424</v>
      </c>
      <c r="AB1830" s="138">
        <f t="shared" si="988"/>
        <v>10424</v>
      </c>
      <c r="AC1830" s="52">
        <v>20190.794580959871</v>
      </c>
      <c r="AD1830" s="138">
        <f t="shared" si="974"/>
        <v>0</v>
      </c>
      <c r="AE1830" s="138">
        <f t="shared" si="975"/>
        <v>723</v>
      </c>
      <c r="AF1830" s="138">
        <f t="shared" si="976"/>
        <v>0</v>
      </c>
      <c r="AG1830" s="138">
        <f t="shared" si="977"/>
        <v>0</v>
      </c>
      <c r="AH1830" s="29"/>
      <c r="AI1830" s="29"/>
      <c r="AJ1830" s="15"/>
      <c r="AK1830" s="51">
        <f t="shared" ca="1" si="978"/>
        <v>575633.18313708145</v>
      </c>
      <c r="AL1830" s="15">
        <f t="shared" ca="1" si="979"/>
        <v>633999.55313708144</v>
      </c>
      <c r="AM1830" s="49">
        <f t="shared" ca="1" si="980"/>
        <v>3171.0291321004834</v>
      </c>
      <c r="AN1830" s="49">
        <f t="shared" ca="1" si="981"/>
        <v>0</v>
      </c>
      <c r="AO1830" s="15"/>
      <c r="AP1830" s="49">
        <f t="shared" ca="1" si="982"/>
        <v>11749.112288571494</v>
      </c>
      <c r="AQ1830" s="15">
        <f t="shared" si="989"/>
        <v>20190.794580959871</v>
      </c>
      <c r="AR1830" s="15">
        <f t="shared" si="990"/>
        <v>0</v>
      </c>
      <c r="AS1830" s="15"/>
      <c r="AT1830" s="15"/>
      <c r="AU1830" s="51">
        <f t="shared" si="983"/>
        <v>5212</v>
      </c>
      <c r="AV1830" s="51">
        <f t="shared" ca="1" si="984"/>
        <v>5088.5467233229429</v>
      </c>
      <c r="AW1830" s="51">
        <f t="shared" ca="1" si="991"/>
        <v>0</v>
      </c>
      <c r="AX1830" s="15">
        <f t="shared" ca="1" si="992"/>
        <v>1858.8644309345655</v>
      </c>
      <c r="AY1830" s="51">
        <f t="shared" ca="1" si="993"/>
        <v>-168.70738903069258</v>
      </c>
      <c r="AZ1830" s="52">
        <f t="shared" ca="1" si="985"/>
        <v>0</v>
      </c>
      <c r="BA1830" s="52">
        <f t="shared" ca="1" si="986"/>
        <v>0</v>
      </c>
      <c r="BB1830" s="52">
        <f t="shared" si="994"/>
        <v>0</v>
      </c>
      <c r="BC1830" s="39">
        <f t="shared" si="995"/>
        <v>0</v>
      </c>
      <c r="BD1830" s="51">
        <f t="shared" ca="1" si="996"/>
        <v>0</v>
      </c>
      <c r="BE1830" s="15">
        <f t="shared" ca="1" si="997"/>
        <v>21880.951622863744</v>
      </c>
      <c r="BF1830" s="15">
        <v>-9063.24</v>
      </c>
      <c r="BG1830" s="15">
        <f t="shared" ca="1" si="998"/>
        <v>649988.29389204574</v>
      </c>
      <c r="BH1830" s="15"/>
      <c r="BI1830" s="15"/>
    </row>
    <row r="1831" spans="1:61" ht="11.25" x14ac:dyDescent="0.2">
      <c r="A1831" s="20">
        <v>70367</v>
      </c>
      <c r="B1831" s="20"/>
      <c r="C1831" s="20">
        <v>1</v>
      </c>
      <c r="D1831" s="20">
        <f t="shared" si="1000"/>
        <v>7</v>
      </c>
      <c r="E1831" s="47">
        <f t="shared" si="969"/>
        <v>5</v>
      </c>
      <c r="F1831" s="47">
        <f t="shared" si="970"/>
        <v>75</v>
      </c>
      <c r="G1831" s="21" t="s">
        <v>1911</v>
      </c>
      <c r="H1831" s="29">
        <v>7662</v>
      </c>
      <c r="I1831" s="48"/>
      <c r="J1831" s="29">
        <f t="shared" si="987"/>
        <v>12350.686567164179</v>
      </c>
      <c r="K1831" s="125">
        <v>594884.85</v>
      </c>
      <c r="L1831" s="125">
        <v>8012637.2000000002</v>
      </c>
      <c r="M1831" s="125">
        <v>0</v>
      </c>
      <c r="N1831" s="126">
        <f t="shared" si="971"/>
        <v>3553245.6000000006</v>
      </c>
      <c r="O1831" s="126">
        <f t="shared" ca="1" si="972"/>
        <v>2318436.2048229207</v>
      </c>
      <c r="P1831" s="126">
        <f t="shared" ca="1" si="973"/>
        <v>0</v>
      </c>
      <c r="Q1831" s="49">
        <f t="shared" si="1001"/>
        <v>1</v>
      </c>
      <c r="R1831" s="49">
        <f t="shared" si="1002"/>
        <v>0</v>
      </c>
      <c r="S1831" s="49">
        <f ca="1">OFFSET(V!$B$7,D1831,Q1831)*H1831</f>
        <v>32103.780000000002</v>
      </c>
      <c r="T1831" s="49">
        <f ca="1">IF(R1831&gt;0,OFFSET(V!$I$7,D1831,R1831)*IF(R1831=1,H1831-9300,IF(R1831=2,H1831-18000,IF(R1831=3,H1831-45000,0))),0)</f>
        <v>0</v>
      </c>
      <c r="U1831" s="49">
        <f>IF(AND(I1831=1,H1831&gt;20000,H1831&lt;=45000),H1831*V!$G$7,0)+IF(AND(I1831=1,H1831&gt;45000,H1831&lt;=50000),V!$G$7/5000*(50000-H1831)*H1831,0)</f>
        <v>0</v>
      </c>
      <c r="V1831" s="50">
        <f t="shared" ca="1" si="999"/>
        <v>32103.780000000002</v>
      </c>
      <c r="W1831" s="51">
        <v>38423.57</v>
      </c>
      <c r="X1831" s="51">
        <v>0</v>
      </c>
      <c r="Y1831" s="52">
        <v>8294.0300000000007</v>
      </c>
      <c r="Z1831" s="52">
        <v>406065.64</v>
      </c>
      <c r="AA1831" s="52">
        <v>22267</v>
      </c>
      <c r="AB1831" s="138">
        <f t="shared" si="988"/>
        <v>21267</v>
      </c>
      <c r="AC1831" s="52">
        <v>394605.80385509867</v>
      </c>
      <c r="AD1831" s="138">
        <f t="shared" si="974"/>
        <v>0</v>
      </c>
      <c r="AE1831" s="138">
        <f t="shared" si="975"/>
        <v>7662</v>
      </c>
      <c r="AF1831" s="138">
        <f t="shared" si="976"/>
        <v>0</v>
      </c>
      <c r="AG1831" s="138">
        <f t="shared" si="977"/>
        <v>0</v>
      </c>
      <c r="AH1831" s="29"/>
      <c r="AI1831" s="29"/>
      <c r="AJ1831" s="15"/>
      <c r="AK1831" s="51">
        <f t="shared" ca="1" si="978"/>
        <v>6100278.6295938017</v>
      </c>
      <c r="AL1831" s="15">
        <f t="shared" ca="1" si="979"/>
        <v>6170805.9795938022</v>
      </c>
      <c r="AM1831" s="49">
        <f t="shared" ca="1" si="980"/>
        <v>33605.014121927947</v>
      </c>
      <c r="AN1831" s="49">
        <f t="shared" ca="1" si="981"/>
        <v>3857.4074600248232</v>
      </c>
      <c r="AO1831" s="15"/>
      <c r="AP1831" s="49">
        <f t="shared" ca="1" si="982"/>
        <v>229622.85513952095</v>
      </c>
      <c r="AQ1831" s="15">
        <f t="shared" si="989"/>
        <v>394605.80385509867</v>
      </c>
      <c r="AR1831" s="15">
        <f t="shared" si="990"/>
        <v>0</v>
      </c>
      <c r="AS1831" s="15"/>
      <c r="AT1831" s="15"/>
      <c r="AU1831" s="51">
        <f t="shared" si="983"/>
        <v>10633.5</v>
      </c>
      <c r="AV1831" s="51">
        <f t="shared" ca="1" si="984"/>
        <v>53925.926686169274</v>
      </c>
      <c r="AW1831" s="51">
        <f t="shared" ca="1" si="991"/>
        <v>60962.94164389855</v>
      </c>
      <c r="AX1831" s="15">
        <f t="shared" ca="1" si="992"/>
        <v>0</v>
      </c>
      <c r="AY1831" s="51">
        <f t="shared" ca="1" si="993"/>
        <v>0</v>
      </c>
      <c r="AZ1831" s="52">
        <f t="shared" ca="1" si="985"/>
        <v>0</v>
      </c>
      <c r="BA1831" s="52">
        <f t="shared" ca="1" si="986"/>
        <v>0</v>
      </c>
      <c r="BB1831" s="52">
        <f t="shared" si="994"/>
        <v>0</v>
      </c>
      <c r="BC1831" s="39">
        <f t="shared" si="995"/>
        <v>0</v>
      </c>
      <c r="BD1831" s="51">
        <f t="shared" ca="1" si="996"/>
        <v>0</v>
      </c>
      <c r="BE1831" s="15">
        <f t="shared" ca="1" si="997"/>
        <v>355145.22346958879</v>
      </c>
      <c r="BF1831" s="15">
        <v>-137758.72</v>
      </c>
      <c r="BG1831" s="15">
        <f t="shared" ca="1" si="998"/>
        <v>6425654.9046453442</v>
      </c>
      <c r="BH1831" s="15"/>
      <c r="BI1831" s="15"/>
    </row>
    <row r="1832" spans="1:61" ht="11.25" x14ac:dyDescent="0.2">
      <c r="A1832" s="20">
        <v>70368</v>
      </c>
      <c r="B1832" s="20"/>
      <c r="C1832" s="20">
        <v>1</v>
      </c>
      <c r="D1832" s="20">
        <f t="shared" si="1000"/>
        <v>7</v>
      </c>
      <c r="E1832" s="47">
        <f t="shared" si="969"/>
        <v>2</v>
      </c>
      <c r="F1832" s="47">
        <f t="shared" si="970"/>
        <v>72</v>
      </c>
      <c r="G1832" s="21" t="s">
        <v>1912</v>
      </c>
      <c r="H1832" s="29">
        <v>904</v>
      </c>
      <c r="I1832" s="48"/>
      <c r="J1832" s="29">
        <f t="shared" si="987"/>
        <v>1457.1940298507463</v>
      </c>
      <c r="K1832" s="125">
        <v>69111.099999999991</v>
      </c>
      <c r="L1832" s="125">
        <v>106856.23</v>
      </c>
      <c r="M1832" s="125">
        <v>0</v>
      </c>
      <c r="N1832" s="126">
        <f t="shared" si="971"/>
        <v>91433.921699999992</v>
      </c>
      <c r="O1832" s="126">
        <f t="shared" ca="1" si="972"/>
        <v>273540.37185590196</v>
      </c>
      <c r="P1832" s="126">
        <f t="shared" ca="1" si="973"/>
        <v>54632</v>
      </c>
      <c r="Q1832" s="49">
        <f t="shared" si="1001"/>
        <v>1</v>
      </c>
      <c r="R1832" s="49">
        <f t="shared" si="1002"/>
        <v>0</v>
      </c>
      <c r="S1832" s="49">
        <f ca="1">OFFSET(V!$B$7,D1832,Q1832)*H1832</f>
        <v>3787.76</v>
      </c>
      <c r="T1832" s="49">
        <f ca="1">IF(R1832&gt;0,OFFSET(V!$I$7,D1832,R1832)*IF(R1832=1,H1832-9300,IF(R1832=2,H1832-18000,IF(R1832=3,H1832-45000,0))),0)</f>
        <v>0</v>
      </c>
      <c r="U1832" s="49">
        <f>IF(AND(I1832=1,H1832&gt;20000,H1832&lt;=45000),H1832*V!$G$7,0)+IF(AND(I1832=1,H1832&gt;45000,H1832&lt;=50000),V!$G$7/5000*(50000-H1832)*H1832,0)</f>
        <v>0</v>
      </c>
      <c r="V1832" s="50">
        <f t="shared" ca="1" si="999"/>
        <v>3787.76</v>
      </c>
      <c r="W1832" s="51">
        <v>0</v>
      </c>
      <c r="X1832" s="51">
        <v>0</v>
      </c>
      <c r="Y1832" s="52">
        <v>0</v>
      </c>
      <c r="Z1832" s="52">
        <v>31077.74</v>
      </c>
      <c r="AA1832" s="52">
        <v>38685</v>
      </c>
      <c r="AB1832" s="138">
        <f t="shared" si="988"/>
        <v>37685</v>
      </c>
      <c r="AC1832" s="52">
        <v>30200.675375290935</v>
      </c>
      <c r="AD1832" s="138">
        <f t="shared" si="974"/>
        <v>0</v>
      </c>
      <c r="AE1832" s="138">
        <f t="shared" si="975"/>
        <v>904</v>
      </c>
      <c r="AF1832" s="138">
        <f t="shared" si="976"/>
        <v>0</v>
      </c>
      <c r="AG1832" s="138">
        <f t="shared" si="977"/>
        <v>0</v>
      </c>
      <c r="AH1832" s="29"/>
      <c r="AI1832" s="29"/>
      <c r="AJ1832" s="15"/>
      <c r="AK1832" s="51">
        <f t="shared" ca="1" si="978"/>
        <v>719740.5222073606</v>
      </c>
      <c r="AL1832" s="15">
        <f t="shared" ca="1" si="979"/>
        <v>778160.28220736061</v>
      </c>
      <c r="AM1832" s="49">
        <f t="shared" ca="1" si="980"/>
        <v>3964.8828982279902</v>
      </c>
      <c r="AN1832" s="49">
        <f t="shared" ca="1" si="981"/>
        <v>0</v>
      </c>
      <c r="AO1832" s="15"/>
      <c r="AP1832" s="49">
        <f t="shared" ca="1" si="982"/>
        <v>17573.90600712657</v>
      </c>
      <c r="AQ1832" s="15">
        <f t="shared" si="989"/>
        <v>30200.675375290935</v>
      </c>
      <c r="AR1832" s="15">
        <f t="shared" si="990"/>
        <v>0</v>
      </c>
      <c r="AS1832" s="15"/>
      <c r="AT1832" s="15"/>
      <c r="AU1832" s="51">
        <f t="shared" si="983"/>
        <v>18842.5</v>
      </c>
      <c r="AV1832" s="51">
        <f t="shared" ca="1" si="984"/>
        <v>6362.4429293000549</v>
      </c>
      <c r="AW1832" s="51">
        <f t="shared" ca="1" si="991"/>
        <v>0</v>
      </c>
      <c r="AX1832" s="15">
        <f t="shared" ca="1" si="992"/>
        <v>12578.173561135693</v>
      </c>
      <c r="AY1832" s="51">
        <f t="shared" ca="1" si="993"/>
        <v>-1141.5737398381525</v>
      </c>
      <c r="AZ1832" s="52">
        <f t="shared" ca="1" si="985"/>
        <v>0</v>
      </c>
      <c r="BA1832" s="52">
        <f t="shared" ca="1" si="986"/>
        <v>0</v>
      </c>
      <c r="BB1832" s="52">
        <f t="shared" si="994"/>
        <v>0</v>
      </c>
      <c r="BC1832" s="39">
        <f t="shared" si="995"/>
        <v>0</v>
      </c>
      <c r="BD1832" s="51">
        <f t="shared" ca="1" si="996"/>
        <v>0</v>
      </c>
      <c r="BE1832" s="15">
        <f t="shared" ca="1" si="997"/>
        <v>41637.275196588475</v>
      </c>
      <c r="BF1832" s="15">
        <v>-11874.53</v>
      </c>
      <c r="BG1832" s="15">
        <f t="shared" ca="1" si="998"/>
        <v>811887.91030217707</v>
      </c>
      <c r="BH1832" s="15"/>
      <c r="BI1832" s="15"/>
    </row>
    <row r="1833" spans="1:61" ht="11.25" x14ac:dyDescent="0.2">
      <c r="A1833" s="20">
        <v>70369</v>
      </c>
      <c r="B1833" s="20"/>
      <c r="C1833" s="20">
        <v>1</v>
      </c>
      <c r="D1833" s="20">
        <f t="shared" si="1000"/>
        <v>7</v>
      </c>
      <c r="E1833" s="47">
        <f t="shared" si="969"/>
        <v>5</v>
      </c>
      <c r="F1833" s="47">
        <f t="shared" si="970"/>
        <v>75</v>
      </c>
      <c r="G1833" s="21" t="s">
        <v>1913</v>
      </c>
      <c r="H1833" s="29">
        <v>7883</v>
      </c>
      <c r="I1833" s="48"/>
      <c r="J1833" s="29">
        <f t="shared" si="987"/>
        <v>12706.925373134329</v>
      </c>
      <c r="K1833" s="125">
        <v>511144.4</v>
      </c>
      <c r="L1833" s="125">
        <v>1376427.08</v>
      </c>
      <c r="M1833" s="125">
        <v>0</v>
      </c>
      <c r="N1833" s="126">
        <f t="shared" si="971"/>
        <v>904830.52919999999</v>
      </c>
      <c r="O1833" s="126">
        <f t="shared" ca="1" si="972"/>
        <v>2385308.3532522954</v>
      </c>
      <c r="P1833" s="126">
        <f t="shared" ca="1" si="973"/>
        <v>444143</v>
      </c>
      <c r="Q1833" s="49">
        <f t="shared" si="1001"/>
        <v>1</v>
      </c>
      <c r="R1833" s="49">
        <f t="shared" si="1002"/>
        <v>0</v>
      </c>
      <c r="S1833" s="49">
        <f ca="1">OFFSET(V!$B$7,D1833,Q1833)*H1833</f>
        <v>33029.770000000004</v>
      </c>
      <c r="T1833" s="49">
        <f ca="1">IF(R1833&gt;0,OFFSET(V!$I$7,D1833,R1833)*IF(R1833=1,H1833-9300,IF(R1833=2,H1833-18000,IF(R1833=3,H1833-45000,0))),0)</f>
        <v>0</v>
      </c>
      <c r="U1833" s="49">
        <f>IF(AND(I1833=1,H1833&gt;20000,H1833&lt;=45000),H1833*V!$G$7,0)+IF(AND(I1833=1,H1833&gt;45000,H1833&lt;=50000),V!$G$7/5000*(50000-H1833)*H1833,0)</f>
        <v>0</v>
      </c>
      <c r="V1833" s="50">
        <f t="shared" ca="1" si="999"/>
        <v>33029.770000000004</v>
      </c>
      <c r="W1833" s="51">
        <v>32236.589999999997</v>
      </c>
      <c r="X1833" s="51">
        <v>0</v>
      </c>
      <c r="Y1833" s="52">
        <v>622.66</v>
      </c>
      <c r="Z1833" s="52">
        <v>270574.26</v>
      </c>
      <c r="AA1833" s="52">
        <v>40820</v>
      </c>
      <c r="AB1833" s="138">
        <f t="shared" si="988"/>
        <v>39820</v>
      </c>
      <c r="AC1833" s="52">
        <v>262938.2120826536</v>
      </c>
      <c r="AD1833" s="138">
        <f t="shared" si="974"/>
        <v>0</v>
      </c>
      <c r="AE1833" s="138">
        <f t="shared" si="975"/>
        <v>7883</v>
      </c>
      <c r="AF1833" s="138">
        <f t="shared" si="976"/>
        <v>0</v>
      </c>
      <c r="AG1833" s="138">
        <f t="shared" si="977"/>
        <v>0</v>
      </c>
      <c r="AH1833" s="29"/>
      <c r="AI1833" s="29"/>
      <c r="AJ1833" s="15"/>
      <c r="AK1833" s="51">
        <f t="shared" ca="1" si="978"/>
        <v>6276232.8944254685</v>
      </c>
      <c r="AL1833" s="15">
        <f t="shared" ca="1" si="979"/>
        <v>6785642.2544254679</v>
      </c>
      <c r="AM1833" s="49">
        <f t="shared" ca="1" si="980"/>
        <v>34574.305184437224</v>
      </c>
      <c r="AN1833" s="49">
        <f t="shared" ca="1" si="981"/>
        <v>289.58821333646688</v>
      </c>
      <c r="AO1833" s="15"/>
      <c r="AP1833" s="49">
        <f t="shared" ca="1" si="982"/>
        <v>153004.90361229054</v>
      </c>
      <c r="AQ1833" s="15">
        <f t="shared" si="989"/>
        <v>262938.2120826536</v>
      </c>
      <c r="AR1833" s="15">
        <f t="shared" si="990"/>
        <v>0</v>
      </c>
      <c r="AS1833" s="15"/>
      <c r="AT1833" s="15"/>
      <c r="AU1833" s="51">
        <f t="shared" si="983"/>
        <v>19910</v>
      </c>
      <c r="AV1833" s="51">
        <f t="shared" ca="1" si="984"/>
        <v>55481.346915566741</v>
      </c>
      <c r="AW1833" s="51">
        <f t="shared" ca="1" si="991"/>
        <v>8248.1403465309413</v>
      </c>
      <c r="AX1833" s="15">
        <f t="shared" ca="1" si="992"/>
        <v>0</v>
      </c>
      <c r="AY1833" s="51">
        <f t="shared" ca="1" si="993"/>
        <v>0</v>
      </c>
      <c r="AZ1833" s="52">
        <f t="shared" ca="1" si="985"/>
        <v>0</v>
      </c>
      <c r="BA1833" s="52">
        <f t="shared" ca="1" si="986"/>
        <v>0</v>
      </c>
      <c r="BB1833" s="52">
        <f t="shared" si="994"/>
        <v>0</v>
      </c>
      <c r="BC1833" s="39">
        <f t="shared" si="995"/>
        <v>0</v>
      </c>
      <c r="BD1833" s="51">
        <f t="shared" ca="1" si="996"/>
        <v>0</v>
      </c>
      <c r="BE1833" s="15">
        <f t="shared" ca="1" si="997"/>
        <v>236644.39087438822</v>
      </c>
      <c r="BF1833" s="15">
        <v>-104635.79</v>
      </c>
      <c r="BG1833" s="15">
        <f t="shared" ca="1" si="998"/>
        <v>6952514.7486976301</v>
      </c>
      <c r="BH1833" s="15"/>
      <c r="BI1833" s="15"/>
    </row>
    <row r="1834" spans="1:61" ht="11.25" x14ac:dyDescent="0.2">
      <c r="A1834" s="20">
        <v>70401</v>
      </c>
      <c r="B1834" s="20"/>
      <c r="C1834" s="20">
        <v>1</v>
      </c>
      <c r="D1834" s="20">
        <f t="shared" si="1000"/>
        <v>7</v>
      </c>
      <c r="E1834" s="47">
        <f t="shared" si="969"/>
        <v>3</v>
      </c>
      <c r="F1834" s="47">
        <f t="shared" si="970"/>
        <v>73</v>
      </c>
      <c r="G1834" s="21" t="s">
        <v>1914</v>
      </c>
      <c r="H1834" s="29">
        <v>1107</v>
      </c>
      <c r="I1834" s="48"/>
      <c r="J1834" s="29">
        <f t="shared" si="987"/>
        <v>1784.4179104477612</v>
      </c>
      <c r="K1834" s="125">
        <v>175116.5</v>
      </c>
      <c r="L1834" s="125">
        <v>320209.8</v>
      </c>
      <c r="M1834" s="125">
        <v>0</v>
      </c>
      <c r="N1834" s="126">
        <f t="shared" si="971"/>
        <v>250965.70199999999</v>
      </c>
      <c r="O1834" s="126">
        <f t="shared" ca="1" si="972"/>
        <v>334965.91996071173</v>
      </c>
      <c r="P1834" s="126">
        <f t="shared" ca="1" si="973"/>
        <v>25200</v>
      </c>
      <c r="Q1834" s="49">
        <f t="shared" si="1001"/>
        <v>1</v>
      </c>
      <c r="R1834" s="49">
        <f t="shared" si="1002"/>
        <v>0</v>
      </c>
      <c r="S1834" s="49">
        <f ca="1">OFFSET(V!$B$7,D1834,Q1834)*H1834</f>
        <v>4638.3300000000008</v>
      </c>
      <c r="T1834" s="49">
        <f ca="1">IF(R1834&gt;0,OFFSET(V!$I$7,D1834,R1834)*IF(R1834=1,H1834-9300,IF(R1834=2,H1834-18000,IF(R1834=3,H1834-45000,0))),0)</f>
        <v>0</v>
      </c>
      <c r="U1834" s="49">
        <f>IF(AND(I1834=1,H1834&gt;20000,H1834&lt;=45000),H1834*V!$G$7,0)+IF(AND(I1834=1,H1834&gt;45000,H1834&lt;=50000),V!$G$7/5000*(50000-H1834)*H1834,0)</f>
        <v>0</v>
      </c>
      <c r="V1834" s="50">
        <f t="shared" ca="1" si="999"/>
        <v>4638.3300000000008</v>
      </c>
      <c r="W1834" s="51">
        <v>0</v>
      </c>
      <c r="X1834" s="51">
        <v>0</v>
      </c>
      <c r="Y1834" s="52">
        <v>24.22</v>
      </c>
      <c r="Z1834" s="52">
        <v>70310.820000000007</v>
      </c>
      <c r="AA1834" s="52">
        <v>73213</v>
      </c>
      <c r="AB1834" s="138">
        <f t="shared" si="988"/>
        <v>72213</v>
      </c>
      <c r="AC1834" s="52">
        <v>68326.53372447654</v>
      </c>
      <c r="AD1834" s="138">
        <f t="shared" si="974"/>
        <v>0</v>
      </c>
      <c r="AE1834" s="138">
        <f t="shared" si="975"/>
        <v>1107</v>
      </c>
      <c r="AF1834" s="138">
        <f t="shared" si="976"/>
        <v>0</v>
      </c>
      <c r="AG1834" s="138">
        <f t="shared" si="977"/>
        <v>0</v>
      </c>
      <c r="AH1834" s="29"/>
      <c r="AI1834" s="29"/>
      <c r="AJ1834" s="15"/>
      <c r="AK1834" s="51">
        <f t="shared" ca="1" si="978"/>
        <v>881363.67044640274</v>
      </c>
      <c r="AL1834" s="15">
        <f t="shared" ca="1" si="979"/>
        <v>911202.0004464027</v>
      </c>
      <c r="AM1834" s="49">
        <f t="shared" ca="1" si="980"/>
        <v>4855.2271773654702</v>
      </c>
      <c r="AN1834" s="49">
        <f t="shared" ca="1" si="981"/>
        <v>11.264295967316396</v>
      </c>
      <c r="AO1834" s="15"/>
      <c r="AP1834" s="49">
        <f t="shared" ca="1" si="982"/>
        <v>39759.51088991655</v>
      </c>
      <c r="AQ1834" s="15">
        <f t="shared" si="989"/>
        <v>68326.53372447654</v>
      </c>
      <c r="AR1834" s="15">
        <f t="shared" si="990"/>
        <v>0</v>
      </c>
      <c r="AS1834" s="15"/>
      <c r="AT1834" s="15"/>
      <c r="AU1834" s="51">
        <f t="shared" si="983"/>
        <v>36106.5</v>
      </c>
      <c r="AV1834" s="51">
        <f t="shared" ca="1" si="984"/>
        <v>7791.1773481583641</v>
      </c>
      <c r="AW1834" s="51">
        <f t="shared" ca="1" si="991"/>
        <v>0</v>
      </c>
      <c r="AX1834" s="15">
        <f t="shared" ca="1" si="992"/>
        <v>15330.654513598376</v>
      </c>
      <c r="AY1834" s="51">
        <f t="shared" ca="1" si="993"/>
        <v>-1391.3842516317582</v>
      </c>
      <c r="AZ1834" s="52">
        <f t="shared" ca="1" si="985"/>
        <v>0</v>
      </c>
      <c r="BA1834" s="52">
        <f t="shared" ca="1" si="986"/>
        <v>0</v>
      </c>
      <c r="BB1834" s="52">
        <f t="shared" si="994"/>
        <v>0</v>
      </c>
      <c r="BC1834" s="39">
        <f t="shared" si="995"/>
        <v>0</v>
      </c>
      <c r="BD1834" s="51">
        <f t="shared" ca="1" si="996"/>
        <v>0</v>
      </c>
      <c r="BE1834" s="15">
        <f t="shared" ca="1" si="997"/>
        <v>82265.803986443163</v>
      </c>
      <c r="BF1834" s="15">
        <v>-15432.6</v>
      </c>
      <c r="BG1834" s="15">
        <f t="shared" ca="1" si="998"/>
        <v>982901.69590617868</v>
      </c>
      <c r="BH1834" s="15"/>
      <c r="BI1834" s="15"/>
    </row>
    <row r="1835" spans="1:61" ht="11.25" x14ac:dyDescent="0.2">
      <c r="A1835" s="20">
        <v>70402</v>
      </c>
      <c r="B1835" s="20"/>
      <c r="C1835" s="20">
        <v>1</v>
      </c>
      <c r="D1835" s="20">
        <f t="shared" si="1000"/>
        <v>7</v>
      </c>
      <c r="E1835" s="47">
        <f t="shared" si="969"/>
        <v>4</v>
      </c>
      <c r="F1835" s="47">
        <f t="shared" si="970"/>
        <v>74</v>
      </c>
      <c r="G1835" s="21" t="s">
        <v>1915</v>
      </c>
      <c r="H1835" s="29">
        <v>2629</v>
      </c>
      <c r="I1835" s="48"/>
      <c r="J1835" s="29">
        <f t="shared" si="987"/>
        <v>4237.7910447761196</v>
      </c>
      <c r="K1835" s="125">
        <v>264592.39999999997</v>
      </c>
      <c r="L1835" s="125">
        <v>445218.72</v>
      </c>
      <c r="M1835" s="125">
        <v>0</v>
      </c>
      <c r="N1835" s="126">
        <f t="shared" si="971"/>
        <v>364141.82879999996</v>
      </c>
      <c r="O1835" s="126">
        <f t="shared" ca="1" si="972"/>
        <v>795506.23629332543</v>
      </c>
      <c r="P1835" s="126">
        <f t="shared" ca="1" si="973"/>
        <v>129409</v>
      </c>
      <c r="Q1835" s="49">
        <f t="shared" si="1001"/>
        <v>1</v>
      </c>
      <c r="R1835" s="49">
        <f t="shared" si="1002"/>
        <v>0</v>
      </c>
      <c r="S1835" s="49">
        <f ca="1">OFFSET(V!$B$7,D1835,Q1835)*H1835</f>
        <v>11015.51</v>
      </c>
      <c r="T1835" s="49">
        <f ca="1">IF(R1835&gt;0,OFFSET(V!$I$7,D1835,R1835)*IF(R1835=1,H1835-9300,IF(R1835=2,H1835-18000,IF(R1835=3,H1835-45000,0))),0)</f>
        <v>0</v>
      </c>
      <c r="U1835" s="49">
        <f>IF(AND(I1835=1,H1835&gt;20000,H1835&lt;=45000),H1835*V!$G$7,0)+IF(AND(I1835=1,H1835&gt;45000,H1835&lt;=50000),V!$G$7/5000*(50000-H1835)*H1835,0)</f>
        <v>0</v>
      </c>
      <c r="V1835" s="50">
        <f t="shared" ca="1" si="999"/>
        <v>11015.51</v>
      </c>
      <c r="W1835" s="51">
        <v>12329.460000000001</v>
      </c>
      <c r="X1835" s="51">
        <v>0</v>
      </c>
      <c r="Y1835" s="52">
        <v>32.799999999999997</v>
      </c>
      <c r="Z1835" s="52">
        <v>312469.64</v>
      </c>
      <c r="AA1835" s="52">
        <v>272116</v>
      </c>
      <c r="AB1835" s="138">
        <f t="shared" si="988"/>
        <v>271116</v>
      </c>
      <c r="AC1835" s="52">
        <v>303651.23597385216</v>
      </c>
      <c r="AD1835" s="138">
        <f t="shared" si="974"/>
        <v>0</v>
      </c>
      <c r="AE1835" s="138">
        <f t="shared" si="975"/>
        <v>2629</v>
      </c>
      <c r="AF1835" s="138">
        <f t="shared" si="976"/>
        <v>0</v>
      </c>
      <c r="AG1835" s="138">
        <f t="shared" si="977"/>
        <v>0</v>
      </c>
      <c r="AH1835" s="29"/>
      <c r="AI1835" s="29"/>
      <c r="AJ1835" s="15"/>
      <c r="AK1835" s="51">
        <f t="shared" ca="1" si="978"/>
        <v>2093139.1956672024</v>
      </c>
      <c r="AL1835" s="15">
        <f t="shared" ca="1" si="979"/>
        <v>2245893.1656672023</v>
      </c>
      <c r="AM1835" s="49">
        <f t="shared" ca="1" si="980"/>
        <v>11530.616304691799</v>
      </c>
      <c r="AN1835" s="49">
        <f t="shared" ca="1" si="981"/>
        <v>15.254703044094871</v>
      </c>
      <c r="AO1835" s="15"/>
      <c r="AP1835" s="49">
        <f t="shared" ca="1" si="982"/>
        <v>176695.99151806653</v>
      </c>
      <c r="AQ1835" s="15">
        <f t="shared" si="989"/>
        <v>303651.23597385216</v>
      </c>
      <c r="AR1835" s="15">
        <f t="shared" si="990"/>
        <v>0</v>
      </c>
      <c r="AS1835" s="15"/>
      <c r="AT1835" s="15"/>
      <c r="AU1835" s="51">
        <f t="shared" si="983"/>
        <v>135558</v>
      </c>
      <c r="AV1835" s="51">
        <f t="shared" ca="1" si="984"/>
        <v>18503.166439302928</v>
      </c>
      <c r="AW1835" s="51">
        <f t="shared" ca="1" si="991"/>
        <v>0</v>
      </c>
      <c r="AX1835" s="15">
        <f t="shared" ca="1" si="992"/>
        <v>27105.921983517241</v>
      </c>
      <c r="AY1835" s="51">
        <f t="shared" ca="1" si="993"/>
        <v>-2460.0875938057152</v>
      </c>
      <c r="AZ1835" s="52">
        <f t="shared" ca="1" si="985"/>
        <v>0</v>
      </c>
      <c r="BA1835" s="52">
        <f t="shared" ca="1" si="986"/>
        <v>0</v>
      </c>
      <c r="BB1835" s="52">
        <f t="shared" si="994"/>
        <v>0</v>
      </c>
      <c r="BC1835" s="39">
        <f t="shared" si="995"/>
        <v>0</v>
      </c>
      <c r="BD1835" s="51">
        <f t="shared" ca="1" si="996"/>
        <v>0</v>
      </c>
      <c r="BE1835" s="15">
        <f t="shared" ca="1" si="997"/>
        <v>328297.07036356366</v>
      </c>
      <c r="BF1835" s="15">
        <v>-35040.46</v>
      </c>
      <c r="BG1835" s="15">
        <f t="shared" ca="1" si="998"/>
        <v>2550695.6470385017</v>
      </c>
      <c r="BH1835" s="15"/>
      <c r="BI1835" s="15"/>
    </row>
    <row r="1836" spans="1:61" ht="11.25" x14ac:dyDescent="0.2">
      <c r="A1836" s="20">
        <v>70403</v>
      </c>
      <c r="B1836" s="20"/>
      <c r="C1836" s="20">
        <v>1</v>
      </c>
      <c r="D1836" s="20">
        <f t="shared" si="1000"/>
        <v>7</v>
      </c>
      <c r="E1836" s="47">
        <f t="shared" si="969"/>
        <v>4</v>
      </c>
      <c r="F1836" s="47">
        <f t="shared" si="970"/>
        <v>74</v>
      </c>
      <c r="G1836" s="21" t="s">
        <v>1916</v>
      </c>
      <c r="H1836" s="29">
        <v>4350</v>
      </c>
      <c r="I1836" s="48"/>
      <c r="J1836" s="29">
        <f t="shared" si="987"/>
        <v>7011.940298507463</v>
      </c>
      <c r="K1836" s="125">
        <v>503523.7</v>
      </c>
      <c r="L1836" s="125">
        <v>1241397.44</v>
      </c>
      <c r="M1836" s="125">
        <v>0</v>
      </c>
      <c r="N1836" s="126">
        <f t="shared" si="971"/>
        <v>846682.06560000009</v>
      </c>
      <c r="O1836" s="126">
        <f t="shared" ca="1" si="972"/>
        <v>1316261.745103068</v>
      </c>
      <c r="P1836" s="126">
        <f t="shared" ca="1" si="973"/>
        <v>140874</v>
      </c>
      <c r="Q1836" s="49">
        <f t="shared" si="1001"/>
        <v>1</v>
      </c>
      <c r="R1836" s="49">
        <f t="shared" si="1002"/>
        <v>0</v>
      </c>
      <c r="S1836" s="49">
        <f ca="1">OFFSET(V!$B$7,D1836,Q1836)*H1836</f>
        <v>18226.5</v>
      </c>
      <c r="T1836" s="49">
        <f ca="1">IF(R1836&gt;0,OFFSET(V!$I$7,D1836,R1836)*IF(R1836=1,H1836-9300,IF(R1836=2,H1836-18000,IF(R1836=3,H1836-45000,0))),0)</f>
        <v>0</v>
      </c>
      <c r="U1836" s="49">
        <f>IF(AND(I1836=1,H1836&gt;20000,H1836&lt;=45000),H1836*V!$G$7,0)+IF(AND(I1836=1,H1836&gt;45000,H1836&lt;=50000),V!$G$7/5000*(50000-H1836)*H1836,0)</f>
        <v>0</v>
      </c>
      <c r="V1836" s="50">
        <f t="shared" ca="1" si="999"/>
        <v>18226.5</v>
      </c>
      <c r="W1836" s="51">
        <v>20022.2</v>
      </c>
      <c r="X1836" s="51">
        <v>0</v>
      </c>
      <c r="Y1836" s="52">
        <v>2374.6799999999998</v>
      </c>
      <c r="Z1836" s="52">
        <v>418963.9</v>
      </c>
      <c r="AA1836" s="52">
        <v>473484</v>
      </c>
      <c r="AB1836" s="138">
        <f t="shared" si="988"/>
        <v>472484</v>
      </c>
      <c r="AC1836" s="52">
        <v>407140.05387347518</v>
      </c>
      <c r="AD1836" s="138">
        <f t="shared" si="974"/>
        <v>0</v>
      </c>
      <c r="AE1836" s="138">
        <f t="shared" si="975"/>
        <v>4350</v>
      </c>
      <c r="AF1836" s="138">
        <f t="shared" si="976"/>
        <v>0</v>
      </c>
      <c r="AG1836" s="138">
        <f t="shared" si="977"/>
        <v>0</v>
      </c>
      <c r="AH1836" s="29"/>
      <c r="AI1836" s="29"/>
      <c r="AJ1836" s="15"/>
      <c r="AK1836" s="51">
        <f t="shared" ca="1" si="978"/>
        <v>3463353.1765509052</v>
      </c>
      <c r="AL1836" s="15">
        <f t="shared" ca="1" si="979"/>
        <v>3642475.8765509054</v>
      </c>
      <c r="AM1836" s="49">
        <f t="shared" ca="1" si="980"/>
        <v>19078.805981517431</v>
      </c>
      <c r="AN1836" s="49">
        <f t="shared" ca="1" si="981"/>
        <v>1104.4218970960735</v>
      </c>
      <c r="AO1836" s="15"/>
      <c r="AP1836" s="49">
        <f t="shared" ca="1" si="982"/>
        <v>236916.59042707662</v>
      </c>
      <c r="AQ1836" s="15">
        <f t="shared" si="989"/>
        <v>407140.05387347518</v>
      </c>
      <c r="AR1836" s="15">
        <f t="shared" si="990"/>
        <v>0</v>
      </c>
      <c r="AS1836" s="15"/>
      <c r="AT1836" s="15"/>
      <c r="AU1836" s="51">
        <f t="shared" si="983"/>
        <v>236242</v>
      </c>
      <c r="AV1836" s="51">
        <f t="shared" ca="1" si="984"/>
        <v>30615.737546963763</v>
      </c>
      <c r="AW1836" s="51">
        <f t="shared" ca="1" si="991"/>
        <v>0</v>
      </c>
      <c r="AX1836" s="15">
        <f t="shared" ca="1" si="992"/>
        <v>96634.274100565235</v>
      </c>
      <c r="AY1836" s="51">
        <f t="shared" ca="1" si="993"/>
        <v>-8770.3631330371736</v>
      </c>
      <c r="AZ1836" s="52">
        <f t="shared" ca="1" si="985"/>
        <v>0</v>
      </c>
      <c r="BA1836" s="52">
        <f t="shared" ca="1" si="986"/>
        <v>0</v>
      </c>
      <c r="BB1836" s="52">
        <f t="shared" si="994"/>
        <v>0</v>
      </c>
      <c r="BC1836" s="39">
        <f t="shared" si="995"/>
        <v>0</v>
      </c>
      <c r="BD1836" s="51">
        <f t="shared" ca="1" si="996"/>
        <v>0</v>
      </c>
      <c r="BE1836" s="15">
        <f t="shared" ca="1" si="997"/>
        <v>495003.96484100324</v>
      </c>
      <c r="BF1836" s="15">
        <v>-59648.99</v>
      </c>
      <c r="BG1836" s="15">
        <f t="shared" ca="1" si="998"/>
        <v>4098014.0792705216</v>
      </c>
      <c r="BH1836" s="15"/>
      <c r="BI1836" s="15"/>
    </row>
    <row r="1837" spans="1:61" ht="11.25" x14ac:dyDescent="0.2">
      <c r="A1837" s="20">
        <v>70404</v>
      </c>
      <c r="B1837" s="20"/>
      <c r="C1837" s="20">
        <v>1</v>
      </c>
      <c r="D1837" s="20">
        <f t="shared" si="1000"/>
        <v>7</v>
      </c>
      <c r="E1837" s="47">
        <f t="shared" si="969"/>
        <v>3</v>
      </c>
      <c r="F1837" s="47">
        <f t="shared" si="970"/>
        <v>73</v>
      </c>
      <c r="G1837" s="21" t="s">
        <v>1917</v>
      </c>
      <c r="H1837" s="29">
        <v>1917</v>
      </c>
      <c r="I1837" s="48"/>
      <c r="J1837" s="29">
        <f t="shared" si="987"/>
        <v>3090.0895522388059</v>
      </c>
      <c r="K1837" s="125">
        <v>265305.7</v>
      </c>
      <c r="L1837" s="125">
        <v>498895.43</v>
      </c>
      <c r="M1837" s="125">
        <v>0</v>
      </c>
      <c r="N1837" s="126">
        <f t="shared" si="971"/>
        <v>385589.32169999997</v>
      </c>
      <c r="O1837" s="126">
        <f t="shared" ca="1" si="972"/>
        <v>580062.93456611061</v>
      </c>
      <c r="P1837" s="126">
        <f t="shared" ca="1" si="973"/>
        <v>58342</v>
      </c>
      <c r="Q1837" s="49">
        <f t="shared" si="1001"/>
        <v>1</v>
      </c>
      <c r="R1837" s="49">
        <f t="shared" si="1002"/>
        <v>0</v>
      </c>
      <c r="S1837" s="49">
        <f ca="1">OFFSET(V!$B$7,D1837,Q1837)*H1837</f>
        <v>8032.2300000000005</v>
      </c>
      <c r="T1837" s="49">
        <f ca="1">IF(R1837&gt;0,OFFSET(V!$I$7,D1837,R1837)*IF(R1837=1,H1837-9300,IF(R1837=2,H1837-18000,IF(R1837=3,H1837-45000,0))),0)</f>
        <v>0</v>
      </c>
      <c r="U1837" s="49">
        <f>IF(AND(I1837=1,H1837&gt;20000,H1837&lt;=45000),H1837*V!$G$7,0)+IF(AND(I1837=1,H1837&gt;45000,H1837&lt;=50000),V!$G$7/5000*(50000-H1837)*H1837,0)</f>
        <v>0</v>
      </c>
      <c r="V1837" s="50">
        <f t="shared" ca="1" si="999"/>
        <v>8032.2300000000005</v>
      </c>
      <c r="W1837" s="51">
        <v>0</v>
      </c>
      <c r="X1837" s="51">
        <v>0</v>
      </c>
      <c r="Y1837" s="52">
        <v>0</v>
      </c>
      <c r="Z1837" s="52">
        <v>245801.76</v>
      </c>
      <c r="AA1837" s="52">
        <v>341460</v>
      </c>
      <c r="AB1837" s="138">
        <f t="shared" si="988"/>
        <v>340460</v>
      </c>
      <c r="AC1837" s="52">
        <v>238864.83252756385</v>
      </c>
      <c r="AD1837" s="138">
        <f t="shared" si="974"/>
        <v>0</v>
      </c>
      <c r="AE1837" s="138">
        <f t="shared" si="975"/>
        <v>1917</v>
      </c>
      <c r="AF1837" s="138">
        <f t="shared" si="976"/>
        <v>0</v>
      </c>
      <c r="AG1837" s="138">
        <f t="shared" si="977"/>
        <v>0</v>
      </c>
      <c r="AH1837" s="29"/>
      <c r="AI1837" s="29"/>
      <c r="AJ1837" s="15"/>
      <c r="AK1837" s="51">
        <f t="shared" ca="1" si="978"/>
        <v>1526263.9171145023</v>
      </c>
      <c r="AL1837" s="15">
        <f t="shared" ca="1" si="979"/>
        <v>1592638.1471145023</v>
      </c>
      <c r="AM1837" s="49">
        <f t="shared" ca="1" si="980"/>
        <v>8407.8324290963028</v>
      </c>
      <c r="AN1837" s="49">
        <f t="shared" ca="1" si="981"/>
        <v>0</v>
      </c>
      <c r="AO1837" s="15"/>
      <c r="AP1837" s="49">
        <f t="shared" ca="1" si="982"/>
        <v>138996.49802805105</v>
      </c>
      <c r="AQ1837" s="15">
        <f t="shared" si="989"/>
        <v>238864.83252756385</v>
      </c>
      <c r="AR1837" s="15">
        <f t="shared" si="990"/>
        <v>0</v>
      </c>
      <c r="AS1837" s="15"/>
      <c r="AT1837" s="15"/>
      <c r="AU1837" s="51">
        <f t="shared" si="983"/>
        <v>170230</v>
      </c>
      <c r="AV1837" s="51">
        <f t="shared" ca="1" si="984"/>
        <v>13492.038822420582</v>
      </c>
      <c r="AW1837" s="51">
        <f t="shared" ca="1" si="991"/>
        <v>0</v>
      </c>
      <c r="AX1837" s="15">
        <f t="shared" ca="1" si="992"/>
        <v>83853.704322907783</v>
      </c>
      <c r="AY1837" s="51">
        <f t="shared" ca="1" si="993"/>
        <v>-7610.4202552076567</v>
      </c>
      <c r="AZ1837" s="52">
        <f t="shared" ca="1" si="985"/>
        <v>0</v>
      </c>
      <c r="BA1837" s="52">
        <f t="shared" ca="1" si="986"/>
        <v>0</v>
      </c>
      <c r="BB1837" s="52">
        <f t="shared" si="994"/>
        <v>0</v>
      </c>
      <c r="BC1837" s="39">
        <f t="shared" si="995"/>
        <v>0</v>
      </c>
      <c r="BD1837" s="51">
        <f t="shared" ca="1" si="996"/>
        <v>0</v>
      </c>
      <c r="BE1837" s="15">
        <f t="shared" ca="1" si="997"/>
        <v>315108.116595264</v>
      </c>
      <c r="BF1837" s="15">
        <v>-26297.34</v>
      </c>
      <c r="BG1837" s="15">
        <f t="shared" ca="1" si="998"/>
        <v>1889856.7561388626</v>
      </c>
      <c r="BH1837" s="15"/>
      <c r="BI1837" s="15"/>
    </row>
    <row r="1838" spans="1:61" ht="11.25" x14ac:dyDescent="0.2">
      <c r="A1838" s="20">
        <v>70405</v>
      </c>
      <c r="B1838" s="20"/>
      <c r="C1838" s="20">
        <v>1</v>
      </c>
      <c r="D1838" s="20">
        <f t="shared" si="1000"/>
        <v>7</v>
      </c>
      <c r="E1838" s="47">
        <f t="shared" si="969"/>
        <v>3</v>
      </c>
      <c r="F1838" s="47">
        <f t="shared" si="970"/>
        <v>73</v>
      </c>
      <c r="G1838" s="21" t="s">
        <v>1918</v>
      </c>
      <c r="H1838" s="29">
        <v>1149</v>
      </c>
      <c r="I1838" s="48"/>
      <c r="J1838" s="29">
        <f t="shared" si="987"/>
        <v>1852.1194029850747</v>
      </c>
      <c r="K1838" s="125">
        <v>103168.75</v>
      </c>
      <c r="L1838" s="125">
        <v>249414.75</v>
      </c>
      <c r="M1838" s="125">
        <v>0</v>
      </c>
      <c r="N1838" s="126">
        <f t="shared" si="971"/>
        <v>171553.2525</v>
      </c>
      <c r="O1838" s="126">
        <f t="shared" ca="1" si="972"/>
        <v>347674.65405136207</v>
      </c>
      <c r="P1838" s="126">
        <f t="shared" ca="1" si="973"/>
        <v>52836</v>
      </c>
      <c r="Q1838" s="49">
        <f t="shared" si="1001"/>
        <v>1</v>
      </c>
      <c r="R1838" s="49">
        <f t="shared" si="1002"/>
        <v>0</v>
      </c>
      <c r="S1838" s="49">
        <f ca="1">OFFSET(V!$B$7,D1838,Q1838)*H1838</f>
        <v>4814.3100000000004</v>
      </c>
      <c r="T1838" s="49">
        <f ca="1">IF(R1838&gt;0,OFFSET(V!$I$7,D1838,R1838)*IF(R1838=1,H1838-9300,IF(R1838=2,H1838-18000,IF(R1838=3,H1838-45000,0))),0)</f>
        <v>0</v>
      </c>
      <c r="U1838" s="49">
        <f>IF(AND(I1838=1,H1838&gt;20000,H1838&lt;=45000),H1838*V!$G$7,0)+IF(AND(I1838=1,H1838&gt;45000,H1838&lt;=50000),V!$G$7/5000*(50000-H1838)*H1838,0)</f>
        <v>0</v>
      </c>
      <c r="V1838" s="50">
        <f t="shared" ca="1" si="999"/>
        <v>4814.3100000000004</v>
      </c>
      <c r="W1838" s="51">
        <v>0</v>
      </c>
      <c r="X1838" s="51">
        <v>0</v>
      </c>
      <c r="Y1838" s="52">
        <v>399.22</v>
      </c>
      <c r="Z1838" s="52">
        <v>48553.37</v>
      </c>
      <c r="AA1838" s="52">
        <v>48421</v>
      </c>
      <c r="AB1838" s="138">
        <f t="shared" si="988"/>
        <v>47421</v>
      </c>
      <c r="AC1838" s="52">
        <v>47183.114529769206</v>
      </c>
      <c r="AD1838" s="138">
        <f t="shared" si="974"/>
        <v>0</v>
      </c>
      <c r="AE1838" s="138">
        <f t="shared" si="975"/>
        <v>1149</v>
      </c>
      <c r="AF1838" s="138">
        <f t="shared" si="976"/>
        <v>0</v>
      </c>
      <c r="AG1838" s="138">
        <f t="shared" si="977"/>
        <v>0</v>
      </c>
      <c r="AH1838" s="29"/>
      <c r="AI1838" s="29"/>
      <c r="AJ1838" s="15"/>
      <c r="AK1838" s="51">
        <f t="shared" ca="1" si="978"/>
        <v>914802.94249585981</v>
      </c>
      <c r="AL1838" s="15">
        <f t="shared" ca="1" si="979"/>
        <v>972453.25249585987</v>
      </c>
      <c r="AM1838" s="49">
        <f t="shared" ca="1" si="980"/>
        <v>5039.4363385663282</v>
      </c>
      <c r="AN1838" s="49">
        <f t="shared" ca="1" si="981"/>
        <v>185.67019967266938</v>
      </c>
      <c r="AO1838" s="15"/>
      <c r="AP1838" s="49">
        <f t="shared" ca="1" si="982"/>
        <v>27456.062143168681</v>
      </c>
      <c r="AQ1838" s="15">
        <f t="shared" si="989"/>
        <v>47183.114529769206</v>
      </c>
      <c r="AR1838" s="15">
        <f t="shared" si="990"/>
        <v>0</v>
      </c>
      <c r="AS1838" s="15"/>
      <c r="AT1838" s="15"/>
      <c r="AU1838" s="51">
        <f t="shared" si="983"/>
        <v>23710.5</v>
      </c>
      <c r="AV1838" s="51">
        <f t="shared" ca="1" si="984"/>
        <v>8086.7775727497383</v>
      </c>
      <c r="AW1838" s="51">
        <f t="shared" ca="1" si="991"/>
        <v>0</v>
      </c>
      <c r="AX1838" s="15">
        <f t="shared" ca="1" si="992"/>
        <v>12070.225186149211</v>
      </c>
      <c r="AY1838" s="51">
        <f t="shared" ca="1" si="993"/>
        <v>-1095.4732051890128</v>
      </c>
      <c r="AZ1838" s="52">
        <f t="shared" ca="1" si="985"/>
        <v>0</v>
      </c>
      <c r="BA1838" s="52">
        <f t="shared" ca="1" si="986"/>
        <v>0</v>
      </c>
      <c r="BB1838" s="52">
        <f t="shared" si="994"/>
        <v>0</v>
      </c>
      <c r="BC1838" s="39">
        <f t="shared" si="995"/>
        <v>0</v>
      </c>
      <c r="BD1838" s="51">
        <f t="shared" ca="1" si="996"/>
        <v>0</v>
      </c>
      <c r="BE1838" s="15">
        <f t="shared" ca="1" si="997"/>
        <v>58157.866510729407</v>
      </c>
      <c r="BF1838" s="15">
        <v>-14437.51</v>
      </c>
      <c r="BG1838" s="15">
        <f t="shared" ca="1" si="998"/>
        <v>1021398.7155448283</v>
      </c>
      <c r="BH1838" s="15"/>
      <c r="BI1838" s="15"/>
    </row>
    <row r="1839" spans="1:61" ht="11.25" x14ac:dyDescent="0.2">
      <c r="A1839" s="20">
        <v>70406</v>
      </c>
      <c r="B1839" s="20"/>
      <c r="C1839" s="20">
        <v>1</v>
      </c>
      <c r="D1839" s="20">
        <f t="shared" si="1000"/>
        <v>7</v>
      </c>
      <c r="E1839" s="47">
        <f t="shared" si="969"/>
        <v>5</v>
      </c>
      <c r="F1839" s="47">
        <f t="shared" si="970"/>
        <v>75</v>
      </c>
      <c r="G1839" s="21" t="s">
        <v>1919</v>
      </c>
      <c r="H1839" s="29">
        <v>5586</v>
      </c>
      <c r="I1839" s="48"/>
      <c r="J1839" s="29">
        <f t="shared" si="987"/>
        <v>9004.2985074626868</v>
      </c>
      <c r="K1839" s="125">
        <v>505111.55</v>
      </c>
      <c r="L1839" s="125">
        <v>1065849.3700000001</v>
      </c>
      <c r="M1839" s="125">
        <v>0</v>
      </c>
      <c r="N1839" s="126">
        <f t="shared" si="971"/>
        <v>779361.57030000002</v>
      </c>
      <c r="O1839" s="126">
        <f t="shared" ca="1" si="972"/>
        <v>1690261.6340564913</v>
      </c>
      <c r="P1839" s="126">
        <f t="shared" ca="1" si="973"/>
        <v>273270</v>
      </c>
      <c r="Q1839" s="49">
        <f t="shared" si="1001"/>
        <v>1</v>
      </c>
      <c r="R1839" s="49">
        <f t="shared" si="1002"/>
        <v>0</v>
      </c>
      <c r="S1839" s="49">
        <f ca="1">OFFSET(V!$B$7,D1839,Q1839)*H1839</f>
        <v>23405.340000000004</v>
      </c>
      <c r="T1839" s="49">
        <f ca="1">IF(R1839&gt;0,OFFSET(V!$I$7,D1839,R1839)*IF(R1839=1,H1839-9300,IF(R1839=2,H1839-18000,IF(R1839=3,H1839-45000,0))),0)</f>
        <v>0</v>
      </c>
      <c r="U1839" s="49">
        <f>IF(AND(I1839=1,H1839&gt;20000,H1839&lt;=45000),H1839*V!$G$7,0)+IF(AND(I1839=1,H1839&gt;45000,H1839&lt;=50000),V!$G$7/5000*(50000-H1839)*H1839,0)</f>
        <v>0</v>
      </c>
      <c r="V1839" s="50">
        <f t="shared" ca="1" si="999"/>
        <v>23405.340000000004</v>
      </c>
      <c r="W1839" s="51">
        <v>27751.819999999996</v>
      </c>
      <c r="X1839" s="51">
        <v>0</v>
      </c>
      <c r="Y1839" s="52">
        <v>4458.41</v>
      </c>
      <c r="Z1839" s="52">
        <v>382414.26</v>
      </c>
      <c r="AA1839" s="52">
        <v>369873</v>
      </c>
      <c r="AB1839" s="138">
        <f t="shared" si="988"/>
        <v>368873</v>
      </c>
      <c r="AC1839" s="52">
        <v>371621.90446094552</v>
      </c>
      <c r="AD1839" s="138">
        <f t="shared" si="974"/>
        <v>0</v>
      </c>
      <c r="AE1839" s="138">
        <f t="shared" si="975"/>
        <v>5586</v>
      </c>
      <c r="AF1839" s="138">
        <f t="shared" si="976"/>
        <v>0</v>
      </c>
      <c r="AG1839" s="138">
        <f t="shared" si="977"/>
        <v>0</v>
      </c>
      <c r="AH1839" s="29"/>
      <c r="AI1839" s="29"/>
      <c r="AJ1839" s="15"/>
      <c r="AK1839" s="51">
        <f t="shared" ca="1" si="978"/>
        <v>4447423.1825777832</v>
      </c>
      <c r="AL1839" s="15">
        <f t="shared" ca="1" si="979"/>
        <v>4771850.3425777834</v>
      </c>
      <c r="AM1839" s="49">
        <f t="shared" ca="1" si="980"/>
        <v>24499.818439714109</v>
      </c>
      <c r="AN1839" s="49">
        <f t="shared" ca="1" si="981"/>
        <v>2073.5280670372872</v>
      </c>
      <c r="AO1839" s="15"/>
      <c r="AP1839" s="49">
        <f t="shared" ca="1" si="982"/>
        <v>216248.42285909021</v>
      </c>
      <c r="AQ1839" s="15">
        <f t="shared" si="989"/>
        <v>371621.90446094552</v>
      </c>
      <c r="AR1839" s="15">
        <f t="shared" si="990"/>
        <v>0</v>
      </c>
      <c r="AS1839" s="15"/>
      <c r="AT1839" s="15"/>
      <c r="AU1839" s="51">
        <f t="shared" si="983"/>
        <v>184436.5</v>
      </c>
      <c r="AV1839" s="51">
        <f t="shared" ca="1" si="984"/>
        <v>39314.829870652778</v>
      </c>
      <c r="AW1839" s="51">
        <f t="shared" ca="1" si="991"/>
        <v>0</v>
      </c>
      <c r="AX1839" s="15">
        <f t="shared" ca="1" si="992"/>
        <v>68377.848268797447</v>
      </c>
      <c r="AY1839" s="51">
        <f t="shared" ca="1" si="993"/>
        <v>-6205.8577575589516</v>
      </c>
      <c r="AZ1839" s="52">
        <f t="shared" ca="1" si="985"/>
        <v>0</v>
      </c>
      <c r="BA1839" s="52">
        <f t="shared" ca="1" si="986"/>
        <v>0</v>
      </c>
      <c r="BB1839" s="52">
        <f t="shared" si="994"/>
        <v>0</v>
      </c>
      <c r="BC1839" s="39">
        <f t="shared" si="995"/>
        <v>0</v>
      </c>
      <c r="BD1839" s="51">
        <f t="shared" ca="1" si="996"/>
        <v>0</v>
      </c>
      <c r="BE1839" s="15">
        <f t="shared" ca="1" si="997"/>
        <v>433793.89497218403</v>
      </c>
      <c r="BF1839" s="15">
        <v>-71815.34</v>
      </c>
      <c r="BG1839" s="15">
        <f t="shared" ca="1" si="998"/>
        <v>5160402.2440567184</v>
      </c>
      <c r="BH1839" s="15"/>
      <c r="BI1839" s="15"/>
    </row>
    <row r="1840" spans="1:61" ht="11.25" x14ac:dyDescent="0.2">
      <c r="A1840" s="20">
        <v>70407</v>
      </c>
      <c r="B1840" s="20"/>
      <c r="C1840" s="20">
        <v>1</v>
      </c>
      <c r="D1840" s="20">
        <f t="shared" si="1000"/>
        <v>7</v>
      </c>
      <c r="E1840" s="47">
        <f t="shared" si="969"/>
        <v>3</v>
      </c>
      <c r="F1840" s="47">
        <f t="shared" si="970"/>
        <v>73</v>
      </c>
      <c r="G1840" s="21" t="s">
        <v>1920</v>
      </c>
      <c r="H1840" s="29">
        <v>1151</v>
      </c>
      <c r="I1840" s="48"/>
      <c r="J1840" s="29">
        <f t="shared" si="987"/>
        <v>1855.3432835820895</v>
      </c>
      <c r="K1840" s="125">
        <v>107313.4</v>
      </c>
      <c r="L1840" s="125">
        <v>291318.46000000002</v>
      </c>
      <c r="M1840" s="125">
        <v>0</v>
      </c>
      <c r="N1840" s="126">
        <f t="shared" si="971"/>
        <v>190879.8474</v>
      </c>
      <c r="O1840" s="126">
        <f t="shared" ca="1" si="972"/>
        <v>348279.83186520258</v>
      </c>
      <c r="P1840" s="126">
        <f t="shared" ca="1" si="973"/>
        <v>47220</v>
      </c>
      <c r="Q1840" s="49">
        <f t="shared" si="1001"/>
        <v>1</v>
      </c>
      <c r="R1840" s="49">
        <f t="shared" si="1002"/>
        <v>0</v>
      </c>
      <c r="S1840" s="49">
        <f ca="1">OFFSET(V!$B$7,D1840,Q1840)*H1840</f>
        <v>4822.6900000000005</v>
      </c>
      <c r="T1840" s="49">
        <f ca="1">IF(R1840&gt;0,OFFSET(V!$I$7,D1840,R1840)*IF(R1840=1,H1840-9300,IF(R1840=2,H1840-18000,IF(R1840=3,H1840-45000,0))),0)</f>
        <v>0</v>
      </c>
      <c r="U1840" s="49">
        <f>IF(AND(I1840=1,H1840&gt;20000,H1840&lt;=45000),H1840*V!$G$7,0)+IF(AND(I1840=1,H1840&gt;45000,H1840&lt;=50000),V!$G$7/5000*(50000-H1840)*H1840,0)</f>
        <v>0</v>
      </c>
      <c r="V1840" s="50">
        <f t="shared" ca="1" si="999"/>
        <v>4822.6900000000005</v>
      </c>
      <c r="W1840" s="51">
        <v>0</v>
      </c>
      <c r="X1840" s="51">
        <v>0</v>
      </c>
      <c r="Y1840" s="52">
        <v>0</v>
      </c>
      <c r="Z1840" s="52">
        <v>62458.81</v>
      </c>
      <c r="AA1840" s="52">
        <v>97217</v>
      </c>
      <c r="AB1840" s="138">
        <f t="shared" si="988"/>
        <v>96217</v>
      </c>
      <c r="AC1840" s="52">
        <v>60696.120282136835</v>
      </c>
      <c r="AD1840" s="138">
        <f t="shared" si="974"/>
        <v>0</v>
      </c>
      <c r="AE1840" s="138">
        <f t="shared" si="975"/>
        <v>1151</v>
      </c>
      <c r="AF1840" s="138">
        <f t="shared" si="976"/>
        <v>0</v>
      </c>
      <c r="AG1840" s="138">
        <f t="shared" si="977"/>
        <v>0</v>
      </c>
      <c r="AH1840" s="29"/>
      <c r="AI1840" s="29"/>
      <c r="AJ1840" s="15"/>
      <c r="AK1840" s="51">
        <f t="shared" ca="1" si="978"/>
        <v>916395.28878392919</v>
      </c>
      <c r="AL1840" s="15">
        <f t="shared" ca="1" si="979"/>
        <v>968437.97878392914</v>
      </c>
      <c r="AM1840" s="49">
        <f t="shared" ca="1" si="980"/>
        <v>5048.2082033854167</v>
      </c>
      <c r="AN1840" s="49">
        <f t="shared" ca="1" si="981"/>
        <v>0</v>
      </c>
      <c r="AO1840" s="15"/>
      <c r="AP1840" s="49">
        <f t="shared" ca="1" si="982"/>
        <v>35319.3397028541</v>
      </c>
      <c r="AQ1840" s="15">
        <f t="shared" si="989"/>
        <v>60696.120282136835</v>
      </c>
      <c r="AR1840" s="15">
        <f t="shared" si="990"/>
        <v>0</v>
      </c>
      <c r="AS1840" s="15"/>
      <c r="AT1840" s="15"/>
      <c r="AU1840" s="51">
        <f t="shared" si="983"/>
        <v>48108.5</v>
      </c>
      <c r="AV1840" s="51">
        <f t="shared" ca="1" si="984"/>
        <v>8100.8537739207559</v>
      </c>
      <c r="AW1840" s="51">
        <f t="shared" ca="1" si="991"/>
        <v>0</v>
      </c>
      <c r="AX1840" s="15">
        <f t="shared" ca="1" si="992"/>
        <v>30832.573194638026</v>
      </c>
      <c r="AY1840" s="51">
        <f t="shared" ca="1" si="993"/>
        <v>-2798.3121491812585</v>
      </c>
      <c r="AZ1840" s="52">
        <f t="shared" ca="1" si="985"/>
        <v>0</v>
      </c>
      <c r="BA1840" s="52">
        <f t="shared" ca="1" si="986"/>
        <v>0</v>
      </c>
      <c r="BB1840" s="52">
        <f t="shared" si="994"/>
        <v>0</v>
      </c>
      <c r="BC1840" s="39">
        <f t="shared" si="995"/>
        <v>0</v>
      </c>
      <c r="BD1840" s="51">
        <f t="shared" ca="1" si="996"/>
        <v>0</v>
      </c>
      <c r="BE1840" s="15">
        <f t="shared" ca="1" si="997"/>
        <v>88730.381327593597</v>
      </c>
      <c r="BF1840" s="15">
        <v>-15267.92</v>
      </c>
      <c r="BG1840" s="15">
        <f t="shared" ca="1" si="998"/>
        <v>1046948.6483149083</v>
      </c>
      <c r="BH1840" s="15"/>
      <c r="BI1840" s="15"/>
    </row>
    <row r="1841" spans="1:61" ht="11.25" x14ac:dyDescent="0.2">
      <c r="A1841" s="20">
        <v>70408</v>
      </c>
      <c r="B1841" s="20"/>
      <c r="C1841" s="20">
        <v>1</v>
      </c>
      <c r="D1841" s="20">
        <f t="shared" si="1000"/>
        <v>7</v>
      </c>
      <c r="E1841" s="47">
        <f t="shared" si="969"/>
        <v>3</v>
      </c>
      <c r="F1841" s="47">
        <f t="shared" si="970"/>
        <v>73</v>
      </c>
      <c r="G1841" s="21" t="s">
        <v>1921</v>
      </c>
      <c r="H1841" s="29">
        <v>1544</v>
      </c>
      <c r="I1841" s="48"/>
      <c r="J1841" s="29">
        <f t="shared" si="987"/>
        <v>2488.8358208955224</v>
      </c>
      <c r="K1841" s="125">
        <v>232790.9</v>
      </c>
      <c r="L1841" s="125">
        <v>348396.53</v>
      </c>
      <c r="M1841" s="125">
        <v>0</v>
      </c>
      <c r="N1841" s="126">
        <f t="shared" si="971"/>
        <v>303484.09470000002</v>
      </c>
      <c r="O1841" s="126">
        <f t="shared" ca="1" si="972"/>
        <v>467197.27228485903</v>
      </c>
      <c r="P1841" s="126">
        <f t="shared" ca="1" si="973"/>
        <v>49114</v>
      </c>
      <c r="Q1841" s="49">
        <f t="shared" si="1001"/>
        <v>1</v>
      </c>
      <c r="R1841" s="49">
        <f t="shared" si="1002"/>
        <v>0</v>
      </c>
      <c r="S1841" s="49">
        <f ca="1">OFFSET(V!$B$7,D1841,Q1841)*H1841</f>
        <v>6469.3600000000006</v>
      </c>
      <c r="T1841" s="49">
        <f ca="1">IF(R1841&gt;0,OFFSET(V!$I$7,D1841,R1841)*IF(R1841=1,H1841-9300,IF(R1841=2,H1841-18000,IF(R1841=3,H1841-45000,0))),0)</f>
        <v>0</v>
      </c>
      <c r="U1841" s="49">
        <f>IF(AND(I1841=1,H1841&gt;20000,H1841&lt;=45000),H1841*V!$G$7,0)+IF(AND(I1841=1,H1841&gt;45000,H1841&lt;=50000),V!$G$7/5000*(50000-H1841)*H1841,0)</f>
        <v>0</v>
      </c>
      <c r="V1841" s="50">
        <f t="shared" ca="1" si="999"/>
        <v>6469.3600000000006</v>
      </c>
      <c r="W1841" s="51">
        <v>0</v>
      </c>
      <c r="X1841" s="51">
        <v>0</v>
      </c>
      <c r="Y1841" s="52">
        <v>1350.48</v>
      </c>
      <c r="Z1841" s="52">
        <v>127811.46</v>
      </c>
      <c r="AA1841" s="52">
        <v>108676</v>
      </c>
      <c r="AB1841" s="138">
        <f t="shared" si="988"/>
        <v>107676</v>
      </c>
      <c r="AC1841" s="52">
        <v>124204.41166899467</v>
      </c>
      <c r="AD1841" s="138">
        <f t="shared" si="974"/>
        <v>0</v>
      </c>
      <c r="AE1841" s="138">
        <f t="shared" si="975"/>
        <v>1544</v>
      </c>
      <c r="AF1841" s="138">
        <f t="shared" si="976"/>
        <v>0</v>
      </c>
      <c r="AG1841" s="138">
        <f t="shared" si="977"/>
        <v>0</v>
      </c>
      <c r="AH1841" s="29"/>
      <c r="AI1841" s="29"/>
      <c r="AJ1841" s="15"/>
      <c r="AK1841" s="51">
        <f t="shared" ca="1" si="978"/>
        <v>1229291.3343895627</v>
      </c>
      <c r="AL1841" s="15">
        <f t="shared" ca="1" si="979"/>
        <v>1284874.6943895628</v>
      </c>
      <c r="AM1841" s="49">
        <f t="shared" ca="1" si="980"/>
        <v>6771.8796403363021</v>
      </c>
      <c r="AN1841" s="49">
        <f t="shared" ca="1" si="981"/>
        <v>628.08449289601356</v>
      </c>
      <c r="AO1841" s="15"/>
      <c r="AP1841" s="49">
        <f t="shared" ca="1" si="982"/>
        <v>72275.094156576946</v>
      </c>
      <c r="AQ1841" s="15">
        <f t="shared" si="989"/>
        <v>124204.41166899467</v>
      </c>
      <c r="AR1841" s="15">
        <f t="shared" si="990"/>
        <v>0</v>
      </c>
      <c r="AS1841" s="15"/>
      <c r="AT1841" s="15"/>
      <c r="AU1841" s="51">
        <f t="shared" si="983"/>
        <v>53838</v>
      </c>
      <c r="AV1841" s="51">
        <f t="shared" ca="1" si="984"/>
        <v>10866.827304025757</v>
      </c>
      <c r="AW1841" s="51">
        <f t="shared" ca="1" si="991"/>
        <v>0</v>
      </c>
      <c r="AX1841" s="15">
        <f t="shared" ca="1" si="992"/>
        <v>12775.509791608027</v>
      </c>
      <c r="AY1841" s="51">
        <f t="shared" ca="1" si="993"/>
        <v>-1159.4836420613117</v>
      </c>
      <c r="AZ1841" s="52">
        <f t="shared" ca="1" si="985"/>
        <v>0</v>
      </c>
      <c r="BA1841" s="52">
        <f t="shared" ca="1" si="986"/>
        <v>0</v>
      </c>
      <c r="BB1841" s="52">
        <f t="shared" si="994"/>
        <v>0</v>
      </c>
      <c r="BC1841" s="39">
        <f t="shared" si="995"/>
        <v>0</v>
      </c>
      <c r="BD1841" s="51">
        <f t="shared" ca="1" si="996"/>
        <v>0</v>
      </c>
      <c r="BE1841" s="15">
        <f t="shared" ca="1" si="997"/>
        <v>135820.4378185414</v>
      </c>
      <c r="BF1841" s="15">
        <v>-21374.53</v>
      </c>
      <c r="BG1841" s="15">
        <f t="shared" ca="1" si="998"/>
        <v>1406720.5663413366</v>
      </c>
      <c r="BH1841" s="15"/>
      <c r="BI1841" s="15"/>
    </row>
    <row r="1842" spans="1:61" ht="11.25" x14ac:dyDescent="0.2">
      <c r="A1842" s="20">
        <v>70409</v>
      </c>
      <c r="B1842" s="20"/>
      <c r="C1842" s="20">
        <v>1</v>
      </c>
      <c r="D1842" s="20">
        <f t="shared" si="1000"/>
        <v>7</v>
      </c>
      <c r="E1842" s="47">
        <f t="shared" si="969"/>
        <v>5</v>
      </c>
      <c r="F1842" s="47">
        <f t="shared" si="970"/>
        <v>75</v>
      </c>
      <c r="G1842" s="21" t="s">
        <v>1922</v>
      </c>
      <c r="H1842" s="29">
        <v>5089</v>
      </c>
      <c r="I1842" s="48"/>
      <c r="J1842" s="29">
        <f t="shared" si="987"/>
        <v>8203.1641791044767</v>
      </c>
      <c r="K1842" s="125">
        <v>915284.05</v>
      </c>
      <c r="L1842" s="125">
        <v>1054548.96</v>
      </c>
      <c r="M1842" s="125">
        <v>0</v>
      </c>
      <c r="N1842" s="126">
        <f t="shared" si="971"/>
        <v>1070278.6104000001</v>
      </c>
      <c r="O1842" s="126">
        <f t="shared" ca="1" si="972"/>
        <v>1539874.9473171292</v>
      </c>
      <c r="P1842" s="126">
        <f t="shared" ca="1" si="973"/>
        <v>140879</v>
      </c>
      <c r="Q1842" s="49">
        <f t="shared" si="1001"/>
        <v>1</v>
      </c>
      <c r="R1842" s="49">
        <f t="shared" si="1002"/>
        <v>0</v>
      </c>
      <c r="S1842" s="49">
        <f ca="1">OFFSET(V!$B$7,D1842,Q1842)*H1842</f>
        <v>21322.910000000003</v>
      </c>
      <c r="T1842" s="49">
        <f ca="1">IF(R1842&gt;0,OFFSET(V!$I$7,D1842,R1842)*IF(R1842=1,H1842-9300,IF(R1842=2,H1842-18000,IF(R1842=3,H1842-45000,0))),0)</f>
        <v>0</v>
      </c>
      <c r="U1842" s="49">
        <f>IF(AND(I1842=1,H1842&gt;20000,H1842&lt;=45000),H1842*V!$G$7,0)+IF(AND(I1842=1,H1842&gt;45000,H1842&lt;=50000),V!$G$7/5000*(50000-H1842)*H1842,0)</f>
        <v>0</v>
      </c>
      <c r="V1842" s="50">
        <f t="shared" ca="1" si="999"/>
        <v>21322.910000000003</v>
      </c>
      <c r="W1842" s="51">
        <v>23748.82</v>
      </c>
      <c r="X1842" s="51">
        <v>0</v>
      </c>
      <c r="Y1842" s="52">
        <v>3777.22</v>
      </c>
      <c r="Z1842" s="52">
        <v>787228.98</v>
      </c>
      <c r="AA1842" s="52">
        <v>863401</v>
      </c>
      <c r="AB1842" s="138">
        <f t="shared" si="988"/>
        <v>862401</v>
      </c>
      <c r="AC1842" s="52">
        <v>765012.09132328792</v>
      </c>
      <c r="AD1842" s="138">
        <f t="shared" si="974"/>
        <v>0</v>
      </c>
      <c r="AE1842" s="138">
        <f t="shared" si="975"/>
        <v>5089</v>
      </c>
      <c r="AF1842" s="138">
        <f t="shared" si="976"/>
        <v>0</v>
      </c>
      <c r="AG1842" s="138">
        <f t="shared" si="977"/>
        <v>0</v>
      </c>
      <c r="AH1842" s="29"/>
      <c r="AI1842" s="29"/>
      <c r="AJ1842" s="15"/>
      <c r="AK1842" s="51">
        <f t="shared" ca="1" si="978"/>
        <v>4051725.1299925414</v>
      </c>
      <c r="AL1842" s="15">
        <f t="shared" ca="1" si="979"/>
        <v>4237675.8599925414</v>
      </c>
      <c r="AM1842" s="49">
        <f t="shared" ca="1" si="980"/>
        <v>22320.010032170623</v>
      </c>
      <c r="AN1842" s="49">
        <f t="shared" ca="1" si="981"/>
        <v>1756.7185802504887</v>
      </c>
      <c r="AO1842" s="15"/>
      <c r="AP1842" s="49">
        <f t="shared" ca="1" si="982"/>
        <v>445163.90511684964</v>
      </c>
      <c r="AQ1842" s="15">
        <f t="shared" si="989"/>
        <v>765012.09132328792</v>
      </c>
      <c r="AR1842" s="15">
        <f t="shared" si="990"/>
        <v>0</v>
      </c>
      <c r="AS1842" s="15"/>
      <c r="AT1842" s="15"/>
      <c r="AU1842" s="51">
        <f t="shared" si="983"/>
        <v>431200.5</v>
      </c>
      <c r="AV1842" s="51">
        <f t="shared" ca="1" si="984"/>
        <v>35816.893879654846</v>
      </c>
      <c r="AW1842" s="51">
        <f t="shared" ca="1" si="991"/>
        <v>0</v>
      </c>
      <c r="AX1842" s="15">
        <f t="shared" ca="1" si="992"/>
        <v>147169.20767321647</v>
      </c>
      <c r="AY1842" s="51">
        <f t="shared" ca="1" si="993"/>
        <v>-13356.828157597964</v>
      </c>
      <c r="AZ1842" s="52">
        <f t="shared" ca="1" si="985"/>
        <v>0</v>
      </c>
      <c r="BA1842" s="52">
        <f t="shared" ca="1" si="986"/>
        <v>0</v>
      </c>
      <c r="BB1842" s="52">
        <f t="shared" si="994"/>
        <v>0</v>
      </c>
      <c r="BC1842" s="39">
        <f t="shared" si="995"/>
        <v>0</v>
      </c>
      <c r="BD1842" s="51">
        <f t="shared" ca="1" si="996"/>
        <v>0</v>
      </c>
      <c r="BE1842" s="15">
        <f t="shared" ca="1" si="997"/>
        <v>898824.47083890648</v>
      </c>
      <c r="BF1842" s="15">
        <v>-72976.899999999994</v>
      </c>
      <c r="BG1842" s="15">
        <f t="shared" ca="1" si="998"/>
        <v>5087600.1594438683</v>
      </c>
      <c r="BH1842" s="15"/>
      <c r="BI1842" s="15"/>
    </row>
    <row r="1843" spans="1:61" ht="11.25" x14ac:dyDescent="0.2">
      <c r="A1843" s="20">
        <v>70410</v>
      </c>
      <c r="B1843" s="20"/>
      <c r="C1843" s="20">
        <v>1</v>
      </c>
      <c r="D1843" s="20">
        <f t="shared" si="1000"/>
        <v>7</v>
      </c>
      <c r="E1843" s="47">
        <f t="shared" si="969"/>
        <v>4</v>
      </c>
      <c r="F1843" s="47">
        <f t="shared" si="970"/>
        <v>74</v>
      </c>
      <c r="G1843" s="21" t="s">
        <v>1923</v>
      </c>
      <c r="H1843" s="29">
        <v>3848</v>
      </c>
      <c r="I1843" s="48"/>
      <c r="J1843" s="29">
        <f t="shared" si="987"/>
        <v>6202.746268656716</v>
      </c>
      <c r="K1843" s="125">
        <v>517096.95</v>
      </c>
      <c r="L1843" s="125">
        <v>1135318.3999999999</v>
      </c>
      <c r="M1843" s="125">
        <v>0</v>
      </c>
      <c r="N1843" s="126">
        <f t="shared" si="971"/>
        <v>815083.98</v>
      </c>
      <c r="O1843" s="126">
        <f t="shared" ca="1" si="972"/>
        <v>1164362.1138291045</v>
      </c>
      <c r="P1843" s="126">
        <f t="shared" ca="1" si="973"/>
        <v>104783</v>
      </c>
      <c r="Q1843" s="49">
        <f t="shared" si="1001"/>
        <v>1</v>
      </c>
      <c r="R1843" s="49">
        <f t="shared" si="1002"/>
        <v>0</v>
      </c>
      <c r="S1843" s="49">
        <f ca="1">OFFSET(V!$B$7,D1843,Q1843)*H1843</f>
        <v>16123.12</v>
      </c>
      <c r="T1843" s="49">
        <f ca="1">IF(R1843&gt;0,OFFSET(V!$I$7,D1843,R1843)*IF(R1843=1,H1843-9300,IF(R1843=2,H1843-18000,IF(R1843=3,H1843-45000,0))),0)</f>
        <v>0</v>
      </c>
      <c r="U1843" s="49">
        <f>IF(AND(I1843=1,H1843&gt;20000,H1843&lt;=45000),H1843*V!$G$7,0)+IF(AND(I1843=1,H1843&gt;45000,H1843&lt;=50000),V!$G$7/5000*(50000-H1843)*H1843,0)</f>
        <v>0</v>
      </c>
      <c r="V1843" s="50">
        <f t="shared" ca="1" si="999"/>
        <v>16123.12</v>
      </c>
      <c r="W1843" s="51">
        <v>16717.099999999999</v>
      </c>
      <c r="X1843" s="51">
        <v>0</v>
      </c>
      <c r="Y1843" s="52">
        <v>0</v>
      </c>
      <c r="Z1843" s="52">
        <v>342088.04</v>
      </c>
      <c r="AA1843" s="52">
        <v>340800</v>
      </c>
      <c r="AB1843" s="138">
        <f t="shared" si="988"/>
        <v>339800</v>
      </c>
      <c r="AC1843" s="52">
        <v>332433.75630948518</v>
      </c>
      <c r="AD1843" s="138">
        <f t="shared" si="974"/>
        <v>0</v>
      </c>
      <c r="AE1843" s="138">
        <f t="shared" si="975"/>
        <v>3848</v>
      </c>
      <c r="AF1843" s="138">
        <f t="shared" si="976"/>
        <v>0</v>
      </c>
      <c r="AG1843" s="138">
        <f t="shared" si="977"/>
        <v>0</v>
      </c>
      <c r="AH1843" s="29"/>
      <c r="AI1843" s="29"/>
      <c r="AJ1843" s="15"/>
      <c r="AK1843" s="51">
        <f t="shared" ca="1" si="978"/>
        <v>3063674.25824549</v>
      </c>
      <c r="AL1843" s="15">
        <f t="shared" ca="1" si="979"/>
        <v>3201297.4782454902</v>
      </c>
      <c r="AM1843" s="49">
        <f t="shared" ca="1" si="980"/>
        <v>16877.067911926224</v>
      </c>
      <c r="AN1843" s="49">
        <f t="shared" ca="1" si="981"/>
        <v>0</v>
      </c>
      <c r="AO1843" s="15"/>
      <c r="AP1843" s="49">
        <f t="shared" ca="1" si="982"/>
        <v>193444.66686194536</v>
      </c>
      <c r="AQ1843" s="15">
        <f t="shared" si="989"/>
        <v>332433.75630948518</v>
      </c>
      <c r="AR1843" s="15">
        <f t="shared" si="990"/>
        <v>0</v>
      </c>
      <c r="AS1843" s="15"/>
      <c r="AT1843" s="15"/>
      <c r="AU1843" s="51">
        <f t="shared" si="983"/>
        <v>169900</v>
      </c>
      <c r="AV1843" s="51">
        <f t="shared" ca="1" si="984"/>
        <v>27082.611053038287</v>
      </c>
      <c r="AW1843" s="51">
        <f t="shared" ca="1" si="991"/>
        <v>0</v>
      </c>
      <c r="AX1843" s="15">
        <f t="shared" ca="1" si="992"/>
        <v>57993.521605498448</v>
      </c>
      <c r="AY1843" s="51">
        <f t="shared" ca="1" si="993"/>
        <v>-5263.3938483828624</v>
      </c>
      <c r="AZ1843" s="52">
        <f t="shared" ca="1" si="985"/>
        <v>0</v>
      </c>
      <c r="BA1843" s="52">
        <f t="shared" ca="1" si="986"/>
        <v>0</v>
      </c>
      <c r="BB1843" s="52">
        <f t="shared" si="994"/>
        <v>0</v>
      </c>
      <c r="BC1843" s="39">
        <f t="shared" si="995"/>
        <v>0</v>
      </c>
      <c r="BD1843" s="51">
        <f t="shared" ca="1" si="996"/>
        <v>0</v>
      </c>
      <c r="BE1843" s="15">
        <f t="shared" ca="1" si="997"/>
        <v>385163.88406660076</v>
      </c>
      <c r="BF1843" s="15">
        <v>-52801.57</v>
      </c>
      <c r="BG1843" s="15">
        <f t="shared" ca="1" si="998"/>
        <v>3550536.8602240174</v>
      </c>
      <c r="BH1843" s="15"/>
      <c r="BI1843" s="15"/>
    </row>
    <row r="1844" spans="1:61" ht="11.25" x14ac:dyDescent="0.2">
      <c r="A1844" s="20">
        <v>70411</v>
      </c>
      <c r="B1844" s="20"/>
      <c r="C1844" s="20">
        <v>1</v>
      </c>
      <c r="D1844" s="20">
        <f t="shared" si="1000"/>
        <v>7</v>
      </c>
      <c r="E1844" s="47">
        <f t="shared" si="969"/>
        <v>5</v>
      </c>
      <c r="F1844" s="47">
        <f t="shared" si="970"/>
        <v>75</v>
      </c>
      <c r="G1844" s="21" t="s">
        <v>1924</v>
      </c>
      <c r="H1844" s="29">
        <v>8190</v>
      </c>
      <c r="I1844" s="48"/>
      <c r="J1844" s="29">
        <f t="shared" si="987"/>
        <v>13201.791044776119</v>
      </c>
      <c r="K1844" s="125">
        <v>2108271.9</v>
      </c>
      <c r="L1844" s="125">
        <v>4821659.6100000003</v>
      </c>
      <c r="M1844" s="125">
        <v>0</v>
      </c>
      <c r="N1844" s="126">
        <f t="shared" si="971"/>
        <v>3398403.0159</v>
      </c>
      <c r="O1844" s="126">
        <f t="shared" ca="1" si="972"/>
        <v>2478203.1476768106</v>
      </c>
      <c r="P1844" s="126">
        <f t="shared" ca="1" si="973"/>
        <v>0</v>
      </c>
      <c r="Q1844" s="49">
        <f t="shared" si="1001"/>
        <v>1</v>
      </c>
      <c r="R1844" s="49">
        <f t="shared" si="1002"/>
        <v>0</v>
      </c>
      <c r="S1844" s="49">
        <f ca="1">OFFSET(V!$B$7,D1844,Q1844)*H1844</f>
        <v>34316.100000000006</v>
      </c>
      <c r="T1844" s="49">
        <f ca="1">IF(R1844&gt;0,OFFSET(V!$I$7,D1844,R1844)*IF(R1844=1,H1844-9300,IF(R1844=2,H1844-18000,IF(R1844=3,H1844-45000,0))),0)</f>
        <v>0</v>
      </c>
      <c r="U1844" s="49">
        <f>IF(AND(I1844=1,H1844&gt;20000,H1844&lt;=45000),H1844*V!$G$7,0)+IF(AND(I1844=1,H1844&gt;45000,H1844&lt;=50000),V!$G$7/5000*(50000-H1844)*H1844,0)</f>
        <v>0</v>
      </c>
      <c r="V1844" s="50">
        <f t="shared" ca="1" si="999"/>
        <v>34316.100000000006</v>
      </c>
      <c r="W1844" s="51">
        <v>45169.17</v>
      </c>
      <c r="X1844" s="51">
        <v>0</v>
      </c>
      <c r="Y1844" s="52">
        <v>23360.78</v>
      </c>
      <c r="Z1844" s="52">
        <v>1493962.92</v>
      </c>
      <c r="AA1844" s="52">
        <v>791670</v>
      </c>
      <c r="AB1844" s="138">
        <f t="shared" si="988"/>
        <v>790670</v>
      </c>
      <c r="AC1844" s="52">
        <v>1451800.8442583578</v>
      </c>
      <c r="AD1844" s="138">
        <f t="shared" si="974"/>
        <v>0</v>
      </c>
      <c r="AE1844" s="138">
        <f t="shared" si="975"/>
        <v>8190</v>
      </c>
      <c r="AF1844" s="138">
        <f t="shared" si="976"/>
        <v>0</v>
      </c>
      <c r="AG1844" s="138">
        <f t="shared" si="977"/>
        <v>0</v>
      </c>
      <c r="AH1844" s="29"/>
      <c r="AI1844" s="29"/>
      <c r="AJ1844" s="15"/>
      <c r="AK1844" s="51">
        <f t="shared" ca="1" si="978"/>
        <v>6520658.0496441182</v>
      </c>
      <c r="AL1844" s="15">
        <f t="shared" ca="1" si="979"/>
        <v>6600143.3196441177</v>
      </c>
      <c r="AM1844" s="49">
        <f t="shared" ca="1" si="980"/>
        <v>35920.786434167305</v>
      </c>
      <c r="AN1844" s="49">
        <f t="shared" ca="1" si="981"/>
        <v>10864.687859098494</v>
      </c>
      <c r="AO1844" s="15"/>
      <c r="AP1844" s="49">
        <f t="shared" ca="1" si="982"/>
        <v>844809.30512361415</v>
      </c>
      <c r="AQ1844" s="15">
        <f t="shared" si="989"/>
        <v>1451800.8442583578</v>
      </c>
      <c r="AR1844" s="15">
        <f t="shared" si="990"/>
        <v>0</v>
      </c>
      <c r="AS1844" s="15"/>
      <c r="AT1844" s="15"/>
      <c r="AU1844" s="51">
        <f t="shared" si="983"/>
        <v>395335</v>
      </c>
      <c r="AV1844" s="51">
        <f t="shared" ca="1" si="984"/>
        <v>57642.043795317979</v>
      </c>
      <c r="AW1844" s="51">
        <f t="shared" ca="1" si="991"/>
        <v>8834.4109135898761</v>
      </c>
      <c r="AX1844" s="15">
        <f t="shared" ca="1" si="992"/>
        <v>0</v>
      </c>
      <c r="AY1844" s="51">
        <f t="shared" ca="1" si="993"/>
        <v>0</v>
      </c>
      <c r="AZ1844" s="52">
        <f t="shared" ca="1" si="985"/>
        <v>0</v>
      </c>
      <c r="BA1844" s="52">
        <f t="shared" ca="1" si="986"/>
        <v>0</v>
      </c>
      <c r="BB1844" s="52">
        <f t="shared" si="994"/>
        <v>0</v>
      </c>
      <c r="BC1844" s="39">
        <f t="shared" si="995"/>
        <v>0</v>
      </c>
      <c r="BD1844" s="51">
        <f t="shared" ca="1" si="996"/>
        <v>0</v>
      </c>
      <c r="BE1844" s="15">
        <f t="shared" ca="1" si="997"/>
        <v>1306620.7598325219</v>
      </c>
      <c r="BF1844" s="15">
        <v>-134609.44</v>
      </c>
      <c r="BG1844" s="15">
        <f t="shared" ca="1" si="998"/>
        <v>7818940.1137699047</v>
      </c>
      <c r="BH1844" s="15"/>
      <c r="BI1844" s="15"/>
    </row>
    <row r="1845" spans="1:61" ht="11.25" x14ac:dyDescent="0.2">
      <c r="A1845" s="20">
        <v>70412</v>
      </c>
      <c r="B1845" s="20"/>
      <c r="C1845" s="20">
        <v>1</v>
      </c>
      <c r="D1845" s="20">
        <f t="shared" si="1000"/>
        <v>7</v>
      </c>
      <c r="E1845" s="47">
        <f t="shared" si="969"/>
        <v>4</v>
      </c>
      <c r="F1845" s="47">
        <f t="shared" si="970"/>
        <v>74</v>
      </c>
      <c r="G1845" s="21" t="s">
        <v>1925</v>
      </c>
      <c r="H1845" s="29">
        <v>4201</v>
      </c>
      <c r="I1845" s="48"/>
      <c r="J1845" s="29">
        <f t="shared" si="987"/>
        <v>6771.7611940298511</v>
      </c>
      <c r="K1845" s="125">
        <v>523110.30000000005</v>
      </c>
      <c r="L1845" s="125">
        <v>715449.82</v>
      </c>
      <c r="M1845" s="125">
        <v>0</v>
      </c>
      <c r="N1845" s="126">
        <f t="shared" si="971"/>
        <v>655664.84580000001</v>
      </c>
      <c r="O1845" s="126">
        <f t="shared" ca="1" si="972"/>
        <v>1271175.9979719513</v>
      </c>
      <c r="P1845" s="126">
        <f t="shared" ca="1" si="973"/>
        <v>184653</v>
      </c>
      <c r="Q1845" s="49">
        <f t="shared" si="1001"/>
        <v>1</v>
      </c>
      <c r="R1845" s="49">
        <f t="shared" si="1002"/>
        <v>0</v>
      </c>
      <c r="S1845" s="49">
        <f ca="1">OFFSET(V!$B$7,D1845,Q1845)*H1845</f>
        <v>17602.190000000002</v>
      </c>
      <c r="T1845" s="49">
        <f ca="1">IF(R1845&gt;0,OFFSET(V!$I$7,D1845,R1845)*IF(R1845=1,H1845-9300,IF(R1845=2,H1845-18000,IF(R1845=3,H1845-45000,0))),0)</f>
        <v>0</v>
      </c>
      <c r="U1845" s="49">
        <f>IF(AND(I1845=1,H1845&gt;20000,H1845&lt;=45000),H1845*V!$G$7,0)+IF(AND(I1845=1,H1845&gt;45000,H1845&lt;=50000),V!$G$7/5000*(50000-H1845)*H1845,0)</f>
        <v>0</v>
      </c>
      <c r="V1845" s="50">
        <f t="shared" ca="1" si="999"/>
        <v>17602.190000000002</v>
      </c>
      <c r="W1845" s="51">
        <v>18853.439999999999</v>
      </c>
      <c r="X1845" s="51">
        <v>0</v>
      </c>
      <c r="Y1845" s="52">
        <v>0</v>
      </c>
      <c r="Z1845" s="52">
        <v>459113.25</v>
      </c>
      <c r="AA1845" s="52">
        <v>480422</v>
      </c>
      <c r="AB1845" s="138">
        <f t="shared" si="988"/>
        <v>479422</v>
      </c>
      <c r="AC1845" s="52">
        <v>446156.3235854599</v>
      </c>
      <c r="AD1845" s="138">
        <f t="shared" si="974"/>
        <v>0</v>
      </c>
      <c r="AE1845" s="138">
        <f t="shared" si="975"/>
        <v>4201</v>
      </c>
      <c r="AF1845" s="138">
        <f t="shared" si="976"/>
        <v>0</v>
      </c>
      <c r="AG1845" s="138">
        <f t="shared" si="977"/>
        <v>0</v>
      </c>
      <c r="AH1845" s="29"/>
      <c r="AI1845" s="29"/>
      <c r="AJ1845" s="15"/>
      <c r="AK1845" s="51">
        <f t="shared" ca="1" si="978"/>
        <v>3344723.3780897367</v>
      </c>
      <c r="AL1845" s="15">
        <f t="shared" ca="1" si="979"/>
        <v>3565832.0080897366</v>
      </c>
      <c r="AM1845" s="49">
        <f t="shared" ca="1" si="980"/>
        <v>18425.302052495339</v>
      </c>
      <c r="AN1845" s="49">
        <f t="shared" ca="1" si="981"/>
        <v>0</v>
      </c>
      <c r="AO1845" s="15"/>
      <c r="AP1845" s="49">
        <f t="shared" ca="1" si="982"/>
        <v>259620.32960332389</v>
      </c>
      <c r="AQ1845" s="15">
        <f t="shared" si="989"/>
        <v>446156.3235854599</v>
      </c>
      <c r="AR1845" s="15">
        <f t="shared" si="990"/>
        <v>0</v>
      </c>
      <c r="AS1845" s="15"/>
      <c r="AT1845" s="15"/>
      <c r="AU1845" s="51">
        <f t="shared" si="983"/>
        <v>239711</v>
      </c>
      <c r="AV1845" s="51">
        <f t="shared" ca="1" si="984"/>
        <v>29567.060559722933</v>
      </c>
      <c r="AW1845" s="51">
        <f t="shared" ca="1" si="991"/>
        <v>0</v>
      </c>
      <c r="AX1845" s="15">
        <f t="shared" ca="1" si="992"/>
        <v>82742.066577586869</v>
      </c>
      <c r="AY1845" s="51">
        <f t="shared" ca="1" si="993"/>
        <v>-7509.5298952437679</v>
      </c>
      <c r="AZ1845" s="52">
        <f t="shared" ca="1" si="985"/>
        <v>0</v>
      </c>
      <c r="BA1845" s="52">
        <f t="shared" ca="1" si="986"/>
        <v>0</v>
      </c>
      <c r="BB1845" s="52">
        <f t="shared" si="994"/>
        <v>0</v>
      </c>
      <c r="BC1845" s="39">
        <f t="shared" si="995"/>
        <v>0</v>
      </c>
      <c r="BD1845" s="51">
        <f t="shared" ca="1" si="996"/>
        <v>0</v>
      </c>
      <c r="BE1845" s="15">
        <f t="shared" ca="1" si="997"/>
        <v>521388.86026780301</v>
      </c>
      <c r="BF1845" s="15">
        <v>-56104.3</v>
      </c>
      <c r="BG1845" s="15">
        <f t="shared" ca="1" si="998"/>
        <v>4049541.8704100354</v>
      </c>
      <c r="BH1845" s="15"/>
      <c r="BI1845" s="15"/>
    </row>
    <row r="1846" spans="1:61" ht="11.25" x14ac:dyDescent="0.2">
      <c r="A1846" s="20">
        <v>70413</v>
      </c>
      <c r="B1846" s="20"/>
      <c r="C1846" s="20">
        <v>1</v>
      </c>
      <c r="D1846" s="20">
        <f t="shared" si="1000"/>
        <v>7</v>
      </c>
      <c r="E1846" s="47">
        <f t="shared" si="969"/>
        <v>3</v>
      </c>
      <c r="F1846" s="47">
        <f t="shared" si="970"/>
        <v>73</v>
      </c>
      <c r="G1846" s="21" t="s">
        <v>1926</v>
      </c>
      <c r="H1846" s="29">
        <v>2054</v>
      </c>
      <c r="I1846" s="48"/>
      <c r="J1846" s="29">
        <f t="shared" si="987"/>
        <v>3310.9253731343283</v>
      </c>
      <c r="K1846" s="125">
        <v>295102.09999999998</v>
      </c>
      <c r="L1846" s="125">
        <v>1179058.8600000001</v>
      </c>
      <c r="M1846" s="125">
        <v>0</v>
      </c>
      <c r="N1846" s="126">
        <f t="shared" si="971"/>
        <v>672306.46739999996</v>
      </c>
      <c r="O1846" s="126">
        <f t="shared" ca="1" si="972"/>
        <v>621517.61481418426</v>
      </c>
      <c r="P1846" s="126">
        <f t="shared" ca="1" si="973"/>
        <v>0</v>
      </c>
      <c r="Q1846" s="49">
        <f t="shared" si="1001"/>
        <v>1</v>
      </c>
      <c r="R1846" s="49">
        <f t="shared" si="1002"/>
        <v>0</v>
      </c>
      <c r="S1846" s="49">
        <f ca="1">OFFSET(V!$B$7,D1846,Q1846)*H1846</f>
        <v>8606.26</v>
      </c>
      <c r="T1846" s="49">
        <f ca="1">IF(R1846&gt;0,OFFSET(V!$I$7,D1846,R1846)*IF(R1846=1,H1846-9300,IF(R1846=2,H1846-18000,IF(R1846=3,H1846-45000,0))),0)</f>
        <v>0</v>
      </c>
      <c r="U1846" s="49">
        <f>IF(AND(I1846=1,H1846&gt;20000,H1846&lt;=45000),H1846*V!$G$7,0)+IF(AND(I1846=1,H1846&gt;45000,H1846&lt;=50000),V!$G$7/5000*(50000-H1846)*H1846,0)</f>
        <v>0</v>
      </c>
      <c r="V1846" s="50">
        <f t="shared" ca="1" si="999"/>
        <v>8606.26</v>
      </c>
      <c r="W1846" s="51">
        <v>0</v>
      </c>
      <c r="X1846" s="51">
        <v>0</v>
      </c>
      <c r="Y1846" s="52">
        <v>48.45</v>
      </c>
      <c r="Z1846" s="52">
        <v>158513.48000000001</v>
      </c>
      <c r="AA1846" s="52">
        <v>152244</v>
      </c>
      <c r="AB1846" s="138">
        <f t="shared" si="988"/>
        <v>151244</v>
      </c>
      <c r="AC1846" s="52">
        <v>154039.97047686455</v>
      </c>
      <c r="AD1846" s="138">
        <f t="shared" si="974"/>
        <v>0</v>
      </c>
      <c r="AE1846" s="138">
        <f t="shared" si="975"/>
        <v>2054</v>
      </c>
      <c r="AF1846" s="138">
        <f t="shared" si="976"/>
        <v>0</v>
      </c>
      <c r="AG1846" s="138">
        <f t="shared" si="977"/>
        <v>0</v>
      </c>
      <c r="AH1846" s="29"/>
      <c r="AI1846" s="29"/>
      <c r="AJ1846" s="15"/>
      <c r="AK1846" s="51">
        <f t="shared" ca="1" si="978"/>
        <v>1635339.637847255</v>
      </c>
      <c r="AL1846" s="15">
        <f t="shared" ca="1" si="979"/>
        <v>1643945.897847255</v>
      </c>
      <c r="AM1846" s="49">
        <f t="shared" ca="1" si="980"/>
        <v>9008.7051692038622</v>
      </c>
      <c r="AN1846" s="49">
        <f t="shared" ca="1" si="981"/>
        <v>22.533242758731603</v>
      </c>
      <c r="AO1846" s="15"/>
      <c r="AP1846" s="49">
        <f t="shared" ca="1" si="982"/>
        <v>89636.537225117965</v>
      </c>
      <c r="AQ1846" s="15">
        <f t="shared" si="989"/>
        <v>154039.97047686455</v>
      </c>
      <c r="AR1846" s="15">
        <f t="shared" si="990"/>
        <v>0</v>
      </c>
      <c r="AS1846" s="15"/>
      <c r="AT1846" s="15"/>
      <c r="AU1846" s="51">
        <f t="shared" si="983"/>
        <v>75622</v>
      </c>
      <c r="AV1846" s="51">
        <f t="shared" ca="1" si="984"/>
        <v>14456.258602635302</v>
      </c>
      <c r="AW1846" s="51">
        <f t="shared" ca="1" si="991"/>
        <v>0</v>
      </c>
      <c r="AX1846" s="15">
        <f t="shared" ca="1" si="992"/>
        <v>25674.825350888714</v>
      </c>
      <c r="AY1846" s="51">
        <f t="shared" ca="1" si="993"/>
        <v>-2330.2036860158446</v>
      </c>
      <c r="AZ1846" s="52">
        <f t="shared" ca="1" si="985"/>
        <v>0</v>
      </c>
      <c r="BA1846" s="52">
        <f t="shared" ca="1" si="986"/>
        <v>0</v>
      </c>
      <c r="BB1846" s="52">
        <f t="shared" si="994"/>
        <v>0</v>
      </c>
      <c r="BC1846" s="39">
        <f t="shared" si="995"/>
        <v>0</v>
      </c>
      <c r="BD1846" s="51">
        <f t="shared" ca="1" si="996"/>
        <v>0</v>
      </c>
      <c r="BE1846" s="15">
        <f t="shared" ca="1" si="997"/>
        <v>177384.5921417374</v>
      </c>
      <c r="BF1846" s="15">
        <v>-29722.77</v>
      </c>
      <c r="BG1846" s="15">
        <f t="shared" ca="1" si="998"/>
        <v>1800638.9584009552</v>
      </c>
      <c r="BH1846" s="15"/>
      <c r="BI1846" s="15"/>
    </row>
    <row r="1847" spans="1:61" ht="11.25" x14ac:dyDescent="0.2">
      <c r="A1847" s="20">
        <v>70414</v>
      </c>
      <c r="B1847" s="20"/>
      <c r="C1847" s="20">
        <v>1</v>
      </c>
      <c r="D1847" s="20">
        <f t="shared" si="1000"/>
        <v>7</v>
      </c>
      <c r="E1847" s="47">
        <f t="shared" si="969"/>
        <v>3</v>
      </c>
      <c r="F1847" s="47">
        <f t="shared" si="970"/>
        <v>73</v>
      </c>
      <c r="G1847" s="21" t="s">
        <v>1927</v>
      </c>
      <c r="H1847" s="29">
        <v>1669</v>
      </c>
      <c r="I1847" s="48"/>
      <c r="J1847" s="29">
        <f t="shared" si="987"/>
        <v>2690.3283582089553</v>
      </c>
      <c r="K1847" s="125">
        <v>323280.25</v>
      </c>
      <c r="L1847" s="125">
        <v>284506.68</v>
      </c>
      <c r="M1847" s="125">
        <v>0</v>
      </c>
      <c r="N1847" s="126">
        <f t="shared" si="971"/>
        <v>343719.38520000002</v>
      </c>
      <c r="O1847" s="126">
        <f t="shared" ca="1" si="972"/>
        <v>505020.88564988971</v>
      </c>
      <c r="P1847" s="126">
        <f t="shared" ca="1" si="973"/>
        <v>48390</v>
      </c>
      <c r="Q1847" s="49">
        <f t="shared" si="1001"/>
        <v>1</v>
      </c>
      <c r="R1847" s="49">
        <f t="shared" si="1002"/>
        <v>0</v>
      </c>
      <c r="S1847" s="49">
        <f ca="1">OFFSET(V!$B$7,D1847,Q1847)*H1847</f>
        <v>6993.1100000000006</v>
      </c>
      <c r="T1847" s="49">
        <f ca="1">IF(R1847&gt;0,OFFSET(V!$I$7,D1847,R1847)*IF(R1847=1,H1847-9300,IF(R1847=2,H1847-18000,IF(R1847=3,H1847-45000,0))),0)</f>
        <v>0</v>
      </c>
      <c r="U1847" s="49">
        <f>IF(AND(I1847=1,H1847&gt;20000,H1847&lt;=45000),H1847*V!$G$7,0)+IF(AND(I1847=1,H1847&gt;45000,H1847&lt;=50000),V!$G$7/5000*(50000-H1847)*H1847,0)</f>
        <v>0</v>
      </c>
      <c r="V1847" s="50">
        <f t="shared" ca="1" si="999"/>
        <v>6993.1100000000006</v>
      </c>
      <c r="W1847" s="51">
        <v>0</v>
      </c>
      <c r="X1847" s="51">
        <v>0</v>
      </c>
      <c r="Y1847" s="52">
        <v>0</v>
      </c>
      <c r="Z1847" s="52">
        <v>89973.47</v>
      </c>
      <c r="AA1847" s="52">
        <v>119207</v>
      </c>
      <c r="AB1847" s="138">
        <f t="shared" si="988"/>
        <v>118207</v>
      </c>
      <c r="AC1847" s="52">
        <v>87434.271599494605</v>
      </c>
      <c r="AD1847" s="138">
        <f t="shared" si="974"/>
        <v>0</v>
      </c>
      <c r="AE1847" s="138">
        <f t="shared" si="975"/>
        <v>1669</v>
      </c>
      <c r="AF1847" s="138">
        <f t="shared" si="976"/>
        <v>0</v>
      </c>
      <c r="AG1847" s="138">
        <f t="shared" si="977"/>
        <v>0</v>
      </c>
      <c r="AH1847" s="29"/>
      <c r="AI1847" s="29"/>
      <c r="AJ1847" s="15"/>
      <c r="AK1847" s="51">
        <f t="shared" ca="1" si="978"/>
        <v>1328812.9773938991</v>
      </c>
      <c r="AL1847" s="15">
        <f t="shared" ca="1" si="979"/>
        <v>1384196.0873938992</v>
      </c>
      <c r="AM1847" s="49">
        <f t="shared" ca="1" si="980"/>
        <v>7320.1211915293316</v>
      </c>
      <c r="AN1847" s="49">
        <f t="shared" ca="1" si="981"/>
        <v>0</v>
      </c>
      <c r="AO1847" s="15"/>
      <c r="AP1847" s="49">
        <f t="shared" ca="1" si="982"/>
        <v>50878.387711430179</v>
      </c>
      <c r="AQ1847" s="15">
        <f t="shared" si="989"/>
        <v>87434.271599494605</v>
      </c>
      <c r="AR1847" s="15">
        <f t="shared" si="990"/>
        <v>0</v>
      </c>
      <c r="AS1847" s="15"/>
      <c r="AT1847" s="15"/>
      <c r="AU1847" s="51">
        <f t="shared" si="983"/>
        <v>59103.5</v>
      </c>
      <c r="AV1847" s="51">
        <f t="shared" ca="1" si="984"/>
        <v>11746.589877214372</v>
      </c>
      <c r="AW1847" s="51">
        <f t="shared" ca="1" si="991"/>
        <v>0</v>
      </c>
      <c r="AX1847" s="15">
        <f t="shared" ca="1" si="992"/>
        <v>34294.205989149938</v>
      </c>
      <c r="AY1847" s="51">
        <f t="shared" ca="1" si="993"/>
        <v>-3112.4840816935775</v>
      </c>
      <c r="AZ1847" s="52">
        <f t="shared" ca="1" si="985"/>
        <v>0</v>
      </c>
      <c r="BA1847" s="52">
        <f t="shared" ca="1" si="986"/>
        <v>0</v>
      </c>
      <c r="BB1847" s="52">
        <f t="shared" si="994"/>
        <v>0</v>
      </c>
      <c r="BC1847" s="39">
        <f t="shared" si="995"/>
        <v>0</v>
      </c>
      <c r="BD1847" s="51">
        <f t="shared" ca="1" si="996"/>
        <v>0</v>
      </c>
      <c r="BE1847" s="15">
        <f t="shared" ca="1" si="997"/>
        <v>118615.99350695097</v>
      </c>
      <c r="BF1847" s="15">
        <v>-22579.79</v>
      </c>
      <c r="BG1847" s="15">
        <f t="shared" ca="1" si="998"/>
        <v>1487552.4120923795</v>
      </c>
      <c r="BH1847" s="15"/>
      <c r="BI1847" s="15"/>
    </row>
    <row r="1848" spans="1:61" ht="11.25" x14ac:dyDescent="0.2">
      <c r="A1848" s="20">
        <v>70415</v>
      </c>
      <c r="B1848" s="20"/>
      <c r="C1848" s="20">
        <v>1</v>
      </c>
      <c r="D1848" s="20">
        <f t="shared" si="1000"/>
        <v>7</v>
      </c>
      <c r="E1848" s="47">
        <f t="shared" si="969"/>
        <v>2</v>
      </c>
      <c r="F1848" s="47">
        <f t="shared" si="970"/>
        <v>72</v>
      </c>
      <c r="G1848" s="21" t="s">
        <v>1928</v>
      </c>
      <c r="H1848" s="29">
        <v>756</v>
      </c>
      <c r="I1848" s="48"/>
      <c r="J1848" s="29">
        <f t="shared" si="987"/>
        <v>1218.6268656716418</v>
      </c>
      <c r="K1848" s="125">
        <v>71944.400000000009</v>
      </c>
      <c r="L1848" s="125">
        <v>63969.22</v>
      </c>
      <c r="M1848" s="125">
        <v>0</v>
      </c>
      <c r="N1848" s="126">
        <f t="shared" si="971"/>
        <v>76747.963799999998</v>
      </c>
      <c r="O1848" s="126">
        <f t="shared" ca="1" si="972"/>
        <v>228757.21363170558</v>
      </c>
      <c r="P1848" s="126">
        <f t="shared" ca="1" si="973"/>
        <v>45603</v>
      </c>
      <c r="Q1848" s="49">
        <f t="shared" si="1001"/>
        <v>1</v>
      </c>
      <c r="R1848" s="49">
        <f t="shared" si="1002"/>
        <v>0</v>
      </c>
      <c r="S1848" s="49">
        <f ca="1">OFFSET(V!$B$7,D1848,Q1848)*H1848</f>
        <v>3167.6400000000003</v>
      </c>
      <c r="T1848" s="49">
        <f ca="1">IF(R1848&gt;0,OFFSET(V!$I$7,D1848,R1848)*IF(R1848=1,H1848-9300,IF(R1848=2,H1848-18000,IF(R1848=3,H1848-45000,0))),0)</f>
        <v>0</v>
      </c>
      <c r="U1848" s="49">
        <f>IF(AND(I1848=1,H1848&gt;20000,H1848&lt;=45000),H1848*V!$G$7,0)+IF(AND(I1848=1,H1848&gt;45000,H1848&lt;=50000),V!$G$7/5000*(50000-H1848)*H1848,0)</f>
        <v>0</v>
      </c>
      <c r="V1848" s="50">
        <f t="shared" ca="1" si="999"/>
        <v>3167.6400000000003</v>
      </c>
      <c r="W1848" s="51">
        <v>0</v>
      </c>
      <c r="X1848" s="51">
        <v>0</v>
      </c>
      <c r="Y1848" s="52">
        <v>81.39</v>
      </c>
      <c r="Z1848" s="52">
        <v>44537.760000000002</v>
      </c>
      <c r="AA1848" s="52">
        <v>74223</v>
      </c>
      <c r="AB1848" s="138">
        <f t="shared" si="988"/>
        <v>73223</v>
      </c>
      <c r="AC1848" s="52">
        <v>43280.831608174136</v>
      </c>
      <c r="AD1848" s="138">
        <f t="shared" si="974"/>
        <v>0</v>
      </c>
      <c r="AE1848" s="138">
        <f t="shared" si="975"/>
        <v>756</v>
      </c>
      <c r="AF1848" s="138">
        <f t="shared" si="976"/>
        <v>0</v>
      </c>
      <c r="AG1848" s="138">
        <f t="shared" si="977"/>
        <v>0</v>
      </c>
      <c r="AH1848" s="29"/>
      <c r="AI1848" s="29"/>
      <c r="AJ1848" s="15"/>
      <c r="AK1848" s="51">
        <f t="shared" ca="1" si="978"/>
        <v>601906.89689022629</v>
      </c>
      <c r="AL1848" s="15">
        <f t="shared" ca="1" si="979"/>
        <v>650677.5368902263</v>
      </c>
      <c r="AM1848" s="49">
        <f t="shared" ca="1" si="980"/>
        <v>3315.7649016154433</v>
      </c>
      <c r="AN1848" s="49">
        <f t="shared" ca="1" si="981"/>
        <v>37.853057340209809</v>
      </c>
      <c r="AO1848" s="15"/>
      <c r="AP1848" s="49">
        <f t="shared" ca="1" si="982"/>
        <v>25185.306525119315</v>
      </c>
      <c r="AQ1848" s="15">
        <f t="shared" si="989"/>
        <v>43280.831608174136</v>
      </c>
      <c r="AR1848" s="15">
        <f t="shared" si="990"/>
        <v>0</v>
      </c>
      <c r="AS1848" s="15"/>
      <c r="AT1848" s="15"/>
      <c r="AU1848" s="51">
        <f t="shared" si="983"/>
        <v>36611.5</v>
      </c>
      <c r="AV1848" s="51">
        <f t="shared" ca="1" si="984"/>
        <v>5320.8040426447369</v>
      </c>
      <c r="AW1848" s="51">
        <f t="shared" ca="1" si="991"/>
        <v>0</v>
      </c>
      <c r="AX1848" s="15">
        <f t="shared" ca="1" si="992"/>
        <v>23836.778959589923</v>
      </c>
      <c r="AY1848" s="51">
        <f t="shared" ca="1" si="993"/>
        <v>-2163.385707021323</v>
      </c>
      <c r="AZ1848" s="52">
        <f t="shared" ca="1" si="985"/>
        <v>0</v>
      </c>
      <c r="BA1848" s="52">
        <f t="shared" ca="1" si="986"/>
        <v>0</v>
      </c>
      <c r="BB1848" s="52">
        <f t="shared" si="994"/>
        <v>0</v>
      </c>
      <c r="BC1848" s="39">
        <f t="shared" si="995"/>
        <v>0</v>
      </c>
      <c r="BD1848" s="51">
        <f t="shared" ca="1" si="996"/>
        <v>0</v>
      </c>
      <c r="BE1848" s="15">
        <f t="shared" ca="1" si="997"/>
        <v>64954.224860742739</v>
      </c>
      <c r="BF1848" s="15">
        <v>-9451.32</v>
      </c>
      <c r="BG1848" s="15">
        <f t="shared" ca="1" si="998"/>
        <v>709534.05970992474</v>
      </c>
      <c r="BH1848" s="15"/>
      <c r="BI1848" s="15"/>
    </row>
    <row r="1849" spans="1:61" ht="11.25" x14ac:dyDescent="0.2">
      <c r="A1849" s="20">
        <v>70416</v>
      </c>
      <c r="B1849" s="20"/>
      <c r="C1849" s="20">
        <v>1</v>
      </c>
      <c r="D1849" s="20">
        <f t="shared" si="1000"/>
        <v>7</v>
      </c>
      <c r="E1849" s="47">
        <f t="shared" si="969"/>
        <v>5</v>
      </c>
      <c r="F1849" s="47">
        <f t="shared" si="970"/>
        <v>75</v>
      </c>
      <c r="G1849" s="21" t="s">
        <v>1929</v>
      </c>
      <c r="H1849" s="29">
        <v>8860</v>
      </c>
      <c r="I1849" s="48"/>
      <c r="J1849" s="29">
        <f t="shared" si="987"/>
        <v>14281.791044776119</v>
      </c>
      <c r="K1849" s="125">
        <v>1090721.8999999999</v>
      </c>
      <c r="L1849" s="125">
        <v>3425088.35</v>
      </c>
      <c r="M1849" s="125">
        <v>0</v>
      </c>
      <c r="N1849" s="126">
        <f t="shared" si="971"/>
        <v>2121104.2245</v>
      </c>
      <c r="O1849" s="126">
        <f t="shared" ca="1" si="972"/>
        <v>2680937.715313375</v>
      </c>
      <c r="P1849" s="126">
        <f t="shared" ca="1" si="973"/>
        <v>167950</v>
      </c>
      <c r="Q1849" s="49">
        <f t="shared" si="1001"/>
        <v>1</v>
      </c>
      <c r="R1849" s="49">
        <f t="shared" si="1002"/>
        <v>0</v>
      </c>
      <c r="S1849" s="49">
        <f ca="1">OFFSET(V!$B$7,D1849,Q1849)*H1849</f>
        <v>37123.4</v>
      </c>
      <c r="T1849" s="49">
        <f ca="1">IF(R1849&gt;0,OFFSET(V!$I$7,D1849,R1849)*IF(R1849=1,H1849-9300,IF(R1849=2,H1849-18000,IF(R1849=3,H1849-45000,0))),0)</f>
        <v>0</v>
      </c>
      <c r="U1849" s="49">
        <f>IF(AND(I1849=1,H1849&gt;20000,H1849&lt;=45000),H1849*V!$G$7,0)+IF(AND(I1849=1,H1849&gt;45000,H1849&lt;=50000),V!$G$7/5000*(50000-H1849)*H1849,0)</f>
        <v>0</v>
      </c>
      <c r="V1849" s="50">
        <f t="shared" ca="1" si="999"/>
        <v>37123.4</v>
      </c>
      <c r="W1849" s="51">
        <v>41943.929999999993</v>
      </c>
      <c r="X1849" s="51">
        <v>0</v>
      </c>
      <c r="Y1849" s="52">
        <v>9894.4500000000007</v>
      </c>
      <c r="Z1849" s="52">
        <v>912385.27</v>
      </c>
      <c r="AA1849" s="52">
        <v>406955</v>
      </c>
      <c r="AB1849" s="138">
        <f t="shared" si="988"/>
        <v>405955</v>
      </c>
      <c r="AC1849" s="52">
        <v>886636.2662300145</v>
      </c>
      <c r="AD1849" s="138">
        <f t="shared" si="974"/>
        <v>0</v>
      </c>
      <c r="AE1849" s="138">
        <f t="shared" si="975"/>
        <v>8860</v>
      </c>
      <c r="AF1849" s="138">
        <f t="shared" si="976"/>
        <v>0</v>
      </c>
      <c r="AG1849" s="138">
        <f t="shared" si="977"/>
        <v>0</v>
      </c>
      <c r="AH1849" s="29"/>
      <c r="AI1849" s="29"/>
      <c r="AJ1849" s="15"/>
      <c r="AK1849" s="51">
        <f t="shared" ca="1" si="978"/>
        <v>7054094.0561473602</v>
      </c>
      <c r="AL1849" s="15">
        <f t="shared" ca="1" si="979"/>
        <v>7301111.3861473603</v>
      </c>
      <c r="AM1849" s="49">
        <f t="shared" ca="1" si="980"/>
        <v>38859.36114856194</v>
      </c>
      <c r="AN1849" s="49">
        <f t="shared" ca="1" si="981"/>
        <v>4601.7346504464795</v>
      </c>
      <c r="AO1849" s="15"/>
      <c r="AP1849" s="49">
        <f t="shared" ca="1" si="982"/>
        <v>515937.54813788895</v>
      </c>
      <c r="AQ1849" s="15">
        <f t="shared" si="989"/>
        <v>886636.2662300145</v>
      </c>
      <c r="AR1849" s="15">
        <f t="shared" si="990"/>
        <v>0</v>
      </c>
      <c r="AS1849" s="15"/>
      <c r="AT1849" s="15"/>
      <c r="AU1849" s="51">
        <f t="shared" si="983"/>
        <v>202977.5</v>
      </c>
      <c r="AV1849" s="51">
        <f t="shared" ca="1" si="984"/>
        <v>62357.571187608948</v>
      </c>
      <c r="AW1849" s="51">
        <f t="shared" ca="1" si="991"/>
        <v>16700.020281514968</v>
      </c>
      <c r="AX1849" s="15">
        <f t="shared" ca="1" si="992"/>
        <v>0</v>
      </c>
      <c r="AY1849" s="51">
        <f t="shared" ca="1" si="993"/>
        <v>0</v>
      </c>
      <c r="AZ1849" s="52">
        <f t="shared" ca="1" si="985"/>
        <v>0</v>
      </c>
      <c r="BA1849" s="52">
        <f t="shared" ca="1" si="986"/>
        <v>0</v>
      </c>
      <c r="BB1849" s="52">
        <f t="shared" si="994"/>
        <v>0</v>
      </c>
      <c r="BC1849" s="39">
        <f t="shared" si="995"/>
        <v>0</v>
      </c>
      <c r="BD1849" s="51">
        <f t="shared" ca="1" si="996"/>
        <v>0</v>
      </c>
      <c r="BE1849" s="15">
        <f t="shared" ca="1" si="997"/>
        <v>797972.63960701297</v>
      </c>
      <c r="BF1849" s="15">
        <v>-122366.05</v>
      </c>
      <c r="BG1849" s="15">
        <f t="shared" ca="1" si="998"/>
        <v>8020179.0715533821</v>
      </c>
      <c r="BH1849" s="15"/>
      <c r="BI1849" s="15"/>
    </row>
    <row r="1850" spans="1:61" ht="11.25" x14ac:dyDescent="0.2">
      <c r="A1850" s="20">
        <v>70417</v>
      </c>
      <c r="B1850" s="20"/>
      <c r="C1850" s="20">
        <v>1</v>
      </c>
      <c r="D1850" s="20">
        <f t="shared" si="1000"/>
        <v>7</v>
      </c>
      <c r="E1850" s="47">
        <f t="shared" si="969"/>
        <v>3</v>
      </c>
      <c r="F1850" s="47">
        <f t="shared" si="970"/>
        <v>73</v>
      </c>
      <c r="G1850" s="21" t="s">
        <v>1930</v>
      </c>
      <c r="H1850" s="29">
        <v>1681</v>
      </c>
      <c r="I1850" s="48"/>
      <c r="J1850" s="29">
        <f t="shared" si="987"/>
        <v>2709.6716417910447</v>
      </c>
      <c r="K1850" s="125">
        <v>173752.5</v>
      </c>
      <c r="L1850" s="125">
        <v>470980.3</v>
      </c>
      <c r="M1850" s="125">
        <v>0</v>
      </c>
      <c r="N1850" s="126">
        <f t="shared" si="971"/>
        <v>308784.11699999997</v>
      </c>
      <c r="O1850" s="126">
        <f t="shared" ca="1" si="972"/>
        <v>508651.95253293269</v>
      </c>
      <c r="P1850" s="126">
        <f t="shared" ca="1" si="973"/>
        <v>59960</v>
      </c>
      <c r="Q1850" s="49">
        <f t="shared" si="1001"/>
        <v>1</v>
      </c>
      <c r="R1850" s="49">
        <f t="shared" si="1002"/>
        <v>0</v>
      </c>
      <c r="S1850" s="49">
        <f ca="1">OFFSET(V!$B$7,D1850,Q1850)*H1850</f>
        <v>7043.39</v>
      </c>
      <c r="T1850" s="49">
        <f ca="1">IF(R1850&gt;0,OFFSET(V!$I$7,D1850,R1850)*IF(R1850=1,H1850-9300,IF(R1850=2,H1850-18000,IF(R1850=3,H1850-45000,0))),0)</f>
        <v>0</v>
      </c>
      <c r="U1850" s="49">
        <f>IF(AND(I1850=1,H1850&gt;20000,H1850&lt;=45000),H1850*V!$G$7,0)+IF(AND(I1850=1,H1850&gt;45000,H1850&lt;=50000),V!$G$7/5000*(50000-H1850)*H1850,0)</f>
        <v>0</v>
      </c>
      <c r="V1850" s="50">
        <f t="shared" ca="1" si="999"/>
        <v>7043.39</v>
      </c>
      <c r="W1850" s="51">
        <v>0</v>
      </c>
      <c r="X1850" s="51">
        <v>0</v>
      </c>
      <c r="Y1850" s="52">
        <v>50.39</v>
      </c>
      <c r="Z1850" s="52">
        <v>135655.10999999999</v>
      </c>
      <c r="AA1850" s="52">
        <v>181360</v>
      </c>
      <c r="AB1850" s="138">
        <f t="shared" si="988"/>
        <v>180360</v>
      </c>
      <c r="AC1850" s="52">
        <v>131826.70104420022</v>
      </c>
      <c r="AD1850" s="138">
        <f t="shared" si="974"/>
        <v>0</v>
      </c>
      <c r="AE1850" s="138">
        <f t="shared" si="975"/>
        <v>1681</v>
      </c>
      <c r="AF1850" s="138">
        <f t="shared" si="976"/>
        <v>0</v>
      </c>
      <c r="AG1850" s="138">
        <f t="shared" si="977"/>
        <v>0</v>
      </c>
      <c r="AH1850" s="29"/>
      <c r="AI1850" s="29"/>
      <c r="AJ1850" s="15"/>
      <c r="AK1850" s="51">
        <f t="shared" ca="1" si="978"/>
        <v>1338367.0551223154</v>
      </c>
      <c r="AL1850" s="15">
        <f t="shared" ca="1" si="979"/>
        <v>1405370.4451223153</v>
      </c>
      <c r="AM1850" s="49">
        <f t="shared" ca="1" si="980"/>
        <v>7372.7523804438624</v>
      </c>
      <c r="AN1850" s="49">
        <f t="shared" ca="1" si="981"/>
        <v>23.435502633900629</v>
      </c>
      <c r="AO1850" s="15"/>
      <c r="AP1850" s="49">
        <f t="shared" ca="1" si="982"/>
        <v>76710.537913194959</v>
      </c>
      <c r="AQ1850" s="15">
        <f t="shared" si="989"/>
        <v>131826.70104420022</v>
      </c>
      <c r="AR1850" s="15">
        <f t="shared" si="990"/>
        <v>0</v>
      </c>
      <c r="AS1850" s="15"/>
      <c r="AT1850" s="15"/>
      <c r="AU1850" s="51">
        <f t="shared" si="983"/>
        <v>90180</v>
      </c>
      <c r="AV1850" s="51">
        <f t="shared" ca="1" si="984"/>
        <v>11831.047084240479</v>
      </c>
      <c r="AW1850" s="51">
        <f t="shared" ca="1" si="991"/>
        <v>0</v>
      </c>
      <c r="AX1850" s="15">
        <f t="shared" ca="1" si="992"/>
        <v>46894.883953235229</v>
      </c>
      <c r="AY1850" s="51">
        <f t="shared" ca="1" si="993"/>
        <v>-4256.1002830475563</v>
      </c>
      <c r="AZ1850" s="52">
        <f t="shared" ca="1" si="985"/>
        <v>0</v>
      </c>
      <c r="BA1850" s="52">
        <f t="shared" ca="1" si="986"/>
        <v>0</v>
      </c>
      <c r="BB1850" s="52">
        <f t="shared" si="994"/>
        <v>0</v>
      </c>
      <c r="BC1850" s="39">
        <f t="shared" si="995"/>
        <v>0</v>
      </c>
      <c r="BD1850" s="51">
        <f t="shared" ca="1" si="996"/>
        <v>0</v>
      </c>
      <c r="BE1850" s="15">
        <f t="shared" ca="1" si="997"/>
        <v>174465.48471438789</v>
      </c>
      <c r="BF1850" s="15">
        <v>-21718.54</v>
      </c>
      <c r="BG1850" s="15">
        <f t="shared" ca="1" si="998"/>
        <v>1565513.5777197811</v>
      </c>
      <c r="BH1850" s="15"/>
      <c r="BI1850" s="15"/>
    </row>
    <row r="1851" spans="1:61" ht="11.25" x14ac:dyDescent="0.2">
      <c r="A1851" s="20">
        <v>70418</v>
      </c>
      <c r="B1851" s="20"/>
      <c r="C1851" s="20">
        <v>1</v>
      </c>
      <c r="D1851" s="20">
        <f t="shared" si="1000"/>
        <v>7</v>
      </c>
      <c r="E1851" s="47">
        <f t="shared" si="969"/>
        <v>2</v>
      </c>
      <c r="F1851" s="47">
        <f t="shared" si="970"/>
        <v>72</v>
      </c>
      <c r="G1851" s="21" t="s">
        <v>1931</v>
      </c>
      <c r="H1851" s="29">
        <v>788</v>
      </c>
      <c r="I1851" s="48"/>
      <c r="J1851" s="29">
        <f t="shared" si="987"/>
        <v>1270.2089552238806</v>
      </c>
      <c r="K1851" s="125">
        <v>60132.600000000006</v>
      </c>
      <c r="L1851" s="125">
        <v>54816.35</v>
      </c>
      <c r="M1851" s="125">
        <v>0</v>
      </c>
      <c r="N1851" s="126">
        <f t="shared" si="971"/>
        <v>64673.8485</v>
      </c>
      <c r="O1851" s="126">
        <f t="shared" ca="1" si="972"/>
        <v>238440.05865315345</v>
      </c>
      <c r="P1851" s="126">
        <f t="shared" ca="1" si="973"/>
        <v>52130</v>
      </c>
      <c r="Q1851" s="49">
        <f t="shared" si="1001"/>
        <v>1</v>
      </c>
      <c r="R1851" s="49">
        <f t="shared" si="1002"/>
        <v>0</v>
      </c>
      <c r="S1851" s="49">
        <f ca="1">OFFSET(V!$B$7,D1851,Q1851)*H1851</f>
        <v>3301.7200000000003</v>
      </c>
      <c r="T1851" s="49">
        <f ca="1">IF(R1851&gt;0,OFFSET(V!$I$7,D1851,R1851)*IF(R1851=1,H1851-9300,IF(R1851=2,H1851-18000,IF(R1851=3,H1851-45000,0))),0)</f>
        <v>0</v>
      </c>
      <c r="U1851" s="49">
        <f>IF(AND(I1851=1,H1851&gt;20000,H1851&lt;=45000),H1851*V!$G$7,0)+IF(AND(I1851=1,H1851&gt;45000,H1851&lt;=50000),V!$G$7/5000*(50000-H1851)*H1851,0)</f>
        <v>0</v>
      </c>
      <c r="V1851" s="50">
        <f t="shared" ca="1" si="999"/>
        <v>3301.7200000000003</v>
      </c>
      <c r="W1851" s="51">
        <v>0</v>
      </c>
      <c r="X1851" s="51">
        <v>0</v>
      </c>
      <c r="Y1851" s="52">
        <v>0</v>
      </c>
      <c r="Z1851" s="52">
        <v>41000.559999999998</v>
      </c>
      <c r="AA1851" s="52">
        <v>45797</v>
      </c>
      <c r="AB1851" s="138">
        <f t="shared" si="988"/>
        <v>44797</v>
      </c>
      <c r="AC1851" s="52">
        <v>39843.457174335665</v>
      </c>
      <c r="AD1851" s="138">
        <f t="shared" si="974"/>
        <v>0</v>
      </c>
      <c r="AE1851" s="138">
        <f t="shared" si="975"/>
        <v>788</v>
      </c>
      <c r="AF1851" s="138">
        <f t="shared" si="976"/>
        <v>0</v>
      </c>
      <c r="AG1851" s="138">
        <f t="shared" si="977"/>
        <v>0</v>
      </c>
      <c r="AH1851" s="29"/>
      <c r="AI1851" s="29"/>
      <c r="AJ1851" s="15"/>
      <c r="AK1851" s="51">
        <f t="shared" ca="1" si="978"/>
        <v>627384.43749933643</v>
      </c>
      <c r="AL1851" s="15">
        <f t="shared" ca="1" si="979"/>
        <v>682816.1574993364</v>
      </c>
      <c r="AM1851" s="49">
        <f t="shared" ca="1" si="980"/>
        <v>3456.1147387208589</v>
      </c>
      <c r="AN1851" s="49">
        <f t="shared" ca="1" si="981"/>
        <v>0</v>
      </c>
      <c r="AO1851" s="15"/>
      <c r="AP1851" s="49">
        <f t="shared" ca="1" si="982"/>
        <v>23185.083203590522</v>
      </c>
      <c r="AQ1851" s="15">
        <f t="shared" si="989"/>
        <v>39843.457174335665</v>
      </c>
      <c r="AR1851" s="15">
        <f t="shared" si="990"/>
        <v>0</v>
      </c>
      <c r="AS1851" s="15"/>
      <c r="AT1851" s="15"/>
      <c r="AU1851" s="51">
        <f t="shared" si="983"/>
        <v>22398.5</v>
      </c>
      <c r="AV1851" s="51">
        <f t="shared" ca="1" si="984"/>
        <v>5546.0232613810213</v>
      </c>
      <c r="AW1851" s="51">
        <f t="shared" ca="1" si="991"/>
        <v>0</v>
      </c>
      <c r="AX1851" s="15">
        <f t="shared" ca="1" si="992"/>
        <v>11286.149290635876</v>
      </c>
      <c r="AY1851" s="51">
        <f t="shared" ca="1" si="993"/>
        <v>-1024.3118042107542</v>
      </c>
      <c r="AZ1851" s="52">
        <f t="shared" ca="1" si="985"/>
        <v>0</v>
      </c>
      <c r="BA1851" s="52">
        <f t="shared" ca="1" si="986"/>
        <v>0</v>
      </c>
      <c r="BB1851" s="52">
        <f t="shared" si="994"/>
        <v>0</v>
      </c>
      <c r="BC1851" s="39">
        <f t="shared" si="995"/>
        <v>0</v>
      </c>
      <c r="BD1851" s="51">
        <f t="shared" ca="1" si="996"/>
        <v>0</v>
      </c>
      <c r="BE1851" s="15">
        <f t="shared" ca="1" si="997"/>
        <v>50105.294660760788</v>
      </c>
      <c r="BF1851" s="15">
        <v>-9581.94</v>
      </c>
      <c r="BG1851" s="15">
        <f t="shared" ca="1" si="998"/>
        <v>726795.62689881807</v>
      </c>
      <c r="BH1851" s="15"/>
      <c r="BI1851" s="15"/>
    </row>
    <row r="1852" spans="1:61" ht="11.25" x14ac:dyDescent="0.2">
      <c r="A1852" s="20">
        <v>70419</v>
      </c>
      <c r="B1852" s="20"/>
      <c r="C1852" s="20">
        <v>1</v>
      </c>
      <c r="D1852" s="20">
        <f t="shared" si="1000"/>
        <v>7</v>
      </c>
      <c r="E1852" s="47">
        <f t="shared" si="969"/>
        <v>3</v>
      </c>
      <c r="F1852" s="47">
        <f t="shared" si="970"/>
        <v>73</v>
      </c>
      <c r="G1852" s="21" t="s">
        <v>1932</v>
      </c>
      <c r="H1852" s="29">
        <v>1971</v>
      </c>
      <c r="I1852" s="48"/>
      <c r="J1852" s="29">
        <f t="shared" si="987"/>
        <v>3177.1343283582091</v>
      </c>
      <c r="K1852" s="125">
        <v>208052.65</v>
      </c>
      <c r="L1852" s="125">
        <v>365044.09</v>
      </c>
      <c r="M1852" s="125">
        <v>0</v>
      </c>
      <c r="N1852" s="126">
        <f t="shared" si="971"/>
        <v>292165.10310000001</v>
      </c>
      <c r="O1852" s="126">
        <f t="shared" ca="1" si="972"/>
        <v>596402.73553980386</v>
      </c>
      <c r="P1852" s="126">
        <f t="shared" ca="1" si="973"/>
        <v>91271</v>
      </c>
      <c r="Q1852" s="49">
        <f t="shared" si="1001"/>
        <v>1</v>
      </c>
      <c r="R1852" s="49">
        <f t="shared" si="1002"/>
        <v>0</v>
      </c>
      <c r="S1852" s="49">
        <f ca="1">OFFSET(V!$B$7,D1852,Q1852)*H1852</f>
        <v>8258.4900000000016</v>
      </c>
      <c r="T1852" s="49">
        <f ca="1">IF(R1852&gt;0,OFFSET(V!$I$7,D1852,R1852)*IF(R1852=1,H1852-9300,IF(R1852=2,H1852-18000,IF(R1852=3,H1852-45000,0))),0)</f>
        <v>0</v>
      </c>
      <c r="U1852" s="49">
        <f>IF(AND(I1852=1,H1852&gt;20000,H1852&lt;=45000),H1852*V!$G$7,0)+IF(AND(I1852=1,H1852&gt;45000,H1852&lt;=50000),V!$G$7/5000*(50000-H1852)*H1852,0)</f>
        <v>0</v>
      </c>
      <c r="V1852" s="50">
        <f t="shared" ca="1" si="999"/>
        <v>8258.4900000000016</v>
      </c>
      <c r="W1852" s="51">
        <v>0</v>
      </c>
      <c r="X1852" s="51">
        <v>0</v>
      </c>
      <c r="Y1852" s="52">
        <v>247.74</v>
      </c>
      <c r="Z1852" s="52">
        <v>246642.01</v>
      </c>
      <c r="AA1852" s="52">
        <v>167491</v>
      </c>
      <c r="AB1852" s="138">
        <f t="shared" si="988"/>
        <v>166491</v>
      </c>
      <c r="AC1852" s="52">
        <v>239681.36929903078</v>
      </c>
      <c r="AD1852" s="138">
        <f t="shared" si="974"/>
        <v>0</v>
      </c>
      <c r="AE1852" s="138">
        <f t="shared" si="975"/>
        <v>1971</v>
      </c>
      <c r="AF1852" s="138">
        <f t="shared" si="976"/>
        <v>0</v>
      </c>
      <c r="AG1852" s="138">
        <f t="shared" si="977"/>
        <v>0</v>
      </c>
      <c r="AH1852" s="29"/>
      <c r="AI1852" s="29"/>
      <c r="AJ1852" s="15"/>
      <c r="AK1852" s="51">
        <f t="shared" ca="1" si="978"/>
        <v>1569257.2668923759</v>
      </c>
      <c r="AL1852" s="15">
        <f t="shared" ca="1" si="979"/>
        <v>1668786.7568923759</v>
      </c>
      <c r="AM1852" s="49">
        <f t="shared" ca="1" si="980"/>
        <v>8644.6727792116908</v>
      </c>
      <c r="AN1852" s="49">
        <f t="shared" ca="1" si="981"/>
        <v>115.21951622390439</v>
      </c>
      <c r="AO1852" s="15"/>
      <c r="AP1852" s="49">
        <f t="shared" ca="1" si="982"/>
        <v>139471.6443714624</v>
      </c>
      <c r="AQ1852" s="15">
        <f t="shared" si="989"/>
        <v>239681.36929903078</v>
      </c>
      <c r="AR1852" s="15">
        <f t="shared" si="990"/>
        <v>0</v>
      </c>
      <c r="AS1852" s="15"/>
      <c r="AT1852" s="15"/>
      <c r="AU1852" s="51">
        <f t="shared" si="983"/>
        <v>83245.5</v>
      </c>
      <c r="AV1852" s="51">
        <f t="shared" ca="1" si="984"/>
        <v>13872.096254038062</v>
      </c>
      <c r="AW1852" s="51">
        <f t="shared" ca="1" si="991"/>
        <v>0</v>
      </c>
      <c r="AX1852" s="15">
        <f t="shared" ca="1" si="992"/>
        <v>0</v>
      </c>
      <c r="AY1852" s="51">
        <f t="shared" ca="1" si="993"/>
        <v>0</v>
      </c>
      <c r="AZ1852" s="52">
        <f t="shared" ca="1" si="985"/>
        <v>0</v>
      </c>
      <c r="BA1852" s="52">
        <f t="shared" ca="1" si="986"/>
        <v>0</v>
      </c>
      <c r="BB1852" s="52">
        <f t="shared" si="994"/>
        <v>0</v>
      </c>
      <c r="BC1852" s="39">
        <f t="shared" si="995"/>
        <v>0</v>
      </c>
      <c r="BD1852" s="51">
        <f t="shared" ca="1" si="996"/>
        <v>0</v>
      </c>
      <c r="BE1852" s="15">
        <f t="shared" ca="1" si="997"/>
        <v>236589.24062550048</v>
      </c>
      <c r="BF1852" s="15">
        <v>-25601.99</v>
      </c>
      <c r="BG1852" s="15">
        <f t="shared" ca="1" si="998"/>
        <v>1888533.8998133121</v>
      </c>
      <c r="BH1852" s="15"/>
      <c r="BI1852" s="15"/>
    </row>
    <row r="1853" spans="1:61" ht="11.25" x14ac:dyDescent="0.2">
      <c r="A1853" s="20">
        <v>70420</v>
      </c>
      <c r="B1853" s="20"/>
      <c r="C1853" s="20">
        <v>1</v>
      </c>
      <c r="D1853" s="20">
        <f t="shared" si="1000"/>
        <v>7</v>
      </c>
      <c r="E1853" s="47">
        <f t="shared" si="969"/>
        <v>4</v>
      </c>
      <c r="F1853" s="47">
        <f t="shared" si="970"/>
        <v>74</v>
      </c>
      <c r="G1853" s="21" t="s">
        <v>1933</v>
      </c>
      <c r="H1853" s="29">
        <v>3649</v>
      </c>
      <c r="I1853" s="48"/>
      <c r="J1853" s="29">
        <f t="shared" si="987"/>
        <v>5881.9701492537315</v>
      </c>
      <c r="K1853" s="125">
        <v>411652.1</v>
      </c>
      <c r="L1853" s="125">
        <v>541924.02</v>
      </c>
      <c r="M1853" s="125">
        <v>0</v>
      </c>
      <c r="N1853" s="126">
        <f t="shared" si="971"/>
        <v>507739.8798</v>
      </c>
      <c r="O1853" s="126">
        <f t="shared" ca="1" si="972"/>
        <v>1104146.9213519758</v>
      </c>
      <c r="P1853" s="126">
        <f t="shared" ca="1" si="973"/>
        <v>178922</v>
      </c>
      <c r="Q1853" s="49">
        <f t="shared" si="1001"/>
        <v>1</v>
      </c>
      <c r="R1853" s="49">
        <f t="shared" si="1002"/>
        <v>0</v>
      </c>
      <c r="S1853" s="49">
        <f ca="1">OFFSET(V!$B$7,D1853,Q1853)*H1853</f>
        <v>15289.310000000001</v>
      </c>
      <c r="T1853" s="49">
        <f ca="1">IF(R1853&gt;0,OFFSET(V!$I$7,D1853,R1853)*IF(R1853=1,H1853-9300,IF(R1853=2,H1853-18000,IF(R1853=3,H1853-45000,0))),0)</f>
        <v>0</v>
      </c>
      <c r="U1853" s="49">
        <f>IF(AND(I1853=1,H1853&gt;20000,H1853&lt;=45000),H1853*V!$G$7,0)+IF(AND(I1853=1,H1853&gt;45000,H1853&lt;=50000),V!$G$7/5000*(50000-H1853)*H1853,0)</f>
        <v>0</v>
      </c>
      <c r="V1853" s="50">
        <f t="shared" ca="1" si="999"/>
        <v>15289.310000000001</v>
      </c>
      <c r="W1853" s="51">
        <v>16544.66</v>
      </c>
      <c r="X1853" s="51">
        <v>0</v>
      </c>
      <c r="Y1853" s="52">
        <v>318.33</v>
      </c>
      <c r="Z1853" s="52">
        <v>445841.52</v>
      </c>
      <c r="AA1853" s="52">
        <v>430764</v>
      </c>
      <c r="AB1853" s="138">
        <f t="shared" si="988"/>
        <v>429764</v>
      </c>
      <c r="AC1853" s="52">
        <v>433259.14350098436</v>
      </c>
      <c r="AD1853" s="138">
        <f t="shared" si="974"/>
        <v>0</v>
      </c>
      <c r="AE1853" s="138">
        <f t="shared" si="975"/>
        <v>3649</v>
      </c>
      <c r="AF1853" s="138">
        <f t="shared" si="976"/>
        <v>0</v>
      </c>
      <c r="AG1853" s="138">
        <f t="shared" si="977"/>
        <v>0</v>
      </c>
      <c r="AH1853" s="29"/>
      <c r="AI1853" s="29"/>
      <c r="AJ1853" s="15"/>
      <c r="AK1853" s="51">
        <f t="shared" ca="1" si="978"/>
        <v>2905235.8025825871</v>
      </c>
      <c r="AL1853" s="15">
        <f t="shared" ca="1" si="979"/>
        <v>3115991.7725825873</v>
      </c>
      <c r="AM1853" s="49">
        <f t="shared" ca="1" si="980"/>
        <v>16004.267362426921</v>
      </c>
      <c r="AN1853" s="49">
        <f t="shared" ca="1" si="981"/>
        <v>148.04968353740003</v>
      </c>
      <c r="AO1853" s="15"/>
      <c r="AP1853" s="49">
        <f t="shared" ca="1" si="982"/>
        <v>252115.40371193146</v>
      </c>
      <c r="AQ1853" s="15">
        <f t="shared" si="989"/>
        <v>433259.14350098436</v>
      </c>
      <c r="AR1853" s="15">
        <f t="shared" si="990"/>
        <v>0</v>
      </c>
      <c r="AS1853" s="15"/>
      <c r="AT1853" s="15"/>
      <c r="AU1853" s="51">
        <f t="shared" si="983"/>
        <v>214882</v>
      </c>
      <c r="AV1853" s="51">
        <f t="shared" ca="1" si="984"/>
        <v>25682.029036522013</v>
      </c>
      <c r="AW1853" s="51">
        <f t="shared" ca="1" si="991"/>
        <v>0</v>
      </c>
      <c r="AX1853" s="15">
        <f t="shared" ca="1" si="992"/>
        <v>59420.289247469103</v>
      </c>
      <c r="AY1853" s="51">
        <f t="shared" ca="1" si="993"/>
        <v>-5392.8848643088213</v>
      </c>
      <c r="AZ1853" s="52">
        <f t="shared" ca="1" si="985"/>
        <v>0</v>
      </c>
      <c r="BA1853" s="52">
        <f t="shared" ca="1" si="986"/>
        <v>0</v>
      </c>
      <c r="BB1853" s="52">
        <f t="shared" si="994"/>
        <v>0</v>
      </c>
      <c r="BC1853" s="39">
        <f t="shared" si="995"/>
        <v>0</v>
      </c>
      <c r="BD1853" s="51">
        <f t="shared" ca="1" si="996"/>
        <v>0</v>
      </c>
      <c r="BE1853" s="15">
        <f t="shared" ca="1" si="997"/>
        <v>487286.54788414465</v>
      </c>
      <c r="BF1853" s="15">
        <v>-47344.77</v>
      </c>
      <c r="BG1853" s="15">
        <f t="shared" ca="1" si="998"/>
        <v>3572085.8675126964</v>
      </c>
      <c r="BH1853" s="15"/>
      <c r="BI1853" s="15"/>
    </row>
    <row r="1854" spans="1:61" ht="11.25" x14ac:dyDescent="0.2">
      <c r="A1854" s="20">
        <v>70501</v>
      </c>
      <c r="B1854" s="20"/>
      <c r="C1854" s="20">
        <v>1</v>
      </c>
      <c r="D1854" s="20">
        <f t="shared" si="1000"/>
        <v>7</v>
      </c>
      <c r="E1854" s="47">
        <f t="shared" si="969"/>
        <v>4</v>
      </c>
      <c r="F1854" s="47">
        <f t="shared" si="970"/>
        <v>74</v>
      </c>
      <c r="G1854" s="21" t="s">
        <v>1934</v>
      </c>
      <c r="H1854" s="29">
        <v>2572</v>
      </c>
      <c r="I1854" s="48"/>
      <c r="J1854" s="29">
        <f t="shared" si="987"/>
        <v>4145.9104477611936</v>
      </c>
      <c r="K1854" s="125">
        <v>293910.84999999998</v>
      </c>
      <c r="L1854" s="125">
        <v>382078.2</v>
      </c>
      <c r="M1854" s="125">
        <v>0</v>
      </c>
      <c r="N1854" s="126">
        <f t="shared" si="971"/>
        <v>360626.31</v>
      </c>
      <c r="O1854" s="126">
        <f t="shared" ca="1" si="972"/>
        <v>778258.66859887133</v>
      </c>
      <c r="P1854" s="126">
        <f t="shared" ca="1" si="973"/>
        <v>125290</v>
      </c>
      <c r="Q1854" s="49">
        <f t="shared" si="1001"/>
        <v>1</v>
      </c>
      <c r="R1854" s="49">
        <f t="shared" si="1002"/>
        <v>0</v>
      </c>
      <c r="S1854" s="49">
        <f ca="1">OFFSET(V!$B$7,D1854,Q1854)*H1854</f>
        <v>10776.68</v>
      </c>
      <c r="T1854" s="49">
        <f ca="1">IF(R1854&gt;0,OFFSET(V!$I$7,D1854,R1854)*IF(R1854=1,H1854-9300,IF(R1854=2,H1854-18000,IF(R1854=3,H1854-45000,0))),0)</f>
        <v>0</v>
      </c>
      <c r="U1854" s="49">
        <f>IF(AND(I1854=1,H1854&gt;20000,H1854&lt;=45000),H1854*V!$G$7,0)+IF(AND(I1854=1,H1854&gt;45000,H1854&lt;=50000),V!$G$7/5000*(50000-H1854)*H1854,0)</f>
        <v>0</v>
      </c>
      <c r="V1854" s="50">
        <f t="shared" ca="1" si="999"/>
        <v>10776.68</v>
      </c>
      <c r="W1854" s="51">
        <v>11922.31</v>
      </c>
      <c r="X1854" s="51">
        <v>0</v>
      </c>
      <c r="Y1854" s="52">
        <v>1461.69</v>
      </c>
      <c r="Z1854" s="52">
        <v>259587.15</v>
      </c>
      <c r="AA1854" s="52">
        <v>375747</v>
      </c>
      <c r="AB1854" s="138">
        <f t="shared" si="988"/>
        <v>374747</v>
      </c>
      <c r="AC1854" s="52">
        <v>252261.17628717385</v>
      </c>
      <c r="AD1854" s="138">
        <f t="shared" si="974"/>
        <v>0</v>
      </c>
      <c r="AE1854" s="138">
        <f t="shared" si="975"/>
        <v>2572</v>
      </c>
      <c r="AF1854" s="138">
        <f t="shared" si="976"/>
        <v>0</v>
      </c>
      <c r="AG1854" s="138">
        <f t="shared" si="977"/>
        <v>0</v>
      </c>
      <c r="AH1854" s="29"/>
      <c r="AI1854" s="29"/>
      <c r="AJ1854" s="15"/>
      <c r="AK1854" s="51">
        <f t="shared" ca="1" si="978"/>
        <v>2047757.3264572248</v>
      </c>
      <c r="AL1854" s="15">
        <f t="shared" ca="1" si="979"/>
        <v>2195746.316457225</v>
      </c>
      <c r="AM1854" s="49">
        <f t="shared" ca="1" si="980"/>
        <v>11280.618157347777</v>
      </c>
      <c r="AN1854" s="49">
        <f t="shared" ca="1" si="981"/>
        <v>679.80630769887307</v>
      </c>
      <c r="AO1854" s="15"/>
      <c r="AP1854" s="49">
        <f t="shared" ca="1" si="982"/>
        <v>146791.88946036185</v>
      </c>
      <c r="AQ1854" s="15">
        <f t="shared" si="989"/>
        <v>252261.17628717385</v>
      </c>
      <c r="AR1854" s="15">
        <f t="shared" si="990"/>
        <v>0</v>
      </c>
      <c r="AS1854" s="15"/>
      <c r="AT1854" s="15"/>
      <c r="AU1854" s="51">
        <f t="shared" si="983"/>
        <v>187373.5</v>
      </c>
      <c r="AV1854" s="51">
        <f t="shared" ca="1" si="984"/>
        <v>18101.994705928919</v>
      </c>
      <c r="AW1854" s="51">
        <f t="shared" ca="1" si="991"/>
        <v>0</v>
      </c>
      <c r="AX1854" s="15">
        <f t="shared" ca="1" si="992"/>
        <v>100006.2078791169</v>
      </c>
      <c r="AY1854" s="51">
        <f t="shared" ca="1" si="993"/>
        <v>-9076.394134705135</v>
      </c>
      <c r="AZ1854" s="52">
        <f t="shared" ca="1" si="985"/>
        <v>0</v>
      </c>
      <c r="BA1854" s="52">
        <f t="shared" ca="1" si="986"/>
        <v>0</v>
      </c>
      <c r="BB1854" s="52">
        <f t="shared" si="994"/>
        <v>0</v>
      </c>
      <c r="BC1854" s="39">
        <f t="shared" si="995"/>
        <v>0</v>
      </c>
      <c r="BD1854" s="51">
        <f t="shared" ca="1" si="996"/>
        <v>0</v>
      </c>
      <c r="BE1854" s="15">
        <f t="shared" ca="1" si="997"/>
        <v>343190.99003158562</v>
      </c>
      <c r="BF1854" s="15">
        <v>-29711.07</v>
      </c>
      <c r="BG1854" s="15">
        <f t="shared" ca="1" si="998"/>
        <v>2521186.6609538575</v>
      </c>
      <c r="BH1854" s="15"/>
      <c r="BI1854" s="15"/>
    </row>
    <row r="1855" spans="1:61" ht="11.25" x14ac:dyDescent="0.2">
      <c r="A1855" s="20">
        <v>70502</v>
      </c>
      <c r="B1855" s="20"/>
      <c r="C1855" s="20">
        <v>1</v>
      </c>
      <c r="D1855" s="20">
        <f t="shared" si="1000"/>
        <v>7</v>
      </c>
      <c r="E1855" s="47">
        <f t="shared" si="969"/>
        <v>2</v>
      </c>
      <c r="F1855" s="47">
        <f t="shared" si="970"/>
        <v>72</v>
      </c>
      <c r="G1855" s="21" t="s">
        <v>1935</v>
      </c>
      <c r="H1855" s="29">
        <v>976</v>
      </c>
      <c r="I1855" s="48"/>
      <c r="J1855" s="29">
        <f t="shared" si="987"/>
        <v>1573.2537313432836</v>
      </c>
      <c r="K1855" s="125">
        <v>54570.15</v>
      </c>
      <c r="L1855" s="125">
        <v>104001.93</v>
      </c>
      <c r="M1855" s="125">
        <v>0</v>
      </c>
      <c r="N1855" s="126">
        <f t="shared" si="971"/>
        <v>79851.260699999999</v>
      </c>
      <c r="O1855" s="126">
        <f t="shared" ca="1" si="972"/>
        <v>295326.7731541596</v>
      </c>
      <c r="P1855" s="126">
        <f t="shared" ca="1" si="973"/>
        <v>64643</v>
      </c>
      <c r="Q1855" s="49">
        <f t="shared" si="1001"/>
        <v>1</v>
      </c>
      <c r="R1855" s="49">
        <f t="shared" si="1002"/>
        <v>0</v>
      </c>
      <c r="S1855" s="49">
        <f ca="1">OFFSET(V!$B$7,D1855,Q1855)*H1855</f>
        <v>4089.4400000000005</v>
      </c>
      <c r="T1855" s="49">
        <f ca="1">IF(R1855&gt;0,OFFSET(V!$I$7,D1855,R1855)*IF(R1855=1,H1855-9300,IF(R1855=2,H1855-18000,IF(R1855=3,H1855-45000,0))),0)</f>
        <v>0</v>
      </c>
      <c r="U1855" s="49">
        <f>IF(AND(I1855=1,H1855&gt;20000,H1855&lt;=45000),H1855*V!$G$7,0)+IF(AND(I1855=1,H1855&gt;45000,H1855&lt;=50000),V!$G$7/5000*(50000-H1855)*H1855,0)</f>
        <v>0</v>
      </c>
      <c r="V1855" s="50">
        <f t="shared" ca="1" si="999"/>
        <v>4089.4400000000005</v>
      </c>
      <c r="W1855" s="51">
        <v>0</v>
      </c>
      <c r="X1855" s="51">
        <v>0</v>
      </c>
      <c r="Y1855" s="52">
        <v>0</v>
      </c>
      <c r="Z1855" s="52">
        <v>62790.559999999998</v>
      </c>
      <c r="AA1855" s="52">
        <v>18595</v>
      </c>
      <c r="AB1855" s="138">
        <f t="shared" si="988"/>
        <v>17595</v>
      </c>
      <c r="AC1855" s="52">
        <v>61018.50775483442</v>
      </c>
      <c r="AD1855" s="138">
        <f t="shared" si="974"/>
        <v>0</v>
      </c>
      <c r="AE1855" s="138">
        <f t="shared" si="975"/>
        <v>976</v>
      </c>
      <c r="AF1855" s="138">
        <f t="shared" si="976"/>
        <v>0</v>
      </c>
      <c r="AG1855" s="138">
        <f t="shared" si="977"/>
        <v>0</v>
      </c>
      <c r="AH1855" s="29"/>
      <c r="AI1855" s="29"/>
      <c r="AJ1855" s="15"/>
      <c r="AK1855" s="51">
        <f t="shared" ca="1" si="978"/>
        <v>777064.98857785831</v>
      </c>
      <c r="AL1855" s="15">
        <f t="shared" ca="1" si="979"/>
        <v>845797.42857785826</v>
      </c>
      <c r="AM1855" s="49">
        <f t="shared" ca="1" si="980"/>
        <v>4280.6700317151754</v>
      </c>
      <c r="AN1855" s="49">
        <f t="shared" ca="1" si="981"/>
        <v>0</v>
      </c>
      <c r="AO1855" s="15"/>
      <c r="AP1855" s="49">
        <f t="shared" ca="1" si="982"/>
        <v>35506.938393037628</v>
      </c>
      <c r="AQ1855" s="15">
        <f t="shared" si="989"/>
        <v>61018.50775483442</v>
      </c>
      <c r="AR1855" s="15">
        <f t="shared" si="990"/>
        <v>0</v>
      </c>
      <c r="AS1855" s="15"/>
      <c r="AT1855" s="15"/>
      <c r="AU1855" s="51">
        <f t="shared" si="983"/>
        <v>8797.5</v>
      </c>
      <c r="AV1855" s="51">
        <f t="shared" ca="1" si="984"/>
        <v>6869.1861714566967</v>
      </c>
      <c r="AW1855" s="51">
        <f t="shared" ca="1" si="991"/>
        <v>3743.0324148566433</v>
      </c>
      <c r="AX1855" s="15">
        <f t="shared" ca="1" si="992"/>
        <v>0</v>
      </c>
      <c r="AY1855" s="51">
        <f t="shared" ca="1" si="993"/>
        <v>0</v>
      </c>
      <c r="AZ1855" s="52">
        <f t="shared" ca="1" si="985"/>
        <v>0</v>
      </c>
      <c r="BA1855" s="52">
        <f t="shared" ca="1" si="986"/>
        <v>0</v>
      </c>
      <c r="BB1855" s="52">
        <f t="shared" si="994"/>
        <v>0</v>
      </c>
      <c r="BC1855" s="39">
        <f t="shared" si="995"/>
        <v>0</v>
      </c>
      <c r="BD1855" s="51">
        <f t="shared" ca="1" si="996"/>
        <v>0</v>
      </c>
      <c r="BE1855" s="15">
        <f t="shared" ca="1" si="997"/>
        <v>54916.65697935097</v>
      </c>
      <c r="BF1855" s="15">
        <v>-9661.32</v>
      </c>
      <c r="BG1855" s="15">
        <f t="shared" ca="1" si="998"/>
        <v>895333.43558892445</v>
      </c>
      <c r="BH1855" s="15"/>
      <c r="BI1855" s="15"/>
    </row>
    <row r="1856" spans="1:61" ht="11.25" x14ac:dyDescent="0.2">
      <c r="A1856" s="20">
        <v>70503</v>
      </c>
      <c r="B1856" s="20"/>
      <c r="C1856" s="20">
        <v>1</v>
      </c>
      <c r="D1856" s="20">
        <f t="shared" si="1000"/>
        <v>7</v>
      </c>
      <c r="E1856" s="47">
        <f t="shared" si="969"/>
        <v>4</v>
      </c>
      <c r="F1856" s="47">
        <f t="shared" si="970"/>
        <v>74</v>
      </c>
      <c r="G1856" s="21" t="s">
        <v>1936</v>
      </c>
      <c r="H1856" s="29">
        <v>2574</v>
      </c>
      <c r="I1856" s="48"/>
      <c r="J1856" s="29">
        <f t="shared" si="987"/>
        <v>4149.1343283582091</v>
      </c>
      <c r="K1856" s="125">
        <v>192973.15000000002</v>
      </c>
      <c r="L1856" s="125">
        <v>325662.94</v>
      </c>
      <c r="M1856" s="125">
        <v>0</v>
      </c>
      <c r="N1856" s="126">
        <f t="shared" si="971"/>
        <v>265949.21460000001</v>
      </c>
      <c r="O1856" s="126">
        <f t="shared" ca="1" si="972"/>
        <v>778863.84641271189</v>
      </c>
      <c r="P1856" s="126">
        <f t="shared" ca="1" si="973"/>
        <v>153874</v>
      </c>
      <c r="Q1856" s="49">
        <f t="shared" si="1001"/>
        <v>1</v>
      </c>
      <c r="R1856" s="49">
        <f t="shared" si="1002"/>
        <v>0</v>
      </c>
      <c r="S1856" s="49">
        <f ca="1">OFFSET(V!$B$7,D1856,Q1856)*H1856</f>
        <v>10785.060000000001</v>
      </c>
      <c r="T1856" s="49">
        <f ca="1">IF(R1856&gt;0,OFFSET(V!$I$7,D1856,R1856)*IF(R1856=1,H1856-9300,IF(R1856=2,H1856-18000,IF(R1856=3,H1856-45000,0))),0)</f>
        <v>0</v>
      </c>
      <c r="U1856" s="49">
        <f>IF(AND(I1856=1,H1856&gt;20000,H1856&lt;=45000),H1856*V!$G$7,0)+IF(AND(I1856=1,H1856&gt;45000,H1856&lt;=50000),V!$G$7/5000*(50000-H1856)*H1856,0)</f>
        <v>0</v>
      </c>
      <c r="V1856" s="50">
        <f t="shared" ca="1" si="999"/>
        <v>10785.060000000001</v>
      </c>
      <c r="W1856" s="51">
        <v>10849.35</v>
      </c>
      <c r="X1856" s="51">
        <v>0</v>
      </c>
      <c r="Y1856" s="52">
        <v>1091.79</v>
      </c>
      <c r="Z1856" s="52">
        <v>102460.05</v>
      </c>
      <c r="AA1856" s="52">
        <v>180091</v>
      </c>
      <c r="AB1856" s="138">
        <f t="shared" si="988"/>
        <v>179091</v>
      </c>
      <c r="AC1856" s="52">
        <v>99568.459900432848</v>
      </c>
      <c r="AD1856" s="138">
        <f t="shared" si="974"/>
        <v>0</v>
      </c>
      <c r="AE1856" s="138">
        <f t="shared" si="975"/>
        <v>2574</v>
      </c>
      <c r="AF1856" s="138">
        <f t="shared" si="976"/>
        <v>0</v>
      </c>
      <c r="AG1856" s="138">
        <f t="shared" si="977"/>
        <v>0</v>
      </c>
      <c r="AH1856" s="29"/>
      <c r="AI1856" s="29"/>
      <c r="AJ1856" s="15"/>
      <c r="AK1856" s="51">
        <f t="shared" ca="1" si="978"/>
        <v>2049349.6727452944</v>
      </c>
      <c r="AL1856" s="15">
        <f t="shared" ca="1" si="979"/>
        <v>2224858.0827452946</v>
      </c>
      <c r="AM1856" s="49">
        <f t="shared" ca="1" si="980"/>
        <v>11289.390022166866</v>
      </c>
      <c r="AN1856" s="49">
        <f t="shared" ca="1" si="981"/>
        <v>507.77232428391284</v>
      </c>
      <c r="AO1856" s="15"/>
      <c r="AP1856" s="49">
        <f t="shared" ca="1" si="982"/>
        <v>57939.325323703997</v>
      </c>
      <c r="AQ1856" s="15">
        <f t="shared" si="989"/>
        <v>99568.459900432848</v>
      </c>
      <c r="AR1856" s="15">
        <f t="shared" si="990"/>
        <v>0</v>
      </c>
      <c r="AS1856" s="15"/>
      <c r="AT1856" s="15"/>
      <c r="AU1856" s="51">
        <f t="shared" si="983"/>
        <v>89545.5</v>
      </c>
      <c r="AV1856" s="51">
        <f t="shared" ca="1" si="984"/>
        <v>18116.070907099936</v>
      </c>
      <c r="AW1856" s="51">
        <f t="shared" ca="1" si="991"/>
        <v>0</v>
      </c>
      <c r="AX1856" s="15">
        <f t="shared" ca="1" si="992"/>
        <v>66032.436330371071</v>
      </c>
      <c r="AY1856" s="51">
        <f t="shared" ca="1" si="993"/>
        <v>-5992.9921403851422</v>
      </c>
      <c r="AZ1856" s="52">
        <f t="shared" ca="1" si="985"/>
        <v>0</v>
      </c>
      <c r="BA1856" s="52">
        <f t="shared" ca="1" si="986"/>
        <v>0</v>
      </c>
      <c r="BB1856" s="52">
        <f t="shared" si="994"/>
        <v>0</v>
      </c>
      <c r="BC1856" s="39">
        <f t="shared" si="995"/>
        <v>0</v>
      </c>
      <c r="BD1856" s="51">
        <f t="shared" ca="1" si="996"/>
        <v>0</v>
      </c>
      <c r="BE1856" s="15">
        <f t="shared" ca="1" si="997"/>
        <v>159607.90409041877</v>
      </c>
      <c r="BF1856" s="15">
        <v>-27431.87</v>
      </c>
      <c r="BG1856" s="15">
        <f t="shared" ca="1" si="998"/>
        <v>2368831.2791821645</v>
      </c>
      <c r="BH1856" s="15"/>
      <c r="BI1856" s="15"/>
    </row>
    <row r="1857" spans="1:61" ht="11.25" x14ac:dyDescent="0.2">
      <c r="A1857" s="20">
        <v>70504</v>
      </c>
      <c r="B1857" s="20"/>
      <c r="C1857" s="20">
        <v>1</v>
      </c>
      <c r="D1857" s="20">
        <f t="shared" si="1000"/>
        <v>7</v>
      </c>
      <c r="E1857" s="47">
        <f t="shared" si="969"/>
        <v>3</v>
      </c>
      <c r="F1857" s="47">
        <f t="shared" si="970"/>
        <v>73</v>
      </c>
      <c r="G1857" s="21" t="s">
        <v>1937</v>
      </c>
      <c r="H1857" s="29">
        <v>1533</v>
      </c>
      <c r="I1857" s="48"/>
      <c r="J1857" s="29">
        <f t="shared" si="987"/>
        <v>2471.1044776119402</v>
      </c>
      <c r="K1857" s="125">
        <v>86405.15</v>
      </c>
      <c r="L1857" s="125">
        <v>93902.3</v>
      </c>
      <c r="M1857" s="125">
        <v>0</v>
      </c>
      <c r="N1857" s="126">
        <f t="shared" si="971"/>
        <v>98833.604999999996</v>
      </c>
      <c r="O1857" s="126">
        <f t="shared" ca="1" si="972"/>
        <v>463868.79430873634</v>
      </c>
      <c r="P1857" s="126">
        <f t="shared" ca="1" si="973"/>
        <v>109511</v>
      </c>
      <c r="Q1857" s="49">
        <f t="shared" si="1001"/>
        <v>1</v>
      </c>
      <c r="R1857" s="49">
        <f t="shared" si="1002"/>
        <v>0</v>
      </c>
      <c r="S1857" s="49">
        <f ca="1">OFFSET(V!$B$7,D1857,Q1857)*H1857</f>
        <v>6423.27</v>
      </c>
      <c r="T1857" s="49">
        <f ca="1">IF(R1857&gt;0,OFFSET(V!$I$7,D1857,R1857)*IF(R1857=1,H1857-9300,IF(R1857=2,H1857-18000,IF(R1857=3,H1857-45000,0))),0)</f>
        <v>0</v>
      </c>
      <c r="U1857" s="49">
        <f>IF(AND(I1857=1,H1857&gt;20000,H1857&lt;=45000),H1857*V!$G$7,0)+IF(AND(I1857=1,H1857&gt;45000,H1857&lt;=50000),V!$G$7/5000*(50000-H1857)*H1857,0)</f>
        <v>0</v>
      </c>
      <c r="V1857" s="50">
        <f t="shared" ca="1" si="999"/>
        <v>6423.27</v>
      </c>
      <c r="W1857" s="51">
        <v>0</v>
      </c>
      <c r="X1857" s="51">
        <v>0</v>
      </c>
      <c r="Y1857" s="52">
        <v>0</v>
      </c>
      <c r="Z1857" s="52">
        <v>52156.28</v>
      </c>
      <c r="AA1857" s="52">
        <v>29800</v>
      </c>
      <c r="AB1857" s="138">
        <f t="shared" si="988"/>
        <v>28800</v>
      </c>
      <c r="AC1857" s="52">
        <v>50684.344519993378</v>
      </c>
      <c r="AD1857" s="138">
        <f t="shared" si="974"/>
        <v>0</v>
      </c>
      <c r="AE1857" s="138">
        <f t="shared" si="975"/>
        <v>1533</v>
      </c>
      <c r="AF1857" s="138">
        <f t="shared" si="976"/>
        <v>0</v>
      </c>
      <c r="AG1857" s="138">
        <f t="shared" si="977"/>
        <v>0</v>
      </c>
      <c r="AH1857" s="29"/>
      <c r="AI1857" s="29"/>
      <c r="AJ1857" s="15"/>
      <c r="AK1857" s="51">
        <f t="shared" ca="1" si="978"/>
        <v>1220533.429805181</v>
      </c>
      <c r="AL1857" s="15">
        <f t="shared" ca="1" si="979"/>
        <v>1336467.699805181</v>
      </c>
      <c r="AM1857" s="49">
        <f t="shared" ca="1" si="980"/>
        <v>6723.634383831316</v>
      </c>
      <c r="AN1857" s="49">
        <f t="shared" ca="1" si="981"/>
        <v>0</v>
      </c>
      <c r="AO1857" s="15"/>
      <c r="AP1857" s="49">
        <f t="shared" ca="1" si="982"/>
        <v>29493.443294183406</v>
      </c>
      <c r="AQ1857" s="15">
        <f t="shared" si="989"/>
        <v>50684.344519993378</v>
      </c>
      <c r="AR1857" s="15">
        <f t="shared" si="990"/>
        <v>0</v>
      </c>
      <c r="AS1857" s="15"/>
      <c r="AT1857" s="15"/>
      <c r="AU1857" s="51">
        <f t="shared" si="983"/>
        <v>14400</v>
      </c>
      <c r="AV1857" s="51">
        <f t="shared" ca="1" si="984"/>
        <v>10789.40819758516</v>
      </c>
      <c r="AW1857" s="51">
        <f t="shared" ca="1" si="991"/>
        <v>0</v>
      </c>
      <c r="AX1857" s="15">
        <f t="shared" ca="1" si="992"/>
        <v>3998.5069717751903</v>
      </c>
      <c r="AY1857" s="51">
        <f t="shared" ca="1" si="993"/>
        <v>-362.89772400995474</v>
      </c>
      <c r="AZ1857" s="52">
        <f t="shared" ca="1" si="985"/>
        <v>0</v>
      </c>
      <c r="BA1857" s="52">
        <f t="shared" ca="1" si="986"/>
        <v>0</v>
      </c>
      <c r="BB1857" s="52">
        <f t="shared" si="994"/>
        <v>0</v>
      </c>
      <c r="BC1857" s="39">
        <f t="shared" si="995"/>
        <v>0</v>
      </c>
      <c r="BD1857" s="51">
        <f t="shared" ca="1" si="996"/>
        <v>0</v>
      </c>
      <c r="BE1857" s="15">
        <f t="shared" ca="1" si="997"/>
        <v>54319.953767758612</v>
      </c>
      <c r="BF1857" s="15">
        <v>-15908.69</v>
      </c>
      <c r="BG1857" s="15">
        <f t="shared" ca="1" si="998"/>
        <v>1381602.597956771</v>
      </c>
      <c r="BH1857" s="15"/>
      <c r="BI1857" s="15"/>
    </row>
    <row r="1858" spans="1:61" ht="11.25" x14ac:dyDescent="0.2">
      <c r="A1858" s="20">
        <v>70505</v>
      </c>
      <c r="B1858" s="20"/>
      <c r="C1858" s="20">
        <v>1</v>
      </c>
      <c r="D1858" s="20">
        <f t="shared" si="1000"/>
        <v>7</v>
      </c>
      <c r="E1858" s="47">
        <f t="shared" si="969"/>
        <v>4</v>
      </c>
      <c r="F1858" s="47">
        <f t="shared" si="970"/>
        <v>74</v>
      </c>
      <c r="G1858" s="21" t="s">
        <v>1938</v>
      </c>
      <c r="H1858" s="29">
        <v>3353</v>
      </c>
      <c r="I1858" s="48"/>
      <c r="J1858" s="29">
        <f t="shared" si="987"/>
        <v>5404.8358208955224</v>
      </c>
      <c r="K1858" s="125">
        <v>186195</v>
      </c>
      <c r="L1858" s="125">
        <v>240901.88</v>
      </c>
      <c r="M1858" s="125">
        <v>54989</v>
      </c>
      <c r="N1858" s="126">
        <f t="shared" si="971"/>
        <v>283001.13319999998</v>
      </c>
      <c r="O1858" s="126">
        <f t="shared" ca="1" si="972"/>
        <v>1014580.6049035832</v>
      </c>
      <c r="P1858" s="126">
        <f t="shared" ca="1" si="973"/>
        <v>219474</v>
      </c>
      <c r="Q1858" s="49">
        <f t="shared" si="1001"/>
        <v>1</v>
      </c>
      <c r="R1858" s="49">
        <f t="shared" si="1002"/>
        <v>0</v>
      </c>
      <c r="S1858" s="49">
        <f ca="1">OFFSET(V!$B$7,D1858,Q1858)*H1858</f>
        <v>14049.070000000002</v>
      </c>
      <c r="T1858" s="49">
        <f ca="1">IF(R1858&gt;0,OFFSET(V!$I$7,D1858,R1858)*IF(R1858=1,H1858-9300,IF(R1858=2,H1858-18000,IF(R1858=3,H1858-45000,0))),0)</f>
        <v>0</v>
      </c>
      <c r="U1858" s="49">
        <f>IF(AND(I1858=1,H1858&gt;20000,H1858&lt;=45000),H1858*V!$G$7,0)+IF(AND(I1858=1,H1858&gt;45000,H1858&lt;=50000),V!$G$7/5000*(50000-H1858)*H1858,0)</f>
        <v>0</v>
      </c>
      <c r="V1858" s="50">
        <f t="shared" ca="1" si="999"/>
        <v>14049.070000000002</v>
      </c>
      <c r="W1858" s="51">
        <v>15098.08</v>
      </c>
      <c r="X1858" s="51">
        <v>0</v>
      </c>
      <c r="Y1858" s="52">
        <v>0</v>
      </c>
      <c r="Z1858" s="52">
        <v>75477.210000000006</v>
      </c>
      <c r="AA1858" s="52">
        <v>45646</v>
      </c>
      <c r="AB1858" s="138">
        <f t="shared" si="988"/>
        <v>44646</v>
      </c>
      <c r="AC1858" s="52">
        <v>73347.119753323859</v>
      </c>
      <c r="AD1858" s="138">
        <f t="shared" si="974"/>
        <v>0</v>
      </c>
      <c r="AE1858" s="138">
        <f t="shared" si="975"/>
        <v>3353</v>
      </c>
      <c r="AF1858" s="138">
        <f t="shared" si="976"/>
        <v>0</v>
      </c>
      <c r="AG1858" s="138">
        <f t="shared" si="977"/>
        <v>0</v>
      </c>
      <c r="AH1858" s="29"/>
      <c r="AI1858" s="29"/>
      <c r="AJ1858" s="15"/>
      <c r="AK1858" s="51">
        <f t="shared" ca="1" si="978"/>
        <v>2669568.5519483183</v>
      </c>
      <c r="AL1858" s="15">
        <f t="shared" ca="1" si="979"/>
        <v>2918189.7019483182</v>
      </c>
      <c r="AM1858" s="49">
        <f t="shared" ca="1" si="980"/>
        <v>14706.031369201826</v>
      </c>
      <c r="AN1858" s="49">
        <f t="shared" ca="1" si="981"/>
        <v>0</v>
      </c>
      <c r="AO1858" s="15"/>
      <c r="AP1858" s="49">
        <f t="shared" ca="1" si="982"/>
        <v>42681.012011174353</v>
      </c>
      <c r="AQ1858" s="15">
        <f t="shared" si="989"/>
        <v>73347.119753323859</v>
      </c>
      <c r="AR1858" s="15">
        <f t="shared" si="990"/>
        <v>0</v>
      </c>
      <c r="AS1858" s="15"/>
      <c r="AT1858" s="15"/>
      <c r="AU1858" s="51">
        <f t="shared" si="983"/>
        <v>22323</v>
      </c>
      <c r="AV1858" s="51">
        <f t="shared" ca="1" si="984"/>
        <v>23598.751263211379</v>
      </c>
      <c r="AW1858" s="51">
        <f t="shared" ca="1" si="991"/>
        <v>0</v>
      </c>
      <c r="AX1858" s="15">
        <f t="shared" ca="1" si="992"/>
        <v>15255.64352106188</v>
      </c>
      <c r="AY1858" s="51">
        <f t="shared" ca="1" si="993"/>
        <v>-1384.5763809291752</v>
      </c>
      <c r="AZ1858" s="52">
        <f t="shared" ca="1" si="985"/>
        <v>0</v>
      </c>
      <c r="BA1858" s="52">
        <f t="shared" ca="1" si="986"/>
        <v>0</v>
      </c>
      <c r="BB1858" s="52">
        <f t="shared" si="994"/>
        <v>0</v>
      </c>
      <c r="BC1858" s="39">
        <f t="shared" si="995"/>
        <v>0</v>
      </c>
      <c r="BD1858" s="51">
        <f t="shared" ca="1" si="996"/>
        <v>0</v>
      </c>
      <c r="BE1858" s="15">
        <f t="shared" ca="1" si="997"/>
        <v>87218.186893456557</v>
      </c>
      <c r="BF1858" s="15">
        <v>-34007.06</v>
      </c>
      <c r="BG1858" s="15">
        <f t="shared" ca="1" si="998"/>
        <v>2986106.8602109766</v>
      </c>
      <c r="BH1858" s="15"/>
      <c r="BI1858" s="15"/>
    </row>
    <row r="1859" spans="1:61" ht="11.25" x14ac:dyDescent="0.2">
      <c r="A1859" s="20">
        <v>70506</v>
      </c>
      <c r="B1859" s="20"/>
      <c r="C1859" s="20">
        <v>1</v>
      </c>
      <c r="D1859" s="20">
        <f t="shared" si="1000"/>
        <v>7</v>
      </c>
      <c r="E1859" s="47">
        <f t="shared" si="969"/>
        <v>4</v>
      </c>
      <c r="F1859" s="47">
        <f t="shared" si="970"/>
        <v>74</v>
      </c>
      <c r="G1859" s="21" t="s">
        <v>1939</v>
      </c>
      <c r="H1859" s="29">
        <v>2868</v>
      </c>
      <c r="I1859" s="48"/>
      <c r="J1859" s="29">
        <f t="shared" si="987"/>
        <v>4623.0447761194027</v>
      </c>
      <c r="K1859" s="125">
        <v>319977.89999999997</v>
      </c>
      <c r="L1859" s="125">
        <v>1386302.79</v>
      </c>
      <c r="M1859" s="125">
        <v>0</v>
      </c>
      <c r="N1859" s="126">
        <f t="shared" si="971"/>
        <v>771042.17610000004</v>
      </c>
      <c r="O1859" s="126">
        <f t="shared" ca="1" si="972"/>
        <v>867824.98504726402</v>
      </c>
      <c r="P1859" s="126">
        <f t="shared" ca="1" si="973"/>
        <v>29035</v>
      </c>
      <c r="Q1859" s="49">
        <f t="shared" si="1001"/>
        <v>1</v>
      </c>
      <c r="R1859" s="49">
        <f t="shared" si="1002"/>
        <v>0</v>
      </c>
      <c r="S1859" s="49">
        <f ca="1">OFFSET(V!$B$7,D1859,Q1859)*H1859</f>
        <v>12016.920000000002</v>
      </c>
      <c r="T1859" s="49">
        <f ca="1">IF(R1859&gt;0,OFFSET(V!$I$7,D1859,R1859)*IF(R1859=1,H1859-9300,IF(R1859=2,H1859-18000,IF(R1859=3,H1859-45000,0))),0)</f>
        <v>0</v>
      </c>
      <c r="U1859" s="49">
        <f>IF(AND(I1859=1,H1859&gt;20000,H1859&lt;=45000),H1859*V!$G$7,0)+IF(AND(I1859=1,H1859&gt;45000,H1859&lt;=50000),V!$G$7/5000*(50000-H1859)*H1859,0)</f>
        <v>0</v>
      </c>
      <c r="V1859" s="50">
        <f t="shared" ca="1" si="999"/>
        <v>12016.920000000002</v>
      </c>
      <c r="W1859" s="51">
        <v>13297.04</v>
      </c>
      <c r="X1859" s="51">
        <v>0</v>
      </c>
      <c r="Y1859" s="52">
        <v>4017.69</v>
      </c>
      <c r="Z1859" s="52">
        <v>238754.39</v>
      </c>
      <c r="AA1859" s="52">
        <v>28558</v>
      </c>
      <c r="AB1859" s="138">
        <f t="shared" si="988"/>
        <v>27558</v>
      </c>
      <c r="AC1859" s="52">
        <v>232016.35082910175</v>
      </c>
      <c r="AD1859" s="138">
        <f t="shared" si="974"/>
        <v>0</v>
      </c>
      <c r="AE1859" s="138">
        <f t="shared" si="975"/>
        <v>2868</v>
      </c>
      <c r="AF1859" s="138">
        <f t="shared" si="976"/>
        <v>0</v>
      </c>
      <c r="AG1859" s="138">
        <f t="shared" si="977"/>
        <v>0</v>
      </c>
      <c r="AH1859" s="29"/>
      <c r="AI1859" s="29"/>
      <c r="AJ1859" s="15"/>
      <c r="AK1859" s="51">
        <f t="shared" ca="1" si="978"/>
        <v>2283424.5770914932</v>
      </c>
      <c r="AL1859" s="15">
        <f t="shared" ca="1" si="979"/>
        <v>2337773.5370914931</v>
      </c>
      <c r="AM1859" s="49">
        <f t="shared" ca="1" si="980"/>
        <v>12578.854150572872</v>
      </c>
      <c r="AN1859" s="49">
        <f t="shared" ca="1" si="981"/>
        <v>1868.5569473545588</v>
      </c>
      <c r="AO1859" s="15"/>
      <c r="AP1859" s="49">
        <f t="shared" ca="1" si="982"/>
        <v>135011.33636644235</v>
      </c>
      <c r="AQ1859" s="15">
        <f t="shared" si="989"/>
        <v>232016.35082910175</v>
      </c>
      <c r="AR1859" s="15">
        <f t="shared" si="990"/>
        <v>0</v>
      </c>
      <c r="AS1859" s="15"/>
      <c r="AT1859" s="15"/>
      <c r="AU1859" s="51">
        <f t="shared" si="983"/>
        <v>13779</v>
      </c>
      <c r="AV1859" s="51">
        <f t="shared" ca="1" si="984"/>
        <v>20185.272479239557</v>
      </c>
      <c r="AW1859" s="51">
        <f t="shared" ca="1" si="991"/>
        <v>39839.106900509651</v>
      </c>
      <c r="AX1859" s="15">
        <f t="shared" ca="1" si="992"/>
        <v>0</v>
      </c>
      <c r="AY1859" s="51">
        <f t="shared" ca="1" si="993"/>
        <v>0</v>
      </c>
      <c r="AZ1859" s="52">
        <f t="shared" ca="1" si="985"/>
        <v>0</v>
      </c>
      <c r="BA1859" s="52">
        <f t="shared" ca="1" si="986"/>
        <v>0</v>
      </c>
      <c r="BB1859" s="52">
        <f t="shared" si="994"/>
        <v>0</v>
      </c>
      <c r="BC1859" s="39">
        <f t="shared" si="995"/>
        <v>0</v>
      </c>
      <c r="BD1859" s="51">
        <f t="shared" ca="1" si="996"/>
        <v>0</v>
      </c>
      <c r="BE1859" s="15">
        <f t="shared" ca="1" si="997"/>
        <v>208814.71574619156</v>
      </c>
      <c r="BF1859" s="15">
        <v>-34409.449999999997</v>
      </c>
      <c r="BG1859" s="15">
        <f t="shared" ca="1" si="998"/>
        <v>2526626.2139356118</v>
      </c>
      <c r="BH1859" s="15"/>
      <c r="BI1859" s="15"/>
    </row>
    <row r="1860" spans="1:61" ht="11.25" x14ac:dyDescent="0.2">
      <c r="A1860" s="20">
        <v>70508</v>
      </c>
      <c r="B1860" s="20"/>
      <c r="C1860" s="20">
        <v>1</v>
      </c>
      <c r="D1860" s="20">
        <f t="shared" si="1000"/>
        <v>7</v>
      </c>
      <c r="E1860" s="47">
        <f t="shared" si="969"/>
        <v>5</v>
      </c>
      <c r="F1860" s="47">
        <f t="shared" si="970"/>
        <v>75</v>
      </c>
      <c r="G1860" s="21" t="s">
        <v>1940</v>
      </c>
      <c r="H1860" s="29">
        <v>5324</v>
      </c>
      <c r="I1860" s="48"/>
      <c r="J1860" s="29">
        <f t="shared" si="987"/>
        <v>8581.9701492537315</v>
      </c>
      <c r="K1860" s="125">
        <v>377391.85</v>
      </c>
      <c r="L1860" s="125">
        <v>1223435.67</v>
      </c>
      <c r="M1860" s="125">
        <v>0</v>
      </c>
      <c r="N1860" s="126">
        <f t="shared" si="971"/>
        <v>748862.04330000002</v>
      </c>
      <c r="O1860" s="126">
        <f t="shared" ca="1" si="972"/>
        <v>1610983.3404433869</v>
      </c>
      <c r="P1860" s="126">
        <f t="shared" ca="1" si="973"/>
        <v>258636</v>
      </c>
      <c r="Q1860" s="49">
        <f t="shared" si="1001"/>
        <v>1</v>
      </c>
      <c r="R1860" s="49">
        <f t="shared" si="1002"/>
        <v>0</v>
      </c>
      <c r="S1860" s="49">
        <f ca="1">OFFSET(V!$B$7,D1860,Q1860)*H1860</f>
        <v>22307.56</v>
      </c>
      <c r="T1860" s="49">
        <f ca="1">IF(R1860&gt;0,OFFSET(V!$I$7,D1860,R1860)*IF(R1860=1,H1860-9300,IF(R1860=2,H1860-18000,IF(R1860=3,H1860-45000,0))),0)</f>
        <v>0</v>
      </c>
      <c r="U1860" s="49">
        <f>IF(AND(I1860=1,H1860&gt;20000,H1860&lt;=45000),H1860*V!$G$7,0)+IF(AND(I1860=1,H1860&gt;45000,H1860&lt;=50000),V!$G$7/5000*(50000-H1860)*H1860,0)</f>
        <v>0</v>
      </c>
      <c r="V1860" s="50">
        <f t="shared" ca="1" si="999"/>
        <v>22307.56</v>
      </c>
      <c r="W1860" s="51">
        <v>23399.15</v>
      </c>
      <c r="X1860" s="51">
        <v>0</v>
      </c>
      <c r="Y1860" s="52">
        <v>3417.17</v>
      </c>
      <c r="Z1860" s="52">
        <v>280046.87</v>
      </c>
      <c r="AA1860" s="52">
        <v>130053</v>
      </c>
      <c r="AB1860" s="138">
        <f t="shared" si="988"/>
        <v>129053</v>
      </c>
      <c r="AC1860" s="52">
        <v>272143.48954384396</v>
      </c>
      <c r="AD1860" s="138">
        <f t="shared" si="974"/>
        <v>0</v>
      </c>
      <c r="AE1860" s="138">
        <f t="shared" si="975"/>
        <v>5324</v>
      </c>
      <c r="AF1860" s="138">
        <f t="shared" si="976"/>
        <v>0</v>
      </c>
      <c r="AG1860" s="138">
        <f t="shared" si="977"/>
        <v>0</v>
      </c>
      <c r="AH1860" s="29"/>
      <c r="AI1860" s="29"/>
      <c r="AJ1860" s="15"/>
      <c r="AK1860" s="51">
        <f t="shared" ca="1" si="978"/>
        <v>4238825.8188406946</v>
      </c>
      <c r="AL1860" s="15">
        <f t="shared" ca="1" si="979"/>
        <v>4543168.5288406946</v>
      </c>
      <c r="AM1860" s="49">
        <f t="shared" ca="1" si="980"/>
        <v>23350.704148413519</v>
      </c>
      <c r="AN1860" s="49">
        <f t="shared" ca="1" si="981"/>
        <v>1589.265658572856</v>
      </c>
      <c r="AO1860" s="15"/>
      <c r="AP1860" s="49">
        <f t="shared" ca="1" si="982"/>
        <v>158361.49510775215</v>
      </c>
      <c r="AQ1860" s="15">
        <f t="shared" si="989"/>
        <v>272143.48954384396</v>
      </c>
      <c r="AR1860" s="15">
        <f t="shared" si="990"/>
        <v>0</v>
      </c>
      <c r="AS1860" s="15"/>
      <c r="AT1860" s="15"/>
      <c r="AU1860" s="51">
        <f t="shared" si="983"/>
        <v>64526.5</v>
      </c>
      <c r="AV1860" s="51">
        <f t="shared" ca="1" si="984"/>
        <v>37470.847517249444</v>
      </c>
      <c r="AW1860" s="51">
        <f t="shared" ca="1" si="991"/>
        <v>0</v>
      </c>
      <c r="AX1860" s="15">
        <f t="shared" ca="1" si="992"/>
        <v>0</v>
      </c>
      <c r="AY1860" s="51">
        <f t="shared" ca="1" si="993"/>
        <v>0</v>
      </c>
      <c r="AZ1860" s="52">
        <f t="shared" ca="1" si="985"/>
        <v>0</v>
      </c>
      <c r="BA1860" s="52">
        <f t="shared" ca="1" si="986"/>
        <v>0</v>
      </c>
      <c r="BB1860" s="52">
        <f t="shared" si="994"/>
        <v>0</v>
      </c>
      <c r="BC1860" s="39">
        <f t="shared" si="995"/>
        <v>0</v>
      </c>
      <c r="BD1860" s="51">
        <f t="shared" ca="1" si="996"/>
        <v>0</v>
      </c>
      <c r="BE1860" s="15">
        <f t="shared" ca="1" si="997"/>
        <v>260358.84262500159</v>
      </c>
      <c r="BF1860" s="15">
        <v>-57836.05</v>
      </c>
      <c r="BG1860" s="15">
        <f t="shared" ca="1" si="998"/>
        <v>4770631.2912726831</v>
      </c>
      <c r="BH1860" s="15"/>
      <c r="BI1860" s="15"/>
    </row>
    <row r="1861" spans="1:61" ht="11.25" x14ac:dyDescent="0.2">
      <c r="A1861" s="20">
        <v>70509</v>
      </c>
      <c r="B1861" s="20"/>
      <c r="C1861" s="20">
        <v>1</v>
      </c>
      <c r="D1861" s="20">
        <f t="shared" si="1000"/>
        <v>7</v>
      </c>
      <c r="E1861" s="47">
        <f t="shared" si="969"/>
        <v>4</v>
      </c>
      <c r="F1861" s="47">
        <f t="shared" si="970"/>
        <v>74</v>
      </c>
      <c r="G1861" s="21" t="s">
        <v>1941</v>
      </c>
      <c r="H1861" s="29">
        <v>2696</v>
      </c>
      <c r="I1861" s="48"/>
      <c r="J1861" s="29">
        <f t="shared" si="987"/>
        <v>4345.7910447761196</v>
      </c>
      <c r="K1861" s="125">
        <v>501802.75</v>
      </c>
      <c r="L1861" s="125">
        <v>780327.5</v>
      </c>
      <c r="M1861" s="125">
        <v>0</v>
      </c>
      <c r="N1861" s="126">
        <f t="shared" si="971"/>
        <v>665625.70500000007</v>
      </c>
      <c r="O1861" s="126">
        <f t="shared" ca="1" si="972"/>
        <v>815779.69305698189</v>
      </c>
      <c r="P1861" s="126">
        <f t="shared" ca="1" si="973"/>
        <v>45046</v>
      </c>
      <c r="Q1861" s="49">
        <f t="shared" si="1001"/>
        <v>1</v>
      </c>
      <c r="R1861" s="49">
        <f t="shared" si="1002"/>
        <v>0</v>
      </c>
      <c r="S1861" s="49">
        <f ca="1">OFFSET(V!$B$7,D1861,Q1861)*H1861</f>
        <v>11296.240000000002</v>
      </c>
      <c r="T1861" s="49">
        <f ca="1">IF(R1861&gt;0,OFFSET(V!$I$7,D1861,R1861)*IF(R1861=1,H1861-9300,IF(R1861=2,H1861-18000,IF(R1861=3,H1861-45000,0))),0)</f>
        <v>0</v>
      </c>
      <c r="U1861" s="49">
        <f>IF(AND(I1861=1,H1861&gt;20000,H1861&lt;=45000),H1861*V!$G$7,0)+IF(AND(I1861=1,H1861&gt;45000,H1861&lt;=50000),V!$G$7/5000*(50000-H1861)*H1861,0)</f>
        <v>0</v>
      </c>
      <c r="V1861" s="50">
        <f t="shared" ca="1" si="999"/>
        <v>11296.240000000002</v>
      </c>
      <c r="W1861" s="51">
        <v>12089.960000000001</v>
      </c>
      <c r="X1861" s="51">
        <v>0</v>
      </c>
      <c r="Y1861" s="52">
        <v>59.59</v>
      </c>
      <c r="Z1861" s="52">
        <v>494972.93</v>
      </c>
      <c r="AA1861" s="52">
        <v>693495</v>
      </c>
      <c r="AB1861" s="138">
        <f t="shared" si="988"/>
        <v>692495</v>
      </c>
      <c r="AC1861" s="52">
        <v>481003.98479704774</v>
      </c>
      <c r="AD1861" s="138">
        <f t="shared" si="974"/>
        <v>0</v>
      </c>
      <c r="AE1861" s="138">
        <f t="shared" si="975"/>
        <v>2696</v>
      </c>
      <c r="AF1861" s="138">
        <f t="shared" si="976"/>
        <v>0</v>
      </c>
      <c r="AG1861" s="138">
        <f t="shared" si="977"/>
        <v>0</v>
      </c>
      <c r="AH1861" s="29"/>
      <c r="AI1861" s="29"/>
      <c r="AJ1861" s="15"/>
      <c r="AK1861" s="51">
        <f t="shared" ca="1" si="978"/>
        <v>2146482.7963175266</v>
      </c>
      <c r="AL1861" s="15">
        <f t="shared" ca="1" si="979"/>
        <v>2214914.9963175268</v>
      </c>
      <c r="AM1861" s="49">
        <f t="shared" ca="1" si="980"/>
        <v>11824.473776131263</v>
      </c>
      <c r="AN1861" s="49">
        <f t="shared" ca="1" si="981"/>
        <v>27.714260804805289</v>
      </c>
      <c r="AO1861" s="15"/>
      <c r="AP1861" s="49">
        <f t="shared" ca="1" si="982"/>
        <v>279898.33713429736</v>
      </c>
      <c r="AQ1861" s="15">
        <f t="shared" si="989"/>
        <v>481003.98479704774</v>
      </c>
      <c r="AR1861" s="15">
        <f t="shared" si="990"/>
        <v>0</v>
      </c>
      <c r="AS1861" s="15"/>
      <c r="AT1861" s="15"/>
      <c r="AU1861" s="51">
        <f t="shared" si="983"/>
        <v>346247.5</v>
      </c>
      <c r="AV1861" s="51">
        <f t="shared" ca="1" si="984"/>
        <v>18974.719178532025</v>
      </c>
      <c r="AW1861" s="51">
        <f t="shared" ca="1" si="991"/>
        <v>0</v>
      </c>
      <c r="AX1861" s="15">
        <f t="shared" ca="1" si="992"/>
        <v>164116.57151578163</v>
      </c>
      <c r="AY1861" s="51">
        <f t="shared" ca="1" si="993"/>
        <v>-14894.942211130563</v>
      </c>
      <c r="AZ1861" s="52">
        <f t="shared" ca="1" si="985"/>
        <v>0</v>
      </c>
      <c r="BA1861" s="52">
        <f t="shared" ca="1" si="986"/>
        <v>0</v>
      </c>
      <c r="BB1861" s="52">
        <f t="shared" si="994"/>
        <v>0</v>
      </c>
      <c r="BC1861" s="39">
        <f t="shared" si="995"/>
        <v>0</v>
      </c>
      <c r="BD1861" s="51">
        <f t="shared" ca="1" si="996"/>
        <v>0</v>
      </c>
      <c r="BE1861" s="15">
        <f t="shared" ca="1" si="997"/>
        <v>630225.61410169885</v>
      </c>
      <c r="BF1861" s="15">
        <v>-34373.629999999997</v>
      </c>
      <c r="BG1861" s="15">
        <f t="shared" ca="1" si="998"/>
        <v>2822619.1684561623</v>
      </c>
      <c r="BH1861" s="15"/>
      <c r="BI1861" s="15"/>
    </row>
    <row r="1862" spans="1:61" ht="11.25" x14ac:dyDescent="0.2">
      <c r="A1862" s="20">
        <v>70510</v>
      </c>
      <c r="B1862" s="20"/>
      <c r="C1862" s="20">
        <v>1</v>
      </c>
      <c r="D1862" s="20">
        <f t="shared" si="1000"/>
        <v>7</v>
      </c>
      <c r="E1862" s="47">
        <f t="shared" si="969"/>
        <v>3</v>
      </c>
      <c r="F1862" s="47">
        <f t="shared" si="970"/>
        <v>73</v>
      </c>
      <c r="G1862" s="21" t="s">
        <v>1942</v>
      </c>
      <c r="H1862" s="29">
        <v>1461</v>
      </c>
      <c r="I1862" s="48"/>
      <c r="J1862" s="29">
        <f t="shared" si="987"/>
        <v>2355.0447761194032</v>
      </c>
      <c r="K1862" s="125">
        <v>94411.95</v>
      </c>
      <c r="L1862" s="125">
        <v>209654.01</v>
      </c>
      <c r="M1862" s="125">
        <v>0</v>
      </c>
      <c r="N1862" s="126">
        <f t="shared" si="971"/>
        <v>149741.6679</v>
      </c>
      <c r="O1862" s="126">
        <f t="shared" ca="1" si="972"/>
        <v>442082.3930104787</v>
      </c>
      <c r="P1862" s="126">
        <f t="shared" ca="1" si="973"/>
        <v>87702</v>
      </c>
      <c r="Q1862" s="49">
        <f t="shared" si="1001"/>
        <v>1</v>
      </c>
      <c r="R1862" s="49">
        <f t="shared" si="1002"/>
        <v>0</v>
      </c>
      <c r="S1862" s="49">
        <f ca="1">OFFSET(V!$B$7,D1862,Q1862)*H1862</f>
        <v>6121.59</v>
      </c>
      <c r="T1862" s="49">
        <f ca="1">IF(R1862&gt;0,OFFSET(V!$I$7,D1862,R1862)*IF(R1862=1,H1862-9300,IF(R1862=2,H1862-18000,IF(R1862=3,H1862-45000,0))),0)</f>
        <v>0</v>
      </c>
      <c r="U1862" s="49">
        <f>IF(AND(I1862=1,H1862&gt;20000,H1862&lt;=45000),H1862*V!$G$7,0)+IF(AND(I1862=1,H1862&gt;45000,H1862&lt;=50000),V!$G$7/5000*(50000-H1862)*H1862,0)</f>
        <v>0</v>
      </c>
      <c r="V1862" s="50">
        <f t="shared" ca="1" si="999"/>
        <v>6121.59</v>
      </c>
      <c r="W1862" s="51">
        <v>0</v>
      </c>
      <c r="X1862" s="51">
        <v>0</v>
      </c>
      <c r="Y1862" s="52">
        <v>20.71</v>
      </c>
      <c r="Z1862" s="52">
        <v>62019.58</v>
      </c>
      <c r="AA1862" s="52">
        <v>35824</v>
      </c>
      <c r="AB1862" s="138">
        <f t="shared" si="988"/>
        <v>34824</v>
      </c>
      <c r="AC1862" s="52">
        <v>60269.286070733782</v>
      </c>
      <c r="AD1862" s="138">
        <f t="shared" si="974"/>
        <v>0</v>
      </c>
      <c r="AE1862" s="138">
        <f t="shared" si="975"/>
        <v>1461</v>
      </c>
      <c r="AF1862" s="138">
        <f t="shared" si="976"/>
        <v>0</v>
      </c>
      <c r="AG1862" s="138">
        <f t="shared" si="977"/>
        <v>0</v>
      </c>
      <c r="AH1862" s="29"/>
      <c r="AI1862" s="29"/>
      <c r="AJ1862" s="15"/>
      <c r="AK1862" s="51">
        <f t="shared" ca="1" si="978"/>
        <v>1163208.9634346834</v>
      </c>
      <c r="AL1862" s="15">
        <f t="shared" ca="1" si="979"/>
        <v>1257032.5534346835</v>
      </c>
      <c r="AM1862" s="49">
        <f t="shared" ca="1" si="980"/>
        <v>6407.8472503441308</v>
      </c>
      <c r="AN1862" s="49">
        <f t="shared" ca="1" si="981"/>
        <v>9.6318567086342934</v>
      </c>
      <c r="AO1862" s="15"/>
      <c r="AP1862" s="49">
        <f t="shared" ca="1" si="982"/>
        <v>35070.962995425885</v>
      </c>
      <c r="AQ1862" s="15">
        <f t="shared" si="989"/>
        <v>60269.286070733782</v>
      </c>
      <c r="AR1862" s="15">
        <f t="shared" si="990"/>
        <v>0</v>
      </c>
      <c r="AS1862" s="15"/>
      <c r="AT1862" s="15"/>
      <c r="AU1862" s="51">
        <f t="shared" si="983"/>
        <v>17412</v>
      </c>
      <c r="AV1862" s="51">
        <f t="shared" ca="1" si="984"/>
        <v>10282.664955428518</v>
      </c>
      <c r="AW1862" s="51">
        <f t="shared" ca="1" si="991"/>
        <v>0</v>
      </c>
      <c r="AX1862" s="15">
        <f t="shared" ca="1" si="992"/>
        <v>2496.3418801206208</v>
      </c>
      <c r="AY1862" s="51">
        <f t="shared" ca="1" si="993"/>
        <v>-226.56376318491468</v>
      </c>
      <c r="AZ1862" s="52">
        <f t="shared" ca="1" si="985"/>
        <v>0</v>
      </c>
      <c r="BA1862" s="52">
        <f t="shared" ca="1" si="986"/>
        <v>0</v>
      </c>
      <c r="BB1862" s="52">
        <f t="shared" si="994"/>
        <v>0</v>
      </c>
      <c r="BC1862" s="39">
        <f t="shared" si="995"/>
        <v>0</v>
      </c>
      <c r="BD1862" s="51">
        <f t="shared" ca="1" si="996"/>
        <v>0</v>
      </c>
      <c r="BE1862" s="15">
        <f t="shared" ca="1" si="997"/>
        <v>62539.064187669486</v>
      </c>
      <c r="BF1862" s="15">
        <v>-15332.1</v>
      </c>
      <c r="BG1862" s="15">
        <f t="shared" ca="1" si="998"/>
        <v>1310656.9967294056</v>
      </c>
      <c r="BH1862" s="15"/>
      <c r="BI1862" s="15"/>
    </row>
    <row r="1863" spans="1:61" ht="11.25" x14ac:dyDescent="0.2">
      <c r="A1863" s="20">
        <v>70511</v>
      </c>
      <c r="B1863" s="20"/>
      <c r="C1863" s="20">
        <v>1</v>
      </c>
      <c r="D1863" s="20">
        <f t="shared" si="1000"/>
        <v>7</v>
      </c>
      <c r="E1863" s="47">
        <f t="shared" si="969"/>
        <v>5</v>
      </c>
      <c r="F1863" s="47">
        <f t="shared" si="970"/>
        <v>75</v>
      </c>
      <c r="G1863" s="21" t="s">
        <v>1943</v>
      </c>
      <c r="H1863" s="29">
        <v>5483</v>
      </c>
      <c r="I1863" s="48"/>
      <c r="J1863" s="29">
        <f t="shared" si="987"/>
        <v>8838.2686567164183</v>
      </c>
      <c r="K1863" s="125">
        <v>398253.39999999997</v>
      </c>
      <c r="L1863" s="125">
        <v>1601378.81</v>
      </c>
      <c r="M1863" s="125">
        <v>0</v>
      </c>
      <c r="N1863" s="126">
        <f t="shared" si="971"/>
        <v>911280.18390000006</v>
      </c>
      <c r="O1863" s="126">
        <f t="shared" ca="1" si="972"/>
        <v>1659094.976643706</v>
      </c>
      <c r="P1863" s="126">
        <f t="shared" ca="1" si="973"/>
        <v>224344</v>
      </c>
      <c r="Q1863" s="49">
        <f t="shared" si="1001"/>
        <v>1</v>
      </c>
      <c r="R1863" s="49">
        <f t="shared" si="1002"/>
        <v>0</v>
      </c>
      <c r="S1863" s="49">
        <f ca="1">OFFSET(V!$B$7,D1863,Q1863)*H1863</f>
        <v>22973.77</v>
      </c>
      <c r="T1863" s="49">
        <f ca="1">IF(R1863&gt;0,OFFSET(V!$I$7,D1863,R1863)*IF(R1863=1,H1863-9300,IF(R1863=2,H1863-18000,IF(R1863=3,H1863-45000,0))),0)</f>
        <v>0</v>
      </c>
      <c r="U1863" s="49">
        <f>IF(AND(I1863=1,H1863&gt;20000,H1863&lt;=45000),H1863*V!$G$7,0)+IF(AND(I1863=1,H1863&gt;45000,H1863&lt;=50000),V!$G$7/5000*(50000-H1863)*H1863,0)</f>
        <v>0</v>
      </c>
      <c r="V1863" s="50">
        <f t="shared" ca="1" si="999"/>
        <v>22973.77</v>
      </c>
      <c r="W1863" s="51">
        <v>26666.199999999997</v>
      </c>
      <c r="X1863" s="51">
        <v>0</v>
      </c>
      <c r="Y1863" s="52">
        <v>3454.16</v>
      </c>
      <c r="Z1863" s="52">
        <v>250290.26</v>
      </c>
      <c r="AA1863" s="52">
        <v>27294</v>
      </c>
      <c r="AB1863" s="138">
        <f t="shared" si="988"/>
        <v>26294</v>
      </c>
      <c r="AC1863" s="52">
        <v>243226.65972033894</v>
      </c>
      <c r="AD1863" s="138">
        <f t="shared" si="974"/>
        <v>0</v>
      </c>
      <c r="AE1863" s="138">
        <f t="shared" si="975"/>
        <v>5483</v>
      </c>
      <c r="AF1863" s="138">
        <f t="shared" si="976"/>
        <v>0</v>
      </c>
      <c r="AG1863" s="138">
        <f t="shared" si="977"/>
        <v>0</v>
      </c>
      <c r="AH1863" s="29"/>
      <c r="AI1863" s="29"/>
      <c r="AJ1863" s="15"/>
      <c r="AK1863" s="51">
        <f t="shared" ca="1" si="978"/>
        <v>4365417.3487422103</v>
      </c>
      <c r="AL1863" s="15">
        <f t="shared" ca="1" si="979"/>
        <v>4639401.31874221</v>
      </c>
      <c r="AM1863" s="49">
        <f t="shared" ca="1" si="980"/>
        <v>24048.067401531051</v>
      </c>
      <c r="AN1863" s="49">
        <f t="shared" ca="1" si="981"/>
        <v>1606.469056914352</v>
      </c>
      <c r="AO1863" s="15"/>
      <c r="AP1863" s="49">
        <f t="shared" ca="1" si="982"/>
        <v>141534.66448137062</v>
      </c>
      <c r="AQ1863" s="15">
        <f t="shared" si="989"/>
        <v>243226.65972033894</v>
      </c>
      <c r="AR1863" s="15">
        <f t="shared" si="990"/>
        <v>0</v>
      </c>
      <c r="AS1863" s="15"/>
      <c r="AT1863" s="15"/>
      <c r="AU1863" s="51">
        <f t="shared" si="983"/>
        <v>13147</v>
      </c>
      <c r="AV1863" s="51">
        <f t="shared" ca="1" si="984"/>
        <v>38589.905510345357</v>
      </c>
      <c r="AW1863" s="51">
        <f t="shared" ca="1" si="991"/>
        <v>25632.423756589036</v>
      </c>
      <c r="AX1863" s="15">
        <f t="shared" ca="1" si="992"/>
        <v>0</v>
      </c>
      <c r="AY1863" s="51">
        <f t="shared" ca="1" si="993"/>
        <v>0</v>
      </c>
      <c r="AZ1863" s="52">
        <f t="shared" ca="1" si="985"/>
        <v>0</v>
      </c>
      <c r="BA1863" s="52">
        <f t="shared" ca="1" si="986"/>
        <v>0</v>
      </c>
      <c r="BB1863" s="52">
        <f t="shared" si="994"/>
        <v>0</v>
      </c>
      <c r="BC1863" s="39">
        <f t="shared" si="995"/>
        <v>0</v>
      </c>
      <c r="BD1863" s="51">
        <f t="shared" ca="1" si="996"/>
        <v>0</v>
      </c>
      <c r="BE1863" s="15">
        <f t="shared" ca="1" si="997"/>
        <v>218903.99374830502</v>
      </c>
      <c r="BF1863" s="15">
        <v>-60185.88</v>
      </c>
      <c r="BG1863" s="15">
        <f t="shared" ca="1" si="998"/>
        <v>4823773.9689489612</v>
      </c>
      <c r="BH1863" s="15"/>
      <c r="BI1863" s="15"/>
    </row>
    <row r="1864" spans="1:61" ht="11.25" x14ac:dyDescent="0.2">
      <c r="A1864" s="20">
        <v>70512</v>
      </c>
      <c r="B1864" s="20"/>
      <c r="C1864" s="20">
        <v>1</v>
      </c>
      <c r="D1864" s="20">
        <f t="shared" si="1000"/>
        <v>7</v>
      </c>
      <c r="E1864" s="47">
        <f t="shared" si="969"/>
        <v>4</v>
      </c>
      <c r="F1864" s="47">
        <f t="shared" si="970"/>
        <v>74</v>
      </c>
      <c r="G1864" s="21" t="s">
        <v>1944</v>
      </c>
      <c r="H1864" s="29">
        <v>4683</v>
      </c>
      <c r="I1864" s="48"/>
      <c r="J1864" s="29">
        <f t="shared" si="987"/>
        <v>7548.7164179104475</v>
      </c>
      <c r="K1864" s="125">
        <v>361669.89999999997</v>
      </c>
      <c r="L1864" s="125">
        <v>1100698.78</v>
      </c>
      <c r="M1864" s="125">
        <v>0</v>
      </c>
      <c r="N1864" s="126">
        <f t="shared" si="971"/>
        <v>689674.85220000008</v>
      </c>
      <c r="O1864" s="126">
        <f t="shared" ca="1" si="972"/>
        <v>1417023.8511075096</v>
      </c>
      <c r="P1864" s="126">
        <f t="shared" ca="1" si="973"/>
        <v>218205</v>
      </c>
      <c r="Q1864" s="49">
        <f t="shared" si="1001"/>
        <v>1</v>
      </c>
      <c r="R1864" s="49">
        <f t="shared" si="1002"/>
        <v>0</v>
      </c>
      <c r="S1864" s="49">
        <f ca="1">OFFSET(V!$B$7,D1864,Q1864)*H1864</f>
        <v>19621.77</v>
      </c>
      <c r="T1864" s="49">
        <f ca="1">IF(R1864&gt;0,OFFSET(V!$I$7,D1864,R1864)*IF(R1864=1,H1864-9300,IF(R1864=2,H1864-18000,IF(R1864=3,H1864-45000,0))),0)</f>
        <v>0</v>
      </c>
      <c r="U1864" s="49">
        <f>IF(AND(I1864=1,H1864&gt;20000,H1864&lt;=45000),H1864*V!$G$7,0)+IF(AND(I1864=1,H1864&gt;45000,H1864&lt;=50000),V!$G$7/5000*(50000-H1864)*H1864,0)</f>
        <v>0</v>
      </c>
      <c r="V1864" s="50">
        <f t="shared" ca="1" si="999"/>
        <v>19621.77</v>
      </c>
      <c r="W1864" s="51">
        <v>21080.79</v>
      </c>
      <c r="X1864" s="51">
        <v>0</v>
      </c>
      <c r="Y1864" s="52">
        <v>1369.83</v>
      </c>
      <c r="Z1864" s="52">
        <v>250568.16</v>
      </c>
      <c r="AA1864" s="52">
        <v>210568</v>
      </c>
      <c r="AB1864" s="138">
        <f t="shared" si="988"/>
        <v>209568</v>
      </c>
      <c r="AC1864" s="52">
        <v>243496.7169280636</v>
      </c>
      <c r="AD1864" s="138">
        <f t="shared" si="974"/>
        <v>0</v>
      </c>
      <c r="AE1864" s="138">
        <f t="shared" si="975"/>
        <v>4683</v>
      </c>
      <c r="AF1864" s="138">
        <f t="shared" si="976"/>
        <v>0</v>
      </c>
      <c r="AG1864" s="138">
        <f t="shared" si="977"/>
        <v>0</v>
      </c>
      <c r="AH1864" s="29"/>
      <c r="AI1864" s="29"/>
      <c r="AJ1864" s="15"/>
      <c r="AK1864" s="51">
        <f t="shared" ca="1" si="978"/>
        <v>3728478.8335144571</v>
      </c>
      <c r="AL1864" s="15">
        <f t="shared" ca="1" si="979"/>
        <v>3987386.3935144572</v>
      </c>
      <c r="AM1864" s="49">
        <f t="shared" ca="1" si="980"/>
        <v>20539.321473895663</v>
      </c>
      <c r="AN1864" s="49">
        <f t="shared" ca="1" si="981"/>
        <v>637.08383752720965</v>
      </c>
      <c r="AO1864" s="15"/>
      <c r="AP1864" s="49">
        <f t="shared" ca="1" si="982"/>
        <v>141691.81195989964</v>
      </c>
      <c r="AQ1864" s="15">
        <f t="shared" si="989"/>
        <v>243496.7169280636</v>
      </c>
      <c r="AR1864" s="15">
        <f t="shared" si="990"/>
        <v>0</v>
      </c>
      <c r="AS1864" s="15"/>
      <c r="AT1864" s="15"/>
      <c r="AU1864" s="51">
        <f t="shared" si="983"/>
        <v>104784</v>
      </c>
      <c r="AV1864" s="51">
        <f t="shared" ca="1" si="984"/>
        <v>32959.42504193823</v>
      </c>
      <c r="AW1864" s="51">
        <f t="shared" ca="1" si="991"/>
        <v>0</v>
      </c>
      <c r="AX1864" s="15">
        <f t="shared" ca="1" si="992"/>
        <v>35938.520073774271</v>
      </c>
      <c r="AY1864" s="51">
        <f t="shared" ca="1" si="993"/>
        <v>-3261.7192444880448</v>
      </c>
      <c r="AZ1864" s="52">
        <f t="shared" ca="1" si="985"/>
        <v>0</v>
      </c>
      <c r="BA1864" s="52">
        <f t="shared" ca="1" si="986"/>
        <v>0</v>
      </c>
      <c r="BB1864" s="52">
        <f t="shared" si="994"/>
        <v>0</v>
      </c>
      <c r="BC1864" s="39">
        <f t="shared" si="995"/>
        <v>0</v>
      </c>
      <c r="BD1864" s="51">
        <f t="shared" ca="1" si="996"/>
        <v>0</v>
      </c>
      <c r="BE1864" s="15">
        <f t="shared" ca="1" si="997"/>
        <v>276173.51775734982</v>
      </c>
      <c r="BF1864" s="15">
        <v>-51214.15</v>
      </c>
      <c r="BG1864" s="15">
        <f t="shared" ca="1" si="998"/>
        <v>4233522.1665832298</v>
      </c>
      <c r="BH1864" s="15"/>
      <c r="BI1864" s="15"/>
    </row>
    <row r="1865" spans="1:61" ht="11.25" x14ac:dyDescent="0.2">
      <c r="A1865" s="20">
        <v>70513</v>
      </c>
      <c r="B1865" s="20"/>
      <c r="C1865" s="20">
        <v>1</v>
      </c>
      <c r="D1865" s="20">
        <f t="shared" si="1000"/>
        <v>7</v>
      </c>
      <c r="E1865" s="47">
        <f t="shared" si="969"/>
        <v>6</v>
      </c>
      <c r="F1865" s="47">
        <f t="shared" si="970"/>
        <v>76</v>
      </c>
      <c r="G1865" s="21" t="s">
        <v>1945</v>
      </c>
      <c r="H1865" s="29">
        <v>18123</v>
      </c>
      <c r="I1865" s="48"/>
      <c r="J1865" s="29">
        <f t="shared" si="987"/>
        <v>30614.999999999996</v>
      </c>
      <c r="K1865" s="125">
        <v>1251886.1500000001</v>
      </c>
      <c r="L1865" s="125">
        <v>7300251.3499999996</v>
      </c>
      <c r="M1865" s="125">
        <v>0</v>
      </c>
      <c r="N1865" s="126">
        <f t="shared" si="971"/>
        <v>3748456.0545000001</v>
      </c>
      <c r="O1865" s="126">
        <f t="shared" ca="1" si="972"/>
        <v>5746961.8409198336</v>
      </c>
      <c r="P1865" s="126">
        <f t="shared" ca="1" si="973"/>
        <v>599552</v>
      </c>
      <c r="Q1865" s="49">
        <f t="shared" si="1001"/>
        <v>2</v>
      </c>
      <c r="R1865" s="49">
        <f t="shared" si="1002"/>
        <v>2</v>
      </c>
      <c r="S1865" s="49">
        <f ca="1">OFFSET(V!$B$7,D1865,Q1865)*H1865</f>
        <v>1830060.54</v>
      </c>
      <c r="T1865" s="49">
        <f ca="1">IF(R1865&gt;0,OFFSET(V!$I$7,D1865,R1865)*IF(R1865=1,H1865-9300,IF(R1865=2,H1865-18000,IF(R1865=3,H1865-45000,0))),0)</f>
        <v>8130.2999999999993</v>
      </c>
      <c r="U1865" s="49">
        <f>IF(AND(I1865=1,H1865&gt;20000,H1865&lt;=45000),H1865*V!$G$7,0)+IF(AND(I1865=1,H1865&gt;45000,H1865&lt;=50000),V!$G$7/5000*(50000-H1865)*H1865,0)</f>
        <v>0</v>
      </c>
      <c r="V1865" s="50">
        <f t="shared" ca="1" si="999"/>
        <v>1838190.84</v>
      </c>
      <c r="W1865" s="51">
        <v>89082.2</v>
      </c>
      <c r="X1865" s="51">
        <v>0</v>
      </c>
      <c r="Y1865" s="52">
        <v>54334.45</v>
      </c>
      <c r="Z1865" s="52">
        <v>1088982.94</v>
      </c>
      <c r="AA1865" s="52">
        <v>141639</v>
      </c>
      <c r="AB1865" s="138">
        <f t="shared" si="988"/>
        <v>140639</v>
      </c>
      <c r="AC1865" s="52">
        <v>1058250.0613033613</v>
      </c>
      <c r="AD1865" s="138">
        <f t="shared" si="974"/>
        <v>1</v>
      </c>
      <c r="AE1865" s="138">
        <f t="shared" si="975"/>
        <v>0</v>
      </c>
      <c r="AF1865" s="138">
        <f t="shared" si="976"/>
        <v>18123</v>
      </c>
      <c r="AG1865" s="138">
        <f t="shared" si="977"/>
        <v>30614.999999999996</v>
      </c>
      <c r="AH1865" s="29"/>
      <c r="AI1865" s="29"/>
      <c r="AJ1865" s="15"/>
      <c r="AK1865" s="51">
        <f t="shared" ca="1" si="978"/>
        <v>15121429.017682202</v>
      </c>
      <c r="AL1865" s="15">
        <f t="shared" ca="1" si="979"/>
        <v>17648254.057682201</v>
      </c>
      <c r="AM1865" s="49">
        <f t="shared" ca="1" si="980"/>
        <v>79486.253058170216</v>
      </c>
      <c r="AN1865" s="49">
        <f t="shared" ca="1" si="981"/>
        <v>25269.996945555507</v>
      </c>
      <c r="AO1865" s="15"/>
      <c r="AP1865" s="49">
        <f t="shared" ca="1" si="982"/>
        <v>615800.37129226106</v>
      </c>
      <c r="AQ1865" s="15">
        <f t="shared" si="989"/>
        <v>0</v>
      </c>
      <c r="AR1865" s="15">
        <f t="shared" si="990"/>
        <v>1058250.0613033613</v>
      </c>
      <c r="AS1865" s="15"/>
      <c r="AT1865" s="15"/>
      <c r="AU1865" s="51">
        <f t="shared" si="983"/>
        <v>0</v>
      </c>
      <c r="AV1865" s="51">
        <f t="shared" ca="1" si="984"/>
        <v>0</v>
      </c>
      <c r="AW1865" s="51">
        <f t="shared" si="991"/>
        <v>0</v>
      </c>
      <c r="AX1865" s="15">
        <f t="shared" si="992"/>
        <v>0</v>
      </c>
      <c r="AY1865" s="51">
        <f t="shared" ca="1" si="993"/>
        <v>0</v>
      </c>
      <c r="AZ1865" s="52">
        <f t="shared" ca="1" si="985"/>
        <v>341609.59671664861</v>
      </c>
      <c r="BA1865" s="52">
        <f t="shared" ca="1" si="986"/>
        <v>279304.18361443747</v>
      </c>
      <c r="BB1865" s="52">
        <f t="shared" ca="1" si="994"/>
        <v>0</v>
      </c>
      <c r="BC1865" s="39">
        <f t="shared" ca="1" si="995"/>
        <v>178464.09031998576</v>
      </c>
      <c r="BD1865" s="51">
        <f t="shared" ca="1" si="996"/>
        <v>0</v>
      </c>
      <c r="BE1865" s="15">
        <f t="shared" ca="1" si="997"/>
        <v>1236714.1516233471</v>
      </c>
      <c r="BF1865" s="15">
        <v>-229542.74</v>
      </c>
      <c r="BG1865" s="15">
        <f t="shared" ca="1" si="998"/>
        <v>18760181.719309274</v>
      </c>
      <c r="BH1865" s="15"/>
      <c r="BI1865" s="15"/>
    </row>
    <row r="1866" spans="1:61" ht="11.25" x14ac:dyDescent="0.2">
      <c r="A1866" s="20">
        <v>70514</v>
      </c>
      <c r="B1866" s="20"/>
      <c r="C1866" s="20">
        <v>1</v>
      </c>
      <c r="D1866" s="20">
        <f t="shared" si="1000"/>
        <v>7</v>
      </c>
      <c r="E1866" s="47">
        <f t="shared" si="969"/>
        <v>4</v>
      </c>
      <c r="F1866" s="47">
        <f t="shared" si="970"/>
        <v>74</v>
      </c>
      <c r="G1866" s="21" t="s">
        <v>1946</v>
      </c>
      <c r="H1866" s="29">
        <v>4088</v>
      </c>
      <c r="I1866" s="48"/>
      <c r="J1866" s="29">
        <f t="shared" si="987"/>
        <v>6589.6119402985078</v>
      </c>
      <c r="K1866" s="125">
        <v>540132.30000000005</v>
      </c>
      <c r="L1866" s="125">
        <v>6621890.2000000002</v>
      </c>
      <c r="M1866" s="125">
        <v>0</v>
      </c>
      <c r="N1866" s="126">
        <f t="shared" si="971"/>
        <v>2971432.4340000004</v>
      </c>
      <c r="O1866" s="126">
        <f t="shared" ca="1" si="972"/>
        <v>1236983.4514899636</v>
      </c>
      <c r="P1866" s="126">
        <f t="shared" ca="1" si="973"/>
        <v>0</v>
      </c>
      <c r="Q1866" s="49">
        <f t="shared" si="1001"/>
        <v>1</v>
      </c>
      <c r="R1866" s="49">
        <f t="shared" si="1002"/>
        <v>0</v>
      </c>
      <c r="S1866" s="49">
        <f ca="1">OFFSET(V!$B$7,D1866,Q1866)*H1866</f>
        <v>17128.72</v>
      </c>
      <c r="T1866" s="49">
        <f ca="1">IF(R1866&gt;0,OFFSET(V!$I$7,D1866,R1866)*IF(R1866=1,H1866-9300,IF(R1866=2,H1866-18000,IF(R1866=3,H1866-45000,0))),0)</f>
        <v>0</v>
      </c>
      <c r="U1866" s="49">
        <f>IF(AND(I1866=1,H1866&gt;20000,H1866&lt;=45000),H1866*V!$G$7,0)+IF(AND(I1866=1,H1866&gt;45000,H1866&lt;=50000),V!$G$7/5000*(50000-H1866)*H1866,0)</f>
        <v>0</v>
      </c>
      <c r="V1866" s="50">
        <f t="shared" ca="1" si="999"/>
        <v>17128.72</v>
      </c>
      <c r="W1866" s="51">
        <v>17799.64</v>
      </c>
      <c r="X1866" s="51">
        <v>0</v>
      </c>
      <c r="Y1866" s="52">
        <v>3948.48</v>
      </c>
      <c r="Z1866" s="52">
        <v>225031.29</v>
      </c>
      <c r="AA1866" s="52">
        <v>5559</v>
      </c>
      <c r="AB1866" s="138">
        <f t="shared" si="988"/>
        <v>4559</v>
      </c>
      <c r="AC1866" s="52">
        <v>218680.53914386802</v>
      </c>
      <c r="AD1866" s="138">
        <f t="shared" si="974"/>
        <v>0</v>
      </c>
      <c r="AE1866" s="138">
        <f t="shared" si="975"/>
        <v>4088</v>
      </c>
      <c r="AF1866" s="138">
        <f t="shared" si="976"/>
        <v>0</v>
      </c>
      <c r="AG1866" s="138">
        <f t="shared" si="977"/>
        <v>0</v>
      </c>
      <c r="AH1866" s="29"/>
      <c r="AI1866" s="29"/>
      <c r="AJ1866" s="15"/>
      <c r="AK1866" s="51">
        <f t="shared" ca="1" si="978"/>
        <v>3254755.8128138166</v>
      </c>
      <c r="AL1866" s="15">
        <f t="shared" ca="1" si="979"/>
        <v>3289684.1728138169</v>
      </c>
      <c r="AM1866" s="49">
        <f t="shared" ca="1" si="980"/>
        <v>17929.691690216841</v>
      </c>
      <c r="AN1866" s="49">
        <f t="shared" ca="1" si="981"/>
        <v>1836.368593766699</v>
      </c>
      <c r="AO1866" s="15"/>
      <c r="AP1866" s="49">
        <f t="shared" ca="1" si="982"/>
        <v>127251.16881479931</v>
      </c>
      <c r="AQ1866" s="15">
        <f t="shared" si="989"/>
        <v>218680.53914386802</v>
      </c>
      <c r="AR1866" s="15">
        <f t="shared" si="990"/>
        <v>0</v>
      </c>
      <c r="AS1866" s="15"/>
      <c r="AT1866" s="15"/>
      <c r="AU1866" s="51">
        <f t="shared" si="983"/>
        <v>2279.5</v>
      </c>
      <c r="AV1866" s="51">
        <f t="shared" ca="1" si="984"/>
        <v>28771.755193560428</v>
      </c>
      <c r="AW1866" s="51">
        <f t="shared" ca="1" si="991"/>
        <v>38510.06122112149</v>
      </c>
      <c r="AX1866" s="15">
        <f t="shared" ca="1" si="992"/>
        <v>0</v>
      </c>
      <c r="AY1866" s="51">
        <f t="shared" ca="1" si="993"/>
        <v>0</v>
      </c>
      <c r="AZ1866" s="52">
        <f t="shared" ca="1" si="985"/>
        <v>0</v>
      </c>
      <c r="BA1866" s="52">
        <f t="shared" ca="1" si="986"/>
        <v>0</v>
      </c>
      <c r="BB1866" s="52">
        <f t="shared" si="994"/>
        <v>0</v>
      </c>
      <c r="BC1866" s="39">
        <f t="shared" si="995"/>
        <v>0</v>
      </c>
      <c r="BD1866" s="51">
        <f t="shared" ca="1" si="996"/>
        <v>0</v>
      </c>
      <c r="BE1866" s="15">
        <f t="shared" ca="1" si="997"/>
        <v>196812.48522948122</v>
      </c>
      <c r="BF1866" s="15">
        <v>-69427.66</v>
      </c>
      <c r="BG1866" s="15">
        <f t="shared" ca="1" si="998"/>
        <v>3436835.0583272814</v>
      </c>
      <c r="BH1866" s="15"/>
      <c r="BI1866" s="15"/>
    </row>
    <row r="1867" spans="1:61" ht="11.25" x14ac:dyDescent="0.2">
      <c r="A1867" s="20">
        <v>70515</v>
      </c>
      <c r="B1867" s="20"/>
      <c r="C1867" s="20">
        <v>1</v>
      </c>
      <c r="D1867" s="20">
        <f t="shared" si="1000"/>
        <v>7</v>
      </c>
      <c r="E1867" s="47">
        <f t="shared" si="969"/>
        <v>4</v>
      </c>
      <c r="F1867" s="47">
        <f t="shared" si="970"/>
        <v>74</v>
      </c>
      <c r="G1867" s="21" t="s">
        <v>1947</v>
      </c>
      <c r="H1867" s="29">
        <v>3820</v>
      </c>
      <c r="I1867" s="48"/>
      <c r="J1867" s="29">
        <f t="shared" si="987"/>
        <v>6157.6119402985078</v>
      </c>
      <c r="K1867" s="125">
        <v>339719.60000000009</v>
      </c>
      <c r="L1867" s="125">
        <v>2326825.7000000002</v>
      </c>
      <c r="M1867" s="125">
        <v>0</v>
      </c>
      <c r="N1867" s="126">
        <f t="shared" si="971"/>
        <v>1152060.1350000002</v>
      </c>
      <c r="O1867" s="126">
        <f t="shared" ca="1" si="972"/>
        <v>1155889.6244353377</v>
      </c>
      <c r="P1867" s="126">
        <f t="shared" ca="1" si="973"/>
        <v>1149</v>
      </c>
      <c r="Q1867" s="49">
        <f t="shared" si="1001"/>
        <v>1</v>
      </c>
      <c r="R1867" s="49">
        <f t="shared" si="1002"/>
        <v>0</v>
      </c>
      <c r="S1867" s="49">
        <f ca="1">OFFSET(V!$B$7,D1867,Q1867)*H1867</f>
        <v>16005.800000000001</v>
      </c>
      <c r="T1867" s="49">
        <f ca="1">IF(R1867&gt;0,OFFSET(V!$I$7,D1867,R1867)*IF(R1867=1,H1867-9300,IF(R1867=2,H1867-18000,IF(R1867=3,H1867-45000,0))),0)</f>
        <v>0</v>
      </c>
      <c r="U1867" s="49">
        <f>IF(AND(I1867=1,H1867&gt;20000,H1867&lt;=45000),H1867*V!$G$7,0)+IF(AND(I1867=1,H1867&gt;45000,H1867&lt;=50000),V!$G$7/5000*(50000-H1867)*H1867,0)</f>
        <v>0</v>
      </c>
      <c r="V1867" s="50">
        <f t="shared" ca="1" si="999"/>
        <v>16005.800000000001</v>
      </c>
      <c r="W1867" s="51">
        <v>17387.7</v>
      </c>
      <c r="X1867" s="51">
        <v>0</v>
      </c>
      <c r="Y1867" s="52">
        <v>183.5</v>
      </c>
      <c r="Z1867" s="52">
        <v>98723.36</v>
      </c>
      <c r="AA1867" s="52">
        <v>20393</v>
      </c>
      <c r="AB1867" s="138">
        <f t="shared" si="988"/>
        <v>19393</v>
      </c>
      <c r="AC1867" s="52">
        <v>95937.225400495081</v>
      </c>
      <c r="AD1867" s="138">
        <f t="shared" si="974"/>
        <v>0</v>
      </c>
      <c r="AE1867" s="138">
        <f t="shared" si="975"/>
        <v>3820</v>
      </c>
      <c r="AF1867" s="138">
        <f t="shared" si="976"/>
        <v>0</v>
      </c>
      <c r="AG1867" s="138">
        <f t="shared" si="977"/>
        <v>0</v>
      </c>
      <c r="AH1867" s="29"/>
      <c r="AI1867" s="29"/>
      <c r="AJ1867" s="15"/>
      <c r="AK1867" s="51">
        <f t="shared" ca="1" si="978"/>
        <v>3041381.4102125191</v>
      </c>
      <c r="AL1867" s="15">
        <f t="shared" ca="1" si="979"/>
        <v>3075923.9102125191</v>
      </c>
      <c r="AM1867" s="49">
        <f t="shared" ca="1" si="980"/>
        <v>16754.261804458987</v>
      </c>
      <c r="AN1867" s="49">
        <f t="shared" ca="1" si="981"/>
        <v>85.342622213152723</v>
      </c>
      <c r="AO1867" s="15"/>
      <c r="AP1867" s="49">
        <f t="shared" ca="1" si="982"/>
        <v>55826.293975936438</v>
      </c>
      <c r="AQ1867" s="15">
        <f t="shared" si="989"/>
        <v>95937.225400495081</v>
      </c>
      <c r="AR1867" s="15">
        <f t="shared" si="990"/>
        <v>0</v>
      </c>
      <c r="AS1867" s="15"/>
      <c r="AT1867" s="15"/>
      <c r="AU1867" s="51">
        <f t="shared" si="983"/>
        <v>9696.5</v>
      </c>
      <c r="AV1867" s="51">
        <f t="shared" ca="1" si="984"/>
        <v>26885.54423664404</v>
      </c>
      <c r="AW1867" s="51">
        <f t="shared" ca="1" si="991"/>
        <v>0</v>
      </c>
      <c r="AX1867" s="15">
        <f t="shared" ca="1" si="992"/>
        <v>0</v>
      </c>
      <c r="AY1867" s="51">
        <f t="shared" ca="1" si="993"/>
        <v>0</v>
      </c>
      <c r="AZ1867" s="52">
        <f t="shared" ca="1" si="985"/>
        <v>0</v>
      </c>
      <c r="BA1867" s="52">
        <f t="shared" ca="1" si="986"/>
        <v>0</v>
      </c>
      <c r="BB1867" s="52">
        <f t="shared" si="994"/>
        <v>0</v>
      </c>
      <c r="BC1867" s="39">
        <f t="shared" si="995"/>
        <v>0</v>
      </c>
      <c r="BD1867" s="51">
        <f t="shared" ca="1" si="996"/>
        <v>0</v>
      </c>
      <c r="BE1867" s="15">
        <f t="shared" ca="1" si="997"/>
        <v>92408.338212580478</v>
      </c>
      <c r="BF1867" s="15">
        <v>-46143.95</v>
      </c>
      <c r="BG1867" s="15">
        <f t="shared" ca="1" si="998"/>
        <v>3139027.9028517716</v>
      </c>
      <c r="BH1867" s="15"/>
      <c r="BI1867" s="15"/>
    </row>
    <row r="1868" spans="1:61" ht="11.25" x14ac:dyDescent="0.2">
      <c r="A1868" s="20">
        <v>70516</v>
      </c>
      <c r="B1868" s="20"/>
      <c r="C1868" s="20">
        <v>1</v>
      </c>
      <c r="D1868" s="20">
        <f t="shared" si="1000"/>
        <v>7</v>
      </c>
      <c r="E1868" s="47">
        <f t="shared" si="969"/>
        <v>1</v>
      </c>
      <c r="F1868" s="47">
        <f t="shared" si="970"/>
        <v>71</v>
      </c>
      <c r="G1868" s="21" t="s">
        <v>1948</v>
      </c>
      <c r="H1868" s="29">
        <v>331</v>
      </c>
      <c r="I1868" s="48"/>
      <c r="J1868" s="29">
        <f t="shared" si="987"/>
        <v>533.55223880597009</v>
      </c>
      <c r="K1868" s="125">
        <v>22738.449999999997</v>
      </c>
      <c r="L1868" s="125">
        <v>52079.58</v>
      </c>
      <c r="M1868" s="125">
        <v>0</v>
      </c>
      <c r="N1868" s="126">
        <f t="shared" si="971"/>
        <v>36682.720199999996</v>
      </c>
      <c r="O1868" s="126">
        <f t="shared" ca="1" si="972"/>
        <v>100156.92819060125</v>
      </c>
      <c r="P1868" s="126">
        <f t="shared" ca="1" si="973"/>
        <v>19042</v>
      </c>
      <c r="Q1868" s="49">
        <f t="shared" si="1001"/>
        <v>1</v>
      </c>
      <c r="R1868" s="49">
        <f t="shared" si="1002"/>
        <v>0</v>
      </c>
      <c r="S1868" s="49">
        <f ca="1">OFFSET(V!$B$7,D1868,Q1868)*H1868</f>
        <v>1386.89</v>
      </c>
      <c r="T1868" s="49">
        <f ca="1">IF(R1868&gt;0,OFFSET(V!$I$7,D1868,R1868)*IF(R1868=1,H1868-9300,IF(R1868=2,H1868-18000,IF(R1868=3,H1868-45000,0))),0)</f>
        <v>0</v>
      </c>
      <c r="U1868" s="49">
        <f>IF(AND(I1868=1,H1868&gt;20000,H1868&lt;=45000),H1868*V!$G$7,0)+IF(AND(I1868=1,H1868&gt;45000,H1868&lt;=50000),V!$G$7/5000*(50000-H1868)*H1868,0)</f>
        <v>0</v>
      </c>
      <c r="V1868" s="50">
        <f t="shared" ca="1" si="999"/>
        <v>1386.89</v>
      </c>
      <c r="W1868" s="51">
        <v>0</v>
      </c>
      <c r="X1868" s="51">
        <v>0</v>
      </c>
      <c r="Y1868" s="52">
        <v>0</v>
      </c>
      <c r="Z1868" s="52">
        <v>17255.07</v>
      </c>
      <c r="AA1868" s="52">
        <v>18894</v>
      </c>
      <c r="AB1868" s="138">
        <f t="shared" si="988"/>
        <v>17894</v>
      </c>
      <c r="AC1868" s="52">
        <v>16768.103718221508</v>
      </c>
      <c r="AD1868" s="138">
        <f t="shared" si="974"/>
        <v>0</v>
      </c>
      <c r="AE1868" s="138">
        <f t="shared" si="975"/>
        <v>331</v>
      </c>
      <c r="AF1868" s="138">
        <f t="shared" si="976"/>
        <v>0</v>
      </c>
      <c r="AG1868" s="138">
        <f t="shared" si="977"/>
        <v>0</v>
      </c>
      <c r="AH1868" s="29"/>
      <c r="AI1868" s="29"/>
      <c r="AJ1868" s="15"/>
      <c r="AK1868" s="51">
        <f t="shared" ca="1" si="978"/>
        <v>263533.31067548267</v>
      </c>
      <c r="AL1868" s="15">
        <f t="shared" ca="1" si="979"/>
        <v>283962.20067548269</v>
      </c>
      <c r="AM1868" s="49">
        <f t="shared" ca="1" si="980"/>
        <v>1451.7436275591424</v>
      </c>
      <c r="AN1868" s="49">
        <f t="shared" ca="1" si="981"/>
        <v>0</v>
      </c>
      <c r="AO1868" s="15"/>
      <c r="AP1868" s="49">
        <f t="shared" ca="1" si="982"/>
        <v>9757.4334017335059</v>
      </c>
      <c r="AQ1868" s="15">
        <f t="shared" si="989"/>
        <v>16768.103718221508</v>
      </c>
      <c r="AR1868" s="15">
        <f t="shared" si="990"/>
        <v>0</v>
      </c>
      <c r="AS1868" s="15"/>
      <c r="AT1868" s="15"/>
      <c r="AU1868" s="51">
        <f t="shared" si="983"/>
        <v>8947</v>
      </c>
      <c r="AV1868" s="51">
        <f t="shared" ca="1" si="984"/>
        <v>2329.6112938034494</v>
      </c>
      <c r="AW1868" s="51">
        <f t="shared" ca="1" si="991"/>
        <v>0</v>
      </c>
      <c r="AX1868" s="15">
        <f t="shared" ca="1" si="992"/>
        <v>4265.9409773154475</v>
      </c>
      <c r="AY1868" s="51">
        <f t="shared" ca="1" si="993"/>
        <v>-387.16958163543683</v>
      </c>
      <c r="AZ1868" s="52">
        <f t="shared" ca="1" si="985"/>
        <v>0</v>
      </c>
      <c r="BA1868" s="52">
        <f t="shared" ca="1" si="986"/>
        <v>0</v>
      </c>
      <c r="BB1868" s="52">
        <f t="shared" si="994"/>
        <v>0</v>
      </c>
      <c r="BC1868" s="39">
        <f t="shared" si="995"/>
        <v>0</v>
      </c>
      <c r="BD1868" s="51">
        <f t="shared" ca="1" si="996"/>
        <v>0</v>
      </c>
      <c r="BE1868" s="15">
        <f t="shared" ca="1" si="997"/>
        <v>20646.875113901518</v>
      </c>
      <c r="BF1868" s="15">
        <v>-3464.16</v>
      </c>
      <c r="BG1868" s="15">
        <f t="shared" ca="1" si="998"/>
        <v>302596.65941694338</v>
      </c>
      <c r="BH1868" s="15"/>
      <c r="BI1868" s="15"/>
    </row>
    <row r="1869" spans="1:61" ht="11.25" x14ac:dyDescent="0.2">
      <c r="A1869" s="20">
        <v>70517</v>
      </c>
      <c r="B1869" s="20"/>
      <c r="C1869" s="20">
        <v>1</v>
      </c>
      <c r="D1869" s="20">
        <f t="shared" si="1000"/>
        <v>7</v>
      </c>
      <c r="E1869" s="47">
        <f t="shared" si="969"/>
        <v>4</v>
      </c>
      <c r="F1869" s="47">
        <f t="shared" si="970"/>
        <v>74</v>
      </c>
      <c r="G1869" s="21" t="s">
        <v>1949</v>
      </c>
      <c r="H1869" s="29">
        <v>3155</v>
      </c>
      <c r="I1869" s="48"/>
      <c r="J1869" s="29">
        <f t="shared" si="987"/>
        <v>5085.6716417910447</v>
      </c>
      <c r="K1869" s="125">
        <v>173189.35</v>
      </c>
      <c r="L1869" s="125">
        <v>444440.7</v>
      </c>
      <c r="M1869" s="125">
        <v>0</v>
      </c>
      <c r="N1869" s="126">
        <f t="shared" si="971"/>
        <v>298028.20500000002</v>
      </c>
      <c r="O1869" s="126">
        <f t="shared" ca="1" si="972"/>
        <v>954668.00133337453</v>
      </c>
      <c r="P1869" s="126">
        <f t="shared" ca="1" si="973"/>
        <v>196992</v>
      </c>
      <c r="Q1869" s="49">
        <f t="shared" si="1001"/>
        <v>1</v>
      </c>
      <c r="R1869" s="49">
        <f t="shared" si="1002"/>
        <v>0</v>
      </c>
      <c r="S1869" s="49">
        <f ca="1">OFFSET(V!$B$7,D1869,Q1869)*H1869</f>
        <v>13219.45</v>
      </c>
      <c r="T1869" s="49">
        <f ca="1">IF(R1869&gt;0,OFFSET(V!$I$7,D1869,R1869)*IF(R1869=1,H1869-9300,IF(R1869=2,H1869-18000,IF(R1869=3,H1869-45000,0))),0)</f>
        <v>0</v>
      </c>
      <c r="U1869" s="49">
        <f>IF(AND(I1869=1,H1869&gt;20000,H1869&lt;=45000),H1869*V!$G$7,0)+IF(AND(I1869=1,H1869&gt;45000,H1869&lt;=50000),V!$G$7/5000*(50000-H1869)*H1869,0)</f>
        <v>0</v>
      </c>
      <c r="V1869" s="50">
        <f t="shared" ca="1" si="999"/>
        <v>13219.45</v>
      </c>
      <c r="W1869" s="51">
        <v>13047.960000000001</v>
      </c>
      <c r="X1869" s="51">
        <v>0</v>
      </c>
      <c r="Y1869" s="52">
        <v>85.15</v>
      </c>
      <c r="Z1869" s="52">
        <v>93385.83</v>
      </c>
      <c r="AA1869" s="52">
        <v>52869</v>
      </c>
      <c r="AB1869" s="138">
        <f t="shared" si="988"/>
        <v>51869</v>
      </c>
      <c r="AC1869" s="52">
        <v>90750.329222205517</v>
      </c>
      <c r="AD1869" s="138">
        <f t="shared" si="974"/>
        <v>0</v>
      </c>
      <c r="AE1869" s="138">
        <f t="shared" si="975"/>
        <v>3155</v>
      </c>
      <c r="AF1869" s="138">
        <f t="shared" si="976"/>
        <v>0</v>
      </c>
      <c r="AG1869" s="138">
        <f t="shared" si="977"/>
        <v>0</v>
      </c>
      <c r="AH1869" s="29"/>
      <c r="AI1869" s="29"/>
      <c r="AJ1869" s="15"/>
      <c r="AK1869" s="51">
        <f t="shared" ca="1" si="978"/>
        <v>2511926.2694294495</v>
      </c>
      <c r="AL1869" s="15">
        <f t="shared" ca="1" si="979"/>
        <v>2735185.6794294496</v>
      </c>
      <c r="AM1869" s="49">
        <f t="shared" ca="1" si="980"/>
        <v>13837.616752112068</v>
      </c>
      <c r="AN1869" s="49">
        <f t="shared" ca="1" si="981"/>
        <v>39.601767201362151</v>
      </c>
      <c r="AO1869" s="15"/>
      <c r="AP1869" s="49">
        <f t="shared" ca="1" si="982"/>
        <v>52808.016246274688</v>
      </c>
      <c r="AQ1869" s="15">
        <f t="shared" si="989"/>
        <v>90750.329222205517</v>
      </c>
      <c r="AR1869" s="15">
        <f t="shared" si="990"/>
        <v>0</v>
      </c>
      <c r="AS1869" s="15"/>
      <c r="AT1869" s="15"/>
      <c r="AU1869" s="51">
        <f t="shared" si="983"/>
        <v>25934.5</v>
      </c>
      <c r="AV1869" s="51">
        <f t="shared" ca="1" si="984"/>
        <v>22205.207347280615</v>
      </c>
      <c r="AW1869" s="51">
        <f t="shared" ca="1" si="991"/>
        <v>0</v>
      </c>
      <c r="AX1869" s="15">
        <f t="shared" ca="1" si="992"/>
        <v>10197.394371349787</v>
      </c>
      <c r="AY1869" s="51">
        <f t="shared" ca="1" si="993"/>
        <v>-925.49825080130483</v>
      </c>
      <c r="AZ1869" s="52">
        <f t="shared" ca="1" si="985"/>
        <v>0</v>
      </c>
      <c r="BA1869" s="52">
        <f t="shared" ca="1" si="986"/>
        <v>0</v>
      </c>
      <c r="BB1869" s="52">
        <f t="shared" si="994"/>
        <v>0</v>
      </c>
      <c r="BC1869" s="39">
        <f t="shared" si="995"/>
        <v>0</v>
      </c>
      <c r="BD1869" s="51">
        <f t="shared" ca="1" si="996"/>
        <v>0</v>
      </c>
      <c r="BE1869" s="15">
        <f t="shared" ca="1" si="997"/>
        <v>100022.225342754</v>
      </c>
      <c r="BF1869" s="15">
        <v>-31966.23</v>
      </c>
      <c r="BG1869" s="15">
        <f t="shared" ca="1" si="998"/>
        <v>2817118.8932915172</v>
      </c>
      <c r="BH1869" s="15"/>
      <c r="BI1869" s="15"/>
    </row>
    <row r="1870" spans="1:61" ht="11.25" x14ac:dyDescent="0.2">
      <c r="A1870" s="20">
        <v>70518</v>
      </c>
      <c r="B1870" s="20"/>
      <c r="C1870" s="20">
        <v>1</v>
      </c>
      <c r="D1870" s="20">
        <f t="shared" si="1000"/>
        <v>7</v>
      </c>
      <c r="E1870" s="47">
        <f t="shared" si="969"/>
        <v>4</v>
      </c>
      <c r="F1870" s="47">
        <f t="shared" si="970"/>
        <v>74</v>
      </c>
      <c r="G1870" s="21" t="s">
        <v>1950</v>
      </c>
      <c r="H1870" s="29">
        <v>2660</v>
      </c>
      <c r="I1870" s="48"/>
      <c r="J1870" s="29">
        <f t="shared" si="987"/>
        <v>4287.7611940298511</v>
      </c>
      <c r="K1870" s="125">
        <v>187610.3</v>
      </c>
      <c r="L1870" s="125">
        <v>585260.56999999995</v>
      </c>
      <c r="M1870" s="125">
        <v>0</v>
      </c>
      <c r="N1870" s="126">
        <f t="shared" si="971"/>
        <v>363331.03830000001</v>
      </c>
      <c r="O1870" s="126">
        <f t="shared" ca="1" si="972"/>
        <v>804886.49240785313</v>
      </c>
      <c r="P1870" s="126">
        <f t="shared" ca="1" si="973"/>
        <v>132467</v>
      </c>
      <c r="Q1870" s="49">
        <f t="shared" si="1001"/>
        <v>1</v>
      </c>
      <c r="R1870" s="49">
        <f t="shared" si="1002"/>
        <v>0</v>
      </c>
      <c r="S1870" s="49">
        <f ca="1">OFFSET(V!$B$7,D1870,Q1870)*H1870</f>
        <v>11145.400000000001</v>
      </c>
      <c r="T1870" s="49">
        <f ca="1">IF(R1870&gt;0,OFFSET(V!$I$7,D1870,R1870)*IF(R1870=1,H1870-9300,IF(R1870=2,H1870-18000,IF(R1870=3,H1870-45000,0))),0)</f>
        <v>0</v>
      </c>
      <c r="U1870" s="49">
        <f>IF(AND(I1870=1,H1870&gt;20000,H1870&lt;=45000),H1870*V!$G$7,0)+IF(AND(I1870=1,H1870&gt;45000,H1870&lt;=50000),V!$G$7/5000*(50000-H1870)*H1870,0)</f>
        <v>0</v>
      </c>
      <c r="V1870" s="50">
        <f t="shared" ca="1" si="999"/>
        <v>11145.400000000001</v>
      </c>
      <c r="W1870" s="51">
        <v>11663.65</v>
      </c>
      <c r="X1870" s="51">
        <v>0</v>
      </c>
      <c r="Y1870" s="52">
        <v>1498.88</v>
      </c>
      <c r="Z1870" s="52">
        <v>107270.34</v>
      </c>
      <c r="AA1870" s="52">
        <v>21907</v>
      </c>
      <c r="AB1870" s="138">
        <f t="shared" si="988"/>
        <v>20907</v>
      </c>
      <c r="AC1870" s="52">
        <v>104242.99565338682</v>
      </c>
      <c r="AD1870" s="138">
        <f t="shared" si="974"/>
        <v>0</v>
      </c>
      <c r="AE1870" s="138">
        <f t="shared" si="975"/>
        <v>2660</v>
      </c>
      <c r="AF1870" s="138">
        <f t="shared" si="976"/>
        <v>0</v>
      </c>
      <c r="AG1870" s="138">
        <f t="shared" si="977"/>
        <v>0</v>
      </c>
      <c r="AH1870" s="29"/>
      <c r="AI1870" s="29"/>
      <c r="AJ1870" s="15"/>
      <c r="AK1870" s="51">
        <f t="shared" ca="1" si="978"/>
        <v>2117820.5631322777</v>
      </c>
      <c r="AL1870" s="15">
        <f t="shared" ca="1" si="979"/>
        <v>2273096.6131322775</v>
      </c>
      <c r="AM1870" s="49">
        <f t="shared" ca="1" si="980"/>
        <v>11666.58020938767</v>
      </c>
      <c r="AN1870" s="49">
        <f t="shared" ca="1" si="981"/>
        <v>697.10272252234529</v>
      </c>
      <c r="AO1870" s="15"/>
      <c r="AP1870" s="49">
        <f t="shared" ca="1" si="982"/>
        <v>60659.458265385758</v>
      </c>
      <c r="AQ1870" s="15">
        <f t="shared" si="989"/>
        <v>104242.99565338682</v>
      </c>
      <c r="AR1870" s="15">
        <f t="shared" si="990"/>
        <v>0</v>
      </c>
      <c r="AS1870" s="15"/>
      <c r="AT1870" s="15"/>
      <c r="AU1870" s="51">
        <f t="shared" si="983"/>
        <v>10453.5</v>
      </c>
      <c r="AV1870" s="51">
        <f t="shared" ca="1" si="984"/>
        <v>18721.347557453704</v>
      </c>
      <c r="AW1870" s="51">
        <f t="shared" ca="1" si="991"/>
        <v>3984.390265208669</v>
      </c>
      <c r="AX1870" s="15">
        <f t="shared" ca="1" si="992"/>
        <v>0</v>
      </c>
      <c r="AY1870" s="51">
        <f t="shared" ca="1" si="993"/>
        <v>0</v>
      </c>
      <c r="AZ1870" s="52">
        <f t="shared" ca="1" si="985"/>
        <v>0</v>
      </c>
      <c r="BA1870" s="52">
        <f t="shared" ca="1" si="986"/>
        <v>0</v>
      </c>
      <c r="BB1870" s="52">
        <f t="shared" si="994"/>
        <v>0</v>
      </c>
      <c r="BC1870" s="39">
        <f t="shared" si="995"/>
        <v>0</v>
      </c>
      <c r="BD1870" s="51">
        <f t="shared" ca="1" si="996"/>
        <v>0</v>
      </c>
      <c r="BE1870" s="15">
        <f t="shared" ca="1" si="997"/>
        <v>93818.696088048135</v>
      </c>
      <c r="BF1870" s="15">
        <v>-28764.03</v>
      </c>
      <c r="BG1870" s="15">
        <f t="shared" ca="1" si="998"/>
        <v>2350514.9621522357</v>
      </c>
      <c r="BH1870" s="15"/>
      <c r="BI1870" s="15"/>
    </row>
    <row r="1871" spans="1:61" ht="11.25" x14ac:dyDescent="0.2">
      <c r="A1871" s="20">
        <v>70519</v>
      </c>
      <c r="B1871" s="20"/>
      <c r="C1871" s="20">
        <v>1</v>
      </c>
      <c r="D1871" s="20">
        <f t="shared" si="1000"/>
        <v>7</v>
      </c>
      <c r="E1871" s="47">
        <f t="shared" si="969"/>
        <v>2</v>
      </c>
      <c r="F1871" s="47">
        <f t="shared" si="970"/>
        <v>72</v>
      </c>
      <c r="G1871" s="21" t="s">
        <v>1951</v>
      </c>
      <c r="H1871" s="29">
        <v>680</v>
      </c>
      <c r="I1871" s="48"/>
      <c r="J1871" s="29">
        <f t="shared" si="987"/>
        <v>1096.1194029850747</v>
      </c>
      <c r="K1871" s="125">
        <v>42815.200000000004</v>
      </c>
      <c r="L1871" s="125">
        <v>14087.5</v>
      </c>
      <c r="M1871" s="125">
        <v>0</v>
      </c>
      <c r="N1871" s="126">
        <f t="shared" si="971"/>
        <v>36321.069000000003</v>
      </c>
      <c r="O1871" s="126">
        <f t="shared" ca="1" si="972"/>
        <v>205760.45670576693</v>
      </c>
      <c r="P1871" s="126">
        <f t="shared" ca="1" si="973"/>
        <v>50832</v>
      </c>
      <c r="Q1871" s="49">
        <f t="shared" si="1001"/>
        <v>1</v>
      </c>
      <c r="R1871" s="49">
        <f t="shared" si="1002"/>
        <v>0</v>
      </c>
      <c r="S1871" s="49">
        <f ca="1">OFFSET(V!$B$7,D1871,Q1871)*H1871</f>
        <v>2849.2000000000003</v>
      </c>
      <c r="T1871" s="49">
        <f ca="1">IF(R1871&gt;0,OFFSET(V!$I$7,D1871,R1871)*IF(R1871=1,H1871-9300,IF(R1871=2,H1871-18000,IF(R1871=3,H1871-45000,0))),0)</f>
        <v>0</v>
      </c>
      <c r="U1871" s="49">
        <f>IF(AND(I1871=1,H1871&gt;20000,H1871&lt;=45000),H1871*V!$G$7,0)+IF(AND(I1871=1,H1871&gt;45000,H1871&lt;=50000),V!$G$7/5000*(50000-H1871)*H1871,0)</f>
        <v>0</v>
      </c>
      <c r="V1871" s="50">
        <f t="shared" ca="1" si="999"/>
        <v>2849.2000000000003</v>
      </c>
      <c r="W1871" s="51">
        <v>0</v>
      </c>
      <c r="X1871" s="51">
        <v>0</v>
      </c>
      <c r="Y1871" s="52">
        <v>0</v>
      </c>
      <c r="Z1871" s="52">
        <v>17406.52</v>
      </c>
      <c r="AA1871" s="52">
        <v>2603</v>
      </c>
      <c r="AB1871" s="138">
        <f t="shared" si="988"/>
        <v>1603</v>
      </c>
      <c r="AC1871" s="52">
        <v>16915.279551650448</v>
      </c>
      <c r="AD1871" s="138">
        <f t="shared" si="974"/>
        <v>0</v>
      </c>
      <c r="AE1871" s="138">
        <f t="shared" si="975"/>
        <v>680</v>
      </c>
      <c r="AF1871" s="138">
        <f t="shared" si="976"/>
        <v>0</v>
      </c>
      <c r="AG1871" s="138">
        <f t="shared" si="977"/>
        <v>0</v>
      </c>
      <c r="AH1871" s="29"/>
      <c r="AI1871" s="29"/>
      <c r="AJ1871" s="15"/>
      <c r="AK1871" s="51">
        <f t="shared" ca="1" si="978"/>
        <v>541397.7379435898</v>
      </c>
      <c r="AL1871" s="15">
        <f t="shared" ca="1" si="979"/>
        <v>595078.93794358976</v>
      </c>
      <c r="AM1871" s="49">
        <f t="shared" ca="1" si="980"/>
        <v>2982.4340384900811</v>
      </c>
      <c r="AN1871" s="49">
        <f t="shared" ca="1" si="981"/>
        <v>0</v>
      </c>
      <c r="AO1871" s="15"/>
      <c r="AP1871" s="49">
        <f t="shared" ca="1" si="982"/>
        <v>9843.0756673802152</v>
      </c>
      <c r="AQ1871" s="15">
        <f t="shared" si="989"/>
        <v>16915.279551650448</v>
      </c>
      <c r="AR1871" s="15">
        <f t="shared" si="990"/>
        <v>0</v>
      </c>
      <c r="AS1871" s="15"/>
      <c r="AT1871" s="15"/>
      <c r="AU1871" s="51">
        <f t="shared" si="983"/>
        <v>801.5</v>
      </c>
      <c r="AV1871" s="51">
        <f t="shared" ca="1" si="984"/>
        <v>4785.908398146059</v>
      </c>
      <c r="AW1871" s="51">
        <f t="shared" ca="1" si="991"/>
        <v>0</v>
      </c>
      <c r="AX1871" s="15">
        <f t="shared" ca="1" si="992"/>
        <v>0</v>
      </c>
      <c r="AY1871" s="51">
        <f t="shared" ca="1" si="993"/>
        <v>0</v>
      </c>
      <c r="AZ1871" s="52">
        <f t="shared" ca="1" si="985"/>
        <v>0</v>
      </c>
      <c r="BA1871" s="52">
        <f t="shared" ca="1" si="986"/>
        <v>0</v>
      </c>
      <c r="BB1871" s="52">
        <f t="shared" si="994"/>
        <v>0</v>
      </c>
      <c r="BC1871" s="39">
        <f t="shared" si="995"/>
        <v>0</v>
      </c>
      <c r="BD1871" s="51">
        <f t="shared" ca="1" si="996"/>
        <v>0</v>
      </c>
      <c r="BE1871" s="15">
        <f t="shared" ca="1" si="997"/>
        <v>15430.484065526274</v>
      </c>
      <c r="BF1871" s="15">
        <v>-6735.33</v>
      </c>
      <c r="BG1871" s="15">
        <f t="shared" ca="1" si="998"/>
        <v>606756.52604760614</v>
      </c>
      <c r="BH1871" s="15"/>
      <c r="BI1871" s="15"/>
    </row>
    <row r="1872" spans="1:61" ht="11.25" x14ac:dyDescent="0.2">
      <c r="A1872" s="20">
        <v>70520</v>
      </c>
      <c r="B1872" s="20"/>
      <c r="C1872" s="20">
        <v>1</v>
      </c>
      <c r="D1872" s="20">
        <f t="shared" si="1000"/>
        <v>7</v>
      </c>
      <c r="E1872" s="47">
        <f t="shared" si="969"/>
        <v>3</v>
      </c>
      <c r="F1872" s="47">
        <f t="shared" si="970"/>
        <v>73</v>
      </c>
      <c r="G1872" s="21" t="s">
        <v>1952</v>
      </c>
      <c r="H1872" s="29">
        <v>2281</v>
      </c>
      <c r="I1872" s="48"/>
      <c r="J1872" s="29">
        <f t="shared" si="987"/>
        <v>3676.8358208955224</v>
      </c>
      <c r="K1872" s="125">
        <v>163650.9</v>
      </c>
      <c r="L1872" s="125">
        <v>1317841.1000000001</v>
      </c>
      <c r="M1872" s="125">
        <v>0</v>
      </c>
      <c r="N1872" s="126">
        <f t="shared" si="971"/>
        <v>631786.67700000003</v>
      </c>
      <c r="O1872" s="126">
        <f t="shared" ca="1" si="972"/>
        <v>690205.29668507993</v>
      </c>
      <c r="P1872" s="126">
        <f t="shared" ca="1" si="973"/>
        <v>17526</v>
      </c>
      <c r="Q1872" s="49">
        <f t="shared" si="1001"/>
        <v>1</v>
      </c>
      <c r="R1872" s="49">
        <f t="shared" si="1002"/>
        <v>0</v>
      </c>
      <c r="S1872" s="49">
        <f ca="1">OFFSET(V!$B$7,D1872,Q1872)*H1872</f>
        <v>9557.3900000000012</v>
      </c>
      <c r="T1872" s="49">
        <f ca="1">IF(R1872&gt;0,OFFSET(V!$I$7,D1872,R1872)*IF(R1872=1,H1872-9300,IF(R1872=2,H1872-18000,IF(R1872=3,H1872-45000,0))),0)</f>
        <v>0</v>
      </c>
      <c r="U1872" s="49">
        <f>IF(AND(I1872=1,H1872&gt;20000,H1872&lt;=45000),H1872*V!$G$7,0)+IF(AND(I1872=1,H1872&gt;45000,H1872&lt;=50000),V!$G$7/5000*(50000-H1872)*H1872,0)</f>
        <v>0</v>
      </c>
      <c r="V1872" s="50">
        <f t="shared" ca="1" si="999"/>
        <v>9557.3900000000012</v>
      </c>
      <c r="W1872" s="51">
        <v>9656.64</v>
      </c>
      <c r="X1872" s="51">
        <v>0</v>
      </c>
      <c r="Y1872" s="52">
        <v>0</v>
      </c>
      <c r="Z1872" s="52">
        <v>41210.080000000002</v>
      </c>
      <c r="AA1872" s="52">
        <v>65551</v>
      </c>
      <c r="AB1872" s="138">
        <f t="shared" si="988"/>
        <v>64551</v>
      </c>
      <c r="AC1872" s="52">
        <v>40047.064177439206</v>
      </c>
      <c r="AD1872" s="138">
        <f t="shared" si="974"/>
        <v>0</v>
      </c>
      <c r="AE1872" s="138">
        <f t="shared" si="975"/>
        <v>2281</v>
      </c>
      <c r="AF1872" s="138">
        <f t="shared" si="976"/>
        <v>0</v>
      </c>
      <c r="AG1872" s="138">
        <f t="shared" si="977"/>
        <v>0</v>
      </c>
      <c r="AH1872" s="29"/>
      <c r="AI1872" s="29"/>
      <c r="AJ1872" s="15"/>
      <c r="AK1872" s="51">
        <f t="shared" ca="1" si="978"/>
        <v>1816070.9415431297</v>
      </c>
      <c r="AL1872" s="15">
        <f t="shared" ca="1" si="979"/>
        <v>1852810.9715431295</v>
      </c>
      <c r="AM1872" s="49">
        <f t="shared" ca="1" si="980"/>
        <v>10004.311826170406</v>
      </c>
      <c r="AN1872" s="49">
        <f t="shared" ca="1" si="981"/>
        <v>0</v>
      </c>
      <c r="AO1872" s="15"/>
      <c r="AP1872" s="49">
        <f t="shared" ca="1" si="982"/>
        <v>23303.563015398369</v>
      </c>
      <c r="AQ1872" s="15">
        <f t="shared" si="989"/>
        <v>40047.064177439206</v>
      </c>
      <c r="AR1872" s="15">
        <f t="shared" si="990"/>
        <v>0</v>
      </c>
      <c r="AS1872" s="15"/>
      <c r="AT1872" s="15"/>
      <c r="AU1872" s="51">
        <f t="shared" si="983"/>
        <v>32275.5</v>
      </c>
      <c r="AV1872" s="51">
        <f t="shared" ca="1" si="984"/>
        <v>16053.907435545825</v>
      </c>
      <c r="AW1872" s="51">
        <f t="shared" ca="1" si="991"/>
        <v>0</v>
      </c>
      <c r="AX1872" s="15">
        <f t="shared" ca="1" si="992"/>
        <v>31585.906273504988</v>
      </c>
      <c r="AY1872" s="51">
        <f t="shared" ca="1" si="993"/>
        <v>-2866.6833841627149</v>
      </c>
      <c r="AZ1872" s="52">
        <f t="shared" ca="1" si="985"/>
        <v>0</v>
      </c>
      <c r="BA1872" s="52">
        <f t="shared" ca="1" si="986"/>
        <v>0</v>
      </c>
      <c r="BB1872" s="52">
        <f t="shared" si="994"/>
        <v>0</v>
      </c>
      <c r="BC1872" s="39">
        <f t="shared" si="995"/>
        <v>0</v>
      </c>
      <c r="BD1872" s="51">
        <f t="shared" ca="1" si="996"/>
        <v>0</v>
      </c>
      <c r="BE1872" s="15">
        <f t="shared" ca="1" si="997"/>
        <v>68766.287066781486</v>
      </c>
      <c r="BF1872" s="15">
        <v>-27540.080000000002</v>
      </c>
      <c r="BG1872" s="15">
        <f t="shared" ca="1" si="998"/>
        <v>1904041.4904360813</v>
      </c>
      <c r="BH1872" s="15"/>
      <c r="BI1872" s="15"/>
    </row>
    <row r="1873" spans="1:61" ht="11.25" x14ac:dyDescent="0.2">
      <c r="A1873" s="20">
        <v>70521</v>
      </c>
      <c r="B1873" s="20"/>
      <c r="C1873" s="20">
        <v>1</v>
      </c>
      <c r="D1873" s="20">
        <f t="shared" si="1000"/>
        <v>7</v>
      </c>
      <c r="E1873" s="47">
        <f t="shared" si="969"/>
        <v>1</v>
      </c>
      <c r="F1873" s="47">
        <f t="shared" si="970"/>
        <v>71</v>
      </c>
      <c r="G1873" s="21" t="s">
        <v>1953</v>
      </c>
      <c r="H1873" s="29">
        <v>402</v>
      </c>
      <c r="I1873" s="48"/>
      <c r="J1873" s="29">
        <f t="shared" si="987"/>
        <v>648</v>
      </c>
      <c r="K1873" s="125">
        <v>21135.5</v>
      </c>
      <c r="L1873" s="125">
        <v>196506.88</v>
      </c>
      <c r="M1873" s="125">
        <v>0</v>
      </c>
      <c r="N1873" s="126">
        <f t="shared" si="971"/>
        <v>91855.243199999997</v>
      </c>
      <c r="O1873" s="126">
        <f t="shared" ca="1" si="972"/>
        <v>121640.74058193869</v>
      </c>
      <c r="P1873" s="126">
        <f t="shared" ca="1" si="973"/>
        <v>8936</v>
      </c>
      <c r="Q1873" s="49">
        <f t="shared" si="1001"/>
        <v>1</v>
      </c>
      <c r="R1873" s="49">
        <f t="shared" si="1002"/>
        <v>0</v>
      </c>
      <c r="S1873" s="49">
        <f ca="1">OFFSET(V!$B$7,D1873,Q1873)*H1873</f>
        <v>1684.38</v>
      </c>
      <c r="T1873" s="49">
        <f ca="1">IF(R1873&gt;0,OFFSET(V!$I$7,D1873,R1873)*IF(R1873=1,H1873-9300,IF(R1873=2,H1873-18000,IF(R1873=3,H1873-45000,0))),0)</f>
        <v>0</v>
      </c>
      <c r="U1873" s="49">
        <f>IF(AND(I1873=1,H1873&gt;20000,H1873&lt;=45000),H1873*V!$G$7,0)+IF(AND(I1873=1,H1873&gt;45000,H1873&lt;=50000),V!$G$7/5000*(50000-H1873)*H1873,0)</f>
        <v>0</v>
      </c>
      <c r="V1873" s="50">
        <f t="shared" ca="1" si="999"/>
        <v>1684.38</v>
      </c>
      <c r="W1873" s="51">
        <v>0</v>
      </c>
      <c r="X1873" s="51">
        <v>0</v>
      </c>
      <c r="Y1873" s="52">
        <v>3160.74</v>
      </c>
      <c r="Z1873" s="52">
        <v>87562.55</v>
      </c>
      <c r="AA1873" s="52">
        <v>2358</v>
      </c>
      <c r="AB1873" s="138">
        <f t="shared" si="988"/>
        <v>1358</v>
      </c>
      <c r="AC1873" s="52">
        <v>85091.391702957844</v>
      </c>
      <c r="AD1873" s="138">
        <f t="shared" si="974"/>
        <v>0</v>
      </c>
      <c r="AE1873" s="138">
        <f t="shared" si="975"/>
        <v>402</v>
      </c>
      <c r="AF1873" s="138">
        <f t="shared" si="976"/>
        <v>0</v>
      </c>
      <c r="AG1873" s="138">
        <f t="shared" si="977"/>
        <v>0</v>
      </c>
      <c r="AH1873" s="29"/>
      <c r="AI1873" s="29"/>
      <c r="AJ1873" s="15"/>
      <c r="AK1873" s="51">
        <f t="shared" ca="1" si="978"/>
        <v>320061.60390194575</v>
      </c>
      <c r="AL1873" s="15">
        <f t="shared" ca="1" si="979"/>
        <v>330681.98390194576</v>
      </c>
      <c r="AM1873" s="49">
        <f t="shared" ca="1" si="980"/>
        <v>1763.1448286367834</v>
      </c>
      <c r="AN1873" s="49">
        <f t="shared" ca="1" si="981"/>
        <v>1470.0045762070861</v>
      </c>
      <c r="AO1873" s="15"/>
      <c r="AP1873" s="49">
        <f t="shared" ca="1" si="982"/>
        <v>49515.055581400731</v>
      </c>
      <c r="AQ1873" s="15">
        <f t="shared" si="989"/>
        <v>85091.391702957844</v>
      </c>
      <c r="AR1873" s="15">
        <f t="shared" si="990"/>
        <v>0</v>
      </c>
      <c r="AS1873" s="15"/>
      <c r="AT1873" s="15"/>
      <c r="AU1873" s="51">
        <f t="shared" si="983"/>
        <v>679</v>
      </c>
      <c r="AV1873" s="51">
        <f t="shared" ca="1" si="984"/>
        <v>2829.3164353745819</v>
      </c>
      <c r="AW1873" s="51">
        <f t="shared" ca="1" si="991"/>
        <v>23558.88051588674</v>
      </c>
      <c r="AX1873" s="15">
        <f t="shared" ca="1" si="992"/>
        <v>0</v>
      </c>
      <c r="AY1873" s="51">
        <f t="shared" ca="1" si="993"/>
        <v>0</v>
      </c>
      <c r="AZ1873" s="52">
        <f t="shared" ca="1" si="985"/>
        <v>0</v>
      </c>
      <c r="BA1873" s="52">
        <f t="shared" ca="1" si="986"/>
        <v>0</v>
      </c>
      <c r="BB1873" s="52">
        <f t="shared" si="994"/>
        <v>0</v>
      </c>
      <c r="BC1873" s="39">
        <f t="shared" si="995"/>
        <v>0</v>
      </c>
      <c r="BD1873" s="51">
        <f t="shared" ca="1" si="996"/>
        <v>0</v>
      </c>
      <c r="BE1873" s="15">
        <f t="shared" ca="1" si="997"/>
        <v>76582.252532662053</v>
      </c>
      <c r="BF1873" s="15">
        <v>-5053.76</v>
      </c>
      <c r="BG1873" s="15">
        <f t="shared" ca="1" si="998"/>
        <v>405443.62583945168</v>
      </c>
      <c r="BH1873" s="15"/>
      <c r="BI1873" s="15"/>
    </row>
    <row r="1874" spans="1:61" ht="11.25" x14ac:dyDescent="0.2">
      <c r="A1874" s="20">
        <v>70522</v>
      </c>
      <c r="B1874" s="20"/>
      <c r="C1874" s="20">
        <v>1</v>
      </c>
      <c r="D1874" s="20">
        <f t="shared" si="1000"/>
        <v>7</v>
      </c>
      <c r="E1874" s="47">
        <f t="shared" ref="E1874:E1937" si="1003">IF(H1874&lt;=500,1,IF(H1874&lt;=1000,2,IF(H1874&lt;=2500,3,IF(H1874&lt;=5000,4,IF(H1874&lt;=10000,5,IF(H1874&lt;=20000,6,IF(H1874&lt;=50000,7,8)))))))</f>
        <v>4</v>
      </c>
      <c r="F1874" s="47">
        <f t="shared" ref="F1874:F1937" si="1004">D1874*10+E1874</f>
        <v>74</v>
      </c>
      <c r="G1874" s="21" t="s">
        <v>1954</v>
      </c>
      <c r="H1874" s="29">
        <v>2711</v>
      </c>
      <c r="I1874" s="48"/>
      <c r="J1874" s="29">
        <f t="shared" si="987"/>
        <v>4369.9701492537315</v>
      </c>
      <c r="K1874" s="125">
        <v>239422.90000000002</v>
      </c>
      <c r="L1874" s="125">
        <v>329007.45</v>
      </c>
      <c r="M1874" s="125">
        <v>0</v>
      </c>
      <c r="N1874" s="126">
        <f t="shared" si="971"/>
        <v>300697.39350000001</v>
      </c>
      <c r="O1874" s="126">
        <f t="shared" ca="1" si="972"/>
        <v>820318.52666078554</v>
      </c>
      <c r="P1874" s="126">
        <f t="shared" ca="1" si="973"/>
        <v>155886</v>
      </c>
      <c r="Q1874" s="49">
        <f t="shared" si="1001"/>
        <v>1</v>
      </c>
      <c r="R1874" s="49">
        <f t="shared" si="1002"/>
        <v>0</v>
      </c>
      <c r="S1874" s="49">
        <f ca="1">OFFSET(V!$B$7,D1874,Q1874)*H1874</f>
        <v>11359.090000000002</v>
      </c>
      <c r="T1874" s="49">
        <f ca="1">IF(R1874&gt;0,OFFSET(V!$I$7,D1874,R1874)*IF(R1874=1,H1874-9300,IF(R1874=2,H1874-18000,IF(R1874=3,H1874-45000,0))),0)</f>
        <v>0</v>
      </c>
      <c r="U1874" s="49">
        <f>IF(AND(I1874=1,H1874&gt;20000,H1874&lt;=45000),H1874*V!$G$7,0)+IF(AND(I1874=1,H1874&gt;45000,H1874&lt;=50000),V!$G$7/5000*(50000-H1874)*H1874,0)</f>
        <v>0</v>
      </c>
      <c r="V1874" s="50">
        <f t="shared" ca="1" si="999"/>
        <v>11359.090000000002</v>
      </c>
      <c r="W1874" s="51">
        <v>12621.65</v>
      </c>
      <c r="X1874" s="51">
        <v>0</v>
      </c>
      <c r="Y1874" s="52">
        <v>0</v>
      </c>
      <c r="Z1874" s="52">
        <v>232152.93</v>
      </c>
      <c r="AA1874" s="52">
        <v>179106</v>
      </c>
      <c r="AB1874" s="138">
        <f t="shared" si="988"/>
        <v>178106</v>
      </c>
      <c r="AC1874" s="52">
        <v>225601.19482152307</v>
      </c>
      <c r="AD1874" s="138">
        <f t="shared" si="974"/>
        <v>0</v>
      </c>
      <c r="AE1874" s="138">
        <f t="shared" si="975"/>
        <v>2711</v>
      </c>
      <c r="AF1874" s="138">
        <f t="shared" si="976"/>
        <v>0</v>
      </c>
      <c r="AG1874" s="138">
        <f t="shared" si="977"/>
        <v>0</v>
      </c>
      <c r="AH1874" s="29"/>
      <c r="AI1874" s="29"/>
      <c r="AJ1874" s="15"/>
      <c r="AK1874" s="51">
        <f t="shared" ca="1" si="978"/>
        <v>2158425.3934780471</v>
      </c>
      <c r="AL1874" s="15">
        <f t="shared" ca="1" si="979"/>
        <v>2338292.1334780469</v>
      </c>
      <c r="AM1874" s="49">
        <f t="shared" ca="1" si="980"/>
        <v>11890.262762274428</v>
      </c>
      <c r="AN1874" s="49">
        <f t="shared" ca="1" si="981"/>
        <v>0</v>
      </c>
      <c r="AO1874" s="15"/>
      <c r="AP1874" s="49">
        <f t="shared" ca="1" si="982"/>
        <v>131278.32883276048</v>
      </c>
      <c r="AQ1874" s="15">
        <f t="shared" si="989"/>
        <v>225601.19482152307</v>
      </c>
      <c r="AR1874" s="15">
        <f t="shared" si="990"/>
        <v>0</v>
      </c>
      <c r="AS1874" s="15"/>
      <c r="AT1874" s="15"/>
      <c r="AU1874" s="51">
        <f t="shared" si="983"/>
        <v>89053</v>
      </c>
      <c r="AV1874" s="51">
        <f t="shared" ca="1" si="984"/>
        <v>19080.290687314657</v>
      </c>
      <c r="AW1874" s="51">
        <f t="shared" ca="1" si="991"/>
        <v>0</v>
      </c>
      <c r="AX1874" s="15">
        <f t="shared" ca="1" si="992"/>
        <v>13810.424698552088</v>
      </c>
      <c r="AY1874" s="51">
        <f t="shared" ca="1" si="993"/>
        <v>-1253.4107670919916</v>
      </c>
      <c r="AZ1874" s="52">
        <f t="shared" ca="1" si="985"/>
        <v>0</v>
      </c>
      <c r="BA1874" s="52">
        <f t="shared" ca="1" si="986"/>
        <v>0</v>
      </c>
      <c r="BB1874" s="52">
        <f t="shared" si="994"/>
        <v>0</v>
      </c>
      <c r="BC1874" s="39">
        <f t="shared" si="995"/>
        <v>0</v>
      </c>
      <c r="BD1874" s="51">
        <f t="shared" ca="1" si="996"/>
        <v>0</v>
      </c>
      <c r="BE1874" s="15">
        <f t="shared" ca="1" si="997"/>
        <v>238158.20875298316</v>
      </c>
      <c r="BF1874" s="15">
        <v>-29462.02</v>
      </c>
      <c r="BG1874" s="15">
        <f t="shared" ca="1" si="998"/>
        <v>2558878.5849933047</v>
      </c>
      <c r="BH1874" s="15"/>
      <c r="BI1874" s="15"/>
    </row>
    <row r="1875" spans="1:61" ht="11.25" x14ac:dyDescent="0.2">
      <c r="A1875" s="20">
        <v>70523</v>
      </c>
      <c r="B1875" s="20"/>
      <c r="C1875" s="20">
        <v>1</v>
      </c>
      <c r="D1875" s="20">
        <f t="shared" si="1000"/>
        <v>7</v>
      </c>
      <c r="E1875" s="47">
        <f t="shared" si="1003"/>
        <v>1</v>
      </c>
      <c r="F1875" s="47">
        <f t="shared" si="1004"/>
        <v>71</v>
      </c>
      <c r="G1875" s="21" t="s">
        <v>1955</v>
      </c>
      <c r="H1875" s="29">
        <v>471</v>
      </c>
      <c r="I1875" s="48"/>
      <c r="J1875" s="29">
        <f t="shared" si="987"/>
        <v>759.22388059701495</v>
      </c>
      <c r="K1875" s="125">
        <v>28973.25</v>
      </c>
      <c r="L1875" s="125">
        <v>8771.64</v>
      </c>
      <c r="M1875" s="125">
        <v>0</v>
      </c>
      <c r="N1875" s="126">
        <f t="shared" si="971"/>
        <v>24281.679599999996</v>
      </c>
      <c r="O1875" s="126">
        <f t="shared" ca="1" si="972"/>
        <v>142519.37515943564</v>
      </c>
      <c r="P1875" s="126">
        <f t="shared" ca="1" si="973"/>
        <v>35471</v>
      </c>
      <c r="Q1875" s="49">
        <f t="shared" si="1001"/>
        <v>1</v>
      </c>
      <c r="R1875" s="49">
        <f t="shared" si="1002"/>
        <v>0</v>
      </c>
      <c r="S1875" s="49">
        <f ca="1">OFFSET(V!$B$7,D1875,Q1875)*H1875</f>
        <v>1973.4900000000002</v>
      </c>
      <c r="T1875" s="49">
        <f ca="1">IF(R1875&gt;0,OFFSET(V!$I$7,D1875,R1875)*IF(R1875=1,H1875-9300,IF(R1875=2,H1875-18000,IF(R1875=3,H1875-45000,0))),0)</f>
        <v>0</v>
      </c>
      <c r="U1875" s="49">
        <f>IF(AND(I1875=1,H1875&gt;20000,H1875&lt;=45000),H1875*V!$G$7,0)+IF(AND(I1875=1,H1875&gt;45000,H1875&lt;=50000),V!$G$7/5000*(50000-H1875)*H1875,0)</f>
        <v>0</v>
      </c>
      <c r="V1875" s="50">
        <f t="shared" ca="1" si="999"/>
        <v>1973.4900000000002</v>
      </c>
      <c r="W1875" s="51">
        <v>0</v>
      </c>
      <c r="X1875" s="51">
        <v>0</v>
      </c>
      <c r="Y1875" s="52">
        <v>10.42</v>
      </c>
      <c r="Z1875" s="52">
        <v>15640.43</v>
      </c>
      <c r="AA1875" s="52">
        <v>15289</v>
      </c>
      <c r="AB1875" s="138">
        <f t="shared" si="988"/>
        <v>14289</v>
      </c>
      <c r="AC1875" s="52">
        <v>15199.031498428187</v>
      </c>
      <c r="AD1875" s="138">
        <f t="shared" si="974"/>
        <v>0</v>
      </c>
      <c r="AE1875" s="138">
        <f t="shared" si="975"/>
        <v>471</v>
      </c>
      <c r="AF1875" s="138">
        <f t="shared" si="976"/>
        <v>0</v>
      </c>
      <c r="AG1875" s="138">
        <f t="shared" si="977"/>
        <v>0</v>
      </c>
      <c r="AH1875" s="29"/>
      <c r="AI1875" s="29"/>
      <c r="AJ1875" s="15"/>
      <c r="AK1875" s="51">
        <f t="shared" ca="1" si="978"/>
        <v>374997.55084033939</v>
      </c>
      <c r="AL1875" s="15">
        <f t="shared" ca="1" si="979"/>
        <v>412442.04084033938</v>
      </c>
      <c r="AM1875" s="49">
        <f t="shared" ca="1" si="980"/>
        <v>2065.7741648953356</v>
      </c>
      <c r="AN1875" s="49">
        <f t="shared" ca="1" si="981"/>
        <v>4.8461587109594078</v>
      </c>
      <c r="AO1875" s="15"/>
      <c r="AP1875" s="49">
        <f t="shared" ca="1" si="982"/>
        <v>8844.3833667133658</v>
      </c>
      <c r="AQ1875" s="15">
        <f t="shared" si="989"/>
        <v>15199.031498428187</v>
      </c>
      <c r="AR1875" s="15">
        <f t="shared" si="990"/>
        <v>0</v>
      </c>
      <c r="AS1875" s="15"/>
      <c r="AT1875" s="15"/>
      <c r="AU1875" s="51">
        <f t="shared" si="983"/>
        <v>7144.5</v>
      </c>
      <c r="AV1875" s="51">
        <f t="shared" ca="1" si="984"/>
        <v>3314.9453757746969</v>
      </c>
      <c r="AW1875" s="51">
        <f t="shared" ca="1" si="991"/>
        <v>0</v>
      </c>
      <c r="AX1875" s="15">
        <f t="shared" ca="1" si="992"/>
        <v>4104.7972440598751</v>
      </c>
      <c r="AY1875" s="51">
        <f t="shared" ca="1" si="993"/>
        <v>-372.54444919232594</v>
      </c>
      <c r="AZ1875" s="52">
        <f t="shared" ca="1" si="985"/>
        <v>0</v>
      </c>
      <c r="BA1875" s="52">
        <f t="shared" ca="1" si="986"/>
        <v>0</v>
      </c>
      <c r="BB1875" s="52">
        <f t="shared" si="994"/>
        <v>0</v>
      </c>
      <c r="BC1875" s="39">
        <f t="shared" si="995"/>
        <v>0</v>
      </c>
      <c r="BD1875" s="51">
        <f t="shared" ca="1" si="996"/>
        <v>0</v>
      </c>
      <c r="BE1875" s="15">
        <f t="shared" ca="1" si="997"/>
        <v>18931.284293295736</v>
      </c>
      <c r="BF1875" s="15">
        <v>-4813.38</v>
      </c>
      <c r="BG1875" s="15">
        <f t="shared" ca="1" si="998"/>
        <v>428630.56545724144</v>
      </c>
      <c r="BH1875" s="15"/>
      <c r="BI1875" s="15"/>
    </row>
    <row r="1876" spans="1:61" ht="11.25" x14ac:dyDescent="0.2">
      <c r="A1876" s="20">
        <v>70524</v>
      </c>
      <c r="B1876" s="20"/>
      <c r="C1876" s="20">
        <v>1</v>
      </c>
      <c r="D1876" s="20">
        <f t="shared" si="1000"/>
        <v>7</v>
      </c>
      <c r="E1876" s="47">
        <f t="shared" si="1003"/>
        <v>3</v>
      </c>
      <c r="F1876" s="47">
        <f t="shared" si="1004"/>
        <v>73</v>
      </c>
      <c r="G1876" s="21" t="s">
        <v>1956</v>
      </c>
      <c r="H1876" s="29">
        <v>1353</v>
      </c>
      <c r="I1876" s="48"/>
      <c r="J1876" s="29">
        <f t="shared" si="987"/>
        <v>2180.9552238805968</v>
      </c>
      <c r="K1876" s="125">
        <v>164461.4</v>
      </c>
      <c r="L1876" s="125">
        <v>238244.2</v>
      </c>
      <c r="M1876" s="125">
        <v>0</v>
      </c>
      <c r="N1876" s="126">
        <f t="shared" ref="N1876:N1939" si="1005">K1876*K$2+L1876*L$2+M1876*M$2</f>
        <v>211327.446</v>
      </c>
      <c r="O1876" s="126">
        <f t="shared" ref="O1876:O1939" ca="1" si="1006">OFFSET($O$4,D1876,0)*J1876</f>
        <v>409402.79106309213</v>
      </c>
      <c r="P1876" s="126">
        <f t="shared" ref="P1876:P1939" ca="1" si="1007">ROUND(IF(O1876&gt;N1876,(O1876-N1876)*$P$2,0),0)</f>
        <v>59423</v>
      </c>
      <c r="Q1876" s="49">
        <f t="shared" si="1001"/>
        <v>1</v>
      </c>
      <c r="R1876" s="49">
        <f t="shared" si="1002"/>
        <v>0</v>
      </c>
      <c r="S1876" s="49">
        <f ca="1">OFFSET(V!$B$7,D1876,Q1876)*H1876</f>
        <v>5669.0700000000006</v>
      </c>
      <c r="T1876" s="49">
        <f ca="1">IF(R1876&gt;0,OFFSET(V!$I$7,D1876,R1876)*IF(R1876=1,H1876-9300,IF(R1876=2,H1876-18000,IF(R1876=3,H1876-45000,0))),0)</f>
        <v>0</v>
      </c>
      <c r="U1876" s="49">
        <f>IF(AND(I1876=1,H1876&gt;20000,H1876&lt;=45000),H1876*V!$G$7,0)+IF(AND(I1876=1,H1876&gt;45000,H1876&lt;=50000),V!$G$7/5000*(50000-H1876)*H1876,0)</f>
        <v>0</v>
      </c>
      <c r="V1876" s="50">
        <f t="shared" ca="1" si="999"/>
        <v>5669.0700000000006</v>
      </c>
      <c r="W1876" s="51">
        <v>0</v>
      </c>
      <c r="X1876" s="51">
        <v>0</v>
      </c>
      <c r="Y1876" s="52">
        <v>0</v>
      </c>
      <c r="Z1876" s="52">
        <v>147616.76999999999</v>
      </c>
      <c r="AA1876" s="52">
        <v>276215</v>
      </c>
      <c r="AB1876" s="138">
        <f t="shared" si="988"/>
        <v>275215</v>
      </c>
      <c r="AC1876" s="52">
        <v>143450.78344561043</v>
      </c>
      <c r="AD1876" s="138">
        <f t="shared" ref="AD1876:AD1939" si="1008">IF(AND(H1876&lt;=$AD$1,I1876=0),0,1)</f>
        <v>0</v>
      </c>
      <c r="AE1876" s="138">
        <f t="shared" ref="AE1876:AE1939" si="1009">IF(AD1876=0,H1876,0)</f>
        <v>1353</v>
      </c>
      <c r="AF1876" s="138">
        <f t="shared" ref="AF1876:AF1939" si="1010">H1876-AE1876</f>
        <v>0</v>
      </c>
      <c r="AG1876" s="138">
        <f t="shared" ref="AG1876:AG1939" si="1011">J1876*AD1876</f>
        <v>0</v>
      </c>
      <c r="AH1876" s="29"/>
      <c r="AI1876" s="29"/>
      <c r="AJ1876" s="15"/>
      <c r="AK1876" s="51">
        <f t="shared" ref="AK1876:AK1939" ca="1" si="1012">OFFSET($AK$4,D1876,0)/OFFSET($J$4,D1876,0)*J1876</f>
        <v>1077222.2638789366</v>
      </c>
      <c r="AL1876" s="15">
        <f t="shared" ref="AL1876:AL1939" ca="1" si="1013">AK1876+P1876+V1876+W1876+X1876</f>
        <v>1142314.3338789367</v>
      </c>
      <c r="AM1876" s="49">
        <f t="shared" ref="AM1876:AM1939" ca="1" si="1014">OFFSET($AM$4,D1876,0)/OFFSET($H$4,D1876,0)*H1876</f>
        <v>5934.166550113353</v>
      </c>
      <c r="AN1876" s="49">
        <f t="shared" ref="AN1876:AN1939" ca="1" si="1015">OFFSET($AN$4,D1876,0)/OFFSET($Y$4,D1876,0)*Y1876</f>
        <v>0</v>
      </c>
      <c r="AO1876" s="15"/>
      <c r="AP1876" s="49">
        <f t="shared" ref="AP1876:AP1939" ca="1" si="1016">OFFSET($AP$4,D1876,0)/OFFSET($Z$4,D1876,0)*Z1876</f>
        <v>83474.642655985313</v>
      </c>
      <c r="AQ1876" s="15">
        <f t="shared" si="989"/>
        <v>143450.78344561043</v>
      </c>
      <c r="AR1876" s="15">
        <f t="shared" si="990"/>
        <v>0</v>
      </c>
      <c r="AS1876" s="15"/>
      <c r="AT1876" s="15"/>
      <c r="AU1876" s="51">
        <f t="shared" ref="AU1876:AU1939" si="1017">IF(AD1876=0,AB1876*$AU$4,0)</f>
        <v>137607.5</v>
      </c>
      <c r="AV1876" s="51">
        <f t="shared" ref="AV1876:AV1939" ca="1" si="1018">OFFSET($AV$4,D1876,0)/OFFSET($AE$4,D1876,0)*AE1876</f>
        <v>9522.5500921935563</v>
      </c>
      <c r="AW1876" s="51">
        <f t="shared" ca="1" si="991"/>
        <v>0</v>
      </c>
      <c r="AX1876" s="15">
        <f t="shared" ca="1" si="992"/>
        <v>87153.909302568441</v>
      </c>
      <c r="AY1876" s="51">
        <f t="shared" ca="1" si="993"/>
        <v>-7909.9412725121392</v>
      </c>
      <c r="AZ1876" s="52">
        <f t="shared" ref="AZ1876:AZ1939" ca="1" si="1019">OFFSET($AT$4,D1876,0)*$AZ$2/OFFSET($AF$4,D1876,0)*AF1876</f>
        <v>0</v>
      </c>
      <c r="BA1876" s="52">
        <f t="shared" ref="BA1876:BA1939" ca="1" si="1020">OFFSET($AT$4,D1876,0)*$BA$2/OFFSET($AG$4,D1876,0)*AG1876</f>
        <v>0</v>
      </c>
      <c r="BB1876" s="52">
        <f t="shared" si="994"/>
        <v>0</v>
      </c>
      <c r="BC1876" s="39">
        <f t="shared" si="995"/>
        <v>0</v>
      </c>
      <c r="BD1876" s="51">
        <f t="shared" ca="1" si="996"/>
        <v>0</v>
      </c>
      <c r="BE1876" s="15">
        <f t="shared" ca="1" si="997"/>
        <v>222694.75147566674</v>
      </c>
      <c r="BF1876" s="15">
        <v>-15402.18</v>
      </c>
      <c r="BG1876" s="15">
        <f t="shared" ca="1" si="998"/>
        <v>1355541.0719047168</v>
      </c>
      <c r="BH1876" s="15"/>
      <c r="BI1876" s="15"/>
    </row>
    <row r="1877" spans="1:61" ht="11.25" x14ac:dyDescent="0.2">
      <c r="A1877" s="20">
        <v>70525</v>
      </c>
      <c r="B1877" s="20"/>
      <c r="C1877" s="20">
        <v>1</v>
      </c>
      <c r="D1877" s="20">
        <f t="shared" si="1000"/>
        <v>7</v>
      </c>
      <c r="E1877" s="47">
        <f t="shared" si="1003"/>
        <v>3</v>
      </c>
      <c r="F1877" s="47">
        <f t="shared" si="1004"/>
        <v>73</v>
      </c>
      <c r="G1877" s="21" t="s">
        <v>1957</v>
      </c>
      <c r="H1877" s="29">
        <v>2326</v>
      </c>
      <c r="I1877" s="48"/>
      <c r="J1877" s="29">
        <f t="shared" ref="J1877:J1940" si="1021">IF(AND(I1877=1,H1877&lt;=20000),H1877*2,IF(H1877&lt;=10000,H1877*(1+41/67),IF(H1877&lt;=20000,H1877*(1+2/3),IF(H1877&lt;=50000,H1877*(2),H1877*(2+1/3))))+IF(AND(H1877&gt;9000,H1877&lt;=10000),(H1877-9000)*(110/201),0)+IF(AND(H1877&gt;18000,H1877&lt;=20000),(H1877-18000)*(3+1/3),0)+IF(AND(H1877&gt;45000,H1877&lt;=50000),(H1877-45000)*(3+1/3),0))</f>
        <v>3749.373134328358</v>
      </c>
      <c r="K1877" s="125">
        <v>161018.85</v>
      </c>
      <c r="L1877" s="125">
        <v>553409.78</v>
      </c>
      <c r="M1877" s="125">
        <v>0</v>
      </c>
      <c r="N1877" s="126">
        <f t="shared" si="1005"/>
        <v>331763.38620000001</v>
      </c>
      <c r="O1877" s="126">
        <f t="shared" ca="1" si="1006"/>
        <v>703821.797496491</v>
      </c>
      <c r="P1877" s="126">
        <f t="shared" ca="1" si="1007"/>
        <v>111618</v>
      </c>
      <c r="Q1877" s="49">
        <f t="shared" si="1001"/>
        <v>1</v>
      </c>
      <c r="R1877" s="49">
        <f t="shared" si="1002"/>
        <v>0</v>
      </c>
      <c r="S1877" s="49">
        <f ca="1">OFFSET(V!$B$7,D1877,Q1877)*H1877</f>
        <v>9745.94</v>
      </c>
      <c r="T1877" s="49">
        <f ca="1">IF(R1877&gt;0,OFFSET(V!$I$7,D1877,R1877)*IF(R1877=1,H1877-9300,IF(R1877=2,H1877-18000,IF(R1877=3,H1877-45000,0))),0)</f>
        <v>0</v>
      </c>
      <c r="U1877" s="49">
        <f>IF(AND(I1877=1,H1877&gt;20000,H1877&lt;=45000),H1877*V!$G$7,0)+IF(AND(I1877=1,H1877&gt;45000,H1877&lt;=50000),V!$G$7/5000*(50000-H1877)*H1877,0)</f>
        <v>0</v>
      </c>
      <c r="V1877" s="50">
        <f t="shared" ca="1" si="999"/>
        <v>9745.94</v>
      </c>
      <c r="W1877" s="51">
        <v>10576.32</v>
      </c>
      <c r="X1877" s="51">
        <v>0</v>
      </c>
      <c r="Y1877" s="52">
        <v>0</v>
      </c>
      <c r="Z1877" s="52">
        <v>53191.28</v>
      </c>
      <c r="AA1877" s="52">
        <v>13732</v>
      </c>
      <c r="AB1877" s="138">
        <f t="shared" ref="AB1877:AB1940" si="1022">MAX(AA1877-$AB$3,0)</f>
        <v>12732</v>
      </c>
      <c r="AC1877" s="52">
        <v>51690.135128107933</v>
      </c>
      <c r="AD1877" s="138">
        <f t="shared" si="1008"/>
        <v>0</v>
      </c>
      <c r="AE1877" s="138">
        <f t="shared" si="1009"/>
        <v>2326</v>
      </c>
      <c r="AF1877" s="138">
        <f t="shared" si="1010"/>
        <v>0</v>
      </c>
      <c r="AG1877" s="138">
        <f t="shared" si="1011"/>
        <v>0</v>
      </c>
      <c r="AH1877" s="29"/>
      <c r="AI1877" s="29"/>
      <c r="AJ1877" s="15"/>
      <c r="AK1877" s="51">
        <f t="shared" ca="1" si="1012"/>
        <v>1851898.7330246908</v>
      </c>
      <c r="AL1877" s="15">
        <f t="shared" ca="1" si="1013"/>
        <v>1983838.9930246908</v>
      </c>
      <c r="AM1877" s="49">
        <f t="shared" ca="1" si="1014"/>
        <v>10201.678784599895</v>
      </c>
      <c r="AN1877" s="49">
        <f t="shared" ca="1" si="1015"/>
        <v>0</v>
      </c>
      <c r="AO1877" s="15"/>
      <c r="AP1877" s="49">
        <f t="shared" ca="1" si="1016"/>
        <v>30078.717278629378</v>
      </c>
      <c r="AQ1877" s="15">
        <f t="shared" ref="AQ1877:AQ1940" si="1023">IF(AD1877=0,AC1877,0)</f>
        <v>51690.135128107933</v>
      </c>
      <c r="AR1877" s="15">
        <f t="shared" ref="AR1877:AR1940" si="1024">AC1877-AQ1877</f>
        <v>0</v>
      </c>
      <c r="AS1877" s="15"/>
      <c r="AT1877" s="15"/>
      <c r="AU1877" s="51">
        <f t="shared" si="1017"/>
        <v>6366</v>
      </c>
      <c r="AV1877" s="51">
        <f t="shared" ca="1" si="1018"/>
        <v>16370.621961893727</v>
      </c>
      <c r="AW1877" s="51">
        <f t="shared" ref="AW1877:AW1940" ca="1" si="1025">IF(AD1877=0,MAX(0,AC1877*$AW$1-(AP1877+AU1877+AV1877)),0)</f>
        <v>0</v>
      </c>
      <c r="AX1877" s="15">
        <f t="shared" ref="AX1877:AX1940" ca="1" si="1026">IF(AD1877=0,MAX(0,(AP1877+AU1877+AV1877)-AC1877),0)</f>
        <v>1125.2041124151729</v>
      </c>
      <c r="AY1877" s="51">
        <f t="shared" ref="AY1877:AY1940" ca="1" si="1027">-OFFSET($AW$4,D1877,0)/OFFSET($AX$4,D1877,0)*AX1877</f>
        <v>-102.12162047596036</v>
      </c>
      <c r="AZ1877" s="52">
        <f t="shared" ca="1" si="1019"/>
        <v>0</v>
      </c>
      <c r="BA1877" s="52">
        <f t="shared" ca="1" si="1020"/>
        <v>0</v>
      </c>
      <c r="BB1877" s="52">
        <f t="shared" ref="BB1877:BB1940" si="1028">IF(AD1877=1,MAX(0,AC1877*$BB$1-(AP1877+AZ1877+BA1877)),0)</f>
        <v>0</v>
      </c>
      <c r="BC1877" s="39">
        <f t="shared" ref="BC1877:BC1940" si="1029">IF(AD1877=1,MAX(0,(AP1877+AZ1877+BA1877)-AC1877),0)</f>
        <v>0</v>
      </c>
      <c r="BD1877" s="51">
        <f t="shared" ref="BD1877:BD1940" ca="1" si="1030">-OFFSET($BB$4,D1877,0)/OFFSET($BC$4,D1877,0)*BC1877</f>
        <v>0</v>
      </c>
      <c r="BE1877" s="15">
        <f t="shared" ref="BE1877:BE1940" ca="1" si="1031">AP1877+AU1877+AV1877+AW1877+AY1877+AZ1877+BA1877+BB1877+BD1877</f>
        <v>52713.217620047144</v>
      </c>
      <c r="BF1877" s="15">
        <v>-25081.439999999999</v>
      </c>
      <c r="BG1877" s="15">
        <f t="shared" ref="BG1877:BG1940" ca="1" si="1032">AL1877+AM1877+AN1877+BE1877+BF1877</f>
        <v>2021672.4494293379</v>
      </c>
      <c r="BH1877" s="15"/>
      <c r="BI1877" s="15"/>
    </row>
    <row r="1878" spans="1:61" ht="11.25" x14ac:dyDescent="0.2">
      <c r="A1878" s="20">
        <v>70526</v>
      </c>
      <c r="B1878" s="20"/>
      <c r="C1878" s="20">
        <v>1</v>
      </c>
      <c r="D1878" s="20">
        <f t="shared" si="1000"/>
        <v>7</v>
      </c>
      <c r="E1878" s="47">
        <f t="shared" si="1003"/>
        <v>4</v>
      </c>
      <c r="F1878" s="47">
        <f t="shared" si="1004"/>
        <v>74</v>
      </c>
      <c r="G1878" s="21" t="s">
        <v>1958</v>
      </c>
      <c r="H1878" s="29">
        <v>3514</v>
      </c>
      <c r="I1878" s="48"/>
      <c r="J1878" s="29">
        <f t="shared" si="1021"/>
        <v>5664.3582089552237</v>
      </c>
      <c r="K1878" s="125">
        <v>329734.89999999997</v>
      </c>
      <c r="L1878" s="125">
        <v>898006.58</v>
      </c>
      <c r="M1878" s="125">
        <v>0</v>
      </c>
      <c r="N1878" s="126">
        <f t="shared" si="1005"/>
        <v>587631.69420000003</v>
      </c>
      <c r="O1878" s="126">
        <f t="shared" ca="1" si="1006"/>
        <v>1063297.4189177426</v>
      </c>
      <c r="P1878" s="126">
        <f t="shared" ca="1" si="1007"/>
        <v>142700</v>
      </c>
      <c r="Q1878" s="49">
        <f t="shared" si="1001"/>
        <v>1</v>
      </c>
      <c r="R1878" s="49">
        <f t="shared" si="1002"/>
        <v>0</v>
      </c>
      <c r="S1878" s="49">
        <f ca="1">OFFSET(V!$B$7,D1878,Q1878)*H1878</f>
        <v>14723.660000000002</v>
      </c>
      <c r="T1878" s="49">
        <f ca="1">IF(R1878&gt;0,OFFSET(V!$I$7,D1878,R1878)*IF(R1878=1,H1878-9300,IF(R1878=2,H1878-18000,IF(R1878=3,H1878-45000,0))),0)</f>
        <v>0</v>
      </c>
      <c r="U1878" s="49">
        <f>IF(AND(I1878=1,H1878&gt;20000,H1878&lt;=45000),H1878*V!$G$7,0)+IF(AND(I1878=1,H1878&gt;45000,H1878&lt;=50000),V!$G$7/5000*(50000-H1878)*H1878,0)</f>
        <v>0</v>
      </c>
      <c r="V1878" s="50">
        <f t="shared" ca="1" si="999"/>
        <v>14723.660000000002</v>
      </c>
      <c r="W1878" s="51">
        <v>16113.56</v>
      </c>
      <c r="X1878" s="51">
        <v>0</v>
      </c>
      <c r="Y1878" s="52">
        <v>0</v>
      </c>
      <c r="Z1878" s="52">
        <v>491684.77</v>
      </c>
      <c r="AA1878" s="52">
        <v>498258</v>
      </c>
      <c r="AB1878" s="138">
        <f t="shared" si="1022"/>
        <v>497258</v>
      </c>
      <c r="AC1878" s="52">
        <v>477808.62204731064</v>
      </c>
      <c r="AD1878" s="138">
        <f t="shared" si="1008"/>
        <v>0</v>
      </c>
      <c r="AE1878" s="138">
        <f t="shared" si="1009"/>
        <v>3514</v>
      </c>
      <c r="AF1878" s="138">
        <f t="shared" si="1010"/>
        <v>0</v>
      </c>
      <c r="AG1878" s="138">
        <f t="shared" si="1011"/>
        <v>0</v>
      </c>
      <c r="AH1878" s="29"/>
      <c r="AI1878" s="29"/>
      <c r="AJ1878" s="15"/>
      <c r="AK1878" s="51">
        <f t="shared" ca="1" si="1012"/>
        <v>2797752.4281379036</v>
      </c>
      <c r="AL1878" s="15">
        <f t="shared" ca="1" si="1013"/>
        <v>2971289.6481379038</v>
      </c>
      <c r="AM1878" s="49">
        <f t="shared" ca="1" si="1014"/>
        <v>15412.166487138449</v>
      </c>
      <c r="AN1878" s="49">
        <f t="shared" ca="1" si="1015"/>
        <v>0</v>
      </c>
      <c r="AO1878" s="15"/>
      <c r="AP1878" s="49">
        <f t="shared" ca="1" si="1016"/>
        <v>278038.9414775864</v>
      </c>
      <c r="AQ1878" s="15">
        <f t="shared" si="1023"/>
        <v>477808.62204731064</v>
      </c>
      <c r="AR1878" s="15">
        <f t="shared" si="1024"/>
        <v>0</v>
      </c>
      <c r="AS1878" s="15"/>
      <c r="AT1878" s="15"/>
      <c r="AU1878" s="51">
        <f t="shared" si="1017"/>
        <v>248629</v>
      </c>
      <c r="AV1878" s="51">
        <f t="shared" ca="1" si="1018"/>
        <v>24731.885457478311</v>
      </c>
      <c r="AW1878" s="51">
        <f t="shared" ca="1" si="1025"/>
        <v>0</v>
      </c>
      <c r="AX1878" s="15">
        <f t="shared" ca="1" si="1026"/>
        <v>73591.204887754109</v>
      </c>
      <c r="AY1878" s="51">
        <f t="shared" ca="1" si="1027"/>
        <v>-6679.0131790265968</v>
      </c>
      <c r="AZ1878" s="52">
        <f t="shared" ca="1" si="1019"/>
        <v>0</v>
      </c>
      <c r="BA1878" s="52">
        <f t="shared" ca="1" si="1020"/>
        <v>0</v>
      </c>
      <c r="BB1878" s="52">
        <f t="shared" si="1028"/>
        <v>0</v>
      </c>
      <c r="BC1878" s="39">
        <f t="shared" si="1029"/>
        <v>0</v>
      </c>
      <c r="BD1878" s="51">
        <f t="shared" ca="1" si="1030"/>
        <v>0</v>
      </c>
      <c r="BE1878" s="15">
        <f t="shared" ca="1" si="1031"/>
        <v>544720.8137560382</v>
      </c>
      <c r="BF1878" s="15">
        <v>-41741</v>
      </c>
      <c r="BG1878" s="15">
        <f t="shared" ca="1" si="1032"/>
        <v>3489681.62838108</v>
      </c>
      <c r="BH1878" s="15"/>
      <c r="BI1878" s="15"/>
    </row>
    <row r="1879" spans="1:61" ht="11.25" x14ac:dyDescent="0.2">
      <c r="A1879" s="20">
        <v>70527</v>
      </c>
      <c r="B1879" s="20"/>
      <c r="C1879" s="20">
        <v>1</v>
      </c>
      <c r="D1879" s="20">
        <f t="shared" si="1000"/>
        <v>7</v>
      </c>
      <c r="E1879" s="47">
        <f t="shared" si="1003"/>
        <v>4</v>
      </c>
      <c r="F1879" s="47">
        <f t="shared" si="1004"/>
        <v>74</v>
      </c>
      <c r="G1879" s="21" t="s">
        <v>1959</v>
      </c>
      <c r="H1879" s="29">
        <v>2853</v>
      </c>
      <c r="I1879" s="48"/>
      <c r="J1879" s="29">
        <f t="shared" si="1021"/>
        <v>4598.8656716417909</v>
      </c>
      <c r="K1879" s="125">
        <v>287954.05000000005</v>
      </c>
      <c r="L1879" s="125">
        <v>255520.4</v>
      </c>
      <c r="M1879" s="125">
        <v>0</v>
      </c>
      <c r="N1879" s="126">
        <f t="shared" si="1005"/>
        <v>306979.87200000003</v>
      </c>
      <c r="O1879" s="126">
        <f t="shared" ca="1" si="1006"/>
        <v>863286.15144346037</v>
      </c>
      <c r="P1879" s="126">
        <f t="shared" ca="1" si="1007"/>
        <v>166892</v>
      </c>
      <c r="Q1879" s="49">
        <f t="shared" si="1001"/>
        <v>1</v>
      </c>
      <c r="R1879" s="49">
        <f t="shared" si="1002"/>
        <v>0</v>
      </c>
      <c r="S1879" s="49">
        <f ca="1">OFFSET(V!$B$7,D1879,Q1879)*H1879</f>
        <v>11954.070000000002</v>
      </c>
      <c r="T1879" s="49">
        <f ca="1">IF(R1879&gt;0,OFFSET(V!$I$7,D1879,R1879)*IF(R1879=1,H1879-9300,IF(R1879=2,H1879-18000,IF(R1879=3,H1879-45000,0))),0)</f>
        <v>0</v>
      </c>
      <c r="U1879" s="49">
        <f>IF(AND(I1879=1,H1879&gt;20000,H1879&lt;=45000),H1879*V!$G$7,0)+IF(AND(I1879=1,H1879&gt;45000,H1879&lt;=50000),V!$G$7/5000*(50000-H1879)*H1879,0)</f>
        <v>0</v>
      </c>
      <c r="V1879" s="50">
        <f t="shared" ref="V1879:V1942" ca="1" si="1033">SUM(S1879:U1879)</f>
        <v>11954.070000000002</v>
      </c>
      <c r="W1879" s="51">
        <v>12990.48</v>
      </c>
      <c r="X1879" s="51">
        <v>0</v>
      </c>
      <c r="Y1879" s="52">
        <v>149.51</v>
      </c>
      <c r="Z1879" s="52">
        <v>245591.3</v>
      </c>
      <c r="AA1879" s="52">
        <v>192478</v>
      </c>
      <c r="AB1879" s="138">
        <f t="shared" si="1022"/>
        <v>191478</v>
      </c>
      <c r="AC1879" s="52">
        <v>238660.31205279689</v>
      </c>
      <c r="AD1879" s="138">
        <f t="shared" si="1008"/>
        <v>0</v>
      </c>
      <c r="AE1879" s="138">
        <f t="shared" si="1009"/>
        <v>2853</v>
      </c>
      <c r="AF1879" s="138">
        <f t="shared" si="1010"/>
        <v>0</v>
      </c>
      <c r="AG1879" s="138">
        <f t="shared" si="1011"/>
        <v>0</v>
      </c>
      <c r="AH1879" s="29"/>
      <c r="AI1879" s="29"/>
      <c r="AJ1879" s="15"/>
      <c r="AK1879" s="51">
        <f t="shared" ca="1" si="1012"/>
        <v>2271481.9799309731</v>
      </c>
      <c r="AL1879" s="15">
        <f t="shared" ca="1" si="1013"/>
        <v>2463318.529930973</v>
      </c>
      <c r="AM1879" s="49">
        <f t="shared" ca="1" si="1014"/>
        <v>12513.065164429709</v>
      </c>
      <c r="AN1879" s="49">
        <f t="shared" ca="1" si="1015"/>
        <v>69.534471101299516</v>
      </c>
      <c r="AO1879" s="15"/>
      <c r="AP1879" s="49">
        <f t="shared" ca="1" si="1016"/>
        <v>138877.48666305927</v>
      </c>
      <c r="AQ1879" s="15">
        <f t="shared" si="1023"/>
        <v>238660.31205279689</v>
      </c>
      <c r="AR1879" s="15">
        <f t="shared" si="1024"/>
        <v>0</v>
      </c>
      <c r="AS1879" s="15"/>
      <c r="AT1879" s="15"/>
      <c r="AU1879" s="51">
        <f t="shared" si="1017"/>
        <v>95739</v>
      </c>
      <c r="AV1879" s="51">
        <f t="shared" ca="1" si="1018"/>
        <v>20079.700970456921</v>
      </c>
      <c r="AW1879" s="51">
        <f t="shared" ca="1" si="1025"/>
        <v>0</v>
      </c>
      <c r="AX1879" s="15">
        <f t="shared" ca="1" si="1026"/>
        <v>16035.875580719323</v>
      </c>
      <c r="AY1879" s="51">
        <f t="shared" ca="1" si="1027"/>
        <v>-1455.388921872071</v>
      </c>
      <c r="AZ1879" s="52">
        <f t="shared" ca="1" si="1019"/>
        <v>0</v>
      </c>
      <c r="BA1879" s="52">
        <f t="shared" ca="1" si="1020"/>
        <v>0</v>
      </c>
      <c r="BB1879" s="52">
        <f t="shared" si="1028"/>
        <v>0</v>
      </c>
      <c r="BC1879" s="39">
        <f t="shared" si="1029"/>
        <v>0</v>
      </c>
      <c r="BD1879" s="51">
        <f t="shared" ca="1" si="1030"/>
        <v>0</v>
      </c>
      <c r="BE1879" s="15">
        <f t="shared" ca="1" si="1031"/>
        <v>253240.79871164414</v>
      </c>
      <c r="BF1879" s="15">
        <v>-31393.78</v>
      </c>
      <c r="BG1879" s="15">
        <f t="shared" ca="1" si="1032"/>
        <v>2697748.1482781479</v>
      </c>
      <c r="BH1879" s="15"/>
      <c r="BI1879" s="15"/>
    </row>
    <row r="1880" spans="1:61" ht="11.25" x14ac:dyDescent="0.2">
      <c r="A1880" s="20">
        <v>70528</v>
      </c>
      <c r="B1880" s="20"/>
      <c r="C1880" s="20">
        <v>1</v>
      </c>
      <c r="D1880" s="20">
        <f t="shared" ref="D1880:D1943" si="1034">INT(A1880/10000)</f>
        <v>7</v>
      </c>
      <c r="E1880" s="47">
        <f t="shared" si="1003"/>
        <v>3</v>
      </c>
      <c r="F1880" s="47">
        <f t="shared" si="1004"/>
        <v>73</v>
      </c>
      <c r="G1880" s="21" t="s">
        <v>1960</v>
      </c>
      <c r="H1880" s="29">
        <v>1814</v>
      </c>
      <c r="I1880" s="48"/>
      <c r="J1880" s="29">
        <f t="shared" si="1021"/>
        <v>2924.0597014925374</v>
      </c>
      <c r="K1880" s="125">
        <v>125805.20000000001</v>
      </c>
      <c r="L1880" s="125">
        <v>62659.68</v>
      </c>
      <c r="M1880" s="125">
        <v>0</v>
      </c>
      <c r="N1880" s="126">
        <f t="shared" si="1005"/>
        <v>115017.01920000001</v>
      </c>
      <c r="O1880" s="126">
        <f t="shared" ca="1" si="1006"/>
        <v>548896.27715332538</v>
      </c>
      <c r="P1880" s="126">
        <f t="shared" ca="1" si="1007"/>
        <v>130164</v>
      </c>
      <c r="Q1880" s="49">
        <f t="shared" ref="Q1880:Q1943" si="1035">IF(AND(I1880=1,H1880&lt;=20000),3,IF(H1880&lt;=10000,1,IF(H1880&lt;=20000,2,IF(H1880&lt;=50000,3,4))))</f>
        <v>1</v>
      </c>
      <c r="R1880" s="49">
        <f t="shared" ref="R1880:R1943" si="1036">IF(AND(I1880=1,H1880&lt;=45000),0,IF(AND(H1880&gt;9300,H1880&lt;=10000),1,IF(AND(H1880&gt;18000,H1880&lt;=20000),2,IF(AND(H1880&gt;45000,H1880&lt;=50000),3,0))))</f>
        <v>0</v>
      </c>
      <c r="S1880" s="49">
        <f ca="1">OFFSET(V!$B$7,D1880,Q1880)*H1880</f>
        <v>7600.6600000000008</v>
      </c>
      <c r="T1880" s="49">
        <f ca="1">IF(R1880&gt;0,OFFSET(V!$I$7,D1880,R1880)*IF(R1880=1,H1880-9300,IF(R1880=2,H1880-18000,IF(R1880=3,H1880-45000,0))),0)</f>
        <v>0</v>
      </c>
      <c r="U1880" s="49">
        <f>IF(AND(I1880=1,H1880&gt;20000,H1880&lt;=45000),H1880*V!$G$7,0)+IF(AND(I1880=1,H1880&gt;45000,H1880&lt;=50000),V!$G$7/5000*(50000-H1880)*H1880,0)</f>
        <v>0</v>
      </c>
      <c r="V1880" s="50">
        <f t="shared" ca="1" si="1033"/>
        <v>7600.6600000000008</v>
      </c>
      <c r="W1880" s="51">
        <v>0</v>
      </c>
      <c r="X1880" s="51">
        <v>0</v>
      </c>
      <c r="Y1880" s="52">
        <v>210.02</v>
      </c>
      <c r="Z1880" s="52">
        <v>32622.98</v>
      </c>
      <c r="AA1880" s="52">
        <v>23105</v>
      </c>
      <c r="AB1880" s="138">
        <f t="shared" si="1022"/>
        <v>22105</v>
      </c>
      <c r="AC1880" s="52">
        <v>31702.306176530488</v>
      </c>
      <c r="AD1880" s="138">
        <f t="shared" si="1008"/>
        <v>0</v>
      </c>
      <c r="AE1880" s="138">
        <f t="shared" si="1009"/>
        <v>1814</v>
      </c>
      <c r="AF1880" s="138">
        <f t="shared" si="1010"/>
        <v>0</v>
      </c>
      <c r="AG1880" s="138">
        <f t="shared" si="1011"/>
        <v>0</v>
      </c>
      <c r="AH1880" s="29"/>
      <c r="AI1880" s="29"/>
      <c r="AJ1880" s="15"/>
      <c r="AK1880" s="51">
        <f t="shared" ca="1" si="1012"/>
        <v>1444258.0832789293</v>
      </c>
      <c r="AL1880" s="15">
        <f t="shared" ca="1" si="1013"/>
        <v>1582022.7432789293</v>
      </c>
      <c r="AM1880" s="49">
        <f t="shared" ca="1" si="1014"/>
        <v>7956.0813909132457</v>
      </c>
      <c r="AN1880" s="49">
        <f t="shared" ca="1" si="1015"/>
        <v>97.676607723195289</v>
      </c>
      <c r="AO1880" s="15"/>
      <c r="AP1880" s="49">
        <f t="shared" ca="1" si="1016"/>
        <v>18447.71158367275</v>
      </c>
      <c r="AQ1880" s="15">
        <f t="shared" si="1023"/>
        <v>31702.306176530488</v>
      </c>
      <c r="AR1880" s="15">
        <f t="shared" si="1024"/>
        <v>0</v>
      </c>
      <c r="AS1880" s="15"/>
      <c r="AT1880" s="15"/>
      <c r="AU1880" s="51">
        <f t="shared" si="1017"/>
        <v>11052.5</v>
      </c>
      <c r="AV1880" s="51">
        <f t="shared" ca="1" si="1018"/>
        <v>12767.114462113164</v>
      </c>
      <c r="AW1880" s="51">
        <f t="shared" ca="1" si="1025"/>
        <v>0</v>
      </c>
      <c r="AX1880" s="15">
        <f t="shared" ca="1" si="1026"/>
        <v>10565.019869255426</v>
      </c>
      <c r="AY1880" s="51">
        <f t="shared" ca="1" si="1027"/>
        <v>-958.86331866781234</v>
      </c>
      <c r="AZ1880" s="52">
        <f t="shared" ca="1" si="1019"/>
        <v>0</v>
      </c>
      <c r="BA1880" s="52">
        <f t="shared" ca="1" si="1020"/>
        <v>0</v>
      </c>
      <c r="BB1880" s="52">
        <f t="shared" si="1028"/>
        <v>0</v>
      </c>
      <c r="BC1880" s="39">
        <f t="shared" si="1029"/>
        <v>0</v>
      </c>
      <c r="BD1880" s="51">
        <f t="shared" ca="1" si="1030"/>
        <v>0</v>
      </c>
      <c r="BE1880" s="15">
        <f t="shared" ca="1" si="1031"/>
        <v>41308.462727118102</v>
      </c>
      <c r="BF1880" s="15">
        <v>-18017.45</v>
      </c>
      <c r="BG1880" s="15">
        <f t="shared" ca="1" si="1032"/>
        <v>1613367.5140046838</v>
      </c>
      <c r="BH1880" s="15"/>
      <c r="BI1880" s="15"/>
    </row>
    <row r="1881" spans="1:61" ht="11.25" x14ac:dyDescent="0.2">
      <c r="A1881" s="20">
        <v>70529</v>
      </c>
      <c r="B1881" s="20"/>
      <c r="C1881" s="20">
        <v>1</v>
      </c>
      <c r="D1881" s="20">
        <f t="shared" si="1034"/>
        <v>7</v>
      </c>
      <c r="E1881" s="47">
        <f t="shared" si="1003"/>
        <v>3</v>
      </c>
      <c r="F1881" s="47">
        <f t="shared" si="1004"/>
        <v>73</v>
      </c>
      <c r="G1881" s="21" t="s">
        <v>1961</v>
      </c>
      <c r="H1881" s="29">
        <v>1813</v>
      </c>
      <c r="I1881" s="48"/>
      <c r="J1881" s="29">
        <f t="shared" si="1021"/>
        <v>2922.4477611940297</v>
      </c>
      <c r="K1881" s="125">
        <v>248307.85</v>
      </c>
      <c r="L1881" s="125">
        <v>299152.68</v>
      </c>
      <c r="M1881" s="125">
        <v>0</v>
      </c>
      <c r="N1881" s="126">
        <f t="shared" si="1005"/>
        <v>295451.1972</v>
      </c>
      <c r="O1881" s="126">
        <f t="shared" ca="1" si="1006"/>
        <v>548593.68824640498</v>
      </c>
      <c r="P1881" s="126">
        <f t="shared" ca="1" si="1007"/>
        <v>75943</v>
      </c>
      <c r="Q1881" s="49">
        <f t="shared" si="1035"/>
        <v>1</v>
      </c>
      <c r="R1881" s="49">
        <f t="shared" si="1036"/>
        <v>0</v>
      </c>
      <c r="S1881" s="49">
        <f ca="1">OFFSET(V!$B$7,D1881,Q1881)*H1881</f>
        <v>7596.47</v>
      </c>
      <c r="T1881" s="49">
        <f ca="1">IF(R1881&gt;0,OFFSET(V!$I$7,D1881,R1881)*IF(R1881=1,H1881-9300,IF(R1881=2,H1881-18000,IF(R1881=3,H1881-45000,0))),0)</f>
        <v>0</v>
      </c>
      <c r="U1881" s="49">
        <f>IF(AND(I1881=1,H1881&gt;20000,H1881&lt;=45000),H1881*V!$G$7,0)+IF(AND(I1881=1,H1881&gt;45000,H1881&lt;=50000),V!$G$7/5000*(50000-H1881)*H1881,0)</f>
        <v>0</v>
      </c>
      <c r="V1881" s="50">
        <f t="shared" ca="1" si="1033"/>
        <v>7596.47</v>
      </c>
      <c r="W1881" s="51">
        <v>9781.18</v>
      </c>
      <c r="X1881" s="51">
        <v>0</v>
      </c>
      <c r="Y1881" s="52">
        <v>638.84</v>
      </c>
      <c r="Z1881" s="52">
        <v>293200.95</v>
      </c>
      <c r="AA1881" s="52">
        <v>314335</v>
      </c>
      <c r="AB1881" s="138">
        <f t="shared" si="1022"/>
        <v>313335</v>
      </c>
      <c r="AC1881" s="52">
        <v>284926.3399036387</v>
      </c>
      <c r="AD1881" s="138">
        <f t="shared" si="1008"/>
        <v>0</v>
      </c>
      <c r="AE1881" s="138">
        <f t="shared" si="1009"/>
        <v>1813</v>
      </c>
      <c r="AF1881" s="138">
        <f t="shared" si="1010"/>
        <v>0</v>
      </c>
      <c r="AG1881" s="138">
        <f t="shared" si="1011"/>
        <v>0</v>
      </c>
      <c r="AH1881" s="29"/>
      <c r="AI1881" s="29"/>
      <c r="AJ1881" s="15"/>
      <c r="AK1881" s="51">
        <f t="shared" ca="1" si="1012"/>
        <v>1443461.9101348945</v>
      </c>
      <c r="AL1881" s="15">
        <f t="shared" ca="1" si="1013"/>
        <v>1536782.5601348944</v>
      </c>
      <c r="AM1881" s="49">
        <f t="shared" ca="1" si="1014"/>
        <v>7951.695458503702</v>
      </c>
      <c r="AN1881" s="49">
        <f t="shared" ca="1" si="1015"/>
        <v>297.11324672834053</v>
      </c>
      <c r="AO1881" s="15"/>
      <c r="AP1881" s="49">
        <f t="shared" ca="1" si="1016"/>
        <v>165799.89202883534</v>
      </c>
      <c r="AQ1881" s="15">
        <f t="shared" si="1023"/>
        <v>284926.3399036387</v>
      </c>
      <c r="AR1881" s="15">
        <f t="shared" si="1024"/>
        <v>0</v>
      </c>
      <c r="AS1881" s="15"/>
      <c r="AT1881" s="15"/>
      <c r="AU1881" s="51">
        <f t="shared" si="1017"/>
        <v>156667.5</v>
      </c>
      <c r="AV1881" s="51">
        <f t="shared" ca="1" si="1018"/>
        <v>12760.076361527656</v>
      </c>
      <c r="AW1881" s="51">
        <f t="shared" ca="1" si="1025"/>
        <v>0</v>
      </c>
      <c r="AX1881" s="15">
        <f t="shared" ca="1" si="1026"/>
        <v>50301.128486724338</v>
      </c>
      <c r="AY1881" s="51">
        <f t="shared" ca="1" si="1027"/>
        <v>-4565.2452707517432</v>
      </c>
      <c r="AZ1881" s="52">
        <f t="shared" ca="1" si="1019"/>
        <v>0</v>
      </c>
      <c r="BA1881" s="52">
        <f t="shared" ca="1" si="1020"/>
        <v>0</v>
      </c>
      <c r="BB1881" s="52">
        <f t="shared" si="1028"/>
        <v>0</v>
      </c>
      <c r="BC1881" s="39">
        <f t="shared" si="1029"/>
        <v>0</v>
      </c>
      <c r="BD1881" s="51">
        <f t="shared" ca="1" si="1030"/>
        <v>0</v>
      </c>
      <c r="BE1881" s="15">
        <f t="shared" ca="1" si="1031"/>
        <v>330662.22311961127</v>
      </c>
      <c r="BF1881" s="15">
        <v>-21437.22</v>
      </c>
      <c r="BG1881" s="15">
        <f t="shared" ca="1" si="1032"/>
        <v>1854256.3719597377</v>
      </c>
      <c r="BH1881" s="15"/>
      <c r="BI1881" s="15"/>
    </row>
    <row r="1882" spans="1:61" ht="11.25" x14ac:dyDescent="0.2">
      <c r="A1882" s="20">
        <v>70530</v>
      </c>
      <c r="B1882" s="20"/>
      <c r="C1882" s="20">
        <v>1</v>
      </c>
      <c r="D1882" s="20">
        <f t="shared" si="1034"/>
        <v>7</v>
      </c>
      <c r="E1882" s="47">
        <f t="shared" si="1003"/>
        <v>4</v>
      </c>
      <c r="F1882" s="47">
        <f t="shared" si="1004"/>
        <v>74</v>
      </c>
      <c r="G1882" s="21" t="s">
        <v>1962</v>
      </c>
      <c r="H1882" s="29">
        <v>4189</v>
      </c>
      <c r="I1882" s="48"/>
      <c r="J1882" s="29">
        <f t="shared" si="1021"/>
        <v>6752.4179104477607</v>
      </c>
      <c r="K1882" s="125">
        <v>461335.44999999995</v>
      </c>
      <c r="L1882" s="125">
        <v>521965.57</v>
      </c>
      <c r="M1882" s="125">
        <v>0</v>
      </c>
      <c r="N1882" s="126">
        <f t="shared" si="1005"/>
        <v>535728.09629999998</v>
      </c>
      <c r="O1882" s="126">
        <f t="shared" ca="1" si="1006"/>
        <v>1267544.9310889083</v>
      </c>
      <c r="P1882" s="126">
        <f t="shared" ca="1" si="1007"/>
        <v>219545</v>
      </c>
      <c r="Q1882" s="49">
        <f t="shared" si="1035"/>
        <v>1</v>
      </c>
      <c r="R1882" s="49">
        <f t="shared" si="1036"/>
        <v>0</v>
      </c>
      <c r="S1882" s="49">
        <f ca="1">OFFSET(V!$B$7,D1882,Q1882)*H1882</f>
        <v>17551.91</v>
      </c>
      <c r="T1882" s="49">
        <f ca="1">IF(R1882&gt;0,OFFSET(V!$I$7,D1882,R1882)*IF(R1882=1,H1882-9300,IF(R1882=2,H1882-18000,IF(R1882=3,H1882-45000,0))),0)</f>
        <v>0</v>
      </c>
      <c r="U1882" s="49">
        <f>IF(AND(I1882=1,H1882&gt;20000,H1882&lt;=45000),H1882*V!$G$7,0)+IF(AND(I1882=1,H1882&gt;45000,H1882&lt;=50000),V!$G$7/5000*(50000-H1882)*H1882,0)</f>
        <v>0</v>
      </c>
      <c r="V1882" s="50">
        <f t="shared" ca="1" si="1033"/>
        <v>17551.91</v>
      </c>
      <c r="W1882" s="51">
        <v>19217.48</v>
      </c>
      <c r="X1882" s="51">
        <v>0</v>
      </c>
      <c r="Y1882" s="52">
        <v>0</v>
      </c>
      <c r="Z1882" s="52">
        <v>486263.74</v>
      </c>
      <c r="AA1882" s="52">
        <v>716109</v>
      </c>
      <c r="AB1882" s="138">
        <f t="shared" si="1022"/>
        <v>715109</v>
      </c>
      <c r="AC1882" s="52">
        <v>472540.58237551613</v>
      </c>
      <c r="AD1882" s="138">
        <f t="shared" si="1008"/>
        <v>0</v>
      </c>
      <c r="AE1882" s="138">
        <f t="shared" si="1009"/>
        <v>4189</v>
      </c>
      <c r="AF1882" s="138">
        <f t="shared" si="1010"/>
        <v>0</v>
      </c>
      <c r="AG1882" s="138">
        <f t="shared" si="1011"/>
        <v>0</v>
      </c>
      <c r="AH1882" s="29"/>
      <c r="AI1882" s="29"/>
      <c r="AJ1882" s="15"/>
      <c r="AK1882" s="51">
        <f t="shared" ca="1" si="1012"/>
        <v>3335169.3003613199</v>
      </c>
      <c r="AL1882" s="15">
        <f t="shared" ca="1" si="1013"/>
        <v>3591483.69036132</v>
      </c>
      <c r="AM1882" s="49">
        <f t="shared" ca="1" si="1014"/>
        <v>18372.67086358081</v>
      </c>
      <c r="AN1882" s="49">
        <f t="shared" ca="1" si="1015"/>
        <v>0</v>
      </c>
      <c r="AO1882" s="15"/>
      <c r="AP1882" s="49">
        <f t="shared" ca="1" si="1016"/>
        <v>274973.44599169155</v>
      </c>
      <c r="AQ1882" s="15">
        <f t="shared" si="1023"/>
        <v>472540.58237551613</v>
      </c>
      <c r="AR1882" s="15">
        <f t="shared" si="1024"/>
        <v>0</v>
      </c>
      <c r="AS1882" s="15"/>
      <c r="AT1882" s="15"/>
      <c r="AU1882" s="51">
        <f t="shared" si="1017"/>
        <v>357554.5</v>
      </c>
      <c r="AV1882" s="51">
        <f t="shared" ca="1" si="1018"/>
        <v>29482.603352696828</v>
      </c>
      <c r="AW1882" s="51">
        <f t="shared" ca="1" si="1025"/>
        <v>0</v>
      </c>
      <c r="AX1882" s="15">
        <f t="shared" ca="1" si="1026"/>
        <v>189469.96696887229</v>
      </c>
      <c r="AY1882" s="51">
        <f t="shared" ca="1" si="1027"/>
        <v>-17195.973463744878</v>
      </c>
      <c r="AZ1882" s="52">
        <f t="shared" ca="1" si="1019"/>
        <v>0</v>
      </c>
      <c r="BA1882" s="52">
        <f t="shared" ca="1" si="1020"/>
        <v>0</v>
      </c>
      <c r="BB1882" s="52">
        <f t="shared" si="1028"/>
        <v>0</v>
      </c>
      <c r="BC1882" s="39">
        <f t="shared" si="1029"/>
        <v>0</v>
      </c>
      <c r="BD1882" s="51">
        <f t="shared" ca="1" si="1030"/>
        <v>0</v>
      </c>
      <c r="BE1882" s="15">
        <f t="shared" ca="1" si="1031"/>
        <v>644814.57588064356</v>
      </c>
      <c r="BF1882" s="15">
        <v>-47323.3</v>
      </c>
      <c r="BG1882" s="15">
        <f t="shared" ca="1" si="1032"/>
        <v>4207347.637105545</v>
      </c>
      <c r="BH1882" s="15"/>
      <c r="BI1882" s="15"/>
    </row>
    <row r="1883" spans="1:61" ht="11.25" x14ac:dyDescent="0.2">
      <c r="A1883" s="20">
        <v>70531</v>
      </c>
      <c r="B1883" s="20"/>
      <c r="C1883" s="20">
        <v>1</v>
      </c>
      <c r="D1883" s="20">
        <f t="shared" si="1034"/>
        <v>7</v>
      </c>
      <c r="E1883" s="47">
        <f t="shared" si="1003"/>
        <v>6</v>
      </c>
      <c r="F1883" s="47">
        <f t="shared" si="1004"/>
        <v>76</v>
      </c>
      <c r="G1883" s="21" t="s">
        <v>1963</v>
      </c>
      <c r="H1883" s="29">
        <v>12950</v>
      </c>
      <c r="I1883" s="48"/>
      <c r="J1883" s="29">
        <f t="shared" si="1021"/>
        <v>21583.333333333332</v>
      </c>
      <c r="K1883" s="125">
        <v>1101029.5</v>
      </c>
      <c r="L1883" s="125">
        <v>5811564.6200000001</v>
      </c>
      <c r="M1883" s="125">
        <v>0</v>
      </c>
      <c r="N1883" s="126">
        <f t="shared" si="1005"/>
        <v>3059251.4418000001</v>
      </c>
      <c r="O1883" s="126">
        <f t="shared" ca="1" si="1006"/>
        <v>4051562.7328603547</v>
      </c>
      <c r="P1883" s="126">
        <f t="shared" ca="1" si="1007"/>
        <v>297693</v>
      </c>
      <c r="Q1883" s="49">
        <f t="shared" si="1035"/>
        <v>2</v>
      </c>
      <c r="R1883" s="49">
        <f t="shared" si="1036"/>
        <v>0</v>
      </c>
      <c r="S1883" s="49">
        <f ca="1">OFFSET(V!$B$7,D1883,Q1883)*H1883</f>
        <v>1307691</v>
      </c>
      <c r="T1883" s="49">
        <f ca="1">IF(R1883&gt;0,OFFSET(V!$I$7,D1883,R1883)*IF(R1883=1,H1883-9300,IF(R1883=2,H1883-18000,IF(R1883=3,H1883-45000,0))),0)</f>
        <v>0</v>
      </c>
      <c r="U1883" s="49">
        <f>IF(AND(I1883=1,H1883&gt;20000,H1883&lt;=45000),H1883*V!$G$7,0)+IF(AND(I1883=1,H1883&gt;45000,H1883&lt;=50000),V!$G$7/5000*(50000-H1883)*H1883,0)</f>
        <v>0</v>
      </c>
      <c r="V1883" s="50">
        <f t="shared" ca="1" si="1033"/>
        <v>1307691</v>
      </c>
      <c r="W1883" s="51">
        <v>63127.199999999997</v>
      </c>
      <c r="X1883" s="51">
        <v>0</v>
      </c>
      <c r="Y1883" s="52">
        <v>29640.61</v>
      </c>
      <c r="Z1883" s="52">
        <v>1051232.6000000001</v>
      </c>
      <c r="AA1883" s="52">
        <v>64001</v>
      </c>
      <c r="AB1883" s="138">
        <f t="shared" si="1022"/>
        <v>63001</v>
      </c>
      <c r="AC1883" s="52">
        <v>1021565.0976075823</v>
      </c>
      <c r="AD1883" s="138">
        <f t="shared" si="1008"/>
        <v>1</v>
      </c>
      <c r="AE1883" s="138">
        <f t="shared" si="1009"/>
        <v>0</v>
      </c>
      <c r="AF1883" s="138">
        <f t="shared" si="1010"/>
        <v>12950</v>
      </c>
      <c r="AG1883" s="138">
        <f t="shared" si="1011"/>
        <v>21583.333333333332</v>
      </c>
      <c r="AH1883" s="29"/>
      <c r="AI1883" s="29"/>
      <c r="AJ1883" s="15"/>
      <c r="AK1883" s="51">
        <f t="shared" ca="1" si="1012"/>
        <v>10660488.092927461</v>
      </c>
      <c r="AL1883" s="15">
        <f t="shared" ca="1" si="1013"/>
        <v>12328999.292927461</v>
      </c>
      <c r="AM1883" s="49">
        <f t="shared" ca="1" si="1014"/>
        <v>56797.824703597871</v>
      </c>
      <c r="AN1883" s="49">
        <f t="shared" ca="1" si="1015"/>
        <v>13785.326329141126</v>
      </c>
      <c r="AO1883" s="15"/>
      <c r="AP1883" s="49">
        <f t="shared" ca="1" si="1016"/>
        <v>594453.22935410636</v>
      </c>
      <c r="AQ1883" s="15">
        <f t="shared" si="1023"/>
        <v>0</v>
      </c>
      <c r="AR1883" s="15">
        <f t="shared" si="1024"/>
        <v>1021565.0976075823</v>
      </c>
      <c r="AS1883" s="15"/>
      <c r="AT1883" s="15"/>
      <c r="AU1883" s="51">
        <f t="shared" si="1017"/>
        <v>0</v>
      </c>
      <c r="AV1883" s="51">
        <f t="shared" ca="1" si="1018"/>
        <v>0</v>
      </c>
      <c r="AW1883" s="51">
        <f t="shared" si="1025"/>
        <v>0</v>
      </c>
      <c r="AX1883" s="15">
        <f t="shared" si="1026"/>
        <v>0</v>
      </c>
      <c r="AY1883" s="51">
        <f t="shared" ca="1" si="1027"/>
        <v>0</v>
      </c>
      <c r="AZ1883" s="52">
        <f t="shared" ca="1" si="1019"/>
        <v>244101.10232746229</v>
      </c>
      <c r="BA1883" s="52">
        <f t="shared" ca="1" si="1020"/>
        <v>196907.24469524555</v>
      </c>
      <c r="BB1883" s="52">
        <f t="shared" ca="1" si="1028"/>
        <v>0</v>
      </c>
      <c r="BC1883" s="39">
        <f t="shared" ca="1" si="1029"/>
        <v>13896.47876923182</v>
      </c>
      <c r="BD1883" s="51">
        <f t="shared" ca="1" si="1030"/>
        <v>0</v>
      </c>
      <c r="BE1883" s="15">
        <f t="shared" ca="1" si="1031"/>
        <v>1035461.5763768142</v>
      </c>
      <c r="BF1883" s="15">
        <v>-170830.48</v>
      </c>
      <c r="BG1883" s="15">
        <f t="shared" ca="1" si="1032"/>
        <v>13264213.540337015</v>
      </c>
      <c r="BH1883" s="15"/>
      <c r="BI1883" s="15"/>
    </row>
    <row r="1884" spans="1:61" ht="11.25" x14ac:dyDescent="0.2">
      <c r="A1884" s="20">
        <v>70601</v>
      </c>
      <c r="B1884" s="20"/>
      <c r="C1884" s="20">
        <v>1</v>
      </c>
      <c r="D1884" s="20">
        <f t="shared" si="1034"/>
        <v>7</v>
      </c>
      <c r="E1884" s="47">
        <f t="shared" si="1003"/>
        <v>1</v>
      </c>
      <c r="F1884" s="47">
        <f t="shared" si="1004"/>
        <v>71</v>
      </c>
      <c r="G1884" s="21" t="s">
        <v>1964</v>
      </c>
      <c r="H1884" s="29">
        <v>370</v>
      </c>
      <c r="I1884" s="48"/>
      <c r="J1884" s="29">
        <f t="shared" si="1021"/>
        <v>596.41791044776119</v>
      </c>
      <c r="K1884" s="125">
        <v>11473</v>
      </c>
      <c r="L1884" s="125">
        <v>9998.7900000000009</v>
      </c>
      <c r="M1884" s="125">
        <v>14382</v>
      </c>
      <c r="N1884" s="126">
        <f t="shared" si="1005"/>
        <v>26542.088100000001</v>
      </c>
      <c r="O1884" s="126">
        <f t="shared" ca="1" si="1006"/>
        <v>111957.89556049083</v>
      </c>
      <c r="P1884" s="126">
        <f t="shared" ca="1" si="1007"/>
        <v>25625</v>
      </c>
      <c r="Q1884" s="49">
        <f t="shared" si="1035"/>
        <v>1</v>
      </c>
      <c r="R1884" s="49">
        <f t="shared" si="1036"/>
        <v>0</v>
      </c>
      <c r="S1884" s="49">
        <f ca="1">OFFSET(V!$B$7,D1884,Q1884)*H1884</f>
        <v>1550.3000000000002</v>
      </c>
      <c r="T1884" s="49">
        <f ca="1">IF(R1884&gt;0,OFFSET(V!$I$7,D1884,R1884)*IF(R1884=1,H1884-9300,IF(R1884=2,H1884-18000,IF(R1884=3,H1884-45000,0))),0)</f>
        <v>0</v>
      </c>
      <c r="U1884" s="49">
        <f>IF(AND(I1884=1,H1884&gt;20000,H1884&lt;=45000),H1884*V!$G$7,0)+IF(AND(I1884=1,H1884&gt;45000,H1884&lt;=50000),V!$G$7/5000*(50000-H1884)*H1884,0)</f>
        <v>0</v>
      </c>
      <c r="V1884" s="50">
        <f t="shared" ca="1" si="1033"/>
        <v>1550.3000000000002</v>
      </c>
      <c r="W1884" s="51">
        <v>0</v>
      </c>
      <c r="X1884" s="51">
        <v>0</v>
      </c>
      <c r="Y1884" s="52">
        <v>0</v>
      </c>
      <c r="Z1884" s="52">
        <v>33.21</v>
      </c>
      <c r="AA1884" s="52">
        <v>3288</v>
      </c>
      <c r="AB1884" s="138">
        <f t="shared" si="1022"/>
        <v>2288</v>
      </c>
      <c r="AC1884" s="52">
        <v>32.272759512545377</v>
      </c>
      <c r="AD1884" s="138">
        <f t="shared" si="1008"/>
        <v>0</v>
      </c>
      <c r="AE1884" s="138">
        <f t="shared" si="1009"/>
        <v>370</v>
      </c>
      <c r="AF1884" s="138">
        <f t="shared" si="1010"/>
        <v>0</v>
      </c>
      <c r="AG1884" s="138">
        <f t="shared" si="1011"/>
        <v>0</v>
      </c>
      <c r="AH1884" s="29"/>
      <c r="AI1884" s="29"/>
      <c r="AJ1884" s="15"/>
      <c r="AK1884" s="51">
        <f t="shared" ca="1" si="1012"/>
        <v>294584.06329283561</v>
      </c>
      <c r="AL1884" s="15">
        <f t="shared" ca="1" si="1013"/>
        <v>321759.36329283559</v>
      </c>
      <c r="AM1884" s="49">
        <f t="shared" ca="1" si="1014"/>
        <v>1622.7949915313677</v>
      </c>
      <c r="AN1884" s="49">
        <f t="shared" ca="1" si="1015"/>
        <v>0</v>
      </c>
      <c r="AO1884" s="15"/>
      <c r="AP1884" s="49">
        <f t="shared" ca="1" si="1016"/>
        <v>18.779660892222967</v>
      </c>
      <c r="AQ1884" s="15">
        <f t="shared" si="1023"/>
        <v>32.272759512545377</v>
      </c>
      <c r="AR1884" s="15">
        <f t="shared" si="1024"/>
        <v>0</v>
      </c>
      <c r="AS1884" s="15"/>
      <c r="AT1884" s="15"/>
      <c r="AU1884" s="51">
        <f t="shared" si="1017"/>
        <v>1144</v>
      </c>
      <c r="AV1884" s="51">
        <f t="shared" ca="1" si="1018"/>
        <v>2604.0972166382971</v>
      </c>
      <c r="AW1884" s="51">
        <f t="shared" ca="1" si="1025"/>
        <v>0</v>
      </c>
      <c r="AX1884" s="15">
        <f t="shared" ca="1" si="1026"/>
        <v>3734.6041180179745</v>
      </c>
      <c r="AY1884" s="51">
        <f t="shared" ca="1" si="1027"/>
        <v>-338.94634774270088</v>
      </c>
      <c r="AZ1884" s="52">
        <f t="shared" ca="1" si="1019"/>
        <v>0</v>
      </c>
      <c r="BA1884" s="52">
        <f t="shared" ca="1" si="1020"/>
        <v>0</v>
      </c>
      <c r="BB1884" s="52">
        <f t="shared" si="1028"/>
        <v>0</v>
      </c>
      <c r="BC1884" s="39">
        <f t="shared" si="1029"/>
        <v>0</v>
      </c>
      <c r="BD1884" s="51">
        <f t="shared" ca="1" si="1030"/>
        <v>0</v>
      </c>
      <c r="BE1884" s="15">
        <f t="shared" ca="1" si="1031"/>
        <v>3427.9305297878191</v>
      </c>
      <c r="BF1884" s="15">
        <v>-4148.16</v>
      </c>
      <c r="BG1884" s="15">
        <f t="shared" ca="1" si="1032"/>
        <v>322661.92881415482</v>
      </c>
      <c r="BH1884" s="15"/>
      <c r="BI1884" s="15"/>
    </row>
    <row r="1885" spans="1:61" ht="11.25" x14ac:dyDescent="0.2">
      <c r="A1885" s="20">
        <v>70602</v>
      </c>
      <c r="B1885" s="20"/>
      <c r="C1885" s="20">
        <v>1</v>
      </c>
      <c r="D1885" s="20">
        <f t="shared" si="1034"/>
        <v>7</v>
      </c>
      <c r="E1885" s="47">
        <f t="shared" si="1003"/>
        <v>1</v>
      </c>
      <c r="F1885" s="47">
        <f t="shared" si="1004"/>
        <v>71</v>
      </c>
      <c r="G1885" s="21" t="s">
        <v>1965</v>
      </c>
      <c r="H1885" s="29">
        <v>248</v>
      </c>
      <c r="I1885" s="48"/>
      <c r="J1885" s="29">
        <f t="shared" si="1021"/>
        <v>399.76119402985074</v>
      </c>
      <c r="K1885" s="125">
        <v>21607.05</v>
      </c>
      <c r="L1885" s="125">
        <v>99750.06</v>
      </c>
      <c r="M1885" s="125">
        <v>0</v>
      </c>
      <c r="N1885" s="126">
        <f t="shared" si="1005"/>
        <v>54459.599399999999</v>
      </c>
      <c r="O1885" s="126">
        <f t="shared" ca="1" si="1006"/>
        <v>75042.048916220883</v>
      </c>
      <c r="P1885" s="126">
        <f t="shared" ca="1" si="1007"/>
        <v>6175</v>
      </c>
      <c r="Q1885" s="49">
        <f t="shared" si="1035"/>
        <v>1</v>
      </c>
      <c r="R1885" s="49">
        <f t="shared" si="1036"/>
        <v>0</v>
      </c>
      <c r="S1885" s="49">
        <f ca="1">OFFSET(V!$B$7,D1885,Q1885)*H1885</f>
        <v>1039.1200000000001</v>
      </c>
      <c r="T1885" s="49">
        <f ca="1">IF(R1885&gt;0,OFFSET(V!$I$7,D1885,R1885)*IF(R1885=1,H1885-9300,IF(R1885=2,H1885-18000,IF(R1885=3,H1885-45000,0))),0)</f>
        <v>0</v>
      </c>
      <c r="U1885" s="49">
        <f>IF(AND(I1885=1,H1885&gt;20000,H1885&lt;=45000),H1885*V!$G$7,0)+IF(AND(I1885=1,H1885&gt;45000,H1885&lt;=50000),V!$G$7/5000*(50000-H1885)*H1885,0)</f>
        <v>0</v>
      </c>
      <c r="V1885" s="50">
        <f t="shared" ca="1" si="1033"/>
        <v>1039.1200000000001</v>
      </c>
      <c r="W1885" s="51">
        <v>0</v>
      </c>
      <c r="X1885" s="51">
        <v>0</v>
      </c>
      <c r="Y1885" s="52">
        <v>0</v>
      </c>
      <c r="Z1885" s="52">
        <v>34281.230000000003</v>
      </c>
      <c r="AA1885" s="52">
        <v>78822</v>
      </c>
      <c r="AB1885" s="138">
        <f t="shared" si="1022"/>
        <v>77822</v>
      </c>
      <c r="AC1885" s="52">
        <v>33313.757650835774</v>
      </c>
      <c r="AD1885" s="138">
        <f t="shared" si="1008"/>
        <v>0</v>
      </c>
      <c r="AE1885" s="138">
        <f t="shared" si="1009"/>
        <v>248</v>
      </c>
      <c r="AF1885" s="138">
        <f t="shared" si="1010"/>
        <v>0</v>
      </c>
      <c r="AG1885" s="138">
        <f t="shared" si="1011"/>
        <v>0</v>
      </c>
      <c r="AH1885" s="29"/>
      <c r="AI1885" s="29"/>
      <c r="AJ1885" s="15"/>
      <c r="AK1885" s="51">
        <f t="shared" ca="1" si="1012"/>
        <v>197450.93972060332</v>
      </c>
      <c r="AL1885" s="15">
        <f t="shared" ca="1" si="1013"/>
        <v>204665.05972060331</v>
      </c>
      <c r="AM1885" s="49">
        <f t="shared" ca="1" si="1014"/>
        <v>1087.7112375669708</v>
      </c>
      <c r="AN1885" s="49">
        <f t="shared" ca="1" si="1015"/>
        <v>0</v>
      </c>
      <c r="AO1885" s="15"/>
      <c r="AP1885" s="49">
        <f t="shared" ca="1" si="1016"/>
        <v>19385.422293535103</v>
      </c>
      <c r="AQ1885" s="15">
        <f t="shared" si="1023"/>
        <v>33313.757650835774</v>
      </c>
      <c r="AR1885" s="15">
        <f t="shared" si="1024"/>
        <v>0</v>
      </c>
      <c r="AS1885" s="15"/>
      <c r="AT1885" s="15"/>
      <c r="AU1885" s="51">
        <f t="shared" si="1017"/>
        <v>38911</v>
      </c>
      <c r="AV1885" s="51">
        <f t="shared" ca="1" si="1018"/>
        <v>1745.4489452062098</v>
      </c>
      <c r="AW1885" s="51">
        <f t="shared" ca="1" si="1025"/>
        <v>0</v>
      </c>
      <c r="AX1885" s="15">
        <f t="shared" ca="1" si="1026"/>
        <v>26728.113587905536</v>
      </c>
      <c r="AY1885" s="51">
        <f t="shared" ca="1" si="1027"/>
        <v>-2425.7983433812074</v>
      </c>
      <c r="AZ1885" s="52">
        <f t="shared" ca="1" si="1019"/>
        <v>0</v>
      </c>
      <c r="BA1885" s="52">
        <f t="shared" ca="1" si="1020"/>
        <v>0</v>
      </c>
      <c r="BB1885" s="52">
        <f t="shared" si="1028"/>
        <v>0</v>
      </c>
      <c r="BC1885" s="39">
        <f t="shared" si="1029"/>
        <v>0</v>
      </c>
      <c r="BD1885" s="51">
        <f t="shared" ca="1" si="1030"/>
        <v>0</v>
      </c>
      <c r="BE1885" s="15">
        <f t="shared" ca="1" si="1031"/>
        <v>57616.072895360106</v>
      </c>
      <c r="BF1885" s="15">
        <v>-3801.38</v>
      </c>
      <c r="BG1885" s="15">
        <f t="shared" ca="1" si="1032"/>
        <v>259567.46385353041</v>
      </c>
      <c r="BH1885" s="15"/>
      <c r="BI1885" s="15"/>
    </row>
    <row r="1886" spans="1:61" ht="11.25" x14ac:dyDescent="0.2">
      <c r="A1886" s="20">
        <v>70603</v>
      </c>
      <c r="B1886" s="20"/>
      <c r="C1886" s="20">
        <v>1</v>
      </c>
      <c r="D1886" s="20">
        <f t="shared" si="1034"/>
        <v>7</v>
      </c>
      <c r="E1886" s="47">
        <f t="shared" si="1003"/>
        <v>2</v>
      </c>
      <c r="F1886" s="47">
        <f t="shared" si="1004"/>
        <v>72</v>
      </c>
      <c r="G1886" s="21" t="s">
        <v>1966</v>
      </c>
      <c r="H1886" s="29">
        <v>924</v>
      </c>
      <c r="I1886" s="48"/>
      <c r="J1886" s="29">
        <f t="shared" si="1021"/>
        <v>1489.4328358208954</v>
      </c>
      <c r="K1886" s="125">
        <v>184203.25</v>
      </c>
      <c r="L1886" s="125">
        <v>713430.9</v>
      </c>
      <c r="M1886" s="125">
        <v>0</v>
      </c>
      <c r="N1886" s="126">
        <f t="shared" si="1005"/>
        <v>410864.39100000006</v>
      </c>
      <c r="O1886" s="126">
        <f t="shared" ca="1" si="1006"/>
        <v>279592.14999430679</v>
      </c>
      <c r="P1886" s="126">
        <f t="shared" ca="1" si="1007"/>
        <v>0</v>
      </c>
      <c r="Q1886" s="49">
        <f t="shared" si="1035"/>
        <v>1</v>
      </c>
      <c r="R1886" s="49">
        <f t="shared" si="1036"/>
        <v>0</v>
      </c>
      <c r="S1886" s="49">
        <f ca="1">OFFSET(V!$B$7,D1886,Q1886)*H1886</f>
        <v>3871.5600000000004</v>
      </c>
      <c r="T1886" s="49">
        <f ca="1">IF(R1886&gt;0,OFFSET(V!$I$7,D1886,R1886)*IF(R1886=1,H1886-9300,IF(R1886=2,H1886-18000,IF(R1886=3,H1886-45000,0))),0)</f>
        <v>0</v>
      </c>
      <c r="U1886" s="49">
        <f>IF(AND(I1886=1,H1886&gt;20000,H1886&lt;=45000),H1886*V!$G$7,0)+IF(AND(I1886=1,H1886&gt;45000,H1886&lt;=50000),V!$G$7/5000*(50000-H1886)*H1886,0)</f>
        <v>0</v>
      </c>
      <c r="V1886" s="50">
        <f t="shared" ca="1" si="1033"/>
        <v>3871.5600000000004</v>
      </c>
      <c r="W1886" s="51">
        <v>0</v>
      </c>
      <c r="X1886" s="51">
        <v>0</v>
      </c>
      <c r="Y1886" s="52">
        <v>0</v>
      </c>
      <c r="Z1886" s="52">
        <v>265124.96000000002</v>
      </c>
      <c r="AA1886" s="52">
        <v>886757</v>
      </c>
      <c r="AB1886" s="138">
        <f t="shared" si="1022"/>
        <v>885757</v>
      </c>
      <c r="AC1886" s="52">
        <v>257642.70023647134</v>
      </c>
      <c r="AD1886" s="138">
        <f t="shared" si="1008"/>
        <v>0</v>
      </c>
      <c r="AE1886" s="138">
        <f t="shared" si="1009"/>
        <v>924</v>
      </c>
      <c r="AF1886" s="138">
        <f t="shared" si="1010"/>
        <v>0</v>
      </c>
      <c r="AG1886" s="138">
        <f t="shared" si="1011"/>
        <v>0</v>
      </c>
      <c r="AH1886" s="29"/>
      <c r="AI1886" s="29"/>
      <c r="AJ1886" s="15"/>
      <c r="AK1886" s="51">
        <f t="shared" ca="1" si="1012"/>
        <v>735663.98508805432</v>
      </c>
      <c r="AL1886" s="15">
        <f t="shared" ca="1" si="1013"/>
        <v>739535.54508805438</v>
      </c>
      <c r="AM1886" s="49">
        <f t="shared" ca="1" si="1014"/>
        <v>4052.6015464188749</v>
      </c>
      <c r="AN1886" s="49">
        <f t="shared" ca="1" si="1015"/>
        <v>0</v>
      </c>
      <c r="AO1886" s="15"/>
      <c r="AP1886" s="49">
        <f t="shared" ca="1" si="1016"/>
        <v>149923.42194712974</v>
      </c>
      <c r="AQ1886" s="15">
        <f t="shared" si="1023"/>
        <v>257642.70023647134</v>
      </c>
      <c r="AR1886" s="15">
        <f t="shared" si="1024"/>
        <v>0</v>
      </c>
      <c r="AS1886" s="15"/>
      <c r="AT1886" s="15"/>
      <c r="AU1886" s="51">
        <f t="shared" si="1017"/>
        <v>442878.5</v>
      </c>
      <c r="AV1886" s="51">
        <f t="shared" ca="1" si="1018"/>
        <v>6503.2049410102336</v>
      </c>
      <c r="AW1886" s="51">
        <f t="shared" ca="1" si="1025"/>
        <v>0</v>
      </c>
      <c r="AX1886" s="15">
        <f t="shared" ca="1" si="1026"/>
        <v>341662.42665166862</v>
      </c>
      <c r="AY1886" s="51">
        <f t="shared" ca="1" si="1027"/>
        <v>-31008.70347027613</v>
      </c>
      <c r="AZ1886" s="52">
        <f t="shared" ca="1" si="1019"/>
        <v>0</v>
      </c>
      <c r="BA1886" s="52">
        <f t="shared" ca="1" si="1020"/>
        <v>0</v>
      </c>
      <c r="BB1886" s="52">
        <f t="shared" si="1028"/>
        <v>0</v>
      </c>
      <c r="BC1886" s="39">
        <f t="shared" si="1029"/>
        <v>0</v>
      </c>
      <c r="BD1886" s="51">
        <f t="shared" ca="1" si="1030"/>
        <v>0</v>
      </c>
      <c r="BE1886" s="15">
        <f t="shared" ca="1" si="1031"/>
        <v>568296.4234178639</v>
      </c>
      <c r="BF1886" s="15">
        <v>-17492.59</v>
      </c>
      <c r="BG1886" s="15">
        <f t="shared" ca="1" si="1032"/>
        <v>1294391.9800523371</v>
      </c>
      <c r="BH1886" s="15"/>
      <c r="BI1886" s="15"/>
    </row>
    <row r="1887" spans="1:61" ht="11.25" x14ac:dyDescent="0.2">
      <c r="A1887" s="20">
        <v>70604</v>
      </c>
      <c r="B1887" s="20"/>
      <c r="C1887" s="20">
        <v>1</v>
      </c>
      <c r="D1887" s="20">
        <f t="shared" si="1034"/>
        <v>7</v>
      </c>
      <c r="E1887" s="47">
        <f t="shared" si="1003"/>
        <v>4</v>
      </c>
      <c r="F1887" s="47">
        <f t="shared" si="1004"/>
        <v>74</v>
      </c>
      <c r="G1887" s="21" t="s">
        <v>1967</v>
      </c>
      <c r="H1887" s="29">
        <v>2923</v>
      </c>
      <c r="I1887" s="48"/>
      <c r="J1887" s="29">
        <f t="shared" si="1021"/>
        <v>4711.7014925373132</v>
      </c>
      <c r="K1887" s="125">
        <v>133393</v>
      </c>
      <c r="L1887" s="125">
        <v>246904.3</v>
      </c>
      <c r="M1887" s="125">
        <v>45845</v>
      </c>
      <c r="N1887" s="126">
        <f t="shared" si="1005"/>
        <v>238180.63699999999</v>
      </c>
      <c r="O1887" s="126">
        <f t="shared" ca="1" si="1006"/>
        <v>884467.37492787756</v>
      </c>
      <c r="P1887" s="126">
        <f t="shared" ca="1" si="1007"/>
        <v>193886</v>
      </c>
      <c r="Q1887" s="49">
        <f t="shared" si="1035"/>
        <v>1</v>
      </c>
      <c r="R1887" s="49">
        <f t="shared" si="1036"/>
        <v>0</v>
      </c>
      <c r="S1887" s="49">
        <f ca="1">OFFSET(V!$B$7,D1887,Q1887)*H1887</f>
        <v>12247.37</v>
      </c>
      <c r="T1887" s="49">
        <f ca="1">IF(R1887&gt;0,OFFSET(V!$I$7,D1887,R1887)*IF(R1887=1,H1887-9300,IF(R1887=2,H1887-18000,IF(R1887=3,H1887-45000,0))),0)</f>
        <v>0</v>
      </c>
      <c r="U1887" s="49">
        <f>IF(AND(I1887=1,H1887&gt;20000,H1887&lt;=45000),H1887*V!$G$7,0)+IF(AND(I1887=1,H1887&gt;45000,H1887&lt;=50000),V!$G$7/5000*(50000-H1887)*H1887,0)</f>
        <v>0</v>
      </c>
      <c r="V1887" s="50">
        <f t="shared" ca="1" si="1033"/>
        <v>12247.37</v>
      </c>
      <c r="W1887" s="51">
        <v>14005.960000000001</v>
      </c>
      <c r="X1887" s="51">
        <v>0</v>
      </c>
      <c r="Y1887" s="52">
        <v>0</v>
      </c>
      <c r="Z1887" s="52">
        <v>90690.54</v>
      </c>
      <c r="AA1887" s="52">
        <v>75683</v>
      </c>
      <c r="AB1887" s="138">
        <f t="shared" si="1022"/>
        <v>74683</v>
      </c>
      <c r="AC1887" s="52">
        <v>88131.104711920401</v>
      </c>
      <c r="AD1887" s="138">
        <f t="shared" si="1008"/>
        <v>0</v>
      </c>
      <c r="AE1887" s="138">
        <f t="shared" si="1009"/>
        <v>2923</v>
      </c>
      <c r="AF1887" s="138">
        <f t="shared" si="1010"/>
        <v>0</v>
      </c>
      <c r="AG1887" s="138">
        <f t="shared" si="1011"/>
        <v>0</v>
      </c>
      <c r="AH1887" s="29"/>
      <c r="AI1887" s="29"/>
      <c r="AJ1887" s="15"/>
      <c r="AK1887" s="51">
        <f t="shared" ca="1" si="1012"/>
        <v>2327214.1000134014</v>
      </c>
      <c r="AL1887" s="15">
        <f t="shared" ca="1" si="1013"/>
        <v>2547353.4300134014</v>
      </c>
      <c r="AM1887" s="49">
        <f t="shared" ca="1" si="1014"/>
        <v>12820.080433097804</v>
      </c>
      <c r="AN1887" s="49">
        <f t="shared" ca="1" si="1015"/>
        <v>0</v>
      </c>
      <c r="AO1887" s="15"/>
      <c r="AP1887" s="49">
        <f t="shared" ca="1" si="1016"/>
        <v>51283.87796846078</v>
      </c>
      <c r="AQ1887" s="15">
        <f t="shared" si="1023"/>
        <v>88131.104711920401</v>
      </c>
      <c r="AR1887" s="15">
        <f t="shared" si="1024"/>
        <v>0</v>
      </c>
      <c r="AS1887" s="15"/>
      <c r="AT1887" s="15"/>
      <c r="AU1887" s="51">
        <f t="shared" si="1017"/>
        <v>37341.5</v>
      </c>
      <c r="AV1887" s="51">
        <f t="shared" ca="1" si="1018"/>
        <v>20572.368011442544</v>
      </c>
      <c r="AW1887" s="51">
        <f t="shared" ca="1" si="1025"/>
        <v>0</v>
      </c>
      <c r="AX1887" s="15">
        <f t="shared" ca="1" si="1026"/>
        <v>21066.641267982923</v>
      </c>
      <c r="AY1887" s="51">
        <f t="shared" ca="1" si="1027"/>
        <v>-1911.972699472642</v>
      </c>
      <c r="AZ1887" s="52">
        <f t="shared" ca="1" si="1019"/>
        <v>0</v>
      </c>
      <c r="BA1887" s="52">
        <f t="shared" ca="1" si="1020"/>
        <v>0</v>
      </c>
      <c r="BB1887" s="52">
        <f t="shared" si="1028"/>
        <v>0</v>
      </c>
      <c r="BC1887" s="39">
        <f t="shared" si="1029"/>
        <v>0</v>
      </c>
      <c r="BD1887" s="51">
        <f t="shared" ca="1" si="1030"/>
        <v>0</v>
      </c>
      <c r="BE1887" s="15">
        <f t="shared" ca="1" si="1031"/>
        <v>107285.77328043069</v>
      </c>
      <c r="BF1887" s="15">
        <v>-34549.089999999997</v>
      </c>
      <c r="BG1887" s="15">
        <f t="shared" ca="1" si="1032"/>
        <v>2632910.1937269298</v>
      </c>
      <c r="BH1887" s="15"/>
      <c r="BI1887" s="15"/>
    </row>
    <row r="1888" spans="1:61" ht="11.25" x14ac:dyDescent="0.2">
      <c r="A1888" s="20">
        <v>70605</v>
      </c>
      <c r="B1888" s="20"/>
      <c r="C1888" s="20">
        <v>1</v>
      </c>
      <c r="D1888" s="20">
        <f t="shared" si="1034"/>
        <v>7</v>
      </c>
      <c r="E1888" s="47">
        <f t="shared" si="1003"/>
        <v>2</v>
      </c>
      <c r="F1888" s="47">
        <f t="shared" si="1004"/>
        <v>72</v>
      </c>
      <c r="G1888" s="21" t="s">
        <v>1968</v>
      </c>
      <c r="H1888" s="29">
        <v>925</v>
      </c>
      <c r="I1888" s="48"/>
      <c r="J1888" s="29">
        <f t="shared" si="1021"/>
        <v>1491.044776119403</v>
      </c>
      <c r="K1888" s="125">
        <v>60888.3</v>
      </c>
      <c r="L1888" s="125">
        <v>113331.47</v>
      </c>
      <c r="M1888" s="125">
        <v>0</v>
      </c>
      <c r="N1888" s="126">
        <f t="shared" si="1005"/>
        <v>88038.849300000002</v>
      </c>
      <c r="O1888" s="126">
        <f t="shared" ca="1" si="1006"/>
        <v>279894.73890122707</v>
      </c>
      <c r="P1888" s="126">
        <f t="shared" ca="1" si="1007"/>
        <v>57557</v>
      </c>
      <c r="Q1888" s="49">
        <f t="shared" si="1035"/>
        <v>1</v>
      </c>
      <c r="R1888" s="49">
        <f t="shared" si="1036"/>
        <v>0</v>
      </c>
      <c r="S1888" s="49">
        <f ca="1">OFFSET(V!$B$7,D1888,Q1888)*H1888</f>
        <v>3875.7500000000005</v>
      </c>
      <c r="T1888" s="49">
        <f ca="1">IF(R1888&gt;0,OFFSET(V!$I$7,D1888,R1888)*IF(R1888=1,H1888-9300,IF(R1888=2,H1888-18000,IF(R1888=3,H1888-45000,0))),0)</f>
        <v>0</v>
      </c>
      <c r="U1888" s="49">
        <f>IF(AND(I1888=1,H1888&gt;20000,H1888&lt;=45000),H1888*V!$G$7,0)+IF(AND(I1888=1,H1888&gt;45000,H1888&lt;=50000),V!$G$7/5000*(50000-H1888)*H1888,0)</f>
        <v>0</v>
      </c>
      <c r="V1888" s="50">
        <f t="shared" ca="1" si="1033"/>
        <v>3875.7500000000005</v>
      </c>
      <c r="W1888" s="51">
        <v>0</v>
      </c>
      <c r="X1888" s="51">
        <v>0</v>
      </c>
      <c r="Y1888" s="52">
        <v>0</v>
      </c>
      <c r="Z1888" s="52">
        <v>93197.39</v>
      </c>
      <c r="AA1888" s="52">
        <v>115261</v>
      </c>
      <c r="AB1888" s="138">
        <f t="shared" si="1022"/>
        <v>114261</v>
      </c>
      <c r="AC1888" s="52">
        <v>90567.207307043092</v>
      </c>
      <c r="AD1888" s="138">
        <f t="shared" si="1008"/>
        <v>0</v>
      </c>
      <c r="AE1888" s="138">
        <f t="shared" si="1009"/>
        <v>925</v>
      </c>
      <c r="AF1888" s="138">
        <f t="shared" si="1010"/>
        <v>0</v>
      </c>
      <c r="AG1888" s="138">
        <f t="shared" si="1011"/>
        <v>0</v>
      </c>
      <c r="AH1888" s="29"/>
      <c r="AI1888" s="29"/>
      <c r="AJ1888" s="15"/>
      <c r="AK1888" s="51">
        <f t="shared" ca="1" si="1012"/>
        <v>736460.15823208902</v>
      </c>
      <c r="AL1888" s="15">
        <f t="shared" ca="1" si="1013"/>
        <v>797892.90823208902</v>
      </c>
      <c r="AM1888" s="49">
        <f t="shared" ca="1" si="1014"/>
        <v>4056.9874788284192</v>
      </c>
      <c r="AN1888" s="49">
        <f t="shared" ca="1" si="1015"/>
        <v>0</v>
      </c>
      <c r="AO1888" s="15"/>
      <c r="AP1888" s="49">
        <f t="shared" ca="1" si="1016"/>
        <v>52701.45679735778</v>
      </c>
      <c r="AQ1888" s="15">
        <f t="shared" si="1023"/>
        <v>90567.207307043092</v>
      </c>
      <c r="AR1888" s="15">
        <f t="shared" si="1024"/>
        <v>0</v>
      </c>
      <c r="AS1888" s="15"/>
      <c r="AT1888" s="15"/>
      <c r="AU1888" s="51">
        <f t="shared" si="1017"/>
        <v>57130.5</v>
      </c>
      <c r="AV1888" s="51">
        <f t="shared" ca="1" si="1018"/>
        <v>6510.2430415957424</v>
      </c>
      <c r="AW1888" s="51">
        <f t="shared" ca="1" si="1025"/>
        <v>0</v>
      </c>
      <c r="AX1888" s="15">
        <f t="shared" ca="1" si="1026"/>
        <v>25774.992531910437</v>
      </c>
      <c r="AY1888" s="51">
        <f t="shared" ca="1" si="1027"/>
        <v>-2339.2946898004743</v>
      </c>
      <c r="AZ1888" s="52">
        <f t="shared" ca="1" si="1019"/>
        <v>0</v>
      </c>
      <c r="BA1888" s="52">
        <f t="shared" ca="1" si="1020"/>
        <v>0</v>
      </c>
      <c r="BB1888" s="52">
        <f t="shared" si="1028"/>
        <v>0</v>
      </c>
      <c r="BC1888" s="39">
        <f t="shared" si="1029"/>
        <v>0</v>
      </c>
      <c r="BD1888" s="51">
        <f t="shared" ca="1" si="1030"/>
        <v>0</v>
      </c>
      <c r="BE1888" s="15">
        <f t="shared" ca="1" si="1031"/>
        <v>114002.90514915306</v>
      </c>
      <c r="BF1888" s="15">
        <v>-11954.07</v>
      </c>
      <c r="BG1888" s="15">
        <f t="shared" ca="1" si="1032"/>
        <v>903998.73086007056</v>
      </c>
      <c r="BH1888" s="15"/>
      <c r="BI1888" s="15"/>
    </row>
    <row r="1889" spans="1:61" ht="11.25" x14ac:dyDescent="0.2">
      <c r="A1889" s="20">
        <v>70606</v>
      </c>
      <c r="B1889" s="20"/>
      <c r="C1889" s="20">
        <v>1</v>
      </c>
      <c r="D1889" s="20">
        <f t="shared" si="1034"/>
        <v>7</v>
      </c>
      <c r="E1889" s="47">
        <f t="shared" si="1003"/>
        <v>2</v>
      </c>
      <c r="F1889" s="47">
        <f t="shared" si="1004"/>
        <v>72</v>
      </c>
      <c r="G1889" s="21" t="s">
        <v>1969</v>
      </c>
      <c r="H1889" s="29">
        <v>784</v>
      </c>
      <c r="I1889" s="48"/>
      <c r="J1889" s="29">
        <f t="shared" si="1021"/>
        <v>1263.7611940298507</v>
      </c>
      <c r="K1889" s="125">
        <v>194634.75</v>
      </c>
      <c r="L1889" s="125">
        <v>308153.09999999998</v>
      </c>
      <c r="M1889" s="125">
        <v>0</v>
      </c>
      <c r="N1889" s="126">
        <f t="shared" si="1005"/>
        <v>260316.72899999999</v>
      </c>
      <c r="O1889" s="126">
        <f t="shared" ca="1" si="1006"/>
        <v>237229.70302547247</v>
      </c>
      <c r="P1889" s="126">
        <f t="shared" ca="1" si="1007"/>
        <v>0</v>
      </c>
      <c r="Q1889" s="49">
        <f t="shared" si="1035"/>
        <v>1</v>
      </c>
      <c r="R1889" s="49">
        <f t="shared" si="1036"/>
        <v>0</v>
      </c>
      <c r="S1889" s="49">
        <f ca="1">OFFSET(V!$B$7,D1889,Q1889)*H1889</f>
        <v>3284.9600000000005</v>
      </c>
      <c r="T1889" s="49">
        <f ca="1">IF(R1889&gt;0,OFFSET(V!$I$7,D1889,R1889)*IF(R1889=1,H1889-9300,IF(R1889=2,H1889-18000,IF(R1889=3,H1889-45000,0))),0)</f>
        <v>0</v>
      </c>
      <c r="U1889" s="49">
        <f>IF(AND(I1889=1,H1889&gt;20000,H1889&lt;=45000),H1889*V!$G$7,0)+IF(AND(I1889=1,H1889&gt;45000,H1889&lt;=50000),V!$G$7/5000*(50000-H1889)*H1889,0)</f>
        <v>0</v>
      </c>
      <c r="V1889" s="50">
        <f t="shared" ca="1" si="1033"/>
        <v>3284.9600000000005</v>
      </c>
      <c r="W1889" s="51">
        <v>0</v>
      </c>
      <c r="X1889" s="51">
        <v>0</v>
      </c>
      <c r="Y1889" s="52">
        <v>0</v>
      </c>
      <c r="Z1889" s="52">
        <v>279382.78999999998</v>
      </c>
      <c r="AA1889" s="52">
        <v>464012</v>
      </c>
      <c r="AB1889" s="138">
        <f t="shared" si="1022"/>
        <v>463012</v>
      </c>
      <c r="AC1889" s="52">
        <v>271498.15096699691</v>
      </c>
      <c r="AD1889" s="138">
        <f t="shared" si="1008"/>
        <v>0</v>
      </c>
      <c r="AE1889" s="138">
        <f t="shared" si="1009"/>
        <v>784</v>
      </c>
      <c r="AF1889" s="138">
        <f t="shared" si="1010"/>
        <v>0</v>
      </c>
      <c r="AG1889" s="138">
        <f t="shared" si="1011"/>
        <v>0</v>
      </c>
      <c r="AH1889" s="29"/>
      <c r="AI1889" s="29"/>
      <c r="AJ1889" s="15"/>
      <c r="AK1889" s="51">
        <f t="shared" ca="1" si="1012"/>
        <v>624199.74492319755</v>
      </c>
      <c r="AL1889" s="15">
        <f t="shared" ca="1" si="1013"/>
        <v>627484.70492319751</v>
      </c>
      <c r="AM1889" s="49">
        <f t="shared" ca="1" si="1014"/>
        <v>3438.5710090826819</v>
      </c>
      <c r="AN1889" s="49">
        <f t="shared" ca="1" si="1015"/>
        <v>0</v>
      </c>
      <c r="AO1889" s="15"/>
      <c r="AP1889" s="49">
        <f t="shared" ca="1" si="1016"/>
        <v>157985.96974776094</v>
      </c>
      <c r="AQ1889" s="15">
        <f t="shared" si="1023"/>
        <v>271498.15096699691</v>
      </c>
      <c r="AR1889" s="15">
        <f t="shared" si="1024"/>
        <v>0</v>
      </c>
      <c r="AS1889" s="15"/>
      <c r="AT1889" s="15"/>
      <c r="AU1889" s="51">
        <f t="shared" si="1017"/>
        <v>231506</v>
      </c>
      <c r="AV1889" s="51">
        <f t="shared" ca="1" si="1018"/>
        <v>5517.8708590389861</v>
      </c>
      <c r="AW1889" s="51">
        <f t="shared" ca="1" si="1025"/>
        <v>0</v>
      </c>
      <c r="AX1889" s="15">
        <f t="shared" ca="1" si="1026"/>
        <v>123511.68963980296</v>
      </c>
      <c r="AY1889" s="51">
        <f t="shared" ca="1" si="1027"/>
        <v>-11209.711868780119</v>
      </c>
      <c r="AZ1889" s="52">
        <f t="shared" ca="1" si="1019"/>
        <v>0</v>
      </c>
      <c r="BA1889" s="52">
        <f t="shared" ca="1" si="1020"/>
        <v>0</v>
      </c>
      <c r="BB1889" s="52">
        <f t="shared" si="1028"/>
        <v>0</v>
      </c>
      <c r="BC1889" s="39">
        <f t="shared" si="1029"/>
        <v>0</v>
      </c>
      <c r="BD1889" s="51">
        <f t="shared" ca="1" si="1030"/>
        <v>0</v>
      </c>
      <c r="BE1889" s="15">
        <f t="shared" ca="1" si="1031"/>
        <v>383800.12873801973</v>
      </c>
      <c r="BF1889" s="15">
        <v>-13378.55</v>
      </c>
      <c r="BG1889" s="15">
        <f t="shared" ca="1" si="1032"/>
        <v>1001344.8546702999</v>
      </c>
      <c r="BH1889" s="15"/>
      <c r="BI1889" s="15"/>
    </row>
    <row r="1890" spans="1:61" ht="11.25" x14ac:dyDescent="0.2">
      <c r="A1890" s="20">
        <v>70607</v>
      </c>
      <c r="B1890" s="20"/>
      <c r="C1890" s="20">
        <v>1</v>
      </c>
      <c r="D1890" s="20">
        <f t="shared" si="1034"/>
        <v>7</v>
      </c>
      <c r="E1890" s="47">
        <f t="shared" si="1003"/>
        <v>3</v>
      </c>
      <c r="F1890" s="47">
        <f t="shared" si="1004"/>
        <v>73</v>
      </c>
      <c r="G1890" s="21" t="s">
        <v>1970</v>
      </c>
      <c r="H1890" s="29">
        <v>1400</v>
      </c>
      <c r="I1890" s="48"/>
      <c r="J1890" s="29">
        <f t="shared" si="1021"/>
        <v>2256.7164179104479</v>
      </c>
      <c r="K1890" s="125">
        <v>70349.55</v>
      </c>
      <c r="L1890" s="125">
        <v>190671.34</v>
      </c>
      <c r="M1890" s="125">
        <v>0</v>
      </c>
      <c r="N1890" s="126">
        <f t="shared" si="1005"/>
        <v>125013.49859999999</v>
      </c>
      <c r="O1890" s="126">
        <f t="shared" ca="1" si="1006"/>
        <v>423624.4696883437</v>
      </c>
      <c r="P1890" s="126">
        <f t="shared" ca="1" si="1007"/>
        <v>89583</v>
      </c>
      <c r="Q1890" s="49">
        <f t="shared" si="1035"/>
        <v>1</v>
      </c>
      <c r="R1890" s="49">
        <f t="shared" si="1036"/>
        <v>0</v>
      </c>
      <c r="S1890" s="49">
        <f ca="1">OFFSET(V!$B$7,D1890,Q1890)*H1890</f>
        <v>5866.0000000000009</v>
      </c>
      <c r="T1890" s="49">
        <f ca="1">IF(R1890&gt;0,OFFSET(V!$I$7,D1890,R1890)*IF(R1890=1,H1890-9300,IF(R1890=2,H1890-18000,IF(R1890=3,H1890-45000,0))),0)</f>
        <v>0</v>
      </c>
      <c r="U1890" s="49">
        <f>IF(AND(I1890=1,H1890&gt;20000,H1890&lt;=45000),H1890*V!$G$7,0)+IF(AND(I1890=1,H1890&gt;45000,H1890&lt;=50000),V!$G$7/5000*(50000-H1890)*H1890,0)</f>
        <v>0</v>
      </c>
      <c r="V1890" s="50">
        <f t="shared" ca="1" si="1033"/>
        <v>5866.0000000000009</v>
      </c>
      <c r="W1890" s="51">
        <v>0</v>
      </c>
      <c r="X1890" s="51">
        <v>0</v>
      </c>
      <c r="Y1890" s="52">
        <v>0</v>
      </c>
      <c r="Z1890" s="52">
        <v>38156.94</v>
      </c>
      <c r="AA1890" s="52">
        <v>6557</v>
      </c>
      <c r="AB1890" s="138">
        <f t="shared" si="1022"/>
        <v>5557</v>
      </c>
      <c r="AC1890" s="52">
        <v>37080.088779121448</v>
      </c>
      <c r="AD1890" s="138">
        <f t="shared" si="1008"/>
        <v>0</v>
      </c>
      <c r="AE1890" s="138">
        <f t="shared" si="1009"/>
        <v>1400</v>
      </c>
      <c r="AF1890" s="138">
        <f t="shared" si="1010"/>
        <v>0</v>
      </c>
      <c r="AG1890" s="138">
        <f t="shared" si="1011"/>
        <v>0</v>
      </c>
      <c r="AH1890" s="29"/>
      <c r="AI1890" s="29"/>
      <c r="AJ1890" s="15"/>
      <c r="AK1890" s="51">
        <f t="shared" ca="1" si="1012"/>
        <v>1114642.4016485673</v>
      </c>
      <c r="AL1890" s="15">
        <f t="shared" ca="1" si="1013"/>
        <v>1210091.4016485673</v>
      </c>
      <c r="AM1890" s="49">
        <f t="shared" ca="1" si="1014"/>
        <v>6140.3053733619317</v>
      </c>
      <c r="AN1890" s="49">
        <f t="shared" ca="1" si="1015"/>
        <v>0</v>
      </c>
      <c r="AO1890" s="15"/>
      <c r="AP1890" s="49">
        <f t="shared" ca="1" si="1016"/>
        <v>21577.066964314912</v>
      </c>
      <c r="AQ1890" s="15">
        <f t="shared" si="1023"/>
        <v>37080.088779121448</v>
      </c>
      <c r="AR1890" s="15">
        <f t="shared" si="1024"/>
        <v>0</v>
      </c>
      <c r="AS1890" s="15"/>
      <c r="AT1890" s="15"/>
      <c r="AU1890" s="51">
        <f t="shared" si="1017"/>
        <v>2778.5</v>
      </c>
      <c r="AV1890" s="51">
        <f t="shared" ca="1" si="1018"/>
        <v>9853.3408197124754</v>
      </c>
      <c r="AW1890" s="51">
        <f t="shared" ca="1" si="1025"/>
        <v>0</v>
      </c>
      <c r="AX1890" s="15">
        <f t="shared" ca="1" si="1026"/>
        <v>0</v>
      </c>
      <c r="AY1890" s="51">
        <f t="shared" ca="1" si="1027"/>
        <v>0</v>
      </c>
      <c r="AZ1890" s="52">
        <f t="shared" ca="1" si="1019"/>
        <v>0</v>
      </c>
      <c r="BA1890" s="52">
        <f t="shared" ca="1" si="1020"/>
        <v>0</v>
      </c>
      <c r="BB1890" s="52">
        <f t="shared" si="1028"/>
        <v>0</v>
      </c>
      <c r="BC1890" s="39">
        <f t="shared" si="1029"/>
        <v>0</v>
      </c>
      <c r="BD1890" s="51">
        <f t="shared" ca="1" si="1030"/>
        <v>0</v>
      </c>
      <c r="BE1890" s="15">
        <f t="shared" ca="1" si="1031"/>
        <v>34208.907784027389</v>
      </c>
      <c r="BF1890" s="15">
        <v>-16618.46</v>
      </c>
      <c r="BG1890" s="15">
        <f t="shared" ca="1" si="1032"/>
        <v>1233822.1548059566</v>
      </c>
      <c r="BH1890" s="15"/>
      <c r="BI1890" s="15"/>
    </row>
    <row r="1891" spans="1:61" ht="11.25" x14ac:dyDescent="0.2">
      <c r="A1891" s="20">
        <v>70608</v>
      </c>
      <c r="B1891" s="20"/>
      <c r="C1891" s="20">
        <v>1</v>
      </c>
      <c r="D1891" s="20">
        <f t="shared" si="1034"/>
        <v>7</v>
      </c>
      <c r="E1891" s="47">
        <f t="shared" si="1003"/>
        <v>3</v>
      </c>
      <c r="F1891" s="47">
        <f t="shared" si="1004"/>
        <v>73</v>
      </c>
      <c r="G1891" s="21" t="s">
        <v>1971</v>
      </c>
      <c r="H1891" s="29">
        <v>1529</v>
      </c>
      <c r="I1891" s="48"/>
      <c r="J1891" s="29">
        <f t="shared" si="1021"/>
        <v>2464.6567164179105</v>
      </c>
      <c r="K1891" s="125">
        <v>542409.94999999995</v>
      </c>
      <c r="L1891" s="125">
        <v>1691782.2</v>
      </c>
      <c r="M1891" s="125">
        <v>0</v>
      </c>
      <c r="N1891" s="126">
        <f t="shared" si="1005"/>
        <v>1050330.2219999998</v>
      </c>
      <c r="O1891" s="126">
        <f t="shared" ca="1" si="1006"/>
        <v>462658.43868105538</v>
      </c>
      <c r="P1891" s="126">
        <f t="shared" ca="1" si="1007"/>
        <v>0</v>
      </c>
      <c r="Q1891" s="49">
        <f t="shared" si="1035"/>
        <v>1</v>
      </c>
      <c r="R1891" s="49">
        <f t="shared" si="1036"/>
        <v>0</v>
      </c>
      <c r="S1891" s="49">
        <f ca="1">OFFSET(V!$B$7,D1891,Q1891)*H1891</f>
        <v>6406.51</v>
      </c>
      <c r="T1891" s="49">
        <f ca="1">IF(R1891&gt;0,OFFSET(V!$I$7,D1891,R1891)*IF(R1891=1,H1891-9300,IF(R1891=2,H1891-18000,IF(R1891=3,H1891-45000,0))),0)</f>
        <v>0</v>
      </c>
      <c r="U1891" s="49">
        <f>IF(AND(I1891=1,H1891&gt;20000,H1891&lt;=45000),H1891*V!$G$7,0)+IF(AND(I1891=1,H1891&gt;45000,H1891&lt;=50000),V!$G$7/5000*(50000-H1891)*H1891,0)</f>
        <v>0</v>
      </c>
      <c r="V1891" s="50">
        <f t="shared" ca="1" si="1033"/>
        <v>6406.51</v>
      </c>
      <c r="W1891" s="51">
        <v>0</v>
      </c>
      <c r="X1891" s="51">
        <v>0</v>
      </c>
      <c r="Y1891" s="52">
        <v>0</v>
      </c>
      <c r="Z1891" s="52">
        <v>1353560.24</v>
      </c>
      <c r="AA1891" s="52">
        <v>1422519</v>
      </c>
      <c r="AB1891" s="138">
        <f t="shared" si="1022"/>
        <v>1421519</v>
      </c>
      <c r="AC1891" s="52">
        <v>1315360.5574002771</v>
      </c>
      <c r="AD1891" s="138">
        <f t="shared" si="1008"/>
        <v>0</v>
      </c>
      <c r="AE1891" s="138">
        <f t="shared" si="1009"/>
        <v>1529</v>
      </c>
      <c r="AF1891" s="138">
        <f t="shared" si="1010"/>
        <v>0</v>
      </c>
      <c r="AG1891" s="138">
        <f t="shared" si="1011"/>
        <v>0</v>
      </c>
      <c r="AH1891" s="29"/>
      <c r="AI1891" s="29"/>
      <c r="AJ1891" s="15"/>
      <c r="AK1891" s="51">
        <f t="shared" ca="1" si="1012"/>
        <v>1217348.7372290425</v>
      </c>
      <c r="AL1891" s="15">
        <f t="shared" ca="1" si="1013"/>
        <v>1223755.2472290425</v>
      </c>
      <c r="AM1891" s="49">
        <f t="shared" ca="1" si="1014"/>
        <v>6706.090654193139</v>
      </c>
      <c r="AN1891" s="49">
        <f t="shared" ca="1" si="1015"/>
        <v>0</v>
      </c>
      <c r="AO1891" s="15"/>
      <c r="AP1891" s="49">
        <f t="shared" ca="1" si="1016"/>
        <v>765414.10130671284</v>
      </c>
      <c r="AQ1891" s="15">
        <f t="shared" si="1023"/>
        <v>1315360.5574002771</v>
      </c>
      <c r="AR1891" s="15">
        <f t="shared" si="1024"/>
        <v>0</v>
      </c>
      <c r="AS1891" s="15"/>
      <c r="AT1891" s="15"/>
      <c r="AU1891" s="51">
        <f t="shared" si="1017"/>
        <v>710759.5</v>
      </c>
      <c r="AV1891" s="51">
        <f t="shared" ca="1" si="1018"/>
        <v>10761.255795243125</v>
      </c>
      <c r="AW1891" s="51">
        <f t="shared" ca="1" si="1025"/>
        <v>0</v>
      </c>
      <c r="AX1891" s="15">
        <f t="shared" ca="1" si="1026"/>
        <v>171574.2997016788</v>
      </c>
      <c r="AY1891" s="51">
        <f t="shared" ca="1" si="1027"/>
        <v>-15571.792996699014</v>
      </c>
      <c r="AZ1891" s="52">
        <f t="shared" ca="1" si="1019"/>
        <v>0</v>
      </c>
      <c r="BA1891" s="52">
        <f t="shared" ca="1" si="1020"/>
        <v>0</v>
      </c>
      <c r="BB1891" s="52">
        <f t="shared" si="1028"/>
        <v>0</v>
      </c>
      <c r="BC1891" s="39">
        <f t="shared" si="1029"/>
        <v>0</v>
      </c>
      <c r="BD1891" s="51">
        <f t="shared" ca="1" si="1030"/>
        <v>0</v>
      </c>
      <c r="BE1891" s="15">
        <f t="shared" ca="1" si="1031"/>
        <v>1471363.0641052569</v>
      </c>
      <c r="BF1891" s="15">
        <v>-38809.61</v>
      </c>
      <c r="BG1891" s="15">
        <f t="shared" ca="1" si="1032"/>
        <v>2663014.7919884925</v>
      </c>
      <c r="BH1891" s="15"/>
      <c r="BI1891" s="15"/>
    </row>
    <row r="1892" spans="1:61" ht="11.25" x14ac:dyDescent="0.2">
      <c r="A1892" s="20">
        <v>70609</v>
      </c>
      <c r="B1892" s="20"/>
      <c r="C1892" s="20">
        <v>1</v>
      </c>
      <c r="D1892" s="20">
        <f t="shared" si="1034"/>
        <v>7</v>
      </c>
      <c r="E1892" s="47">
        <f t="shared" si="1003"/>
        <v>4</v>
      </c>
      <c r="F1892" s="47">
        <f t="shared" si="1004"/>
        <v>74</v>
      </c>
      <c r="G1892" s="21" t="s">
        <v>1972</v>
      </c>
      <c r="H1892" s="29">
        <v>2608</v>
      </c>
      <c r="I1892" s="48"/>
      <c r="J1892" s="29">
        <f t="shared" si="1021"/>
        <v>4203.940298507463</v>
      </c>
      <c r="K1892" s="125">
        <v>186612.05000000002</v>
      </c>
      <c r="L1892" s="125">
        <v>438193.94</v>
      </c>
      <c r="M1892" s="125">
        <v>0</v>
      </c>
      <c r="N1892" s="126">
        <f t="shared" si="1005"/>
        <v>305256.3126</v>
      </c>
      <c r="O1892" s="126">
        <f t="shared" ca="1" si="1006"/>
        <v>789151.86924800032</v>
      </c>
      <c r="P1892" s="126">
        <f t="shared" ca="1" si="1007"/>
        <v>145169</v>
      </c>
      <c r="Q1892" s="49">
        <f t="shared" si="1035"/>
        <v>1</v>
      </c>
      <c r="R1892" s="49">
        <f t="shared" si="1036"/>
        <v>0</v>
      </c>
      <c r="S1892" s="49">
        <f ca="1">OFFSET(V!$B$7,D1892,Q1892)*H1892</f>
        <v>10927.52</v>
      </c>
      <c r="T1892" s="49">
        <f ca="1">IF(R1892&gt;0,OFFSET(V!$I$7,D1892,R1892)*IF(R1892=1,H1892-9300,IF(R1892=2,H1892-18000,IF(R1892=3,H1892-45000,0))),0)</f>
        <v>0</v>
      </c>
      <c r="U1892" s="49">
        <f>IF(AND(I1892=1,H1892&gt;20000,H1892&lt;=45000),H1892*V!$G$7,0)+IF(AND(I1892=1,H1892&gt;45000,H1892&lt;=50000),V!$G$7/5000*(50000-H1892)*H1892,0)</f>
        <v>0</v>
      </c>
      <c r="V1892" s="50">
        <f t="shared" ca="1" si="1033"/>
        <v>10927.52</v>
      </c>
      <c r="W1892" s="51">
        <v>12386.94</v>
      </c>
      <c r="X1892" s="51">
        <v>0</v>
      </c>
      <c r="Y1892" s="52">
        <v>0</v>
      </c>
      <c r="Z1892" s="52">
        <v>186579.58</v>
      </c>
      <c r="AA1892" s="52">
        <v>491850</v>
      </c>
      <c r="AB1892" s="138">
        <f t="shared" si="1022"/>
        <v>490850</v>
      </c>
      <c r="AC1892" s="52">
        <v>181313.99925599882</v>
      </c>
      <c r="AD1892" s="138">
        <f t="shared" si="1008"/>
        <v>0</v>
      </c>
      <c r="AE1892" s="138">
        <f t="shared" si="1009"/>
        <v>2608</v>
      </c>
      <c r="AF1892" s="138">
        <f t="shared" si="1010"/>
        <v>0</v>
      </c>
      <c r="AG1892" s="138">
        <f t="shared" si="1011"/>
        <v>0</v>
      </c>
      <c r="AH1892" s="29"/>
      <c r="AI1892" s="29"/>
      <c r="AJ1892" s="15"/>
      <c r="AK1892" s="51">
        <f t="shared" ca="1" si="1012"/>
        <v>2076419.5596424739</v>
      </c>
      <c r="AL1892" s="15">
        <f t="shared" ca="1" si="1013"/>
        <v>2244903.0196424741</v>
      </c>
      <c r="AM1892" s="49">
        <f t="shared" ca="1" si="1014"/>
        <v>11438.51172409137</v>
      </c>
      <c r="AN1892" s="49">
        <f t="shared" ca="1" si="1015"/>
        <v>0</v>
      </c>
      <c r="AO1892" s="15"/>
      <c r="AP1892" s="49">
        <f t="shared" ca="1" si="1016"/>
        <v>105507.41468874997</v>
      </c>
      <c r="AQ1892" s="15">
        <f t="shared" si="1023"/>
        <v>181313.99925599882</v>
      </c>
      <c r="AR1892" s="15">
        <f t="shared" si="1024"/>
        <v>0</v>
      </c>
      <c r="AS1892" s="15"/>
      <c r="AT1892" s="15"/>
      <c r="AU1892" s="51">
        <f t="shared" si="1017"/>
        <v>245425</v>
      </c>
      <c r="AV1892" s="51">
        <f t="shared" ca="1" si="1018"/>
        <v>18355.366327007239</v>
      </c>
      <c r="AW1892" s="51">
        <f t="shared" ca="1" si="1025"/>
        <v>0</v>
      </c>
      <c r="AX1892" s="15">
        <f t="shared" ca="1" si="1026"/>
        <v>187973.78175975836</v>
      </c>
      <c r="AY1892" s="51">
        <f t="shared" ca="1" si="1027"/>
        <v>-17060.182226936366</v>
      </c>
      <c r="AZ1892" s="52">
        <f t="shared" ca="1" si="1019"/>
        <v>0</v>
      </c>
      <c r="BA1892" s="52">
        <f t="shared" ca="1" si="1020"/>
        <v>0</v>
      </c>
      <c r="BB1892" s="52">
        <f t="shared" si="1028"/>
        <v>0</v>
      </c>
      <c r="BC1892" s="39">
        <f t="shared" si="1029"/>
        <v>0</v>
      </c>
      <c r="BD1892" s="51">
        <f t="shared" ca="1" si="1030"/>
        <v>0</v>
      </c>
      <c r="BE1892" s="15">
        <f t="shared" ca="1" si="1031"/>
        <v>352227.59878882079</v>
      </c>
      <c r="BF1892" s="15">
        <v>-33842.870000000003</v>
      </c>
      <c r="BG1892" s="15">
        <f t="shared" ca="1" si="1032"/>
        <v>2574726.2601553863</v>
      </c>
      <c r="BH1892" s="15"/>
      <c r="BI1892" s="15"/>
    </row>
    <row r="1893" spans="1:61" ht="11.25" x14ac:dyDescent="0.2">
      <c r="A1893" s="20">
        <v>70610</v>
      </c>
      <c r="B1893" s="20"/>
      <c r="C1893" s="20">
        <v>1</v>
      </c>
      <c r="D1893" s="20">
        <f t="shared" si="1034"/>
        <v>7</v>
      </c>
      <c r="E1893" s="47">
        <f t="shared" si="1003"/>
        <v>1</v>
      </c>
      <c r="F1893" s="47">
        <f t="shared" si="1004"/>
        <v>71</v>
      </c>
      <c r="G1893" s="21" t="s">
        <v>1973</v>
      </c>
      <c r="H1893" s="29">
        <v>423</v>
      </c>
      <c r="I1893" s="48"/>
      <c r="J1893" s="29">
        <f t="shared" si="1021"/>
        <v>681.85074626865674</v>
      </c>
      <c r="K1893" s="125">
        <v>14134.1</v>
      </c>
      <c r="L1893" s="125">
        <v>3088.81</v>
      </c>
      <c r="M1893" s="125">
        <v>3321</v>
      </c>
      <c r="N1893" s="126">
        <f t="shared" si="1005"/>
        <v>14702.187899999999</v>
      </c>
      <c r="O1893" s="126">
        <f t="shared" ca="1" si="1006"/>
        <v>127995.10762726385</v>
      </c>
      <c r="P1893" s="126">
        <f t="shared" ca="1" si="1007"/>
        <v>33988</v>
      </c>
      <c r="Q1893" s="49">
        <f t="shared" si="1035"/>
        <v>1</v>
      </c>
      <c r="R1893" s="49">
        <f t="shared" si="1036"/>
        <v>0</v>
      </c>
      <c r="S1893" s="49">
        <f ca="1">OFFSET(V!$B$7,D1893,Q1893)*H1893</f>
        <v>1772.3700000000001</v>
      </c>
      <c r="T1893" s="49">
        <f ca="1">IF(R1893&gt;0,OFFSET(V!$I$7,D1893,R1893)*IF(R1893=1,H1893-9300,IF(R1893=2,H1893-18000,IF(R1893=3,H1893-45000,0))),0)</f>
        <v>0</v>
      </c>
      <c r="U1893" s="49">
        <f>IF(AND(I1893=1,H1893&gt;20000,H1893&lt;=45000),H1893*V!$G$7,0)+IF(AND(I1893=1,H1893&gt;45000,H1893&lt;=50000),V!$G$7/5000*(50000-H1893)*H1893,0)</f>
        <v>0</v>
      </c>
      <c r="V1893" s="50">
        <f t="shared" ca="1" si="1033"/>
        <v>1772.3700000000001</v>
      </c>
      <c r="W1893" s="51">
        <v>0</v>
      </c>
      <c r="X1893" s="51">
        <v>0</v>
      </c>
      <c r="Y1893" s="52">
        <v>0</v>
      </c>
      <c r="Z1893" s="52">
        <v>8022.35</v>
      </c>
      <c r="AA1893" s="52">
        <v>15948</v>
      </c>
      <c r="AB1893" s="138">
        <f t="shared" si="1022"/>
        <v>14948</v>
      </c>
      <c r="AC1893" s="52">
        <v>7795.9461690896842</v>
      </c>
      <c r="AD1893" s="138">
        <f t="shared" si="1008"/>
        <v>0</v>
      </c>
      <c r="AE1893" s="138">
        <f t="shared" si="1009"/>
        <v>423</v>
      </c>
      <c r="AF1893" s="138">
        <f t="shared" si="1010"/>
        <v>0</v>
      </c>
      <c r="AG1893" s="138">
        <f t="shared" si="1011"/>
        <v>0</v>
      </c>
      <c r="AH1893" s="29"/>
      <c r="AI1893" s="29"/>
      <c r="AJ1893" s="15"/>
      <c r="AK1893" s="51">
        <f t="shared" ca="1" si="1012"/>
        <v>336781.23992667423</v>
      </c>
      <c r="AL1893" s="15">
        <f t="shared" ca="1" si="1013"/>
        <v>372541.60992667422</v>
      </c>
      <c r="AM1893" s="49">
        <f t="shared" ca="1" si="1014"/>
        <v>1855.2494092372124</v>
      </c>
      <c r="AN1893" s="49">
        <f t="shared" ca="1" si="1015"/>
        <v>0</v>
      </c>
      <c r="AO1893" s="15"/>
      <c r="AP1893" s="49">
        <f t="shared" ca="1" si="1016"/>
        <v>4536.4954097779264</v>
      </c>
      <c r="AQ1893" s="15">
        <f t="shared" si="1023"/>
        <v>7795.9461690896842</v>
      </c>
      <c r="AR1893" s="15">
        <f t="shared" si="1024"/>
        <v>0</v>
      </c>
      <c r="AS1893" s="15"/>
      <c r="AT1893" s="15"/>
      <c r="AU1893" s="51">
        <f t="shared" si="1017"/>
        <v>7474</v>
      </c>
      <c r="AV1893" s="51">
        <f t="shared" ca="1" si="1018"/>
        <v>2977.116547670269</v>
      </c>
      <c r="AW1893" s="51">
        <f t="shared" ca="1" si="1025"/>
        <v>0</v>
      </c>
      <c r="AX1893" s="15">
        <f t="shared" ca="1" si="1026"/>
        <v>7191.6657883585121</v>
      </c>
      <c r="AY1893" s="51">
        <f t="shared" ca="1" si="1027"/>
        <v>-652.70341276331158</v>
      </c>
      <c r="AZ1893" s="52">
        <f t="shared" ca="1" si="1019"/>
        <v>0</v>
      </c>
      <c r="BA1893" s="52">
        <f t="shared" ca="1" si="1020"/>
        <v>0</v>
      </c>
      <c r="BB1893" s="52">
        <f t="shared" si="1028"/>
        <v>0</v>
      </c>
      <c r="BC1893" s="39">
        <f t="shared" si="1029"/>
        <v>0</v>
      </c>
      <c r="BD1893" s="51">
        <f t="shared" ca="1" si="1030"/>
        <v>0</v>
      </c>
      <c r="BE1893" s="15">
        <f t="shared" ca="1" si="1031"/>
        <v>14334.908544684884</v>
      </c>
      <c r="BF1893" s="15">
        <v>-4463.53</v>
      </c>
      <c r="BG1893" s="15">
        <f t="shared" ca="1" si="1032"/>
        <v>384268.23788059631</v>
      </c>
      <c r="BH1893" s="15"/>
      <c r="BI1893" s="15"/>
    </row>
    <row r="1894" spans="1:61" ht="11.25" x14ac:dyDescent="0.2">
      <c r="A1894" s="20">
        <v>70611</v>
      </c>
      <c r="B1894" s="20"/>
      <c r="C1894" s="20">
        <v>1</v>
      </c>
      <c r="D1894" s="20">
        <f t="shared" si="1034"/>
        <v>7</v>
      </c>
      <c r="E1894" s="47">
        <f t="shared" si="1003"/>
        <v>2</v>
      </c>
      <c r="F1894" s="47">
        <f t="shared" si="1004"/>
        <v>72</v>
      </c>
      <c r="G1894" s="21" t="s">
        <v>1974</v>
      </c>
      <c r="H1894" s="29">
        <v>594</v>
      </c>
      <c r="I1894" s="48"/>
      <c r="J1894" s="29">
        <f t="shared" si="1021"/>
        <v>957.49253731343288</v>
      </c>
      <c r="K1894" s="125">
        <v>68006.450000000012</v>
      </c>
      <c r="L1894" s="125">
        <v>185739.8</v>
      </c>
      <c r="M1894" s="125">
        <v>0</v>
      </c>
      <c r="N1894" s="126">
        <f t="shared" si="1005"/>
        <v>121403.166</v>
      </c>
      <c r="O1894" s="126">
        <f t="shared" ca="1" si="1006"/>
        <v>179737.81071062584</v>
      </c>
      <c r="P1894" s="126">
        <f t="shared" ca="1" si="1007"/>
        <v>17500</v>
      </c>
      <c r="Q1894" s="49">
        <f t="shared" si="1035"/>
        <v>1</v>
      </c>
      <c r="R1894" s="49">
        <f t="shared" si="1036"/>
        <v>0</v>
      </c>
      <c r="S1894" s="49">
        <f ca="1">OFFSET(V!$B$7,D1894,Q1894)*H1894</f>
        <v>2488.86</v>
      </c>
      <c r="T1894" s="49">
        <f ca="1">IF(R1894&gt;0,OFFSET(V!$I$7,D1894,R1894)*IF(R1894=1,H1894-9300,IF(R1894=2,H1894-18000,IF(R1894=3,H1894-45000,0))),0)</f>
        <v>0</v>
      </c>
      <c r="U1894" s="49">
        <f>IF(AND(I1894=1,H1894&gt;20000,H1894&lt;=45000),H1894*V!$G$7,0)+IF(AND(I1894=1,H1894&gt;45000,H1894&lt;=50000),V!$G$7/5000*(50000-H1894)*H1894,0)</f>
        <v>0</v>
      </c>
      <c r="V1894" s="50">
        <f t="shared" ca="1" si="1033"/>
        <v>2488.86</v>
      </c>
      <c r="W1894" s="51">
        <v>0</v>
      </c>
      <c r="X1894" s="51">
        <v>0</v>
      </c>
      <c r="Y1894" s="52">
        <v>0</v>
      </c>
      <c r="Z1894" s="52">
        <v>158156.65</v>
      </c>
      <c r="AA1894" s="52">
        <v>285398</v>
      </c>
      <c r="AB1894" s="138">
        <f t="shared" si="1022"/>
        <v>284398</v>
      </c>
      <c r="AC1894" s="52">
        <v>153693.21080276452</v>
      </c>
      <c r="AD1894" s="138">
        <f t="shared" si="1008"/>
        <v>0</v>
      </c>
      <c r="AE1894" s="138">
        <f t="shared" si="1009"/>
        <v>594</v>
      </c>
      <c r="AF1894" s="138">
        <f t="shared" si="1010"/>
        <v>0</v>
      </c>
      <c r="AG1894" s="138">
        <f t="shared" si="1011"/>
        <v>0</v>
      </c>
      <c r="AH1894" s="29"/>
      <c r="AI1894" s="29"/>
      <c r="AJ1894" s="15"/>
      <c r="AK1894" s="51">
        <f t="shared" ca="1" si="1012"/>
        <v>472926.8475566064</v>
      </c>
      <c r="AL1894" s="15">
        <f t="shared" ca="1" si="1013"/>
        <v>492915.70755660639</v>
      </c>
      <c r="AM1894" s="49">
        <f t="shared" ca="1" si="1014"/>
        <v>2605.243851269277</v>
      </c>
      <c r="AN1894" s="49">
        <f t="shared" ca="1" si="1015"/>
        <v>0</v>
      </c>
      <c r="AO1894" s="15"/>
      <c r="AP1894" s="49">
        <f t="shared" ca="1" si="1016"/>
        <v>89434.756243601179</v>
      </c>
      <c r="AQ1894" s="15">
        <f t="shared" si="1023"/>
        <v>153693.21080276452</v>
      </c>
      <c r="AR1894" s="15">
        <f t="shared" si="1024"/>
        <v>0</v>
      </c>
      <c r="AS1894" s="15"/>
      <c r="AT1894" s="15"/>
      <c r="AU1894" s="51">
        <f t="shared" si="1017"/>
        <v>142199</v>
      </c>
      <c r="AV1894" s="51">
        <f t="shared" ca="1" si="1018"/>
        <v>4180.631747792293</v>
      </c>
      <c r="AW1894" s="51">
        <f t="shared" ca="1" si="1025"/>
        <v>0</v>
      </c>
      <c r="AX1894" s="15">
        <f t="shared" ca="1" si="1026"/>
        <v>82121.177188628964</v>
      </c>
      <c r="AY1894" s="51">
        <f t="shared" ca="1" si="1027"/>
        <v>-7453.1790253552699</v>
      </c>
      <c r="AZ1894" s="52">
        <f t="shared" ca="1" si="1019"/>
        <v>0</v>
      </c>
      <c r="BA1894" s="52">
        <f t="shared" ca="1" si="1020"/>
        <v>0</v>
      </c>
      <c r="BB1894" s="52">
        <f t="shared" si="1028"/>
        <v>0</v>
      </c>
      <c r="BC1894" s="39">
        <f t="shared" si="1029"/>
        <v>0</v>
      </c>
      <c r="BD1894" s="51">
        <f t="shared" ca="1" si="1030"/>
        <v>0</v>
      </c>
      <c r="BE1894" s="15">
        <f t="shared" ca="1" si="1031"/>
        <v>228361.20896603822</v>
      </c>
      <c r="BF1894" s="15">
        <v>-9154.7999999999993</v>
      </c>
      <c r="BG1894" s="15">
        <f t="shared" ca="1" si="1032"/>
        <v>714727.36037391389</v>
      </c>
      <c r="BH1894" s="15"/>
      <c r="BI1894" s="15"/>
    </row>
    <row r="1895" spans="1:61" ht="11.25" x14ac:dyDescent="0.2">
      <c r="A1895" s="20">
        <v>70612</v>
      </c>
      <c r="B1895" s="20"/>
      <c r="C1895" s="20">
        <v>1</v>
      </c>
      <c r="D1895" s="20">
        <f t="shared" si="1034"/>
        <v>7</v>
      </c>
      <c r="E1895" s="47">
        <f t="shared" si="1003"/>
        <v>1</v>
      </c>
      <c r="F1895" s="47">
        <f t="shared" si="1004"/>
        <v>71</v>
      </c>
      <c r="G1895" s="21" t="s">
        <v>1975</v>
      </c>
      <c r="H1895" s="29">
        <v>488</v>
      </c>
      <c r="I1895" s="48"/>
      <c r="J1895" s="29">
        <f t="shared" si="1021"/>
        <v>786.62686567164178</v>
      </c>
      <c r="K1895" s="125">
        <v>19145.2</v>
      </c>
      <c r="L1895" s="125">
        <v>5741.38</v>
      </c>
      <c r="M1895" s="125">
        <v>3794</v>
      </c>
      <c r="N1895" s="126">
        <f t="shared" si="1005"/>
        <v>19817.682199999999</v>
      </c>
      <c r="O1895" s="126">
        <f t="shared" ca="1" si="1006"/>
        <v>147663.3865770798</v>
      </c>
      <c r="P1895" s="126">
        <f t="shared" ca="1" si="1007"/>
        <v>38354</v>
      </c>
      <c r="Q1895" s="49">
        <f t="shared" si="1035"/>
        <v>1</v>
      </c>
      <c r="R1895" s="49">
        <f t="shared" si="1036"/>
        <v>0</v>
      </c>
      <c r="S1895" s="49">
        <f ca="1">OFFSET(V!$B$7,D1895,Q1895)*H1895</f>
        <v>2044.7200000000003</v>
      </c>
      <c r="T1895" s="49">
        <f ca="1">IF(R1895&gt;0,OFFSET(V!$I$7,D1895,R1895)*IF(R1895=1,H1895-9300,IF(R1895=2,H1895-18000,IF(R1895=3,H1895-45000,0))),0)</f>
        <v>0</v>
      </c>
      <c r="U1895" s="49">
        <f>IF(AND(I1895=1,H1895&gt;20000,H1895&lt;=45000),H1895*V!$G$7,0)+IF(AND(I1895=1,H1895&gt;45000,H1895&lt;=50000),V!$G$7/5000*(50000-H1895)*H1895,0)</f>
        <v>0</v>
      </c>
      <c r="V1895" s="50">
        <f t="shared" ca="1" si="1033"/>
        <v>2044.7200000000003</v>
      </c>
      <c r="W1895" s="51">
        <v>0</v>
      </c>
      <c r="X1895" s="51">
        <v>0</v>
      </c>
      <c r="Y1895" s="52">
        <v>0</v>
      </c>
      <c r="Z1895" s="52">
        <v>10987.55</v>
      </c>
      <c r="AA1895" s="52">
        <v>14874</v>
      </c>
      <c r="AB1895" s="138">
        <f t="shared" si="1022"/>
        <v>13874</v>
      </c>
      <c r="AC1895" s="52">
        <v>10677.463377960492</v>
      </c>
      <c r="AD1895" s="138">
        <f t="shared" si="1008"/>
        <v>0</v>
      </c>
      <c r="AE1895" s="138">
        <f t="shared" si="1009"/>
        <v>488</v>
      </c>
      <c r="AF1895" s="138">
        <f t="shared" si="1010"/>
        <v>0</v>
      </c>
      <c r="AG1895" s="138">
        <f t="shared" si="1011"/>
        <v>0</v>
      </c>
      <c r="AH1895" s="29"/>
      <c r="AI1895" s="29"/>
      <c r="AJ1895" s="15"/>
      <c r="AK1895" s="51">
        <f t="shared" ca="1" si="1012"/>
        <v>388532.49428892916</v>
      </c>
      <c r="AL1895" s="15">
        <f t="shared" ca="1" si="1013"/>
        <v>428931.21428892913</v>
      </c>
      <c r="AM1895" s="49">
        <f t="shared" ca="1" si="1014"/>
        <v>2140.3350158575877</v>
      </c>
      <c r="AN1895" s="49">
        <f t="shared" ca="1" si="1015"/>
        <v>0</v>
      </c>
      <c r="AO1895" s="15"/>
      <c r="AP1895" s="49">
        <f t="shared" ca="1" si="1016"/>
        <v>6213.2629640573459</v>
      </c>
      <c r="AQ1895" s="15">
        <f t="shared" si="1023"/>
        <v>10677.463377960492</v>
      </c>
      <c r="AR1895" s="15">
        <f t="shared" si="1024"/>
        <v>0</v>
      </c>
      <c r="AS1895" s="15"/>
      <c r="AT1895" s="15"/>
      <c r="AU1895" s="51">
        <f t="shared" si="1017"/>
        <v>6937</v>
      </c>
      <c r="AV1895" s="51">
        <f t="shared" ca="1" si="1018"/>
        <v>3434.5930857283483</v>
      </c>
      <c r="AW1895" s="51">
        <f t="shared" ca="1" si="1025"/>
        <v>0</v>
      </c>
      <c r="AX1895" s="15">
        <f t="shared" ca="1" si="1026"/>
        <v>5907.3926718252042</v>
      </c>
      <c r="AY1895" s="51">
        <f t="shared" ca="1" si="1027"/>
        <v>-536.14495874861336</v>
      </c>
      <c r="AZ1895" s="52">
        <f t="shared" ca="1" si="1019"/>
        <v>0</v>
      </c>
      <c r="BA1895" s="52">
        <f t="shared" ca="1" si="1020"/>
        <v>0</v>
      </c>
      <c r="BB1895" s="52">
        <f t="shared" si="1028"/>
        <v>0</v>
      </c>
      <c r="BC1895" s="39">
        <f t="shared" si="1029"/>
        <v>0</v>
      </c>
      <c r="BD1895" s="51">
        <f t="shared" ca="1" si="1030"/>
        <v>0</v>
      </c>
      <c r="BE1895" s="15">
        <f t="shared" ca="1" si="1031"/>
        <v>16048.711091037083</v>
      </c>
      <c r="BF1895" s="15">
        <v>-5428.66</v>
      </c>
      <c r="BG1895" s="15">
        <f t="shared" ca="1" si="1032"/>
        <v>441691.60039582383</v>
      </c>
      <c r="BH1895" s="15"/>
      <c r="BI1895" s="15"/>
    </row>
    <row r="1896" spans="1:61" ht="11.25" x14ac:dyDescent="0.2">
      <c r="A1896" s="20">
        <v>70613</v>
      </c>
      <c r="B1896" s="20"/>
      <c r="C1896" s="20">
        <v>1</v>
      </c>
      <c r="D1896" s="20">
        <f t="shared" si="1034"/>
        <v>7</v>
      </c>
      <c r="E1896" s="47">
        <f t="shared" si="1003"/>
        <v>2</v>
      </c>
      <c r="F1896" s="47">
        <f t="shared" si="1004"/>
        <v>72</v>
      </c>
      <c r="G1896" s="21" t="s">
        <v>1976</v>
      </c>
      <c r="H1896" s="29">
        <v>539</v>
      </c>
      <c r="I1896" s="48"/>
      <c r="J1896" s="29">
        <f t="shared" si="1021"/>
        <v>868.83582089552237</v>
      </c>
      <c r="K1896" s="125">
        <v>69504.7</v>
      </c>
      <c r="L1896" s="125">
        <v>128717.62</v>
      </c>
      <c r="M1896" s="125">
        <v>0</v>
      </c>
      <c r="N1896" s="126">
        <f t="shared" si="1005"/>
        <v>100243.2558</v>
      </c>
      <c r="O1896" s="126">
        <f t="shared" ca="1" si="1006"/>
        <v>163095.42083001233</v>
      </c>
      <c r="P1896" s="126">
        <f t="shared" ca="1" si="1007"/>
        <v>18856</v>
      </c>
      <c r="Q1896" s="49">
        <f t="shared" si="1035"/>
        <v>1</v>
      </c>
      <c r="R1896" s="49">
        <f t="shared" si="1036"/>
        <v>0</v>
      </c>
      <c r="S1896" s="49">
        <f ca="1">OFFSET(V!$B$7,D1896,Q1896)*H1896</f>
        <v>2258.4100000000003</v>
      </c>
      <c r="T1896" s="49">
        <f ca="1">IF(R1896&gt;0,OFFSET(V!$I$7,D1896,R1896)*IF(R1896=1,H1896-9300,IF(R1896=2,H1896-18000,IF(R1896=3,H1896-45000,0))),0)</f>
        <v>0</v>
      </c>
      <c r="U1896" s="49">
        <f>IF(AND(I1896=1,H1896&gt;20000,H1896&lt;=45000),H1896*V!$G$7,0)+IF(AND(I1896=1,H1896&gt;45000,H1896&lt;=50000),V!$G$7/5000*(50000-H1896)*H1896,0)</f>
        <v>0</v>
      </c>
      <c r="V1896" s="50">
        <f t="shared" ca="1" si="1033"/>
        <v>2258.4100000000003</v>
      </c>
      <c r="W1896" s="51">
        <v>0</v>
      </c>
      <c r="X1896" s="51">
        <v>0</v>
      </c>
      <c r="Y1896" s="52">
        <v>3.39</v>
      </c>
      <c r="Z1896" s="52">
        <v>69698.7</v>
      </c>
      <c r="AA1896" s="52">
        <v>281208</v>
      </c>
      <c r="AB1896" s="138">
        <f t="shared" si="1022"/>
        <v>280208</v>
      </c>
      <c r="AC1896" s="52">
        <v>67731.688751491907</v>
      </c>
      <c r="AD1896" s="138">
        <f t="shared" si="1008"/>
        <v>0</v>
      </c>
      <c r="AE1896" s="138">
        <f t="shared" si="1009"/>
        <v>539</v>
      </c>
      <c r="AF1896" s="138">
        <f t="shared" si="1010"/>
        <v>0</v>
      </c>
      <c r="AG1896" s="138">
        <f t="shared" si="1011"/>
        <v>0</v>
      </c>
      <c r="AH1896" s="29"/>
      <c r="AI1896" s="29"/>
      <c r="AJ1896" s="15"/>
      <c r="AK1896" s="51">
        <f t="shared" ca="1" si="1012"/>
        <v>429137.32463469839</v>
      </c>
      <c r="AL1896" s="15">
        <f t="shared" ca="1" si="1013"/>
        <v>450251.73463469837</v>
      </c>
      <c r="AM1896" s="49">
        <f t="shared" ca="1" si="1014"/>
        <v>2364.0175687443439</v>
      </c>
      <c r="AN1896" s="49">
        <f t="shared" ca="1" si="1015"/>
        <v>1.5766293694963909</v>
      </c>
      <c r="AO1896" s="15"/>
      <c r="AP1896" s="49">
        <f t="shared" ca="1" si="1016"/>
        <v>39413.367980390874</v>
      </c>
      <c r="AQ1896" s="15">
        <f t="shared" si="1023"/>
        <v>67731.688751491907</v>
      </c>
      <c r="AR1896" s="15">
        <f t="shared" si="1024"/>
        <v>0</v>
      </c>
      <c r="AS1896" s="15"/>
      <c r="AT1896" s="15"/>
      <c r="AU1896" s="51">
        <f t="shared" si="1017"/>
        <v>140104</v>
      </c>
      <c r="AV1896" s="51">
        <f t="shared" ca="1" si="1018"/>
        <v>3793.5362155893031</v>
      </c>
      <c r="AW1896" s="51">
        <f t="shared" ca="1" si="1025"/>
        <v>0</v>
      </c>
      <c r="AX1896" s="15">
        <f t="shared" ca="1" si="1026"/>
        <v>115579.21544448826</v>
      </c>
      <c r="AY1896" s="51">
        <f t="shared" ca="1" si="1027"/>
        <v>-10489.773939055971</v>
      </c>
      <c r="AZ1896" s="52">
        <f t="shared" ca="1" si="1019"/>
        <v>0</v>
      </c>
      <c r="BA1896" s="52">
        <f t="shared" ca="1" si="1020"/>
        <v>0</v>
      </c>
      <c r="BB1896" s="52">
        <f t="shared" si="1028"/>
        <v>0</v>
      </c>
      <c r="BC1896" s="39">
        <f t="shared" si="1029"/>
        <v>0</v>
      </c>
      <c r="BD1896" s="51">
        <f t="shared" ca="1" si="1030"/>
        <v>0</v>
      </c>
      <c r="BE1896" s="15">
        <f t="shared" ca="1" si="1031"/>
        <v>172821.1302569242</v>
      </c>
      <c r="BF1896" s="15">
        <v>-7735.52</v>
      </c>
      <c r="BG1896" s="15">
        <f t="shared" ca="1" si="1032"/>
        <v>617702.93908973644</v>
      </c>
      <c r="BH1896" s="15"/>
      <c r="BI1896" s="15"/>
    </row>
    <row r="1897" spans="1:61" ht="11.25" x14ac:dyDescent="0.2">
      <c r="A1897" s="20">
        <v>70614</v>
      </c>
      <c r="B1897" s="20"/>
      <c r="C1897" s="20">
        <v>1</v>
      </c>
      <c r="D1897" s="20">
        <f t="shared" si="1034"/>
        <v>7</v>
      </c>
      <c r="E1897" s="47">
        <f t="shared" si="1003"/>
        <v>5</v>
      </c>
      <c r="F1897" s="47">
        <f t="shared" si="1004"/>
        <v>75</v>
      </c>
      <c r="G1897" s="21" t="s">
        <v>1977</v>
      </c>
      <c r="H1897" s="29">
        <v>7843</v>
      </c>
      <c r="I1897" s="48"/>
      <c r="J1897" s="29">
        <f t="shared" si="1021"/>
        <v>12642.447761194029</v>
      </c>
      <c r="K1897" s="125">
        <v>557442.25</v>
      </c>
      <c r="L1897" s="125">
        <v>2397479.13</v>
      </c>
      <c r="M1897" s="125">
        <v>0</v>
      </c>
      <c r="N1897" s="126">
        <f t="shared" si="1005"/>
        <v>1336375.2807</v>
      </c>
      <c r="O1897" s="126">
        <f t="shared" ca="1" si="1006"/>
        <v>2373204.796975485</v>
      </c>
      <c r="P1897" s="126">
        <f t="shared" ca="1" si="1007"/>
        <v>311049</v>
      </c>
      <c r="Q1897" s="49">
        <f t="shared" si="1035"/>
        <v>1</v>
      </c>
      <c r="R1897" s="49">
        <f t="shared" si="1036"/>
        <v>0</v>
      </c>
      <c r="S1897" s="49">
        <f ca="1">OFFSET(V!$B$7,D1897,Q1897)*H1897</f>
        <v>32862.170000000006</v>
      </c>
      <c r="T1897" s="49">
        <f ca="1">IF(R1897&gt;0,OFFSET(V!$I$7,D1897,R1897)*IF(R1897=1,H1897-9300,IF(R1897=2,H1897-18000,IF(R1897=3,H1897-45000,0))),0)</f>
        <v>0</v>
      </c>
      <c r="U1897" s="49">
        <f>IF(AND(I1897=1,H1897&gt;20000,H1897&lt;=45000),H1897*V!$G$7,0)+IF(AND(I1897=1,H1897&gt;45000,H1897&lt;=50000),V!$G$7/5000*(50000-H1897)*H1897,0)</f>
        <v>0</v>
      </c>
      <c r="V1897" s="50">
        <f t="shared" ca="1" si="1033"/>
        <v>32862.170000000006</v>
      </c>
      <c r="W1897" s="51">
        <v>38655.449999999997</v>
      </c>
      <c r="X1897" s="51">
        <v>0</v>
      </c>
      <c r="Y1897" s="52">
        <v>13691.73</v>
      </c>
      <c r="Z1897" s="52">
        <v>566718.53</v>
      </c>
      <c r="AA1897" s="52">
        <v>107713</v>
      </c>
      <c r="AB1897" s="138">
        <f t="shared" si="1022"/>
        <v>106713</v>
      </c>
      <c r="AC1897" s="52">
        <v>550724.80668452976</v>
      </c>
      <c r="AD1897" s="138">
        <f t="shared" si="1008"/>
        <v>0</v>
      </c>
      <c r="AE1897" s="138">
        <f t="shared" si="1009"/>
        <v>7843</v>
      </c>
      <c r="AF1897" s="138">
        <f t="shared" si="1010"/>
        <v>0</v>
      </c>
      <c r="AG1897" s="138">
        <f t="shared" si="1011"/>
        <v>0</v>
      </c>
      <c r="AH1897" s="29"/>
      <c r="AI1897" s="29"/>
      <c r="AJ1897" s="15"/>
      <c r="AK1897" s="51">
        <f t="shared" ca="1" si="1012"/>
        <v>6244385.9686640799</v>
      </c>
      <c r="AL1897" s="15">
        <f t="shared" ca="1" si="1013"/>
        <v>6626952.58866408</v>
      </c>
      <c r="AM1897" s="49">
        <f t="shared" ca="1" si="1014"/>
        <v>34398.867888055451</v>
      </c>
      <c r="AN1897" s="49">
        <f t="shared" ca="1" si="1015"/>
        <v>6367.7827838391795</v>
      </c>
      <c r="AO1897" s="15"/>
      <c r="AP1897" s="49">
        <f t="shared" ca="1" si="1016"/>
        <v>320469.19044682593</v>
      </c>
      <c r="AQ1897" s="15">
        <f t="shared" si="1023"/>
        <v>550724.80668452976</v>
      </c>
      <c r="AR1897" s="15">
        <f t="shared" si="1024"/>
        <v>0</v>
      </c>
      <c r="AS1897" s="15"/>
      <c r="AT1897" s="15"/>
      <c r="AU1897" s="51">
        <f t="shared" si="1017"/>
        <v>53356.5</v>
      </c>
      <c r="AV1897" s="51">
        <f t="shared" ca="1" si="1018"/>
        <v>55199.822892146389</v>
      </c>
      <c r="AW1897" s="51">
        <f t="shared" ca="1" si="1025"/>
        <v>66626.812677104375</v>
      </c>
      <c r="AX1897" s="15">
        <f t="shared" ca="1" si="1026"/>
        <v>0</v>
      </c>
      <c r="AY1897" s="51">
        <f t="shared" ca="1" si="1027"/>
        <v>0</v>
      </c>
      <c r="AZ1897" s="52">
        <f t="shared" ca="1" si="1019"/>
        <v>0</v>
      </c>
      <c r="BA1897" s="52">
        <f t="shared" ca="1" si="1020"/>
        <v>0</v>
      </c>
      <c r="BB1897" s="52">
        <f t="shared" si="1028"/>
        <v>0</v>
      </c>
      <c r="BC1897" s="39">
        <f t="shared" si="1029"/>
        <v>0</v>
      </c>
      <c r="BD1897" s="51">
        <f t="shared" ca="1" si="1030"/>
        <v>0</v>
      </c>
      <c r="BE1897" s="15">
        <f t="shared" ca="1" si="1031"/>
        <v>495652.32601607672</v>
      </c>
      <c r="BF1897" s="15">
        <v>-101627.88</v>
      </c>
      <c r="BG1897" s="15">
        <f t="shared" ca="1" si="1032"/>
        <v>7061743.6853520516</v>
      </c>
      <c r="BH1897" s="15"/>
      <c r="BI1897" s="15"/>
    </row>
    <row r="1898" spans="1:61" ht="11.25" x14ac:dyDescent="0.2">
      <c r="A1898" s="20">
        <v>70615</v>
      </c>
      <c r="B1898" s="20"/>
      <c r="C1898" s="20">
        <v>1</v>
      </c>
      <c r="D1898" s="20">
        <f t="shared" si="1034"/>
        <v>7</v>
      </c>
      <c r="E1898" s="47">
        <f t="shared" si="1003"/>
        <v>3</v>
      </c>
      <c r="F1898" s="47">
        <f t="shared" si="1004"/>
        <v>73</v>
      </c>
      <c r="G1898" s="21" t="s">
        <v>1978</v>
      </c>
      <c r="H1898" s="29">
        <v>1548</v>
      </c>
      <c r="I1898" s="48"/>
      <c r="J1898" s="29">
        <f t="shared" si="1021"/>
        <v>2495.2835820895521</v>
      </c>
      <c r="K1898" s="125">
        <v>234062.95</v>
      </c>
      <c r="L1898" s="125">
        <v>402137.19</v>
      </c>
      <c r="M1898" s="125">
        <v>0</v>
      </c>
      <c r="N1898" s="126">
        <f t="shared" si="1005"/>
        <v>325358.82810000004</v>
      </c>
      <c r="O1898" s="126">
        <f t="shared" ca="1" si="1006"/>
        <v>468407.62791253999</v>
      </c>
      <c r="P1898" s="126">
        <f t="shared" ca="1" si="1007"/>
        <v>42915</v>
      </c>
      <c r="Q1898" s="49">
        <f t="shared" si="1035"/>
        <v>1</v>
      </c>
      <c r="R1898" s="49">
        <f t="shared" si="1036"/>
        <v>0</v>
      </c>
      <c r="S1898" s="49">
        <f ca="1">OFFSET(V!$B$7,D1898,Q1898)*H1898</f>
        <v>6486.1200000000008</v>
      </c>
      <c r="T1898" s="49">
        <f ca="1">IF(R1898&gt;0,OFFSET(V!$I$7,D1898,R1898)*IF(R1898=1,H1898-9300,IF(R1898=2,H1898-18000,IF(R1898=3,H1898-45000,0))),0)</f>
        <v>0</v>
      </c>
      <c r="U1898" s="49">
        <f>IF(AND(I1898=1,H1898&gt;20000,H1898&lt;=45000),H1898*V!$G$7,0)+IF(AND(I1898=1,H1898&gt;45000,H1898&lt;=50000),V!$G$7/5000*(50000-H1898)*H1898,0)</f>
        <v>0</v>
      </c>
      <c r="V1898" s="50">
        <f t="shared" ca="1" si="1033"/>
        <v>6486.1200000000008</v>
      </c>
      <c r="W1898" s="51">
        <v>0</v>
      </c>
      <c r="X1898" s="51">
        <v>0</v>
      </c>
      <c r="Y1898" s="52">
        <v>996.22</v>
      </c>
      <c r="Z1898" s="52">
        <v>333482.40999999997</v>
      </c>
      <c r="AA1898" s="52">
        <v>511901</v>
      </c>
      <c r="AB1898" s="138">
        <f t="shared" si="1022"/>
        <v>510901</v>
      </c>
      <c r="AC1898" s="52">
        <v>324070.99125546694</v>
      </c>
      <c r="AD1898" s="138">
        <f t="shared" si="1008"/>
        <v>0</v>
      </c>
      <c r="AE1898" s="138">
        <f t="shared" si="1009"/>
        <v>1548</v>
      </c>
      <c r="AF1898" s="138">
        <f t="shared" si="1010"/>
        <v>0</v>
      </c>
      <c r="AG1898" s="138">
        <f t="shared" si="1011"/>
        <v>0</v>
      </c>
      <c r="AH1898" s="29"/>
      <c r="AI1898" s="29"/>
      <c r="AJ1898" s="15"/>
      <c r="AK1898" s="51">
        <f t="shared" ca="1" si="1012"/>
        <v>1232476.0269657013</v>
      </c>
      <c r="AL1898" s="15">
        <f t="shared" ca="1" si="1013"/>
        <v>1281877.1469657014</v>
      </c>
      <c r="AM1898" s="49">
        <f t="shared" ca="1" si="1014"/>
        <v>6789.4233699744791</v>
      </c>
      <c r="AN1898" s="49">
        <f t="shared" ca="1" si="1015"/>
        <v>463.32439837159131</v>
      </c>
      <c r="AO1898" s="15"/>
      <c r="AP1898" s="49">
        <f t="shared" ca="1" si="1016"/>
        <v>188578.33704671077</v>
      </c>
      <c r="AQ1898" s="15">
        <f t="shared" si="1023"/>
        <v>324070.99125546694</v>
      </c>
      <c r="AR1898" s="15">
        <f t="shared" si="1024"/>
        <v>0</v>
      </c>
      <c r="AS1898" s="15"/>
      <c r="AT1898" s="15"/>
      <c r="AU1898" s="51">
        <f t="shared" si="1017"/>
        <v>255450.5</v>
      </c>
      <c r="AV1898" s="51">
        <f t="shared" ca="1" si="1018"/>
        <v>10894.979706367794</v>
      </c>
      <c r="AW1898" s="51">
        <f t="shared" ca="1" si="1025"/>
        <v>0</v>
      </c>
      <c r="AX1898" s="15">
        <f t="shared" ca="1" si="1026"/>
        <v>130852.8254976116</v>
      </c>
      <c r="AY1898" s="51">
        <f t="shared" ca="1" si="1027"/>
        <v>-11875.980932020959</v>
      </c>
      <c r="AZ1898" s="52">
        <f t="shared" ca="1" si="1019"/>
        <v>0</v>
      </c>
      <c r="BA1898" s="52">
        <f t="shared" ca="1" si="1020"/>
        <v>0</v>
      </c>
      <c r="BB1898" s="52">
        <f t="shared" si="1028"/>
        <v>0</v>
      </c>
      <c r="BC1898" s="39">
        <f t="shared" si="1029"/>
        <v>0</v>
      </c>
      <c r="BD1898" s="51">
        <f t="shared" ca="1" si="1030"/>
        <v>0</v>
      </c>
      <c r="BE1898" s="15">
        <f t="shared" ca="1" si="1031"/>
        <v>443047.83582105761</v>
      </c>
      <c r="BF1898" s="15">
        <v>-22858.23</v>
      </c>
      <c r="BG1898" s="15">
        <f t="shared" ca="1" si="1032"/>
        <v>1709319.500555105</v>
      </c>
      <c r="BH1898" s="15"/>
      <c r="BI1898" s="15"/>
    </row>
    <row r="1899" spans="1:61" ht="11.25" x14ac:dyDescent="0.2">
      <c r="A1899" s="20">
        <v>70616</v>
      </c>
      <c r="B1899" s="20"/>
      <c r="C1899" s="20">
        <v>1</v>
      </c>
      <c r="D1899" s="20">
        <f t="shared" si="1034"/>
        <v>7</v>
      </c>
      <c r="E1899" s="47">
        <f t="shared" si="1003"/>
        <v>3</v>
      </c>
      <c r="F1899" s="47">
        <f t="shared" si="1004"/>
        <v>73</v>
      </c>
      <c r="G1899" s="21" t="s">
        <v>1979</v>
      </c>
      <c r="H1899" s="29">
        <v>1438</v>
      </c>
      <c r="I1899" s="48"/>
      <c r="J1899" s="29">
        <f t="shared" si="1021"/>
        <v>2317.9701492537315</v>
      </c>
      <c r="K1899" s="125">
        <v>124512.8</v>
      </c>
      <c r="L1899" s="125">
        <v>166047.38</v>
      </c>
      <c r="M1899" s="125">
        <v>0</v>
      </c>
      <c r="N1899" s="126">
        <f t="shared" si="1005"/>
        <v>154407.6942</v>
      </c>
      <c r="O1899" s="126">
        <f t="shared" ca="1" si="1006"/>
        <v>435122.84815131302</v>
      </c>
      <c r="P1899" s="126">
        <f t="shared" ca="1" si="1007"/>
        <v>84215</v>
      </c>
      <c r="Q1899" s="49">
        <f t="shared" si="1035"/>
        <v>1</v>
      </c>
      <c r="R1899" s="49">
        <f t="shared" si="1036"/>
        <v>0</v>
      </c>
      <c r="S1899" s="49">
        <f ca="1">OFFSET(V!$B$7,D1899,Q1899)*H1899</f>
        <v>6025.22</v>
      </c>
      <c r="T1899" s="49">
        <f ca="1">IF(R1899&gt;0,OFFSET(V!$I$7,D1899,R1899)*IF(R1899=1,H1899-9300,IF(R1899=2,H1899-18000,IF(R1899=3,H1899-45000,0))),0)</f>
        <v>0</v>
      </c>
      <c r="U1899" s="49">
        <f>IF(AND(I1899=1,H1899&gt;20000,H1899&lt;=45000),H1899*V!$G$7,0)+IF(AND(I1899=1,H1899&gt;45000,H1899&lt;=50000),V!$G$7/5000*(50000-H1899)*H1899,0)</f>
        <v>0</v>
      </c>
      <c r="V1899" s="50">
        <f t="shared" ca="1" si="1033"/>
        <v>6025.22</v>
      </c>
      <c r="W1899" s="51">
        <v>0</v>
      </c>
      <c r="X1899" s="51">
        <v>0</v>
      </c>
      <c r="Y1899" s="52">
        <v>0</v>
      </c>
      <c r="Z1899" s="52">
        <v>103397.53</v>
      </c>
      <c r="AA1899" s="52">
        <v>187476</v>
      </c>
      <c r="AB1899" s="138">
        <f t="shared" si="1022"/>
        <v>186476</v>
      </c>
      <c r="AC1899" s="52">
        <v>100479.48268236061</v>
      </c>
      <c r="AD1899" s="138">
        <f t="shared" si="1008"/>
        <v>0</v>
      </c>
      <c r="AE1899" s="138">
        <f t="shared" si="1009"/>
        <v>1438</v>
      </c>
      <c r="AF1899" s="138">
        <f t="shared" si="1010"/>
        <v>0</v>
      </c>
      <c r="AG1899" s="138">
        <f t="shared" si="1011"/>
        <v>0</v>
      </c>
      <c r="AH1899" s="29"/>
      <c r="AI1899" s="29"/>
      <c r="AJ1899" s="15"/>
      <c r="AK1899" s="51">
        <f t="shared" ca="1" si="1012"/>
        <v>1144896.9811218856</v>
      </c>
      <c r="AL1899" s="15">
        <f t="shared" ca="1" si="1013"/>
        <v>1235137.2011218856</v>
      </c>
      <c r="AM1899" s="49">
        <f t="shared" ca="1" si="1014"/>
        <v>6306.9708049246128</v>
      </c>
      <c r="AN1899" s="49">
        <f t="shared" ca="1" si="1015"/>
        <v>0</v>
      </c>
      <c r="AO1899" s="15"/>
      <c r="AP1899" s="49">
        <f t="shared" ca="1" si="1016"/>
        <v>58469.453492726614</v>
      </c>
      <c r="AQ1899" s="15">
        <f t="shared" si="1023"/>
        <v>100479.48268236061</v>
      </c>
      <c r="AR1899" s="15">
        <f t="shared" si="1024"/>
        <v>0</v>
      </c>
      <c r="AS1899" s="15"/>
      <c r="AT1899" s="15"/>
      <c r="AU1899" s="51">
        <f t="shared" si="1017"/>
        <v>93238</v>
      </c>
      <c r="AV1899" s="51">
        <f t="shared" ca="1" si="1018"/>
        <v>10120.788641961813</v>
      </c>
      <c r="AW1899" s="51">
        <f t="shared" ca="1" si="1025"/>
        <v>0</v>
      </c>
      <c r="AX1899" s="15">
        <f t="shared" ca="1" si="1026"/>
        <v>61348.759452327809</v>
      </c>
      <c r="AY1899" s="51">
        <f t="shared" ca="1" si="1027"/>
        <v>-5567.9095555508966</v>
      </c>
      <c r="AZ1899" s="52">
        <f t="shared" ca="1" si="1019"/>
        <v>0</v>
      </c>
      <c r="BA1899" s="52">
        <f t="shared" ca="1" si="1020"/>
        <v>0</v>
      </c>
      <c r="BB1899" s="52">
        <f t="shared" si="1028"/>
        <v>0</v>
      </c>
      <c r="BC1899" s="39">
        <f t="shared" si="1029"/>
        <v>0</v>
      </c>
      <c r="BD1899" s="51">
        <f t="shared" ca="1" si="1030"/>
        <v>0</v>
      </c>
      <c r="BE1899" s="15">
        <f t="shared" ca="1" si="1031"/>
        <v>156260.33257913752</v>
      </c>
      <c r="BF1899" s="15">
        <v>-18273.62</v>
      </c>
      <c r="BG1899" s="15">
        <f t="shared" ca="1" si="1032"/>
        <v>1379430.8845059476</v>
      </c>
      <c r="BH1899" s="15"/>
      <c r="BI1899" s="15"/>
    </row>
    <row r="1900" spans="1:61" ht="11.25" x14ac:dyDescent="0.2">
      <c r="A1900" s="20">
        <v>70617</v>
      </c>
      <c r="B1900" s="20"/>
      <c r="C1900" s="20">
        <v>1</v>
      </c>
      <c r="D1900" s="20">
        <f t="shared" si="1034"/>
        <v>7</v>
      </c>
      <c r="E1900" s="47">
        <f t="shared" si="1003"/>
        <v>4</v>
      </c>
      <c r="F1900" s="47">
        <f t="shared" si="1004"/>
        <v>74</v>
      </c>
      <c r="G1900" s="21" t="s">
        <v>1980</v>
      </c>
      <c r="H1900" s="29">
        <v>2544</v>
      </c>
      <c r="I1900" s="48"/>
      <c r="J1900" s="29">
        <f t="shared" si="1021"/>
        <v>4100.7761194029854</v>
      </c>
      <c r="K1900" s="125">
        <v>185262.7</v>
      </c>
      <c r="L1900" s="125">
        <v>317092.49</v>
      </c>
      <c r="M1900" s="125">
        <v>0</v>
      </c>
      <c r="N1900" s="126">
        <f t="shared" si="1005"/>
        <v>257055.2151</v>
      </c>
      <c r="O1900" s="126">
        <f t="shared" ca="1" si="1006"/>
        <v>769786.17920510459</v>
      </c>
      <c r="P1900" s="126">
        <f t="shared" ca="1" si="1007"/>
        <v>153819</v>
      </c>
      <c r="Q1900" s="49">
        <f t="shared" si="1035"/>
        <v>1</v>
      </c>
      <c r="R1900" s="49">
        <f t="shared" si="1036"/>
        <v>0</v>
      </c>
      <c r="S1900" s="49">
        <f ca="1">OFFSET(V!$B$7,D1900,Q1900)*H1900</f>
        <v>10659.36</v>
      </c>
      <c r="T1900" s="49">
        <f ca="1">IF(R1900&gt;0,OFFSET(V!$I$7,D1900,R1900)*IF(R1900=1,H1900-9300,IF(R1900=2,H1900-18000,IF(R1900=3,H1900-45000,0))),0)</f>
        <v>0</v>
      </c>
      <c r="U1900" s="49">
        <f>IF(AND(I1900=1,H1900&gt;20000,H1900&lt;=45000),H1900*V!$G$7,0)+IF(AND(I1900=1,H1900&gt;45000,H1900&lt;=50000),V!$G$7/5000*(50000-H1900)*H1900,0)</f>
        <v>0</v>
      </c>
      <c r="V1900" s="50">
        <f t="shared" ca="1" si="1033"/>
        <v>10659.36</v>
      </c>
      <c r="W1900" s="51">
        <v>11917.52</v>
      </c>
      <c r="X1900" s="51">
        <v>0</v>
      </c>
      <c r="Y1900" s="52">
        <v>0</v>
      </c>
      <c r="Z1900" s="52">
        <v>169619.78</v>
      </c>
      <c r="AA1900" s="52">
        <v>231977</v>
      </c>
      <c r="AB1900" s="138">
        <f t="shared" si="1022"/>
        <v>230977</v>
      </c>
      <c r="AC1900" s="52">
        <v>164832.83253570774</v>
      </c>
      <c r="AD1900" s="138">
        <f t="shared" si="1008"/>
        <v>0</v>
      </c>
      <c r="AE1900" s="138">
        <f t="shared" si="1009"/>
        <v>2544</v>
      </c>
      <c r="AF1900" s="138">
        <f t="shared" si="1010"/>
        <v>0</v>
      </c>
      <c r="AG1900" s="138">
        <f t="shared" si="1011"/>
        <v>0</v>
      </c>
      <c r="AH1900" s="29"/>
      <c r="AI1900" s="29"/>
      <c r="AJ1900" s="15"/>
      <c r="AK1900" s="51">
        <f t="shared" ca="1" si="1012"/>
        <v>2025464.4784242536</v>
      </c>
      <c r="AL1900" s="15">
        <f t="shared" ca="1" si="1013"/>
        <v>2201860.3584242538</v>
      </c>
      <c r="AM1900" s="49">
        <f t="shared" ca="1" si="1014"/>
        <v>11157.81204988054</v>
      </c>
      <c r="AN1900" s="49">
        <f t="shared" ca="1" si="1015"/>
        <v>0</v>
      </c>
      <c r="AO1900" s="15"/>
      <c r="AP1900" s="49">
        <f t="shared" ca="1" si="1016"/>
        <v>95916.95118980619</v>
      </c>
      <c r="AQ1900" s="15">
        <f t="shared" si="1023"/>
        <v>164832.83253570774</v>
      </c>
      <c r="AR1900" s="15">
        <f t="shared" si="1024"/>
        <v>0</v>
      </c>
      <c r="AS1900" s="15"/>
      <c r="AT1900" s="15"/>
      <c r="AU1900" s="51">
        <f t="shared" si="1017"/>
        <v>115488.5</v>
      </c>
      <c r="AV1900" s="51">
        <f t="shared" ca="1" si="1018"/>
        <v>17904.927889534669</v>
      </c>
      <c r="AW1900" s="51">
        <f t="shared" ca="1" si="1025"/>
        <v>0</v>
      </c>
      <c r="AX1900" s="15">
        <f t="shared" ca="1" si="1026"/>
        <v>64477.546543633129</v>
      </c>
      <c r="AY1900" s="51">
        <f t="shared" ca="1" si="1027"/>
        <v>-5851.8729754876977</v>
      </c>
      <c r="AZ1900" s="52">
        <f t="shared" ca="1" si="1019"/>
        <v>0</v>
      </c>
      <c r="BA1900" s="52">
        <f t="shared" ca="1" si="1020"/>
        <v>0</v>
      </c>
      <c r="BB1900" s="52">
        <f t="shared" si="1028"/>
        <v>0</v>
      </c>
      <c r="BC1900" s="39">
        <f t="shared" si="1029"/>
        <v>0</v>
      </c>
      <c r="BD1900" s="51">
        <f t="shared" ca="1" si="1030"/>
        <v>0</v>
      </c>
      <c r="BE1900" s="15">
        <f t="shared" ca="1" si="1031"/>
        <v>223458.50610385317</v>
      </c>
      <c r="BF1900" s="15">
        <v>-31915.91</v>
      </c>
      <c r="BG1900" s="15">
        <f t="shared" ca="1" si="1032"/>
        <v>2404560.7665779875</v>
      </c>
      <c r="BH1900" s="15"/>
      <c r="BI1900" s="15"/>
    </row>
    <row r="1901" spans="1:61" ht="11.25" x14ac:dyDescent="0.2">
      <c r="A1901" s="20">
        <v>70618</v>
      </c>
      <c r="B1901" s="20"/>
      <c r="C1901" s="20">
        <v>1</v>
      </c>
      <c r="D1901" s="20">
        <f t="shared" si="1034"/>
        <v>7</v>
      </c>
      <c r="E1901" s="47">
        <f t="shared" si="1003"/>
        <v>2</v>
      </c>
      <c r="F1901" s="47">
        <f t="shared" si="1004"/>
        <v>72</v>
      </c>
      <c r="G1901" s="21" t="s">
        <v>1981</v>
      </c>
      <c r="H1901" s="29">
        <v>805</v>
      </c>
      <c r="I1901" s="48"/>
      <c r="J1901" s="29">
        <f t="shared" si="1021"/>
        <v>1297.6119402985075</v>
      </c>
      <c r="K1901" s="125">
        <v>58472.600000000006</v>
      </c>
      <c r="L1901" s="125">
        <v>216084.29</v>
      </c>
      <c r="M1901" s="125">
        <v>0</v>
      </c>
      <c r="N1901" s="126">
        <f t="shared" si="1005"/>
        <v>126373.14510000002</v>
      </c>
      <c r="O1901" s="126">
        <f t="shared" ca="1" si="1006"/>
        <v>243584.07007079764</v>
      </c>
      <c r="P1901" s="126">
        <f t="shared" ca="1" si="1007"/>
        <v>35163</v>
      </c>
      <c r="Q1901" s="49">
        <f t="shared" si="1035"/>
        <v>1</v>
      </c>
      <c r="R1901" s="49">
        <f t="shared" si="1036"/>
        <v>0</v>
      </c>
      <c r="S1901" s="49">
        <f ca="1">OFFSET(V!$B$7,D1901,Q1901)*H1901</f>
        <v>3372.9500000000003</v>
      </c>
      <c r="T1901" s="49">
        <f ca="1">IF(R1901&gt;0,OFFSET(V!$I$7,D1901,R1901)*IF(R1901=1,H1901-9300,IF(R1901=2,H1901-18000,IF(R1901=3,H1901-45000,0))),0)</f>
        <v>0</v>
      </c>
      <c r="U1901" s="49">
        <f>IF(AND(I1901=1,H1901&gt;20000,H1901&lt;=45000),H1901*V!$G$7,0)+IF(AND(I1901=1,H1901&gt;45000,H1901&lt;=50000),V!$G$7/5000*(50000-H1901)*H1901,0)</f>
        <v>0</v>
      </c>
      <c r="V1901" s="50">
        <f t="shared" ca="1" si="1033"/>
        <v>3372.9500000000003</v>
      </c>
      <c r="W1901" s="51">
        <v>0</v>
      </c>
      <c r="X1901" s="51">
        <v>0</v>
      </c>
      <c r="Y1901" s="52">
        <v>0</v>
      </c>
      <c r="Z1901" s="52">
        <v>21951.34</v>
      </c>
      <c r="AA1901" s="52">
        <v>8211</v>
      </c>
      <c r="AB1901" s="138">
        <f t="shared" si="1022"/>
        <v>7211</v>
      </c>
      <c r="AC1901" s="52">
        <v>21331.83730196079</v>
      </c>
      <c r="AD1901" s="138">
        <f t="shared" si="1008"/>
        <v>0</v>
      </c>
      <c r="AE1901" s="138">
        <f t="shared" si="1009"/>
        <v>805</v>
      </c>
      <c r="AF1901" s="138">
        <f t="shared" si="1010"/>
        <v>0</v>
      </c>
      <c r="AG1901" s="138">
        <f t="shared" si="1011"/>
        <v>0</v>
      </c>
      <c r="AH1901" s="29"/>
      <c r="AI1901" s="29"/>
      <c r="AJ1901" s="15"/>
      <c r="AK1901" s="51">
        <f t="shared" ca="1" si="1012"/>
        <v>640919.3809479262</v>
      </c>
      <c r="AL1901" s="15">
        <f t="shared" ca="1" si="1013"/>
        <v>679455.33094792615</v>
      </c>
      <c r="AM1901" s="49">
        <f t="shared" ca="1" si="1014"/>
        <v>3530.675589683111</v>
      </c>
      <c r="AN1901" s="49">
        <f t="shared" ca="1" si="1015"/>
        <v>0</v>
      </c>
      <c r="AO1901" s="15"/>
      <c r="AP1901" s="49">
        <f t="shared" ca="1" si="1016"/>
        <v>12413.09007316741</v>
      </c>
      <c r="AQ1901" s="15">
        <f t="shared" si="1023"/>
        <v>21331.83730196079</v>
      </c>
      <c r="AR1901" s="15">
        <f t="shared" si="1024"/>
        <v>0</v>
      </c>
      <c r="AS1901" s="15"/>
      <c r="AT1901" s="15"/>
      <c r="AU1901" s="51">
        <f t="shared" si="1017"/>
        <v>3605.5</v>
      </c>
      <c r="AV1901" s="51">
        <f t="shared" ca="1" si="1018"/>
        <v>5665.6709713346727</v>
      </c>
      <c r="AW1901" s="51">
        <f t="shared" ca="1" si="1025"/>
        <v>0</v>
      </c>
      <c r="AX1901" s="15">
        <f t="shared" ca="1" si="1026"/>
        <v>352.4237425412939</v>
      </c>
      <c r="AY1901" s="51">
        <f t="shared" ca="1" si="1027"/>
        <v>-31.985382283459089</v>
      </c>
      <c r="AZ1901" s="52">
        <f t="shared" ca="1" si="1019"/>
        <v>0</v>
      </c>
      <c r="BA1901" s="52">
        <f t="shared" ca="1" si="1020"/>
        <v>0</v>
      </c>
      <c r="BB1901" s="52">
        <f t="shared" si="1028"/>
        <v>0</v>
      </c>
      <c r="BC1901" s="39">
        <f t="shared" si="1029"/>
        <v>0</v>
      </c>
      <c r="BD1901" s="51">
        <f t="shared" ca="1" si="1030"/>
        <v>0</v>
      </c>
      <c r="BE1901" s="15">
        <f t="shared" ca="1" si="1031"/>
        <v>21652.275662218624</v>
      </c>
      <c r="BF1901" s="15">
        <v>-10154.01</v>
      </c>
      <c r="BG1901" s="15">
        <f t="shared" ca="1" si="1032"/>
        <v>694484.27219982783</v>
      </c>
      <c r="BH1901" s="15"/>
      <c r="BI1901" s="15"/>
    </row>
    <row r="1902" spans="1:61" ht="11.25" x14ac:dyDescent="0.2">
      <c r="A1902" s="20">
        <v>70619</v>
      </c>
      <c r="B1902" s="20"/>
      <c r="C1902" s="20">
        <v>1</v>
      </c>
      <c r="D1902" s="20">
        <f t="shared" si="1034"/>
        <v>7</v>
      </c>
      <c r="E1902" s="47">
        <f t="shared" si="1003"/>
        <v>3</v>
      </c>
      <c r="F1902" s="47">
        <f t="shared" si="1004"/>
        <v>73</v>
      </c>
      <c r="G1902" s="21" t="s">
        <v>1982</v>
      </c>
      <c r="H1902" s="29">
        <v>1775</v>
      </c>
      <c r="I1902" s="48"/>
      <c r="J1902" s="29">
        <f t="shared" si="1021"/>
        <v>2861.1940298507461</v>
      </c>
      <c r="K1902" s="125">
        <v>112042.75</v>
      </c>
      <c r="L1902" s="125">
        <v>488910.1</v>
      </c>
      <c r="M1902" s="125">
        <v>0</v>
      </c>
      <c r="N1902" s="126">
        <f t="shared" si="1005"/>
        <v>271345.71899999998</v>
      </c>
      <c r="O1902" s="126">
        <f t="shared" ca="1" si="1006"/>
        <v>537095.30978343566</v>
      </c>
      <c r="P1902" s="126">
        <f t="shared" ca="1" si="1007"/>
        <v>79725</v>
      </c>
      <c r="Q1902" s="49">
        <f t="shared" si="1035"/>
        <v>1</v>
      </c>
      <c r="R1902" s="49">
        <f t="shared" si="1036"/>
        <v>0</v>
      </c>
      <c r="S1902" s="49">
        <f ca="1">OFFSET(V!$B$7,D1902,Q1902)*H1902</f>
        <v>7437.2500000000009</v>
      </c>
      <c r="T1902" s="49">
        <f ca="1">IF(R1902&gt;0,OFFSET(V!$I$7,D1902,R1902)*IF(R1902=1,H1902-9300,IF(R1902=2,H1902-18000,IF(R1902=3,H1902-45000,0))),0)</f>
        <v>0</v>
      </c>
      <c r="U1902" s="49">
        <f>IF(AND(I1902=1,H1902&gt;20000,H1902&lt;=45000),H1902*V!$G$7,0)+IF(AND(I1902=1,H1902&gt;45000,H1902&lt;=50000),V!$G$7/5000*(50000-H1902)*H1902,0)</f>
        <v>0</v>
      </c>
      <c r="V1902" s="50">
        <f t="shared" ca="1" si="1033"/>
        <v>7437.2500000000009</v>
      </c>
      <c r="W1902" s="51">
        <v>0</v>
      </c>
      <c r="X1902" s="51">
        <v>0</v>
      </c>
      <c r="Y1902" s="52">
        <v>0</v>
      </c>
      <c r="Z1902" s="52">
        <v>116191.94</v>
      </c>
      <c r="AA1902" s="52">
        <v>66386</v>
      </c>
      <c r="AB1902" s="138">
        <f t="shared" si="1022"/>
        <v>65386</v>
      </c>
      <c r="AC1902" s="52">
        <v>112912.81351749779</v>
      </c>
      <c r="AD1902" s="138">
        <f t="shared" si="1008"/>
        <v>0</v>
      </c>
      <c r="AE1902" s="138">
        <f t="shared" si="1009"/>
        <v>1775</v>
      </c>
      <c r="AF1902" s="138">
        <f t="shared" si="1010"/>
        <v>0</v>
      </c>
      <c r="AG1902" s="138">
        <f t="shared" si="1011"/>
        <v>0</v>
      </c>
      <c r="AH1902" s="29"/>
      <c r="AI1902" s="29"/>
      <c r="AJ1902" s="15"/>
      <c r="AK1902" s="51">
        <f t="shared" ca="1" si="1012"/>
        <v>1413207.3306615762</v>
      </c>
      <c r="AL1902" s="15">
        <f t="shared" ca="1" si="1013"/>
        <v>1500369.5806615762</v>
      </c>
      <c r="AM1902" s="49">
        <f t="shared" ca="1" si="1014"/>
        <v>7785.0300269410209</v>
      </c>
      <c r="AN1902" s="49">
        <f t="shared" ca="1" si="1015"/>
        <v>0</v>
      </c>
      <c r="AO1902" s="15"/>
      <c r="AP1902" s="49">
        <f t="shared" ca="1" si="1016"/>
        <v>65704.463463098989</v>
      </c>
      <c r="AQ1902" s="15">
        <f t="shared" si="1023"/>
        <v>112912.81351749779</v>
      </c>
      <c r="AR1902" s="15">
        <f t="shared" si="1024"/>
        <v>0</v>
      </c>
      <c r="AS1902" s="15"/>
      <c r="AT1902" s="15"/>
      <c r="AU1902" s="51">
        <f t="shared" si="1017"/>
        <v>32693</v>
      </c>
      <c r="AV1902" s="51">
        <f t="shared" ca="1" si="1018"/>
        <v>12492.628539278316</v>
      </c>
      <c r="AW1902" s="51">
        <f t="shared" ca="1" si="1025"/>
        <v>0</v>
      </c>
      <c r="AX1902" s="15">
        <f t="shared" ca="1" si="1026"/>
        <v>0</v>
      </c>
      <c r="AY1902" s="51">
        <f t="shared" ca="1" si="1027"/>
        <v>0</v>
      </c>
      <c r="AZ1902" s="52">
        <f t="shared" ca="1" si="1019"/>
        <v>0</v>
      </c>
      <c r="BA1902" s="52">
        <f t="shared" ca="1" si="1020"/>
        <v>0</v>
      </c>
      <c r="BB1902" s="52">
        <f t="shared" si="1028"/>
        <v>0</v>
      </c>
      <c r="BC1902" s="39">
        <f t="shared" si="1029"/>
        <v>0</v>
      </c>
      <c r="BD1902" s="51">
        <f t="shared" ca="1" si="1030"/>
        <v>0</v>
      </c>
      <c r="BE1902" s="15">
        <f t="shared" ca="1" si="1031"/>
        <v>110890.09200237731</v>
      </c>
      <c r="BF1902" s="15">
        <v>-22641.33</v>
      </c>
      <c r="BG1902" s="15">
        <f t="shared" ca="1" si="1032"/>
        <v>1596403.3726908946</v>
      </c>
      <c r="BH1902" s="15"/>
      <c r="BI1902" s="15"/>
    </row>
    <row r="1903" spans="1:61" ht="11.25" x14ac:dyDescent="0.2">
      <c r="A1903" s="20">
        <v>70620</v>
      </c>
      <c r="B1903" s="20"/>
      <c r="C1903" s="20">
        <v>1</v>
      </c>
      <c r="D1903" s="20">
        <f t="shared" si="1034"/>
        <v>7</v>
      </c>
      <c r="E1903" s="47">
        <f t="shared" si="1003"/>
        <v>3</v>
      </c>
      <c r="F1903" s="47">
        <f t="shared" si="1004"/>
        <v>73</v>
      </c>
      <c r="G1903" s="21" t="s">
        <v>1983</v>
      </c>
      <c r="H1903" s="29">
        <v>1231</v>
      </c>
      <c r="I1903" s="48"/>
      <c r="J1903" s="29">
        <f t="shared" si="1021"/>
        <v>1984.2985074626865</v>
      </c>
      <c r="K1903" s="125">
        <v>104653.45</v>
      </c>
      <c r="L1903" s="125">
        <v>400744.52</v>
      </c>
      <c r="M1903" s="125">
        <v>0</v>
      </c>
      <c r="N1903" s="126">
        <f t="shared" si="1005"/>
        <v>231640.8468</v>
      </c>
      <c r="O1903" s="126">
        <f t="shared" ca="1" si="1006"/>
        <v>372486.94441882218</v>
      </c>
      <c r="P1903" s="126">
        <f t="shared" ca="1" si="1007"/>
        <v>42254</v>
      </c>
      <c r="Q1903" s="49">
        <f t="shared" si="1035"/>
        <v>1</v>
      </c>
      <c r="R1903" s="49">
        <f t="shared" si="1036"/>
        <v>0</v>
      </c>
      <c r="S1903" s="49">
        <f ca="1">OFFSET(V!$B$7,D1903,Q1903)*H1903</f>
        <v>5157.8900000000003</v>
      </c>
      <c r="T1903" s="49">
        <f ca="1">IF(R1903&gt;0,OFFSET(V!$I$7,D1903,R1903)*IF(R1903=1,H1903-9300,IF(R1903=2,H1903-18000,IF(R1903=3,H1903-45000,0))),0)</f>
        <v>0</v>
      </c>
      <c r="U1903" s="49">
        <f>IF(AND(I1903=1,H1903&gt;20000,H1903&lt;=45000),H1903*V!$G$7,0)+IF(AND(I1903=1,H1903&gt;45000,H1903&lt;=50000),V!$G$7/5000*(50000-H1903)*H1903,0)</f>
        <v>0</v>
      </c>
      <c r="V1903" s="50">
        <f t="shared" ca="1" si="1033"/>
        <v>5157.8900000000003</v>
      </c>
      <c r="W1903" s="51">
        <v>0</v>
      </c>
      <c r="X1903" s="51">
        <v>0</v>
      </c>
      <c r="Y1903" s="52">
        <v>0</v>
      </c>
      <c r="Z1903" s="52">
        <v>112032.37</v>
      </c>
      <c r="AA1903" s="52">
        <v>231558</v>
      </c>
      <c r="AB1903" s="138">
        <f t="shared" si="1022"/>
        <v>230558</v>
      </c>
      <c r="AC1903" s="52">
        <v>108870.63338243008</v>
      </c>
      <c r="AD1903" s="138">
        <f t="shared" si="1008"/>
        <v>0</v>
      </c>
      <c r="AE1903" s="138">
        <f t="shared" si="1009"/>
        <v>1231</v>
      </c>
      <c r="AF1903" s="138">
        <f t="shared" si="1010"/>
        <v>0</v>
      </c>
      <c r="AG1903" s="138">
        <f t="shared" si="1011"/>
        <v>0</v>
      </c>
      <c r="AH1903" s="29"/>
      <c r="AI1903" s="29"/>
      <c r="AJ1903" s="15"/>
      <c r="AK1903" s="51">
        <f t="shared" ca="1" si="1012"/>
        <v>980089.14030670444</v>
      </c>
      <c r="AL1903" s="15">
        <f t="shared" ca="1" si="1013"/>
        <v>1027501.0303067045</v>
      </c>
      <c r="AM1903" s="49">
        <f t="shared" ca="1" si="1014"/>
        <v>5399.0827961489558</v>
      </c>
      <c r="AN1903" s="49">
        <f t="shared" ca="1" si="1015"/>
        <v>0</v>
      </c>
      <c r="AO1903" s="15"/>
      <c r="AP1903" s="49">
        <f t="shared" ca="1" si="1016"/>
        <v>63352.301040411126</v>
      </c>
      <c r="AQ1903" s="15">
        <f t="shared" si="1023"/>
        <v>108870.63338243008</v>
      </c>
      <c r="AR1903" s="15">
        <f t="shared" si="1024"/>
        <v>0</v>
      </c>
      <c r="AS1903" s="15"/>
      <c r="AT1903" s="15"/>
      <c r="AU1903" s="51">
        <f t="shared" si="1017"/>
        <v>115279</v>
      </c>
      <c r="AV1903" s="51">
        <f t="shared" ca="1" si="1018"/>
        <v>8663.9018207614699</v>
      </c>
      <c r="AW1903" s="51">
        <f t="shared" ca="1" si="1025"/>
        <v>0</v>
      </c>
      <c r="AX1903" s="15">
        <f t="shared" ca="1" si="1026"/>
        <v>78424.569478742502</v>
      </c>
      <c r="AY1903" s="51">
        <f t="shared" ca="1" si="1027"/>
        <v>-7117.6811672935455</v>
      </c>
      <c r="AZ1903" s="52">
        <f t="shared" ca="1" si="1019"/>
        <v>0</v>
      </c>
      <c r="BA1903" s="52">
        <f t="shared" ca="1" si="1020"/>
        <v>0</v>
      </c>
      <c r="BB1903" s="52">
        <f t="shared" si="1028"/>
        <v>0</v>
      </c>
      <c r="BC1903" s="39">
        <f t="shared" si="1029"/>
        <v>0</v>
      </c>
      <c r="BD1903" s="51">
        <f t="shared" ca="1" si="1030"/>
        <v>0</v>
      </c>
      <c r="BE1903" s="15">
        <f t="shared" ca="1" si="1031"/>
        <v>180177.52169387904</v>
      </c>
      <c r="BF1903" s="15">
        <v>-17174.12</v>
      </c>
      <c r="BG1903" s="15">
        <f t="shared" ca="1" si="1032"/>
        <v>1195903.5147967325</v>
      </c>
      <c r="BH1903" s="15"/>
      <c r="BI1903" s="15"/>
    </row>
    <row r="1904" spans="1:61" ht="11.25" x14ac:dyDescent="0.2">
      <c r="A1904" s="20">
        <v>70621</v>
      </c>
      <c r="B1904" s="20"/>
      <c r="C1904" s="20">
        <v>1</v>
      </c>
      <c r="D1904" s="20">
        <f t="shared" si="1034"/>
        <v>7</v>
      </c>
      <c r="E1904" s="47">
        <f t="shared" si="1003"/>
        <v>3</v>
      </c>
      <c r="F1904" s="47">
        <f t="shared" si="1004"/>
        <v>73</v>
      </c>
      <c r="G1904" s="21" t="s">
        <v>1984</v>
      </c>
      <c r="H1904" s="29">
        <v>2416</v>
      </c>
      <c r="I1904" s="48"/>
      <c r="J1904" s="29">
        <f t="shared" si="1021"/>
        <v>3894.4477611940297</v>
      </c>
      <c r="K1904" s="125">
        <v>716822.19999999984</v>
      </c>
      <c r="L1904" s="125">
        <v>1736291.16</v>
      </c>
      <c r="M1904" s="125">
        <v>0</v>
      </c>
      <c r="N1904" s="126">
        <f t="shared" si="1005"/>
        <v>1193265.5363999999</v>
      </c>
      <c r="O1904" s="126">
        <f t="shared" ca="1" si="1006"/>
        <v>731054.79911931301</v>
      </c>
      <c r="P1904" s="126">
        <f t="shared" ca="1" si="1007"/>
        <v>0</v>
      </c>
      <c r="Q1904" s="49">
        <f t="shared" si="1035"/>
        <v>1</v>
      </c>
      <c r="R1904" s="49">
        <f t="shared" si="1036"/>
        <v>0</v>
      </c>
      <c r="S1904" s="49">
        <f ca="1">OFFSET(V!$B$7,D1904,Q1904)*H1904</f>
        <v>10123.040000000001</v>
      </c>
      <c r="T1904" s="49">
        <f ca="1">IF(R1904&gt;0,OFFSET(V!$I$7,D1904,R1904)*IF(R1904=1,H1904-9300,IF(R1904=2,H1904-18000,IF(R1904=3,H1904-45000,0))),0)</f>
        <v>0</v>
      </c>
      <c r="U1904" s="49">
        <f>IF(AND(I1904=1,H1904&gt;20000,H1904&lt;=45000),H1904*V!$G$7,0)+IF(AND(I1904=1,H1904&gt;45000,H1904&lt;=50000),V!$G$7/5000*(50000-H1904)*H1904,0)</f>
        <v>0</v>
      </c>
      <c r="V1904" s="50">
        <f t="shared" ca="1" si="1033"/>
        <v>10123.040000000001</v>
      </c>
      <c r="W1904" s="51">
        <v>12075.59</v>
      </c>
      <c r="X1904" s="51">
        <v>0</v>
      </c>
      <c r="Y1904" s="52">
        <v>2723.71</v>
      </c>
      <c r="Z1904" s="52">
        <v>1132749.5</v>
      </c>
      <c r="AA1904" s="52">
        <v>1144263</v>
      </c>
      <c r="AB1904" s="138">
        <f t="shared" si="1022"/>
        <v>1143263</v>
      </c>
      <c r="AC1904" s="52">
        <v>1100781.4574361944</v>
      </c>
      <c r="AD1904" s="138">
        <f t="shared" si="1008"/>
        <v>0</v>
      </c>
      <c r="AE1904" s="138">
        <f t="shared" si="1009"/>
        <v>2416</v>
      </c>
      <c r="AF1904" s="138">
        <f t="shared" si="1010"/>
        <v>0</v>
      </c>
      <c r="AG1904" s="138">
        <f t="shared" si="1011"/>
        <v>0</v>
      </c>
      <c r="AH1904" s="29"/>
      <c r="AI1904" s="29"/>
      <c r="AJ1904" s="15"/>
      <c r="AK1904" s="51">
        <f t="shared" ca="1" si="1012"/>
        <v>1923554.3159878131</v>
      </c>
      <c r="AL1904" s="15">
        <f t="shared" ca="1" si="1013"/>
        <v>1945752.9459878132</v>
      </c>
      <c r="AM1904" s="49">
        <f t="shared" ca="1" si="1014"/>
        <v>10596.412701458878</v>
      </c>
      <c r="AN1904" s="49">
        <f t="shared" ca="1" si="1015"/>
        <v>1266.7496106168185</v>
      </c>
      <c r="AO1904" s="15"/>
      <c r="AP1904" s="49">
        <f t="shared" ca="1" si="1016"/>
        <v>640549.57801370427</v>
      </c>
      <c r="AQ1904" s="15">
        <f t="shared" si="1023"/>
        <v>1100781.4574361944</v>
      </c>
      <c r="AR1904" s="15">
        <f t="shared" si="1024"/>
        <v>0</v>
      </c>
      <c r="AS1904" s="15"/>
      <c r="AT1904" s="15"/>
      <c r="AU1904" s="51">
        <f t="shared" si="1017"/>
        <v>571631.5</v>
      </c>
      <c r="AV1904" s="51">
        <f t="shared" ca="1" si="1018"/>
        <v>17004.051014589528</v>
      </c>
      <c r="AW1904" s="51">
        <f t="shared" ca="1" si="1025"/>
        <v>0</v>
      </c>
      <c r="AX1904" s="15">
        <f t="shared" ca="1" si="1026"/>
        <v>128403.67159209936</v>
      </c>
      <c r="AY1904" s="51">
        <f t="shared" ca="1" si="1027"/>
        <v>-11653.699869530803</v>
      </c>
      <c r="AZ1904" s="52">
        <f t="shared" ca="1" si="1019"/>
        <v>0</v>
      </c>
      <c r="BA1904" s="52">
        <f t="shared" ca="1" si="1020"/>
        <v>0</v>
      </c>
      <c r="BB1904" s="52">
        <f t="shared" si="1028"/>
        <v>0</v>
      </c>
      <c r="BC1904" s="39">
        <f t="shared" si="1029"/>
        <v>0</v>
      </c>
      <c r="BD1904" s="51">
        <f t="shared" ca="1" si="1030"/>
        <v>0</v>
      </c>
      <c r="BE1904" s="15">
        <f t="shared" ca="1" si="1031"/>
        <v>1217531.429158763</v>
      </c>
      <c r="BF1904" s="15">
        <v>-48881.97</v>
      </c>
      <c r="BG1904" s="15">
        <f t="shared" ca="1" si="1032"/>
        <v>3126265.5674586515</v>
      </c>
      <c r="BH1904" s="15"/>
      <c r="BI1904" s="15"/>
    </row>
    <row r="1905" spans="1:61" ht="11.25" x14ac:dyDescent="0.2">
      <c r="A1905" s="20">
        <v>70622</v>
      </c>
      <c r="B1905" s="20"/>
      <c r="C1905" s="20">
        <v>1</v>
      </c>
      <c r="D1905" s="20">
        <f t="shared" si="1034"/>
        <v>7</v>
      </c>
      <c r="E1905" s="47">
        <f t="shared" si="1003"/>
        <v>3</v>
      </c>
      <c r="F1905" s="47">
        <f t="shared" si="1004"/>
        <v>73</v>
      </c>
      <c r="G1905" s="21" t="s">
        <v>1985</v>
      </c>
      <c r="H1905" s="29">
        <v>1712</v>
      </c>
      <c r="I1905" s="48"/>
      <c r="J1905" s="29">
        <f t="shared" si="1021"/>
        <v>2759.6417910447763</v>
      </c>
      <c r="K1905" s="125">
        <v>71495</v>
      </c>
      <c r="L1905" s="125">
        <v>293504.76</v>
      </c>
      <c r="M1905" s="125">
        <v>0</v>
      </c>
      <c r="N1905" s="126">
        <f t="shared" si="1005"/>
        <v>165943.25640000001</v>
      </c>
      <c r="O1905" s="126">
        <f t="shared" ca="1" si="1006"/>
        <v>518032.20864746033</v>
      </c>
      <c r="P1905" s="126">
        <f t="shared" ca="1" si="1007"/>
        <v>105627</v>
      </c>
      <c r="Q1905" s="49">
        <f t="shared" si="1035"/>
        <v>1</v>
      </c>
      <c r="R1905" s="49">
        <f t="shared" si="1036"/>
        <v>0</v>
      </c>
      <c r="S1905" s="49">
        <f ca="1">OFFSET(V!$B$7,D1905,Q1905)*H1905</f>
        <v>7173.2800000000007</v>
      </c>
      <c r="T1905" s="49">
        <f ca="1">IF(R1905&gt;0,OFFSET(V!$I$7,D1905,R1905)*IF(R1905=1,H1905-9300,IF(R1905=2,H1905-18000,IF(R1905=3,H1905-45000,0))),0)</f>
        <v>0</v>
      </c>
      <c r="U1905" s="49">
        <f>IF(AND(I1905=1,H1905&gt;20000,H1905&lt;=45000),H1905*V!$G$7,0)+IF(AND(I1905=1,H1905&gt;45000,H1905&lt;=50000),V!$G$7/5000*(50000-H1905)*H1905,0)</f>
        <v>0</v>
      </c>
      <c r="V1905" s="50">
        <f t="shared" ca="1" si="1033"/>
        <v>7173.2800000000007</v>
      </c>
      <c r="W1905" s="51">
        <v>0</v>
      </c>
      <c r="X1905" s="51">
        <v>0</v>
      </c>
      <c r="Y1905" s="52">
        <v>761.37</v>
      </c>
      <c r="Z1905" s="52">
        <v>22150.17</v>
      </c>
      <c r="AA1905" s="52">
        <v>2623</v>
      </c>
      <c r="AB1905" s="138">
        <f t="shared" si="1022"/>
        <v>1623</v>
      </c>
      <c r="AC1905" s="52">
        <v>21525.055994338967</v>
      </c>
      <c r="AD1905" s="138">
        <f t="shared" si="1008"/>
        <v>0</v>
      </c>
      <c r="AE1905" s="138">
        <f t="shared" si="1009"/>
        <v>1712</v>
      </c>
      <c r="AF1905" s="138">
        <f t="shared" si="1010"/>
        <v>0</v>
      </c>
      <c r="AG1905" s="138">
        <f t="shared" si="1011"/>
        <v>0</v>
      </c>
      <c r="AH1905" s="29"/>
      <c r="AI1905" s="29"/>
      <c r="AJ1905" s="15"/>
      <c r="AK1905" s="51">
        <f t="shared" ca="1" si="1012"/>
        <v>1363048.4225873908</v>
      </c>
      <c r="AL1905" s="15">
        <f t="shared" ca="1" si="1013"/>
        <v>1475848.7025873908</v>
      </c>
      <c r="AM1905" s="49">
        <f t="shared" ca="1" si="1014"/>
        <v>7508.7162851397343</v>
      </c>
      <c r="AN1905" s="49">
        <f t="shared" ca="1" si="1015"/>
        <v>354.09979441105224</v>
      </c>
      <c r="AO1905" s="15"/>
      <c r="AP1905" s="49">
        <f t="shared" ca="1" si="1016"/>
        <v>12525.524881213199</v>
      </c>
      <c r="AQ1905" s="15">
        <f t="shared" si="1023"/>
        <v>21525.055994338967</v>
      </c>
      <c r="AR1905" s="15">
        <f t="shared" si="1024"/>
        <v>0</v>
      </c>
      <c r="AS1905" s="15"/>
      <c r="AT1905" s="15"/>
      <c r="AU1905" s="51">
        <f t="shared" si="1017"/>
        <v>811.5</v>
      </c>
      <c r="AV1905" s="51">
        <f t="shared" ca="1" si="1018"/>
        <v>12049.228202391256</v>
      </c>
      <c r="AW1905" s="51">
        <f t="shared" ca="1" si="1025"/>
        <v>0</v>
      </c>
      <c r="AX1905" s="15">
        <f t="shared" ca="1" si="1026"/>
        <v>3861.1970892654863</v>
      </c>
      <c r="AY1905" s="51">
        <f t="shared" ca="1" si="1027"/>
        <v>-350.43571151414471</v>
      </c>
      <c r="AZ1905" s="52">
        <f t="shared" ca="1" si="1019"/>
        <v>0</v>
      </c>
      <c r="BA1905" s="52">
        <f t="shared" ca="1" si="1020"/>
        <v>0</v>
      </c>
      <c r="BB1905" s="52">
        <f t="shared" si="1028"/>
        <v>0</v>
      </c>
      <c r="BC1905" s="39">
        <f t="shared" si="1029"/>
        <v>0</v>
      </c>
      <c r="BD1905" s="51">
        <f t="shared" ca="1" si="1030"/>
        <v>0</v>
      </c>
      <c r="BE1905" s="15">
        <f t="shared" ca="1" si="1031"/>
        <v>25035.817372090307</v>
      </c>
      <c r="BF1905" s="15">
        <v>-20530.240000000002</v>
      </c>
      <c r="BG1905" s="15">
        <f t="shared" ca="1" si="1032"/>
        <v>1488217.0960390321</v>
      </c>
      <c r="BH1905" s="15"/>
      <c r="BI1905" s="15"/>
    </row>
    <row r="1906" spans="1:61" ht="11.25" x14ac:dyDescent="0.2">
      <c r="A1906" s="20">
        <v>70623</v>
      </c>
      <c r="B1906" s="20"/>
      <c r="C1906" s="20">
        <v>1</v>
      </c>
      <c r="D1906" s="20">
        <f t="shared" si="1034"/>
        <v>7</v>
      </c>
      <c r="E1906" s="47">
        <f t="shared" si="1003"/>
        <v>3</v>
      </c>
      <c r="F1906" s="47">
        <f t="shared" si="1004"/>
        <v>73</v>
      </c>
      <c r="G1906" s="21" t="s">
        <v>1986</v>
      </c>
      <c r="H1906" s="29">
        <v>1173</v>
      </c>
      <c r="I1906" s="48"/>
      <c r="J1906" s="29">
        <f t="shared" si="1021"/>
        <v>1890.8059701492537</v>
      </c>
      <c r="K1906" s="125">
        <v>78102.649999999994</v>
      </c>
      <c r="L1906" s="125">
        <v>173547.83</v>
      </c>
      <c r="M1906" s="125">
        <v>0</v>
      </c>
      <c r="N1906" s="126">
        <f t="shared" si="1005"/>
        <v>123917.56169999999</v>
      </c>
      <c r="O1906" s="126">
        <f t="shared" ca="1" si="1006"/>
        <v>354936.78781744797</v>
      </c>
      <c r="P1906" s="126">
        <f t="shared" ca="1" si="1007"/>
        <v>69306</v>
      </c>
      <c r="Q1906" s="49">
        <f t="shared" si="1035"/>
        <v>1</v>
      </c>
      <c r="R1906" s="49">
        <f t="shared" si="1036"/>
        <v>0</v>
      </c>
      <c r="S1906" s="49">
        <f ca="1">OFFSET(V!$B$7,D1906,Q1906)*H1906</f>
        <v>4914.8700000000008</v>
      </c>
      <c r="T1906" s="49">
        <f ca="1">IF(R1906&gt;0,OFFSET(V!$I$7,D1906,R1906)*IF(R1906=1,H1906-9300,IF(R1906=2,H1906-18000,IF(R1906=3,H1906-45000,0))),0)</f>
        <v>0</v>
      </c>
      <c r="U1906" s="49">
        <f>IF(AND(I1906=1,H1906&gt;20000,H1906&lt;=45000),H1906*V!$G$7,0)+IF(AND(I1906=1,H1906&gt;45000,H1906&lt;=50000),V!$G$7/5000*(50000-H1906)*H1906,0)</f>
        <v>0</v>
      </c>
      <c r="V1906" s="50">
        <f t="shared" ca="1" si="1033"/>
        <v>4914.8700000000008</v>
      </c>
      <c r="W1906" s="51">
        <v>0</v>
      </c>
      <c r="X1906" s="51">
        <v>0</v>
      </c>
      <c r="Y1906" s="52">
        <v>0</v>
      </c>
      <c r="Z1906" s="52">
        <v>137201.81</v>
      </c>
      <c r="AA1906" s="52">
        <v>175928</v>
      </c>
      <c r="AB1906" s="138">
        <f t="shared" si="1022"/>
        <v>174928</v>
      </c>
      <c r="AC1906" s="52">
        <v>133329.75064185314</v>
      </c>
      <c r="AD1906" s="138">
        <f t="shared" si="1008"/>
        <v>0</v>
      </c>
      <c r="AE1906" s="138">
        <f t="shared" si="1009"/>
        <v>1173</v>
      </c>
      <c r="AF1906" s="138">
        <f t="shared" si="1010"/>
        <v>0</v>
      </c>
      <c r="AG1906" s="138">
        <f t="shared" si="1011"/>
        <v>0</v>
      </c>
      <c r="AH1906" s="29"/>
      <c r="AI1906" s="29"/>
      <c r="AJ1906" s="15"/>
      <c r="AK1906" s="51">
        <f t="shared" ca="1" si="1012"/>
        <v>933911.0979526923</v>
      </c>
      <c r="AL1906" s="15">
        <f t="shared" ca="1" si="1013"/>
        <v>1008131.9679526923</v>
      </c>
      <c r="AM1906" s="49">
        <f t="shared" ca="1" si="1014"/>
        <v>5144.69871639539</v>
      </c>
      <c r="AN1906" s="49">
        <f t="shared" ca="1" si="1015"/>
        <v>0</v>
      </c>
      <c r="AO1906" s="15"/>
      <c r="AP1906" s="49">
        <f t="shared" ca="1" si="1016"/>
        <v>77585.169093622579</v>
      </c>
      <c r="AQ1906" s="15">
        <f t="shared" si="1023"/>
        <v>133329.75064185314</v>
      </c>
      <c r="AR1906" s="15">
        <f t="shared" si="1024"/>
        <v>0</v>
      </c>
      <c r="AS1906" s="15"/>
      <c r="AT1906" s="15"/>
      <c r="AU1906" s="51">
        <f t="shared" si="1017"/>
        <v>87464</v>
      </c>
      <c r="AV1906" s="51">
        <f t="shared" ca="1" si="1018"/>
        <v>8255.6919868019522</v>
      </c>
      <c r="AW1906" s="51">
        <f t="shared" ca="1" si="1025"/>
        <v>0</v>
      </c>
      <c r="AX1906" s="15">
        <f t="shared" ca="1" si="1026"/>
        <v>39975.110438571399</v>
      </c>
      <c r="AY1906" s="51">
        <f t="shared" ca="1" si="1027"/>
        <v>-3628.0733527803814</v>
      </c>
      <c r="AZ1906" s="52">
        <f t="shared" ca="1" si="1019"/>
        <v>0</v>
      </c>
      <c r="BA1906" s="52">
        <f t="shared" ca="1" si="1020"/>
        <v>0</v>
      </c>
      <c r="BB1906" s="52">
        <f t="shared" si="1028"/>
        <v>0</v>
      </c>
      <c r="BC1906" s="39">
        <f t="shared" si="1029"/>
        <v>0</v>
      </c>
      <c r="BD1906" s="51">
        <f t="shared" ca="1" si="1030"/>
        <v>0</v>
      </c>
      <c r="BE1906" s="15">
        <f t="shared" ca="1" si="1031"/>
        <v>169676.78772764417</v>
      </c>
      <c r="BF1906" s="15">
        <v>-14956.03</v>
      </c>
      <c r="BG1906" s="15">
        <f t="shared" ca="1" si="1032"/>
        <v>1167997.4243967319</v>
      </c>
      <c r="BH1906" s="15"/>
      <c r="BI1906" s="15"/>
    </row>
    <row r="1907" spans="1:61" ht="11.25" x14ac:dyDescent="0.2">
      <c r="A1907" s="20">
        <v>70624</v>
      </c>
      <c r="B1907" s="20"/>
      <c r="C1907" s="20">
        <v>1</v>
      </c>
      <c r="D1907" s="20">
        <f t="shared" si="1034"/>
        <v>7</v>
      </c>
      <c r="E1907" s="47">
        <f t="shared" si="1003"/>
        <v>3</v>
      </c>
      <c r="F1907" s="47">
        <f t="shared" si="1004"/>
        <v>73</v>
      </c>
      <c r="G1907" s="21" t="s">
        <v>1987</v>
      </c>
      <c r="H1907" s="29">
        <v>1085</v>
      </c>
      <c r="I1907" s="48"/>
      <c r="J1907" s="29">
        <f t="shared" si="1021"/>
        <v>1748.955223880597</v>
      </c>
      <c r="K1907" s="125">
        <v>328286.04999999993</v>
      </c>
      <c r="L1907" s="125">
        <v>1120360.5</v>
      </c>
      <c r="M1907" s="125">
        <v>0</v>
      </c>
      <c r="N1907" s="126">
        <f t="shared" si="1005"/>
        <v>673306.55099999998</v>
      </c>
      <c r="O1907" s="126">
        <f t="shared" ca="1" si="1006"/>
        <v>328308.96400846634</v>
      </c>
      <c r="P1907" s="126">
        <f t="shared" ca="1" si="1007"/>
        <v>0</v>
      </c>
      <c r="Q1907" s="49">
        <f t="shared" si="1035"/>
        <v>1</v>
      </c>
      <c r="R1907" s="49">
        <f t="shared" si="1036"/>
        <v>0</v>
      </c>
      <c r="S1907" s="49">
        <f ca="1">OFFSET(V!$B$7,D1907,Q1907)*H1907</f>
        <v>4546.1500000000005</v>
      </c>
      <c r="T1907" s="49">
        <f ca="1">IF(R1907&gt;0,OFFSET(V!$I$7,D1907,R1907)*IF(R1907=1,H1907-9300,IF(R1907=2,H1907-18000,IF(R1907=3,H1907-45000,0))),0)</f>
        <v>0</v>
      </c>
      <c r="U1907" s="49">
        <f>IF(AND(I1907=1,H1907&gt;20000,H1907&lt;=45000),H1907*V!$G$7,0)+IF(AND(I1907=1,H1907&gt;45000,H1907&lt;=50000),V!$G$7/5000*(50000-H1907)*H1907,0)</f>
        <v>0</v>
      </c>
      <c r="V1907" s="50">
        <f t="shared" ca="1" si="1033"/>
        <v>4546.1500000000005</v>
      </c>
      <c r="W1907" s="51">
        <v>0</v>
      </c>
      <c r="X1907" s="51">
        <v>0</v>
      </c>
      <c r="Y1907" s="52">
        <v>0</v>
      </c>
      <c r="Z1907" s="52">
        <v>581887.53</v>
      </c>
      <c r="AA1907" s="52">
        <v>1146969</v>
      </c>
      <c r="AB1907" s="138">
        <f t="shared" si="1022"/>
        <v>1145969</v>
      </c>
      <c r="AC1907" s="52">
        <v>565465.71270819136</v>
      </c>
      <c r="AD1907" s="138">
        <f t="shared" si="1008"/>
        <v>0</v>
      </c>
      <c r="AE1907" s="138">
        <f t="shared" si="1009"/>
        <v>1085</v>
      </c>
      <c r="AF1907" s="138">
        <f t="shared" si="1010"/>
        <v>0</v>
      </c>
      <c r="AG1907" s="138">
        <f t="shared" si="1011"/>
        <v>0</v>
      </c>
      <c r="AH1907" s="29"/>
      <c r="AI1907" s="29"/>
      <c r="AJ1907" s="15"/>
      <c r="AK1907" s="51">
        <f t="shared" ca="1" si="1012"/>
        <v>863847.86127763963</v>
      </c>
      <c r="AL1907" s="15">
        <f t="shared" ca="1" si="1013"/>
        <v>868394.01127763966</v>
      </c>
      <c r="AM1907" s="49">
        <f t="shared" ca="1" si="1014"/>
        <v>4758.7366643554969</v>
      </c>
      <c r="AN1907" s="49">
        <f t="shared" ca="1" si="1015"/>
        <v>0</v>
      </c>
      <c r="AO1907" s="15"/>
      <c r="AP1907" s="49">
        <f t="shared" ca="1" si="1016"/>
        <v>329046.98858215054</v>
      </c>
      <c r="AQ1907" s="15">
        <f t="shared" si="1023"/>
        <v>565465.71270819136</v>
      </c>
      <c r="AR1907" s="15">
        <f t="shared" si="1024"/>
        <v>0</v>
      </c>
      <c r="AS1907" s="15"/>
      <c r="AT1907" s="15"/>
      <c r="AU1907" s="51">
        <f t="shared" si="1017"/>
        <v>572984.5</v>
      </c>
      <c r="AV1907" s="51">
        <f t="shared" ca="1" si="1018"/>
        <v>7636.3391352771678</v>
      </c>
      <c r="AW1907" s="51">
        <f t="shared" ca="1" si="1025"/>
        <v>0</v>
      </c>
      <c r="AX1907" s="15">
        <f t="shared" ca="1" si="1026"/>
        <v>344202.11500923638</v>
      </c>
      <c r="AY1907" s="51">
        <f t="shared" ca="1" si="1027"/>
        <v>-31239.20128637641</v>
      </c>
      <c r="AZ1907" s="52">
        <f t="shared" ca="1" si="1019"/>
        <v>0</v>
      </c>
      <c r="BA1907" s="52">
        <f t="shared" ca="1" si="1020"/>
        <v>0</v>
      </c>
      <c r="BB1907" s="52">
        <f t="shared" si="1028"/>
        <v>0</v>
      </c>
      <c r="BC1907" s="39">
        <f t="shared" si="1029"/>
        <v>0</v>
      </c>
      <c r="BD1907" s="51">
        <f t="shared" ca="1" si="1030"/>
        <v>0</v>
      </c>
      <c r="BE1907" s="15">
        <f t="shared" ca="1" si="1031"/>
        <v>878428.62643105129</v>
      </c>
      <c r="BF1907" s="15">
        <v>-24509.45</v>
      </c>
      <c r="BG1907" s="15">
        <f t="shared" ca="1" si="1032"/>
        <v>1727071.9243730465</v>
      </c>
      <c r="BH1907" s="15"/>
      <c r="BI1907" s="15"/>
    </row>
    <row r="1908" spans="1:61" ht="11.25" x14ac:dyDescent="0.2">
      <c r="A1908" s="20">
        <v>70625</v>
      </c>
      <c r="B1908" s="20"/>
      <c r="C1908" s="20">
        <v>1</v>
      </c>
      <c r="D1908" s="20">
        <f t="shared" si="1034"/>
        <v>7</v>
      </c>
      <c r="E1908" s="47">
        <f t="shared" si="1003"/>
        <v>1</v>
      </c>
      <c r="F1908" s="47">
        <f t="shared" si="1004"/>
        <v>71</v>
      </c>
      <c r="G1908" s="21" t="s">
        <v>1988</v>
      </c>
      <c r="H1908" s="29">
        <v>128</v>
      </c>
      <c r="I1908" s="48"/>
      <c r="J1908" s="29">
        <f t="shared" si="1021"/>
        <v>206.32835820895522</v>
      </c>
      <c r="K1908" s="125">
        <v>8701.65</v>
      </c>
      <c r="L1908" s="125">
        <v>10786.08</v>
      </c>
      <c r="M1908" s="125">
        <v>0</v>
      </c>
      <c r="N1908" s="126">
        <f t="shared" si="1005"/>
        <v>10471.7592</v>
      </c>
      <c r="O1908" s="126">
        <f t="shared" ca="1" si="1006"/>
        <v>38731.380085791425</v>
      </c>
      <c r="P1908" s="126">
        <f t="shared" ca="1" si="1007"/>
        <v>8478</v>
      </c>
      <c r="Q1908" s="49">
        <f t="shared" si="1035"/>
        <v>1</v>
      </c>
      <c r="R1908" s="49">
        <f t="shared" si="1036"/>
        <v>0</v>
      </c>
      <c r="S1908" s="49">
        <f ca="1">OFFSET(V!$B$7,D1908,Q1908)*H1908</f>
        <v>536.32000000000005</v>
      </c>
      <c r="T1908" s="49">
        <f ca="1">IF(R1908&gt;0,OFFSET(V!$I$7,D1908,R1908)*IF(R1908=1,H1908-9300,IF(R1908=2,H1908-18000,IF(R1908=3,H1908-45000,0))),0)</f>
        <v>0</v>
      </c>
      <c r="U1908" s="49">
        <f>IF(AND(I1908=1,H1908&gt;20000,H1908&lt;=45000),H1908*V!$G$7,0)+IF(AND(I1908=1,H1908&gt;45000,H1908&lt;=50000),V!$G$7/5000*(50000-H1908)*H1908,0)</f>
        <v>0</v>
      </c>
      <c r="V1908" s="50">
        <f t="shared" ca="1" si="1033"/>
        <v>536.32000000000005</v>
      </c>
      <c r="W1908" s="51">
        <v>0</v>
      </c>
      <c r="X1908" s="51">
        <v>0</v>
      </c>
      <c r="Y1908" s="52">
        <v>0</v>
      </c>
      <c r="Z1908" s="52">
        <v>10954.41</v>
      </c>
      <c r="AA1908" s="52">
        <v>25204</v>
      </c>
      <c r="AB1908" s="138">
        <f t="shared" si="1022"/>
        <v>24204</v>
      </c>
      <c r="AC1908" s="52">
        <v>10645.258642933519</v>
      </c>
      <c r="AD1908" s="138">
        <f t="shared" si="1008"/>
        <v>0</v>
      </c>
      <c r="AE1908" s="138">
        <f t="shared" si="1009"/>
        <v>128</v>
      </c>
      <c r="AF1908" s="138">
        <f t="shared" si="1010"/>
        <v>0</v>
      </c>
      <c r="AG1908" s="138">
        <f t="shared" si="1011"/>
        <v>0</v>
      </c>
      <c r="AH1908" s="29"/>
      <c r="AI1908" s="29"/>
      <c r="AJ1908" s="15"/>
      <c r="AK1908" s="51">
        <f t="shared" ca="1" si="1012"/>
        <v>101910.16243644043</v>
      </c>
      <c r="AL1908" s="15">
        <f t="shared" ca="1" si="1013"/>
        <v>110924.48243644043</v>
      </c>
      <c r="AM1908" s="49">
        <f t="shared" ca="1" si="1014"/>
        <v>561.39934842166235</v>
      </c>
      <c r="AN1908" s="49">
        <f t="shared" ca="1" si="1015"/>
        <v>0</v>
      </c>
      <c r="AO1908" s="15"/>
      <c r="AP1908" s="49">
        <f t="shared" ca="1" si="1016"/>
        <v>6194.5228869128632</v>
      </c>
      <c r="AQ1908" s="15">
        <f t="shared" si="1023"/>
        <v>10645.258642933519</v>
      </c>
      <c r="AR1908" s="15">
        <f t="shared" si="1024"/>
        <v>0</v>
      </c>
      <c r="AS1908" s="15"/>
      <c r="AT1908" s="15"/>
      <c r="AU1908" s="51">
        <f t="shared" si="1017"/>
        <v>12102</v>
      </c>
      <c r="AV1908" s="51">
        <f t="shared" ca="1" si="1018"/>
        <v>900.87687494514057</v>
      </c>
      <c r="AW1908" s="51">
        <f t="shared" ca="1" si="1025"/>
        <v>0</v>
      </c>
      <c r="AX1908" s="15">
        <f t="shared" ca="1" si="1026"/>
        <v>8552.1411189244845</v>
      </c>
      <c r="AY1908" s="51">
        <f t="shared" ca="1" si="1027"/>
        <v>-776.17785072706272</v>
      </c>
      <c r="AZ1908" s="52">
        <f t="shared" ca="1" si="1019"/>
        <v>0</v>
      </c>
      <c r="BA1908" s="52">
        <f t="shared" ca="1" si="1020"/>
        <v>0</v>
      </c>
      <c r="BB1908" s="52">
        <f t="shared" si="1028"/>
        <v>0</v>
      </c>
      <c r="BC1908" s="39">
        <f t="shared" si="1029"/>
        <v>0</v>
      </c>
      <c r="BD1908" s="51">
        <f t="shared" ca="1" si="1030"/>
        <v>0</v>
      </c>
      <c r="BE1908" s="15">
        <f t="shared" ca="1" si="1031"/>
        <v>18421.221911130942</v>
      </c>
      <c r="BF1908" s="15">
        <v>-1685.29</v>
      </c>
      <c r="BG1908" s="15">
        <f t="shared" ca="1" si="1032"/>
        <v>128221.81369599304</v>
      </c>
      <c r="BH1908" s="15"/>
      <c r="BI1908" s="15"/>
    </row>
    <row r="1909" spans="1:61" ht="11.25" x14ac:dyDescent="0.2">
      <c r="A1909" s="20">
        <v>70626</v>
      </c>
      <c r="B1909" s="20"/>
      <c r="C1909" s="20">
        <v>1</v>
      </c>
      <c r="D1909" s="20">
        <f t="shared" si="1034"/>
        <v>7</v>
      </c>
      <c r="E1909" s="47">
        <f t="shared" si="1003"/>
        <v>2</v>
      </c>
      <c r="F1909" s="47">
        <f t="shared" si="1004"/>
        <v>72</v>
      </c>
      <c r="G1909" s="21" t="s">
        <v>1989</v>
      </c>
      <c r="H1909" s="29">
        <v>577</v>
      </c>
      <c r="I1909" s="48"/>
      <c r="J1909" s="29">
        <f t="shared" si="1021"/>
        <v>930.08955223880594</v>
      </c>
      <c r="K1909" s="125">
        <v>28002.3</v>
      </c>
      <c r="L1909" s="125">
        <v>40411.870000000003</v>
      </c>
      <c r="M1909" s="125">
        <v>0</v>
      </c>
      <c r="N1909" s="126">
        <f t="shared" si="1005"/>
        <v>35922.285300000003</v>
      </c>
      <c r="O1909" s="126">
        <f t="shared" ca="1" si="1006"/>
        <v>174593.79929298165</v>
      </c>
      <c r="P1909" s="126">
        <f t="shared" ca="1" si="1007"/>
        <v>41601</v>
      </c>
      <c r="Q1909" s="49">
        <f t="shared" si="1035"/>
        <v>1</v>
      </c>
      <c r="R1909" s="49">
        <f t="shared" si="1036"/>
        <v>0</v>
      </c>
      <c r="S1909" s="49">
        <f ca="1">OFFSET(V!$B$7,D1909,Q1909)*H1909</f>
        <v>2417.63</v>
      </c>
      <c r="T1909" s="49">
        <f ca="1">IF(R1909&gt;0,OFFSET(V!$I$7,D1909,R1909)*IF(R1909=1,H1909-9300,IF(R1909=2,H1909-18000,IF(R1909=3,H1909-45000,0))),0)</f>
        <v>0</v>
      </c>
      <c r="U1909" s="49">
        <f>IF(AND(I1909=1,H1909&gt;20000,H1909&lt;=45000),H1909*V!$G$7,0)+IF(AND(I1909=1,H1909&gt;45000,H1909&lt;=50000),V!$G$7/5000*(50000-H1909)*H1909,0)</f>
        <v>0</v>
      </c>
      <c r="V1909" s="50">
        <f t="shared" ca="1" si="1033"/>
        <v>2417.63</v>
      </c>
      <c r="W1909" s="51">
        <v>0</v>
      </c>
      <c r="X1909" s="51">
        <v>0</v>
      </c>
      <c r="Y1909" s="52">
        <v>0</v>
      </c>
      <c r="Z1909" s="52">
        <v>8262.9</v>
      </c>
      <c r="AA1909" s="52">
        <v>0</v>
      </c>
      <c r="AB1909" s="138">
        <f t="shared" si="1022"/>
        <v>0</v>
      </c>
      <c r="AC1909" s="52">
        <v>8029.7074548693517</v>
      </c>
      <c r="AD1909" s="138">
        <f t="shared" si="1008"/>
        <v>0</v>
      </c>
      <c r="AE1909" s="138">
        <f t="shared" si="1009"/>
        <v>577</v>
      </c>
      <c r="AF1909" s="138">
        <f t="shared" si="1010"/>
        <v>0</v>
      </c>
      <c r="AG1909" s="138">
        <f t="shared" si="1011"/>
        <v>0</v>
      </c>
      <c r="AH1909" s="29"/>
      <c r="AI1909" s="29"/>
      <c r="AJ1909" s="15"/>
      <c r="AK1909" s="51">
        <f t="shared" ca="1" si="1012"/>
        <v>459391.90410801664</v>
      </c>
      <c r="AL1909" s="15">
        <f t="shared" ca="1" si="1013"/>
        <v>503410.53410801664</v>
      </c>
      <c r="AM1909" s="49">
        <f t="shared" ca="1" si="1014"/>
        <v>2530.6830003070249</v>
      </c>
      <c r="AN1909" s="49">
        <f t="shared" ca="1" si="1015"/>
        <v>0</v>
      </c>
      <c r="AO1909" s="15"/>
      <c r="AP1909" s="49">
        <f t="shared" ca="1" si="1016"/>
        <v>4672.5221314769387</v>
      </c>
      <c r="AQ1909" s="15">
        <f t="shared" si="1023"/>
        <v>8029.7074548693517</v>
      </c>
      <c r="AR1909" s="15">
        <f t="shared" si="1024"/>
        <v>0</v>
      </c>
      <c r="AS1909" s="15"/>
      <c r="AT1909" s="15"/>
      <c r="AU1909" s="51">
        <f t="shared" si="1017"/>
        <v>0</v>
      </c>
      <c r="AV1909" s="51">
        <f t="shared" ca="1" si="1018"/>
        <v>4060.9840378386416</v>
      </c>
      <c r="AW1909" s="51">
        <f t="shared" ca="1" si="1025"/>
        <v>0</v>
      </c>
      <c r="AX1909" s="15">
        <f t="shared" ca="1" si="1026"/>
        <v>703.79871444622859</v>
      </c>
      <c r="AY1909" s="51">
        <f t="shared" ca="1" si="1027"/>
        <v>-63.875579919341021</v>
      </c>
      <c r="AZ1909" s="52">
        <f t="shared" ca="1" si="1019"/>
        <v>0</v>
      </c>
      <c r="BA1909" s="52">
        <f t="shared" ca="1" si="1020"/>
        <v>0</v>
      </c>
      <c r="BB1909" s="52">
        <f t="shared" si="1028"/>
        <v>0</v>
      </c>
      <c r="BC1909" s="39">
        <f t="shared" si="1029"/>
        <v>0</v>
      </c>
      <c r="BD1909" s="51">
        <f t="shared" ca="1" si="1030"/>
        <v>0</v>
      </c>
      <c r="BE1909" s="15">
        <f t="shared" ca="1" si="1031"/>
        <v>8669.6305893962399</v>
      </c>
      <c r="BF1909" s="15">
        <v>-6857.03</v>
      </c>
      <c r="BG1909" s="15">
        <f t="shared" ca="1" si="1032"/>
        <v>507753.81769771985</v>
      </c>
      <c r="BH1909" s="15"/>
      <c r="BI1909" s="15"/>
    </row>
    <row r="1910" spans="1:61" ht="11.25" x14ac:dyDescent="0.2">
      <c r="A1910" s="20">
        <v>70627</v>
      </c>
      <c r="B1910" s="20"/>
      <c r="C1910" s="20">
        <v>1</v>
      </c>
      <c r="D1910" s="20">
        <f t="shared" si="1034"/>
        <v>7</v>
      </c>
      <c r="E1910" s="47">
        <f t="shared" si="1003"/>
        <v>3</v>
      </c>
      <c r="F1910" s="47">
        <f t="shared" si="1004"/>
        <v>73</v>
      </c>
      <c r="G1910" s="21" t="s">
        <v>1990</v>
      </c>
      <c r="H1910" s="29">
        <v>1208</v>
      </c>
      <c r="I1910" s="48"/>
      <c r="J1910" s="29">
        <f t="shared" si="1021"/>
        <v>1947.2238805970148</v>
      </c>
      <c r="K1910" s="125">
        <v>34777.65</v>
      </c>
      <c r="L1910" s="125">
        <v>101175.55</v>
      </c>
      <c r="M1910" s="125">
        <v>0</v>
      </c>
      <c r="N1910" s="126">
        <f t="shared" si="1005"/>
        <v>64498.372499999998</v>
      </c>
      <c r="O1910" s="126">
        <f t="shared" ca="1" si="1006"/>
        <v>365527.39955965651</v>
      </c>
      <c r="P1910" s="126">
        <f t="shared" ca="1" si="1007"/>
        <v>90309</v>
      </c>
      <c r="Q1910" s="49">
        <f t="shared" si="1035"/>
        <v>1</v>
      </c>
      <c r="R1910" s="49">
        <f t="shared" si="1036"/>
        <v>0</v>
      </c>
      <c r="S1910" s="49">
        <f ca="1">OFFSET(V!$B$7,D1910,Q1910)*H1910</f>
        <v>5061.5200000000004</v>
      </c>
      <c r="T1910" s="49">
        <f ca="1">IF(R1910&gt;0,OFFSET(V!$I$7,D1910,R1910)*IF(R1910=1,H1910-9300,IF(R1910=2,H1910-18000,IF(R1910=3,H1910-45000,0))),0)</f>
        <v>0</v>
      </c>
      <c r="U1910" s="49">
        <f>IF(AND(I1910=1,H1910&gt;20000,H1910&lt;=45000),H1910*V!$G$7,0)+IF(AND(I1910=1,H1910&gt;45000,H1910&lt;=50000),V!$G$7/5000*(50000-H1910)*H1910,0)</f>
        <v>0</v>
      </c>
      <c r="V1910" s="50">
        <f t="shared" ca="1" si="1033"/>
        <v>5061.5200000000004</v>
      </c>
      <c r="W1910" s="51">
        <v>0</v>
      </c>
      <c r="X1910" s="51">
        <v>0</v>
      </c>
      <c r="Y1910" s="52">
        <v>71.989999999999995</v>
      </c>
      <c r="Z1910" s="52">
        <v>24373.38</v>
      </c>
      <c r="AA1910" s="52">
        <v>14206</v>
      </c>
      <c r="AB1910" s="138">
        <f t="shared" si="1022"/>
        <v>13206</v>
      </c>
      <c r="AC1910" s="52">
        <v>23685.523373920001</v>
      </c>
      <c r="AD1910" s="138">
        <f t="shared" si="1008"/>
        <v>0</v>
      </c>
      <c r="AE1910" s="138">
        <f t="shared" si="1009"/>
        <v>1208</v>
      </c>
      <c r="AF1910" s="138">
        <f t="shared" si="1010"/>
        <v>0</v>
      </c>
      <c r="AG1910" s="138">
        <f t="shared" si="1011"/>
        <v>0</v>
      </c>
      <c r="AH1910" s="29"/>
      <c r="AI1910" s="29"/>
      <c r="AJ1910" s="15"/>
      <c r="AK1910" s="51">
        <f t="shared" ca="1" si="1012"/>
        <v>961777.15799390653</v>
      </c>
      <c r="AL1910" s="15">
        <f t="shared" ca="1" si="1013"/>
        <v>1057147.6779939067</v>
      </c>
      <c r="AM1910" s="49">
        <f t="shared" ca="1" si="1014"/>
        <v>5298.2063507294388</v>
      </c>
      <c r="AN1910" s="49">
        <f t="shared" ca="1" si="1015"/>
        <v>33.481282687328957</v>
      </c>
      <c r="AO1910" s="15"/>
      <c r="AP1910" s="49">
        <f t="shared" ca="1" si="1016"/>
        <v>13782.71036426647</v>
      </c>
      <c r="AQ1910" s="15">
        <f t="shared" si="1023"/>
        <v>23685.523373920001</v>
      </c>
      <c r="AR1910" s="15">
        <f t="shared" si="1024"/>
        <v>0</v>
      </c>
      <c r="AS1910" s="15"/>
      <c r="AT1910" s="15"/>
      <c r="AU1910" s="51">
        <f t="shared" si="1017"/>
        <v>6603</v>
      </c>
      <c r="AV1910" s="51">
        <f t="shared" ca="1" si="1018"/>
        <v>8502.0255072947639</v>
      </c>
      <c r="AW1910" s="51">
        <f t="shared" ca="1" si="1025"/>
        <v>0</v>
      </c>
      <c r="AX1910" s="15">
        <f t="shared" ca="1" si="1026"/>
        <v>5202.2124976412342</v>
      </c>
      <c r="AY1910" s="51">
        <f t="shared" ca="1" si="1027"/>
        <v>-472.1439998820361</v>
      </c>
      <c r="AZ1910" s="52">
        <f t="shared" ca="1" si="1019"/>
        <v>0</v>
      </c>
      <c r="BA1910" s="52">
        <f t="shared" ca="1" si="1020"/>
        <v>0</v>
      </c>
      <c r="BB1910" s="52">
        <f t="shared" si="1028"/>
        <v>0</v>
      </c>
      <c r="BC1910" s="39">
        <f t="shared" si="1029"/>
        <v>0</v>
      </c>
      <c r="BD1910" s="51">
        <f t="shared" ca="1" si="1030"/>
        <v>0</v>
      </c>
      <c r="BE1910" s="15">
        <f t="shared" ca="1" si="1031"/>
        <v>28415.5918716792</v>
      </c>
      <c r="BF1910" s="15">
        <v>-14159.57</v>
      </c>
      <c r="BG1910" s="15">
        <f t="shared" ca="1" si="1032"/>
        <v>1076735.3874990025</v>
      </c>
      <c r="BH1910" s="15"/>
      <c r="BI1910" s="15"/>
    </row>
    <row r="1911" spans="1:61" ht="11.25" x14ac:dyDescent="0.2">
      <c r="A1911" s="20">
        <v>70628</v>
      </c>
      <c r="B1911" s="20"/>
      <c r="C1911" s="20">
        <v>1</v>
      </c>
      <c r="D1911" s="20">
        <f t="shared" si="1034"/>
        <v>7</v>
      </c>
      <c r="E1911" s="47">
        <f t="shared" si="1003"/>
        <v>2</v>
      </c>
      <c r="F1911" s="47">
        <f t="shared" si="1004"/>
        <v>72</v>
      </c>
      <c r="G1911" s="21" t="s">
        <v>1991</v>
      </c>
      <c r="H1911" s="29">
        <v>506</v>
      </c>
      <c r="I1911" s="48"/>
      <c r="J1911" s="29">
        <f t="shared" si="1021"/>
        <v>815.64179104477614</v>
      </c>
      <c r="K1911" s="125">
        <v>21798.899999999998</v>
      </c>
      <c r="L1911" s="125">
        <v>9227.91</v>
      </c>
      <c r="M1911" s="125">
        <v>1888</v>
      </c>
      <c r="N1911" s="126">
        <f t="shared" si="1005"/>
        <v>21182.0929</v>
      </c>
      <c r="O1911" s="126">
        <f t="shared" ca="1" si="1006"/>
        <v>153109.98690164421</v>
      </c>
      <c r="P1911" s="126">
        <f t="shared" ca="1" si="1007"/>
        <v>39578</v>
      </c>
      <c r="Q1911" s="49">
        <f t="shared" si="1035"/>
        <v>1</v>
      </c>
      <c r="R1911" s="49">
        <f t="shared" si="1036"/>
        <v>0</v>
      </c>
      <c r="S1911" s="49">
        <f ca="1">OFFSET(V!$B$7,D1911,Q1911)*H1911</f>
        <v>2120.1400000000003</v>
      </c>
      <c r="T1911" s="49">
        <f ca="1">IF(R1911&gt;0,OFFSET(V!$I$7,D1911,R1911)*IF(R1911=1,H1911-9300,IF(R1911=2,H1911-18000,IF(R1911=3,H1911-45000,0))),0)</f>
        <v>0</v>
      </c>
      <c r="U1911" s="49">
        <f>IF(AND(I1911=1,H1911&gt;20000,H1911&lt;=45000),H1911*V!$G$7,0)+IF(AND(I1911=1,H1911&gt;45000,H1911&lt;=50000),V!$G$7/5000*(50000-H1911)*H1911,0)</f>
        <v>0</v>
      </c>
      <c r="V1911" s="50">
        <f t="shared" ca="1" si="1033"/>
        <v>2120.1400000000003</v>
      </c>
      <c r="W1911" s="51">
        <v>0</v>
      </c>
      <c r="X1911" s="51">
        <v>0</v>
      </c>
      <c r="Y1911" s="52">
        <v>0</v>
      </c>
      <c r="Z1911" s="52">
        <v>11385.36</v>
      </c>
      <c r="AA1911" s="52">
        <v>17975</v>
      </c>
      <c r="AB1911" s="138">
        <f t="shared" si="1022"/>
        <v>16975</v>
      </c>
      <c r="AC1911" s="52">
        <v>11064.046529471654</v>
      </c>
      <c r="AD1911" s="138">
        <f t="shared" si="1008"/>
        <v>0</v>
      </c>
      <c r="AE1911" s="138">
        <f t="shared" si="1009"/>
        <v>506</v>
      </c>
      <c r="AF1911" s="138">
        <f t="shared" si="1010"/>
        <v>0</v>
      </c>
      <c r="AG1911" s="138">
        <f t="shared" si="1011"/>
        <v>0</v>
      </c>
      <c r="AH1911" s="29"/>
      <c r="AI1911" s="29"/>
      <c r="AJ1911" s="15"/>
      <c r="AK1911" s="51">
        <f t="shared" ca="1" si="1012"/>
        <v>402863.61088155361</v>
      </c>
      <c r="AL1911" s="15">
        <f t="shared" ca="1" si="1013"/>
        <v>444561.75088155363</v>
      </c>
      <c r="AM1911" s="49">
        <f t="shared" ca="1" si="1014"/>
        <v>2219.281799229384</v>
      </c>
      <c r="AN1911" s="49">
        <f t="shared" ca="1" si="1015"/>
        <v>0</v>
      </c>
      <c r="AO1911" s="15"/>
      <c r="AP1911" s="49">
        <f t="shared" ca="1" si="1016"/>
        <v>6438.2174024655133</v>
      </c>
      <c r="AQ1911" s="15">
        <f t="shared" si="1023"/>
        <v>11064.046529471654</v>
      </c>
      <c r="AR1911" s="15">
        <f t="shared" si="1024"/>
        <v>0</v>
      </c>
      <c r="AS1911" s="15"/>
      <c r="AT1911" s="15"/>
      <c r="AU1911" s="51">
        <f t="shared" si="1017"/>
        <v>8487.5</v>
      </c>
      <c r="AV1911" s="51">
        <f t="shared" ca="1" si="1018"/>
        <v>3561.278896267509</v>
      </c>
      <c r="AW1911" s="51">
        <f t="shared" ca="1" si="1025"/>
        <v>0</v>
      </c>
      <c r="AX1911" s="15">
        <f t="shared" ca="1" si="1026"/>
        <v>7422.9497692613677</v>
      </c>
      <c r="AY1911" s="51">
        <f t="shared" ca="1" si="1027"/>
        <v>-673.69435534814977</v>
      </c>
      <c r="AZ1911" s="52">
        <f t="shared" ca="1" si="1019"/>
        <v>0</v>
      </c>
      <c r="BA1911" s="52">
        <f t="shared" ca="1" si="1020"/>
        <v>0</v>
      </c>
      <c r="BB1911" s="52">
        <f t="shared" si="1028"/>
        <v>0</v>
      </c>
      <c r="BC1911" s="39">
        <f t="shared" si="1029"/>
        <v>0</v>
      </c>
      <c r="BD1911" s="51">
        <f t="shared" ca="1" si="1030"/>
        <v>0</v>
      </c>
      <c r="BE1911" s="15">
        <f t="shared" ca="1" si="1031"/>
        <v>17813.301943384871</v>
      </c>
      <c r="BF1911" s="15">
        <v>-5698.7</v>
      </c>
      <c r="BG1911" s="15">
        <f t="shared" ca="1" si="1032"/>
        <v>458895.63462416787</v>
      </c>
      <c r="BH1911" s="15"/>
      <c r="BI1911" s="15"/>
    </row>
    <row r="1912" spans="1:61" ht="11.25" x14ac:dyDescent="0.2">
      <c r="A1912" s="20">
        <v>70629</v>
      </c>
      <c r="B1912" s="20"/>
      <c r="C1912" s="20">
        <v>1</v>
      </c>
      <c r="D1912" s="20">
        <f t="shared" si="1034"/>
        <v>7</v>
      </c>
      <c r="E1912" s="47">
        <f t="shared" si="1003"/>
        <v>2</v>
      </c>
      <c r="F1912" s="47">
        <f t="shared" si="1004"/>
        <v>72</v>
      </c>
      <c r="G1912" s="21" t="s">
        <v>1992</v>
      </c>
      <c r="H1912" s="29">
        <v>673</v>
      </c>
      <c r="I1912" s="48"/>
      <c r="J1912" s="29">
        <f t="shared" si="1021"/>
        <v>1084.8358208955224</v>
      </c>
      <c r="K1912" s="125">
        <v>27072.95</v>
      </c>
      <c r="L1912" s="125">
        <v>15053.61</v>
      </c>
      <c r="M1912" s="125">
        <v>1822</v>
      </c>
      <c r="N1912" s="126">
        <f t="shared" si="1005"/>
        <v>27185.431900000003</v>
      </c>
      <c r="O1912" s="126">
        <f t="shared" ca="1" si="1006"/>
        <v>203642.33435732522</v>
      </c>
      <c r="P1912" s="126">
        <f t="shared" ca="1" si="1007"/>
        <v>52937</v>
      </c>
      <c r="Q1912" s="49">
        <f t="shared" si="1035"/>
        <v>1</v>
      </c>
      <c r="R1912" s="49">
        <f t="shared" si="1036"/>
        <v>0</v>
      </c>
      <c r="S1912" s="49">
        <f ca="1">OFFSET(V!$B$7,D1912,Q1912)*H1912</f>
        <v>2819.8700000000003</v>
      </c>
      <c r="T1912" s="49">
        <f ca="1">IF(R1912&gt;0,OFFSET(V!$I$7,D1912,R1912)*IF(R1912=1,H1912-9300,IF(R1912=2,H1912-18000,IF(R1912=3,H1912-45000,0))),0)</f>
        <v>0</v>
      </c>
      <c r="U1912" s="49">
        <f>IF(AND(I1912=1,H1912&gt;20000,H1912&lt;=45000),H1912*V!$G$7,0)+IF(AND(I1912=1,H1912&gt;45000,H1912&lt;=50000),V!$G$7/5000*(50000-H1912)*H1912,0)</f>
        <v>0</v>
      </c>
      <c r="V1912" s="50">
        <f t="shared" ca="1" si="1033"/>
        <v>2819.8700000000003</v>
      </c>
      <c r="W1912" s="51">
        <v>0</v>
      </c>
      <c r="X1912" s="51">
        <v>0</v>
      </c>
      <c r="Y1912" s="52">
        <v>0</v>
      </c>
      <c r="Z1912" s="52">
        <v>17140.830000000002</v>
      </c>
      <c r="AA1912" s="52">
        <v>17641</v>
      </c>
      <c r="AB1912" s="138">
        <f t="shared" si="1022"/>
        <v>16641</v>
      </c>
      <c r="AC1912" s="52">
        <v>16657.087757766432</v>
      </c>
      <c r="AD1912" s="138">
        <f t="shared" si="1008"/>
        <v>0</v>
      </c>
      <c r="AE1912" s="138">
        <f t="shared" si="1009"/>
        <v>673</v>
      </c>
      <c r="AF1912" s="138">
        <f t="shared" si="1010"/>
        <v>0</v>
      </c>
      <c r="AG1912" s="138">
        <f t="shared" si="1011"/>
        <v>0</v>
      </c>
      <c r="AH1912" s="29"/>
      <c r="AI1912" s="29"/>
      <c r="AJ1912" s="15"/>
      <c r="AK1912" s="51">
        <f t="shared" ca="1" si="1012"/>
        <v>535824.52593534696</v>
      </c>
      <c r="AL1912" s="15">
        <f t="shared" ca="1" si="1013"/>
        <v>591581.39593534695</v>
      </c>
      <c r="AM1912" s="49">
        <f t="shared" ca="1" si="1014"/>
        <v>2951.7325116232714</v>
      </c>
      <c r="AN1912" s="49">
        <f t="shared" ca="1" si="1015"/>
        <v>0</v>
      </c>
      <c r="AO1912" s="15"/>
      <c r="AP1912" s="49">
        <f t="shared" ca="1" si="1016"/>
        <v>9692.8327254213254</v>
      </c>
      <c r="AQ1912" s="15">
        <f t="shared" si="1023"/>
        <v>16657.087757766432</v>
      </c>
      <c r="AR1912" s="15">
        <f t="shared" si="1024"/>
        <v>0</v>
      </c>
      <c r="AS1912" s="15"/>
      <c r="AT1912" s="15"/>
      <c r="AU1912" s="51">
        <f t="shared" si="1017"/>
        <v>8320.5</v>
      </c>
      <c r="AV1912" s="51">
        <f t="shared" ca="1" si="1018"/>
        <v>4736.6416940474965</v>
      </c>
      <c r="AW1912" s="51">
        <f t="shared" ca="1" si="1025"/>
        <v>0</v>
      </c>
      <c r="AX1912" s="15">
        <f t="shared" ca="1" si="1026"/>
        <v>6092.8866617023887</v>
      </c>
      <c r="AY1912" s="51">
        <f t="shared" ca="1" si="1027"/>
        <v>-552.98007926212597</v>
      </c>
      <c r="AZ1912" s="52">
        <f t="shared" ca="1" si="1019"/>
        <v>0</v>
      </c>
      <c r="BA1912" s="52">
        <f t="shared" ca="1" si="1020"/>
        <v>0</v>
      </c>
      <c r="BB1912" s="52">
        <f t="shared" si="1028"/>
        <v>0</v>
      </c>
      <c r="BC1912" s="39">
        <f t="shared" si="1029"/>
        <v>0</v>
      </c>
      <c r="BD1912" s="51">
        <f t="shared" ca="1" si="1030"/>
        <v>0</v>
      </c>
      <c r="BE1912" s="15">
        <f t="shared" ca="1" si="1031"/>
        <v>22196.994340206697</v>
      </c>
      <c r="BF1912" s="15">
        <v>-7694.33</v>
      </c>
      <c r="BG1912" s="15">
        <f t="shared" ca="1" si="1032"/>
        <v>609035.79278717702</v>
      </c>
      <c r="BH1912" s="15"/>
      <c r="BI1912" s="15"/>
    </row>
    <row r="1913" spans="1:61" ht="11.25" x14ac:dyDescent="0.2">
      <c r="A1913" s="20">
        <v>70630</v>
      </c>
      <c r="B1913" s="20"/>
      <c r="C1913" s="20">
        <v>1</v>
      </c>
      <c r="D1913" s="20">
        <f t="shared" si="1034"/>
        <v>7</v>
      </c>
      <c r="E1913" s="47">
        <f t="shared" si="1003"/>
        <v>4</v>
      </c>
      <c r="F1913" s="47">
        <f t="shared" si="1004"/>
        <v>74</v>
      </c>
      <c r="G1913" s="21" t="s">
        <v>1993</v>
      </c>
      <c r="H1913" s="29">
        <v>3305</v>
      </c>
      <c r="I1913" s="48"/>
      <c r="J1913" s="29">
        <f t="shared" si="1021"/>
        <v>5327.4626865671644</v>
      </c>
      <c r="K1913" s="125">
        <v>392181.85000000003</v>
      </c>
      <c r="L1913" s="125">
        <v>1336330.3400000001</v>
      </c>
      <c r="M1913" s="125">
        <v>0</v>
      </c>
      <c r="N1913" s="126">
        <f t="shared" si="1005"/>
        <v>803539.76460000011</v>
      </c>
      <c r="O1913" s="126">
        <f t="shared" ca="1" si="1006"/>
        <v>1000056.3373714114</v>
      </c>
      <c r="P1913" s="126">
        <f t="shared" ca="1" si="1007"/>
        <v>58955</v>
      </c>
      <c r="Q1913" s="49">
        <f t="shared" si="1035"/>
        <v>1</v>
      </c>
      <c r="R1913" s="49">
        <f t="shared" si="1036"/>
        <v>0</v>
      </c>
      <c r="S1913" s="49">
        <f ca="1">OFFSET(V!$B$7,D1913,Q1913)*H1913</f>
        <v>13847.95</v>
      </c>
      <c r="T1913" s="49">
        <f ca="1">IF(R1913&gt;0,OFFSET(V!$I$7,D1913,R1913)*IF(R1913=1,H1913-9300,IF(R1913=2,H1913-18000,IF(R1913=3,H1913-45000,0))),0)</f>
        <v>0</v>
      </c>
      <c r="U1913" s="49">
        <f>IF(AND(I1913=1,H1913&gt;20000,H1913&lt;=45000),H1913*V!$G$7,0)+IF(AND(I1913=1,H1913&gt;45000,H1913&lt;=50000),V!$G$7/5000*(50000-H1913)*H1913,0)</f>
        <v>0</v>
      </c>
      <c r="V1913" s="50">
        <f t="shared" ca="1" si="1033"/>
        <v>13847.95</v>
      </c>
      <c r="W1913" s="51">
        <v>16228.52</v>
      </c>
      <c r="X1913" s="51">
        <v>0</v>
      </c>
      <c r="Y1913" s="52">
        <v>1349.9</v>
      </c>
      <c r="Z1913" s="52">
        <v>239095.01</v>
      </c>
      <c r="AA1913" s="52">
        <v>85787</v>
      </c>
      <c r="AB1913" s="138">
        <f t="shared" si="1022"/>
        <v>84787</v>
      </c>
      <c r="AC1913" s="52">
        <v>232347.35797589979</v>
      </c>
      <c r="AD1913" s="138">
        <f t="shared" si="1008"/>
        <v>0</v>
      </c>
      <c r="AE1913" s="138">
        <f t="shared" si="1009"/>
        <v>3305</v>
      </c>
      <c r="AF1913" s="138">
        <f t="shared" si="1010"/>
        <v>0</v>
      </c>
      <c r="AG1913" s="138">
        <f t="shared" si="1011"/>
        <v>0</v>
      </c>
      <c r="AH1913" s="29"/>
      <c r="AI1913" s="29"/>
      <c r="AJ1913" s="15"/>
      <c r="AK1913" s="51">
        <f t="shared" ca="1" si="1012"/>
        <v>2631352.2410346535</v>
      </c>
      <c r="AL1913" s="15">
        <f t="shared" ca="1" si="1013"/>
        <v>2720383.7110346537</v>
      </c>
      <c r="AM1913" s="49">
        <f t="shared" ca="1" si="1014"/>
        <v>14495.506613543705</v>
      </c>
      <c r="AN1913" s="49">
        <f t="shared" ca="1" si="1015"/>
        <v>627.81474509828263</v>
      </c>
      <c r="AO1913" s="15"/>
      <c r="AP1913" s="49">
        <f t="shared" ca="1" si="1016"/>
        <v>135203.95088294669</v>
      </c>
      <c r="AQ1913" s="15">
        <f t="shared" si="1023"/>
        <v>232347.35797589979</v>
      </c>
      <c r="AR1913" s="15">
        <f t="shared" si="1024"/>
        <v>0</v>
      </c>
      <c r="AS1913" s="15"/>
      <c r="AT1913" s="15"/>
      <c r="AU1913" s="51">
        <f t="shared" si="1017"/>
        <v>42393.5</v>
      </c>
      <c r="AV1913" s="51">
        <f t="shared" ca="1" si="1018"/>
        <v>23260.92243510695</v>
      </c>
      <c r="AW1913" s="51">
        <f t="shared" ca="1" si="1025"/>
        <v>8254.2488602561643</v>
      </c>
      <c r="AX1913" s="15">
        <f t="shared" ca="1" si="1026"/>
        <v>0</v>
      </c>
      <c r="AY1913" s="51">
        <f t="shared" ca="1" si="1027"/>
        <v>0</v>
      </c>
      <c r="AZ1913" s="52">
        <f t="shared" ca="1" si="1019"/>
        <v>0</v>
      </c>
      <c r="BA1913" s="52">
        <f t="shared" ca="1" si="1020"/>
        <v>0</v>
      </c>
      <c r="BB1913" s="52">
        <f t="shared" si="1028"/>
        <v>0</v>
      </c>
      <c r="BC1913" s="39">
        <f t="shared" si="1029"/>
        <v>0</v>
      </c>
      <c r="BD1913" s="51">
        <f t="shared" ca="1" si="1030"/>
        <v>0</v>
      </c>
      <c r="BE1913" s="15">
        <f t="shared" ca="1" si="1031"/>
        <v>209112.6221783098</v>
      </c>
      <c r="BF1913" s="15">
        <v>-45172.09</v>
      </c>
      <c r="BG1913" s="15">
        <f t="shared" ca="1" si="1032"/>
        <v>2899447.5645716055</v>
      </c>
      <c r="BH1913" s="15"/>
      <c r="BI1913" s="15"/>
    </row>
    <row r="1914" spans="1:61" ht="11.25" x14ac:dyDescent="0.2">
      <c r="A1914" s="20">
        <v>70701</v>
      </c>
      <c r="B1914" s="20"/>
      <c r="C1914" s="20">
        <v>1</v>
      </c>
      <c r="D1914" s="20">
        <f t="shared" si="1034"/>
        <v>7</v>
      </c>
      <c r="E1914" s="47">
        <f t="shared" si="1003"/>
        <v>2</v>
      </c>
      <c r="F1914" s="47">
        <f t="shared" si="1004"/>
        <v>72</v>
      </c>
      <c r="G1914" s="21" t="s">
        <v>1994</v>
      </c>
      <c r="H1914" s="29">
        <v>636</v>
      </c>
      <c r="I1914" s="48"/>
      <c r="J1914" s="29">
        <f t="shared" si="1021"/>
        <v>1025.1940298507463</v>
      </c>
      <c r="K1914" s="125">
        <v>28017</v>
      </c>
      <c r="L1914" s="125">
        <v>495629.88</v>
      </c>
      <c r="M1914" s="125">
        <v>0</v>
      </c>
      <c r="N1914" s="126">
        <f t="shared" si="1005"/>
        <v>213467.89319999999</v>
      </c>
      <c r="O1914" s="126">
        <f t="shared" ca="1" si="1006"/>
        <v>192446.54480127615</v>
      </c>
      <c r="P1914" s="126">
        <f t="shared" ca="1" si="1007"/>
        <v>0</v>
      </c>
      <c r="Q1914" s="49">
        <f t="shared" si="1035"/>
        <v>1</v>
      </c>
      <c r="R1914" s="49">
        <f t="shared" si="1036"/>
        <v>0</v>
      </c>
      <c r="S1914" s="49">
        <f ca="1">OFFSET(V!$B$7,D1914,Q1914)*H1914</f>
        <v>2664.84</v>
      </c>
      <c r="T1914" s="49">
        <f ca="1">IF(R1914&gt;0,OFFSET(V!$I$7,D1914,R1914)*IF(R1914=1,H1914-9300,IF(R1914=2,H1914-18000,IF(R1914=3,H1914-45000,0))),0)</f>
        <v>0</v>
      </c>
      <c r="U1914" s="49">
        <f>IF(AND(I1914=1,H1914&gt;20000,H1914&lt;=45000),H1914*V!$G$7,0)+IF(AND(I1914=1,H1914&gt;45000,H1914&lt;=50000),V!$G$7/5000*(50000-H1914)*H1914,0)</f>
        <v>0</v>
      </c>
      <c r="V1914" s="50">
        <f t="shared" ca="1" si="1033"/>
        <v>2664.84</v>
      </c>
      <c r="W1914" s="51">
        <v>0</v>
      </c>
      <c r="X1914" s="51">
        <v>0</v>
      </c>
      <c r="Y1914" s="52">
        <v>0</v>
      </c>
      <c r="Z1914" s="52">
        <v>19413.46</v>
      </c>
      <c r="AA1914" s="52">
        <v>2483</v>
      </c>
      <c r="AB1914" s="138">
        <f t="shared" si="1022"/>
        <v>1483</v>
      </c>
      <c r="AC1914" s="52">
        <v>18865.580424161973</v>
      </c>
      <c r="AD1914" s="138">
        <f t="shared" si="1008"/>
        <v>0</v>
      </c>
      <c r="AE1914" s="138">
        <f t="shared" si="1009"/>
        <v>636</v>
      </c>
      <c r="AF1914" s="138">
        <f t="shared" si="1010"/>
        <v>0</v>
      </c>
      <c r="AG1914" s="138">
        <f t="shared" si="1011"/>
        <v>0</v>
      </c>
      <c r="AH1914" s="29"/>
      <c r="AI1914" s="29"/>
      <c r="AJ1914" s="15"/>
      <c r="AK1914" s="51">
        <f t="shared" ca="1" si="1012"/>
        <v>506366.11960606341</v>
      </c>
      <c r="AL1914" s="15">
        <f t="shared" ca="1" si="1013"/>
        <v>509030.95960606344</v>
      </c>
      <c r="AM1914" s="49">
        <f t="shared" ca="1" si="1014"/>
        <v>2789.453012470135</v>
      </c>
      <c r="AN1914" s="49">
        <f t="shared" ca="1" si="1015"/>
        <v>0</v>
      </c>
      <c r="AO1914" s="15"/>
      <c r="AP1914" s="49">
        <f t="shared" ca="1" si="1016"/>
        <v>10977.964334379249</v>
      </c>
      <c r="AQ1914" s="15">
        <f t="shared" si="1023"/>
        <v>18865.580424161973</v>
      </c>
      <c r="AR1914" s="15">
        <f t="shared" si="1024"/>
        <v>0</v>
      </c>
      <c r="AS1914" s="15"/>
      <c r="AT1914" s="15"/>
      <c r="AU1914" s="51">
        <f t="shared" si="1017"/>
        <v>741.5</v>
      </c>
      <c r="AV1914" s="51">
        <f t="shared" ca="1" si="1018"/>
        <v>4476.2319723836672</v>
      </c>
      <c r="AW1914" s="51">
        <f t="shared" ca="1" si="1025"/>
        <v>783.3260749828587</v>
      </c>
      <c r="AX1914" s="15">
        <f t="shared" ca="1" si="1026"/>
        <v>0</v>
      </c>
      <c r="AY1914" s="51">
        <f t="shared" ca="1" si="1027"/>
        <v>0</v>
      </c>
      <c r="AZ1914" s="52">
        <f t="shared" ca="1" si="1019"/>
        <v>0</v>
      </c>
      <c r="BA1914" s="52">
        <f t="shared" ca="1" si="1020"/>
        <v>0</v>
      </c>
      <c r="BB1914" s="52">
        <f t="shared" si="1028"/>
        <v>0</v>
      </c>
      <c r="BC1914" s="39">
        <f t="shared" si="1029"/>
        <v>0</v>
      </c>
      <c r="BD1914" s="51">
        <f t="shared" ca="1" si="1030"/>
        <v>0</v>
      </c>
      <c r="BE1914" s="15">
        <f t="shared" ca="1" si="1031"/>
        <v>16979.022381745774</v>
      </c>
      <c r="BF1914" s="15">
        <v>-14443.55</v>
      </c>
      <c r="BG1914" s="15">
        <f t="shared" ca="1" si="1032"/>
        <v>514355.88500027935</v>
      </c>
      <c r="BH1914" s="15"/>
      <c r="BI1914" s="15"/>
    </row>
    <row r="1915" spans="1:61" ht="11.25" x14ac:dyDescent="0.2">
      <c r="A1915" s="20">
        <v>70702</v>
      </c>
      <c r="B1915" s="20"/>
      <c r="C1915" s="20">
        <v>1</v>
      </c>
      <c r="D1915" s="20">
        <f t="shared" si="1034"/>
        <v>7</v>
      </c>
      <c r="E1915" s="47">
        <f t="shared" si="1003"/>
        <v>2</v>
      </c>
      <c r="F1915" s="47">
        <f t="shared" si="1004"/>
        <v>72</v>
      </c>
      <c r="G1915" s="21" t="s">
        <v>1995</v>
      </c>
      <c r="H1915" s="29">
        <v>909</v>
      </c>
      <c r="I1915" s="48"/>
      <c r="J1915" s="29">
        <f t="shared" si="1021"/>
        <v>1465.2537313432836</v>
      </c>
      <c r="K1915" s="125">
        <v>45366.850000000006</v>
      </c>
      <c r="L1915" s="125">
        <v>113195.1</v>
      </c>
      <c r="M1915" s="125">
        <v>0</v>
      </c>
      <c r="N1915" s="126">
        <f t="shared" si="1005"/>
        <v>76810.221000000005</v>
      </c>
      <c r="O1915" s="126">
        <f t="shared" ca="1" si="1006"/>
        <v>275053.31639050314</v>
      </c>
      <c r="P1915" s="126">
        <f t="shared" ca="1" si="1007"/>
        <v>59473</v>
      </c>
      <c r="Q1915" s="49">
        <f t="shared" si="1035"/>
        <v>1</v>
      </c>
      <c r="R1915" s="49">
        <f t="shared" si="1036"/>
        <v>0</v>
      </c>
      <c r="S1915" s="49">
        <f ca="1">OFFSET(V!$B$7,D1915,Q1915)*H1915</f>
        <v>3808.7100000000005</v>
      </c>
      <c r="T1915" s="49">
        <f ca="1">IF(R1915&gt;0,OFFSET(V!$I$7,D1915,R1915)*IF(R1915=1,H1915-9300,IF(R1915=2,H1915-18000,IF(R1915=3,H1915-45000,0))),0)</f>
        <v>0</v>
      </c>
      <c r="U1915" s="49">
        <f>IF(AND(I1915=1,H1915&gt;20000,H1915&lt;=45000),H1915*V!$G$7,0)+IF(AND(I1915=1,H1915&gt;45000,H1915&lt;=50000),V!$G$7/5000*(50000-H1915)*H1915,0)</f>
        <v>0</v>
      </c>
      <c r="V1915" s="50">
        <f t="shared" ca="1" si="1033"/>
        <v>3808.7100000000005</v>
      </c>
      <c r="W1915" s="51">
        <v>0</v>
      </c>
      <c r="X1915" s="51">
        <v>0</v>
      </c>
      <c r="Y1915" s="52">
        <v>0</v>
      </c>
      <c r="Z1915" s="52">
        <v>20927.009999999998</v>
      </c>
      <c r="AA1915" s="52">
        <v>5064</v>
      </c>
      <c r="AB1915" s="138">
        <f t="shared" si="1022"/>
        <v>4064</v>
      </c>
      <c r="AC1915" s="52">
        <v>20336.415569004279</v>
      </c>
      <c r="AD1915" s="138">
        <f t="shared" si="1008"/>
        <v>0</v>
      </c>
      <c r="AE1915" s="138">
        <f t="shared" si="1009"/>
        <v>909</v>
      </c>
      <c r="AF1915" s="138">
        <f t="shared" si="1010"/>
        <v>0</v>
      </c>
      <c r="AG1915" s="138">
        <f t="shared" si="1011"/>
        <v>0</v>
      </c>
      <c r="AH1915" s="29"/>
      <c r="AI1915" s="29"/>
      <c r="AJ1915" s="15"/>
      <c r="AK1915" s="51">
        <f t="shared" ca="1" si="1012"/>
        <v>723721.38792753394</v>
      </c>
      <c r="AL1915" s="15">
        <f t="shared" ca="1" si="1013"/>
        <v>787003.09792753391</v>
      </c>
      <c r="AM1915" s="49">
        <f t="shared" ca="1" si="1014"/>
        <v>3986.8125602757113</v>
      </c>
      <c r="AN1915" s="49">
        <f t="shared" ca="1" si="1015"/>
        <v>0</v>
      </c>
      <c r="AO1915" s="15"/>
      <c r="AP1915" s="49">
        <f t="shared" ca="1" si="1016"/>
        <v>11833.84978284128</v>
      </c>
      <c r="AQ1915" s="15">
        <f t="shared" si="1023"/>
        <v>20336.415569004279</v>
      </c>
      <c r="AR1915" s="15">
        <f t="shared" si="1024"/>
        <v>0</v>
      </c>
      <c r="AS1915" s="15"/>
      <c r="AT1915" s="15"/>
      <c r="AU1915" s="51">
        <f t="shared" si="1017"/>
        <v>2032</v>
      </c>
      <c r="AV1915" s="51">
        <f t="shared" ca="1" si="1018"/>
        <v>6397.6334322275998</v>
      </c>
      <c r="AW1915" s="51">
        <f t="shared" ca="1" si="1025"/>
        <v>0</v>
      </c>
      <c r="AX1915" s="15">
        <f t="shared" ca="1" si="1026"/>
        <v>0</v>
      </c>
      <c r="AY1915" s="51">
        <f t="shared" ca="1" si="1027"/>
        <v>0</v>
      </c>
      <c r="AZ1915" s="52">
        <f t="shared" ca="1" si="1019"/>
        <v>0</v>
      </c>
      <c r="BA1915" s="52">
        <f t="shared" ca="1" si="1020"/>
        <v>0</v>
      </c>
      <c r="BB1915" s="52">
        <f t="shared" si="1028"/>
        <v>0</v>
      </c>
      <c r="BC1915" s="39">
        <f t="shared" si="1029"/>
        <v>0</v>
      </c>
      <c r="BD1915" s="51">
        <f t="shared" ca="1" si="1030"/>
        <v>0</v>
      </c>
      <c r="BE1915" s="15">
        <f t="shared" ca="1" si="1031"/>
        <v>20263.483215068882</v>
      </c>
      <c r="BF1915" s="15">
        <v>-16782.8</v>
      </c>
      <c r="BG1915" s="15">
        <f t="shared" ca="1" si="1032"/>
        <v>794470.59370287845</v>
      </c>
      <c r="BH1915" s="15"/>
      <c r="BI1915" s="15"/>
    </row>
    <row r="1916" spans="1:61" ht="11.25" x14ac:dyDescent="0.2">
      <c r="A1916" s="20">
        <v>70703</v>
      </c>
      <c r="B1916" s="20"/>
      <c r="C1916" s="20">
        <v>1</v>
      </c>
      <c r="D1916" s="20">
        <f t="shared" si="1034"/>
        <v>7</v>
      </c>
      <c r="E1916" s="47">
        <f t="shared" si="1003"/>
        <v>1</v>
      </c>
      <c r="F1916" s="47">
        <f t="shared" si="1004"/>
        <v>71</v>
      </c>
      <c r="G1916" s="21" t="s">
        <v>1996</v>
      </c>
      <c r="H1916" s="29">
        <v>411</v>
      </c>
      <c r="I1916" s="48"/>
      <c r="J1916" s="29">
        <f t="shared" si="1021"/>
        <v>662.50746268656712</v>
      </c>
      <c r="K1916" s="125">
        <v>27846.7</v>
      </c>
      <c r="L1916" s="125">
        <v>94895.52</v>
      </c>
      <c r="M1916" s="125">
        <v>0</v>
      </c>
      <c r="N1916" s="126">
        <f t="shared" si="1005"/>
        <v>57058.876799999998</v>
      </c>
      <c r="O1916" s="126">
        <f t="shared" ca="1" si="1006"/>
        <v>124364.04074422088</v>
      </c>
      <c r="P1916" s="126">
        <f t="shared" ca="1" si="1007"/>
        <v>20192</v>
      </c>
      <c r="Q1916" s="49">
        <f t="shared" si="1035"/>
        <v>1</v>
      </c>
      <c r="R1916" s="49">
        <f t="shared" si="1036"/>
        <v>0</v>
      </c>
      <c r="S1916" s="49">
        <f ca="1">OFFSET(V!$B$7,D1916,Q1916)*H1916</f>
        <v>1722.0900000000001</v>
      </c>
      <c r="T1916" s="49">
        <f ca="1">IF(R1916&gt;0,OFFSET(V!$I$7,D1916,R1916)*IF(R1916=1,H1916-9300,IF(R1916=2,H1916-18000,IF(R1916=3,H1916-45000,0))),0)</f>
        <v>0</v>
      </c>
      <c r="U1916" s="49">
        <f>IF(AND(I1916=1,H1916&gt;20000,H1916&lt;=45000),H1916*V!$G$7,0)+IF(AND(I1916=1,H1916&gt;45000,H1916&lt;=50000),V!$G$7/5000*(50000-H1916)*H1916,0)</f>
        <v>0</v>
      </c>
      <c r="V1916" s="50">
        <f t="shared" ca="1" si="1033"/>
        <v>1722.0900000000001</v>
      </c>
      <c r="W1916" s="51">
        <v>0</v>
      </c>
      <c r="X1916" s="51">
        <v>0</v>
      </c>
      <c r="Y1916" s="52">
        <v>0</v>
      </c>
      <c r="Z1916" s="52">
        <v>36360.18</v>
      </c>
      <c r="AA1916" s="52">
        <v>45699</v>
      </c>
      <c r="AB1916" s="138">
        <f t="shared" si="1022"/>
        <v>44699</v>
      </c>
      <c r="AC1916" s="52">
        <v>35334.036283434572</v>
      </c>
      <c r="AD1916" s="138">
        <f t="shared" si="1008"/>
        <v>0</v>
      </c>
      <c r="AE1916" s="138">
        <f t="shared" si="1009"/>
        <v>411</v>
      </c>
      <c r="AF1916" s="138">
        <f t="shared" si="1010"/>
        <v>0</v>
      </c>
      <c r="AG1916" s="138">
        <f t="shared" si="1011"/>
        <v>0</v>
      </c>
      <c r="AH1916" s="29"/>
      <c r="AI1916" s="29"/>
      <c r="AJ1916" s="15"/>
      <c r="AK1916" s="51">
        <f t="shared" ca="1" si="1012"/>
        <v>327227.16219825792</v>
      </c>
      <c r="AL1916" s="15">
        <f t="shared" ca="1" si="1013"/>
        <v>349141.25219825795</v>
      </c>
      <c r="AM1916" s="49">
        <f t="shared" ca="1" si="1014"/>
        <v>1802.6182203226815</v>
      </c>
      <c r="AN1916" s="49">
        <f t="shared" ca="1" si="1015"/>
        <v>0</v>
      </c>
      <c r="AO1916" s="15"/>
      <c r="AP1916" s="49">
        <f t="shared" ca="1" si="1016"/>
        <v>20561.031327316701</v>
      </c>
      <c r="AQ1916" s="15">
        <f t="shared" si="1023"/>
        <v>35334.036283434572</v>
      </c>
      <c r="AR1916" s="15">
        <f t="shared" si="1024"/>
        <v>0</v>
      </c>
      <c r="AS1916" s="15"/>
      <c r="AT1916" s="15"/>
      <c r="AU1916" s="51">
        <f t="shared" si="1017"/>
        <v>22349.5</v>
      </c>
      <c r="AV1916" s="51">
        <f t="shared" ca="1" si="1018"/>
        <v>2892.6593406441625</v>
      </c>
      <c r="AW1916" s="51">
        <f t="shared" ca="1" si="1025"/>
        <v>0</v>
      </c>
      <c r="AX1916" s="15">
        <f t="shared" ca="1" si="1026"/>
        <v>10469.154384526286</v>
      </c>
      <c r="AY1916" s="51">
        <f t="shared" ca="1" si="1027"/>
        <v>-950.16272955670456</v>
      </c>
      <c r="AZ1916" s="52">
        <f t="shared" ca="1" si="1019"/>
        <v>0</v>
      </c>
      <c r="BA1916" s="52">
        <f t="shared" ca="1" si="1020"/>
        <v>0</v>
      </c>
      <c r="BB1916" s="52">
        <f t="shared" si="1028"/>
        <v>0</v>
      </c>
      <c r="BC1916" s="39">
        <f t="shared" si="1029"/>
        <v>0</v>
      </c>
      <c r="BD1916" s="51">
        <f t="shared" ca="1" si="1030"/>
        <v>0</v>
      </c>
      <c r="BE1916" s="15">
        <f t="shared" ca="1" si="1031"/>
        <v>44853.027938404157</v>
      </c>
      <c r="BF1916" s="15">
        <v>-7508.62</v>
      </c>
      <c r="BG1916" s="15">
        <f t="shared" ca="1" si="1032"/>
        <v>388288.27835698484</v>
      </c>
      <c r="BH1916" s="15"/>
      <c r="BI1916" s="15"/>
    </row>
    <row r="1917" spans="1:61" ht="11.25" x14ac:dyDescent="0.2">
      <c r="A1917" s="20">
        <v>70704</v>
      </c>
      <c r="B1917" s="20"/>
      <c r="C1917" s="20">
        <v>1</v>
      </c>
      <c r="D1917" s="20">
        <f t="shared" si="1034"/>
        <v>7</v>
      </c>
      <c r="E1917" s="47">
        <f t="shared" si="1003"/>
        <v>3</v>
      </c>
      <c r="F1917" s="47">
        <f t="shared" si="1004"/>
        <v>73</v>
      </c>
      <c r="G1917" s="21" t="s">
        <v>1997</v>
      </c>
      <c r="H1917" s="29">
        <v>1275</v>
      </c>
      <c r="I1917" s="48"/>
      <c r="J1917" s="29">
        <f t="shared" si="1021"/>
        <v>2055.2238805970151</v>
      </c>
      <c r="K1917" s="125">
        <v>41738.850000000006</v>
      </c>
      <c r="L1917" s="125">
        <v>100036.5</v>
      </c>
      <c r="M1917" s="125">
        <v>0</v>
      </c>
      <c r="N1917" s="126">
        <f t="shared" si="1005"/>
        <v>69066.206999999995</v>
      </c>
      <c r="O1917" s="126">
        <f t="shared" ca="1" si="1006"/>
        <v>385800.85632331303</v>
      </c>
      <c r="P1917" s="126">
        <f t="shared" ca="1" si="1007"/>
        <v>95020</v>
      </c>
      <c r="Q1917" s="49">
        <f t="shared" si="1035"/>
        <v>1</v>
      </c>
      <c r="R1917" s="49">
        <f t="shared" si="1036"/>
        <v>0</v>
      </c>
      <c r="S1917" s="49">
        <f ca="1">OFFSET(V!$B$7,D1917,Q1917)*H1917</f>
        <v>5342.2500000000009</v>
      </c>
      <c r="T1917" s="49">
        <f ca="1">IF(R1917&gt;0,OFFSET(V!$I$7,D1917,R1917)*IF(R1917=1,H1917-9300,IF(R1917=2,H1917-18000,IF(R1917=3,H1917-45000,0))),0)</f>
        <v>0</v>
      </c>
      <c r="U1917" s="49">
        <f>IF(AND(I1917=1,H1917&gt;20000,H1917&lt;=45000),H1917*V!$G$7,0)+IF(AND(I1917=1,H1917&gt;45000,H1917&lt;=50000),V!$G$7/5000*(50000-H1917)*H1917,0)</f>
        <v>0</v>
      </c>
      <c r="V1917" s="50">
        <f t="shared" ca="1" si="1033"/>
        <v>5342.2500000000009</v>
      </c>
      <c r="W1917" s="51">
        <v>0</v>
      </c>
      <c r="X1917" s="51">
        <v>0</v>
      </c>
      <c r="Y1917" s="52">
        <v>0</v>
      </c>
      <c r="Z1917" s="52">
        <v>17738.57</v>
      </c>
      <c r="AA1917" s="52">
        <v>9729</v>
      </c>
      <c r="AB1917" s="138">
        <f t="shared" si="1022"/>
        <v>8729</v>
      </c>
      <c r="AC1917" s="52">
        <v>17237.958557857633</v>
      </c>
      <c r="AD1917" s="138">
        <f t="shared" si="1008"/>
        <v>0</v>
      </c>
      <c r="AE1917" s="138">
        <f t="shared" si="1009"/>
        <v>1275</v>
      </c>
      <c r="AF1917" s="138">
        <f t="shared" si="1010"/>
        <v>0</v>
      </c>
      <c r="AG1917" s="138">
        <f t="shared" si="1011"/>
        <v>0</v>
      </c>
      <c r="AH1917" s="29"/>
      <c r="AI1917" s="29"/>
      <c r="AJ1917" s="15"/>
      <c r="AK1917" s="51">
        <f t="shared" ca="1" si="1012"/>
        <v>1015120.7586442309</v>
      </c>
      <c r="AL1917" s="15">
        <f t="shared" ca="1" si="1013"/>
        <v>1115483.0086442309</v>
      </c>
      <c r="AM1917" s="49">
        <f t="shared" ca="1" si="1014"/>
        <v>5592.0638221689023</v>
      </c>
      <c r="AN1917" s="49">
        <f t="shared" ca="1" si="1015"/>
        <v>0</v>
      </c>
      <c r="AO1917" s="15"/>
      <c r="AP1917" s="49">
        <f t="shared" ca="1" si="1016"/>
        <v>10030.844002196915</v>
      </c>
      <c r="AQ1917" s="15">
        <f t="shared" si="1023"/>
        <v>17237.958557857633</v>
      </c>
      <c r="AR1917" s="15">
        <f t="shared" si="1024"/>
        <v>0</v>
      </c>
      <c r="AS1917" s="15"/>
      <c r="AT1917" s="15"/>
      <c r="AU1917" s="51">
        <f t="shared" si="1017"/>
        <v>4364.5</v>
      </c>
      <c r="AV1917" s="51">
        <f t="shared" ca="1" si="1018"/>
        <v>8973.5782465238608</v>
      </c>
      <c r="AW1917" s="51">
        <f t="shared" ca="1" si="1025"/>
        <v>0</v>
      </c>
      <c r="AX1917" s="15">
        <f t="shared" ca="1" si="1026"/>
        <v>6130.9636908631401</v>
      </c>
      <c r="AY1917" s="51">
        <f t="shared" ca="1" si="1027"/>
        <v>-556.43588597123937</v>
      </c>
      <c r="AZ1917" s="52">
        <f t="shared" ca="1" si="1019"/>
        <v>0</v>
      </c>
      <c r="BA1917" s="52">
        <f t="shared" ca="1" si="1020"/>
        <v>0</v>
      </c>
      <c r="BB1917" s="52">
        <f t="shared" si="1028"/>
        <v>0</v>
      </c>
      <c r="BC1917" s="39">
        <f t="shared" si="1029"/>
        <v>0</v>
      </c>
      <c r="BD1917" s="51">
        <f t="shared" ca="1" si="1030"/>
        <v>0</v>
      </c>
      <c r="BE1917" s="15">
        <f t="shared" ca="1" si="1031"/>
        <v>22812.486362749532</v>
      </c>
      <c r="BF1917" s="15">
        <v>-22810.1</v>
      </c>
      <c r="BG1917" s="15">
        <f t="shared" ca="1" si="1032"/>
        <v>1121077.4588291491</v>
      </c>
      <c r="BH1917" s="15"/>
      <c r="BI1917" s="15"/>
    </row>
    <row r="1918" spans="1:61" ht="11.25" x14ac:dyDescent="0.2">
      <c r="A1918" s="20">
        <v>70705</v>
      </c>
      <c r="B1918" s="20"/>
      <c r="C1918" s="20">
        <v>1</v>
      </c>
      <c r="D1918" s="20">
        <f t="shared" si="1034"/>
        <v>7</v>
      </c>
      <c r="E1918" s="47">
        <f t="shared" si="1003"/>
        <v>3</v>
      </c>
      <c r="F1918" s="47">
        <f t="shared" si="1004"/>
        <v>73</v>
      </c>
      <c r="G1918" s="21" t="s">
        <v>1998</v>
      </c>
      <c r="H1918" s="29">
        <v>1819</v>
      </c>
      <c r="I1918" s="48"/>
      <c r="J1918" s="29">
        <f t="shared" si="1021"/>
        <v>2932.1194029850744</v>
      </c>
      <c r="K1918" s="125">
        <v>77275.5</v>
      </c>
      <c r="L1918" s="125">
        <v>391840.4</v>
      </c>
      <c r="M1918" s="125">
        <v>0</v>
      </c>
      <c r="N1918" s="126">
        <f t="shared" si="1005"/>
        <v>208456.11600000004</v>
      </c>
      <c r="O1918" s="126">
        <f t="shared" ca="1" si="1006"/>
        <v>550409.22168792656</v>
      </c>
      <c r="P1918" s="126">
        <f t="shared" ca="1" si="1007"/>
        <v>102586</v>
      </c>
      <c r="Q1918" s="49">
        <f t="shared" si="1035"/>
        <v>1</v>
      </c>
      <c r="R1918" s="49">
        <f t="shared" si="1036"/>
        <v>0</v>
      </c>
      <c r="S1918" s="49">
        <f ca="1">OFFSET(V!$B$7,D1918,Q1918)*H1918</f>
        <v>7621.6100000000006</v>
      </c>
      <c r="T1918" s="49">
        <f ca="1">IF(R1918&gt;0,OFFSET(V!$I$7,D1918,R1918)*IF(R1918=1,H1918-9300,IF(R1918=2,H1918-18000,IF(R1918=3,H1918-45000,0))),0)</f>
        <v>0</v>
      </c>
      <c r="U1918" s="49">
        <f>IF(AND(I1918=1,H1918&gt;20000,H1918&lt;=45000),H1918*V!$G$7,0)+IF(AND(I1918=1,H1918&gt;45000,H1918&lt;=50000),V!$G$7/5000*(50000-H1918)*H1918,0)</f>
        <v>0</v>
      </c>
      <c r="V1918" s="50">
        <f t="shared" ca="1" si="1033"/>
        <v>7621.6100000000006</v>
      </c>
      <c r="W1918" s="51">
        <v>9982.36</v>
      </c>
      <c r="X1918" s="51">
        <v>0</v>
      </c>
      <c r="Y1918" s="52">
        <v>0</v>
      </c>
      <c r="Z1918" s="52">
        <v>42099.08</v>
      </c>
      <c r="AA1918" s="52">
        <v>15466</v>
      </c>
      <c r="AB1918" s="138">
        <f t="shared" si="1022"/>
        <v>14466</v>
      </c>
      <c r="AC1918" s="52">
        <v>40910.975144215867</v>
      </c>
      <c r="AD1918" s="138">
        <f t="shared" si="1008"/>
        <v>0</v>
      </c>
      <c r="AE1918" s="138">
        <f t="shared" si="1009"/>
        <v>1819</v>
      </c>
      <c r="AF1918" s="138">
        <f t="shared" si="1010"/>
        <v>0</v>
      </c>
      <c r="AG1918" s="138">
        <f t="shared" si="1011"/>
        <v>0</v>
      </c>
      <c r="AH1918" s="29"/>
      <c r="AI1918" s="29"/>
      <c r="AJ1918" s="15"/>
      <c r="AK1918" s="51">
        <f t="shared" ca="1" si="1012"/>
        <v>1448238.9489991027</v>
      </c>
      <c r="AL1918" s="15">
        <f t="shared" ca="1" si="1013"/>
        <v>1568428.9189991029</v>
      </c>
      <c r="AM1918" s="49">
        <f t="shared" ca="1" si="1014"/>
        <v>7978.0110529609674</v>
      </c>
      <c r="AN1918" s="49">
        <f t="shared" ca="1" si="1015"/>
        <v>0</v>
      </c>
      <c r="AO1918" s="15"/>
      <c r="AP1918" s="49">
        <f t="shared" ca="1" si="1016"/>
        <v>23806.276611700276</v>
      </c>
      <c r="AQ1918" s="15">
        <f t="shared" si="1023"/>
        <v>40910.975144215867</v>
      </c>
      <c r="AR1918" s="15">
        <f t="shared" si="1024"/>
        <v>0</v>
      </c>
      <c r="AS1918" s="15"/>
      <c r="AT1918" s="15"/>
      <c r="AU1918" s="51">
        <f t="shared" si="1017"/>
        <v>7233</v>
      </c>
      <c r="AV1918" s="51">
        <f t="shared" ca="1" si="1018"/>
        <v>12802.304965040708</v>
      </c>
      <c r="AW1918" s="51">
        <f t="shared" ca="1" si="1025"/>
        <v>0</v>
      </c>
      <c r="AX1918" s="15">
        <f t="shared" ca="1" si="1026"/>
        <v>2930.6064325251136</v>
      </c>
      <c r="AY1918" s="51">
        <f t="shared" ca="1" si="1027"/>
        <v>-265.97687882988413</v>
      </c>
      <c r="AZ1918" s="52">
        <f t="shared" ca="1" si="1019"/>
        <v>0</v>
      </c>
      <c r="BA1918" s="52">
        <f t="shared" ca="1" si="1020"/>
        <v>0</v>
      </c>
      <c r="BB1918" s="52">
        <f t="shared" si="1028"/>
        <v>0</v>
      </c>
      <c r="BC1918" s="39">
        <f t="shared" si="1029"/>
        <v>0</v>
      </c>
      <c r="BD1918" s="51">
        <f t="shared" ca="1" si="1030"/>
        <v>0</v>
      </c>
      <c r="BE1918" s="15">
        <f t="shared" ca="1" si="1031"/>
        <v>43575.604697911098</v>
      </c>
      <c r="BF1918" s="15">
        <v>-35021.61</v>
      </c>
      <c r="BG1918" s="15">
        <f t="shared" ca="1" si="1032"/>
        <v>1584960.9247499749</v>
      </c>
      <c r="BH1918" s="15"/>
      <c r="BI1918" s="15"/>
    </row>
    <row r="1919" spans="1:61" ht="11.25" x14ac:dyDescent="0.2">
      <c r="A1919" s="20">
        <v>70706</v>
      </c>
      <c r="B1919" s="20"/>
      <c r="C1919" s="20">
        <v>1</v>
      </c>
      <c r="D1919" s="20">
        <f t="shared" si="1034"/>
        <v>7</v>
      </c>
      <c r="E1919" s="47">
        <f t="shared" si="1003"/>
        <v>2</v>
      </c>
      <c r="F1919" s="47">
        <f t="shared" si="1004"/>
        <v>72</v>
      </c>
      <c r="G1919" s="21" t="s">
        <v>1999</v>
      </c>
      <c r="H1919" s="29">
        <v>764</v>
      </c>
      <c r="I1919" s="48"/>
      <c r="J1919" s="29">
        <f t="shared" si="1021"/>
        <v>1231.5223880597016</v>
      </c>
      <c r="K1919" s="125">
        <v>20571.25</v>
      </c>
      <c r="L1919" s="125">
        <v>74312.23</v>
      </c>
      <c r="M1919" s="125">
        <v>0</v>
      </c>
      <c r="N1919" s="126">
        <f t="shared" si="1005"/>
        <v>43793.0697</v>
      </c>
      <c r="O1919" s="126">
        <f t="shared" ca="1" si="1006"/>
        <v>231177.92488706758</v>
      </c>
      <c r="P1919" s="126">
        <f t="shared" ca="1" si="1007"/>
        <v>56215</v>
      </c>
      <c r="Q1919" s="49">
        <f t="shared" si="1035"/>
        <v>1</v>
      </c>
      <c r="R1919" s="49">
        <f t="shared" si="1036"/>
        <v>0</v>
      </c>
      <c r="S1919" s="49">
        <f ca="1">OFFSET(V!$B$7,D1919,Q1919)*H1919</f>
        <v>3201.1600000000003</v>
      </c>
      <c r="T1919" s="49">
        <f ca="1">IF(R1919&gt;0,OFFSET(V!$I$7,D1919,R1919)*IF(R1919=1,H1919-9300,IF(R1919=2,H1919-18000,IF(R1919=3,H1919-45000,0))),0)</f>
        <v>0</v>
      </c>
      <c r="U1919" s="49">
        <f>IF(AND(I1919=1,H1919&gt;20000,H1919&lt;=45000),H1919*V!$G$7,0)+IF(AND(I1919=1,H1919&gt;45000,H1919&lt;=50000),V!$G$7/5000*(50000-H1919)*H1919,0)</f>
        <v>0</v>
      </c>
      <c r="V1919" s="50">
        <f t="shared" ca="1" si="1033"/>
        <v>3201.1600000000003</v>
      </c>
      <c r="W1919" s="51">
        <v>0</v>
      </c>
      <c r="X1919" s="51">
        <v>0</v>
      </c>
      <c r="Y1919" s="52">
        <v>0</v>
      </c>
      <c r="Z1919" s="52">
        <v>29883.58</v>
      </c>
      <c r="AA1919" s="52">
        <v>17213</v>
      </c>
      <c r="AB1919" s="138">
        <f t="shared" si="1022"/>
        <v>16213</v>
      </c>
      <c r="AC1919" s="52">
        <v>29040.216522550763</v>
      </c>
      <c r="AD1919" s="138">
        <f t="shared" si="1008"/>
        <v>0</v>
      </c>
      <c r="AE1919" s="138">
        <f t="shared" si="1009"/>
        <v>764</v>
      </c>
      <c r="AF1919" s="138">
        <f t="shared" si="1010"/>
        <v>0</v>
      </c>
      <c r="AG1919" s="138">
        <f t="shared" si="1011"/>
        <v>0</v>
      </c>
      <c r="AH1919" s="29"/>
      <c r="AI1919" s="29"/>
      <c r="AJ1919" s="15"/>
      <c r="AK1919" s="51">
        <f t="shared" ca="1" si="1012"/>
        <v>608276.28204250382</v>
      </c>
      <c r="AL1919" s="15">
        <f t="shared" ca="1" si="1013"/>
        <v>667692.44204250386</v>
      </c>
      <c r="AM1919" s="49">
        <f t="shared" ca="1" si="1014"/>
        <v>3350.8523608917972</v>
      </c>
      <c r="AN1919" s="49">
        <f t="shared" ca="1" si="1015"/>
        <v>0</v>
      </c>
      <c r="AO1919" s="15"/>
      <c r="AP1919" s="49">
        <f t="shared" ca="1" si="1016"/>
        <v>16898.62988996135</v>
      </c>
      <c r="AQ1919" s="15">
        <f t="shared" si="1023"/>
        <v>29040.216522550763</v>
      </c>
      <c r="AR1919" s="15">
        <f t="shared" si="1024"/>
        <v>0</v>
      </c>
      <c r="AS1919" s="15"/>
      <c r="AT1919" s="15"/>
      <c r="AU1919" s="51">
        <f t="shared" si="1017"/>
        <v>8106.5</v>
      </c>
      <c r="AV1919" s="51">
        <f t="shared" ca="1" si="1018"/>
        <v>5377.1088473288082</v>
      </c>
      <c r="AW1919" s="51">
        <f t="shared" ca="1" si="1025"/>
        <v>0</v>
      </c>
      <c r="AX1919" s="15">
        <f t="shared" ca="1" si="1026"/>
        <v>1342.0222147393943</v>
      </c>
      <c r="AY1919" s="51">
        <f t="shared" ca="1" si="1027"/>
        <v>-121.79966440911502</v>
      </c>
      <c r="AZ1919" s="52">
        <f t="shared" ca="1" si="1019"/>
        <v>0</v>
      </c>
      <c r="BA1919" s="52">
        <f t="shared" ca="1" si="1020"/>
        <v>0</v>
      </c>
      <c r="BB1919" s="52">
        <f t="shared" si="1028"/>
        <v>0</v>
      </c>
      <c r="BC1919" s="39">
        <f t="shared" si="1029"/>
        <v>0</v>
      </c>
      <c r="BD1919" s="51">
        <f t="shared" ca="1" si="1030"/>
        <v>0</v>
      </c>
      <c r="BE1919" s="15">
        <f t="shared" ca="1" si="1031"/>
        <v>30260.439072881043</v>
      </c>
      <c r="BF1919" s="15">
        <v>-14106.64</v>
      </c>
      <c r="BG1919" s="15">
        <f t="shared" ca="1" si="1032"/>
        <v>687197.09347627661</v>
      </c>
      <c r="BH1919" s="15"/>
      <c r="BI1919" s="15"/>
    </row>
    <row r="1920" spans="1:61" ht="11.25" x14ac:dyDescent="0.2">
      <c r="A1920" s="20">
        <v>70707</v>
      </c>
      <c r="B1920" s="20"/>
      <c r="C1920" s="20">
        <v>1</v>
      </c>
      <c r="D1920" s="20">
        <f t="shared" si="1034"/>
        <v>7</v>
      </c>
      <c r="E1920" s="47">
        <f t="shared" si="1003"/>
        <v>3</v>
      </c>
      <c r="F1920" s="47">
        <f t="shared" si="1004"/>
        <v>73</v>
      </c>
      <c r="G1920" s="21" t="s">
        <v>2000</v>
      </c>
      <c r="H1920" s="29">
        <v>2252</v>
      </c>
      <c r="I1920" s="48"/>
      <c r="J1920" s="29">
        <f t="shared" si="1021"/>
        <v>3630.0895522388059</v>
      </c>
      <c r="K1920" s="125">
        <v>108880.59999999999</v>
      </c>
      <c r="L1920" s="125">
        <v>251756.97</v>
      </c>
      <c r="M1920" s="125">
        <v>0</v>
      </c>
      <c r="N1920" s="126">
        <f t="shared" si="1005"/>
        <v>176579.25030000001</v>
      </c>
      <c r="O1920" s="126">
        <f t="shared" ca="1" si="1006"/>
        <v>681430.21838439279</v>
      </c>
      <c r="P1920" s="126">
        <f t="shared" ca="1" si="1007"/>
        <v>151455</v>
      </c>
      <c r="Q1920" s="49">
        <f t="shared" si="1035"/>
        <v>1</v>
      </c>
      <c r="R1920" s="49">
        <f t="shared" si="1036"/>
        <v>0</v>
      </c>
      <c r="S1920" s="49">
        <f ca="1">OFFSET(V!$B$7,D1920,Q1920)*H1920</f>
        <v>9435.880000000001</v>
      </c>
      <c r="T1920" s="49">
        <f ca="1">IF(R1920&gt;0,OFFSET(V!$I$7,D1920,R1920)*IF(R1920=1,H1920-9300,IF(R1920=2,H1920-18000,IF(R1920=3,H1920-45000,0))),0)</f>
        <v>0</v>
      </c>
      <c r="U1920" s="49">
        <f>IF(AND(I1920=1,H1920&gt;20000,H1920&lt;=45000),H1920*V!$G$7,0)+IF(AND(I1920=1,H1920&gt;45000,H1920&lt;=50000),V!$G$7/5000*(50000-H1920)*H1920,0)</f>
        <v>0</v>
      </c>
      <c r="V1920" s="50">
        <f t="shared" ca="1" si="1033"/>
        <v>9435.880000000001</v>
      </c>
      <c r="W1920" s="51">
        <v>10480.52</v>
      </c>
      <c r="X1920" s="51">
        <v>0</v>
      </c>
      <c r="Y1920" s="52">
        <v>0</v>
      </c>
      <c r="Z1920" s="52">
        <v>35308.1</v>
      </c>
      <c r="AA1920" s="52">
        <v>8527</v>
      </c>
      <c r="AB1920" s="138">
        <f t="shared" si="1022"/>
        <v>7527</v>
      </c>
      <c r="AC1920" s="52">
        <v>34311.647700840207</v>
      </c>
      <c r="AD1920" s="138">
        <f t="shared" si="1008"/>
        <v>0</v>
      </c>
      <c r="AE1920" s="138">
        <f t="shared" si="1009"/>
        <v>2252</v>
      </c>
      <c r="AF1920" s="138">
        <f t="shared" si="1010"/>
        <v>0</v>
      </c>
      <c r="AG1920" s="138">
        <f t="shared" si="1011"/>
        <v>0</v>
      </c>
      <c r="AH1920" s="29"/>
      <c r="AI1920" s="29"/>
      <c r="AJ1920" s="15"/>
      <c r="AK1920" s="51">
        <f t="shared" ca="1" si="1012"/>
        <v>1792981.9203661238</v>
      </c>
      <c r="AL1920" s="15">
        <f t="shared" ca="1" si="1013"/>
        <v>1964353.3203661237</v>
      </c>
      <c r="AM1920" s="49">
        <f t="shared" ca="1" si="1014"/>
        <v>9877.1197862936224</v>
      </c>
      <c r="AN1920" s="49">
        <f t="shared" ca="1" si="1015"/>
        <v>0</v>
      </c>
      <c r="AO1920" s="15"/>
      <c r="AP1920" s="49">
        <f t="shared" ca="1" si="1016"/>
        <v>19966.098908422093</v>
      </c>
      <c r="AQ1920" s="15">
        <f t="shared" si="1023"/>
        <v>34311.647700840207</v>
      </c>
      <c r="AR1920" s="15">
        <f t="shared" si="1024"/>
        <v>0</v>
      </c>
      <c r="AS1920" s="15"/>
      <c r="AT1920" s="15"/>
      <c r="AU1920" s="51">
        <f t="shared" si="1017"/>
        <v>3763.5</v>
      </c>
      <c r="AV1920" s="51">
        <f t="shared" ca="1" si="1018"/>
        <v>15849.802518566066</v>
      </c>
      <c r="AW1920" s="51">
        <f t="shared" ca="1" si="1025"/>
        <v>0</v>
      </c>
      <c r="AX1920" s="15">
        <f t="shared" ca="1" si="1026"/>
        <v>5267.753726147952</v>
      </c>
      <c r="AY1920" s="51">
        <f t="shared" ca="1" si="1027"/>
        <v>-478.09241083187237</v>
      </c>
      <c r="AZ1920" s="52">
        <f t="shared" ca="1" si="1019"/>
        <v>0</v>
      </c>
      <c r="BA1920" s="52">
        <f t="shared" ca="1" si="1020"/>
        <v>0</v>
      </c>
      <c r="BB1920" s="52">
        <f t="shared" si="1028"/>
        <v>0</v>
      </c>
      <c r="BC1920" s="39">
        <f t="shared" si="1029"/>
        <v>0</v>
      </c>
      <c r="BD1920" s="51">
        <f t="shared" ca="1" si="1030"/>
        <v>0</v>
      </c>
      <c r="BE1920" s="15">
        <f t="shared" ca="1" si="1031"/>
        <v>39101.309016156287</v>
      </c>
      <c r="BF1920" s="15">
        <v>-41170</v>
      </c>
      <c r="BG1920" s="15">
        <f t="shared" ca="1" si="1032"/>
        <v>1972161.7491685736</v>
      </c>
      <c r="BH1920" s="15"/>
      <c r="BI1920" s="15"/>
    </row>
    <row r="1921" spans="1:61" ht="11.25" x14ac:dyDescent="0.2">
      <c r="A1921" s="20">
        <v>70708</v>
      </c>
      <c r="B1921" s="20"/>
      <c r="C1921" s="20">
        <v>1</v>
      </c>
      <c r="D1921" s="20">
        <f t="shared" si="1034"/>
        <v>7</v>
      </c>
      <c r="E1921" s="47">
        <f t="shared" si="1003"/>
        <v>2</v>
      </c>
      <c r="F1921" s="47">
        <f t="shared" si="1004"/>
        <v>72</v>
      </c>
      <c r="G1921" s="21" t="s">
        <v>2001</v>
      </c>
      <c r="H1921" s="29">
        <v>852</v>
      </c>
      <c r="I1921" s="48"/>
      <c r="J1921" s="29">
        <f t="shared" si="1021"/>
        <v>1373.3731343283582</v>
      </c>
      <c r="K1921" s="125">
        <v>53167.200000000004</v>
      </c>
      <c r="L1921" s="125">
        <v>81599.72</v>
      </c>
      <c r="M1921" s="125">
        <v>0</v>
      </c>
      <c r="N1921" s="126">
        <f t="shared" si="1005"/>
        <v>70104.274799999999</v>
      </c>
      <c r="O1921" s="126">
        <f t="shared" ca="1" si="1006"/>
        <v>257805.74869604915</v>
      </c>
      <c r="P1921" s="126">
        <f t="shared" ca="1" si="1007"/>
        <v>56310</v>
      </c>
      <c r="Q1921" s="49">
        <f t="shared" si="1035"/>
        <v>1</v>
      </c>
      <c r="R1921" s="49">
        <f t="shared" si="1036"/>
        <v>0</v>
      </c>
      <c r="S1921" s="49">
        <f ca="1">OFFSET(V!$B$7,D1921,Q1921)*H1921</f>
        <v>3569.88</v>
      </c>
      <c r="T1921" s="49">
        <f ca="1">IF(R1921&gt;0,OFFSET(V!$I$7,D1921,R1921)*IF(R1921=1,H1921-9300,IF(R1921=2,H1921-18000,IF(R1921=3,H1921-45000,0))),0)</f>
        <v>0</v>
      </c>
      <c r="U1921" s="49">
        <f>IF(AND(I1921=1,H1921&gt;20000,H1921&lt;=45000),H1921*V!$G$7,0)+IF(AND(I1921=1,H1921&gt;45000,H1921&lt;=50000),V!$G$7/5000*(50000-H1921)*H1921,0)</f>
        <v>0</v>
      </c>
      <c r="V1921" s="50">
        <f t="shared" ca="1" si="1033"/>
        <v>3569.88</v>
      </c>
      <c r="W1921" s="51">
        <v>0</v>
      </c>
      <c r="X1921" s="51">
        <v>0</v>
      </c>
      <c r="Y1921" s="52">
        <v>0</v>
      </c>
      <c r="Z1921" s="52">
        <v>29191.73</v>
      </c>
      <c r="AA1921" s="52">
        <v>34251</v>
      </c>
      <c r="AB1921" s="138">
        <f t="shared" si="1022"/>
        <v>33251</v>
      </c>
      <c r="AC1921" s="52">
        <v>28367.891660498532</v>
      </c>
      <c r="AD1921" s="138">
        <f t="shared" si="1008"/>
        <v>0</v>
      </c>
      <c r="AE1921" s="138">
        <f t="shared" si="1009"/>
        <v>852</v>
      </c>
      <c r="AF1921" s="138">
        <f t="shared" si="1010"/>
        <v>0</v>
      </c>
      <c r="AG1921" s="138">
        <f t="shared" si="1011"/>
        <v>0</v>
      </c>
      <c r="AH1921" s="29"/>
      <c r="AI1921" s="29"/>
      <c r="AJ1921" s="15"/>
      <c r="AK1921" s="51">
        <f t="shared" ca="1" si="1012"/>
        <v>678339.51871755661</v>
      </c>
      <c r="AL1921" s="15">
        <f t="shared" ca="1" si="1013"/>
        <v>738219.39871755661</v>
      </c>
      <c r="AM1921" s="49">
        <f t="shared" ca="1" si="1014"/>
        <v>3736.8144129316902</v>
      </c>
      <c r="AN1921" s="49">
        <f t="shared" ca="1" si="1015"/>
        <v>0</v>
      </c>
      <c r="AO1921" s="15"/>
      <c r="AP1921" s="49">
        <f t="shared" ca="1" si="1016"/>
        <v>16507.401091759468</v>
      </c>
      <c r="AQ1921" s="15">
        <f t="shared" si="1023"/>
        <v>28367.891660498532</v>
      </c>
      <c r="AR1921" s="15">
        <f t="shared" si="1024"/>
        <v>0</v>
      </c>
      <c r="AS1921" s="15"/>
      <c r="AT1921" s="15"/>
      <c r="AU1921" s="51">
        <f t="shared" si="1017"/>
        <v>16625.5</v>
      </c>
      <c r="AV1921" s="51">
        <f t="shared" ca="1" si="1018"/>
        <v>5996.4616988535918</v>
      </c>
      <c r="AW1921" s="51">
        <f t="shared" ca="1" si="1025"/>
        <v>0</v>
      </c>
      <c r="AX1921" s="15">
        <f t="shared" ca="1" si="1026"/>
        <v>10761.471130114533</v>
      </c>
      <c r="AY1921" s="51">
        <f t="shared" ca="1" si="1027"/>
        <v>-976.6929025469683</v>
      </c>
      <c r="AZ1921" s="52">
        <f t="shared" ca="1" si="1019"/>
        <v>0</v>
      </c>
      <c r="BA1921" s="52">
        <f t="shared" ca="1" si="1020"/>
        <v>0</v>
      </c>
      <c r="BB1921" s="52">
        <f t="shared" si="1028"/>
        <v>0</v>
      </c>
      <c r="BC1921" s="39">
        <f t="shared" si="1029"/>
        <v>0</v>
      </c>
      <c r="BD1921" s="51">
        <f t="shared" ca="1" si="1030"/>
        <v>0</v>
      </c>
      <c r="BE1921" s="15">
        <f t="shared" ca="1" si="1031"/>
        <v>38152.669888066099</v>
      </c>
      <c r="BF1921" s="15">
        <v>-15427.04</v>
      </c>
      <c r="BG1921" s="15">
        <f t="shared" ca="1" si="1032"/>
        <v>764681.84301855438</v>
      </c>
      <c r="BH1921" s="15"/>
      <c r="BI1921" s="15"/>
    </row>
    <row r="1922" spans="1:61" ht="11.25" x14ac:dyDescent="0.2">
      <c r="A1922" s="20">
        <v>70709</v>
      </c>
      <c r="B1922" s="20"/>
      <c r="C1922" s="20">
        <v>1</v>
      </c>
      <c r="D1922" s="20">
        <f t="shared" si="1034"/>
        <v>7</v>
      </c>
      <c r="E1922" s="47">
        <f t="shared" si="1003"/>
        <v>2</v>
      </c>
      <c r="F1922" s="47">
        <f t="shared" si="1004"/>
        <v>72</v>
      </c>
      <c r="G1922" s="21" t="s">
        <v>2002</v>
      </c>
      <c r="H1922" s="29">
        <v>738</v>
      </c>
      <c r="I1922" s="48"/>
      <c r="J1922" s="29">
        <f t="shared" si="1021"/>
        <v>1189.6119402985075</v>
      </c>
      <c r="K1922" s="125">
        <v>21136.399999999998</v>
      </c>
      <c r="L1922" s="125">
        <v>84103.23</v>
      </c>
      <c r="M1922" s="125">
        <v>0</v>
      </c>
      <c r="N1922" s="126">
        <f t="shared" si="1005"/>
        <v>48018.467700000001</v>
      </c>
      <c r="O1922" s="126">
        <f t="shared" ca="1" si="1006"/>
        <v>223310.61330714118</v>
      </c>
      <c r="P1922" s="126">
        <f t="shared" ca="1" si="1007"/>
        <v>52588</v>
      </c>
      <c r="Q1922" s="49">
        <f t="shared" si="1035"/>
        <v>1</v>
      </c>
      <c r="R1922" s="49">
        <f t="shared" si="1036"/>
        <v>0</v>
      </c>
      <c r="S1922" s="49">
        <f ca="1">OFFSET(V!$B$7,D1922,Q1922)*H1922</f>
        <v>3092.2200000000003</v>
      </c>
      <c r="T1922" s="49">
        <f ca="1">IF(R1922&gt;0,OFFSET(V!$I$7,D1922,R1922)*IF(R1922=1,H1922-9300,IF(R1922=2,H1922-18000,IF(R1922=3,H1922-45000,0))),0)</f>
        <v>0</v>
      </c>
      <c r="U1922" s="49">
        <f>IF(AND(I1922=1,H1922&gt;20000,H1922&lt;=45000),H1922*V!$G$7,0)+IF(AND(I1922=1,H1922&gt;45000,H1922&lt;=50000),V!$G$7/5000*(50000-H1922)*H1922,0)</f>
        <v>0</v>
      </c>
      <c r="V1922" s="50">
        <f t="shared" ca="1" si="1033"/>
        <v>3092.2200000000003</v>
      </c>
      <c r="W1922" s="51">
        <v>0</v>
      </c>
      <c r="X1922" s="51">
        <v>0</v>
      </c>
      <c r="Y1922" s="52">
        <v>0</v>
      </c>
      <c r="Z1922" s="52">
        <v>28685.06</v>
      </c>
      <c r="AA1922" s="52">
        <v>37654</v>
      </c>
      <c r="AB1922" s="138">
        <f t="shared" si="1022"/>
        <v>36654</v>
      </c>
      <c r="AC1922" s="52">
        <v>27875.520716137758</v>
      </c>
      <c r="AD1922" s="138">
        <f t="shared" si="1008"/>
        <v>0</v>
      </c>
      <c r="AE1922" s="138">
        <f t="shared" si="1009"/>
        <v>738</v>
      </c>
      <c r="AF1922" s="138">
        <f t="shared" si="1010"/>
        <v>0</v>
      </c>
      <c r="AG1922" s="138">
        <f t="shared" si="1011"/>
        <v>0</v>
      </c>
      <c r="AH1922" s="29"/>
      <c r="AI1922" s="29"/>
      <c r="AJ1922" s="15"/>
      <c r="AK1922" s="51">
        <f t="shared" ca="1" si="1012"/>
        <v>587575.78029760194</v>
      </c>
      <c r="AL1922" s="15">
        <f t="shared" ca="1" si="1013"/>
        <v>643256.00029760192</v>
      </c>
      <c r="AM1922" s="49">
        <f t="shared" ca="1" si="1014"/>
        <v>3236.8181182436469</v>
      </c>
      <c r="AN1922" s="49">
        <f t="shared" ca="1" si="1015"/>
        <v>0</v>
      </c>
      <c r="AO1922" s="15"/>
      <c r="AP1922" s="49">
        <f t="shared" ca="1" si="1016"/>
        <v>16220.888270794019</v>
      </c>
      <c r="AQ1922" s="15">
        <f t="shared" si="1023"/>
        <v>27875.520716137758</v>
      </c>
      <c r="AR1922" s="15">
        <f t="shared" si="1024"/>
        <v>0</v>
      </c>
      <c r="AS1922" s="15"/>
      <c r="AT1922" s="15"/>
      <c r="AU1922" s="51">
        <f t="shared" si="1017"/>
        <v>18327</v>
      </c>
      <c r="AV1922" s="51">
        <f t="shared" ca="1" si="1018"/>
        <v>5194.1182321055758</v>
      </c>
      <c r="AW1922" s="51">
        <f t="shared" ca="1" si="1025"/>
        <v>0</v>
      </c>
      <c r="AX1922" s="15">
        <f t="shared" ca="1" si="1026"/>
        <v>11866.485786761838</v>
      </c>
      <c r="AY1922" s="51">
        <f t="shared" ca="1" si="1027"/>
        <v>-1076.9821621945302</v>
      </c>
      <c r="AZ1922" s="52">
        <f t="shared" ca="1" si="1019"/>
        <v>0</v>
      </c>
      <c r="BA1922" s="52">
        <f t="shared" ca="1" si="1020"/>
        <v>0</v>
      </c>
      <c r="BB1922" s="52">
        <f t="shared" si="1028"/>
        <v>0</v>
      </c>
      <c r="BC1922" s="39">
        <f t="shared" si="1029"/>
        <v>0</v>
      </c>
      <c r="BD1922" s="51">
        <f t="shared" ca="1" si="1030"/>
        <v>0</v>
      </c>
      <c r="BE1922" s="15">
        <f t="shared" ca="1" si="1031"/>
        <v>38665.024340705066</v>
      </c>
      <c r="BF1922" s="15">
        <v>-13846.39</v>
      </c>
      <c r="BG1922" s="15">
        <f t="shared" ca="1" si="1032"/>
        <v>671311.45275655051</v>
      </c>
      <c r="BH1922" s="15"/>
      <c r="BI1922" s="15"/>
    </row>
    <row r="1923" spans="1:61" ht="11.25" x14ac:dyDescent="0.2">
      <c r="A1923" s="20">
        <v>70710</v>
      </c>
      <c r="B1923" s="20"/>
      <c r="C1923" s="20">
        <v>1</v>
      </c>
      <c r="D1923" s="20">
        <f t="shared" si="1034"/>
        <v>7</v>
      </c>
      <c r="E1923" s="47">
        <f t="shared" si="1003"/>
        <v>2</v>
      </c>
      <c r="F1923" s="47">
        <f t="shared" si="1004"/>
        <v>72</v>
      </c>
      <c r="G1923" s="21" t="s">
        <v>2003</v>
      </c>
      <c r="H1923" s="29">
        <v>962</v>
      </c>
      <c r="I1923" s="48"/>
      <c r="J1923" s="29">
        <f t="shared" si="1021"/>
        <v>1550.686567164179</v>
      </c>
      <c r="K1923" s="125">
        <v>26495.85</v>
      </c>
      <c r="L1923" s="125">
        <v>58394.89</v>
      </c>
      <c r="M1923" s="125">
        <v>0</v>
      </c>
      <c r="N1923" s="126">
        <f t="shared" si="1005"/>
        <v>41851.019099999998</v>
      </c>
      <c r="O1923" s="126">
        <f t="shared" ca="1" si="1006"/>
        <v>291090.52845727612</v>
      </c>
      <c r="P1923" s="126">
        <f t="shared" ca="1" si="1007"/>
        <v>74772</v>
      </c>
      <c r="Q1923" s="49">
        <f t="shared" si="1035"/>
        <v>1</v>
      </c>
      <c r="R1923" s="49">
        <f t="shared" si="1036"/>
        <v>0</v>
      </c>
      <c r="S1923" s="49">
        <f ca="1">OFFSET(V!$B$7,D1923,Q1923)*H1923</f>
        <v>4030.78</v>
      </c>
      <c r="T1923" s="49">
        <f ca="1">IF(R1923&gt;0,OFFSET(V!$I$7,D1923,R1923)*IF(R1923=1,H1923-9300,IF(R1923=2,H1923-18000,IF(R1923=3,H1923-45000,0))),0)</f>
        <v>0</v>
      </c>
      <c r="U1923" s="49">
        <f>IF(AND(I1923=1,H1923&gt;20000,H1923&lt;=45000),H1923*V!$G$7,0)+IF(AND(I1923=1,H1923&gt;45000,H1923&lt;=50000),V!$G$7/5000*(50000-H1923)*H1923,0)</f>
        <v>0</v>
      </c>
      <c r="V1923" s="50">
        <f t="shared" ca="1" si="1033"/>
        <v>4030.78</v>
      </c>
      <c r="W1923" s="51">
        <v>0</v>
      </c>
      <c r="X1923" s="51">
        <v>0</v>
      </c>
      <c r="Y1923" s="52">
        <v>0</v>
      </c>
      <c r="Z1923" s="52">
        <v>34320.33</v>
      </c>
      <c r="AA1923" s="52">
        <v>50404</v>
      </c>
      <c r="AB1923" s="138">
        <f t="shared" si="1022"/>
        <v>49404</v>
      </c>
      <c r="AC1923" s="52">
        <v>33351.754184920101</v>
      </c>
      <c r="AD1923" s="138">
        <f t="shared" si="1008"/>
        <v>0</v>
      </c>
      <c r="AE1923" s="138">
        <f t="shared" si="1009"/>
        <v>962</v>
      </c>
      <c r="AF1923" s="138">
        <f t="shared" si="1010"/>
        <v>0</v>
      </c>
      <c r="AG1923" s="138">
        <f t="shared" si="1011"/>
        <v>0</v>
      </c>
      <c r="AH1923" s="29"/>
      <c r="AI1923" s="29"/>
      <c r="AJ1923" s="15"/>
      <c r="AK1923" s="51">
        <f t="shared" ca="1" si="1012"/>
        <v>765918.56456137251</v>
      </c>
      <c r="AL1923" s="15">
        <f t="shared" ca="1" si="1013"/>
        <v>844721.34456137253</v>
      </c>
      <c r="AM1923" s="49">
        <f t="shared" ca="1" si="1014"/>
        <v>4219.266977981556</v>
      </c>
      <c r="AN1923" s="49">
        <f t="shared" ca="1" si="1015"/>
        <v>0</v>
      </c>
      <c r="AO1923" s="15"/>
      <c r="AP1923" s="49">
        <f t="shared" ca="1" si="1016"/>
        <v>19407.532644058618</v>
      </c>
      <c r="AQ1923" s="15">
        <f t="shared" si="1023"/>
        <v>33351.754184920101</v>
      </c>
      <c r="AR1923" s="15">
        <f t="shared" si="1024"/>
        <v>0</v>
      </c>
      <c r="AS1923" s="15"/>
      <c r="AT1923" s="15"/>
      <c r="AU1923" s="51">
        <f t="shared" si="1017"/>
        <v>24702</v>
      </c>
      <c r="AV1923" s="51">
        <f t="shared" ca="1" si="1018"/>
        <v>6770.6527632595717</v>
      </c>
      <c r="AW1923" s="51">
        <f t="shared" ca="1" si="1025"/>
        <v>0</v>
      </c>
      <c r="AX1923" s="15">
        <f t="shared" ca="1" si="1026"/>
        <v>17528.431222398089</v>
      </c>
      <c r="AY1923" s="51">
        <f t="shared" ca="1" si="1027"/>
        <v>-1590.8507452843662</v>
      </c>
      <c r="AZ1923" s="52">
        <f t="shared" ca="1" si="1019"/>
        <v>0</v>
      </c>
      <c r="BA1923" s="52">
        <f t="shared" ca="1" si="1020"/>
        <v>0</v>
      </c>
      <c r="BB1923" s="52">
        <f t="shared" si="1028"/>
        <v>0</v>
      </c>
      <c r="BC1923" s="39">
        <f t="shared" si="1029"/>
        <v>0</v>
      </c>
      <c r="BD1923" s="51">
        <f t="shared" ca="1" si="1030"/>
        <v>0</v>
      </c>
      <c r="BE1923" s="15">
        <f t="shared" ca="1" si="1031"/>
        <v>49289.33466203382</v>
      </c>
      <c r="BF1923" s="15">
        <v>-17355.13</v>
      </c>
      <c r="BG1923" s="15">
        <f t="shared" ca="1" si="1032"/>
        <v>880874.8162013879</v>
      </c>
      <c r="BH1923" s="15"/>
      <c r="BI1923" s="15"/>
    </row>
    <row r="1924" spans="1:61" ht="11.25" x14ac:dyDescent="0.2">
      <c r="A1924" s="20">
        <v>70711</v>
      </c>
      <c r="B1924" s="20"/>
      <c r="C1924" s="20">
        <v>1</v>
      </c>
      <c r="D1924" s="20">
        <f t="shared" si="1034"/>
        <v>7</v>
      </c>
      <c r="E1924" s="47">
        <f t="shared" si="1003"/>
        <v>2</v>
      </c>
      <c r="F1924" s="47">
        <f t="shared" si="1004"/>
        <v>72</v>
      </c>
      <c r="G1924" s="21" t="s">
        <v>2004</v>
      </c>
      <c r="H1924" s="29">
        <v>596</v>
      </c>
      <c r="I1924" s="48"/>
      <c r="J1924" s="29">
        <f t="shared" si="1021"/>
        <v>960.71641791044772</v>
      </c>
      <c r="K1924" s="125">
        <v>43234</v>
      </c>
      <c r="L1924" s="125">
        <v>35282.61</v>
      </c>
      <c r="M1924" s="125">
        <v>0</v>
      </c>
      <c r="N1924" s="126">
        <f t="shared" si="1005"/>
        <v>44888.697899999999</v>
      </c>
      <c r="O1924" s="126">
        <f t="shared" ca="1" si="1006"/>
        <v>180342.98852446632</v>
      </c>
      <c r="P1924" s="126">
        <f t="shared" ca="1" si="1007"/>
        <v>40636</v>
      </c>
      <c r="Q1924" s="49">
        <f t="shared" si="1035"/>
        <v>1</v>
      </c>
      <c r="R1924" s="49">
        <f t="shared" si="1036"/>
        <v>0</v>
      </c>
      <c r="S1924" s="49">
        <f ca="1">OFFSET(V!$B$7,D1924,Q1924)*H1924</f>
        <v>2497.2400000000002</v>
      </c>
      <c r="T1924" s="49">
        <f ca="1">IF(R1924&gt;0,OFFSET(V!$I$7,D1924,R1924)*IF(R1924=1,H1924-9300,IF(R1924=2,H1924-18000,IF(R1924=3,H1924-45000,0))),0)</f>
        <v>0</v>
      </c>
      <c r="U1924" s="49">
        <f>IF(AND(I1924=1,H1924&gt;20000,H1924&lt;=45000),H1924*V!$G$7,0)+IF(AND(I1924=1,H1924&gt;45000,H1924&lt;=50000),V!$G$7/5000*(50000-H1924)*H1924,0)</f>
        <v>0</v>
      </c>
      <c r="V1924" s="50">
        <f t="shared" ca="1" si="1033"/>
        <v>2497.2400000000002</v>
      </c>
      <c r="W1924" s="51">
        <v>0</v>
      </c>
      <c r="X1924" s="51">
        <v>0</v>
      </c>
      <c r="Y1924" s="52">
        <v>0</v>
      </c>
      <c r="Z1924" s="52">
        <v>37215.18</v>
      </c>
      <c r="AA1924" s="52">
        <v>27862</v>
      </c>
      <c r="AB1924" s="138">
        <f t="shared" si="1022"/>
        <v>26862</v>
      </c>
      <c r="AC1924" s="52">
        <v>36164.906785790074</v>
      </c>
      <c r="AD1924" s="138">
        <f t="shared" si="1008"/>
        <v>0</v>
      </c>
      <c r="AE1924" s="138">
        <f t="shared" si="1009"/>
        <v>596</v>
      </c>
      <c r="AF1924" s="138">
        <f t="shared" si="1010"/>
        <v>0</v>
      </c>
      <c r="AG1924" s="138">
        <f t="shared" si="1011"/>
        <v>0</v>
      </c>
      <c r="AH1924" s="29"/>
      <c r="AI1924" s="29"/>
      <c r="AJ1924" s="15"/>
      <c r="AK1924" s="51">
        <f t="shared" ca="1" si="1012"/>
        <v>474519.19384467573</v>
      </c>
      <c r="AL1924" s="15">
        <f t="shared" ca="1" si="1013"/>
        <v>517652.43384467572</v>
      </c>
      <c r="AM1924" s="49">
        <f t="shared" ca="1" si="1014"/>
        <v>2614.0157160883655</v>
      </c>
      <c r="AN1924" s="49">
        <f t="shared" ca="1" si="1015"/>
        <v>0</v>
      </c>
      <c r="AO1924" s="15"/>
      <c r="AP1924" s="49">
        <f t="shared" ca="1" si="1016"/>
        <v>21044.518531859027</v>
      </c>
      <c r="AQ1924" s="15">
        <f t="shared" si="1023"/>
        <v>36164.906785790074</v>
      </c>
      <c r="AR1924" s="15">
        <f t="shared" si="1024"/>
        <v>0</v>
      </c>
      <c r="AS1924" s="15"/>
      <c r="AT1924" s="15"/>
      <c r="AU1924" s="51">
        <f t="shared" si="1017"/>
        <v>13431</v>
      </c>
      <c r="AV1924" s="51">
        <f t="shared" ca="1" si="1018"/>
        <v>4194.7079489633106</v>
      </c>
      <c r="AW1924" s="51">
        <f t="shared" ca="1" si="1025"/>
        <v>0</v>
      </c>
      <c r="AX1924" s="15">
        <f t="shared" ca="1" si="1026"/>
        <v>2505.3196950322599</v>
      </c>
      <c r="AY1924" s="51">
        <f t="shared" ca="1" si="1027"/>
        <v>-227.37857446847988</v>
      </c>
      <c r="AZ1924" s="52">
        <f t="shared" ca="1" si="1019"/>
        <v>0</v>
      </c>
      <c r="BA1924" s="52">
        <f t="shared" ca="1" si="1020"/>
        <v>0</v>
      </c>
      <c r="BB1924" s="52">
        <f t="shared" si="1028"/>
        <v>0</v>
      </c>
      <c r="BC1924" s="39">
        <f t="shared" si="1029"/>
        <v>0</v>
      </c>
      <c r="BD1924" s="51">
        <f t="shared" ca="1" si="1030"/>
        <v>0</v>
      </c>
      <c r="BE1924" s="15">
        <f t="shared" ca="1" si="1031"/>
        <v>38442.847906353854</v>
      </c>
      <c r="BF1924" s="15">
        <v>-11299.72</v>
      </c>
      <c r="BG1924" s="15">
        <f t="shared" ca="1" si="1032"/>
        <v>547409.57746711792</v>
      </c>
      <c r="BH1924" s="15"/>
      <c r="BI1924" s="15"/>
    </row>
    <row r="1925" spans="1:61" ht="11.25" x14ac:dyDescent="0.2">
      <c r="A1925" s="20">
        <v>70712</v>
      </c>
      <c r="B1925" s="20"/>
      <c r="C1925" s="20">
        <v>1</v>
      </c>
      <c r="D1925" s="20">
        <f t="shared" si="1034"/>
        <v>7</v>
      </c>
      <c r="E1925" s="47">
        <f t="shared" si="1003"/>
        <v>3</v>
      </c>
      <c r="F1925" s="47">
        <f t="shared" si="1004"/>
        <v>73</v>
      </c>
      <c r="G1925" s="21" t="s">
        <v>2005</v>
      </c>
      <c r="H1925" s="29">
        <v>1203</v>
      </c>
      <c r="I1925" s="48"/>
      <c r="J1925" s="29">
        <f t="shared" si="1021"/>
        <v>1939.1641791044776</v>
      </c>
      <c r="K1925" s="125">
        <v>62881.25</v>
      </c>
      <c r="L1925" s="125">
        <v>158663.63</v>
      </c>
      <c r="M1925" s="125">
        <v>0</v>
      </c>
      <c r="N1925" s="126">
        <f t="shared" si="1005"/>
        <v>107153.31570000001</v>
      </c>
      <c r="O1925" s="126">
        <f t="shared" ca="1" si="1006"/>
        <v>364014.45502505533</v>
      </c>
      <c r="P1925" s="126">
        <f t="shared" ca="1" si="1007"/>
        <v>77058</v>
      </c>
      <c r="Q1925" s="49">
        <f t="shared" si="1035"/>
        <v>1</v>
      </c>
      <c r="R1925" s="49">
        <f t="shared" si="1036"/>
        <v>0</v>
      </c>
      <c r="S1925" s="49">
        <f ca="1">OFFSET(V!$B$7,D1925,Q1925)*H1925</f>
        <v>5040.5700000000006</v>
      </c>
      <c r="T1925" s="49">
        <f ca="1">IF(R1925&gt;0,OFFSET(V!$I$7,D1925,R1925)*IF(R1925=1,H1925-9300,IF(R1925=2,H1925-18000,IF(R1925=3,H1925-45000,0))),0)</f>
        <v>0</v>
      </c>
      <c r="U1925" s="49">
        <f>IF(AND(I1925=1,H1925&gt;20000,H1925&lt;=45000),H1925*V!$G$7,0)+IF(AND(I1925=1,H1925&gt;45000,H1925&lt;=50000),V!$G$7/5000*(50000-H1925)*H1925,0)</f>
        <v>0</v>
      </c>
      <c r="V1925" s="50">
        <f t="shared" ca="1" si="1033"/>
        <v>5040.5700000000006</v>
      </c>
      <c r="W1925" s="51">
        <v>0</v>
      </c>
      <c r="X1925" s="51">
        <v>0</v>
      </c>
      <c r="Y1925" s="52">
        <v>0</v>
      </c>
      <c r="Z1925" s="52">
        <v>105229.9</v>
      </c>
      <c r="AA1925" s="52">
        <v>196920</v>
      </c>
      <c r="AB1925" s="138">
        <f t="shared" si="1022"/>
        <v>195920</v>
      </c>
      <c r="AC1925" s="52">
        <v>102260.14020563681</v>
      </c>
      <c r="AD1925" s="138">
        <f t="shared" si="1008"/>
        <v>0</v>
      </c>
      <c r="AE1925" s="138">
        <f t="shared" si="1009"/>
        <v>1203</v>
      </c>
      <c r="AF1925" s="138">
        <f t="shared" si="1010"/>
        <v>0</v>
      </c>
      <c r="AG1925" s="138">
        <f t="shared" si="1011"/>
        <v>0</v>
      </c>
      <c r="AH1925" s="29"/>
      <c r="AI1925" s="29"/>
      <c r="AJ1925" s="15"/>
      <c r="AK1925" s="51">
        <f t="shared" ca="1" si="1012"/>
        <v>957796.29227373307</v>
      </c>
      <c r="AL1925" s="15">
        <f t="shared" ca="1" si="1013"/>
        <v>1039894.862273733</v>
      </c>
      <c r="AM1925" s="49">
        <f t="shared" ca="1" si="1014"/>
        <v>5276.2766886817171</v>
      </c>
      <c r="AN1925" s="49">
        <f t="shared" ca="1" si="1015"/>
        <v>0</v>
      </c>
      <c r="AO1925" s="15"/>
      <c r="AP1925" s="49">
        <f t="shared" ca="1" si="1016"/>
        <v>59505.625947682427</v>
      </c>
      <c r="AQ1925" s="15">
        <f t="shared" si="1023"/>
        <v>102260.14020563681</v>
      </c>
      <c r="AR1925" s="15">
        <f t="shared" si="1024"/>
        <v>0</v>
      </c>
      <c r="AS1925" s="15"/>
      <c r="AT1925" s="15"/>
      <c r="AU1925" s="51">
        <f t="shared" si="1017"/>
        <v>97960</v>
      </c>
      <c r="AV1925" s="51">
        <f t="shared" ca="1" si="1018"/>
        <v>8466.8350043672199</v>
      </c>
      <c r="AW1925" s="51">
        <f t="shared" ca="1" si="1025"/>
        <v>0</v>
      </c>
      <c r="AX1925" s="15">
        <f t="shared" ca="1" si="1026"/>
        <v>63672.320746412835</v>
      </c>
      <c r="AY1925" s="51">
        <f t="shared" ca="1" si="1027"/>
        <v>-5778.7920452334702</v>
      </c>
      <c r="AZ1925" s="52">
        <f t="shared" ca="1" si="1019"/>
        <v>0</v>
      </c>
      <c r="BA1925" s="52">
        <f t="shared" ca="1" si="1020"/>
        <v>0</v>
      </c>
      <c r="BB1925" s="52">
        <f t="shared" si="1028"/>
        <v>0</v>
      </c>
      <c r="BC1925" s="39">
        <f t="shared" si="1029"/>
        <v>0</v>
      </c>
      <c r="BD1925" s="51">
        <f t="shared" ca="1" si="1030"/>
        <v>0</v>
      </c>
      <c r="BE1925" s="15">
        <f t="shared" ca="1" si="1031"/>
        <v>160153.66890681616</v>
      </c>
      <c r="BF1925" s="15">
        <v>-23518.02</v>
      </c>
      <c r="BG1925" s="15">
        <f t="shared" ca="1" si="1032"/>
        <v>1181806.7878692308</v>
      </c>
      <c r="BH1925" s="15"/>
      <c r="BI1925" s="15"/>
    </row>
    <row r="1926" spans="1:61" ht="11.25" x14ac:dyDescent="0.2">
      <c r="A1926" s="20">
        <v>70713</v>
      </c>
      <c r="B1926" s="20"/>
      <c r="C1926" s="20">
        <v>1</v>
      </c>
      <c r="D1926" s="20">
        <f t="shared" si="1034"/>
        <v>7</v>
      </c>
      <c r="E1926" s="47">
        <f t="shared" si="1003"/>
        <v>2</v>
      </c>
      <c r="F1926" s="47">
        <f t="shared" si="1004"/>
        <v>72</v>
      </c>
      <c r="G1926" s="21" t="s">
        <v>2006</v>
      </c>
      <c r="H1926" s="29">
        <v>828</v>
      </c>
      <c r="I1926" s="48"/>
      <c r="J1926" s="29">
        <f t="shared" si="1021"/>
        <v>1334.686567164179</v>
      </c>
      <c r="K1926" s="125">
        <v>34912.550000000003</v>
      </c>
      <c r="L1926" s="125">
        <v>68767.42</v>
      </c>
      <c r="M1926" s="125">
        <v>0</v>
      </c>
      <c r="N1926" s="126">
        <f t="shared" si="1005"/>
        <v>51956.3298</v>
      </c>
      <c r="O1926" s="126">
        <f t="shared" ca="1" si="1006"/>
        <v>250543.61492996325</v>
      </c>
      <c r="P1926" s="126">
        <f t="shared" ca="1" si="1007"/>
        <v>59576</v>
      </c>
      <c r="Q1926" s="49">
        <f t="shared" si="1035"/>
        <v>1</v>
      </c>
      <c r="R1926" s="49">
        <f t="shared" si="1036"/>
        <v>0</v>
      </c>
      <c r="S1926" s="49">
        <f ca="1">OFFSET(V!$B$7,D1926,Q1926)*H1926</f>
        <v>3469.32</v>
      </c>
      <c r="T1926" s="49">
        <f ca="1">IF(R1926&gt;0,OFFSET(V!$I$7,D1926,R1926)*IF(R1926=1,H1926-9300,IF(R1926=2,H1926-18000,IF(R1926=3,H1926-45000,0))),0)</f>
        <v>0</v>
      </c>
      <c r="U1926" s="49">
        <f>IF(AND(I1926=1,H1926&gt;20000,H1926&lt;=45000),H1926*V!$G$7,0)+IF(AND(I1926=1,H1926&gt;45000,H1926&lt;=50000),V!$G$7/5000*(50000-H1926)*H1926,0)</f>
        <v>0</v>
      </c>
      <c r="V1926" s="50">
        <f t="shared" ca="1" si="1033"/>
        <v>3469.32</v>
      </c>
      <c r="W1926" s="51">
        <v>0</v>
      </c>
      <c r="X1926" s="51">
        <v>0</v>
      </c>
      <c r="Y1926" s="52">
        <v>0</v>
      </c>
      <c r="Z1926" s="52">
        <v>41369.300000000003</v>
      </c>
      <c r="AA1926" s="52">
        <v>64991</v>
      </c>
      <c r="AB1926" s="138">
        <f t="shared" si="1022"/>
        <v>63991</v>
      </c>
      <c r="AC1926" s="52">
        <v>40201.79072876674</v>
      </c>
      <c r="AD1926" s="138">
        <f t="shared" si="1008"/>
        <v>0</v>
      </c>
      <c r="AE1926" s="138">
        <f t="shared" si="1009"/>
        <v>828</v>
      </c>
      <c r="AF1926" s="138">
        <f t="shared" si="1010"/>
        <v>0</v>
      </c>
      <c r="AG1926" s="138">
        <f t="shared" si="1011"/>
        <v>0</v>
      </c>
      <c r="AH1926" s="29"/>
      <c r="AI1926" s="29"/>
      <c r="AJ1926" s="15"/>
      <c r="AK1926" s="51">
        <f t="shared" ca="1" si="1012"/>
        <v>659231.363260724</v>
      </c>
      <c r="AL1926" s="15">
        <f t="shared" ca="1" si="1013"/>
        <v>722276.68326072395</v>
      </c>
      <c r="AM1926" s="49">
        <f t="shared" ca="1" si="1014"/>
        <v>3631.5520351026285</v>
      </c>
      <c r="AN1926" s="49">
        <f t="shared" ca="1" si="1015"/>
        <v>0</v>
      </c>
      <c r="AO1926" s="15"/>
      <c r="AP1926" s="49">
        <f t="shared" ca="1" si="1016"/>
        <v>23393.599077044251</v>
      </c>
      <c r="AQ1926" s="15">
        <f t="shared" si="1023"/>
        <v>40201.79072876674</v>
      </c>
      <c r="AR1926" s="15">
        <f t="shared" si="1024"/>
        <v>0</v>
      </c>
      <c r="AS1926" s="15"/>
      <c r="AT1926" s="15"/>
      <c r="AU1926" s="51">
        <f t="shared" si="1017"/>
        <v>31995.5</v>
      </c>
      <c r="AV1926" s="51">
        <f t="shared" ca="1" si="1018"/>
        <v>5827.5472848013778</v>
      </c>
      <c r="AW1926" s="51">
        <f t="shared" ca="1" si="1025"/>
        <v>0</v>
      </c>
      <c r="AX1926" s="15">
        <f t="shared" ca="1" si="1026"/>
        <v>21014.855633078892</v>
      </c>
      <c r="AY1926" s="51">
        <f t="shared" ca="1" si="1027"/>
        <v>-1907.2727229124562</v>
      </c>
      <c r="AZ1926" s="52">
        <f t="shared" ca="1" si="1019"/>
        <v>0</v>
      </c>
      <c r="BA1926" s="52">
        <f t="shared" ca="1" si="1020"/>
        <v>0</v>
      </c>
      <c r="BB1926" s="52">
        <f t="shared" si="1028"/>
        <v>0</v>
      </c>
      <c r="BC1926" s="39">
        <f t="shared" si="1029"/>
        <v>0</v>
      </c>
      <c r="BD1926" s="51">
        <f t="shared" ca="1" si="1030"/>
        <v>0</v>
      </c>
      <c r="BE1926" s="15">
        <f t="shared" ca="1" si="1031"/>
        <v>59309.373638933175</v>
      </c>
      <c r="BF1926" s="15">
        <v>-15235.8</v>
      </c>
      <c r="BG1926" s="15">
        <f t="shared" ca="1" si="1032"/>
        <v>769981.8089347597</v>
      </c>
      <c r="BH1926" s="15"/>
      <c r="BI1926" s="15"/>
    </row>
    <row r="1927" spans="1:61" ht="11.25" x14ac:dyDescent="0.2">
      <c r="A1927" s="20">
        <v>70714</v>
      </c>
      <c r="B1927" s="20"/>
      <c r="C1927" s="20">
        <v>1</v>
      </c>
      <c r="D1927" s="20">
        <f t="shared" si="1034"/>
        <v>7</v>
      </c>
      <c r="E1927" s="47">
        <f t="shared" si="1003"/>
        <v>1</v>
      </c>
      <c r="F1927" s="47">
        <f t="shared" si="1004"/>
        <v>71</v>
      </c>
      <c r="G1927" s="21" t="s">
        <v>2007</v>
      </c>
      <c r="H1927" s="29">
        <v>290</v>
      </c>
      <c r="I1927" s="48"/>
      <c r="J1927" s="29">
        <f t="shared" si="1021"/>
        <v>467.46268656716416</v>
      </c>
      <c r="K1927" s="125">
        <v>26792.400000000001</v>
      </c>
      <c r="L1927" s="125">
        <v>151889.47</v>
      </c>
      <c r="M1927" s="125">
        <v>0</v>
      </c>
      <c r="N1927" s="126">
        <f t="shared" si="1005"/>
        <v>78527.421300000002</v>
      </c>
      <c r="O1927" s="126">
        <f t="shared" ca="1" si="1006"/>
        <v>87750.783006871192</v>
      </c>
      <c r="P1927" s="126">
        <f t="shared" ca="1" si="1007"/>
        <v>2767</v>
      </c>
      <c r="Q1927" s="49">
        <f t="shared" si="1035"/>
        <v>1</v>
      </c>
      <c r="R1927" s="49">
        <f t="shared" si="1036"/>
        <v>0</v>
      </c>
      <c r="S1927" s="49">
        <f ca="1">OFFSET(V!$B$7,D1927,Q1927)*H1927</f>
        <v>1215.1000000000001</v>
      </c>
      <c r="T1927" s="49">
        <f ca="1">IF(R1927&gt;0,OFFSET(V!$I$7,D1927,R1927)*IF(R1927=1,H1927-9300,IF(R1927=2,H1927-18000,IF(R1927=3,H1927-45000,0))),0)</f>
        <v>0</v>
      </c>
      <c r="U1927" s="49">
        <f>IF(AND(I1927=1,H1927&gt;20000,H1927&lt;=45000),H1927*V!$G$7,0)+IF(AND(I1927=1,H1927&gt;45000,H1927&lt;=50000),V!$G$7/5000*(50000-H1927)*H1927,0)</f>
        <v>0</v>
      </c>
      <c r="V1927" s="50">
        <f t="shared" ca="1" si="1033"/>
        <v>1215.1000000000001</v>
      </c>
      <c r="W1927" s="51">
        <v>0</v>
      </c>
      <c r="X1927" s="51">
        <v>0</v>
      </c>
      <c r="Y1927" s="52">
        <v>0</v>
      </c>
      <c r="Z1927" s="52">
        <v>11546.04</v>
      </c>
      <c r="AA1927" s="52">
        <v>41872</v>
      </c>
      <c r="AB1927" s="138">
        <f t="shared" si="1022"/>
        <v>40872</v>
      </c>
      <c r="AC1927" s="52">
        <v>11220.19187721257</v>
      </c>
      <c r="AD1927" s="138">
        <f t="shared" si="1008"/>
        <v>0</v>
      </c>
      <c r="AE1927" s="138">
        <f t="shared" si="1009"/>
        <v>290</v>
      </c>
      <c r="AF1927" s="138">
        <f t="shared" si="1010"/>
        <v>0</v>
      </c>
      <c r="AG1927" s="138">
        <f t="shared" si="1011"/>
        <v>0</v>
      </c>
      <c r="AH1927" s="29"/>
      <c r="AI1927" s="29"/>
      <c r="AJ1927" s="15"/>
      <c r="AK1927" s="51">
        <f t="shared" ca="1" si="1012"/>
        <v>230890.21177006033</v>
      </c>
      <c r="AL1927" s="15">
        <f t="shared" ca="1" si="1013"/>
        <v>234872.31177006033</v>
      </c>
      <c r="AM1927" s="49">
        <f t="shared" ca="1" si="1014"/>
        <v>1271.9203987678288</v>
      </c>
      <c r="AN1927" s="49">
        <f t="shared" ca="1" si="1015"/>
        <v>0</v>
      </c>
      <c r="AO1927" s="15"/>
      <c r="AP1927" s="49">
        <f t="shared" ca="1" si="1016"/>
        <v>6529.0790679928359</v>
      </c>
      <c r="AQ1927" s="15">
        <f t="shared" si="1023"/>
        <v>11220.19187721257</v>
      </c>
      <c r="AR1927" s="15">
        <f t="shared" si="1024"/>
        <v>0</v>
      </c>
      <c r="AS1927" s="15"/>
      <c r="AT1927" s="15"/>
      <c r="AU1927" s="51">
        <f t="shared" si="1017"/>
        <v>20436</v>
      </c>
      <c r="AV1927" s="51">
        <f t="shared" ca="1" si="1018"/>
        <v>2041.049169797584</v>
      </c>
      <c r="AW1927" s="51">
        <f t="shared" ca="1" si="1025"/>
        <v>0</v>
      </c>
      <c r="AX1927" s="15">
        <f t="shared" ca="1" si="1026"/>
        <v>17785.936360577849</v>
      </c>
      <c r="AY1927" s="51">
        <f t="shared" ca="1" si="1027"/>
        <v>-1614.2214757159843</v>
      </c>
      <c r="AZ1927" s="52">
        <f t="shared" ca="1" si="1019"/>
        <v>0</v>
      </c>
      <c r="BA1927" s="52">
        <f t="shared" ca="1" si="1020"/>
        <v>0</v>
      </c>
      <c r="BB1927" s="52">
        <f t="shared" si="1028"/>
        <v>0</v>
      </c>
      <c r="BC1927" s="39">
        <f t="shared" si="1029"/>
        <v>0</v>
      </c>
      <c r="BD1927" s="51">
        <f t="shared" ca="1" si="1030"/>
        <v>0</v>
      </c>
      <c r="BE1927" s="15">
        <f t="shared" ca="1" si="1031"/>
        <v>27391.906762074435</v>
      </c>
      <c r="BF1927" s="15">
        <v>-6279.35</v>
      </c>
      <c r="BG1927" s="15">
        <f t="shared" ca="1" si="1032"/>
        <v>257256.78893090258</v>
      </c>
      <c r="BH1927" s="15"/>
      <c r="BI1927" s="15"/>
    </row>
    <row r="1928" spans="1:61" ht="11.25" x14ac:dyDescent="0.2">
      <c r="A1928" s="20">
        <v>70715</v>
      </c>
      <c r="B1928" s="20"/>
      <c r="C1928" s="20">
        <v>1</v>
      </c>
      <c r="D1928" s="20">
        <f t="shared" si="1034"/>
        <v>7</v>
      </c>
      <c r="E1928" s="47">
        <f t="shared" si="1003"/>
        <v>2</v>
      </c>
      <c r="F1928" s="47">
        <f t="shared" si="1004"/>
        <v>72</v>
      </c>
      <c r="G1928" s="21" t="s">
        <v>2008</v>
      </c>
      <c r="H1928" s="29">
        <v>789</v>
      </c>
      <c r="I1928" s="48"/>
      <c r="J1928" s="29">
        <f t="shared" si="1021"/>
        <v>1271.8208955223881</v>
      </c>
      <c r="K1928" s="125">
        <v>41136.199999999997</v>
      </c>
      <c r="L1928" s="125">
        <v>125316.31</v>
      </c>
      <c r="M1928" s="125">
        <v>0</v>
      </c>
      <c r="N1928" s="126">
        <f t="shared" si="1005"/>
        <v>78491.424899999998</v>
      </c>
      <c r="O1928" s="126">
        <f t="shared" ca="1" si="1006"/>
        <v>238742.6475600737</v>
      </c>
      <c r="P1928" s="126">
        <f t="shared" ca="1" si="1007"/>
        <v>48075</v>
      </c>
      <c r="Q1928" s="49">
        <f t="shared" si="1035"/>
        <v>1</v>
      </c>
      <c r="R1928" s="49">
        <f t="shared" si="1036"/>
        <v>0</v>
      </c>
      <c r="S1928" s="49">
        <f ca="1">OFFSET(V!$B$7,D1928,Q1928)*H1928</f>
        <v>3305.9100000000003</v>
      </c>
      <c r="T1928" s="49">
        <f ca="1">IF(R1928&gt;0,OFFSET(V!$I$7,D1928,R1928)*IF(R1928=1,H1928-9300,IF(R1928=2,H1928-18000,IF(R1928=3,H1928-45000,0))),0)</f>
        <v>0</v>
      </c>
      <c r="U1928" s="49">
        <f>IF(AND(I1928=1,H1928&gt;20000,H1928&lt;=45000),H1928*V!$G$7,0)+IF(AND(I1928=1,H1928&gt;45000,H1928&lt;=50000),V!$G$7/5000*(50000-H1928)*H1928,0)</f>
        <v>0</v>
      </c>
      <c r="V1928" s="50">
        <f t="shared" ca="1" si="1033"/>
        <v>3305.9100000000003</v>
      </c>
      <c r="W1928" s="51">
        <v>0</v>
      </c>
      <c r="X1928" s="51">
        <v>0</v>
      </c>
      <c r="Y1928" s="52">
        <v>0</v>
      </c>
      <c r="Z1928" s="52">
        <v>35029.11</v>
      </c>
      <c r="AA1928" s="52">
        <v>13986</v>
      </c>
      <c r="AB1928" s="138">
        <f t="shared" si="1022"/>
        <v>12986</v>
      </c>
      <c r="AC1928" s="52">
        <v>34040.531254697329</v>
      </c>
      <c r="AD1928" s="138">
        <f t="shared" si="1008"/>
        <v>0</v>
      </c>
      <c r="AE1928" s="138">
        <f t="shared" si="1009"/>
        <v>789</v>
      </c>
      <c r="AF1928" s="138">
        <f t="shared" si="1010"/>
        <v>0</v>
      </c>
      <c r="AG1928" s="138">
        <f t="shared" si="1011"/>
        <v>0</v>
      </c>
      <c r="AH1928" s="29"/>
      <c r="AI1928" s="29"/>
      <c r="AJ1928" s="15"/>
      <c r="AK1928" s="51">
        <f t="shared" ca="1" si="1012"/>
        <v>628180.61064337112</v>
      </c>
      <c r="AL1928" s="15">
        <f t="shared" ca="1" si="1013"/>
        <v>679561.52064337116</v>
      </c>
      <c r="AM1928" s="49">
        <f t="shared" ca="1" si="1014"/>
        <v>3460.5006711304031</v>
      </c>
      <c r="AN1928" s="49">
        <f t="shared" ca="1" si="1015"/>
        <v>0</v>
      </c>
      <c r="AO1928" s="15"/>
      <c r="AP1928" s="49">
        <f t="shared" ca="1" si="1016"/>
        <v>19808.335054392548</v>
      </c>
      <c r="AQ1928" s="15">
        <f t="shared" si="1023"/>
        <v>34040.531254697329</v>
      </c>
      <c r="AR1928" s="15">
        <f t="shared" si="1024"/>
        <v>0</v>
      </c>
      <c r="AS1928" s="15"/>
      <c r="AT1928" s="15"/>
      <c r="AU1928" s="51">
        <f t="shared" si="1017"/>
        <v>6493</v>
      </c>
      <c r="AV1928" s="51">
        <f t="shared" ca="1" si="1018"/>
        <v>5553.061361966531</v>
      </c>
      <c r="AW1928" s="51">
        <f t="shared" ca="1" si="1025"/>
        <v>0</v>
      </c>
      <c r="AX1928" s="15">
        <f t="shared" ca="1" si="1026"/>
        <v>0</v>
      </c>
      <c r="AY1928" s="51">
        <f t="shared" ca="1" si="1027"/>
        <v>0</v>
      </c>
      <c r="AZ1928" s="52">
        <f t="shared" ca="1" si="1019"/>
        <v>0</v>
      </c>
      <c r="BA1928" s="52">
        <f t="shared" ca="1" si="1020"/>
        <v>0</v>
      </c>
      <c r="BB1928" s="52">
        <f t="shared" si="1028"/>
        <v>0</v>
      </c>
      <c r="BC1928" s="39">
        <f t="shared" si="1029"/>
        <v>0</v>
      </c>
      <c r="BD1928" s="51">
        <f t="shared" ca="1" si="1030"/>
        <v>0</v>
      </c>
      <c r="BE1928" s="15">
        <f t="shared" ca="1" si="1031"/>
        <v>31854.396416359079</v>
      </c>
      <c r="BF1928" s="15">
        <v>-15230.07</v>
      </c>
      <c r="BG1928" s="15">
        <f t="shared" ca="1" si="1032"/>
        <v>699646.3477308607</v>
      </c>
      <c r="BH1928" s="15"/>
      <c r="BI1928" s="15"/>
    </row>
    <row r="1929" spans="1:61" ht="11.25" x14ac:dyDescent="0.2">
      <c r="A1929" s="20">
        <v>70716</v>
      </c>
      <c r="B1929" s="20"/>
      <c r="C1929" s="20">
        <v>1</v>
      </c>
      <c r="D1929" s="20">
        <f t="shared" si="1034"/>
        <v>7</v>
      </c>
      <c r="E1929" s="47">
        <f t="shared" si="1003"/>
        <v>6</v>
      </c>
      <c r="F1929" s="47">
        <f t="shared" si="1004"/>
        <v>76</v>
      </c>
      <c r="G1929" s="21" t="s">
        <v>2009</v>
      </c>
      <c r="H1929" s="29">
        <v>11909</v>
      </c>
      <c r="I1929" s="48"/>
      <c r="J1929" s="29">
        <f t="shared" si="1021"/>
        <v>19848.333333333332</v>
      </c>
      <c r="K1929" s="125">
        <v>1018836.1</v>
      </c>
      <c r="L1929" s="125">
        <v>5508489.0199999996</v>
      </c>
      <c r="M1929" s="125">
        <v>0</v>
      </c>
      <c r="N1929" s="126">
        <f t="shared" si="1005"/>
        <v>2881872.7097999998</v>
      </c>
      <c r="O1929" s="126">
        <f t="shared" ca="1" si="1006"/>
        <v>3725873.4042960592</v>
      </c>
      <c r="P1929" s="126">
        <f t="shared" ca="1" si="1007"/>
        <v>253200</v>
      </c>
      <c r="Q1929" s="49">
        <f t="shared" si="1035"/>
        <v>2</v>
      </c>
      <c r="R1929" s="49">
        <f t="shared" si="1036"/>
        <v>0</v>
      </c>
      <c r="S1929" s="49">
        <f ca="1">OFFSET(V!$B$7,D1929,Q1929)*H1929</f>
        <v>1202570.82</v>
      </c>
      <c r="T1929" s="49">
        <f ca="1">IF(R1929&gt;0,OFFSET(V!$I$7,D1929,R1929)*IF(R1929=1,H1929-9300,IF(R1929=2,H1929-18000,IF(R1929=3,H1929-45000,0))),0)</f>
        <v>0</v>
      </c>
      <c r="U1929" s="49">
        <f>IF(AND(I1929=1,H1929&gt;20000,H1929&lt;=45000),H1929*V!$G$7,0)+IF(AND(I1929=1,H1929&gt;45000,H1929&lt;=50000),V!$G$7/5000*(50000-H1929)*H1929,0)</f>
        <v>0</v>
      </c>
      <c r="V1929" s="50">
        <f t="shared" ca="1" si="1033"/>
        <v>1202570.82</v>
      </c>
      <c r="W1929" s="51">
        <v>70040.800000000003</v>
      </c>
      <c r="X1929" s="51">
        <v>0</v>
      </c>
      <c r="Y1929" s="52">
        <v>29262.06</v>
      </c>
      <c r="Z1929" s="52">
        <v>1136306.98</v>
      </c>
      <c r="AA1929" s="52">
        <v>170396</v>
      </c>
      <c r="AB1929" s="138">
        <f t="shared" si="1022"/>
        <v>169396</v>
      </c>
      <c r="AC1929" s="52">
        <v>1104238.5395352817</v>
      </c>
      <c r="AD1929" s="138">
        <f t="shared" si="1008"/>
        <v>1</v>
      </c>
      <c r="AE1929" s="138">
        <f t="shared" si="1009"/>
        <v>0</v>
      </c>
      <c r="AF1929" s="138">
        <f t="shared" si="1010"/>
        <v>11909</v>
      </c>
      <c r="AG1929" s="138">
        <f t="shared" si="1011"/>
        <v>19848.333333333332</v>
      </c>
      <c r="AH1929" s="29"/>
      <c r="AI1929" s="29"/>
      <c r="AJ1929" s="15"/>
      <c r="AK1929" s="51">
        <f t="shared" ca="1" si="1012"/>
        <v>9803533.0269245673</v>
      </c>
      <c r="AL1929" s="15">
        <f t="shared" ca="1" si="1013"/>
        <v>11329344.646924568</v>
      </c>
      <c r="AM1929" s="49">
        <f t="shared" ca="1" si="1014"/>
        <v>52232.069065262323</v>
      </c>
      <c r="AN1929" s="49">
        <f t="shared" ca="1" si="1015"/>
        <v>13609.269382880697</v>
      </c>
      <c r="AO1929" s="15"/>
      <c r="AP1929" s="49">
        <f t="shared" ca="1" si="1016"/>
        <v>642561.26931243553</v>
      </c>
      <c r="AQ1929" s="15">
        <f t="shared" si="1023"/>
        <v>0</v>
      </c>
      <c r="AR1929" s="15">
        <f t="shared" si="1024"/>
        <v>1104238.5395352817</v>
      </c>
      <c r="AS1929" s="15"/>
      <c r="AT1929" s="15"/>
      <c r="AU1929" s="51">
        <f t="shared" si="1017"/>
        <v>0</v>
      </c>
      <c r="AV1929" s="51">
        <f t="shared" ca="1" si="1018"/>
        <v>0</v>
      </c>
      <c r="AW1929" s="51">
        <f t="shared" si="1025"/>
        <v>0</v>
      </c>
      <c r="AX1929" s="15">
        <f t="shared" si="1026"/>
        <v>0</v>
      </c>
      <c r="AY1929" s="51">
        <f t="shared" ca="1" si="1027"/>
        <v>0</v>
      </c>
      <c r="AZ1929" s="52">
        <f t="shared" ca="1" si="1019"/>
        <v>224478.76661140914</v>
      </c>
      <c r="BA1929" s="52">
        <f t="shared" ca="1" si="1020"/>
        <v>181078.6391564231</v>
      </c>
      <c r="BB1929" s="52">
        <f t="shared" ca="1" si="1028"/>
        <v>0</v>
      </c>
      <c r="BC1929" s="39">
        <f t="shared" ca="1" si="1029"/>
        <v>0</v>
      </c>
      <c r="BD1929" s="51">
        <f t="shared" ca="1" si="1030"/>
        <v>0</v>
      </c>
      <c r="BE1929" s="15">
        <f t="shared" ca="1" si="1031"/>
        <v>1048118.6750802677</v>
      </c>
      <c r="BF1929" s="15">
        <v>-280374.03999999998</v>
      </c>
      <c r="BG1929" s="15">
        <f t="shared" ca="1" si="1032"/>
        <v>12162930.62045298</v>
      </c>
      <c r="BH1929" s="15"/>
      <c r="BI1929" s="15"/>
    </row>
    <row r="1930" spans="1:61" ht="11.25" x14ac:dyDescent="0.2">
      <c r="A1930" s="20">
        <v>70717</v>
      </c>
      <c r="B1930" s="20"/>
      <c r="C1930" s="20">
        <v>1</v>
      </c>
      <c r="D1930" s="20">
        <f t="shared" si="1034"/>
        <v>7</v>
      </c>
      <c r="E1930" s="47">
        <f t="shared" si="1003"/>
        <v>4</v>
      </c>
      <c r="F1930" s="47">
        <f t="shared" si="1004"/>
        <v>74</v>
      </c>
      <c r="G1930" s="21" t="s">
        <v>2010</v>
      </c>
      <c r="H1930" s="29">
        <v>4686</v>
      </c>
      <c r="I1930" s="48"/>
      <c r="J1930" s="29">
        <f t="shared" si="1021"/>
        <v>7553.5522388059699</v>
      </c>
      <c r="K1930" s="125">
        <v>262352.55</v>
      </c>
      <c r="L1930" s="125">
        <v>875141.9</v>
      </c>
      <c r="M1930" s="125">
        <v>0</v>
      </c>
      <c r="N1930" s="126">
        <f t="shared" si="1005"/>
        <v>530199.17700000003</v>
      </c>
      <c r="O1930" s="126">
        <f t="shared" ca="1" si="1006"/>
        <v>1417931.6178282704</v>
      </c>
      <c r="P1930" s="126">
        <f t="shared" ca="1" si="1007"/>
        <v>266320</v>
      </c>
      <c r="Q1930" s="49">
        <f t="shared" si="1035"/>
        <v>1</v>
      </c>
      <c r="R1930" s="49">
        <f t="shared" si="1036"/>
        <v>0</v>
      </c>
      <c r="S1930" s="49">
        <f ca="1">OFFSET(V!$B$7,D1930,Q1930)*H1930</f>
        <v>19634.34</v>
      </c>
      <c r="T1930" s="49">
        <f ca="1">IF(R1930&gt;0,OFFSET(V!$I$7,D1930,R1930)*IF(R1930=1,H1930-9300,IF(R1930=2,H1930-18000,IF(R1930=3,H1930-45000,0))),0)</f>
        <v>0</v>
      </c>
      <c r="U1930" s="49">
        <f>IF(AND(I1930=1,H1930&gt;20000,H1930&lt;=45000),H1930*V!$G$7,0)+IF(AND(I1930=1,H1930&gt;45000,H1930&lt;=50000),V!$G$7/5000*(50000-H1930)*H1930,0)</f>
        <v>0</v>
      </c>
      <c r="V1930" s="50">
        <f t="shared" ca="1" si="1033"/>
        <v>19634.34</v>
      </c>
      <c r="W1930" s="51">
        <v>23485.37</v>
      </c>
      <c r="X1930" s="51">
        <v>0</v>
      </c>
      <c r="Y1930" s="52">
        <v>2827.05</v>
      </c>
      <c r="Z1930" s="52">
        <v>324359.64</v>
      </c>
      <c r="AA1930" s="52">
        <v>235193</v>
      </c>
      <c r="AB1930" s="138">
        <f t="shared" si="1022"/>
        <v>234193</v>
      </c>
      <c r="AC1930" s="52">
        <v>315205.68073760293</v>
      </c>
      <c r="AD1930" s="138">
        <f t="shared" si="1008"/>
        <v>0</v>
      </c>
      <c r="AE1930" s="138">
        <f t="shared" si="1009"/>
        <v>4686</v>
      </c>
      <c r="AF1930" s="138">
        <f t="shared" si="1010"/>
        <v>0</v>
      </c>
      <c r="AG1930" s="138">
        <f t="shared" si="1011"/>
        <v>0</v>
      </c>
      <c r="AH1930" s="29"/>
      <c r="AI1930" s="29"/>
      <c r="AJ1930" s="15"/>
      <c r="AK1930" s="51">
        <f t="shared" ca="1" si="1012"/>
        <v>3730867.3529465613</v>
      </c>
      <c r="AL1930" s="15">
        <f t="shared" ca="1" si="1013"/>
        <v>4040307.0629465613</v>
      </c>
      <c r="AM1930" s="49">
        <f t="shared" ca="1" si="1014"/>
        <v>20552.479271124295</v>
      </c>
      <c r="AN1930" s="49">
        <f t="shared" ca="1" si="1015"/>
        <v>1314.8112268539151</v>
      </c>
      <c r="AO1930" s="15"/>
      <c r="AP1930" s="49">
        <f t="shared" ca="1" si="1016"/>
        <v>183419.57381281303</v>
      </c>
      <c r="AQ1930" s="15">
        <f t="shared" si="1023"/>
        <v>315205.68073760293</v>
      </c>
      <c r="AR1930" s="15">
        <f t="shared" si="1024"/>
        <v>0</v>
      </c>
      <c r="AS1930" s="15"/>
      <c r="AT1930" s="15"/>
      <c r="AU1930" s="51">
        <f t="shared" si="1017"/>
        <v>117096.5</v>
      </c>
      <c r="AV1930" s="51">
        <f t="shared" ca="1" si="1018"/>
        <v>32980.539343694756</v>
      </c>
      <c r="AW1930" s="51">
        <f t="shared" ca="1" si="1025"/>
        <v>0</v>
      </c>
      <c r="AX1930" s="15">
        <f t="shared" ca="1" si="1026"/>
        <v>18290.932418904849</v>
      </c>
      <c r="AY1930" s="51">
        <f t="shared" ca="1" si="1027"/>
        <v>-1660.0540631028471</v>
      </c>
      <c r="AZ1930" s="52">
        <f t="shared" ca="1" si="1019"/>
        <v>0</v>
      </c>
      <c r="BA1930" s="52">
        <f t="shared" ca="1" si="1020"/>
        <v>0</v>
      </c>
      <c r="BB1930" s="52">
        <f t="shared" si="1028"/>
        <v>0</v>
      </c>
      <c r="BC1930" s="39">
        <f t="shared" si="1029"/>
        <v>0</v>
      </c>
      <c r="BD1930" s="51">
        <f t="shared" ca="1" si="1030"/>
        <v>0</v>
      </c>
      <c r="BE1930" s="15">
        <f t="shared" ca="1" si="1031"/>
        <v>331836.55909340491</v>
      </c>
      <c r="BF1930" s="15">
        <v>-91287.17</v>
      </c>
      <c r="BG1930" s="15">
        <f t="shared" ca="1" si="1032"/>
        <v>4302723.7425379446</v>
      </c>
      <c r="BH1930" s="15"/>
      <c r="BI1930" s="15"/>
    </row>
    <row r="1931" spans="1:61" ht="11.25" x14ac:dyDescent="0.2">
      <c r="A1931" s="20">
        <v>70718</v>
      </c>
      <c r="B1931" s="20"/>
      <c r="C1931" s="20">
        <v>1</v>
      </c>
      <c r="D1931" s="20">
        <f t="shared" si="1034"/>
        <v>7</v>
      </c>
      <c r="E1931" s="47">
        <f t="shared" si="1003"/>
        <v>2</v>
      </c>
      <c r="F1931" s="47">
        <f t="shared" si="1004"/>
        <v>72</v>
      </c>
      <c r="G1931" s="21" t="s">
        <v>2011</v>
      </c>
      <c r="H1931" s="29">
        <v>882</v>
      </c>
      <c r="I1931" s="48"/>
      <c r="J1931" s="29">
        <f t="shared" si="1021"/>
        <v>1421.7313432835822</v>
      </c>
      <c r="K1931" s="125">
        <v>39908.949999999997</v>
      </c>
      <c r="L1931" s="125">
        <v>66810.11</v>
      </c>
      <c r="M1931" s="125">
        <v>0</v>
      </c>
      <c r="N1931" s="126">
        <f t="shared" si="1005"/>
        <v>54790.386899999998</v>
      </c>
      <c r="O1931" s="126">
        <f t="shared" ca="1" si="1006"/>
        <v>266883.41590365657</v>
      </c>
      <c r="P1931" s="126">
        <f t="shared" ca="1" si="1007"/>
        <v>63628</v>
      </c>
      <c r="Q1931" s="49">
        <f t="shared" si="1035"/>
        <v>1</v>
      </c>
      <c r="R1931" s="49">
        <f t="shared" si="1036"/>
        <v>0</v>
      </c>
      <c r="S1931" s="49">
        <f ca="1">OFFSET(V!$B$7,D1931,Q1931)*H1931</f>
        <v>3695.5800000000004</v>
      </c>
      <c r="T1931" s="49">
        <f ca="1">IF(R1931&gt;0,OFFSET(V!$I$7,D1931,R1931)*IF(R1931=1,H1931-9300,IF(R1931=2,H1931-18000,IF(R1931=3,H1931-45000,0))),0)</f>
        <v>0</v>
      </c>
      <c r="U1931" s="49">
        <f>IF(AND(I1931=1,H1931&gt;20000,H1931&lt;=45000),H1931*V!$G$7,0)+IF(AND(I1931=1,H1931&gt;45000,H1931&lt;=50000),V!$G$7/5000*(50000-H1931)*H1931,0)</f>
        <v>0</v>
      </c>
      <c r="V1931" s="50">
        <f t="shared" ca="1" si="1033"/>
        <v>3695.5800000000004</v>
      </c>
      <c r="W1931" s="51">
        <v>0</v>
      </c>
      <c r="X1931" s="51">
        <v>0</v>
      </c>
      <c r="Y1931" s="52">
        <v>0</v>
      </c>
      <c r="Z1931" s="52">
        <v>15798.57</v>
      </c>
      <c r="AA1931" s="52">
        <v>13935</v>
      </c>
      <c r="AB1931" s="138">
        <f t="shared" si="1022"/>
        <v>12935</v>
      </c>
      <c r="AC1931" s="52">
        <v>15352.708529121168</v>
      </c>
      <c r="AD1931" s="138">
        <f t="shared" si="1008"/>
        <v>0</v>
      </c>
      <c r="AE1931" s="138">
        <f t="shared" si="1009"/>
        <v>882</v>
      </c>
      <c r="AF1931" s="138">
        <f t="shared" si="1010"/>
        <v>0</v>
      </c>
      <c r="AG1931" s="138">
        <f t="shared" si="1011"/>
        <v>0</v>
      </c>
      <c r="AH1931" s="29"/>
      <c r="AI1931" s="29"/>
      <c r="AJ1931" s="15"/>
      <c r="AK1931" s="51">
        <f t="shared" ca="1" si="1012"/>
        <v>702224.71303859737</v>
      </c>
      <c r="AL1931" s="15">
        <f t="shared" ca="1" si="1013"/>
        <v>769548.29303859733</v>
      </c>
      <c r="AM1931" s="49">
        <f t="shared" ca="1" si="1014"/>
        <v>3868.3923852180174</v>
      </c>
      <c r="AN1931" s="49">
        <f t="shared" ca="1" si="1015"/>
        <v>0</v>
      </c>
      <c r="AO1931" s="15"/>
      <c r="AP1931" s="49">
        <f t="shared" ca="1" si="1016"/>
        <v>8933.8087076798256</v>
      </c>
      <c r="AQ1931" s="15">
        <f t="shared" si="1023"/>
        <v>15352.708529121168</v>
      </c>
      <c r="AR1931" s="15">
        <f t="shared" si="1024"/>
        <v>0</v>
      </c>
      <c r="AS1931" s="15"/>
      <c r="AT1931" s="15"/>
      <c r="AU1931" s="51">
        <f t="shared" si="1017"/>
        <v>6467.5</v>
      </c>
      <c r="AV1931" s="51">
        <f t="shared" ca="1" si="1018"/>
        <v>6207.6047164188594</v>
      </c>
      <c r="AW1931" s="51">
        <f t="shared" ca="1" si="1025"/>
        <v>0</v>
      </c>
      <c r="AX1931" s="15">
        <f t="shared" ca="1" si="1026"/>
        <v>6256.2048949775181</v>
      </c>
      <c r="AY1931" s="51">
        <f t="shared" ca="1" si="1027"/>
        <v>-567.80256564597698</v>
      </c>
      <c r="AZ1931" s="52">
        <f t="shared" ca="1" si="1019"/>
        <v>0</v>
      </c>
      <c r="BA1931" s="52">
        <f t="shared" ca="1" si="1020"/>
        <v>0</v>
      </c>
      <c r="BB1931" s="52">
        <f t="shared" si="1028"/>
        <v>0</v>
      </c>
      <c r="BC1931" s="39">
        <f t="shared" si="1029"/>
        <v>0</v>
      </c>
      <c r="BD1931" s="51">
        <f t="shared" ca="1" si="1030"/>
        <v>0</v>
      </c>
      <c r="BE1931" s="15">
        <f t="shared" ca="1" si="1031"/>
        <v>21041.11085845271</v>
      </c>
      <c r="BF1931" s="15">
        <v>-16204.5</v>
      </c>
      <c r="BG1931" s="15">
        <f t="shared" ca="1" si="1032"/>
        <v>778253.29628226813</v>
      </c>
      <c r="BH1931" s="15"/>
      <c r="BI1931" s="15"/>
    </row>
    <row r="1932" spans="1:61" ht="11.25" x14ac:dyDescent="0.2">
      <c r="A1932" s="20">
        <v>70719</v>
      </c>
      <c r="B1932" s="20"/>
      <c r="C1932" s="20">
        <v>1</v>
      </c>
      <c r="D1932" s="20">
        <f t="shared" si="1034"/>
        <v>7</v>
      </c>
      <c r="E1932" s="47">
        <f t="shared" si="1003"/>
        <v>4</v>
      </c>
      <c r="F1932" s="47">
        <f t="shared" si="1004"/>
        <v>74</v>
      </c>
      <c r="G1932" s="21" t="s">
        <v>2012</v>
      </c>
      <c r="H1932" s="29">
        <v>3256</v>
      </c>
      <c r="I1932" s="48"/>
      <c r="J1932" s="29">
        <f t="shared" si="1021"/>
        <v>5248.4776119402986</v>
      </c>
      <c r="K1932" s="125">
        <v>221580.10000000003</v>
      </c>
      <c r="L1932" s="125">
        <v>746896.52</v>
      </c>
      <c r="M1932" s="125">
        <v>0</v>
      </c>
      <c r="N1932" s="126">
        <f t="shared" si="1005"/>
        <v>450827.31480000005</v>
      </c>
      <c r="O1932" s="126">
        <f t="shared" ca="1" si="1006"/>
        <v>985229.4809323193</v>
      </c>
      <c r="P1932" s="126">
        <f t="shared" ca="1" si="1007"/>
        <v>160321</v>
      </c>
      <c r="Q1932" s="49">
        <f t="shared" si="1035"/>
        <v>1</v>
      </c>
      <c r="R1932" s="49">
        <f t="shared" si="1036"/>
        <v>0</v>
      </c>
      <c r="S1932" s="49">
        <f ca="1">OFFSET(V!$B$7,D1932,Q1932)*H1932</f>
        <v>13642.640000000001</v>
      </c>
      <c r="T1932" s="49">
        <f ca="1">IF(R1932&gt;0,OFFSET(V!$I$7,D1932,R1932)*IF(R1932=1,H1932-9300,IF(R1932=2,H1932-18000,IF(R1932=3,H1932-45000,0))),0)</f>
        <v>0</v>
      </c>
      <c r="U1932" s="49">
        <f>IF(AND(I1932=1,H1932&gt;20000,H1932&lt;=45000),H1932*V!$G$7,0)+IF(AND(I1932=1,H1932&gt;45000,H1932&lt;=50000),V!$G$7/5000*(50000-H1932)*H1932,0)</f>
        <v>0</v>
      </c>
      <c r="V1932" s="50">
        <f t="shared" ca="1" si="1033"/>
        <v>13642.640000000001</v>
      </c>
      <c r="W1932" s="51">
        <v>14825.05</v>
      </c>
      <c r="X1932" s="51">
        <v>0</v>
      </c>
      <c r="Y1932" s="52">
        <v>0</v>
      </c>
      <c r="Z1932" s="52">
        <v>218917.17</v>
      </c>
      <c r="AA1932" s="52">
        <v>11388</v>
      </c>
      <c r="AB1932" s="138">
        <f t="shared" si="1022"/>
        <v>10388</v>
      </c>
      <c r="AC1932" s="52">
        <v>212738.96960484836</v>
      </c>
      <c r="AD1932" s="138">
        <f t="shared" si="1008"/>
        <v>0</v>
      </c>
      <c r="AE1932" s="138">
        <f t="shared" si="1009"/>
        <v>3256</v>
      </c>
      <c r="AF1932" s="138">
        <f t="shared" si="1010"/>
        <v>0</v>
      </c>
      <c r="AG1932" s="138">
        <f t="shared" si="1011"/>
        <v>0</v>
      </c>
      <c r="AH1932" s="29"/>
      <c r="AI1932" s="29"/>
      <c r="AJ1932" s="15"/>
      <c r="AK1932" s="51">
        <f t="shared" ca="1" si="1012"/>
        <v>2592339.7569769537</v>
      </c>
      <c r="AL1932" s="15">
        <f t="shared" ca="1" si="1013"/>
        <v>2781128.4469769537</v>
      </c>
      <c r="AM1932" s="49">
        <f t="shared" ca="1" si="1014"/>
        <v>14280.595925476036</v>
      </c>
      <c r="AN1932" s="49">
        <f t="shared" ca="1" si="1015"/>
        <v>0</v>
      </c>
      <c r="AO1932" s="15"/>
      <c r="AP1932" s="49">
        <f t="shared" ca="1" si="1016"/>
        <v>123793.7433328855</v>
      </c>
      <c r="AQ1932" s="15">
        <f t="shared" si="1023"/>
        <v>212738.96960484836</v>
      </c>
      <c r="AR1932" s="15">
        <f t="shared" si="1024"/>
        <v>0</v>
      </c>
      <c r="AS1932" s="15"/>
      <c r="AT1932" s="15"/>
      <c r="AU1932" s="51">
        <f t="shared" si="1017"/>
        <v>5194</v>
      </c>
      <c r="AV1932" s="51">
        <f t="shared" ca="1" si="1018"/>
        <v>22916.055506417015</v>
      </c>
      <c r="AW1932" s="51">
        <f t="shared" ca="1" si="1025"/>
        <v>39561.273805061006</v>
      </c>
      <c r="AX1932" s="15">
        <f t="shared" ca="1" si="1026"/>
        <v>0</v>
      </c>
      <c r="AY1932" s="51">
        <f t="shared" ca="1" si="1027"/>
        <v>0</v>
      </c>
      <c r="AZ1932" s="52">
        <f t="shared" ca="1" si="1019"/>
        <v>0</v>
      </c>
      <c r="BA1932" s="52">
        <f t="shared" ca="1" si="1020"/>
        <v>0</v>
      </c>
      <c r="BB1932" s="52">
        <f t="shared" si="1028"/>
        <v>0</v>
      </c>
      <c r="BC1932" s="39">
        <f t="shared" si="1029"/>
        <v>0</v>
      </c>
      <c r="BD1932" s="51">
        <f t="shared" ca="1" si="1030"/>
        <v>0</v>
      </c>
      <c r="BE1932" s="15">
        <f t="shared" ca="1" si="1031"/>
        <v>191465.07264436351</v>
      </c>
      <c r="BF1932" s="15">
        <v>-63980.08</v>
      </c>
      <c r="BG1932" s="15">
        <f t="shared" ca="1" si="1032"/>
        <v>2922894.0355467931</v>
      </c>
      <c r="BH1932" s="15"/>
      <c r="BI1932" s="15"/>
    </row>
    <row r="1933" spans="1:61" ht="11.25" x14ac:dyDescent="0.2">
      <c r="A1933" s="20">
        <v>70720</v>
      </c>
      <c r="B1933" s="20"/>
      <c r="C1933" s="20">
        <v>1</v>
      </c>
      <c r="D1933" s="20">
        <f t="shared" si="1034"/>
        <v>7</v>
      </c>
      <c r="E1933" s="47">
        <f t="shared" si="1003"/>
        <v>3</v>
      </c>
      <c r="F1933" s="47">
        <f t="shared" si="1004"/>
        <v>73</v>
      </c>
      <c r="G1933" s="21" t="s">
        <v>2013</v>
      </c>
      <c r="H1933" s="29">
        <v>1414</v>
      </c>
      <c r="I1933" s="48"/>
      <c r="J1933" s="29">
        <f t="shared" si="1021"/>
        <v>2279.2835820895521</v>
      </c>
      <c r="K1933" s="125">
        <v>56095.200000000004</v>
      </c>
      <c r="L1933" s="125">
        <v>87467.94</v>
      </c>
      <c r="M1933" s="125">
        <v>0</v>
      </c>
      <c r="N1933" s="126">
        <f t="shared" si="1005"/>
        <v>74501.040600000008</v>
      </c>
      <c r="O1933" s="126">
        <f t="shared" ca="1" si="1006"/>
        <v>427860.71438522707</v>
      </c>
      <c r="P1933" s="126">
        <f t="shared" ca="1" si="1007"/>
        <v>106008</v>
      </c>
      <c r="Q1933" s="49">
        <f t="shared" si="1035"/>
        <v>1</v>
      </c>
      <c r="R1933" s="49">
        <f t="shared" si="1036"/>
        <v>0</v>
      </c>
      <c r="S1933" s="49">
        <f ca="1">OFFSET(V!$B$7,D1933,Q1933)*H1933</f>
        <v>5924.6600000000008</v>
      </c>
      <c r="T1933" s="49">
        <f ca="1">IF(R1933&gt;0,OFFSET(V!$I$7,D1933,R1933)*IF(R1933=1,H1933-9300,IF(R1933=2,H1933-18000,IF(R1933=3,H1933-45000,0))),0)</f>
        <v>0</v>
      </c>
      <c r="U1933" s="49">
        <f>IF(AND(I1933=1,H1933&gt;20000,H1933&lt;=45000),H1933*V!$G$7,0)+IF(AND(I1933=1,H1933&gt;45000,H1933&lt;=50000),V!$G$7/5000*(50000-H1933)*H1933,0)</f>
        <v>0</v>
      </c>
      <c r="V1933" s="50">
        <f t="shared" ca="1" si="1033"/>
        <v>5924.6600000000008</v>
      </c>
      <c r="W1933" s="51">
        <v>0</v>
      </c>
      <c r="X1933" s="51">
        <v>0</v>
      </c>
      <c r="Y1933" s="52">
        <v>0</v>
      </c>
      <c r="Z1933" s="52">
        <v>23867.79</v>
      </c>
      <c r="AA1933" s="52">
        <v>4532</v>
      </c>
      <c r="AB1933" s="138">
        <f t="shared" si="1022"/>
        <v>3532</v>
      </c>
      <c r="AC1933" s="52">
        <v>23194.201950193779</v>
      </c>
      <c r="AD1933" s="138">
        <f t="shared" si="1008"/>
        <v>0</v>
      </c>
      <c r="AE1933" s="138">
        <f t="shared" si="1009"/>
        <v>1414</v>
      </c>
      <c r="AF1933" s="138">
        <f t="shared" si="1010"/>
        <v>0</v>
      </c>
      <c r="AG1933" s="138">
        <f t="shared" si="1011"/>
        <v>0</v>
      </c>
      <c r="AH1933" s="29"/>
      <c r="AI1933" s="29"/>
      <c r="AJ1933" s="15"/>
      <c r="AK1933" s="51">
        <f t="shared" ca="1" si="1012"/>
        <v>1125788.8256650527</v>
      </c>
      <c r="AL1933" s="15">
        <f t="shared" ca="1" si="1013"/>
        <v>1237721.4856650527</v>
      </c>
      <c r="AM1933" s="49">
        <f t="shared" ca="1" si="1014"/>
        <v>6201.7084270955511</v>
      </c>
      <c r="AN1933" s="49">
        <f t="shared" ca="1" si="1015"/>
        <v>0</v>
      </c>
      <c r="AO1933" s="15"/>
      <c r="AP1933" s="49">
        <f t="shared" ca="1" si="1016"/>
        <v>13496.80826398044</v>
      </c>
      <c r="AQ1933" s="15">
        <f t="shared" si="1023"/>
        <v>23194.201950193779</v>
      </c>
      <c r="AR1933" s="15">
        <f t="shared" si="1024"/>
        <v>0</v>
      </c>
      <c r="AS1933" s="15"/>
      <c r="AT1933" s="15"/>
      <c r="AU1933" s="51">
        <f t="shared" si="1017"/>
        <v>1766</v>
      </c>
      <c r="AV1933" s="51">
        <f t="shared" ca="1" si="1018"/>
        <v>9951.8742279096004</v>
      </c>
      <c r="AW1933" s="51">
        <f t="shared" ca="1" si="1025"/>
        <v>0</v>
      </c>
      <c r="AX1933" s="15">
        <f t="shared" ca="1" si="1026"/>
        <v>2020.480541696259</v>
      </c>
      <c r="AY1933" s="51">
        <f t="shared" ca="1" si="1027"/>
        <v>-183.37539365660945</v>
      </c>
      <c r="AZ1933" s="52">
        <f t="shared" ca="1" si="1019"/>
        <v>0</v>
      </c>
      <c r="BA1933" s="52">
        <f t="shared" ca="1" si="1020"/>
        <v>0</v>
      </c>
      <c r="BB1933" s="52">
        <f t="shared" si="1028"/>
        <v>0</v>
      </c>
      <c r="BC1933" s="39">
        <f t="shared" si="1029"/>
        <v>0</v>
      </c>
      <c r="BD1933" s="51">
        <f t="shared" ca="1" si="1030"/>
        <v>0</v>
      </c>
      <c r="BE1933" s="15">
        <f t="shared" ca="1" si="1031"/>
        <v>25031.307098233428</v>
      </c>
      <c r="BF1933" s="15">
        <v>-24895.08</v>
      </c>
      <c r="BG1933" s="15">
        <f t="shared" ca="1" si="1032"/>
        <v>1244059.4211903815</v>
      </c>
      <c r="BH1933" s="15"/>
      <c r="BI1933" s="15"/>
    </row>
    <row r="1934" spans="1:61" ht="11.25" x14ac:dyDescent="0.2">
      <c r="A1934" s="20">
        <v>70721</v>
      </c>
      <c r="B1934" s="20"/>
      <c r="C1934" s="20">
        <v>1</v>
      </c>
      <c r="D1934" s="20">
        <f t="shared" si="1034"/>
        <v>7</v>
      </c>
      <c r="E1934" s="47">
        <f t="shared" si="1003"/>
        <v>2</v>
      </c>
      <c r="F1934" s="47">
        <f t="shared" si="1004"/>
        <v>72</v>
      </c>
      <c r="G1934" s="21" t="s">
        <v>2014</v>
      </c>
      <c r="H1934" s="29">
        <v>696</v>
      </c>
      <c r="I1934" s="48"/>
      <c r="J1934" s="29">
        <f t="shared" si="1021"/>
        <v>1121.9104477611941</v>
      </c>
      <c r="K1934" s="125">
        <v>41065.9</v>
      </c>
      <c r="L1934" s="125">
        <v>66297.78</v>
      </c>
      <c r="M1934" s="125">
        <v>0</v>
      </c>
      <c r="N1934" s="126">
        <f t="shared" si="1005"/>
        <v>55423.582200000004</v>
      </c>
      <c r="O1934" s="126">
        <f t="shared" ca="1" si="1006"/>
        <v>210601.87921649087</v>
      </c>
      <c r="P1934" s="126">
        <f t="shared" ca="1" si="1007"/>
        <v>46553</v>
      </c>
      <c r="Q1934" s="49">
        <f t="shared" si="1035"/>
        <v>1</v>
      </c>
      <c r="R1934" s="49">
        <f t="shared" si="1036"/>
        <v>0</v>
      </c>
      <c r="S1934" s="49">
        <f ca="1">OFFSET(V!$B$7,D1934,Q1934)*H1934</f>
        <v>2916.2400000000002</v>
      </c>
      <c r="T1934" s="49">
        <f ca="1">IF(R1934&gt;0,OFFSET(V!$I$7,D1934,R1934)*IF(R1934=1,H1934-9300,IF(R1934=2,H1934-18000,IF(R1934=3,H1934-45000,0))),0)</f>
        <v>0</v>
      </c>
      <c r="U1934" s="49">
        <f>IF(AND(I1934=1,H1934&gt;20000,H1934&lt;=45000),H1934*V!$G$7,0)+IF(AND(I1934=1,H1934&gt;45000,H1934&lt;=50000),V!$G$7/5000*(50000-H1934)*H1934,0)</f>
        <v>0</v>
      </c>
      <c r="V1934" s="50">
        <f t="shared" ca="1" si="1033"/>
        <v>2916.2400000000002</v>
      </c>
      <c r="W1934" s="51">
        <v>0</v>
      </c>
      <c r="X1934" s="51">
        <v>0</v>
      </c>
      <c r="Y1934" s="52">
        <v>0</v>
      </c>
      <c r="Z1934" s="52">
        <v>75876.47</v>
      </c>
      <c r="AA1934" s="52">
        <v>115394</v>
      </c>
      <c r="AB1934" s="138">
        <f t="shared" si="1022"/>
        <v>114394</v>
      </c>
      <c r="AC1934" s="52">
        <v>73735.11198346474</v>
      </c>
      <c r="AD1934" s="138">
        <f t="shared" si="1008"/>
        <v>0</v>
      </c>
      <c r="AE1934" s="138">
        <f t="shared" si="1009"/>
        <v>696</v>
      </c>
      <c r="AF1934" s="138">
        <f t="shared" si="1010"/>
        <v>0</v>
      </c>
      <c r="AG1934" s="138">
        <f t="shared" si="1011"/>
        <v>0</v>
      </c>
      <c r="AH1934" s="29"/>
      <c r="AI1934" s="29"/>
      <c r="AJ1934" s="15"/>
      <c r="AK1934" s="51">
        <f t="shared" ca="1" si="1012"/>
        <v>554136.50824814488</v>
      </c>
      <c r="AL1934" s="15">
        <f t="shared" ca="1" si="1013"/>
        <v>603605.74824814487</v>
      </c>
      <c r="AM1934" s="49">
        <f t="shared" ca="1" si="1014"/>
        <v>3052.6089570427889</v>
      </c>
      <c r="AN1934" s="49">
        <f t="shared" ca="1" si="1015"/>
        <v>0</v>
      </c>
      <c r="AO1934" s="15"/>
      <c r="AP1934" s="49">
        <f t="shared" ca="1" si="1016"/>
        <v>42906.786398642857</v>
      </c>
      <c r="AQ1934" s="15">
        <f t="shared" si="1023"/>
        <v>73735.11198346474</v>
      </c>
      <c r="AR1934" s="15">
        <f t="shared" si="1024"/>
        <v>0</v>
      </c>
      <c r="AS1934" s="15"/>
      <c r="AT1934" s="15"/>
      <c r="AU1934" s="51">
        <f t="shared" si="1017"/>
        <v>57197</v>
      </c>
      <c r="AV1934" s="51">
        <f t="shared" ca="1" si="1018"/>
        <v>4898.5180075142016</v>
      </c>
      <c r="AW1934" s="51">
        <f t="shared" ca="1" si="1025"/>
        <v>0</v>
      </c>
      <c r="AX1934" s="15">
        <f t="shared" ca="1" si="1026"/>
        <v>31267.192422692315</v>
      </c>
      <c r="AY1934" s="51">
        <f t="shared" ca="1" si="1027"/>
        <v>-2837.7574545878019</v>
      </c>
      <c r="AZ1934" s="52">
        <f t="shared" ca="1" si="1019"/>
        <v>0</v>
      </c>
      <c r="BA1934" s="52">
        <f t="shared" ca="1" si="1020"/>
        <v>0</v>
      </c>
      <c r="BB1934" s="52">
        <f t="shared" si="1028"/>
        <v>0</v>
      </c>
      <c r="BC1934" s="39">
        <f t="shared" si="1029"/>
        <v>0</v>
      </c>
      <c r="BD1934" s="51">
        <f t="shared" ca="1" si="1030"/>
        <v>0</v>
      </c>
      <c r="BE1934" s="15">
        <f t="shared" ca="1" si="1031"/>
        <v>102164.54695156925</v>
      </c>
      <c r="BF1934" s="15">
        <v>-13613.94</v>
      </c>
      <c r="BG1934" s="15">
        <f t="shared" ca="1" si="1032"/>
        <v>695208.96415675699</v>
      </c>
      <c r="BH1934" s="15"/>
      <c r="BI1934" s="15"/>
    </row>
    <row r="1935" spans="1:61" ht="11.25" x14ac:dyDescent="0.2">
      <c r="A1935" s="20">
        <v>70723</v>
      </c>
      <c r="B1935" s="20"/>
      <c r="C1935" s="20">
        <v>1</v>
      </c>
      <c r="D1935" s="20">
        <f t="shared" si="1034"/>
        <v>7</v>
      </c>
      <c r="E1935" s="47">
        <f t="shared" si="1003"/>
        <v>3</v>
      </c>
      <c r="F1935" s="47">
        <f t="shared" si="1004"/>
        <v>73</v>
      </c>
      <c r="G1935" s="21" t="s">
        <v>2015</v>
      </c>
      <c r="H1935" s="29">
        <v>1183</v>
      </c>
      <c r="I1935" s="48"/>
      <c r="J1935" s="29">
        <f t="shared" si="1021"/>
        <v>1906.9253731343283</v>
      </c>
      <c r="K1935" s="125">
        <v>47442.65</v>
      </c>
      <c r="L1935" s="125">
        <v>50885.79</v>
      </c>
      <c r="M1935" s="125">
        <v>0</v>
      </c>
      <c r="N1935" s="126">
        <f t="shared" si="1005"/>
        <v>54004.166100000002</v>
      </c>
      <c r="O1935" s="126">
        <f t="shared" ca="1" si="1006"/>
        <v>357962.67688665038</v>
      </c>
      <c r="P1935" s="126">
        <f t="shared" ca="1" si="1007"/>
        <v>91188</v>
      </c>
      <c r="Q1935" s="49">
        <f t="shared" si="1035"/>
        <v>1</v>
      </c>
      <c r="R1935" s="49">
        <f t="shared" si="1036"/>
        <v>0</v>
      </c>
      <c r="S1935" s="49">
        <f ca="1">OFFSET(V!$B$7,D1935,Q1935)*H1935</f>
        <v>4956.7700000000004</v>
      </c>
      <c r="T1935" s="49">
        <f ca="1">IF(R1935&gt;0,OFFSET(V!$I$7,D1935,R1935)*IF(R1935=1,H1935-9300,IF(R1935=2,H1935-18000,IF(R1935=3,H1935-45000,0))),0)</f>
        <v>0</v>
      </c>
      <c r="U1935" s="49">
        <f>IF(AND(I1935=1,H1935&gt;20000,H1935&lt;=45000),H1935*V!$G$7,0)+IF(AND(I1935=1,H1935&gt;45000,H1935&lt;=50000),V!$G$7/5000*(50000-H1935)*H1935,0)</f>
        <v>0</v>
      </c>
      <c r="V1935" s="50">
        <f t="shared" ca="1" si="1033"/>
        <v>4956.7700000000004</v>
      </c>
      <c r="W1935" s="51">
        <v>0</v>
      </c>
      <c r="X1935" s="51">
        <v>0</v>
      </c>
      <c r="Y1935" s="52">
        <v>0</v>
      </c>
      <c r="Z1935" s="52">
        <v>115722.19</v>
      </c>
      <c r="AA1935" s="52">
        <v>78036</v>
      </c>
      <c r="AB1935" s="138">
        <f t="shared" si="1022"/>
        <v>77036</v>
      </c>
      <c r="AC1935" s="52">
        <v>112456.32063038493</v>
      </c>
      <c r="AD1935" s="138">
        <f t="shared" si="1008"/>
        <v>0</v>
      </c>
      <c r="AE1935" s="138">
        <f t="shared" si="1009"/>
        <v>1183</v>
      </c>
      <c r="AF1935" s="138">
        <f t="shared" si="1010"/>
        <v>0</v>
      </c>
      <c r="AG1935" s="138">
        <f t="shared" si="1011"/>
        <v>0</v>
      </c>
      <c r="AH1935" s="29"/>
      <c r="AI1935" s="29"/>
      <c r="AJ1935" s="15"/>
      <c r="AK1935" s="51">
        <f t="shared" ca="1" si="1012"/>
        <v>941872.82939303922</v>
      </c>
      <c r="AL1935" s="15">
        <f t="shared" ca="1" si="1013"/>
        <v>1038017.5993930392</v>
      </c>
      <c r="AM1935" s="49">
        <f t="shared" ca="1" si="1014"/>
        <v>5188.5580404908324</v>
      </c>
      <c r="AN1935" s="49">
        <f t="shared" ca="1" si="1015"/>
        <v>0</v>
      </c>
      <c r="AO1935" s="15"/>
      <c r="AP1935" s="49">
        <f t="shared" ca="1" si="1016"/>
        <v>65438.828241656003</v>
      </c>
      <c r="AQ1935" s="15">
        <f t="shared" si="1023"/>
        <v>112456.32063038493</v>
      </c>
      <c r="AR1935" s="15">
        <f t="shared" si="1024"/>
        <v>0</v>
      </c>
      <c r="AS1935" s="15"/>
      <c r="AT1935" s="15"/>
      <c r="AU1935" s="51">
        <f t="shared" si="1017"/>
        <v>38518</v>
      </c>
      <c r="AV1935" s="51">
        <f t="shared" ca="1" si="1018"/>
        <v>8326.0729926570421</v>
      </c>
      <c r="AW1935" s="51">
        <f t="shared" ca="1" si="1025"/>
        <v>0</v>
      </c>
      <c r="AX1935" s="15">
        <f t="shared" ca="1" si="1026"/>
        <v>0</v>
      </c>
      <c r="AY1935" s="51">
        <f t="shared" ca="1" si="1027"/>
        <v>0</v>
      </c>
      <c r="AZ1935" s="52">
        <f t="shared" ca="1" si="1019"/>
        <v>0</v>
      </c>
      <c r="BA1935" s="52">
        <f t="shared" ca="1" si="1020"/>
        <v>0</v>
      </c>
      <c r="BB1935" s="52">
        <f t="shared" si="1028"/>
        <v>0</v>
      </c>
      <c r="BC1935" s="39">
        <f t="shared" si="1029"/>
        <v>0</v>
      </c>
      <c r="BD1935" s="51">
        <f t="shared" ca="1" si="1030"/>
        <v>0</v>
      </c>
      <c r="BE1935" s="15">
        <f t="shared" ca="1" si="1031"/>
        <v>112282.90123431306</v>
      </c>
      <c r="BF1935" s="15">
        <v>-22413.96</v>
      </c>
      <c r="BG1935" s="15">
        <f t="shared" ca="1" si="1032"/>
        <v>1133075.0986678433</v>
      </c>
      <c r="BH1935" s="15"/>
      <c r="BI1935" s="15"/>
    </row>
    <row r="1936" spans="1:61" ht="11.25" x14ac:dyDescent="0.2">
      <c r="A1936" s="20">
        <v>70724</v>
      </c>
      <c r="B1936" s="20"/>
      <c r="C1936" s="20">
        <v>1</v>
      </c>
      <c r="D1936" s="20">
        <f t="shared" si="1034"/>
        <v>7</v>
      </c>
      <c r="E1936" s="47">
        <f t="shared" si="1003"/>
        <v>2</v>
      </c>
      <c r="F1936" s="47">
        <f t="shared" si="1004"/>
        <v>72</v>
      </c>
      <c r="G1936" s="21" t="s">
        <v>2016</v>
      </c>
      <c r="H1936" s="29">
        <v>901</v>
      </c>
      <c r="I1936" s="48"/>
      <c r="J1936" s="29">
        <f t="shared" si="1021"/>
        <v>1452.358208955224</v>
      </c>
      <c r="K1936" s="125">
        <v>115375.55</v>
      </c>
      <c r="L1936" s="125">
        <v>173165.31</v>
      </c>
      <c r="M1936" s="125">
        <v>0</v>
      </c>
      <c r="N1936" s="126">
        <f t="shared" si="1005"/>
        <v>150604.86689999999</v>
      </c>
      <c r="O1936" s="126">
        <f t="shared" ca="1" si="1006"/>
        <v>272632.60513514123</v>
      </c>
      <c r="P1936" s="126">
        <f t="shared" ca="1" si="1007"/>
        <v>36608</v>
      </c>
      <c r="Q1936" s="49">
        <f t="shared" si="1035"/>
        <v>1</v>
      </c>
      <c r="R1936" s="49">
        <f t="shared" si="1036"/>
        <v>0</v>
      </c>
      <c r="S1936" s="49">
        <f ca="1">OFFSET(V!$B$7,D1936,Q1936)*H1936</f>
        <v>3775.1900000000005</v>
      </c>
      <c r="T1936" s="49">
        <f ca="1">IF(R1936&gt;0,OFFSET(V!$I$7,D1936,R1936)*IF(R1936=1,H1936-9300,IF(R1936=2,H1936-18000,IF(R1936=3,H1936-45000,0))),0)</f>
        <v>0</v>
      </c>
      <c r="U1936" s="49">
        <f>IF(AND(I1936=1,H1936&gt;20000,H1936&lt;=45000),H1936*V!$G$7,0)+IF(AND(I1936=1,H1936&gt;45000,H1936&lt;=50000),V!$G$7/5000*(50000-H1936)*H1936,0)</f>
        <v>0</v>
      </c>
      <c r="V1936" s="50">
        <f t="shared" ca="1" si="1033"/>
        <v>3775.1900000000005</v>
      </c>
      <c r="W1936" s="51">
        <v>0</v>
      </c>
      <c r="X1936" s="51">
        <v>0</v>
      </c>
      <c r="Y1936" s="52">
        <v>0</v>
      </c>
      <c r="Z1936" s="52">
        <v>202955.1</v>
      </c>
      <c r="AA1936" s="52">
        <v>252740</v>
      </c>
      <c r="AB1936" s="138">
        <f t="shared" si="1022"/>
        <v>251740</v>
      </c>
      <c r="AC1936" s="52">
        <v>197227.37531299604</v>
      </c>
      <c r="AD1936" s="138">
        <f t="shared" si="1008"/>
        <v>0</v>
      </c>
      <c r="AE1936" s="138">
        <f t="shared" si="1009"/>
        <v>901</v>
      </c>
      <c r="AF1936" s="138">
        <f t="shared" si="1010"/>
        <v>0</v>
      </c>
      <c r="AG1936" s="138">
        <f t="shared" si="1011"/>
        <v>0</v>
      </c>
      <c r="AH1936" s="29"/>
      <c r="AI1936" s="29"/>
      <c r="AJ1936" s="15"/>
      <c r="AK1936" s="51">
        <f t="shared" ca="1" si="1012"/>
        <v>717352.00277525652</v>
      </c>
      <c r="AL1936" s="15">
        <f t="shared" ca="1" si="1013"/>
        <v>757735.19277525647</v>
      </c>
      <c r="AM1936" s="49">
        <f t="shared" ca="1" si="1014"/>
        <v>3951.7251009993574</v>
      </c>
      <c r="AN1936" s="49">
        <f t="shared" ca="1" si="1015"/>
        <v>0</v>
      </c>
      <c r="AO1936" s="15"/>
      <c r="AP1936" s="49">
        <f t="shared" ca="1" si="1016"/>
        <v>114767.47830012652</v>
      </c>
      <c r="AQ1936" s="15">
        <f t="shared" si="1023"/>
        <v>197227.37531299604</v>
      </c>
      <c r="AR1936" s="15">
        <f t="shared" si="1024"/>
        <v>0</v>
      </c>
      <c r="AS1936" s="15"/>
      <c r="AT1936" s="15"/>
      <c r="AU1936" s="51">
        <f t="shared" si="1017"/>
        <v>125870</v>
      </c>
      <c r="AV1936" s="51">
        <f t="shared" ca="1" si="1018"/>
        <v>6341.3286275435285</v>
      </c>
      <c r="AW1936" s="51">
        <f t="shared" ca="1" si="1025"/>
        <v>0</v>
      </c>
      <c r="AX1936" s="15">
        <f t="shared" ca="1" si="1026"/>
        <v>49751.431614673987</v>
      </c>
      <c r="AY1936" s="51">
        <f t="shared" ca="1" si="1027"/>
        <v>-4515.3557131817333</v>
      </c>
      <c r="AZ1936" s="52">
        <f t="shared" ca="1" si="1019"/>
        <v>0</v>
      </c>
      <c r="BA1936" s="52">
        <f t="shared" ca="1" si="1020"/>
        <v>0</v>
      </c>
      <c r="BB1936" s="52">
        <f t="shared" si="1028"/>
        <v>0</v>
      </c>
      <c r="BC1936" s="39">
        <f t="shared" si="1029"/>
        <v>0</v>
      </c>
      <c r="BD1936" s="51">
        <f t="shared" ca="1" si="1030"/>
        <v>0</v>
      </c>
      <c r="BE1936" s="15">
        <f t="shared" ca="1" si="1031"/>
        <v>242463.4512144883</v>
      </c>
      <c r="BF1936" s="15">
        <v>-19883.02</v>
      </c>
      <c r="BG1936" s="15">
        <f t="shared" ca="1" si="1032"/>
        <v>984267.34909074404</v>
      </c>
      <c r="BH1936" s="15"/>
      <c r="BI1936" s="15"/>
    </row>
    <row r="1937" spans="1:61" ht="11.25" x14ac:dyDescent="0.2">
      <c r="A1937" s="20">
        <v>70725</v>
      </c>
      <c r="B1937" s="20"/>
      <c r="C1937" s="20">
        <v>1</v>
      </c>
      <c r="D1937" s="20">
        <f t="shared" si="1034"/>
        <v>7</v>
      </c>
      <c r="E1937" s="47">
        <f t="shared" si="1003"/>
        <v>1</v>
      </c>
      <c r="F1937" s="47">
        <f t="shared" si="1004"/>
        <v>71</v>
      </c>
      <c r="G1937" s="21" t="s">
        <v>2017</v>
      </c>
      <c r="H1937" s="29">
        <v>274</v>
      </c>
      <c r="I1937" s="48"/>
      <c r="J1937" s="29">
        <f t="shared" si="1021"/>
        <v>441.67164179104475</v>
      </c>
      <c r="K1937" s="125">
        <v>12600.45</v>
      </c>
      <c r="L1937" s="125">
        <v>45478.01</v>
      </c>
      <c r="M1937" s="125">
        <v>0</v>
      </c>
      <c r="N1937" s="126">
        <f t="shared" si="1005"/>
        <v>26808.747900000002</v>
      </c>
      <c r="O1937" s="126">
        <f t="shared" ca="1" si="1006"/>
        <v>82909.360496147259</v>
      </c>
      <c r="P1937" s="126">
        <f t="shared" ca="1" si="1007"/>
        <v>16830</v>
      </c>
      <c r="Q1937" s="49">
        <f t="shared" si="1035"/>
        <v>1</v>
      </c>
      <c r="R1937" s="49">
        <f t="shared" si="1036"/>
        <v>0</v>
      </c>
      <c r="S1937" s="49">
        <f ca="1">OFFSET(V!$B$7,D1937,Q1937)*H1937</f>
        <v>1148.0600000000002</v>
      </c>
      <c r="T1937" s="49">
        <f ca="1">IF(R1937&gt;0,OFFSET(V!$I$7,D1937,R1937)*IF(R1937=1,H1937-9300,IF(R1937=2,H1937-18000,IF(R1937=3,H1937-45000,0))),0)</f>
        <v>0</v>
      </c>
      <c r="U1937" s="49">
        <f>IF(AND(I1937=1,H1937&gt;20000,H1937&lt;=45000),H1937*V!$G$7,0)+IF(AND(I1937=1,H1937&gt;45000,H1937&lt;=50000),V!$G$7/5000*(50000-H1937)*H1937,0)</f>
        <v>0</v>
      </c>
      <c r="V1937" s="50">
        <f t="shared" ca="1" si="1033"/>
        <v>1148.0600000000002</v>
      </c>
      <c r="W1937" s="51">
        <v>0</v>
      </c>
      <c r="X1937" s="51">
        <v>0</v>
      </c>
      <c r="Y1937" s="52">
        <v>0</v>
      </c>
      <c r="Z1937" s="52">
        <v>26444.77</v>
      </c>
      <c r="AA1937" s="52">
        <v>0</v>
      </c>
      <c r="AB1937" s="138">
        <f t="shared" si="1022"/>
        <v>0</v>
      </c>
      <c r="AC1937" s="52">
        <v>25698.455362076922</v>
      </c>
      <c r="AD1937" s="138">
        <f t="shared" si="1008"/>
        <v>0</v>
      </c>
      <c r="AE1937" s="138">
        <f t="shared" si="1009"/>
        <v>274</v>
      </c>
      <c r="AF1937" s="138">
        <f t="shared" si="1010"/>
        <v>0</v>
      </c>
      <c r="AG1937" s="138">
        <f t="shared" si="1011"/>
        <v>0</v>
      </c>
      <c r="AH1937" s="29"/>
      <c r="AI1937" s="29"/>
      <c r="AJ1937" s="15"/>
      <c r="AK1937" s="51">
        <f t="shared" ca="1" si="1012"/>
        <v>218151.44146550528</v>
      </c>
      <c r="AL1937" s="15">
        <f t="shared" ca="1" si="1013"/>
        <v>236129.50146550528</v>
      </c>
      <c r="AM1937" s="49">
        <f t="shared" ca="1" si="1014"/>
        <v>1201.745480215121</v>
      </c>
      <c r="AN1937" s="49">
        <f t="shared" ca="1" si="1015"/>
        <v>0</v>
      </c>
      <c r="AO1937" s="15"/>
      <c r="AP1937" s="49">
        <f t="shared" ca="1" si="1016"/>
        <v>14954.044353292116</v>
      </c>
      <c r="AQ1937" s="15">
        <f t="shared" si="1023"/>
        <v>25698.455362076922</v>
      </c>
      <c r="AR1937" s="15">
        <f t="shared" si="1024"/>
        <v>0</v>
      </c>
      <c r="AS1937" s="15"/>
      <c r="AT1937" s="15"/>
      <c r="AU1937" s="51">
        <f t="shared" si="1017"/>
        <v>0</v>
      </c>
      <c r="AV1937" s="51">
        <f t="shared" ca="1" si="1018"/>
        <v>1928.4395604294416</v>
      </c>
      <c r="AW1937" s="51">
        <f t="shared" ca="1" si="1025"/>
        <v>6246.1259121476724</v>
      </c>
      <c r="AX1937" s="15">
        <f t="shared" ca="1" si="1026"/>
        <v>0</v>
      </c>
      <c r="AY1937" s="51">
        <f t="shared" ca="1" si="1027"/>
        <v>0</v>
      </c>
      <c r="AZ1937" s="52">
        <f t="shared" ca="1" si="1019"/>
        <v>0</v>
      </c>
      <c r="BA1937" s="52">
        <f t="shared" ca="1" si="1020"/>
        <v>0</v>
      </c>
      <c r="BB1937" s="52">
        <f t="shared" si="1028"/>
        <v>0</v>
      </c>
      <c r="BC1937" s="39">
        <f t="shared" si="1029"/>
        <v>0</v>
      </c>
      <c r="BD1937" s="51">
        <f t="shared" ca="1" si="1030"/>
        <v>0</v>
      </c>
      <c r="BE1937" s="15">
        <f t="shared" ca="1" si="1031"/>
        <v>23128.609825869229</v>
      </c>
      <c r="BF1937" s="15">
        <v>-5492.54</v>
      </c>
      <c r="BG1937" s="15">
        <f t="shared" ca="1" si="1032"/>
        <v>254967.31677158963</v>
      </c>
      <c r="BH1937" s="15"/>
      <c r="BI1937" s="15"/>
    </row>
    <row r="1938" spans="1:61" ht="11.25" x14ac:dyDescent="0.2">
      <c r="A1938" s="20">
        <v>70726</v>
      </c>
      <c r="B1938" s="20"/>
      <c r="C1938" s="20">
        <v>1</v>
      </c>
      <c r="D1938" s="20">
        <f t="shared" si="1034"/>
        <v>7</v>
      </c>
      <c r="E1938" s="47">
        <f t="shared" ref="E1938:E2001" si="1037">IF(H1938&lt;=500,1,IF(H1938&lt;=1000,2,IF(H1938&lt;=2500,3,IF(H1938&lt;=5000,4,IF(H1938&lt;=10000,5,IF(H1938&lt;=20000,6,IF(H1938&lt;=50000,7,8)))))))</f>
        <v>2</v>
      </c>
      <c r="F1938" s="47">
        <f t="shared" ref="F1938:F2001" si="1038">D1938*10+E1938</f>
        <v>72</v>
      </c>
      <c r="G1938" s="21" t="s">
        <v>2018</v>
      </c>
      <c r="H1938" s="29">
        <v>725</v>
      </c>
      <c r="I1938" s="48"/>
      <c r="J1938" s="29">
        <f t="shared" si="1021"/>
        <v>1168.6567164179105</v>
      </c>
      <c r="K1938" s="125">
        <v>30430.85</v>
      </c>
      <c r="L1938" s="125">
        <v>52028.45</v>
      </c>
      <c r="M1938" s="125">
        <v>0</v>
      </c>
      <c r="N1938" s="126">
        <f t="shared" si="1005"/>
        <v>42201.307499999995</v>
      </c>
      <c r="O1938" s="126">
        <f t="shared" ca="1" si="1006"/>
        <v>219376.957517178</v>
      </c>
      <c r="P1938" s="126">
        <f t="shared" ca="1" si="1007"/>
        <v>53153</v>
      </c>
      <c r="Q1938" s="49">
        <f t="shared" si="1035"/>
        <v>1</v>
      </c>
      <c r="R1938" s="49">
        <f t="shared" si="1036"/>
        <v>0</v>
      </c>
      <c r="S1938" s="49">
        <f ca="1">OFFSET(V!$B$7,D1938,Q1938)*H1938</f>
        <v>3037.7500000000005</v>
      </c>
      <c r="T1938" s="49">
        <f ca="1">IF(R1938&gt;0,OFFSET(V!$I$7,D1938,R1938)*IF(R1938=1,H1938-9300,IF(R1938=2,H1938-18000,IF(R1938=3,H1938-45000,0))),0)</f>
        <v>0</v>
      </c>
      <c r="U1938" s="49">
        <f>IF(AND(I1938=1,H1938&gt;20000,H1938&lt;=45000),H1938*V!$G$7,0)+IF(AND(I1938=1,H1938&gt;45000,H1938&lt;=50000),V!$G$7/5000*(50000-H1938)*H1938,0)</f>
        <v>0</v>
      </c>
      <c r="V1938" s="50">
        <f t="shared" ca="1" si="1033"/>
        <v>3037.7500000000005</v>
      </c>
      <c r="W1938" s="51">
        <v>0</v>
      </c>
      <c r="X1938" s="51">
        <v>0</v>
      </c>
      <c r="Y1938" s="52">
        <v>0</v>
      </c>
      <c r="Z1938" s="52">
        <v>66820.929999999993</v>
      </c>
      <c r="AA1938" s="52">
        <v>47403</v>
      </c>
      <c r="AB1938" s="138">
        <f t="shared" si="1022"/>
        <v>46403</v>
      </c>
      <c r="AC1938" s="52">
        <v>64935.134125101729</v>
      </c>
      <c r="AD1938" s="138">
        <f t="shared" si="1008"/>
        <v>0</v>
      </c>
      <c r="AE1938" s="138">
        <f t="shared" si="1009"/>
        <v>725</v>
      </c>
      <c r="AF1938" s="138">
        <f t="shared" si="1010"/>
        <v>0</v>
      </c>
      <c r="AG1938" s="138">
        <f t="shared" si="1011"/>
        <v>0</v>
      </c>
      <c r="AH1938" s="29"/>
      <c r="AI1938" s="29"/>
      <c r="AJ1938" s="15"/>
      <c r="AK1938" s="51">
        <f t="shared" ca="1" si="1012"/>
        <v>577225.52942515095</v>
      </c>
      <c r="AL1938" s="15">
        <f t="shared" ca="1" si="1013"/>
        <v>633416.27942515095</v>
      </c>
      <c r="AM1938" s="49">
        <f t="shared" ca="1" si="1014"/>
        <v>3179.8009969195718</v>
      </c>
      <c r="AN1938" s="49">
        <f t="shared" ca="1" si="1015"/>
        <v>0</v>
      </c>
      <c r="AO1938" s="15"/>
      <c r="AP1938" s="49">
        <f t="shared" ca="1" si="1016"/>
        <v>37786.040527039091</v>
      </c>
      <c r="AQ1938" s="15">
        <f t="shared" si="1023"/>
        <v>64935.134125101729</v>
      </c>
      <c r="AR1938" s="15">
        <f t="shared" si="1024"/>
        <v>0</v>
      </c>
      <c r="AS1938" s="15"/>
      <c r="AT1938" s="15"/>
      <c r="AU1938" s="51">
        <f t="shared" si="1017"/>
        <v>23201.5</v>
      </c>
      <c r="AV1938" s="51">
        <f t="shared" ca="1" si="1018"/>
        <v>5102.6229244939605</v>
      </c>
      <c r="AW1938" s="51">
        <f t="shared" ca="1" si="1025"/>
        <v>0</v>
      </c>
      <c r="AX1938" s="15">
        <f t="shared" ca="1" si="1026"/>
        <v>1155.0293264313223</v>
      </c>
      <c r="AY1938" s="51">
        <f t="shared" ca="1" si="1027"/>
        <v>-104.82850641137868</v>
      </c>
      <c r="AZ1938" s="52">
        <f t="shared" ca="1" si="1019"/>
        <v>0</v>
      </c>
      <c r="BA1938" s="52">
        <f t="shared" ca="1" si="1020"/>
        <v>0</v>
      </c>
      <c r="BB1938" s="52">
        <f t="shared" si="1028"/>
        <v>0</v>
      </c>
      <c r="BC1938" s="39">
        <f t="shared" si="1029"/>
        <v>0</v>
      </c>
      <c r="BD1938" s="51">
        <f t="shared" ca="1" si="1030"/>
        <v>0</v>
      </c>
      <c r="BE1938" s="15">
        <f t="shared" ca="1" si="1031"/>
        <v>65985.334945121678</v>
      </c>
      <c r="BF1938" s="15">
        <v>-13512.89</v>
      </c>
      <c r="BG1938" s="15">
        <f t="shared" ca="1" si="1032"/>
        <v>689068.52536719223</v>
      </c>
      <c r="BH1938" s="15"/>
      <c r="BI1938" s="15"/>
    </row>
    <row r="1939" spans="1:61" ht="11.25" x14ac:dyDescent="0.2">
      <c r="A1939" s="20">
        <v>70727</v>
      </c>
      <c r="B1939" s="20"/>
      <c r="C1939" s="20">
        <v>1</v>
      </c>
      <c r="D1939" s="20">
        <f t="shared" si="1034"/>
        <v>7</v>
      </c>
      <c r="E1939" s="47">
        <f t="shared" si="1037"/>
        <v>1</v>
      </c>
      <c r="F1939" s="47">
        <f t="shared" si="1038"/>
        <v>71</v>
      </c>
      <c r="G1939" s="21" t="s">
        <v>2019</v>
      </c>
      <c r="H1939" s="29">
        <v>475</v>
      </c>
      <c r="I1939" s="48"/>
      <c r="J1939" s="29">
        <f t="shared" si="1021"/>
        <v>765.67164179104475</v>
      </c>
      <c r="K1939" s="125">
        <v>14099.849999999999</v>
      </c>
      <c r="L1939" s="125">
        <v>5831.21</v>
      </c>
      <c r="M1939" s="125">
        <v>18433</v>
      </c>
      <c r="N1939" s="126">
        <f t="shared" si="1005"/>
        <v>30859.063899999997</v>
      </c>
      <c r="O1939" s="126">
        <f t="shared" ca="1" si="1006"/>
        <v>143729.7307871166</v>
      </c>
      <c r="P1939" s="126">
        <f t="shared" ca="1" si="1007"/>
        <v>33861</v>
      </c>
      <c r="Q1939" s="49">
        <f t="shared" si="1035"/>
        <v>1</v>
      </c>
      <c r="R1939" s="49">
        <f t="shared" si="1036"/>
        <v>0</v>
      </c>
      <c r="S1939" s="49">
        <f ca="1">OFFSET(V!$B$7,D1939,Q1939)*H1939</f>
        <v>1990.2500000000002</v>
      </c>
      <c r="T1939" s="49">
        <f ca="1">IF(R1939&gt;0,OFFSET(V!$I$7,D1939,R1939)*IF(R1939=1,H1939-9300,IF(R1939=2,H1939-18000,IF(R1939=3,H1939-45000,0))),0)</f>
        <v>0</v>
      </c>
      <c r="U1939" s="49">
        <f>IF(AND(I1939=1,H1939&gt;20000,H1939&lt;=45000),H1939*V!$G$7,0)+IF(AND(I1939=1,H1939&gt;45000,H1939&lt;=50000),V!$G$7/5000*(50000-H1939)*H1939,0)</f>
        <v>0</v>
      </c>
      <c r="V1939" s="50">
        <f t="shared" ca="1" si="1033"/>
        <v>1990.2500000000002</v>
      </c>
      <c r="W1939" s="51">
        <v>0</v>
      </c>
      <c r="X1939" s="51">
        <v>0</v>
      </c>
      <c r="Y1939" s="52">
        <v>0</v>
      </c>
      <c r="Z1939" s="52">
        <v>9009.32</v>
      </c>
      <c r="AA1939" s="52">
        <v>4979</v>
      </c>
      <c r="AB1939" s="138">
        <f t="shared" si="1022"/>
        <v>3979</v>
      </c>
      <c r="AC1939" s="52">
        <v>8755.0622623175332</v>
      </c>
      <c r="AD1939" s="138">
        <f t="shared" si="1008"/>
        <v>0</v>
      </c>
      <c r="AE1939" s="138">
        <f t="shared" si="1009"/>
        <v>475</v>
      </c>
      <c r="AF1939" s="138">
        <f t="shared" si="1010"/>
        <v>0</v>
      </c>
      <c r="AG1939" s="138">
        <f t="shared" si="1011"/>
        <v>0</v>
      </c>
      <c r="AH1939" s="29"/>
      <c r="AI1939" s="29"/>
      <c r="AJ1939" s="15"/>
      <c r="AK1939" s="51">
        <f t="shared" ca="1" si="1012"/>
        <v>378182.24341647816</v>
      </c>
      <c r="AL1939" s="15">
        <f t="shared" ca="1" si="1013"/>
        <v>414033.49341647816</v>
      </c>
      <c r="AM1939" s="49">
        <f t="shared" ca="1" si="1014"/>
        <v>2083.3178945335126</v>
      </c>
      <c r="AN1939" s="49">
        <f t="shared" ca="1" si="1015"/>
        <v>0</v>
      </c>
      <c r="AO1939" s="15"/>
      <c r="AP1939" s="49">
        <f t="shared" ca="1" si="1016"/>
        <v>5094.6092884529426</v>
      </c>
      <c r="AQ1939" s="15">
        <f t="shared" si="1023"/>
        <v>8755.0622623175332</v>
      </c>
      <c r="AR1939" s="15">
        <f t="shared" si="1024"/>
        <v>0</v>
      </c>
      <c r="AS1939" s="15"/>
      <c r="AT1939" s="15"/>
      <c r="AU1939" s="51">
        <f t="shared" si="1017"/>
        <v>1989.5</v>
      </c>
      <c r="AV1939" s="51">
        <f t="shared" ca="1" si="1018"/>
        <v>3343.0977781167326</v>
      </c>
      <c r="AW1939" s="51">
        <f t="shared" ca="1" si="1025"/>
        <v>0</v>
      </c>
      <c r="AX1939" s="15">
        <f t="shared" ca="1" si="1026"/>
        <v>1672.1448042521424</v>
      </c>
      <c r="AY1939" s="51">
        <f t="shared" ca="1" si="1027"/>
        <v>-151.76103179551768</v>
      </c>
      <c r="AZ1939" s="52">
        <f t="shared" ca="1" si="1019"/>
        <v>0</v>
      </c>
      <c r="BA1939" s="52">
        <f t="shared" ca="1" si="1020"/>
        <v>0</v>
      </c>
      <c r="BB1939" s="52">
        <f t="shared" si="1028"/>
        <v>0</v>
      </c>
      <c r="BC1939" s="39">
        <f t="shared" si="1029"/>
        <v>0</v>
      </c>
      <c r="BD1939" s="51">
        <f t="shared" ca="1" si="1030"/>
        <v>0</v>
      </c>
      <c r="BE1939" s="15">
        <f t="shared" ca="1" si="1031"/>
        <v>10275.446034774159</v>
      </c>
      <c r="BF1939" s="15">
        <v>-8008.93</v>
      </c>
      <c r="BG1939" s="15">
        <f t="shared" ca="1" si="1032"/>
        <v>418383.32734578586</v>
      </c>
      <c r="BH1939" s="15"/>
      <c r="BI1939" s="15"/>
    </row>
    <row r="1940" spans="1:61" ht="11.25" x14ac:dyDescent="0.2">
      <c r="A1940" s="20">
        <v>70728</v>
      </c>
      <c r="B1940" s="20"/>
      <c r="C1940" s="20">
        <v>1</v>
      </c>
      <c r="D1940" s="20">
        <f t="shared" si="1034"/>
        <v>7</v>
      </c>
      <c r="E1940" s="47">
        <f t="shared" si="1037"/>
        <v>3</v>
      </c>
      <c r="F1940" s="47">
        <f t="shared" si="1038"/>
        <v>73</v>
      </c>
      <c r="G1940" s="21" t="s">
        <v>2020</v>
      </c>
      <c r="H1940" s="29">
        <v>2038</v>
      </c>
      <c r="I1940" s="48"/>
      <c r="J1940" s="29">
        <f t="shared" si="1021"/>
        <v>3285.1343283582091</v>
      </c>
      <c r="K1940" s="125">
        <v>162449.29999999999</v>
      </c>
      <c r="L1940" s="125">
        <v>484372.09</v>
      </c>
      <c r="M1940" s="125">
        <v>0</v>
      </c>
      <c r="N1940" s="126">
        <f t="shared" ref="N1940:N2003" si="1039">K1940*K$2+L1940*L$2+M1940*M$2</f>
        <v>305868.61109999998</v>
      </c>
      <c r="O1940" s="126">
        <f t="shared" ref="O1940:O2003" ca="1" si="1040">OFFSET($O$4,D1940,0)*J1940</f>
        <v>616676.19230346032</v>
      </c>
      <c r="P1940" s="126">
        <f t="shared" ref="P1940:P2003" ca="1" si="1041">ROUND(IF(O1940&gt;N1940,(O1940-N1940)*$P$2,0),0)</f>
        <v>93242</v>
      </c>
      <c r="Q1940" s="49">
        <f t="shared" si="1035"/>
        <v>1</v>
      </c>
      <c r="R1940" s="49">
        <f t="shared" si="1036"/>
        <v>0</v>
      </c>
      <c r="S1940" s="49">
        <f ca="1">OFFSET(V!$B$7,D1940,Q1940)*H1940</f>
        <v>8539.2200000000012</v>
      </c>
      <c r="T1940" s="49">
        <f ca="1">IF(R1940&gt;0,OFFSET(V!$I$7,D1940,R1940)*IF(R1940=1,H1940-9300,IF(R1940=2,H1940-18000,IF(R1940=3,H1940-45000,0))),0)</f>
        <v>0</v>
      </c>
      <c r="U1940" s="49">
        <f>IF(AND(I1940=1,H1940&gt;20000,H1940&lt;=45000),H1940*V!$G$7,0)+IF(AND(I1940=1,H1940&gt;45000,H1940&lt;=50000),V!$G$7/5000*(50000-H1940)*H1940,0)</f>
        <v>0</v>
      </c>
      <c r="V1940" s="50">
        <f t="shared" ca="1" si="1033"/>
        <v>8539.2200000000012</v>
      </c>
      <c r="W1940" s="51">
        <v>9972.7800000000007</v>
      </c>
      <c r="X1940" s="51">
        <v>0</v>
      </c>
      <c r="Y1940" s="52">
        <v>5905.2</v>
      </c>
      <c r="Z1940" s="52">
        <v>198955.47</v>
      </c>
      <c r="AA1940" s="52">
        <v>168352</v>
      </c>
      <c r="AB1940" s="138">
        <f t="shared" si="1022"/>
        <v>167352</v>
      </c>
      <c r="AC1940" s="52">
        <v>193340.62140967889</v>
      </c>
      <c r="AD1940" s="138">
        <f t="shared" ref="AD1940:AD2003" si="1042">IF(AND(H1940&lt;=$AD$1,I1940=0),0,1)</f>
        <v>0</v>
      </c>
      <c r="AE1940" s="138">
        <f t="shared" ref="AE1940:AE2003" si="1043">IF(AD1940=0,H1940,0)</f>
        <v>2038</v>
      </c>
      <c r="AF1940" s="138">
        <f t="shared" ref="AF1940:AF2003" si="1044">H1940-AE1940</f>
        <v>0</v>
      </c>
      <c r="AG1940" s="138">
        <f t="shared" ref="AG1940:AG2003" si="1045">J1940*AD1940</f>
        <v>0</v>
      </c>
      <c r="AH1940" s="29"/>
      <c r="AI1940" s="29"/>
      <c r="AJ1940" s="15"/>
      <c r="AK1940" s="51">
        <f t="shared" ref="AK1940:AK2003" ca="1" si="1046">OFFSET($AK$4,D1940,0)/OFFSET($J$4,D1940,0)*J1940</f>
        <v>1622600.8675427001</v>
      </c>
      <c r="AL1940" s="15">
        <f t="shared" ref="AL1940:AL2003" ca="1" si="1047">AK1940+P1940+V1940+W1940+X1940</f>
        <v>1734354.8675427001</v>
      </c>
      <c r="AM1940" s="49">
        <f t="shared" ref="AM1940:AM2003" ca="1" si="1048">OFFSET($AM$4,D1940,0)/OFFSET($H$4,D1940,0)*H1940</f>
        <v>8938.5302506511562</v>
      </c>
      <c r="AN1940" s="49">
        <f t="shared" ref="AN1940:AN2003" ca="1" si="1049">OFFSET($AN$4,D1940,0)/OFFSET($Y$4,D1940,0)*Y1940</f>
        <v>2746.4046468289339</v>
      </c>
      <c r="AO1940" s="15"/>
      <c r="AP1940" s="49">
        <f t="shared" ref="AP1940:AP2003" ca="1" si="1050">OFFSET($AP$4,D1940,0)/OFFSET($Z$4,D1940,0)*Z1940</f>
        <v>112505.75908620415</v>
      </c>
      <c r="AQ1940" s="15">
        <f t="shared" si="1023"/>
        <v>193340.62140967889</v>
      </c>
      <c r="AR1940" s="15">
        <f t="shared" si="1024"/>
        <v>0</v>
      </c>
      <c r="AS1940" s="15"/>
      <c r="AT1940" s="15"/>
      <c r="AU1940" s="51">
        <f t="shared" ref="AU1940:AU2003" si="1051">IF(AD1940=0,AB1940*$AU$4,0)</f>
        <v>83676</v>
      </c>
      <c r="AV1940" s="51">
        <f t="shared" ref="AV1940:AV2003" ca="1" si="1052">OFFSET($AV$4,D1940,0)/OFFSET($AE$4,D1940,0)*AE1940</f>
        <v>14343.648993267159</v>
      </c>
      <c r="AW1940" s="51">
        <f t="shared" ca="1" si="1025"/>
        <v>0</v>
      </c>
      <c r="AX1940" s="15">
        <f t="shared" ca="1" si="1026"/>
        <v>17184.786669792433</v>
      </c>
      <c r="AY1940" s="51">
        <f t="shared" ca="1" si="1027"/>
        <v>-1559.6621474178864</v>
      </c>
      <c r="AZ1940" s="52">
        <f t="shared" ref="AZ1940:AZ2003" ca="1" si="1053">OFFSET($AT$4,D1940,0)*$AZ$2/OFFSET($AF$4,D1940,0)*AF1940</f>
        <v>0</v>
      </c>
      <c r="BA1940" s="52">
        <f t="shared" ref="BA1940:BA2003" ca="1" si="1054">OFFSET($AT$4,D1940,0)*$BA$2/OFFSET($AG$4,D1940,0)*AG1940</f>
        <v>0</v>
      </c>
      <c r="BB1940" s="52">
        <f t="shared" si="1028"/>
        <v>0</v>
      </c>
      <c r="BC1940" s="39">
        <f t="shared" si="1029"/>
        <v>0</v>
      </c>
      <c r="BD1940" s="51">
        <f t="shared" ca="1" si="1030"/>
        <v>0</v>
      </c>
      <c r="BE1940" s="15">
        <f t="shared" ca="1" si="1031"/>
        <v>208965.74593205343</v>
      </c>
      <c r="BF1940" s="15">
        <v>-41545.93</v>
      </c>
      <c r="BG1940" s="15">
        <f t="shared" ca="1" si="1032"/>
        <v>1913459.6183722338</v>
      </c>
      <c r="BH1940" s="15"/>
      <c r="BI1940" s="15"/>
    </row>
    <row r="1941" spans="1:61" ht="11.25" x14ac:dyDescent="0.2">
      <c r="A1941" s="20">
        <v>70729</v>
      </c>
      <c r="B1941" s="20"/>
      <c r="C1941" s="20">
        <v>1</v>
      </c>
      <c r="D1941" s="20">
        <f t="shared" si="1034"/>
        <v>7</v>
      </c>
      <c r="E1941" s="47">
        <f t="shared" si="1037"/>
        <v>2</v>
      </c>
      <c r="F1941" s="47">
        <f t="shared" si="1038"/>
        <v>72</v>
      </c>
      <c r="G1941" s="21" t="s">
        <v>2021</v>
      </c>
      <c r="H1941" s="29">
        <v>805</v>
      </c>
      <c r="I1941" s="48"/>
      <c r="J1941" s="29">
        <f t="shared" ref="J1941:J2004" si="1055">IF(AND(I1941=1,H1941&lt;=20000),H1941*2,IF(H1941&lt;=10000,H1941*(1+41/67),IF(H1941&lt;=20000,H1941*(1+2/3),IF(H1941&lt;=50000,H1941*(2),H1941*(2+1/3))))+IF(AND(H1941&gt;9000,H1941&lt;=10000),(H1941-9000)*(110/201),0)+IF(AND(H1941&gt;18000,H1941&lt;=20000),(H1941-18000)*(3+1/3),0)+IF(AND(H1941&gt;45000,H1941&lt;=50000),(H1941-45000)*(3+1/3),0))</f>
        <v>1297.6119402985075</v>
      </c>
      <c r="K1941" s="125">
        <v>34045.100000000006</v>
      </c>
      <c r="L1941" s="125">
        <v>132754.47</v>
      </c>
      <c r="M1941" s="125">
        <v>0</v>
      </c>
      <c r="N1941" s="126">
        <f t="shared" si="1039"/>
        <v>76286.715300000011</v>
      </c>
      <c r="O1941" s="126">
        <f t="shared" ca="1" si="1040"/>
        <v>243584.07007079764</v>
      </c>
      <c r="P1941" s="126">
        <f t="shared" ca="1" si="1041"/>
        <v>50189</v>
      </c>
      <c r="Q1941" s="49">
        <f t="shared" si="1035"/>
        <v>1</v>
      </c>
      <c r="R1941" s="49">
        <f t="shared" si="1036"/>
        <v>0</v>
      </c>
      <c r="S1941" s="49">
        <f ca="1">OFFSET(V!$B$7,D1941,Q1941)*H1941</f>
        <v>3372.9500000000003</v>
      </c>
      <c r="T1941" s="49">
        <f ca="1">IF(R1941&gt;0,OFFSET(V!$I$7,D1941,R1941)*IF(R1941=1,H1941-9300,IF(R1941=2,H1941-18000,IF(R1941=3,H1941-45000,0))),0)</f>
        <v>0</v>
      </c>
      <c r="U1941" s="49">
        <f>IF(AND(I1941=1,H1941&gt;20000,H1941&lt;=45000),H1941*V!$G$7,0)+IF(AND(I1941=1,H1941&gt;45000,H1941&lt;=50000),V!$G$7/5000*(50000-H1941)*H1941,0)</f>
        <v>0</v>
      </c>
      <c r="V1941" s="50">
        <f t="shared" ca="1" si="1033"/>
        <v>3372.9500000000003</v>
      </c>
      <c r="W1941" s="51">
        <v>0</v>
      </c>
      <c r="X1941" s="51">
        <v>0</v>
      </c>
      <c r="Y1941" s="52">
        <v>0</v>
      </c>
      <c r="Z1941" s="52">
        <v>21140.240000000002</v>
      </c>
      <c r="AA1941" s="52">
        <v>22182</v>
      </c>
      <c r="AB1941" s="138">
        <f t="shared" ref="AB1941:AB2004" si="1056">MAX(AA1941-$AB$3,0)</f>
        <v>21182</v>
      </c>
      <c r="AC1941" s="52">
        <v>20543.627869843189</v>
      </c>
      <c r="AD1941" s="138">
        <f t="shared" si="1042"/>
        <v>0</v>
      </c>
      <c r="AE1941" s="138">
        <f t="shared" si="1043"/>
        <v>805</v>
      </c>
      <c r="AF1941" s="138">
        <f t="shared" si="1044"/>
        <v>0</v>
      </c>
      <c r="AG1941" s="138">
        <f t="shared" si="1045"/>
        <v>0</v>
      </c>
      <c r="AH1941" s="29"/>
      <c r="AI1941" s="29"/>
      <c r="AJ1941" s="15"/>
      <c r="AK1941" s="51">
        <f t="shared" ca="1" si="1046"/>
        <v>640919.3809479262</v>
      </c>
      <c r="AL1941" s="15">
        <f t="shared" ca="1" si="1047"/>
        <v>694481.33094792615</v>
      </c>
      <c r="AM1941" s="49">
        <f t="shared" ca="1" si="1048"/>
        <v>3530.675589683111</v>
      </c>
      <c r="AN1941" s="49">
        <f t="shared" ca="1" si="1049"/>
        <v>0</v>
      </c>
      <c r="AO1941" s="15"/>
      <c r="AP1941" s="49">
        <f t="shared" ca="1" si="1050"/>
        <v>11954.427533279364</v>
      </c>
      <c r="AQ1941" s="15">
        <f t="shared" ref="AQ1941:AQ2004" si="1057">IF(AD1941=0,AC1941,0)</f>
        <v>20543.627869843189</v>
      </c>
      <c r="AR1941" s="15">
        <f t="shared" ref="AR1941:AR2004" si="1058">AC1941-AQ1941</f>
        <v>0</v>
      </c>
      <c r="AS1941" s="15"/>
      <c r="AT1941" s="15"/>
      <c r="AU1941" s="51">
        <f t="shared" si="1051"/>
        <v>10591</v>
      </c>
      <c r="AV1941" s="51">
        <f t="shared" ca="1" si="1052"/>
        <v>5665.6709713346727</v>
      </c>
      <c r="AW1941" s="51">
        <f t="shared" ref="AW1941:AW2004" ca="1" si="1059">IF(AD1941=0,MAX(0,AC1941*$AW$1-(AP1941+AU1941+AV1941)),0)</f>
        <v>0</v>
      </c>
      <c r="AX1941" s="15">
        <f t="shared" ref="AX1941:AX2004" ca="1" si="1060">IF(AD1941=0,MAX(0,(AP1941+AU1941+AV1941)-AC1941),0)</f>
        <v>7667.4706347708452</v>
      </c>
      <c r="AY1941" s="51">
        <f t="shared" ref="AY1941:AY2004" ca="1" si="1061">-OFFSET($AW$4,D1941,0)/OFFSET($AX$4,D1941,0)*AX1941</f>
        <v>-695.88665517223581</v>
      </c>
      <c r="AZ1941" s="52">
        <f t="shared" ca="1" si="1053"/>
        <v>0</v>
      </c>
      <c r="BA1941" s="52">
        <f t="shared" ca="1" si="1054"/>
        <v>0</v>
      </c>
      <c r="BB1941" s="52">
        <f t="shared" ref="BB1941:BB2004" si="1062">IF(AD1941=1,MAX(0,AC1941*$BB$1-(AP1941+AZ1941+BA1941)),0)</f>
        <v>0</v>
      </c>
      <c r="BC1941" s="39">
        <f t="shared" ref="BC1941:BC2004" si="1063">IF(AD1941=1,MAX(0,(AP1941+AZ1941+BA1941)-AC1941),0)</f>
        <v>0</v>
      </c>
      <c r="BD1941" s="51">
        <f t="shared" ref="BD1941:BD2004" ca="1" si="1064">-OFFSET($BB$4,D1941,0)/OFFSET($BC$4,D1941,0)*BC1941</f>
        <v>0</v>
      </c>
      <c r="BE1941" s="15">
        <f t="shared" ref="BE1941:BE2004" ca="1" si="1065">AP1941+AU1941+AV1941+AW1941+AY1941+AZ1941+BA1941+BB1941+BD1941</f>
        <v>27515.211849441799</v>
      </c>
      <c r="BF1941" s="15">
        <v>-15387.51</v>
      </c>
      <c r="BG1941" s="15">
        <f t="shared" ref="BG1941:BG2004" ca="1" si="1066">AL1941+AM1941+AN1941+BE1941+BF1941</f>
        <v>710139.70838705101</v>
      </c>
      <c r="BH1941" s="15"/>
      <c r="BI1941" s="15"/>
    </row>
    <row r="1942" spans="1:61" ht="11.25" x14ac:dyDescent="0.2">
      <c r="A1942" s="20">
        <v>70731</v>
      </c>
      <c r="B1942" s="20"/>
      <c r="C1942" s="20">
        <v>1</v>
      </c>
      <c r="D1942" s="20">
        <f t="shared" si="1034"/>
        <v>7</v>
      </c>
      <c r="E1942" s="47">
        <f t="shared" si="1037"/>
        <v>2</v>
      </c>
      <c r="F1942" s="47">
        <f t="shared" si="1038"/>
        <v>72</v>
      </c>
      <c r="G1942" s="21" t="s">
        <v>2022</v>
      </c>
      <c r="H1942" s="29">
        <v>602</v>
      </c>
      <c r="I1942" s="48"/>
      <c r="J1942" s="29">
        <f t="shared" si="1055"/>
        <v>970.38805970149258</v>
      </c>
      <c r="K1942" s="125">
        <v>40960.050000000003</v>
      </c>
      <c r="L1942" s="125">
        <v>26057.94</v>
      </c>
      <c r="M1942" s="125">
        <v>0</v>
      </c>
      <c r="N1942" s="126">
        <f t="shared" si="1039"/>
        <v>39653.832600000002</v>
      </c>
      <c r="O1942" s="126">
        <f t="shared" ca="1" si="1040"/>
        <v>182158.52196598781</v>
      </c>
      <c r="P1942" s="126">
        <f t="shared" ca="1" si="1041"/>
        <v>42751</v>
      </c>
      <c r="Q1942" s="49">
        <f t="shared" si="1035"/>
        <v>1</v>
      </c>
      <c r="R1942" s="49">
        <f t="shared" si="1036"/>
        <v>0</v>
      </c>
      <c r="S1942" s="49">
        <f ca="1">OFFSET(V!$B$7,D1942,Q1942)*H1942</f>
        <v>2522.38</v>
      </c>
      <c r="T1942" s="49">
        <f ca="1">IF(R1942&gt;0,OFFSET(V!$I$7,D1942,R1942)*IF(R1942=1,H1942-9300,IF(R1942=2,H1942-18000,IF(R1942=3,H1942-45000,0))),0)</f>
        <v>0</v>
      </c>
      <c r="U1942" s="49">
        <f>IF(AND(I1942=1,H1942&gt;20000,H1942&lt;=45000),H1942*V!$G$7,0)+IF(AND(I1942=1,H1942&gt;45000,H1942&lt;=50000),V!$G$7/5000*(50000-H1942)*H1942,0)</f>
        <v>0</v>
      </c>
      <c r="V1942" s="50">
        <f t="shared" ca="1" si="1033"/>
        <v>2522.38</v>
      </c>
      <c r="W1942" s="51">
        <v>0</v>
      </c>
      <c r="X1942" s="51">
        <v>0</v>
      </c>
      <c r="Y1942" s="52">
        <v>0</v>
      </c>
      <c r="Z1942" s="52">
        <v>23237.43</v>
      </c>
      <c r="AA1942" s="52">
        <v>30614</v>
      </c>
      <c r="AB1942" s="138">
        <f t="shared" si="1056"/>
        <v>29614</v>
      </c>
      <c r="AC1942" s="52">
        <v>22581.631739825574</v>
      </c>
      <c r="AD1942" s="138">
        <f t="shared" si="1042"/>
        <v>0</v>
      </c>
      <c r="AE1942" s="138">
        <f t="shared" si="1043"/>
        <v>602</v>
      </c>
      <c r="AF1942" s="138">
        <f t="shared" si="1044"/>
        <v>0</v>
      </c>
      <c r="AG1942" s="138">
        <f t="shared" si="1045"/>
        <v>0</v>
      </c>
      <c r="AH1942" s="29"/>
      <c r="AI1942" s="29"/>
      <c r="AJ1942" s="15"/>
      <c r="AK1942" s="51">
        <f t="shared" ca="1" si="1046"/>
        <v>479296.23270888394</v>
      </c>
      <c r="AL1942" s="15">
        <f t="shared" ca="1" si="1047"/>
        <v>524569.61270888394</v>
      </c>
      <c r="AM1942" s="49">
        <f t="shared" ca="1" si="1048"/>
        <v>2640.3313105456309</v>
      </c>
      <c r="AN1942" s="49">
        <f t="shared" ca="1" si="1049"/>
        <v>0</v>
      </c>
      <c r="AO1942" s="15"/>
      <c r="AP1942" s="49">
        <f t="shared" ca="1" si="1050"/>
        <v>13140.350960757867</v>
      </c>
      <c r="AQ1942" s="15">
        <f t="shared" si="1057"/>
        <v>22581.631739825574</v>
      </c>
      <c r="AR1942" s="15">
        <f t="shared" si="1058"/>
        <v>0</v>
      </c>
      <c r="AS1942" s="15"/>
      <c r="AT1942" s="15"/>
      <c r="AU1942" s="51">
        <f t="shared" si="1051"/>
        <v>14807</v>
      </c>
      <c r="AV1942" s="51">
        <f t="shared" ca="1" si="1052"/>
        <v>4236.9365524763643</v>
      </c>
      <c r="AW1942" s="51">
        <f t="shared" ca="1" si="1059"/>
        <v>0</v>
      </c>
      <c r="AX1942" s="15">
        <f t="shared" ca="1" si="1060"/>
        <v>9602.6557734086564</v>
      </c>
      <c r="AY1942" s="51">
        <f t="shared" ca="1" si="1061"/>
        <v>-871.52078243693495</v>
      </c>
      <c r="AZ1942" s="52">
        <f t="shared" ca="1" si="1053"/>
        <v>0</v>
      </c>
      <c r="BA1942" s="52">
        <f t="shared" ca="1" si="1054"/>
        <v>0</v>
      </c>
      <c r="BB1942" s="52">
        <f t="shared" si="1062"/>
        <v>0</v>
      </c>
      <c r="BC1942" s="39">
        <f t="shared" si="1063"/>
        <v>0</v>
      </c>
      <c r="BD1942" s="51">
        <f t="shared" ca="1" si="1064"/>
        <v>0</v>
      </c>
      <c r="BE1942" s="15">
        <f t="shared" ca="1" si="1065"/>
        <v>31312.766730797295</v>
      </c>
      <c r="BF1942" s="15">
        <v>-11565.19</v>
      </c>
      <c r="BG1942" s="15">
        <f t="shared" ca="1" si="1066"/>
        <v>546957.52075022692</v>
      </c>
      <c r="BH1942" s="15"/>
      <c r="BI1942" s="15"/>
    </row>
    <row r="1943" spans="1:61" ht="11.25" x14ac:dyDescent="0.2">
      <c r="A1943" s="20">
        <v>70732</v>
      </c>
      <c r="B1943" s="20"/>
      <c r="C1943" s="20">
        <v>1</v>
      </c>
      <c r="D1943" s="20">
        <f t="shared" si="1034"/>
        <v>7</v>
      </c>
      <c r="E1943" s="47">
        <f t="shared" si="1037"/>
        <v>3</v>
      </c>
      <c r="F1943" s="47">
        <f t="shared" si="1038"/>
        <v>73</v>
      </c>
      <c r="G1943" s="21" t="s">
        <v>2023</v>
      </c>
      <c r="H1943" s="29">
        <v>1410</v>
      </c>
      <c r="I1943" s="48"/>
      <c r="J1943" s="29">
        <f t="shared" si="1055"/>
        <v>2272.8358208955224</v>
      </c>
      <c r="K1943" s="125">
        <v>62702.299999999996</v>
      </c>
      <c r="L1943" s="125">
        <v>68767.850000000006</v>
      </c>
      <c r="M1943" s="125">
        <v>0</v>
      </c>
      <c r="N1943" s="126">
        <f t="shared" si="1039"/>
        <v>71965.117499999993</v>
      </c>
      <c r="O1943" s="126">
        <f t="shared" ca="1" si="1040"/>
        <v>426650.35875754611</v>
      </c>
      <c r="P1943" s="126">
        <f t="shared" ca="1" si="1041"/>
        <v>106406</v>
      </c>
      <c r="Q1943" s="49">
        <f t="shared" si="1035"/>
        <v>1</v>
      </c>
      <c r="R1943" s="49">
        <f t="shared" si="1036"/>
        <v>0</v>
      </c>
      <c r="S1943" s="49">
        <f ca="1">OFFSET(V!$B$7,D1943,Q1943)*H1943</f>
        <v>5907.9000000000005</v>
      </c>
      <c r="T1943" s="49">
        <f ca="1">IF(R1943&gt;0,OFFSET(V!$I$7,D1943,R1943)*IF(R1943=1,H1943-9300,IF(R1943=2,H1943-18000,IF(R1943=3,H1943-45000,0))),0)</f>
        <v>0</v>
      </c>
      <c r="U1943" s="49">
        <f>IF(AND(I1943=1,H1943&gt;20000,H1943&lt;=45000),H1943*V!$G$7,0)+IF(AND(I1943=1,H1943&gt;45000,H1943&lt;=50000),V!$G$7/5000*(50000-H1943)*H1943,0)</f>
        <v>0</v>
      </c>
      <c r="V1943" s="50">
        <f t="shared" ref="V1943:V2006" ca="1" si="1067">SUM(S1943:U1943)</f>
        <v>5907.9000000000005</v>
      </c>
      <c r="W1943" s="51">
        <v>0</v>
      </c>
      <c r="X1943" s="51">
        <v>0</v>
      </c>
      <c r="Y1943" s="52">
        <v>0</v>
      </c>
      <c r="Z1943" s="52">
        <v>44289.15</v>
      </c>
      <c r="AA1943" s="52">
        <v>34562</v>
      </c>
      <c r="AB1943" s="138">
        <f t="shared" si="1056"/>
        <v>33562</v>
      </c>
      <c r="AC1943" s="52">
        <v>43039.237788769919</v>
      </c>
      <c r="AD1943" s="138">
        <f t="shared" si="1042"/>
        <v>0</v>
      </c>
      <c r="AE1943" s="138">
        <f t="shared" si="1043"/>
        <v>1410</v>
      </c>
      <c r="AF1943" s="138">
        <f t="shared" si="1044"/>
        <v>0</v>
      </c>
      <c r="AG1943" s="138">
        <f t="shared" si="1045"/>
        <v>0</v>
      </c>
      <c r="AH1943" s="29"/>
      <c r="AI1943" s="29"/>
      <c r="AJ1943" s="15"/>
      <c r="AK1943" s="51">
        <f t="shared" ca="1" si="1046"/>
        <v>1122604.1330889142</v>
      </c>
      <c r="AL1943" s="15">
        <f t="shared" ca="1" si="1047"/>
        <v>1234918.0330889141</v>
      </c>
      <c r="AM1943" s="49">
        <f t="shared" ca="1" si="1048"/>
        <v>6184.1646974573741</v>
      </c>
      <c r="AN1943" s="49">
        <f t="shared" ca="1" si="1049"/>
        <v>0</v>
      </c>
      <c r="AO1943" s="15"/>
      <c r="AP1943" s="49">
        <f t="shared" ca="1" si="1050"/>
        <v>25044.72201760906</v>
      </c>
      <c r="AQ1943" s="15">
        <f t="shared" si="1057"/>
        <v>43039.237788769919</v>
      </c>
      <c r="AR1943" s="15">
        <f t="shared" si="1058"/>
        <v>0</v>
      </c>
      <c r="AS1943" s="15"/>
      <c r="AT1943" s="15"/>
      <c r="AU1943" s="51">
        <f t="shared" si="1051"/>
        <v>16781</v>
      </c>
      <c r="AV1943" s="51">
        <f t="shared" ca="1" si="1052"/>
        <v>9923.7218255675634</v>
      </c>
      <c r="AW1943" s="51">
        <f t="shared" ca="1" si="1059"/>
        <v>0</v>
      </c>
      <c r="AX1943" s="15">
        <f t="shared" ca="1" si="1060"/>
        <v>8710.2060544067062</v>
      </c>
      <c r="AY1943" s="51">
        <f t="shared" ca="1" si="1061"/>
        <v>-790.52355669611154</v>
      </c>
      <c r="AZ1943" s="52">
        <f t="shared" ca="1" si="1053"/>
        <v>0</v>
      </c>
      <c r="BA1943" s="52">
        <f t="shared" ca="1" si="1054"/>
        <v>0</v>
      </c>
      <c r="BB1943" s="52">
        <f t="shared" si="1062"/>
        <v>0</v>
      </c>
      <c r="BC1943" s="39">
        <f t="shared" si="1063"/>
        <v>0</v>
      </c>
      <c r="BD1943" s="51">
        <f t="shared" ca="1" si="1064"/>
        <v>0</v>
      </c>
      <c r="BE1943" s="15">
        <f t="shared" ca="1" si="1065"/>
        <v>50958.920286480512</v>
      </c>
      <c r="BF1943" s="15">
        <v>-24988.05</v>
      </c>
      <c r="BG1943" s="15">
        <f t="shared" ca="1" si="1066"/>
        <v>1267073.068072852</v>
      </c>
      <c r="BH1943" s="15"/>
      <c r="BI1943" s="15"/>
    </row>
    <row r="1944" spans="1:61" ht="11.25" x14ac:dyDescent="0.2">
      <c r="A1944" s="20">
        <v>70733</v>
      </c>
      <c r="B1944" s="20"/>
      <c r="C1944" s="20">
        <v>1</v>
      </c>
      <c r="D1944" s="20">
        <f t="shared" ref="D1944:D2007" si="1068">INT(A1944/10000)</f>
        <v>7</v>
      </c>
      <c r="E1944" s="47">
        <f t="shared" si="1037"/>
        <v>1</v>
      </c>
      <c r="F1944" s="47">
        <f t="shared" si="1038"/>
        <v>71</v>
      </c>
      <c r="G1944" s="21" t="s">
        <v>2024</v>
      </c>
      <c r="H1944" s="29">
        <v>241</v>
      </c>
      <c r="I1944" s="48"/>
      <c r="J1944" s="29">
        <f t="shared" si="1055"/>
        <v>388.47761194029852</v>
      </c>
      <c r="K1944" s="125">
        <v>7578.95</v>
      </c>
      <c r="L1944" s="125">
        <v>1715.42</v>
      </c>
      <c r="M1944" s="125">
        <v>507</v>
      </c>
      <c r="N1944" s="126">
        <f t="shared" si="1039"/>
        <v>6632.8577999999998</v>
      </c>
      <c r="O1944" s="126">
        <f t="shared" ca="1" si="1040"/>
        <v>72923.92656777917</v>
      </c>
      <c r="P1944" s="126">
        <f t="shared" ca="1" si="1041"/>
        <v>19887</v>
      </c>
      <c r="Q1944" s="49">
        <f t="shared" ref="Q1944:Q2007" si="1069">IF(AND(I1944=1,H1944&lt;=20000),3,IF(H1944&lt;=10000,1,IF(H1944&lt;=20000,2,IF(H1944&lt;=50000,3,4))))</f>
        <v>1</v>
      </c>
      <c r="R1944" s="49">
        <f t="shared" ref="R1944:R2007" si="1070">IF(AND(I1944=1,H1944&lt;=45000),0,IF(AND(H1944&gt;9300,H1944&lt;=10000),1,IF(AND(H1944&gt;18000,H1944&lt;=20000),2,IF(AND(H1944&gt;45000,H1944&lt;=50000),3,0))))</f>
        <v>0</v>
      </c>
      <c r="S1944" s="49">
        <f ca="1">OFFSET(V!$B$7,D1944,Q1944)*H1944</f>
        <v>1009.7900000000001</v>
      </c>
      <c r="T1944" s="49">
        <f ca="1">IF(R1944&gt;0,OFFSET(V!$I$7,D1944,R1944)*IF(R1944=1,H1944-9300,IF(R1944=2,H1944-18000,IF(R1944=3,H1944-45000,0))),0)</f>
        <v>0</v>
      </c>
      <c r="U1944" s="49">
        <f>IF(AND(I1944=1,H1944&gt;20000,H1944&lt;=45000),H1944*V!$G$7,0)+IF(AND(I1944=1,H1944&gt;45000,H1944&lt;=50000),V!$G$7/5000*(50000-H1944)*H1944,0)</f>
        <v>0</v>
      </c>
      <c r="V1944" s="50">
        <f t="shared" ca="1" si="1067"/>
        <v>1009.7900000000001</v>
      </c>
      <c r="W1944" s="51">
        <v>0</v>
      </c>
      <c r="X1944" s="51">
        <v>0</v>
      </c>
      <c r="Y1944" s="52">
        <v>0</v>
      </c>
      <c r="Z1944" s="52">
        <v>11951.12</v>
      </c>
      <c r="AA1944" s="52">
        <v>5259</v>
      </c>
      <c r="AB1944" s="138">
        <f t="shared" si="1056"/>
        <v>4259</v>
      </c>
      <c r="AC1944" s="52">
        <v>11613.839857439667</v>
      </c>
      <c r="AD1944" s="138">
        <f t="shared" si="1042"/>
        <v>0</v>
      </c>
      <c r="AE1944" s="138">
        <f t="shared" si="1043"/>
        <v>241</v>
      </c>
      <c r="AF1944" s="138">
        <f t="shared" si="1044"/>
        <v>0</v>
      </c>
      <c r="AG1944" s="138">
        <f t="shared" si="1045"/>
        <v>0</v>
      </c>
      <c r="AH1944" s="29"/>
      <c r="AI1944" s="29"/>
      <c r="AJ1944" s="15"/>
      <c r="AK1944" s="51">
        <f t="shared" ca="1" si="1046"/>
        <v>191877.7277123605</v>
      </c>
      <c r="AL1944" s="15">
        <f t="shared" ca="1" si="1047"/>
        <v>212774.51771236051</v>
      </c>
      <c r="AM1944" s="49">
        <f t="shared" ca="1" si="1048"/>
        <v>1057.0097107001611</v>
      </c>
      <c r="AN1944" s="49">
        <f t="shared" ca="1" si="1049"/>
        <v>0</v>
      </c>
      <c r="AO1944" s="15"/>
      <c r="AP1944" s="49">
        <f t="shared" ca="1" si="1050"/>
        <v>6758.1445613448886</v>
      </c>
      <c r="AQ1944" s="15">
        <f t="shared" si="1057"/>
        <v>11613.839857439667</v>
      </c>
      <c r="AR1944" s="15">
        <f t="shared" si="1058"/>
        <v>0</v>
      </c>
      <c r="AS1944" s="15"/>
      <c r="AT1944" s="15"/>
      <c r="AU1944" s="51">
        <f t="shared" si="1051"/>
        <v>2129.5</v>
      </c>
      <c r="AV1944" s="51">
        <f t="shared" ca="1" si="1052"/>
        <v>1696.1822411076475</v>
      </c>
      <c r="AW1944" s="51">
        <f t="shared" ca="1" si="1059"/>
        <v>0</v>
      </c>
      <c r="AX1944" s="15">
        <f t="shared" ca="1" si="1060"/>
        <v>0</v>
      </c>
      <c r="AY1944" s="51">
        <f t="shared" ca="1" si="1061"/>
        <v>0</v>
      </c>
      <c r="AZ1944" s="52">
        <f t="shared" ca="1" si="1053"/>
        <v>0</v>
      </c>
      <c r="BA1944" s="52">
        <f t="shared" ca="1" si="1054"/>
        <v>0</v>
      </c>
      <c r="BB1944" s="52">
        <f t="shared" si="1062"/>
        <v>0</v>
      </c>
      <c r="BC1944" s="39">
        <f t="shared" si="1063"/>
        <v>0</v>
      </c>
      <c r="BD1944" s="51">
        <f t="shared" ca="1" si="1064"/>
        <v>0</v>
      </c>
      <c r="BE1944" s="15">
        <f t="shared" ca="1" si="1065"/>
        <v>10583.826802452537</v>
      </c>
      <c r="BF1944" s="15">
        <v>-4412.6400000000003</v>
      </c>
      <c r="BG1944" s="15">
        <f t="shared" ca="1" si="1066"/>
        <v>220002.71422551319</v>
      </c>
      <c r="BH1944" s="15"/>
      <c r="BI1944" s="15"/>
    </row>
    <row r="1945" spans="1:61" ht="11.25" x14ac:dyDescent="0.2">
      <c r="A1945" s="20">
        <v>70734</v>
      </c>
      <c r="B1945" s="20"/>
      <c r="C1945" s="20">
        <v>1</v>
      </c>
      <c r="D1945" s="20">
        <f t="shared" si="1068"/>
        <v>7</v>
      </c>
      <c r="E1945" s="47">
        <f t="shared" si="1037"/>
        <v>3</v>
      </c>
      <c r="F1945" s="47">
        <f t="shared" si="1038"/>
        <v>73</v>
      </c>
      <c r="G1945" s="21" t="s">
        <v>2025</v>
      </c>
      <c r="H1945" s="29">
        <v>2176</v>
      </c>
      <c r="I1945" s="48"/>
      <c r="J1945" s="29">
        <f t="shared" si="1055"/>
        <v>3507.5820895522388</v>
      </c>
      <c r="K1945" s="125">
        <v>80516.95</v>
      </c>
      <c r="L1945" s="125">
        <v>75298.570000000007</v>
      </c>
      <c r="M1945" s="125">
        <v>0</v>
      </c>
      <c r="N1945" s="126">
        <f t="shared" si="1039"/>
        <v>87338.646299999993</v>
      </c>
      <c r="O1945" s="126">
        <f t="shared" ca="1" si="1040"/>
        <v>658433.46145845414</v>
      </c>
      <c r="P1945" s="126">
        <f t="shared" ca="1" si="1041"/>
        <v>171328</v>
      </c>
      <c r="Q1945" s="49">
        <f t="shared" si="1069"/>
        <v>1</v>
      </c>
      <c r="R1945" s="49">
        <f t="shared" si="1070"/>
        <v>0</v>
      </c>
      <c r="S1945" s="49">
        <f ca="1">OFFSET(V!$B$7,D1945,Q1945)*H1945</f>
        <v>9117.44</v>
      </c>
      <c r="T1945" s="49">
        <f ca="1">IF(R1945&gt;0,OFFSET(V!$I$7,D1945,R1945)*IF(R1945=1,H1945-9300,IF(R1945=2,H1945-18000,IF(R1945=3,H1945-45000,0))),0)</f>
        <v>0</v>
      </c>
      <c r="U1945" s="49">
        <f>IF(AND(I1945=1,H1945&gt;20000,H1945&lt;=45000),H1945*V!$G$7,0)+IF(AND(I1945=1,H1945&gt;45000,H1945&lt;=50000),V!$G$7/5000*(50000-H1945)*H1945,0)</f>
        <v>0</v>
      </c>
      <c r="V1945" s="50">
        <f t="shared" ca="1" si="1067"/>
        <v>9117.44</v>
      </c>
      <c r="W1945" s="51">
        <v>10193.120000000001</v>
      </c>
      <c r="X1945" s="51">
        <v>0</v>
      </c>
      <c r="Y1945" s="52">
        <v>0</v>
      </c>
      <c r="Z1945" s="52">
        <v>86773.11</v>
      </c>
      <c r="AA1945" s="52">
        <v>73564</v>
      </c>
      <c r="AB1945" s="138">
        <f t="shared" si="1056"/>
        <v>72564</v>
      </c>
      <c r="AC1945" s="52">
        <v>84324.230990233249</v>
      </c>
      <c r="AD1945" s="138">
        <f t="shared" si="1042"/>
        <v>0</v>
      </c>
      <c r="AE1945" s="138">
        <f t="shared" si="1043"/>
        <v>2176</v>
      </c>
      <c r="AF1945" s="138">
        <f t="shared" si="1044"/>
        <v>0</v>
      </c>
      <c r="AG1945" s="138">
        <f t="shared" si="1045"/>
        <v>0</v>
      </c>
      <c r="AH1945" s="29"/>
      <c r="AI1945" s="29"/>
      <c r="AJ1945" s="15"/>
      <c r="AK1945" s="51">
        <f t="shared" ca="1" si="1046"/>
        <v>1732472.7614194874</v>
      </c>
      <c r="AL1945" s="15">
        <f t="shared" ca="1" si="1047"/>
        <v>1923111.3214194875</v>
      </c>
      <c r="AM1945" s="49">
        <f t="shared" ca="1" si="1048"/>
        <v>9543.7889231682602</v>
      </c>
      <c r="AN1945" s="49">
        <f t="shared" ca="1" si="1049"/>
        <v>0</v>
      </c>
      <c r="AO1945" s="15"/>
      <c r="AP1945" s="49">
        <f t="shared" ca="1" si="1050"/>
        <v>49068.641384027753</v>
      </c>
      <c r="AQ1945" s="15">
        <f t="shared" si="1057"/>
        <v>84324.230990233249</v>
      </c>
      <c r="AR1945" s="15">
        <f t="shared" si="1058"/>
        <v>0</v>
      </c>
      <c r="AS1945" s="15"/>
      <c r="AT1945" s="15"/>
      <c r="AU1945" s="51">
        <f t="shared" si="1051"/>
        <v>36282</v>
      </c>
      <c r="AV1945" s="51">
        <f t="shared" ca="1" si="1052"/>
        <v>15314.90687406739</v>
      </c>
      <c r="AW1945" s="51">
        <f t="shared" ca="1" si="1059"/>
        <v>0</v>
      </c>
      <c r="AX1945" s="15">
        <f t="shared" ca="1" si="1060"/>
        <v>16341.317267861887</v>
      </c>
      <c r="AY1945" s="51">
        <f t="shared" ca="1" si="1061"/>
        <v>-1483.110292339655</v>
      </c>
      <c r="AZ1945" s="52">
        <f t="shared" ca="1" si="1053"/>
        <v>0</v>
      </c>
      <c r="BA1945" s="52">
        <f t="shared" ca="1" si="1054"/>
        <v>0</v>
      </c>
      <c r="BB1945" s="52">
        <f t="shared" si="1062"/>
        <v>0</v>
      </c>
      <c r="BC1945" s="39">
        <f t="shared" si="1063"/>
        <v>0</v>
      </c>
      <c r="BD1945" s="51">
        <f t="shared" ca="1" si="1064"/>
        <v>0</v>
      </c>
      <c r="BE1945" s="15">
        <f t="shared" ca="1" si="1065"/>
        <v>99182.437965755482</v>
      </c>
      <c r="BF1945" s="15">
        <v>-39134.160000000003</v>
      </c>
      <c r="BG1945" s="15">
        <f t="shared" ca="1" si="1066"/>
        <v>1992703.3883084115</v>
      </c>
      <c r="BH1945" s="15"/>
      <c r="BI1945" s="15"/>
    </row>
    <row r="1946" spans="1:61" ht="11.25" x14ac:dyDescent="0.2">
      <c r="A1946" s="20">
        <v>70735</v>
      </c>
      <c r="B1946" s="20"/>
      <c r="C1946" s="20">
        <v>1</v>
      </c>
      <c r="D1946" s="20">
        <f t="shared" si="1068"/>
        <v>7</v>
      </c>
      <c r="E1946" s="47">
        <f t="shared" si="1037"/>
        <v>3</v>
      </c>
      <c r="F1946" s="47">
        <f t="shared" si="1038"/>
        <v>73</v>
      </c>
      <c r="G1946" s="21" t="s">
        <v>2026</v>
      </c>
      <c r="H1946" s="29">
        <v>1029</v>
      </c>
      <c r="I1946" s="48"/>
      <c r="J1946" s="29">
        <f t="shared" si="1055"/>
        <v>1658.686567164179</v>
      </c>
      <c r="K1946" s="125">
        <v>63938.450000000004</v>
      </c>
      <c r="L1946" s="125">
        <v>512317.89</v>
      </c>
      <c r="M1946" s="125">
        <v>0</v>
      </c>
      <c r="N1946" s="126">
        <f t="shared" si="1039"/>
        <v>245839.66110000003</v>
      </c>
      <c r="O1946" s="126">
        <f t="shared" ca="1" si="1040"/>
        <v>311363.98522093258</v>
      </c>
      <c r="P1946" s="126">
        <f t="shared" ca="1" si="1041"/>
        <v>19657</v>
      </c>
      <c r="Q1946" s="49">
        <f t="shared" si="1069"/>
        <v>1</v>
      </c>
      <c r="R1946" s="49">
        <f t="shared" si="1070"/>
        <v>0</v>
      </c>
      <c r="S1946" s="49">
        <f ca="1">OFFSET(V!$B$7,D1946,Q1946)*H1946</f>
        <v>4311.51</v>
      </c>
      <c r="T1946" s="49">
        <f ca="1">IF(R1946&gt;0,OFFSET(V!$I$7,D1946,R1946)*IF(R1946=1,H1946-9300,IF(R1946=2,H1946-18000,IF(R1946=3,H1946-45000,0))),0)</f>
        <v>0</v>
      </c>
      <c r="U1946" s="49">
        <f>IF(AND(I1946=1,H1946&gt;20000,H1946&lt;=45000),H1946*V!$G$7,0)+IF(AND(I1946=1,H1946&gt;45000,H1946&lt;=50000),V!$G$7/5000*(50000-H1946)*H1946,0)</f>
        <v>0</v>
      </c>
      <c r="V1946" s="50">
        <f t="shared" ca="1" si="1067"/>
        <v>4311.51</v>
      </c>
      <c r="W1946" s="51">
        <v>0</v>
      </c>
      <c r="X1946" s="51">
        <v>0</v>
      </c>
      <c r="Y1946" s="52">
        <v>0</v>
      </c>
      <c r="Z1946" s="52">
        <v>32462.59</v>
      </c>
      <c r="AA1946" s="52">
        <v>42261</v>
      </c>
      <c r="AB1946" s="138">
        <f t="shared" si="1056"/>
        <v>41261</v>
      </c>
      <c r="AC1946" s="52">
        <v>31546.442644515519</v>
      </c>
      <c r="AD1946" s="138">
        <f t="shared" si="1042"/>
        <v>0</v>
      </c>
      <c r="AE1946" s="138">
        <f t="shared" si="1043"/>
        <v>1029</v>
      </c>
      <c r="AF1946" s="138">
        <f t="shared" si="1044"/>
        <v>0</v>
      </c>
      <c r="AG1946" s="138">
        <f t="shared" si="1045"/>
        <v>0</v>
      </c>
      <c r="AH1946" s="29"/>
      <c r="AI1946" s="29"/>
      <c r="AJ1946" s="15"/>
      <c r="AK1946" s="51">
        <f t="shared" ca="1" si="1046"/>
        <v>819262.16521169688</v>
      </c>
      <c r="AL1946" s="15">
        <f t="shared" ca="1" si="1047"/>
        <v>843230.67521169689</v>
      </c>
      <c r="AM1946" s="49">
        <f t="shared" ca="1" si="1048"/>
        <v>4513.1244494210196</v>
      </c>
      <c r="AN1946" s="49">
        <f t="shared" ca="1" si="1049"/>
        <v>0</v>
      </c>
      <c r="AO1946" s="15"/>
      <c r="AP1946" s="49">
        <f t="shared" ca="1" si="1050"/>
        <v>18357.013907957495</v>
      </c>
      <c r="AQ1946" s="15">
        <f t="shared" si="1057"/>
        <v>31546.442644515519</v>
      </c>
      <c r="AR1946" s="15">
        <f t="shared" si="1058"/>
        <v>0</v>
      </c>
      <c r="AS1946" s="15"/>
      <c r="AT1946" s="15"/>
      <c r="AU1946" s="51">
        <f t="shared" si="1051"/>
        <v>20630.5</v>
      </c>
      <c r="AV1946" s="51">
        <f t="shared" ca="1" si="1052"/>
        <v>7242.2055024886695</v>
      </c>
      <c r="AW1946" s="51">
        <f t="shared" ca="1" si="1059"/>
        <v>0</v>
      </c>
      <c r="AX1946" s="15">
        <f t="shared" ca="1" si="1060"/>
        <v>14683.276765930648</v>
      </c>
      <c r="AY1946" s="51">
        <f t="shared" ca="1" si="1061"/>
        <v>-1332.6293431467523</v>
      </c>
      <c r="AZ1946" s="52">
        <f t="shared" ca="1" si="1053"/>
        <v>0</v>
      </c>
      <c r="BA1946" s="52">
        <f t="shared" ca="1" si="1054"/>
        <v>0</v>
      </c>
      <c r="BB1946" s="52">
        <f t="shared" si="1062"/>
        <v>0</v>
      </c>
      <c r="BC1946" s="39">
        <f t="shared" si="1063"/>
        <v>0</v>
      </c>
      <c r="BD1946" s="51">
        <f t="shared" ca="1" si="1064"/>
        <v>0</v>
      </c>
      <c r="BE1946" s="15">
        <f t="shared" ca="1" si="1065"/>
        <v>44897.090067299418</v>
      </c>
      <c r="BF1946" s="15">
        <v>-20862.919999999998</v>
      </c>
      <c r="BG1946" s="15">
        <f t="shared" ca="1" si="1066"/>
        <v>871777.96972841735</v>
      </c>
      <c r="BH1946" s="15"/>
      <c r="BI1946" s="15"/>
    </row>
    <row r="1947" spans="1:61" ht="11.25" x14ac:dyDescent="0.2">
      <c r="A1947" s="20">
        <v>70801</v>
      </c>
      <c r="B1947" s="20"/>
      <c r="C1947" s="20">
        <v>1</v>
      </c>
      <c r="D1947" s="20">
        <f t="shared" si="1068"/>
        <v>7</v>
      </c>
      <c r="E1947" s="47">
        <f t="shared" si="1037"/>
        <v>2</v>
      </c>
      <c r="F1947" s="47">
        <f t="shared" si="1038"/>
        <v>72</v>
      </c>
      <c r="G1947" s="21" t="s">
        <v>2027</v>
      </c>
      <c r="H1947" s="29">
        <v>664</v>
      </c>
      <c r="I1947" s="48"/>
      <c r="J1947" s="29">
        <f t="shared" si="1055"/>
        <v>1070.3283582089553</v>
      </c>
      <c r="K1947" s="125">
        <v>67790</v>
      </c>
      <c r="L1947" s="125">
        <v>55857.38</v>
      </c>
      <c r="M1947" s="125">
        <v>0</v>
      </c>
      <c r="N1947" s="126">
        <f t="shared" si="1039"/>
        <v>70593.178199999995</v>
      </c>
      <c r="O1947" s="126">
        <f t="shared" ca="1" si="1040"/>
        <v>200919.034195043</v>
      </c>
      <c r="P1947" s="126">
        <f t="shared" ca="1" si="1041"/>
        <v>39098</v>
      </c>
      <c r="Q1947" s="49">
        <f t="shared" si="1069"/>
        <v>1</v>
      </c>
      <c r="R1947" s="49">
        <f t="shared" si="1070"/>
        <v>0</v>
      </c>
      <c r="S1947" s="49">
        <f ca="1">OFFSET(V!$B$7,D1947,Q1947)*H1947</f>
        <v>2782.1600000000003</v>
      </c>
      <c r="T1947" s="49">
        <f ca="1">IF(R1947&gt;0,OFFSET(V!$I$7,D1947,R1947)*IF(R1947=1,H1947-9300,IF(R1947=2,H1947-18000,IF(R1947=3,H1947-45000,0))),0)</f>
        <v>0</v>
      </c>
      <c r="U1947" s="49">
        <f>IF(AND(I1947=1,H1947&gt;20000,H1947&lt;=45000),H1947*V!$G$7,0)+IF(AND(I1947=1,H1947&gt;45000,H1947&lt;=50000),V!$G$7/5000*(50000-H1947)*H1947,0)</f>
        <v>0</v>
      </c>
      <c r="V1947" s="50">
        <f t="shared" ca="1" si="1067"/>
        <v>2782.1600000000003</v>
      </c>
      <c r="W1947" s="51">
        <v>0</v>
      </c>
      <c r="X1947" s="51">
        <v>0</v>
      </c>
      <c r="Y1947" s="52">
        <v>0</v>
      </c>
      <c r="Z1947" s="52">
        <v>82567.31</v>
      </c>
      <c r="AA1947" s="52">
        <v>109980</v>
      </c>
      <c r="AB1947" s="138">
        <f t="shared" si="1056"/>
        <v>108980</v>
      </c>
      <c r="AC1947" s="52">
        <v>80237.125541336427</v>
      </c>
      <c r="AD1947" s="138">
        <f t="shared" si="1042"/>
        <v>0</v>
      </c>
      <c r="AE1947" s="138">
        <f t="shared" si="1043"/>
        <v>664</v>
      </c>
      <c r="AF1947" s="138">
        <f t="shared" si="1044"/>
        <v>0</v>
      </c>
      <c r="AG1947" s="138">
        <f t="shared" si="1045"/>
        <v>0</v>
      </c>
      <c r="AH1947" s="29"/>
      <c r="AI1947" s="29"/>
      <c r="AJ1947" s="15"/>
      <c r="AK1947" s="51">
        <f t="shared" ca="1" si="1046"/>
        <v>528658.96763903473</v>
      </c>
      <c r="AL1947" s="15">
        <f t="shared" ca="1" si="1047"/>
        <v>570539.12763903476</v>
      </c>
      <c r="AM1947" s="49">
        <f t="shared" ca="1" si="1048"/>
        <v>2912.2591199373733</v>
      </c>
      <c r="AN1947" s="49">
        <f t="shared" ca="1" si="1049"/>
        <v>0</v>
      </c>
      <c r="AO1947" s="15"/>
      <c r="AP1947" s="49">
        <f t="shared" ca="1" si="1050"/>
        <v>46690.336723367967</v>
      </c>
      <c r="AQ1947" s="15">
        <f t="shared" si="1057"/>
        <v>80237.125541336427</v>
      </c>
      <c r="AR1947" s="15">
        <f t="shared" si="1058"/>
        <v>0</v>
      </c>
      <c r="AS1947" s="15"/>
      <c r="AT1947" s="15"/>
      <c r="AU1947" s="51">
        <f t="shared" si="1051"/>
        <v>54490</v>
      </c>
      <c r="AV1947" s="51">
        <f t="shared" ca="1" si="1052"/>
        <v>4673.2987887779163</v>
      </c>
      <c r="AW1947" s="51">
        <f t="shared" ca="1" si="1059"/>
        <v>0</v>
      </c>
      <c r="AX1947" s="15">
        <f t="shared" ca="1" si="1060"/>
        <v>25616.509970809464</v>
      </c>
      <c r="AY1947" s="51">
        <f t="shared" ca="1" si="1061"/>
        <v>-2324.9110808372325</v>
      </c>
      <c r="AZ1947" s="52">
        <f t="shared" ca="1" si="1053"/>
        <v>0</v>
      </c>
      <c r="BA1947" s="52">
        <f t="shared" ca="1" si="1054"/>
        <v>0</v>
      </c>
      <c r="BB1947" s="52">
        <f t="shared" si="1062"/>
        <v>0</v>
      </c>
      <c r="BC1947" s="39">
        <f t="shared" si="1063"/>
        <v>0</v>
      </c>
      <c r="BD1947" s="51">
        <f t="shared" ca="1" si="1064"/>
        <v>0</v>
      </c>
      <c r="BE1947" s="15">
        <f t="shared" ca="1" si="1065"/>
        <v>103528.72443130866</v>
      </c>
      <c r="BF1947" s="15">
        <v>-7412.32</v>
      </c>
      <c r="BG1947" s="15">
        <f t="shared" ca="1" si="1066"/>
        <v>669567.79119028093</v>
      </c>
      <c r="BH1947" s="15"/>
      <c r="BI1947" s="15"/>
    </row>
    <row r="1948" spans="1:61" ht="11.25" x14ac:dyDescent="0.2">
      <c r="A1948" s="20">
        <v>70802</v>
      </c>
      <c r="B1948" s="20"/>
      <c r="C1948" s="20">
        <v>1</v>
      </c>
      <c r="D1948" s="20">
        <f t="shared" si="1068"/>
        <v>7</v>
      </c>
      <c r="E1948" s="47">
        <f t="shared" si="1037"/>
        <v>2</v>
      </c>
      <c r="F1948" s="47">
        <f t="shared" si="1038"/>
        <v>72</v>
      </c>
      <c r="G1948" s="21" t="s">
        <v>2028</v>
      </c>
      <c r="H1948" s="29">
        <v>560</v>
      </c>
      <c r="I1948" s="48"/>
      <c r="J1948" s="29">
        <f t="shared" si="1055"/>
        <v>902.68656716417911</v>
      </c>
      <c r="K1948" s="125">
        <v>130417.70000000001</v>
      </c>
      <c r="L1948" s="125">
        <v>152765.26</v>
      </c>
      <c r="M1948" s="125">
        <v>0</v>
      </c>
      <c r="N1948" s="126">
        <f t="shared" si="1039"/>
        <v>153479.19540000003</v>
      </c>
      <c r="O1948" s="126">
        <f t="shared" ca="1" si="1040"/>
        <v>169449.78787533747</v>
      </c>
      <c r="P1948" s="126">
        <f t="shared" ca="1" si="1041"/>
        <v>4791</v>
      </c>
      <c r="Q1948" s="49">
        <f t="shared" si="1069"/>
        <v>1</v>
      </c>
      <c r="R1948" s="49">
        <f t="shared" si="1070"/>
        <v>0</v>
      </c>
      <c r="S1948" s="49">
        <f ca="1">OFFSET(V!$B$7,D1948,Q1948)*H1948</f>
        <v>2346.4</v>
      </c>
      <c r="T1948" s="49">
        <f ca="1">IF(R1948&gt;0,OFFSET(V!$I$7,D1948,R1948)*IF(R1948=1,H1948-9300,IF(R1948=2,H1948-18000,IF(R1948=3,H1948-45000,0))),0)</f>
        <v>0</v>
      </c>
      <c r="U1948" s="49">
        <f>IF(AND(I1948=1,H1948&gt;20000,H1948&lt;=45000),H1948*V!$G$7,0)+IF(AND(I1948=1,H1948&gt;45000,H1948&lt;=50000),V!$G$7/5000*(50000-H1948)*H1948,0)</f>
        <v>0</v>
      </c>
      <c r="V1948" s="50">
        <f t="shared" ca="1" si="1067"/>
        <v>2346.4</v>
      </c>
      <c r="W1948" s="51">
        <v>0</v>
      </c>
      <c r="X1948" s="51">
        <v>0</v>
      </c>
      <c r="Y1948" s="52">
        <v>0</v>
      </c>
      <c r="Z1948" s="52">
        <v>183206.11</v>
      </c>
      <c r="AA1948" s="52">
        <v>236681</v>
      </c>
      <c r="AB1948" s="138">
        <f t="shared" si="1056"/>
        <v>235681</v>
      </c>
      <c r="AC1948" s="52">
        <v>178035.7340939155</v>
      </c>
      <c r="AD1948" s="138">
        <f t="shared" si="1042"/>
        <v>0</v>
      </c>
      <c r="AE1948" s="138">
        <f t="shared" si="1043"/>
        <v>560</v>
      </c>
      <c r="AF1948" s="138">
        <f t="shared" si="1044"/>
        <v>0</v>
      </c>
      <c r="AG1948" s="138">
        <f t="shared" si="1045"/>
        <v>0</v>
      </c>
      <c r="AH1948" s="29"/>
      <c r="AI1948" s="29"/>
      <c r="AJ1948" s="15"/>
      <c r="AK1948" s="51">
        <f t="shared" ca="1" si="1046"/>
        <v>445856.96065942687</v>
      </c>
      <c r="AL1948" s="15">
        <f t="shared" ca="1" si="1047"/>
        <v>452994.36065942689</v>
      </c>
      <c r="AM1948" s="49">
        <f t="shared" ca="1" si="1048"/>
        <v>2456.1221493447729</v>
      </c>
      <c r="AN1948" s="49">
        <f t="shared" ca="1" si="1049"/>
        <v>0</v>
      </c>
      <c r="AO1948" s="15"/>
      <c r="AP1948" s="49">
        <f t="shared" ca="1" si="1050"/>
        <v>103599.77775318576</v>
      </c>
      <c r="AQ1948" s="15">
        <f t="shared" si="1057"/>
        <v>178035.7340939155</v>
      </c>
      <c r="AR1948" s="15">
        <f t="shared" si="1058"/>
        <v>0</v>
      </c>
      <c r="AS1948" s="15"/>
      <c r="AT1948" s="15"/>
      <c r="AU1948" s="51">
        <f t="shared" si="1051"/>
        <v>117840.5</v>
      </c>
      <c r="AV1948" s="51">
        <f t="shared" ca="1" si="1052"/>
        <v>3941.3363278849902</v>
      </c>
      <c r="AW1948" s="51">
        <f t="shared" ca="1" si="1059"/>
        <v>0</v>
      </c>
      <c r="AX1948" s="15">
        <f t="shared" ca="1" si="1060"/>
        <v>47345.879987155262</v>
      </c>
      <c r="AY1948" s="51">
        <f t="shared" ca="1" si="1061"/>
        <v>-4297.0319196315068</v>
      </c>
      <c r="AZ1948" s="52">
        <f t="shared" ca="1" si="1053"/>
        <v>0</v>
      </c>
      <c r="BA1948" s="52">
        <f t="shared" ca="1" si="1054"/>
        <v>0</v>
      </c>
      <c r="BB1948" s="52">
        <f t="shared" si="1062"/>
        <v>0</v>
      </c>
      <c r="BC1948" s="39">
        <f t="shared" si="1063"/>
        <v>0</v>
      </c>
      <c r="BD1948" s="51">
        <f t="shared" ca="1" si="1064"/>
        <v>0</v>
      </c>
      <c r="BE1948" s="15">
        <f t="shared" ca="1" si="1065"/>
        <v>221084.58216143926</v>
      </c>
      <c r="BF1948" s="15">
        <v>-7681.77</v>
      </c>
      <c r="BG1948" s="15">
        <f t="shared" ca="1" si="1066"/>
        <v>668853.29497021087</v>
      </c>
      <c r="BH1948" s="15"/>
      <c r="BI1948" s="15"/>
    </row>
    <row r="1949" spans="1:61" ht="11.25" x14ac:dyDescent="0.2">
      <c r="A1949" s="20">
        <v>70803</v>
      </c>
      <c r="B1949" s="20"/>
      <c r="C1949" s="20">
        <v>1</v>
      </c>
      <c r="D1949" s="20">
        <f t="shared" si="1068"/>
        <v>7</v>
      </c>
      <c r="E1949" s="47">
        <f t="shared" si="1037"/>
        <v>2</v>
      </c>
      <c r="F1949" s="47">
        <f t="shared" si="1038"/>
        <v>72</v>
      </c>
      <c r="G1949" s="21" t="s">
        <v>2029</v>
      </c>
      <c r="H1949" s="29">
        <v>632</v>
      </c>
      <c r="I1949" s="48"/>
      <c r="J1949" s="29">
        <f t="shared" si="1055"/>
        <v>1018.7462686567164</v>
      </c>
      <c r="K1949" s="125">
        <v>53807.45</v>
      </c>
      <c r="L1949" s="125">
        <v>99553.47</v>
      </c>
      <c r="M1949" s="125">
        <v>0</v>
      </c>
      <c r="N1949" s="126">
        <f t="shared" si="1039"/>
        <v>77567.217299999989</v>
      </c>
      <c r="O1949" s="126">
        <f t="shared" ca="1" si="1040"/>
        <v>191236.18917359516</v>
      </c>
      <c r="P1949" s="126">
        <f t="shared" ca="1" si="1041"/>
        <v>34101</v>
      </c>
      <c r="Q1949" s="49">
        <f t="shared" si="1069"/>
        <v>1</v>
      </c>
      <c r="R1949" s="49">
        <f t="shared" si="1070"/>
        <v>0</v>
      </c>
      <c r="S1949" s="49">
        <f ca="1">OFFSET(V!$B$7,D1949,Q1949)*H1949</f>
        <v>2648.0800000000004</v>
      </c>
      <c r="T1949" s="49">
        <f ca="1">IF(R1949&gt;0,OFFSET(V!$I$7,D1949,R1949)*IF(R1949=1,H1949-9300,IF(R1949=2,H1949-18000,IF(R1949=3,H1949-45000,0))),0)</f>
        <v>0</v>
      </c>
      <c r="U1949" s="49">
        <f>IF(AND(I1949=1,H1949&gt;20000,H1949&lt;=45000),H1949*V!$G$7,0)+IF(AND(I1949=1,H1949&gt;45000,H1949&lt;=50000),V!$G$7/5000*(50000-H1949)*H1949,0)</f>
        <v>0</v>
      </c>
      <c r="V1949" s="50">
        <f t="shared" ca="1" si="1067"/>
        <v>2648.0800000000004</v>
      </c>
      <c r="W1949" s="51">
        <v>0</v>
      </c>
      <c r="X1949" s="51">
        <v>0</v>
      </c>
      <c r="Y1949" s="52">
        <v>0</v>
      </c>
      <c r="Z1949" s="52">
        <v>56083.88</v>
      </c>
      <c r="AA1949" s="52">
        <v>124783</v>
      </c>
      <c r="AB1949" s="138">
        <f t="shared" si="1056"/>
        <v>123783</v>
      </c>
      <c r="AC1949" s="52">
        <v>54501.101227655927</v>
      </c>
      <c r="AD1949" s="138">
        <f t="shared" si="1042"/>
        <v>0</v>
      </c>
      <c r="AE1949" s="138">
        <f t="shared" si="1043"/>
        <v>632</v>
      </c>
      <c r="AF1949" s="138">
        <f t="shared" si="1044"/>
        <v>0</v>
      </c>
      <c r="AG1949" s="138">
        <f t="shared" si="1045"/>
        <v>0</v>
      </c>
      <c r="AH1949" s="29"/>
      <c r="AI1949" s="29"/>
      <c r="AJ1949" s="15"/>
      <c r="AK1949" s="51">
        <f t="shared" ca="1" si="1046"/>
        <v>503181.42702992464</v>
      </c>
      <c r="AL1949" s="15">
        <f t="shared" ca="1" si="1047"/>
        <v>539930.50702992466</v>
      </c>
      <c r="AM1949" s="49">
        <f t="shared" ca="1" si="1048"/>
        <v>2771.9092828319581</v>
      </c>
      <c r="AN1949" s="49">
        <f t="shared" ca="1" si="1049"/>
        <v>0</v>
      </c>
      <c r="AO1949" s="15"/>
      <c r="AP1949" s="49">
        <f t="shared" ca="1" si="1050"/>
        <v>31714.430831680991</v>
      </c>
      <c r="AQ1949" s="15">
        <f t="shared" si="1057"/>
        <v>54501.101227655927</v>
      </c>
      <c r="AR1949" s="15">
        <f t="shared" si="1058"/>
        <v>0</v>
      </c>
      <c r="AS1949" s="15"/>
      <c r="AT1949" s="15"/>
      <c r="AU1949" s="51">
        <f t="shared" si="1051"/>
        <v>61891.5</v>
      </c>
      <c r="AV1949" s="51">
        <f t="shared" ca="1" si="1052"/>
        <v>4448.079570041632</v>
      </c>
      <c r="AW1949" s="51">
        <f t="shared" ca="1" si="1059"/>
        <v>0</v>
      </c>
      <c r="AX1949" s="15">
        <f t="shared" ca="1" si="1060"/>
        <v>43552.909174066699</v>
      </c>
      <c r="AY1949" s="51">
        <f t="shared" ca="1" si="1061"/>
        <v>-3952.7883094484469</v>
      </c>
      <c r="AZ1949" s="52">
        <f t="shared" ca="1" si="1053"/>
        <v>0</v>
      </c>
      <c r="BA1949" s="52">
        <f t="shared" ca="1" si="1054"/>
        <v>0</v>
      </c>
      <c r="BB1949" s="52">
        <f t="shared" si="1062"/>
        <v>0</v>
      </c>
      <c r="BC1949" s="39">
        <f t="shared" si="1063"/>
        <v>0</v>
      </c>
      <c r="BD1949" s="51">
        <f t="shared" ca="1" si="1064"/>
        <v>0</v>
      </c>
      <c r="BE1949" s="15">
        <f t="shared" ca="1" si="1065"/>
        <v>94101.222092274184</v>
      </c>
      <c r="BF1949" s="15">
        <v>-6833.63</v>
      </c>
      <c r="BG1949" s="15">
        <f t="shared" ca="1" si="1066"/>
        <v>629970.00840503082</v>
      </c>
      <c r="BH1949" s="15"/>
      <c r="BI1949" s="15"/>
    </row>
    <row r="1950" spans="1:61" ht="11.25" x14ac:dyDescent="0.2">
      <c r="A1950" s="20">
        <v>70804</v>
      </c>
      <c r="B1950" s="20"/>
      <c r="C1950" s="20">
        <v>1</v>
      </c>
      <c r="D1950" s="20">
        <f t="shared" si="1068"/>
        <v>7</v>
      </c>
      <c r="E1950" s="47">
        <f t="shared" si="1037"/>
        <v>2</v>
      </c>
      <c r="F1950" s="47">
        <f t="shared" si="1038"/>
        <v>72</v>
      </c>
      <c r="G1950" s="21" t="s">
        <v>2030</v>
      </c>
      <c r="H1950" s="29">
        <v>752</v>
      </c>
      <c r="I1950" s="48"/>
      <c r="J1950" s="29">
        <f t="shared" si="1055"/>
        <v>1212.1791044776119</v>
      </c>
      <c r="K1950" s="125">
        <v>63642</v>
      </c>
      <c r="L1950" s="125">
        <v>45213.23</v>
      </c>
      <c r="M1950" s="125">
        <v>0</v>
      </c>
      <c r="N1950" s="126">
        <f t="shared" si="1039"/>
        <v>63455.399699999994</v>
      </c>
      <c r="O1950" s="126">
        <f t="shared" ca="1" si="1040"/>
        <v>227546.8580040246</v>
      </c>
      <c r="P1950" s="126">
        <f t="shared" ca="1" si="1041"/>
        <v>49227</v>
      </c>
      <c r="Q1950" s="49">
        <f t="shared" si="1069"/>
        <v>1</v>
      </c>
      <c r="R1950" s="49">
        <f t="shared" si="1070"/>
        <v>0</v>
      </c>
      <c r="S1950" s="49">
        <f ca="1">OFFSET(V!$B$7,D1950,Q1950)*H1950</f>
        <v>3150.88</v>
      </c>
      <c r="T1950" s="49">
        <f ca="1">IF(R1950&gt;0,OFFSET(V!$I$7,D1950,R1950)*IF(R1950=1,H1950-9300,IF(R1950=2,H1950-18000,IF(R1950=3,H1950-45000,0))),0)</f>
        <v>0</v>
      </c>
      <c r="U1950" s="49">
        <f>IF(AND(I1950=1,H1950&gt;20000,H1950&lt;=45000),H1950*V!$G$7,0)+IF(AND(I1950=1,H1950&gt;45000,H1950&lt;=50000),V!$G$7/5000*(50000-H1950)*H1950,0)</f>
        <v>0</v>
      </c>
      <c r="V1950" s="50">
        <f t="shared" ca="1" si="1067"/>
        <v>3150.88</v>
      </c>
      <c r="W1950" s="51">
        <v>0</v>
      </c>
      <c r="X1950" s="51">
        <v>0</v>
      </c>
      <c r="Y1950" s="52">
        <v>0</v>
      </c>
      <c r="Z1950" s="52">
        <v>64930.85</v>
      </c>
      <c r="AA1950" s="52">
        <v>78713</v>
      </c>
      <c r="AB1950" s="138">
        <f t="shared" si="1056"/>
        <v>77713</v>
      </c>
      <c r="AC1950" s="52">
        <v>63098.395272362446</v>
      </c>
      <c r="AD1950" s="138">
        <f t="shared" si="1042"/>
        <v>0</v>
      </c>
      <c r="AE1950" s="138">
        <f t="shared" si="1043"/>
        <v>752</v>
      </c>
      <c r="AF1950" s="138">
        <f t="shared" si="1044"/>
        <v>0</v>
      </c>
      <c r="AG1950" s="138">
        <f t="shared" si="1045"/>
        <v>0</v>
      </c>
      <c r="AH1950" s="29"/>
      <c r="AI1950" s="29"/>
      <c r="AJ1950" s="15"/>
      <c r="AK1950" s="51">
        <f t="shared" ca="1" si="1046"/>
        <v>598722.20431408752</v>
      </c>
      <c r="AL1950" s="15">
        <f t="shared" ca="1" si="1047"/>
        <v>651100.08431408752</v>
      </c>
      <c r="AM1950" s="49">
        <f t="shared" ca="1" si="1048"/>
        <v>3298.2211719772663</v>
      </c>
      <c r="AN1950" s="49">
        <f t="shared" ca="1" si="1049"/>
        <v>0</v>
      </c>
      <c r="AO1950" s="15"/>
      <c r="AP1950" s="49">
        <f t="shared" ca="1" si="1050"/>
        <v>36717.234099481953</v>
      </c>
      <c r="AQ1950" s="15">
        <f t="shared" si="1057"/>
        <v>63098.395272362446</v>
      </c>
      <c r="AR1950" s="15">
        <f t="shared" si="1058"/>
        <v>0</v>
      </c>
      <c r="AS1950" s="15"/>
      <c r="AT1950" s="15"/>
      <c r="AU1950" s="51">
        <f t="shared" si="1051"/>
        <v>38856.5</v>
      </c>
      <c r="AV1950" s="51">
        <f t="shared" ca="1" si="1052"/>
        <v>5292.6516403027008</v>
      </c>
      <c r="AW1950" s="51">
        <f t="shared" ca="1" si="1059"/>
        <v>0</v>
      </c>
      <c r="AX1950" s="15">
        <f t="shared" ca="1" si="1060"/>
        <v>17767.990467422213</v>
      </c>
      <c r="AY1950" s="51">
        <f t="shared" ca="1" si="1061"/>
        <v>-1612.5927368323266</v>
      </c>
      <c r="AZ1950" s="52">
        <f t="shared" ca="1" si="1053"/>
        <v>0</v>
      </c>
      <c r="BA1950" s="52">
        <f t="shared" ca="1" si="1054"/>
        <v>0</v>
      </c>
      <c r="BB1950" s="52">
        <f t="shared" si="1062"/>
        <v>0</v>
      </c>
      <c r="BC1950" s="39">
        <f t="shared" si="1063"/>
        <v>0</v>
      </c>
      <c r="BD1950" s="51">
        <f t="shared" ca="1" si="1064"/>
        <v>0</v>
      </c>
      <c r="BE1950" s="15">
        <f t="shared" ca="1" si="1065"/>
        <v>79253.793002952327</v>
      </c>
      <c r="BF1950" s="15">
        <v>-8233.1</v>
      </c>
      <c r="BG1950" s="15">
        <f t="shared" ca="1" si="1066"/>
        <v>725418.99848901713</v>
      </c>
      <c r="BH1950" s="15"/>
      <c r="BI1950" s="15"/>
    </row>
    <row r="1951" spans="1:61" ht="11.25" x14ac:dyDescent="0.2">
      <c r="A1951" s="20">
        <v>70805</v>
      </c>
      <c r="B1951" s="20"/>
      <c r="C1951" s="20">
        <v>1</v>
      </c>
      <c r="D1951" s="20">
        <f t="shared" si="1068"/>
        <v>7</v>
      </c>
      <c r="E1951" s="47">
        <f t="shared" si="1037"/>
        <v>3</v>
      </c>
      <c r="F1951" s="47">
        <f t="shared" si="1038"/>
        <v>73</v>
      </c>
      <c r="G1951" s="21" t="s">
        <v>2031</v>
      </c>
      <c r="H1951" s="29">
        <v>1527</v>
      </c>
      <c r="I1951" s="48"/>
      <c r="J1951" s="29">
        <f t="shared" si="1055"/>
        <v>2461.4328358208954</v>
      </c>
      <c r="K1951" s="125">
        <v>152417.79999999999</v>
      </c>
      <c r="L1951" s="125">
        <v>2705447.54</v>
      </c>
      <c r="M1951" s="125">
        <v>0</v>
      </c>
      <c r="N1951" s="126">
        <f t="shared" si="1039"/>
        <v>1164865.3566000001</v>
      </c>
      <c r="O1951" s="126">
        <f t="shared" ca="1" si="1040"/>
        <v>462053.26086721482</v>
      </c>
      <c r="P1951" s="126">
        <f t="shared" ca="1" si="1041"/>
        <v>0</v>
      </c>
      <c r="Q1951" s="49">
        <f t="shared" si="1069"/>
        <v>1</v>
      </c>
      <c r="R1951" s="49">
        <f t="shared" si="1070"/>
        <v>0</v>
      </c>
      <c r="S1951" s="49">
        <f ca="1">OFFSET(V!$B$7,D1951,Q1951)*H1951</f>
        <v>6398.130000000001</v>
      </c>
      <c r="T1951" s="49">
        <f ca="1">IF(R1951&gt;0,OFFSET(V!$I$7,D1951,R1951)*IF(R1951=1,H1951-9300,IF(R1951=2,H1951-18000,IF(R1951=3,H1951-45000,0))),0)</f>
        <v>0</v>
      </c>
      <c r="U1951" s="49">
        <f>IF(AND(I1951=1,H1951&gt;20000,H1951&lt;=45000),H1951*V!$G$7,0)+IF(AND(I1951=1,H1951&gt;45000,H1951&lt;=50000),V!$G$7/5000*(50000-H1951)*H1951,0)</f>
        <v>0</v>
      </c>
      <c r="V1951" s="50">
        <f t="shared" ca="1" si="1067"/>
        <v>6398.130000000001</v>
      </c>
      <c r="W1951" s="51">
        <v>0</v>
      </c>
      <c r="X1951" s="51">
        <v>0</v>
      </c>
      <c r="Y1951" s="52">
        <v>0</v>
      </c>
      <c r="Z1951" s="52">
        <v>68938.61</v>
      </c>
      <c r="AA1951" s="52">
        <v>70082</v>
      </c>
      <c r="AB1951" s="138">
        <f t="shared" si="1056"/>
        <v>69082</v>
      </c>
      <c r="AC1951" s="52">
        <v>66993.049733789696</v>
      </c>
      <c r="AD1951" s="138">
        <f t="shared" si="1042"/>
        <v>0</v>
      </c>
      <c r="AE1951" s="138">
        <f t="shared" si="1043"/>
        <v>1527</v>
      </c>
      <c r="AF1951" s="138">
        <f t="shared" si="1044"/>
        <v>0</v>
      </c>
      <c r="AG1951" s="138">
        <f t="shared" si="1045"/>
        <v>0</v>
      </c>
      <c r="AH1951" s="29"/>
      <c r="AI1951" s="29"/>
      <c r="AJ1951" s="15"/>
      <c r="AK1951" s="51">
        <f t="shared" ca="1" si="1046"/>
        <v>1215756.3909409728</v>
      </c>
      <c r="AL1951" s="15">
        <f t="shared" ca="1" si="1047"/>
        <v>1222154.5209409727</v>
      </c>
      <c r="AM1951" s="49">
        <f t="shared" ca="1" si="1048"/>
        <v>6697.3187893740505</v>
      </c>
      <c r="AN1951" s="49">
        <f t="shared" ca="1" si="1049"/>
        <v>0</v>
      </c>
      <c r="AO1951" s="15"/>
      <c r="AP1951" s="49">
        <f t="shared" ca="1" si="1050"/>
        <v>38983.550682963301</v>
      </c>
      <c r="AQ1951" s="15">
        <f t="shared" si="1057"/>
        <v>66993.049733789696</v>
      </c>
      <c r="AR1951" s="15">
        <f t="shared" si="1058"/>
        <v>0</v>
      </c>
      <c r="AS1951" s="15"/>
      <c r="AT1951" s="15"/>
      <c r="AU1951" s="51">
        <f t="shared" si="1051"/>
        <v>34541</v>
      </c>
      <c r="AV1951" s="51">
        <f t="shared" ca="1" si="1052"/>
        <v>10747.179594072106</v>
      </c>
      <c r="AW1951" s="51">
        <f t="shared" ca="1" si="1059"/>
        <v>0</v>
      </c>
      <c r="AX1951" s="15">
        <f t="shared" ca="1" si="1060"/>
        <v>17278.680543245719</v>
      </c>
      <c r="AY1951" s="51">
        <f t="shared" ca="1" si="1061"/>
        <v>-1568.1837964271788</v>
      </c>
      <c r="AZ1951" s="52">
        <f t="shared" ca="1" si="1053"/>
        <v>0</v>
      </c>
      <c r="BA1951" s="52">
        <f t="shared" ca="1" si="1054"/>
        <v>0</v>
      </c>
      <c r="BB1951" s="52">
        <f t="shared" si="1062"/>
        <v>0</v>
      </c>
      <c r="BC1951" s="39">
        <f t="shared" si="1063"/>
        <v>0</v>
      </c>
      <c r="BD1951" s="51">
        <f t="shared" ca="1" si="1064"/>
        <v>0</v>
      </c>
      <c r="BE1951" s="15">
        <f t="shared" ca="1" si="1065"/>
        <v>82703.546480608231</v>
      </c>
      <c r="BF1951" s="15">
        <v>-25666.080000000002</v>
      </c>
      <c r="BG1951" s="15">
        <f t="shared" ca="1" si="1066"/>
        <v>1285889.3062109549</v>
      </c>
      <c r="BH1951" s="15"/>
      <c r="BI1951" s="15"/>
    </row>
    <row r="1952" spans="1:61" ht="11.25" x14ac:dyDescent="0.2">
      <c r="A1952" s="20">
        <v>70806</v>
      </c>
      <c r="B1952" s="20"/>
      <c r="C1952" s="20">
        <v>1</v>
      </c>
      <c r="D1952" s="20">
        <f t="shared" si="1068"/>
        <v>7</v>
      </c>
      <c r="E1952" s="47">
        <f t="shared" si="1037"/>
        <v>2</v>
      </c>
      <c r="F1952" s="47">
        <f t="shared" si="1038"/>
        <v>72</v>
      </c>
      <c r="G1952" s="21" t="s">
        <v>2032</v>
      </c>
      <c r="H1952" s="29">
        <v>834</v>
      </c>
      <c r="I1952" s="48"/>
      <c r="J1952" s="29">
        <f t="shared" si="1055"/>
        <v>1344.358208955224</v>
      </c>
      <c r="K1952" s="125">
        <v>60051.05</v>
      </c>
      <c r="L1952" s="125">
        <v>57115.9</v>
      </c>
      <c r="M1952" s="125">
        <v>0</v>
      </c>
      <c r="N1952" s="126">
        <f t="shared" si="1039"/>
        <v>65511.957000000002</v>
      </c>
      <c r="O1952" s="126">
        <f t="shared" ca="1" si="1040"/>
        <v>252359.14837148474</v>
      </c>
      <c r="P1952" s="126">
        <f t="shared" ca="1" si="1041"/>
        <v>56054</v>
      </c>
      <c r="Q1952" s="49">
        <f t="shared" si="1069"/>
        <v>1</v>
      </c>
      <c r="R1952" s="49">
        <f t="shared" si="1070"/>
        <v>0</v>
      </c>
      <c r="S1952" s="49">
        <f ca="1">OFFSET(V!$B$7,D1952,Q1952)*H1952</f>
        <v>3494.4600000000005</v>
      </c>
      <c r="T1952" s="49">
        <f ca="1">IF(R1952&gt;0,OFFSET(V!$I$7,D1952,R1952)*IF(R1952=1,H1952-9300,IF(R1952=2,H1952-18000,IF(R1952=3,H1952-45000,0))),0)</f>
        <v>0</v>
      </c>
      <c r="U1952" s="49">
        <f>IF(AND(I1952=1,H1952&gt;20000,H1952&lt;=45000),H1952*V!$G$7,0)+IF(AND(I1952=1,H1952&gt;45000,H1952&lt;=50000),V!$G$7/5000*(50000-H1952)*H1952,0)</f>
        <v>0</v>
      </c>
      <c r="V1952" s="50">
        <f t="shared" ca="1" si="1067"/>
        <v>3494.4600000000005</v>
      </c>
      <c r="W1952" s="51">
        <v>0</v>
      </c>
      <c r="X1952" s="51">
        <v>0</v>
      </c>
      <c r="Y1952" s="52">
        <v>0</v>
      </c>
      <c r="Z1952" s="52">
        <v>18804.240000000002</v>
      </c>
      <c r="AA1952" s="52">
        <v>25206</v>
      </c>
      <c r="AB1952" s="138">
        <f t="shared" si="1056"/>
        <v>24206</v>
      </c>
      <c r="AC1952" s="52">
        <v>18273.553608436807</v>
      </c>
      <c r="AD1952" s="138">
        <f t="shared" si="1042"/>
        <v>0</v>
      </c>
      <c r="AE1952" s="138">
        <f t="shared" si="1043"/>
        <v>834</v>
      </c>
      <c r="AF1952" s="138">
        <f t="shared" si="1044"/>
        <v>0</v>
      </c>
      <c r="AG1952" s="138">
        <f t="shared" si="1045"/>
        <v>0</v>
      </c>
      <c r="AH1952" s="29"/>
      <c r="AI1952" s="29"/>
      <c r="AJ1952" s="15"/>
      <c r="AK1952" s="51">
        <f t="shared" ca="1" si="1046"/>
        <v>664008.40212493227</v>
      </c>
      <c r="AL1952" s="15">
        <f t="shared" ca="1" si="1047"/>
        <v>723556.86212493223</v>
      </c>
      <c r="AM1952" s="49">
        <f t="shared" ca="1" si="1048"/>
        <v>3657.8676295598939</v>
      </c>
      <c r="AN1952" s="49">
        <f t="shared" ca="1" si="1049"/>
        <v>0</v>
      </c>
      <c r="AO1952" s="15"/>
      <c r="AP1952" s="49">
        <f t="shared" ca="1" si="1050"/>
        <v>10633.46132297425</v>
      </c>
      <c r="AQ1952" s="15">
        <f t="shared" si="1057"/>
        <v>18273.553608436807</v>
      </c>
      <c r="AR1952" s="15">
        <f t="shared" si="1058"/>
        <v>0</v>
      </c>
      <c r="AS1952" s="15"/>
      <c r="AT1952" s="15"/>
      <c r="AU1952" s="51">
        <f t="shared" si="1051"/>
        <v>12103</v>
      </c>
      <c r="AV1952" s="51">
        <f t="shared" ca="1" si="1052"/>
        <v>5869.7758883144315</v>
      </c>
      <c r="AW1952" s="51">
        <f t="shared" ca="1" si="1059"/>
        <v>0</v>
      </c>
      <c r="AX1952" s="15">
        <f t="shared" ca="1" si="1060"/>
        <v>10332.683602851874</v>
      </c>
      <c r="AY1952" s="51">
        <f t="shared" ca="1" si="1061"/>
        <v>-937.77687243225978</v>
      </c>
      <c r="AZ1952" s="52">
        <f t="shared" ca="1" si="1053"/>
        <v>0</v>
      </c>
      <c r="BA1952" s="52">
        <f t="shared" ca="1" si="1054"/>
        <v>0</v>
      </c>
      <c r="BB1952" s="52">
        <f t="shared" si="1062"/>
        <v>0</v>
      </c>
      <c r="BC1952" s="39">
        <f t="shared" si="1063"/>
        <v>0</v>
      </c>
      <c r="BD1952" s="51">
        <f t="shared" ca="1" si="1064"/>
        <v>0</v>
      </c>
      <c r="BE1952" s="15">
        <f t="shared" ca="1" si="1065"/>
        <v>27668.460338856421</v>
      </c>
      <c r="BF1952" s="15">
        <v>-8168.92</v>
      </c>
      <c r="BG1952" s="15">
        <f t="shared" ca="1" si="1066"/>
        <v>746714.27009334858</v>
      </c>
      <c r="BH1952" s="15"/>
      <c r="BI1952" s="15"/>
    </row>
    <row r="1953" spans="1:61" ht="11.25" x14ac:dyDescent="0.2">
      <c r="A1953" s="20">
        <v>70807</v>
      </c>
      <c r="B1953" s="20"/>
      <c r="C1953" s="20">
        <v>1</v>
      </c>
      <c r="D1953" s="20">
        <f t="shared" si="1068"/>
        <v>7</v>
      </c>
      <c r="E1953" s="47">
        <f t="shared" si="1037"/>
        <v>4</v>
      </c>
      <c r="F1953" s="47">
        <f t="shared" si="1038"/>
        <v>74</v>
      </c>
      <c r="G1953" s="21" t="s">
        <v>2033</v>
      </c>
      <c r="H1953" s="29">
        <v>2584</v>
      </c>
      <c r="I1953" s="48"/>
      <c r="J1953" s="29">
        <f t="shared" si="1055"/>
        <v>4165.2537313432831</v>
      </c>
      <c r="K1953" s="125">
        <v>391571.1</v>
      </c>
      <c r="L1953" s="125">
        <v>653104.62</v>
      </c>
      <c r="M1953" s="125">
        <v>0</v>
      </c>
      <c r="N1953" s="126">
        <f t="shared" si="1039"/>
        <v>536641.99380000005</v>
      </c>
      <c r="O1953" s="126">
        <f t="shared" ca="1" si="1040"/>
        <v>781889.73548191425</v>
      </c>
      <c r="P1953" s="126">
        <f t="shared" ca="1" si="1041"/>
        <v>73574</v>
      </c>
      <c r="Q1953" s="49">
        <f t="shared" si="1069"/>
        <v>1</v>
      </c>
      <c r="R1953" s="49">
        <f t="shared" si="1070"/>
        <v>0</v>
      </c>
      <c r="S1953" s="49">
        <f ca="1">OFFSET(V!$B$7,D1953,Q1953)*H1953</f>
        <v>10826.960000000001</v>
      </c>
      <c r="T1953" s="49">
        <f ca="1">IF(R1953&gt;0,OFFSET(V!$I$7,D1953,R1953)*IF(R1953=1,H1953-9300,IF(R1953=2,H1953-18000,IF(R1953=3,H1953-45000,0))),0)</f>
        <v>0</v>
      </c>
      <c r="U1953" s="49">
        <f>IF(AND(I1953=1,H1953&gt;20000,H1953&lt;=45000),H1953*V!$G$7,0)+IF(AND(I1953=1,H1953&gt;45000,H1953&lt;=50000),V!$G$7/5000*(50000-H1953)*H1953,0)</f>
        <v>0</v>
      </c>
      <c r="V1953" s="50">
        <f t="shared" ca="1" si="1067"/>
        <v>10826.960000000001</v>
      </c>
      <c r="W1953" s="51">
        <v>12233.66</v>
      </c>
      <c r="X1953" s="51">
        <v>0</v>
      </c>
      <c r="Y1953" s="52">
        <v>1262.06</v>
      </c>
      <c r="Z1953" s="52">
        <v>337189.67</v>
      </c>
      <c r="AA1953" s="52">
        <v>433460</v>
      </c>
      <c r="AB1953" s="138">
        <f t="shared" si="1056"/>
        <v>432460</v>
      </c>
      <c r="AC1953" s="52">
        <v>327673.62631811306</v>
      </c>
      <c r="AD1953" s="138">
        <f t="shared" si="1042"/>
        <v>0</v>
      </c>
      <c r="AE1953" s="138">
        <f t="shared" si="1043"/>
        <v>2584</v>
      </c>
      <c r="AF1953" s="138">
        <f t="shared" si="1044"/>
        <v>0</v>
      </c>
      <c r="AG1953" s="138">
        <f t="shared" si="1045"/>
        <v>0</v>
      </c>
      <c r="AH1953" s="29"/>
      <c r="AI1953" s="29"/>
      <c r="AJ1953" s="15"/>
      <c r="AK1953" s="51">
        <f t="shared" ca="1" si="1046"/>
        <v>2057311.4041856409</v>
      </c>
      <c r="AL1953" s="15">
        <f t="shared" ca="1" si="1047"/>
        <v>2153946.0241856407</v>
      </c>
      <c r="AM1953" s="49">
        <f t="shared" ca="1" si="1048"/>
        <v>11333.249346262308</v>
      </c>
      <c r="AN1953" s="49">
        <f t="shared" ca="1" si="1049"/>
        <v>586.96190621434073</v>
      </c>
      <c r="AO1953" s="15"/>
      <c r="AP1953" s="49">
        <f t="shared" ca="1" si="1050"/>
        <v>190674.72625596408</v>
      </c>
      <c r="AQ1953" s="15">
        <f t="shared" si="1057"/>
        <v>327673.62631811306</v>
      </c>
      <c r="AR1953" s="15">
        <f t="shared" si="1058"/>
        <v>0</v>
      </c>
      <c r="AS1953" s="15"/>
      <c r="AT1953" s="15"/>
      <c r="AU1953" s="51">
        <f t="shared" si="1051"/>
        <v>216230</v>
      </c>
      <c r="AV1953" s="51">
        <f t="shared" ca="1" si="1052"/>
        <v>18186.451912955024</v>
      </c>
      <c r="AW1953" s="51">
        <f t="shared" ca="1" si="1059"/>
        <v>0</v>
      </c>
      <c r="AX1953" s="15">
        <f t="shared" ca="1" si="1060"/>
        <v>97417.551850806049</v>
      </c>
      <c r="AY1953" s="51">
        <f t="shared" ca="1" si="1061"/>
        <v>-8841.4520957016139</v>
      </c>
      <c r="AZ1953" s="52">
        <f t="shared" ca="1" si="1053"/>
        <v>0</v>
      </c>
      <c r="BA1953" s="52">
        <f t="shared" ca="1" si="1054"/>
        <v>0</v>
      </c>
      <c r="BB1953" s="52">
        <f t="shared" si="1062"/>
        <v>0</v>
      </c>
      <c r="BC1953" s="39">
        <f t="shared" si="1063"/>
        <v>0</v>
      </c>
      <c r="BD1953" s="51">
        <f t="shared" ca="1" si="1064"/>
        <v>0</v>
      </c>
      <c r="BE1953" s="15">
        <f t="shared" ca="1" si="1065"/>
        <v>416249.72607321752</v>
      </c>
      <c r="BF1953" s="15">
        <v>-30037.96</v>
      </c>
      <c r="BG1953" s="15">
        <f t="shared" ca="1" si="1066"/>
        <v>2552078.0015113349</v>
      </c>
      <c r="BH1953" s="15"/>
      <c r="BI1953" s="15"/>
    </row>
    <row r="1954" spans="1:61" ht="11.25" x14ac:dyDescent="0.2">
      <c r="A1954" s="20">
        <v>70808</v>
      </c>
      <c r="B1954" s="20"/>
      <c r="C1954" s="20">
        <v>1</v>
      </c>
      <c r="D1954" s="20">
        <f t="shared" si="1068"/>
        <v>7</v>
      </c>
      <c r="E1954" s="47">
        <f t="shared" si="1037"/>
        <v>2</v>
      </c>
      <c r="F1954" s="47">
        <f t="shared" si="1038"/>
        <v>72</v>
      </c>
      <c r="G1954" s="21" t="s">
        <v>2034</v>
      </c>
      <c r="H1954" s="29">
        <v>844</v>
      </c>
      <c r="I1954" s="48"/>
      <c r="J1954" s="29">
        <f t="shared" si="1055"/>
        <v>1360.4776119402984</v>
      </c>
      <c r="K1954" s="125">
        <v>87709</v>
      </c>
      <c r="L1954" s="125">
        <v>237614.38</v>
      </c>
      <c r="M1954" s="125">
        <v>0</v>
      </c>
      <c r="N1954" s="126">
        <f t="shared" si="1039"/>
        <v>155820.0882</v>
      </c>
      <c r="O1954" s="126">
        <f t="shared" ca="1" si="1040"/>
        <v>255385.03744068719</v>
      </c>
      <c r="P1954" s="126">
        <f t="shared" ca="1" si="1041"/>
        <v>29869</v>
      </c>
      <c r="Q1954" s="49">
        <f t="shared" si="1069"/>
        <v>1</v>
      </c>
      <c r="R1954" s="49">
        <f t="shared" si="1070"/>
        <v>0</v>
      </c>
      <c r="S1954" s="49">
        <f ca="1">OFFSET(V!$B$7,D1954,Q1954)*H1954</f>
        <v>3536.36</v>
      </c>
      <c r="T1954" s="49">
        <f ca="1">IF(R1954&gt;0,OFFSET(V!$I$7,D1954,R1954)*IF(R1954=1,H1954-9300,IF(R1954=2,H1954-18000,IF(R1954=3,H1954-45000,0))),0)</f>
        <v>0</v>
      </c>
      <c r="U1954" s="49">
        <f>IF(AND(I1954=1,H1954&gt;20000,H1954&lt;=45000),H1954*V!$G$7,0)+IF(AND(I1954=1,H1954&gt;45000,H1954&lt;=50000),V!$G$7/5000*(50000-H1954)*H1954,0)</f>
        <v>0</v>
      </c>
      <c r="V1954" s="50">
        <f t="shared" ca="1" si="1067"/>
        <v>3536.36</v>
      </c>
      <c r="W1954" s="51">
        <v>0</v>
      </c>
      <c r="X1954" s="51">
        <v>0</v>
      </c>
      <c r="Y1954" s="52">
        <v>0</v>
      </c>
      <c r="Z1954" s="52">
        <v>98051.86</v>
      </c>
      <c r="AA1954" s="52">
        <v>112825</v>
      </c>
      <c r="AB1954" s="138">
        <f t="shared" si="1056"/>
        <v>111825</v>
      </c>
      <c r="AC1954" s="52">
        <v>95284.676228177283</v>
      </c>
      <c r="AD1954" s="138">
        <f t="shared" si="1042"/>
        <v>0</v>
      </c>
      <c r="AE1954" s="138">
        <f t="shared" si="1043"/>
        <v>844</v>
      </c>
      <c r="AF1954" s="138">
        <f t="shared" si="1044"/>
        <v>0</v>
      </c>
      <c r="AG1954" s="138">
        <f t="shared" si="1045"/>
        <v>0</v>
      </c>
      <c r="AH1954" s="29"/>
      <c r="AI1954" s="29"/>
      <c r="AJ1954" s="15"/>
      <c r="AK1954" s="51">
        <f t="shared" ca="1" si="1046"/>
        <v>671970.13356527907</v>
      </c>
      <c r="AL1954" s="15">
        <f t="shared" ca="1" si="1047"/>
        <v>705375.49356527906</v>
      </c>
      <c r="AM1954" s="49">
        <f t="shared" ca="1" si="1048"/>
        <v>3701.7269536553363</v>
      </c>
      <c r="AN1954" s="49">
        <f t="shared" ca="1" si="1049"/>
        <v>0</v>
      </c>
      <c r="AO1954" s="15"/>
      <c r="AP1954" s="49">
        <f t="shared" ca="1" si="1050"/>
        <v>55446.572738684779</v>
      </c>
      <c r="AQ1954" s="15">
        <f t="shared" si="1057"/>
        <v>95284.676228177283</v>
      </c>
      <c r="AR1954" s="15">
        <f t="shared" si="1058"/>
        <v>0</v>
      </c>
      <c r="AS1954" s="15"/>
      <c r="AT1954" s="15"/>
      <c r="AU1954" s="51">
        <f t="shared" si="1051"/>
        <v>55912.5</v>
      </c>
      <c r="AV1954" s="51">
        <f t="shared" ca="1" si="1052"/>
        <v>5940.1568941695205</v>
      </c>
      <c r="AW1954" s="51">
        <f t="shared" ca="1" si="1059"/>
        <v>0</v>
      </c>
      <c r="AX1954" s="15">
        <f t="shared" ca="1" si="1060"/>
        <v>22014.553404677004</v>
      </c>
      <c r="AY1954" s="51">
        <f t="shared" ca="1" si="1061"/>
        <v>-1998.0036003553719</v>
      </c>
      <c r="AZ1954" s="52">
        <f t="shared" ca="1" si="1053"/>
        <v>0</v>
      </c>
      <c r="BA1954" s="52">
        <f t="shared" ca="1" si="1054"/>
        <v>0</v>
      </c>
      <c r="BB1954" s="52">
        <f t="shared" si="1062"/>
        <v>0</v>
      </c>
      <c r="BC1954" s="39">
        <f t="shared" si="1063"/>
        <v>0</v>
      </c>
      <c r="BD1954" s="51">
        <f t="shared" ca="1" si="1064"/>
        <v>0</v>
      </c>
      <c r="BE1954" s="15">
        <f t="shared" ca="1" si="1065"/>
        <v>115301.22603249892</v>
      </c>
      <c r="BF1954" s="15">
        <v>-9661.23</v>
      </c>
      <c r="BG1954" s="15">
        <f t="shared" ca="1" si="1066"/>
        <v>814717.21655143332</v>
      </c>
      <c r="BH1954" s="15"/>
      <c r="BI1954" s="15"/>
    </row>
    <row r="1955" spans="1:61" ht="11.25" x14ac:dyDescent="0.2">
      <c r="A1955" s="20">
        <v>70809</v>
      </c>
      <c r="B1955" s="20"/>
      <c r="C1955" s="20">
        <v>1</v>
      </c>
      <c r="D1955" s="20">
        <f t="shared" si="1068"/>
        <v>7</v>
      </c>
      <c r="E1955" s="47">
        <f t="shared" si="1037"/>
        <v>1</v>
      </c>
      <c r="F1955" s="47">
        <f t="shared" si="1038"/>
        <v>71</v>
      </c>
      <c r="G1955" s="21" t="s">
        <v>2035</v>
      </c>
      <c r="H1955" s="29">
        <v>373</v>
      </c>
      <c r="I1955" s="48"/>
      <c r="J1955" s="29">
        <f t="shared" si="1055"/>
        <v>601.25373134328356</v>
      </c>
      <c r="K1955" s="125">
        <v>28060.899999999998</v>
      </c>
      <c r="L1955" s="125">
        <v>17206.88</v>
      </c>
      <c r="M1955" s="125">
        <v>0</v>
      </c>
      <c r="N1955" s="126">
        <f t="shared" si="1039"/>
        <v>26914.531199999998</v>
      </c>
      <c r="O1955" s="126">
        <f t="shared" ca="1" si="1040"/>
        <v>112865.66228125157</v>
      </c>
      <c r="P1955" s="126">
        <f t="shared" ca="1" si="1041"/>
        <v>25785</v>
      </c>
      <c r="Q1955" s="49">
        <f t="shared" si="1069"/>
        <v>1</v>
      </c>
      <c r="R1955" s="49">
        <f t="shared" si="1070"/>
        <v>0</v>
      </c>
      <c r="S1955" s="49">
        <f ca="1">OFFSET(V!$B$7,D1955,Q1955)*H1955</f>
        <v>1562.8700000000001</v>
      </c>
      <c r="T1955" s="49">
        <f ca="1">IF(R1955&gt;0,OFFSET(V!$I$7,D1955,R1955)*IF(R1955=1,H1955-9300,IF(R1955=2,H1955-18000,IF(R1955=3,H1955-45000,0))),0)</f>
        <v>0</v>
      </c>
      <c r="U1955" s="49">
        <f>IF(AND(I1955=1,H1955&gt;20000,H1955&lt;=45000),H1955*V!$G$7,0)+IF(AND(I1955=1,H1955&gt;45000,H1955&lt;=50000),V!$G$7/5000*(50000-H1955)*H1955,0)</f>
        <v>0</v>
      </c>
      <c r="V1955" s="50">
        <f t="shared" ca="1" si="1067"/>
        <v>1562.8700000000001</v>
      </c>
      <c r="W1955" s="51">
        <v>0</v>
      </c>
      <c r="X1955" s="51">
        <v>0</v>
      </c>
      <c r="Y1955" s="52">
        <v>0</v>
      </c>
      <c r="Z1955" s="52">
        <v>20030.38</v>
      </c>
      <c r="AA1955" s="52">
        <v>14644</v>
      </c>
      <c r="AB1955" s="138">
        <f t="shared" si="1056"/>
        <v>13644</v>
      </c>
      <c r="AC1955" s="52">
        <v>19465.089933300173</v>
      </c>
      <c r="AD1955" s="138">
        <f t="shared" si="1042"/>
        <v>0</v>
      </c>
      <c r="AE1955" s="138">
        <f t="shared" si="1043"/>
        <v>373</v>
      </c>
      <c r="AF1955" s="138">
        <f t="shared" si="1044"/>
        <v>0</v>
      </c>
      <c r="AG1955" s="138">
        <f t="shared" si="1045"/>
        <v>0</v>
      </c>
      <c r="AH1955" s="29"/>
      <c r="AI1955" s="29"/>
      <c r="AJ1955" s="15"/>
      <c r="AK1955" s="51">
        <f t="shared" ca="1" si="1046"/>
        <v>296972.58272493968</v>
      </c>
      <c r="AL1955" s="15">
        <f t="shared" ca="1" si="1047"/>
        <v>324320.45272493968</v>
      </c>
      <c r="AM1955" s="49">
        <f t="shared" ca="1" si="1048"/>
        <v>1635.9527887600004</v>
      </c>
      <c r="AN1955" s="49">
        <f t="shared" ca="1" si="1049"/>
        <v>0</v>
      </c>
      <c r="AO1955" s="15"/>
      <c r="AP1955" s="49">
        <f t="shared" ca="1" si="1050"/>
        <v>11326.821558035685</v>
      </c>
      <c r="AQ1955" s="15">
        <f t="shared" si="1057"/>
        <v>19465.089933300173</v>
      </c>
      <c r="AR1955" s="15">
        <f t="shared" si="1058"/>
        <v>0</v>
      </c>
      <c r="AS1955" s="15"/>
      <c r="AT1955" s="15"/>
      <c r="AU1955" s="51">
        <f t="shared" si="1051"/>
        <v>6822</v>
      </c>
      <c r="AV1955" s="51">
        <f t="shared" ca="1" si="1052"/>
        <v>2625.2115183948235</v>
      </c>
      <c r="AW1955" s="51">
        <f t="shared" ca="1" si="1059"/>
        <v>0</v>
      </c>
      <c r="AX1955" s="15">
        <f t="shared" ca="1" si="1060"/>
        <v>1308.9431431303346</v>
      </c>
      <c r="AY1955" s="51">
        <f t="shared" ca="1" si="1061"/>
        <v>-118.79746386675593</v>
      </c>
      <c r="AZ1955" s="52">
        <f t="shared" ca="1" si="1053"/>
        <v>0</v>
      </c>
      <c r="BA1955" s="52">
        <f t="shared" ca="1" si="1054"/>
        <v>0</v>
      </c>
      <c r="BB1955" s="52">
        <f t="shared" si="1062"/>
        <v>0</v>
      </c>
      <c r="BC1955" s="39">
        <f t="shared" si="1063"/>
        <v>0</v>
      </c>
      <c r="BD1955" s="51">
        <f t="shared" ca="1" si="1064"/>
        <v>0</v>
      </c>
      <c r="BE1955" s="15">
        <f t="shared" ca="1" si="1065"/>
        <v>20655.235612563753</v>
      </c>
      <c r="BF1955" s="15">
        <v>-3785.05</v>
      </c>
      <c r="BG1955" s="15">
        <f t="shared" ca="1" si="1066"/>
        <v>342826.59112626343</v>
      </c>
      <c r="BH1955" s="15"/>
      <c r="BI1955" s="15"/>
    </row>
    <row r="1956" spans="1:61" ht="11.25" x14ac:dyDescent="0.2">
      <c r="A1956" s="20">
        <v>70810</v>
      </c>
      <c r="B1956" s="20"/>
      <c r="C1956" s="20">
        <v>1</v>
      </c>
      <c r="D1956" s="20">
        <f t="shared" si="1068"/>
        <v>7</v>
      </c>
      <c r="E1956" s="47">
        <f t="shared" si="1037"/>
        <v>1</v>
      </c>
      <c r="F1956" s="47">
        <f t="shared" si="1038"/>
        <v>71</v>
      </c>
      <c r="G1956" s="21" t="s">
        <v>2036</v>
      </c>
      <c r="H1956" s="29">
        <v>268</v>
      </c>
      <c r="I1956" s="48"/>
      <c r="J1956" s="29">
        <f t="shared" si="1055"/>
        <v>432</v>
      </c>
      <c r="K1956" s="125">
        <v>19635</v>
      </c>
      <c r="L1956" s="125">
        <v>101117.83</v>
      </c>
      <c r="M1956" s="125">
        <v>0</v>
      </c>
      <c r="N1956" s="126">
        <f t="shared" si="1039"/>
        <v>53573.153700000003</v>
      </c>
      <c r="O1956" s="126">
        <f t="shared" ca="1" si="1040"/>
        <v>81093.827054625785</v>
      </c>
      <c r="P1956" s="126">
        <f t="shared" ca="1" si="1041"/>
        <v>8256</v>
      </c>
      <c r="Q1956" s="49">
        <f t="shared" si="1069"/>
        <v>1</v>
      </c>
      <c r="R1956" s="49">
        <f t="shared" si="1070"/>
        <v>0</v>
      </c>
      <c r="S1956" s="49">
        <f ca="1">OFFSET(V!$B$7,D1956,Q1956)*H1956</f>
        <v>1122.92</v>
      </c>
      <c r="T1956" s="49">
        <f ca="1">IF(R1956&gt;0,OFFSET(V!$I$7,D1956,R1956)*IF(R1956=1,H1956-9300,IF(R1956=2,H1956-18000,IF(R1956=3,H1956-45000,0))),0)</f>
        <v>0</v>
      </c>
      <c r="U1956" s="49">
        <f>IF(AND(I1956=1,H1956&gt;20000,H1956&lt;=45000),H1956*V!$G$7,0)+IF(AND(I1956=1,H1956&gt;45000,H1956&lt;=50000),V!$G$7/5000*(50000-H1956)*H1956,0)</f>
        <v>0</v>
      </c>
      <c r="V1956" s="50">
        <f t="shared" ca="1" si="1067"/>
        <v>1122.92</v>
      </c>
      <c r="W1956" s="51">
        <v>0</v>
      </c>
      <c r="X1956" s="51">
        <v>0</v>
      </c>
      <c r="Y1956" s="52">
        <v>0</v>
      </c>
      <c r="Z1956" s="52">
        <v>5455.55</v>
      </c>
      <c r="AA1956" s="52">
        <v>2512</v>
      </c>
      <c r="AB1956" s="138">
        <f t="shared" si="1056"/>
        <v>1512</v>
      </c>
      <c r="AC1956" s="52">
        <v>5301.5854609655808</v>
      </c>
      <c r="AD1956" s="138">
        <f t="shared" si="1042"/>
        <v>0</v>
      </c>
      <c r="AE1956" s="138">
        <f t="shared" si="1043"/>
        <v>268</v>
      </c>
      <c r="AF1956" s="138">
        <f t="shared" si="1044"/>
        <v>0</v>
      </c>
      <c r="AG1956" s="138">
        <f t="shared" si="1045"/>
        <v>0</v>
      </c>
      <c r="AH1956" s="29"/>
      <c r="AI1956" s="29"/>
      <c r="AJ1956" s="15"/>
      <c r="AK1956" s="51">
        <f t="shared" ca="1" si="1046"/>
        <v>213374.40260129716</v>
      </c>
      <c r="AL1956" s="15">
        <f t="shared" ca="1" si="1047"/>
        <v>222753.32260129717</v>
      </c>
      <c r="AM1956" s="49">
        <f t="shared" ca="1" si="1048"/>
        <v>1175.4298857578556</v>
      </c>
      <c r="AN1956" s="49">
        <f t="shared" ca="1" si="1049"/>
        <v>0</v>
      </c>
      <c r="AO1956" s="15"/>
      <c r="AP1956" s="49">
        <f t="shared" ca="1" si="1050"/>
        <v>3085.0159283519124</v>
      </c>
      <c r="AQ1956" s="15">
        <f t="shared" si="1057"/>
        <v>5301.5854609655808</v>
      </c>
      <c r="AR1956" s="15">
        <f t="shared" si="1058"/>
        <v>0</v>
      </c>
      <c r="AS1956" s="15"/>
      <c r="AT1956" s="15"/>
      <c r="AU1956" s="51">
        <f t="shared" si="1051"/>
        <v>756</v>
      </c>
      <c r="AV1956" s="51">
        <f t="shared" ca="1" si="1052"/>
        <v>1886.2109569163881</v>
      </c>
      <c r="AW1956" s="51">
        <f t="shared" ca="1" si="1059"/>
        <v>0</v>
      </c>
      <c r="AX1956" s="15">
        <f t="shared" ca="1" si="1060"/>
        <v>425.64142430272022</v>
      </c>
      <c r="AY1956" s="51">
        <f t="shared" ca="1" si="1061"/>
        <v>-38.630495135847198</v>
      </c>
      <c r="AZ1956" s="52">
        <f t="shared" ca="1" si="1053"/>
        <v>0</v>
      </c>
      <c r="BA1956" s="52">
        <f t="shared" ca="1" si="1054"/>
        <v>0</v>
      </c>
      <c r="BB1956" s="52">
        <f t="shared" si="1062"/>
        <v>0</v>
      </c>
      <c r="BC1956" s="39">
        <f t="shared" si="1063"/>
        <v>0</v>
      </c>
      <c r="BD1956" s="51">
        <f t="shared" ca="1" si="1064"/>
        <v>0</v>
      </c>
      <c r="BE1956" s="15">
        <f t="shared" ca="1" si="1065"/>
        <v>5688.596390132454</v>
      </c>
      <c r="BF1956" s="15">
        <v>-3020.22</v>
      </c>
      <c r="BG1956" s="15">
        <f t="shared" ca="1" si="1066"/>
        <v>226597.12887718747</v>
      </c>
      <c r="BH1956" s="15"/>
      <c r="BI1956" s="15"/>
    </row>
    <row r="1957" spans="1:61" ht="11.25" x14ac:dyDescent="0.2">
      <c r="A1957" s="20">
        <v>70811</v>
      </c>
      <c r="B1957" s="20"/>
      <c r="C1957" s="20">
        <v>1</v>
      </c>
      <c r="D1957" s="20">
        <f t="shared" si="1068"/>
        <v>7</v>
      </c>
      <c r="E1957" s="47">
        <f t="shared" si="1037"/>
        <v>2</v>
      </c>
      <c r="F1957" s="47">
        <f t="shared" si="1038"/>
        <v>72</v>
      </c>
      <c r="G1957" s="21" t="s">
        <v>2037</v>
      </c>
      <c r="H1957" s="29">
        <v>612</v>
      </c>
      <c r="I1957" s="48"/>
      <c r="J1957" s="29">
        <f t="shared" si="1055"/>
        <v>986.50746268656712</v>
      </c>
      <c r="K1957" s="125">
        <v>128774.35</v>
      </c>
      <c r="L1957" s="125">
        <v>419888.32</v>
      </c>
      <c r="M1957" s="125">
        <v>0</v>
      </c>
      <c r="N1957" s="126">
        <f t="shared" si="1039"/>
        <v>256473.9768</v>
      </c>
      <c r="O1957" s="126">
        <f t="shared" ca="1" si="1040"/>
        <v>185184.41103519022</v>
      </c>
      <c r="P1957" s="126">
        <f t="shared" ca="1" si="1041"/>
        <v>0</v>
      </c>
      <c r="Q1957" s="49">
        <f t="shared" si="1069"/>
        <v>1</v>
      </c>
      <c r="R1957" s="49">
        <f t="shared" si="1070"/>
        <v>0</v>
      </c>
      <c r="S1957" s="49">
        <f ca="1">OFFSET(V!$B$7,D1957,Q1957)*H1957</f>
        <v>2564.2800000000002</v>
      </c>
      <c r="T1957" s="49">
        <f ca="1">IF(R1957&gt;0,OFFSET(V!$I$7,D1957,R1957)*IF(R1957=1,H1957-9300,IF(R1957=2,H1957-18000,IF(R1957=3,H1957-45000,0))),0)</f>
        <v>0</v>
      </c>
      <c r="U1957" s="49">
        <f>IF(AND(I1957=1,H1957&gt;20000,H1957&lt;=45000),H1957*V!$G$7,0)+IF(AND(I1957=1,H1957&gt;45000,H1957&lt;=50000),V!$G$7/5000*(50000-H1957)*H1957,0)</f>
        <v>0</v>
      </c>
      <c r="V1957" s="50">
        <f t="shared" ca="1" si="1067"/>
        <v>2564.2800000000002</v>
      </c>
      <c r="W1957" s="51">
        <v>0</v>
      </c>
      <c r="X1957" s="51">
        <v>0</v>
      </c>
      <c r="Y1957" s="52">
        <v>0</v>
      </c>
      <c r="Z1957" s="52">
        <v>240938.79</v>
      </c>
      <c r="AA1957" s="52">
        <v>419104</v>
      </c>
      <c r="AB1957" s="138">
        <f t="shared" si="1056"/>
        <v>418104</v>
      </c>
      <c r="AC1957" s="52">
        <v>234139.1034903244</v>
      </c>
      <c r="AD1957" s="138">
        <f t="shared" si="1042"/>
        <v>0</v>
      </c>
      <c r="AE1957" s="138">
        <f t="shared" si="1043"/>
        <v>612</v>
      </c>
      <c r="AF1957" s="138">
        <f t="shared" si="1044"/>
        <v>0</v>
      </c>
      <c r="AG1957" s="138">
        <f t="shared" si="1045"/>
        <v>0</v>
      </c>
      <c r="AH1957" s="29"/>
      <c r="AI1957" s="29"/>
      <c r="AJ1957" s="15"/>
      <c r="AK1957" s="51">
        <f t="shared" ca="1" si="1046"/>
        <v>487257.9641492308</v>
      </c>
      <c r="AL1957" s="15">
        <f t="shared" ca="1" si="1047"/>
        <v>489822.24414923083</v>
      </c>
      <c r="AM1957" s="49">
        <f t="shared" ca="1" si="1048"/>
        <v>2684.1906346410733</v>
      </c>
      <c r="AN1957" s="49">
        <f t="shared" ca="1" si="1049"/>
        <v>0</v>
      </c>
      <c r="AO1957" s="15"/>
      <c r="AP1957" s="49">
        <f t="shared" ca="1" si="1050"/>
        <v>136246.57548878418</v>
      </c>
      <c r="AQ1957" s="15">
        <f t="shared" si="1057"/>
        <v>234139.1034903244</v>
      </c>
      <c r="AR1957" s="15">
        <f t="shared" si="1058"/>
        <v>0</v>
      </c>
      <c r="AS1957" s="15"/>
      <c r="AT1957" s="15"/>
      <c r="AU1957" s="51">
        <f t="shared" si="1051"/>
        <v>209052</v>
      </c>
      <c r="AV1957" s="51">
        <f t="shared" ca="1" si="1052"/>
        <v>4307.3175583314533</v>
      </c>
      <c r="AW1957" s="51">
        <f t="shared" ca="1" si="1059"/>
        <v>0</v>
      </c>
      <c r="AX1957" s="15">
        <f t="shared" ca="1" si="1060"/>
        <v>115466.78955679125</v>
      </c>
      <c r="AY1957" s="51">
        <f t="shared" ca="1" si="1061"/>
        <v>-10479.570355805263</v>
      </c>
      <c r="AZ1957" s="52">
        <f t="shared" ca="1" si="1053"/>
        <v>0</v>
      </c>
      <c r="BA1957" s="52">
        <f t="shared" ca="1" si="1054"/>
        <v>0</v>
      </c>
      <c r="BB1957" s="52">
        <f t="shared" si="1062"/>
        <v>0</v>
      </c>
      <c r="BC1957" s="39">
        <f t="shared" si="1063"/>
        <v>0</v>
      </c>
      <c r="BD1957" s="51">
        <f t="shared" ca="1" si="1064"/>
        <v>0</v>
      </c>
      <c r="BE1957" s="15">
        <f t="shared" ca="1" si="1065"/>
        <v>339126.32269131037</v>
      </c>
      <c r="BF1957" s="15">
        <v>-9209.35</v>
      </c>
      <c r="BG1957" s="15">
        <f t="shared" ca="1" si="1066"/>
        <v>822423.40747518232</v>
      </c>
      <c r="BH1957" s="15"/>
      <c r="BI1957" s="15"/>
    </row>
    <row r="1958" spans="1:61" ht="11.25" x14ac:dyDescent="0.2">
      <c r="A1958" s="20">
        <v>70812</v>
      </c>
      <c r="B1958" s="20"/>
      <c r="C1958" s="20">
        <v>1</v>
      </c>
      <c r="D1958" s="20">
        <f t="shared" si="1068"/>
        <v>7</v>
      </c>
      <c r="E1958" s="47">
        <f t="shared" si="1037"/>
        <v>1</v>
      </c>
      <c r="F1958" s="47">
        <f t="shared" si="1038"/>
        <v>71</v>
      </c>
      <c r="G1958" s="21" t="s">
        <v>2038</v>
      </c>
      <c r="H1958" s="29">
        <v>53</v>
      </c>
      <c r="I1958" s="48"/>
      <c r="J1958" s="29">
        <f t="shared" si="1055"/>
        <v>85.432835820895519</v>
      </c>
      <c r="K1958" s="125">
        <v>4623.4000000000005</v>
      </c>
      <c r="L1958" s="125">
        <v>4643.12</v>
      </c>
      <c r="M1958" s="125">
        <v>0</v>
      </c>
      <c r="N1958" s="126">
        <f t="shared" si="1039"/>
        <v>5139.6648000000005</v>
      </c>
      <c r="O1958" s="126">
        <f t="shared" ca="1" si="1040"/>
        <v>16037.212066773011</v>
      </c>
      <c r="P1958" s="126">
        <f t="shared" ca="1" si="1041"/>
        <v>3269</v>
      </c>
      <c r="Q1958" s="49">
        <f t="shared" si="1069"/>
        <v>1</v>
      </c>
      <c r="R1958" s="49">
        <f t="shared" si="1070"/>
        <v>0</v>
      </c>
      <c r="S1958" s="49">
        <f ca="1">OFFSET(V!$B$7,D1958,Q1958)*H1958</f>
        <v>222.07000000000002</v>
      </c>
      <c r="T1958" s="49">
        <f ca="1">IF(R1958&gt;0,OFFSET(V!$I$7,D1958,R1958)*IF(R1958=1,H1958-9300,IF(R1958=2,H1958-18000,IF(R1958=3,H1958-45000,0))),0)</f>
        <v>0</v>
      </c>
      <c r="U1958" s="49">
        <f>IF(AND(I1958=1,H1958&gt;20000,H1958&lt;=45000),H1958*V!$G$7,0)+IF(AND(I1958=1,H1958&gt;45000,H1958&lt;=50000),V!$G$7/5000*(50000-H1958)*H1958,0)</f>
        <v>0</v>
      </c>
      <c r="V1958" s="50">
        <f t="shared" ca="1" si="1067"/>
        <v>222.07000000000002</v>
      </c>
      <c r="W1958" s="51">
        <v>0</v>
      </c>
      <c r="X1958" s="51">
        <v>0</v>
      </c>
      <c r="Y1958" s="52">
        <v>0</v>
      </c>
      <c r="Z1958" s="52">
        <v>3321</v>
      </c>
      <c r="AA1958" s="52">
        <v>11564</v>
      </c>
      <c r="AB1958" s="138">
        <f t="shared" si="1056"/>
        <v>10564</v>
      </c>
      <c r="AC1958" s="52">
        <v>3227.2759512545376</v>
      </c>
      <c r="AD1958" s="138">
        <f t="shared" si="1042"/>
        <v>0</v>
      </c>
      <c r="AE1958" s="138">
        <f t="shared" si="1043"/>
        <v>53</v>
      </c>
      <c r="AF1958" s="138">
        <f t="shared" si="1044"/>
        <v>0</v>
      </c>
      <c r="AG1958" s="138">
        <f t="shared" si="1045"/>
        <v>0</v>
      </c>
      <c r="AH1958" s="29"/>
      <c r="AI1958" s="29"/>
      <c r="AJ1958" s="15"/>
      <c r="AK1958" s="51">
        <f t="shared" ca="1" si="1046"/>
        <v>42197.176633838615</v>
      </c>
      <c r="AL1958" s="15">
        <f t="shared" ca="1" si="1047"/>
        <v>45688.246633838615</v>
      </c>
      <c r="AM1958" s="49">
        <f t="shared" ca="1" si="1048"/>
        <v>232.45441770584458</v>
      </c>
      <c r="AN1958" s="49">
        <f t="shared" ca="1" si="1049"/>
        <v>0</v>
      </c>
      <c r="AO1958" s="15"/>
      <c r="AP1958" s="49">
        <f t="shared" ca="1" si="1050"/>
        <v>1877.9660892222967</v>
      </c>
      <c r="AQ1958" s="15">
        <f t="shared" si="1057"/>
        <v>3227.2759512545376</v>
      </c>
      <c r="AR1958" s="15">
        <f t="shared" si="1058"/>
        <v>0</v>
      </c>
      <c r="AS1958" s="15"/>
      <c r="AT1958" s="15"/>
      <c r="AU1958" s="51">
        <f t="shared" si="1051"/>
        <v>5282</v>
      </c>
      <c r="AV1958" s="51">
        <f t="shared" ca="1" si="1052"/>
        <v>373.01933103197229</v>
      </c>
      <c r="AW1958" s="51">
        <f t="shared" ca="1" si="1059"/>
        <v>0</v>
      </c>
      <c r="AX1958" s="15">
        <f t="shared" ca="1" si="1060"/>
        <v>4305.7094689997302</v>
      </c>
      <c r="AY1958" s="51">
        <f t="shared" ca="1" si="1061"/>
        <v>-390.77890261984612</v>
      </c>
      <c r="AZ1958" s="52">
        <f t="shared" ca="1" si="1053"/>
        <v>0</v>
      </c>
      <c r="BA1958" s="52">
        <f t="shared" ca="1" si="1054"/>
        <v>0</v>
      </c>
      <c r="BB1958" s="52">
        <f t="shared" si="1062"/>
        <v>0</v>
      </c>
      <c r="BC1958" s="39">
        <f t="shared" si="1063"/>
        <v>0</v>
      </c>
      <c r="BD1958" s="51">
        <f t="shared" ca="1" si="1064"/>
        <v>0</v>
      </c>
      <c r="BE1958" s="15">
        <f t="shared" ca="1" si="1065"/>
        <v>7142.2065176344222</v>
      </c>
      <c r="BF1958" s="15">
        <v>-565.1</v>
      </c>
      <c r="BG1958" s="15">
        <f t="shared" ca="1" si="1066"/>
        <v>52497.807569178876</v>
      </c>
      <c r="BH1958" s="15"/>
      <c r="BI1958" s="15"/>
    </row>
    <row r="1959" spans="1:61" ht="11.25" x14ac:dyDescent="0.2">
      <c r="A1959" s="20">
        <v>70813</v>
      </c>
      <c r="B1959" s="20"/>
      <c r="C1959" s="20">
        <v>1</v>
      </c>
      <c r="D1959" s="20">
        <f t="shared" si="1068"/>
        <v>7</v>
      </c>
      <c r="E1959" s="47">
        <f t="shared" si="1037"/>
        <v>2</v>
      </c>
      <c r="F1959" s="47">
        <f t="shared" si="1038"/>
        <v>72</v>
      </c>
      <c r="G1959" s="21" t="s">
        <v>2039</v>
      </c>
      <c r="H1959" s="29">
        <v>669</v>
      </c>
      <c r="I1959" s="48"/>
      <c r="J1959" s="29">
        <f t="shared" si="1055"/>
        <v>1078.3880597014925</v>
      </c>
      <c r="K1959" s="125">
        <v>42033.4</v>
      </c>
      <c r="L1959" s="125">
        <v>33259.230000000003</v>
      </c>
      <c r="M1959" s="125">
        <v>0</v>
      </c>
      <c r="N1959" s="126">
        <f t="shared" si="1039"/>
        <v>43235.147700000001</v>
      </c>
      <c r="O1959" s="126">
        <f t="shared" ca="1" si="1040"/>
        <v>202431.97872964421</v>
      </c>
      <c r="P1959" s="126">
        <f t="shared" ca="1" si="1041"/>
        <v>47759</v>
      </c>
      <c r="Q1959" s="49">
        <f t="shared" si="1069"/>
        <v>1</v>
      </c>
      <c r="R1959" s="49">
        <f t="shared" si="1070"/>
        <v>0</v>
      </c>
      <c r="S1959" s="49">
        <f ca="1">OFFSET(V!$B$7,D1959,Q1959)*H1959</f>
        <v>2803.11</v>
      </c>
      <c r="T1959" s="49">
        <f ca="1">IF(R1959&gt;0,OFFSET(V!$I$7,D1959,R1959)*IF(R1959=1,H1959-9300,IF(R1959=2,H1959-18000,IF(R1959=3,H1959-45000,0))),0)</f>
        <v>0</v>
      </c>
      <c r="U1959" s="49">
        <f>IF(AND(I1959=1,H1959&gt;20000,H1959&lt;=45000),H1959*V!$G$7,0)+IF(AND(I1959=1,H1959&gt;45000,H1959&lt;=50000),V!$G$7/5000*(50000-H1959)*H1959,0)</f>
        <v>0</v>
      </c>
      <c r="V1959" s="50">
        <f t="shared" ca="1" si="1067"/>
        <v>2803.11</v>
      </c>
      <c r="W1959" s="51">
        <v>0</v>
      </c>
      <c r="X1959" s="51">
        <v>0</v>
      </c>
      <c r="Y1959" s="52">
        <v>0</v>
      </c>
      <c r="Z1959" s="52">
        <v>24502.3</v>
      </c>
      <c r="AA1959" s="52">
        <v>21040</v>
      </c>
      <c r="AB1959" s="138">
        <f t="shared" si="1056"/>
        <v>20040</v>
      </c>
      <c r="AC1959" s="52">
        <v>23810.805040778094</v>
      </c>
      <c r="AD1959" s="138">
        <f t="shared" si="1042"/>
        <v>0</v>
      </c>
      <c r="AE1959" s="138">
        <f t="shared" si="1043"/>
        <v>669</v>
      </c>
      <c r="AF1959" s="138">
        <f t="shared" si="1044"/>
        <v>0</v>
      </c>
      <c r="AG1959" s="138">
        <f t="shared" si="1045"/>
        <v>0</v>
      </c>
      <c r="AH1959" s="29"/>
      <c r="AI1959" s="29"/>
      <c r="AJ1959" s="15"/>
      <c r="AK1959" s="51">
        <f t="shared" ca="1" si="1046"/>
        <v>532639.83335920819</v>
      </c>
      <c r="AL1959" s="15">
        <f t="shared" ca="1" si="1047"/>
        <v>583201.94335920818</v>
      </c>
      <c r="AM1959" s="49">
        <f t="shared" ca="1" si="1048"/>
        <v>2934.1887819850945</v>
      </c>
      <c r="AN1959" s="49">
        <f t="shared" ca="1" si="1049"/>
        <v>0</v>
      </c>
      <c r="AO1959" s="15"/>
      <c r="AP1959" s="49">
        <f t="shared" ca="1" si="1050"/>
        <v>13855.612317961903</v>
      </c>
      <c r="AQ1959" s="15">
        <f t="shared" si="1057"/>
        <v>23810.805040778094</v>
      </c>
      <c r="AR1959" s="15">
        <f t="shared" si="1058"/>
        <v>0</v>
      </c>
      <c r="AS1959" s="15"/>
      <c r="AT1959" s="15"/>
      <c r="AU1959" s="51">
        <f t="shared" si="1051"/>
        <v>10020</v>
      </c>
      <c r="AV1959" s="51">
        <f t="shared" ca="1" si="1052"/>
        <v>4708.4892917054613</v>
      </c>
      <c r="AW1959" s="51">
        <f t="shared" ca="1" si="1059"/>
        <v>0</v>
      </c>
      <c r="AX1959" s="15">
        <f t="shared" ca="1" si="1060"/>
        <v>4773.2965688892691</v>
      </c>
      <c r="AY1959" s="51">
        <f t="shared" ca="1" si="1061"/>
        <v>-433.21631626551863</v>
      </c>
      <c r="AZ1959" s="52">
        <f t="shared" ca="1" si="1053"/>
        <v>0</v>
      </c>
      <c r="BA1959" s="52">
        <f t="shared" ca="1" si="1054"/>
        <v>0</v>
      </c>
      <c r="BB1959" s="52">
        <f t="shared" si="1062"/>
        <v>0</v>
      </c>
      <c r="BC1959" s="39">
        <f t="shared" si="1063"/>
        <v>0</v>
      </c>
      <c r="BD1959" s="51">
        <f t="shared" ca="1" si="1064"/>
        <v>0</v>
      </c>
      <c r="BE1959" s="15">
        <f t="shared" ca="1" si="1065"/>
        <v>28150.885293401843</v>
      </c>
      <c r="BF1959" s="15">
        <v>-6644.66</v>
      </c>
      <c r="BG1959" s="15">
        <f t="shared" ca="1" si="1066"/>
        <v>607642.35743459512</v>
      </c>
      <c r="BH1959" s="15"/>
      <c r="BI1959" s="15"/>
    </row>
    <row r="1960" spans="1:61" ht="11.25" x14ac:dyDescent="0.2">
      <c r="A1960" s="20">
        <v>70814</v>
      </c>
      <c r="B1960" s="20"/>
      <c r="C1960" s="20">
        <v>1</v>
      </c>
      <c r="D1960" s="20">
        <f t="shared" si="1068"/>
        <v>7</v>
      </c>
      <c r="E1960" s="47">
        <f t="shared" si="1037"/>
        <v>2</v>
      </c>
      <c r="F1960" s="47">
        <f t="shared" si="1038"/>
        <v>72</v>
      </c>
      <c r="G1960" s="21" t="s">
        <v>2040</v>
      </c>
      <c r="H1960" s="29">
        <v>506</v>
      </c>
      <c r="I1960" s="48"/>
      <c r="J1960" s="29">
        <f t="shared" si="1055"/>
        <v>815.64179104477614</v>
      </c>
      <c r="K1960" s="125">
        <v>45076.25</v>
      </c>
      <c r="L1960" s="125">
        <v>35627.379999999997</v>
      </c>
      <c r="M1960" s="125">
        <v>0</v>
      </c>
      <c r="N1960" s="126">
        <f t="shared" si="1039"/>
        <v>46349.578199999996</v>
      </c>
      <c r="O1960" s="126">
        <f t="shared" ca="1" si="1040"/>
        <v>153109.98690164421</v>
      </c>
      <c r="P1960" s="126">
        <f t="shared" ca="1" si="1041"/>
        <v>32028</v>
      </c>
      <c r="Q1960" s="49">
        <f t="shared" si="1069"/>
        <v>1</v>
      </c>
      <c r="R1960" s="49">
        <f t="shared" si="1070"/>
        <v>0</v>
      </c>
      <c r="S1960" s="49">
        <f ca="1">OFFSET(V!$B$7,D1960,Q1960)*H1960</f>
        <v>2120.1400000000003</v>
      </c>
      <c r="T1960" s="49">
        <f ca="1">IF(R1960&gt;0,OFFSET(V!$I$7,D1960,R1960)*IF(R1960=1,H1960-9300,IF(R1960=2,H1960-18000,IF(R1960=3,H1960-45000,0))),0)</f>
        <v>0</v>
      </c>
      <c r="U1960" s="49">
        <f>IF(AND(I1960=1,H1960&gt;20000,H1960&lt;=45000),H1960*V!$G$7,0)+IF(AND(I1960=1,H1960&gt;45000,H1960&lt;=50000),V!$G$7/5000*(50000-H1960)*H1960,0)</f>
        <v>0</v>
      </c>
      <c r="V1960" s="50">
        <f t="shared" ca="1" si="1067"/>
        <v>2120.1400000000003</v>
      </c>
      <c r="W1960" s="51">
        <v>0</v>
      </c>
      <c r="X1960" s="51">
        <v>0</v>
      </c>
      <c r="Y1960" s="52">
        <v>0</v>
      </c>
      <c r="Z1960" s="52">
        <v>48559.92</v>
      </c>
      <c r="AA1960" s="52">
        <v>34496</v>
      </c>
      <c r="AB1960" s="138">
        <f t="shared" si="1056"/>
        <v>33496</v>
      </c>
      <c r="AC1960" s="52">
        <v>47189.479678062104</v>
      </c>
      <c r="AD1960" s="138">
        <f t="shared" si="1042"/>
        <v>0</v>
      </c>
      <c r="AE1960" s="138">
        <f t="shared" si="1043"/>
        <v>506</v>
      </c>
      <c r="AF1960" s="138">
        <f t="shared" si="1044"/>
        <v>0</v>
      </c>
      <c r="AG1960" s="138">
        <f t="shared" si="1045"/>
        <v>0</v>
      </c>
      <c r="AH1960" s="29"/>
      <c r="AI1960" s="29"/>
      <c r="AJ1960" s="15"/>
      <c r="AK1960" s="51">
        <f t="shared" ca="1" si="1046"/>
        <v>402863.61088155361</v>
      </c>
      <c r="AL1960" s="15">
        <f t="shared" ca="1" si="1047"/>
        <v>437011.75088155363</v>
      </c>
      <c r="AM1960" s="49">
        <f t="shared" ca="1" si="1048"/>
        <v>2219.281799229384</v>
      </c>
      <c r="AN1960" s="49">
        <f t="shared" ca="1" si="1049"/>
        <v>0</v>
      </c>
      <c r="AO1960" s="15"/>
      <c r="AP1960" s="49">
        <f t="shared" ca="1" si="1050"/>
        <v>27459.766050992948</v>
      </c>
      <c r="AQ1960" s="15">
        <f t="shared" si="1057"/>
        <v>47189.479678062104</v>
      </c>
      <c r="AR1960" s="15">
        <f t="shared" si="1058"/>
        <v>0</v>
      </c>
      <c r="AS1960" s="15"/>
      <c r="AT1960" s="15"/>
      <c r="AU1960" s="51">
        <f t="shared" si="1051"/>
        <v>16748</v>
      </c>
      <c r="AV1960" s="51">
        <f t="shared" ca="1" si="1052"/>
        <v>3561.278896267509</v>
      </c>
      <c r="AW1960" s="51">
        <f t="shared" ca="1" si="1059"/>
        <v>0</v>
      </c>
      <c r="AX1960" s="15">
        <f t="shared" ca="1" si="1060"/>
        <v>579.56526919835596</v>
      </c>
      <c r="AY1960" s="51">
        <f t="shared" ca="1" si="1061"/>
        <v>-52.60036273337407</v>
      </c>
      <c r="AZ1960" s="52">
        <f t="shared" ca="1" si="1053"/>
        <v>0</v>
      </c>
      <c r="BA1960" s="52">
        <f t="shared" ca="1" si="1054"/>
        <v>0</v>
      </c>
      <c r="BB1960" s="52">
        <f t="shared" si="1062"/>
        <v>0</v>
      </c>
      <c r="BC1960" s="39">
        <f t="shared" si="1063"/>
        <v>0</v>
      </c>
      <c r="BD1960" s="51">
        <f t="shared" ca="1" si="1064"/>
        <v>0</v>
      </c>
      <c r="BE1960" s="15">
        <f t="shared" ca="1" si="1065"/>
        <v>47716.444584527082</v>
      </c>
      <c r="BF1960" s="15">
        <v>-5309.18</v>
      </c>
      <c r="BG1960" s="15">
        <f t="shared" ca="1" si="1066"/>
        <v>481638.29726531013</v>
      </c>
      <c r="BH1960" s="15"/>
      <c r="BI1960" s="15"/>
    </row>
    <row r="1961" spans="1:61" ht="11.25" x14ac:dyDescent="0.2">
      <c r="A1961" s="20">
        <v>70815</v>
      </c>
      <c r="B1961" s="20"/>
      <c r="C1961" s="20">
        <v>1</v>
      </c>
      <c r="D1961" s="20">
        <f t="shared" si="1068"/>
        <v>7</v>
      </c>
      <c r="E1961" s="47">
        <f t="shared" si="1037"/>
        <v>1</v>
      </c>
      <c r="F1961" s="47">
        <f t="shared" si="1038"/>
        <v>71</v>
      </c>
      <c r="G1961" s="21" t="s">
        <v>2041</v>
      </c>
      <c r="H1961" s="29">
        <v>90</v>
      </c>
      <c r="I1961" s="48"/>
      <c r="J1961" s="29">
        <f t="shared" si="1055"/>
        <v>145.07462686567163</v>
      </c>
      <c r="K1961" s="125">
        <v>5891</v>
      </c>
      <c r="L1961" s="125">
        <v>4555.72</v>
      </c>
      <c r="M1961" s="125">
        <v>0</v>
      </c>
      <c r="N1961" s="126">
        <f t="shared" si="1039"/>
        <v>6018.2507999999998</v>
      </c>
      <c r="O1961" s="126">
        <f t="shared" ca="1" si="1040"/>
        <v>27233.001622822092</v>
      </c>
      <c r="P1961" s="126">
        <f t="shared" ca="1" si="1041"/>
        <v>6364</v>
      </c>
      <c r="Q1961" s="49">
        <f t="shared" si="1069"/>
        <v>1</v>
      </c>
      <c r="R1961" s="49">
        <f t="shared" si="1070"/>
        <v>0</v>
      </c>
      <c r="S1961" s="49">
        <f ca="1">OFFSET(V!$B$7,D1961,Q1961)*H1961</f>
        <v>377.1</v>
      </c>
      <c r="T1961" s="49">
        <f ca="1">IF(R1961&gt;0,OFFSET(V!$I$7,D1961,R1961)*IF(R1961=1,H1961-9300,IF(R1961=2,H1961-18000,IF(R1961=3,H1961-45000,0))),0)</f>
        <v>0</v>
      </c>
      <c r="U1961" s="49">
        <f>IF(AND(I1961=1,H1961&gt;20000,H1961&lt;=45000),H1961*V!$G$7,0)+IF(AND(I1961=1,H1961&gt;45000,H1961&lt;=50000),V!$G$7/5000*(50000-H1961)*H1961,0)</f>
        <v>0</v>
      </c>
      <c r="V1961" s="50">
        <f t="shared" ca="1" si="1067"/>
        <v>377.1</v>
      </c>
      <c r="W1961" s="51">
        <v>0</v>
      </c>
      <c r="X1961" s="51">
        <v>0</v>
      </c>
      <c r="Y1961" s="52">
        <v>0</v>
      </c>
      <c r="Z1961" s="52">
        <v>8176.71</v>
      </c>
      <c r="AA1961" s="52">
        <v>7669</v>
      </c>
      <c r="AB1961" s="138">
        <f t="shared" si="1056"/>
        <v>6669</v>
      </c>
      <c r="AC1961" s="52">
        <v>7945.9498775617258</v>
      </c>
      <c r="AD1961" s="138">
        <f t="shared" si="1042"/>
        <v>0</v>
      </c>
      <c r="AE1961" s="138">
        <f t="shared" si="1043"/>
        <v>90</v>
      </c>
      <c r="AF1961" s="138">
        <f t="shared" si="1044"/>
        <v>0</v>
      </c>
      <c r="AG1961" s="138">
        <f t="shared" si="1045"/>
        <v>0</v>
      </c>
      <c r="AH1961" s="29"/>
      <c r="AI1961" s="29"/>
      <c r="AJ1961" s="15"/>
      <c r="AK1961" s="51">
        <f t="shared" ca="1" si="1046"/>
        <v>71655.582963122171</v>
      </c>
      <c r="AL1961" s="15">
        <f t="shared" ca="1" si="1047"/>
        <v>78396.682963122177</v>
      </c>
      <c r="AM1961" s="49">
        <f t="shared" ca="1" si="1048"/>
        <v>394.73391685898133</v>
      </c>
      <c r="AN1961" s="49">
        <f t="shared" ca="1" si="1049"/>
        <v>0</v>
      </c>
      <c r="AO1961" s="15"/>
      <c r="AP1961" s="49">
        <f t="shared" ca="1" si="1050"/>
        <v>4623.7832283664093</v>
      </c>
      <c r="AQ1961" s="15">
        <f t="shared" si="1057"/>
        <v>7945.9498775617258</v>
      </c>
      <c r="AR1961" s="15">
        <f t="shared" si="1058"/>
        <v>0</v>
      </c>
      <c r="AS1961" s="15"/>
      <c r="AT1961" s="15"/>
      <c r="AU1961" s="51">
        <f t="shared" si="1051"/>
        <v>3334.5</v>
      </c>
      <c r="AV1961" s="51">
        <f t="shared" ca="1" si="1052"/>
        <v>633.42905269580194</v>
      </c>
      <c r="AW1961" s="51">
        <f t="shared" ca="1" si="1059"/>
        <v>0</v>
      </c>
      <c r="AX1961" s="15">
        <f t="shared" ca="1" si="1060"/>
        <v>645.76240350048556</v>
      </c>
      <c r="AY1961" s="51">
        <f t="shared" ca="1" si="1061"/>
        <v>-58.608302582872163</v>
      </c>
      <c r="AZ1961" s="52">
        <f t="shared" ca="1" si="1053"/>
        <v>0</v>
      </c>
      <c r="BA1961" s="52">
        <f t="shared" ca="1" si="1054"/>
        <v>0</v>
      </c>
      <c r="BB1961" s="52">
        <f t="shared" si="1062"/>
        <v>0</v>
      </c>
      <c r="BC1961" s="39">
        <f t="shared" si="1063"/>
        <v>0</v>
      </c>
      <c r="BD1961" s="51">
        <f t="shared" ca="1" si="1064"/>
        <v>0</v>
      </c>
      <c r="BE1961" s="15">
        <f t="shared" ca="1" si="1065"/>
        <v>8533.1039784793393</v>
      </c>
      <c r="BF1961" s="15">
        <v>-970.17</v>
      </c>
      <c r="BG1961" s="15">
        <f t="shared" ca="1" si="1066"/>
        <v>86354.350858460501</v>
      </c>
      <c r="BH1961" s="15"/>
      <c r="BI1961" s="15"/>
    </row>
    <row r="1962" spans="1:61" ht="11.25" x14ac:dyDescent="0.2">
      <c r="A1962" s="20">
        <v>70816</v>
      </c>
      <c r="B1962" s="20"/>
      <c r="C1962" s="20">
        <v>1</v>
      </c>
      <c r="D1962" s="20">
        <f t="shared" si="1068"/>
        <v>7</v>
      </c>
      <c r="E1962" s="47">
        <f t="shared" si="1037"/>
        <v>3</v>
      </c>
      <c r="F1962" s="47">
        <f t="shared" si="1038"/>
        <v>73</v>
      </c>
      <c r="G1962" s="21" t="s">
        <v>2042</v>
      </c>
      <c r="H1962" s="29">
        <v>1235</v>
      </c>
      <c r="I1962" s="48"/>
      <c r="J1962" s="29">
        <f t="shared" si="1055"/>
        <v>1990.7462686567164</v>
      </c>
      <c r="K1962" s="125">
        <v>99980.45</v>
      </c>
      <c r="L1962" s="125">
        <v>449092.51</v>
      </c>
      <c r="M1962" s="125">
        <v>0</v>
      </c>
      <c r="N1962" s="126">
        <f t="shared" si="1039"/>
        <v>247132.00290000002</v>
      </c>
      <c r="O1962" s="126">
        <f t="shared" ca="1" si="1040"/>
        <v>373697.30004650319</v>
      </c>
      <c r="P1962" s="126">
        <f t="shared" ca="1" si="1041"/>
        <v>37970</v>
      </c>
      <c r="Q1962" s="49">
        <f t="shared" si="1069"/>
        <v>1</v>
      </c>
      <c r="R1962" s="49">
        <f t="shared" si="1070"/>
        <v>0</v>
      </c>
      <c r="S1962" s="49">
        <f ca="1">OFFSET(V!$B$7,D1962,Q1962)*H1962</f>
        <v>5174.6500000000005</v>
      </c>
      <c r="T1962" s="49">
        <f ca="1">IF(R1962&gt;0,OFFSET(V!$I$7,D1962,R1962)*IF(R1962=1,H1962-9300,IF(R1962=2,H1962-18000,IF(R1962=3,H1962-45000,0))),0)</f>
        <v>0</v>
      </c>
      <c r="U1962" s="49">
        <f>IF(AND(I1962=1,H1962&gt;20000,H1962&lt;=45000),H1962*V!$G$7,0)+IF(AND(I1962=1,H1962&gt;45000,H1962&lt;=50000),V!$G$7/5000*(50000-H1962)*H1962,0)</f>
        <v>0</v>
      </c>
      <c r="V1962" s="50">
        <f t="shared" ca="1" si="1067"/>
        <v>5174.6500000000005</v>
      </c>
      <c r="W1962" s="51">
        <v>0</v>
      </c>
      <c r="X1962" s="51">
        <v>0</v>
      </c>
      <c r="Y1962" s="52">
        <v>0</v>
      </c>
      <c r="Z1962" s="52">
        <v>56898.76</v>
      </c>
      <c r="AA1962" s="52">
        <v>66460</v>
      </c>
      <c r="AB1962" s="138">
        <f t="shared" si="1056"/>
        <v>65460</v>
      </c>
      <c r="AC1962" s="52">
        <v>55292.983981994468</v>
      </c>
      <c r="AD1962" s="138">
        <f t="shared" si="1042"/>
        <v>0</v>
      </c>
      <c r="AE1962" s="138">
        <f t="shared" si="1043"/>
        <v>1235</v>
      </c>
      <c r="AF1962" s="138">
        <f t="shared" si="1044"/>
        <v>0</v>
      </c>
      <c r="AG1962" s="138">
        <f t="shared" si="1045"/>
        <v>0</v>
      </c>
      <c r="AH1962" s="29"/>
      <c r="AI1962" s="29"/>
      <c r="AJ1962" s="15"/>
      <c r="AK1962" s="51">
        <f t="shared" ca="1" si="1046"/>
        <v>983273.83288284321</v>
      </c>
      <c r="AL1962" s="15">
        <f t="shared" ca="1" si="1047"/>
        <v>1026418.4828828432</v>
      </c>
      <c r="AM1962" s="49">
        <f t="shared" ca="1" si="1048"/>
        <v>5416.6265257871328</v>
      </c>
      <c r="AN1962" s="49">
        <f t="shared" ca="1" si="1049"/>
        <v>0</v>
      </c>
      <c r="AO1962" s="15"/>
      <c r="AP1962" s="49">
        <f t="shared" ca="1" si="1050"/>
        <v>32175.23089394702</v>
      </c>
      <c r="AQ1962" s="15">
        <f t="shared" si="1057"/>
        <v>55292.983981994468</v>
      </c>
      <c r="AR1962" s="15">
        <f t="shared" si="1058"/>
        <v>0</v>
      </c>
      <c r="AS1962" s="15"/>
      <c r="AT1962" s="15"/>
      <c r="AU1962" s="51">
        <f t="shared" si="1051"/>
        <v>32730</v>
      </c>
      <c r="AV1962" s="51">
        <f t="shared" ca="1" si="1052"/>
        <v>8692.0542231035051</v>
      </c>
      <c r="AW1962" s="51">
        <f t="shared" ca="1" si="1059"/>
        <v>0</v>
      </c>
      <c r="AX1962" s="15">
        <f t="shared" ca="1" si="1060"/>
        <v>18304.301135056063</v>
      </c>
      <c r="AY1962" s="51">
        <f t="shared" ca="1" si="1061"/>
        <v>-1661.2673851499153</v>
      </c>
      <c r="AZ1962" s="52">
        <f t="shared" ca="1" si="1053"/>
        <v>0</v>
      </c>
      <c r="BA1962" s="52">
        <f t="shared" ca="1" si="1054"/>
        <v>0</v>
      </c>
      <c r="BB1962" s="52">
        <f t="shared" si="1062"/>
        <v>0</v>
      </c>
      <c r="BC1962" s="39">
        <f t="shared" si="1063"/>
        <v>0</v>
      </c>
      <c r="BD1962" s="51">
        <f t="shared" ca="1" si="1064"/>
        <v>0</v>
      </c>
      <c r="BE1962" s="15">
        <f t="shared" ca="1" si="1065"/>
        <v>71936.017731900618</v>
      </c>
      <c r="BF1962" s="15">
        <v>-13913.21</v>
      </c>
      <c r="BG1962" s="15">
        <f t="shared" ca="1" si="1066"/>
        <v>1089857.9171405311</v>
      </c>
      <c r="BH1962" s="15"/>
      <c r="BI1962" s="15"/>
    </row>
    <row r="1963" spans="1:61" ht="11.25" x14ac:dyDescent="0.2">
      <c r="A1963" s="20">
        <v>70817</v>
      </c>
      <c r="B1963" s="20"/>
      <c r="C1963" s="20">
        <v>1</v>
      </c>
      <c r="D1963" s="20">
        <f t="shared" si="1068"/>
        <v>7</v>
      </c>
      <c r="E1963" s="47">
        <f t="shared" si="1037"/>
        <v>1</v>
      </c>
      <c r="F1963" s="47">
        <f t="shared" si="1038"/>
        <v>71</v>
      </c>
      <c r="G1963" s="21" t="s">
        <v>2043</v>
      </c>
      <c r="H1963" s="29">
        <v>419</v>
      </c>
      <c r="I1963" s="48"/>
      <c r="J1963" s="29">
        <f t="shared" si="1055"/>
        <v>675.40298507462683</v>
      </c>
      <c r="K1963" s="125">
        <v>45905.4</v>
      </c>
      <c r="L1963" s="125">
        <v>55409.59</v>
      </c>
      <c r="M1963" s="125">
        <v>0</v>
      </c>
      <c r="N1963" s="126">
        <f t="shared" si="1039"/>
        <v>54661.628100000002</v>
      </c>
      <c r="O1963" s="126">
        <f t="shared" ca="1" si="1040"/>
        <v>126784.75199958285</v>
      </c>
      <c r="P1963" s="126">
        <f t="shared" ca="1" si="1041"/>
        <v>21637</v>
      </c>
      <c r="Q1963" s="49">
        <f t="shared" si="1069"/>
        <v>1</v>
      </c>
      <c r="R1963" s="49">
        <f t="shared" si="1070"/>
        <v>0</v>
      </c>
      <c r="S1963" s="49">
        <f ca="1">OFFSET(V!$B$7,D1963,Q1963)*H1963</f>
        <v>1755.6100000000001</v>
      </c>
      <c r="T1963" s="49">
        <f ca="1">IF(R1963&gt;0,OFFSET(V!$I$7,D1963,R1963)*IF(R1963=1,H1963-9300,IF(R1963=2,H1963-18000,IF(R1963=3,H1963-45000,0))),0)</f>
        <v>0</v>
      </c>
      <c r="U1963" s="49">
        <f>IF(AND(I1963=1,H1963&gt;20000,H1963&lt;=45000),H1963*V!$G$7,0)+IF(AND(I1963=1,H1963&gt;45000,H1963&lt;=50000),V!$G$7/5000*(50000-H1963)*H1963,0)</f>
        <v>0</v>
      </c>
      <c r="V1963" s="50">
        <f t="shared" ca="1" si="1067"/>
        <v>1755.6100000000001</v>
      </c>
      <c r="W1963" s="51">
        <v>0</v>
      </c>
      <c r="X1963" s="51">
        <v>0</v>
      </c>
      <c r="Y1963" s="52">
        <v>0</v>
      </c>
      <c r="Z1963" s="52">
        <v>68494.44</v>
      </c>
      <c r="AA1963" s="52">
        <v>129570</v>
      </c>
      <c r="AB1963" s="138">
        <f t="shared" si="1056"/>
        <v>128570</v>
      </c>
      <c r="AC1963" s="52">
        <v>66561.414937261929</v>
      </c>
      <c r="AD1963" s="138">
        <f t="shared" si="1042"/>
        <v>0</v>
      </c>
      <c r="AE1963" s="138">
        <f t="shared" si="1043"/>
        <v>419</v>
      </c>
      <c r="AF1963" s="138">
        <f t="shared" si="1044"/>
        <v>0</v>
      </c>
      <c r="AG1963" s="138">
        <f t="shared" si="1045"/>
        <v>0</v>
      </c>
      <c r="AH1963" s="29"/>
      <c r="AI1963" s="29"/>
      <c r="AJ1963" s="15"/>
      <c r="AK1963" s="51">
        <f t="shared" ca="1" si="1046"/>
        <v>333596.54735053546</v>
      </c>
      <c r="AL1963" s="15">
        <f t="shared" ca="1" si="1047"/>
        <v>356989.15735053545</v>
      </c>
      <c r="AM1963" s="49">
        <f t="shared" ca="1" si="1048"/>
        <v>1837.7056795990354</v>
      </c>
      <c r="AN1963" s="49">
        <f t="shared" ca="1" si="1049"/>
        <v>0</v>
      </c>
      <c r="AO1963" s="15"/>
      <c r="AP1963" s="49">
        <f t="shared" ca="1" si="1050"/>
        <v>38732.380493908837</v>
      </c>
      <c r="AQ1963" s="15">
        <f t="shared" si="1057"/>
        <v>66561.414937261929</v>
      </c>
      <c r="AR1963" s="15">
        <f t="shared" si="1058"/>
        <v>0</v>
      </c>
      <c r="AS1963" s="15"/>
      <c r="AT1963" s="15"/>
      <c r="AU1963" s="51">
        <f t="shared" si="1051"/>
        <v>64285</v>
      </c>
      <c r="AV1963" s="51">
        <f t="shared" ca="1" si="1052"/>
        <v>2948.9641453282334</v>
      </c>
      <c r="AW1963" s="51">
        <f t="shared" ca="1" si="1059"/>
        <v>0</v>
      </c>
      <c r="AX1963" s="15">
        <f t="shared" ca="1" si="1060"/>
        <v>39404.929701975139</v>
      </c>
      <c r="AY1963" s="51">
        <f t="shared" ca="1" si="1061"/>
        <v>-3576.3247143396588</v>
      </c>
      <c r="AZ1963" s="52">
        <f t="shared" ca="1" si="1053"/>
        <v>0</v>
      </c>
      <c r="BA1963" s="52">
        <f t="shared" ca="1" si="1054"/>
        <v>0</v>
      </c>
      <c r="BB1963" s="52">
        <f t="shared" si="1062"/>
        <v>0</v>
      </c>
      <c r="BC1963" s="39">
        <f t="shared" si="1063"/>
        <v>0</v>
      </c>
      <c r="BD1963" s="51">
        <f t="shared" ca="1" si="1064"/>
        <v>0</v>
      </c>
      <c r="BE1963" s="15">
        <f t="shared" ca="1" si="1065"/>
        <v>102390.01992489741</v>
      </c>
      <c r="BF1963" s="15">
        <v>-4931.8900000000003</v>
      </c>
      <c r="BG1963" s="15">
        <f t="shared" ca="1" si="1066"/>
        <v>456284.99295503186</v>
      </c>
      <c r="BH1963" s="15"/>
      <c r="BI1963" s="15"/>
    </row>
    <row r="1964" spans="1:61" ht="11.25" x14ac:dyDescent="0.2">
      <c r="A1964" s="20">
        <v>70818</v>
      </c>
      <c r="B1964" s="20"/>
      <c r="C1964" s="20">
        <v>1</v>
      </c>
      <c r="D1964" s="20">
        <f t="shared" si="1068"/>
        <v>7</v>
      </c>
      <c r="E1964" s="47">
        <f t="shared" si="1037"/>
        <v>1</v>
      </c>
      <c r="F1964" s="47">
        <f t="shared" si="1038"/>
        <v>71</v>
      </c>
      <c r="G1964" s="21" t="s">
        <v>2044</v>
      </c>
      <c r="H1964" s="29">
        <v>279</v>
      </c>
      <c r="I1964" s="48"/>
      <c r="J1964" s="29">
        <f t="shared" si="1055"/>
        <v>449.73134328358208</v>
      </c>
      <c r="K1964" s="125">
        <v>71266.3</v>
      </c>
      <c r="L1964" s="125">
        <v>152242.88</v>
      </c>
      <c r="M1964" s="125">
        <v>0</v>
      </c>
      <c r="N1964" s="126">
        <f t="shared" si="1039"/>
        <v>110686.4592</v>
      </c>
      <c r="O1964" s="126">
        <f t="shared" ca="1" si="1040"/>
        <v>84422.305030748495</v>
      </c>
      <c r="P1964" s="126">
        <f t="shared" ca="1" si="1041"/>
        <v>0</v>
      </c>
      <c r="Q1964" s="49">
        <f t="shared" si="1069"/>
        <v>1</v>
      </c>
      <c r="R1964" s="49">
        <f t="shared" si="1070"/>
        <v>0</v>
      </c>
      <c r="S1964" s="49">
        <f ca="1">OFFSET(V!$B$7,D1964,Q1964)*H1964</f>
        <v>1169.0100000000002</v>
      </c>
      <c r="T1964" s="49">
        <f ca="1">IF(R1964&gt;0,OFFSET(V!$I$7,D1964,R1964)*IF(R1964=1,H1964-9300,IF(R1964=2,H1964-18000,IF(R1964=3,H1964-45000,0))),0)</f>
        <v>0</v>
      </c>
      <c r="U1964" s="49">
        <f>IF(AND(I1964=1,H1964&gt;20000,H1964&lt;=45000),H1964*V!$G$7,0)+IF(AND(I1964=1,H1964&gt;45000,H1964&lt;=50000),V!$G$7/5000*(50000-H1964)*H1964,0)</f>
        <v>0</v>
      </c>
      <c r="V1964" s="50">
        <f t="shared" ca="1" si="1067"/>
        <v>1169.0100000000002</v>
      </c>
      <c r="W1964" s="51">
        <v>0</v>
      </c>
      <c r="X1964" s="51">
        <v>0</v>
      </c>
      <c r="Y1964" s="52">
        <v>0</v>
      </c>
      <c r="Z1964" s="52">
        <v>85166.75</v>
      </c>
      <c r="AA1964" s="52">
        <v>65300</v>
      </c>
      <c r="AB1964" s="138">
        <f t="shared" si="1056"/>
        <v>64300</v>
      </c>
      <c r="AC1964" s="52">
        <v>82763.205095304846</v>
      </c>
      <c r="AD1964" s="138">
        <f t="shared" si="1042"/>
        <v>0</v>
      </c>
      <c r="AE1964" s="138">
        <f t="shared" si="1043"/>
        <v>279</v>
      </c>
      <c r="AF1964" s="138">
        <f t="shared" si="1044"/>
        <v>0</v>
      </c>
      <c r="AG1964" s="138">
        <f t="shared" si="1045"/>
        <v>0</v>
      </c>
      <c r="AH1964" s="29"/>
      <c r="AI1964" s="29"/>
      <c r="AJ1964" s="15"/>
      <c r="AK1964" s="51">
        <f t="shared" ca="1" si="1046"/>
        <v>222132.30718567874</v>
      </c>
      <c r="AL1964" s="15">
        <f t="shared" ca="1" si="1047"/>
        <v>223301.31718567875</v>
      </c>
      <c r="AM1964" s="49">
        <f t="shared" ca="1" si="1048"/>
        <v>1223.6751422628422</v>
      </c>
      <c r="AN1964" s="49">
        <f t="shared" ca="1" si="1049"/>
        <v>0</v>
      </c>
      <c r="AO1964" s="15"/>
      <c r="AP1964" s="49">
        <f t="shared" ca="1" si="1050"/>
        <v>48160.27354088318</v>
      </c>
      <c r="AQ1964" s="15">
        <f t="shared" si="1057"/>
        <v>82763.205095304846</v>
      </c>
      <c r="AR1964" s="15">
        <f t="shared" si="1058"/>
        <v>0</v>
      </c>
      <c r="AS1964" s="15"/>
      <c r="AT1964" s="15"/>
      <c r="AU1964" s="51">
        <f t="shared" si="1051"/>
        <v>32150</v>
      </c>
      <c r="AV1964" s="51">
        <f t="shared" ca="1" si="1052"/>
        <v>1963.6300633569861</v>
      </c>
      <c r="AW1964" s="51">
        <f t="shared" ca="1" si="1059"/>
        <v>0</v>
      </c>
      <c r="AX1964" s="15">
        <f t="shared" ca="1" si="1060"/>
        <v>0</v>
      </c>
      <c r="AY1964" s="51">
        <f t="shared" ca="1" si="1061"/>
        <v>0</v>
      </c>
      <c r="AZ1964" s="52">
        <f t="shared" ca="1" si="1053"/>
        <v>0</v>
      </c>
      <c r="BA1964" s="52">
        <f t="shared" ca="1" si="1054"/>
        <v>0</v>
      </c>
      <c r="BB1964" s="52">
        <f t="shared" si="1062"/>
        <v>0</v>
      </c>
      <c r="BC1964" s="39">
        <f t="shared" si="1063"/>
        <v>0</v>
      </c>
      <c r="BD1964" s="51">
        <f t="shared" ca="1" si="1064"/>
        <v>0</v>
      </c>
      <c r="BE1964" s="15">
        <f t="shared" ca="1" si="1065"/>
        <v>82273.903604240171</v>
      </c>
      <c r="BF1964" s="15">
        <v>-4141.8500000000004</v>
      </c>
      <c r="BG1964" s="15">
        <f t="shared" ca="1" si="1066"/>
        <v>302657.04593218176</v>
      </c>
      <c r="BH1964" s="15"/>
      <c r="BI1964" s="15"/>
    </row>
    <row r="1965" spans="1:61" ht="11.25" x14ac:dyDescent="0.2">
      <c r="A1965" s="20">
        <v>70819</v>
      </c>
      <c r="B1965" s="20"/>
      <c r="C1965" s="20">
        <v>1</v>
      </c>
      <c r="D1965" s="20">
        <f t="shared" si="1068"/>
        <v>7</v>
      </c>
      <c r="E1965" s="47">
        <f t="shared" si="1037"/>
        <v>1</v>
      </c>
      <c r="F1965" s="47">
        <f t="shared" si="1038"/>
        <v>71</v>
      </c>
      <c r="G1965" s="21" t="s">
        <v>2045</v>
      </c>
      <c r="H1965" s="29">
        <v>73</v>
      </c>
      <c r="I1965" s="48"/>
      <c r="J1965" s="29">
        <f t="shared" si="1055"/>
        <v>117.67164179104478</v>
      </c>
      <c r="K1965" s="125">
        <v>4614.75</v>
      </c>
      <c r="L1965" s="125">
        <v>5086.7</v>
      </c>
      <c r="M1965" s="125">
        <v>0</v>
      </c>
      <c r="N1965" s="126">
        <f t="shared" si="1039"/>
        <v>5306.433</v>
      </c>
      <c r="O1965" s="126">
        <f t="shared" ca="1" si="1040"/>
        <v>22088.990205177921</v>
      </c>
      <c r="P1965" s="126">
        <f t="shared" ca="1" si="1041"/>
        <v>5035</v>
      </c>
      <c r="Q1965" s="49">
        <f t="shared" si="1069"/>
        <v>1</v>
      </c>
      <c r="R1965" s="49">
        <f t="shared" si="1070"/>
        <v>0</v>
      </c>
      <c r="S1965" s="49">
        <f ca="1">OFFSET(V!$B$7,D1965,Q1965)*H1965</f>
        <v>305.87</v>
      </c>
      <c r="T1965" s="49">
        <f ca="1">IF(R1965&gt;0,OFFSET(V!$I$7,D1965,R1965)*IF(R1965=1,H1965-9300,IF(R1965=2,H1965-18000,IF(R1965=3,H1965-45000,0))),0)</f>
        <v>0</v>
      </c>
      <c r="U1965" s="49">
        <f>IF(AND(I1965=1,H1965&gt;20000,H1965&lt;=45000),H1965*V!$G$7,0)+IF(AND(I1965=1,H1965&gt;45000,H1965&lt;=50000),V!$G$7/5000*(50000-H1965)*H1965,0)</f>
        <v>0</v>
      </c>
      <c r="V1965" s="50">
        <f t="shared" ca="1" si="1067"/>
        <v>305.87</v>
      </c>
      <c r="W1965" s="51">
        <v>0</v>
      </c>
      <c r="X1965" s="51">
        <v>0</v>
      </c>
      <c r="Y1965" s="52">
        <v>0</v>
      </c>
      <c r="Z1965" s="52">
        <v>6579.51</v>
      </c>
      <c r="AA1965" s="52">
        <v>6991</v>
      </c>
      <c r="AB1965" s="138">
        <f t="shared" si="1056"/>
        <v>5991</v>
      </c>
      <c r="AC1965" s="52">
        <v>6393.8254724597236</v>
      </c>
      <c r="AD1965" s="138">
        <f t="shared" si="1042"/>
        <v>0</v>
      </c>
      <c r="AE1965" s="138">
        <f t="shared" si="1043"/>
        <v>73</v>
      </c>
      <c r="AF1965" s="138">
        <f t="shared" si="1044"/>
        <v>0</v>
      </c>
      <c r="AG1965" s="138">
        <f t="shared" si="1045"/>
        <v>0</v>
      </c>
      <c r="AH1965" s="29"/>
      <c r="AI1965" s="29"/>
      <c r="AJ1965" s="15"/>
      <c r="AK1965" s="51">
        <f t="shared" ca="1" si="1046"/>
        <v>58120.639514532435</v>
      </c>
      <c r="AL1965" s="15">
        <f t="shared" ca="1" si="1047"/>
        <v>63461.509514532438</v>
      </c>
      <c r="AM1965" s="49">
        <f t="shared" ca="1" si="1048"/>
        <v>320.17306589672933</v>
      </c>
      <c r="AN1965" s="49">
        <f t="shared" ca="1" si="1049"/>
        <v>0</v>
      </c>
      <c r="AO1965" s="15"/>
      <c r="AP1965" s="49">
        <f t="shared" ca="1" si="1050"/>
        <v>3720.5952013547108</v>
      </c>
      <c r="AQ1965" s="15">
        <f t="shared" si="1057"/>
        <v>6393.8254724597236</v>
      </c>
      <c r="AR1965" s="15">
        <f t="shared" si="1058"/>
        <v>0</v>
      </c>
      <c r="AS1965" s="15"/>
      <c r="AT1965" s="15"/>
      <c r="AU1965" s="51">
        <f t="shared" si="1051"/>
        <v>2995.5</v>
      </c>
      <c r="AV1965" s="51">
        <f t="shared" ca="1" si="1052"/>
        <v>513.78134274215051</v>
      </c>
      <c r="AW1965" s="51">
        <f t="shared" ca="1" si="1059"/>
        <v>0</v>
      </c>
      <c r="AX1965" s="15">
        <f t="shared" ca="1" si="1060"/>
        <v>836.05107163713728</v>
      </c>
      <c r="AY1965" s="51">
        <f t="shared" ca="1" si="1061"/>
        <v>-75.87857997869186</v>
      </c>
      <c r="AZ1965" s="52">
        <f t="shared" ca="1" si="1053"/>
        <v>0</v>
      </c>
      <c r="BA1965" s="52">
        <f t="shared" ca="1" si="1054"/>
        <v>0</v>
      </c>
      <c r="BB1965" s="52">
        <f t="shared" si="1062"/>
        <v>0</v>
      </c>
      <c r="BC1965" s="39">
        <f t="shared" si="1063"/>
        <v>0</v>
      </c>
      <c r="BD1965" s="51">
        <f t="shared" ca="1" si="1064"/>
        <v>0</v>
      </c>
      <c r="BE1965" s="15">
        <f t="shared" ca="1" si="1065"/>
        <v>7153.997964118169</v>
      </c>
      <c r="BF1965" s="15">
        <v>-741.27</v>
      </c>
      <c r="BG1965" s="15">
        <f t="shared" ca="1" si="1066"/>
        <v>70194.410544547325</v>
      </c>
      <c r="BH1965" s="15"/>
      <c r="BI1965" s="15"/>
    </row>
    <row r="1966" spans="1:61" ht="11.25" x14ac:dyDescent="0.2">
      <c r="A1966" s="20">
        <v>70820</v>
      </c>
      <c r="B1966" s="20"/>
      <c r="C1966" s="20">
        <v>1</v>
      </c>
      <c r="D1966" s="20">
        <f t="shared" si="1068"/>
        <v>7</v>
      </c>
      <c r="E1966" s="47">
        <f t="shared" si="1037"/>
        <v>3</v>
      </c>
      <c r="F1966" s="47">
        <f t="shared" si="1038"/>
        <v>73</v>
      </c>
      <c r="G1966" s="21" t="s">
        <v>2046</v>
      </c>
      <c r="H1966" s="29">
        <v>2064</v>
      </c>
      <c r="I1966" s="48"/>
      <c r="J1966" s="29">
        <f t="shared" si="1055"/>
        <v>3327.0447761194027</v>
      </c>
      <c r="K1966" s="125">
        <v>138654.04999999999</v>
      </c>
      <c r="L1966" s="125">
        <v>567223.72</v>
      </c>
      <c r="M1966" s="125">
        <v>0</v>
      </c>
      <c r="N1966" s="126">
        <f t="shared" si="1039"/>
        <v>321048.16680000001</v>
      </c>
      <c r="O1966" s="126">
        <f t="shared" ca="1" si="1040"/>
        <v>624543.50388338661</v>
      </c>
      <c r="P1966" s="126">
        <f t="shared" ca="1" si="1041"/>
        <v>91049</v>
      </c>
      <c r="Q1966" s="49">
        <f t="shared" si="1069"/>
        <v>1</v>
      </c>
      <c r="R1966" s="49">
        <f t="shared" si="1070"/>
        <v>0</v>
      </c>
      <c r="S1966" s="49">
        <f ca="1">OFFSET(V!$B$7,D1966,Q1966)*H1966</f>
        <v>8648.1600000000017</v>
      </c>
      <c r="T1966" s="49">
        <f ca="1">IF(R1966&gt;0,OFFSET(V!$I$7,D1966,R1966)*IF(R1966=1,H1966-9300,IF(R1966=2,H1966-18000,IF(R1966=3,H1966-45000,0))),0)</f>
        <v>0</v>
      </c>
      <c r="U1966" s="49">
        <f>IF(AND(I1966=1,H1966&gt;20000,H1966&lt;=45000),H1966*V!$G$7,0)+IF(AND(I1966=1,H1966&gt;45000,H1966&lt;=50000),V!$G$7/5000*(50000-H1966)*H1966,0)</f>
        <v>0</v>
      </c>
      <c r="V1966" s="50">
        <f t="shared" ca="1" si="1067"/>
        <v>8648.1600000000017</v>
      </c>
      <c r="W1966" s="51">
        <v>0</v>
      </c>
      <c r="X1966" s="51">
        <v>0</v>
      </c>
      <c r="Y1966" s="52">
        <v>0</v>
      </c>
      <c r="Z1966" s="52">
        <v>58750.83</v>
      </c>
      <c r="AA1966" s="52">
        <v>35198</v>
      </c>
      <c r="AB1966" s="138">
        <f t="shared" si="1056"/>
        <v>34198</v>
      </c>
      <c r="AC1966" s="52">
        <v>57092.785539067641</v>
      </c>
      <c r="AD1966" s="138">
        <f t="shared" si="1042"/>
        <v>0</v>
      </c>
      <c r="AE1966" s="138">
        <f t="shared" si="1043"/>
        <v>2064</v>
      </c>
      <c r="AF1966" s="138">
        <f t="shared" si="1044"/>
        <v>0</v>
      </c>
      <c r="AG1966" s="138">
        <f t="shared" si="1045"/>
        <v>0</v>
      </c>
      <c r="AH1966" s="29"/>
      <c r="AI1966" s="29"/>
      <c r="AJ1966" s="15"/>
      <c r="AK1966" s="51">
        <f t="shared" ca="1" si="1046"/>
        <v>1643301.3692876019</v>
      </c>
      <c r="AL1966" s="15">
        <f t="shared" ca="1" si="1047"/>
        <v>1742998.5292876018</v>
      </c>
      <c r="AM1966" s="49">
        <f t="shared" ca="1" si="1048"/>
        <v>9052.5644932993055</v>
      </c>
      <c r="AN1966" s="49">
        <f t="shared" ca="1" si="1049"/>
        <v>0</v>
      </c>
      <c r="AO1966" s="15"/>
      <c r="AP1966" s="49">
        <f t="shared" ca="1" si="1050"/>
        <v>33222.543346481179</v>
      </c>
      <c r="AQ1966" s="15">
        <f t="shared" si="1057"/>
        <v>57092.785539067641</v>
      </c>
      <c r="AR1966" s="15">
        <f t="shared" si="1058"/>
        <v>0</v>
      </c>
      <c r="AS1966" s="15"/>
      <c r="AT1966" s="15"/>
      <c r="AU1966" s="51">
        <f t="shared" si="1051"/>
        <v>17099</v>
      </c>
      <c r="AV1966" s="51">
        <f t="shared" ca="1" si="1052"/>
        <v>14526.639608490392</v>
      </c>
      <c r="AW1966" s="51">
        <f t="shared" ca="1" si="1059"/>
        <v>0</v>
      </c>
      <c r="AX1966" s="15">
        <f t="shared" ca="1" si="1060"/>
        <v>7755.397415903928</v>
      </c>
      <c r="AY1966" s="51">
        <f t="shared" ca="1" si="1061"/>
        <v>-703.8667409837534</v>
      </c>
      <c r="AZ1966" s="52">
        <f t="shared" ca="1" si="1053"/>
        <v>0</v>
      </c>
      <c r="BA1966" s="52">
        <f t="shared" ca="1" si="1054"/>
        <v>0</v>
      </c>
      <c r="BB1966" s="52">
        <f t="shared" si="1062"/>
        <v>0</v>
      </c>
      <c r="BC1966" s="39">
        <f t="shared" si="1063"/>
        <v>0</v>
      </c>
      <c r="BD1966" s="51">
        <f t="shared" ca="1" si="1064"/>
        <v>0</v>
      </c>
      <c r="BE1966" s="15">
        <f t="shared" ca="1" si="1065"/>
        <v>64144.316213987819</v>
      </c>
      <c r="BF1966" s="15">
        <v>-21519.360000000001</v>
      </c>
      <c r="BG1966" s="15">
        <f t="shared" ca="1" si="1066"/>
        <v>1794676.0499948887</v>
      </c>
      <c r="BH1966" s="15"/>
      <c r="BI1966" s="15"/>
    </row>
    <row r="1967" spans="1:61" ht="11.25" x14ac:dyDescent="0.2">
      <c r="A1967" s="20">
        <v>70821</v>
      </c>
      <c r="B1967" s="20"/>
      <c r="C1967" s="20">
        <v>1</v>
      </c>
      <c r="D1967" s="20">
        <f t="shared" si="1068"/>
        <v>7</v>
      </c>
      <c r="E1967" s="47">
        <f t="shared" si="1037"/>
        <v>3</v>
      </c>
      <c r="F1967" s="47">
        <f t="shared" si="1038"/>
        <v>73</v>
      </c>
      <c r="G1967" s="21" t="s">
        <v>2047</v>
      </c>
      <c r="H1967" s="29">
        <v>1093</v>
      </c>
      <c r="I1967" s="48"/>
      <c r="J1967" s="29">
        <f t="shared" si="1055"/>
        <v>1761.8507462686566</v>
      </c>
      <c r="K1967" s="125">
        <v>231367.45</v>
      </c>
      <c r="L1967" s="125">
        <v>531813.29</v>
      </c>
      <c r="M1967" s="125">
        <v>0</v>
      </c>
      <c r="N1967" s="126">
        <f t="shared" si="1039"/>
        <v>373991.74710000004</v>
      </c>
      <c r="O1967" s="126">
        <f t="shared" ca="1" si="1040"/>
        <v>330729.67526382831</v>
      </c>
      <c r="P1967" s="126">
        <f t="shared" ca="1" si="1041"/>
        <v>0</v>
      </c>
      <c r="Q1967" s="49">
        <f t="shared" si="1069"/>
        <v>1</v>
      </c>
      <c r="R1967" s="49">
        <f t="shared" si="1070"/>
        <v>0</v>
      </c>
      <c r="S1967" s="49">
        <f ca="1">OFFSET(V!$B$7,D1967,Q1967)*H1967</f>
        <v>4579.67</v>
      </c>
      <c r="T1967" s="49">
        <f ca="1">IF(R1967&gt;0,OFFSET(V!$I$7,D1967,R1967)*IF(R1967=1,H1967-9300,IF(R1967=2,H1967-18000,IF(R1967=3,H1967-45000,0))),0)</f>
        <v>0</v>
      </c>
      <c r="U1967" s="49">
        <f>IF(AND(I1967=1,H1967&gt;20000,H1967&lt;=45000),H1967*V!$G$7,0)+IF(AND(I1967=1,H1967&gt;45000,H1967&lt;=50000),V!$G$7/5000*(50000-H1967)*H1967,0)</f>
        <v>0</v>
      </c>
      <c r="V1967" s="50">
        <f t="shared" ca="1" si="1067"/>
        <v>4579.67</v>
      </c>
      <c r="W1967" s="51">
        <v>0</v>
      </c>
      <c r="X1967" s="51">
        <v>0</v>
      </c>
      <c r="Y1967" s="52">
        <v>450.06</v>
      </c>
      <c r="Z1967" s="52">
        <v>308321.62</v>
      </c>
      <c r="AA1967" s="52">
        <v>547505</v>
      </c>
      <c r="AB1967" s="138">
        <f t="shared" si="1056"/>
        <v>546505</v>
      </c>
      <c r="AC1967" s="52">
        <v>299620.27987890394</v>
      </c>
      <c r="AD1967" s="138">
        <f t="shared" si="1042"/>
        <v>0</v>
      </c>
      <c r="AE1967" s="138">
        <f t="shared" si="1043"/>
        <v>1093</v>
      </c>
      <c r="AF1967" s="138">
        <f t="shared" si="1044"/>
        <v>0</v>
      </c>
      <c r="AG1967" s="138">
        <f t="shared" si="1045"/>
        <v>0</v>
      </c>
      <c r="AH1967" s="29"/>
      <c r="AI1967" s="29"/>
      <c r="AJ1967" s="15"/>
      <c r="AK1967" s="51">
        <f t="shared" ca="1" si="1046"/>
        <v>870217.24642991705</v>
      </c>
      <c r="AL1967" s="15">
        <f t="shared" ca="1" si="1047"/>
        <v>874796.9164299171</v>
      </c>
      <c r="AM1967" s="49">
        <f t="shared" ca="1" si="1048"/>
        <v>4793.8241236318509</v>
      </c>
      <c r="AN1967" s="49">
        <f t="shared" ca="1" si="1049"/>
        <v>209.31498939101641</v>
      </c>
      <c r="AO1967" s="15"/>
      <c r="AP1967" s="49">
        <f t="shared" ca="1" si="1050"/>
        <v>174350.36041375581</v>
      </c>
      <c r="AQ1967" s="15">
        <f t="shared" si="1057"/>
        <v>299620.27987890394</v>
      </c>
      <c r="AR1967" s="15">
        <f t="shared" si="1058"/>
        <v>0</v>
      </c>
      <c r="AS1967" s="15"/>
      <c r="AT1967" s="15"/>
      <c r="AU1967" s="51">
        <f t="shared" si="1051"/>
        <v>273252.5</v>
      </c>
      <c r="AV1967" s="51">
        <f t="shared" ca="1" si="1052"/>
        <v>7692.6439399612391</v>
      </c>
      <c r="AW1967" s="51">
        <f t="shared" ca="1" si="1059"/>
        <v>0</v>
      </c>
      <c r="AX1967" s="15">
        <f t="shared" ca="1" si="1060"/>
        <v>155675.22447481309</v>
      </c>
      <c r="AY1967" s="51">
        <f t="shared" ca="1" si="1061"/>
        <v>-14128.819843364467</v>
      </c>
      <c r="AZ1967" s="52">
        <f t="shared" ca="1" si="1053"/>
        <v>0</v>
      </c>
      <c r="BA1967" s="52">
        <f t="shared" ca="1" si="1054"/>
        <v>0</v>
      </c>
      <c r="BB1967" s="52">
        <f t="shared" si="1062"/>
        <v>0</v>
      </c>
      <c r="BC1967" s="39">
        <f t="shared" si="1063"/>
        <v>0</v>
      </c>
      <c r="BD1967" s="51">
        <f t="shared" ca="1" si="1064"/>
        <v>0</v>
      </c>
      <c r="BE1967" s="15">
        <f t="shared" ca="1" si="1065"/>
        <v>441166.68451035256</v>
      </c>
      <c r="BF1967" s="15">
        <v>-15347.07</v>
      </c>
      <c r="BG1967" s="15">
        <f t="shared" ca="1" si="1066"/>
        <v>1305619.6700532923</v>
      </c>
      <c r="BH1967" s="15"/>
      <c r="BI1967" s="15"/>
    </row>
    <row r="1968" spans="1:61" ht="11.25" x14ac:dyDescent="0.2">
      <c r="A1968" s="20">
        <v>70822</v>
      </c>
      <c r="B1968" s="20"/>
      <c r="C1968" s="20">
        <v>1</v>
      </c>
      <c r="D1968" s="20">
        <f t="shared" si="1068"/>
        <v>7</v>
      </c>
      <c r="E1968" s="47">
        <f t="shared" si="1037"/>
        <v>1</v>
      </c>
      <c r="F1968" s="47">
        <f t="shared" si="1038"/>
        <v>71</v>
      </c>
      <c r="G1968" s="21" t="s">
        <v>2048</v>
      </c>
      <c r="H1968" s="29">
        <v>400</v>
      </c>
      <c r="I1968" s="48"/>
      <c r="J1968" s="29">
        <f t="shared" si="1055"/>
        <v>644.77611940298505</v>
      </c>
      <c r="K1968" s="125">
        <v>24816.600000000002</v>
      </c>
      <c r="L1968" s="125">
        <v>13520.58</v>
      </c>
      <c r="M1968" s="125">
        <v>0</v>
      </c>
      <c r="N1968" s="126">
        <f t="shared" si="1039"/>
        <v>23140.978200000001</v>
      </c>
      <c r="O1968" s="126">
        <f t="shared" ca="1" si="1040"/>
        <v>121035.56276809819</v>
      </c>
      <c r="P1968" s="126">
        <f t="shared" ca="1" si="1041"/>
        <v>29368</v>
      </c>
      <c r="Q1968" s="49">
        <f t="shared" si="1069"/>
        <v>1</v>
      </c>
      <c r="R1968" s="49">
        <f t="shared" si="1070"/>
        <v>0</v>
      </c>
      <c r="S1968" s="49">
        <f ca="1">OFFSET(V!$B$7,D1968,Q1968)*H1968</f>
        <v>1676.0000000000002</v>
      </c>
      <c r="T1968" s="49">
        <f ca="1">IF(R1968&gt;0,OFFSET(V!$I$7,D1968,R1968)*IF(R1968=1,H1968-9300,IF(R1968=2,H1968-18000,IF(R1968=3,H1968-45000,0))),0)</f>
        <v>0</v>
      </c>
      <c r="U1968" s="49">
        <f>IF(AND(I1968=1,H1968&gt;20000,H1968&lt;=45000),H1968*V!$G$7,0)+IF(AND(I1968=1,H1968&gt;45000,H1968&lt;=50000),V!$G$7/5000*(50000-H1968)*H1968,0)</f>
        <v>0</v>
      </c>
      <c r="V1968" s="50">
        <f t="shared" ca="1" si="1067"/>
        <v>1676.0000000000002</v>
      </c>
      <c r="W1968" s="51">
        <v>0</v>
      </c>
      <c r="X1968" s="51">
        <v>0</v>
      </c>
      <c r="Y1968" s="52">
        <v>0</v>
      </c>
      <c r="Z1968" s="52">
        <v>13909</v>
      </c>
      <c r="AA1968" s="52">
        <v>7320</v>
      </c>
      <c r="AB1968" s="138">
        <f t="shared" si="1056"/>
        <v>6320</v>
      </c>
      <c r="AC1968" s="52">
        <v>13516.465283348198</v>
      </c>
      <c r="AD1968" s="138">
        <f t="shared" si="1042"/>
        <v>0</v>
      </c>
      <c r="AE1968" s="138">
        <f t="shared" si="1043"/>
        <v>400</v>
      </c>
      <c r="AF1968" s="138">
        <f t="shared" si="1044"/>
        <v>0</v>
      </c>
      <c r="AG1968" s="138">
        <f t="shared" si="1045"/>
        <v>0</v>
      </c>
      <c r="AH1968" s="29"/>
      <c r="AI1968" s="29"/>
      <c r="AJ1968" s="15"/>
      <c r="AK1968" s="51">
        <f t="shared" ca="1" si="1046"/>
        <v>318469.25761387631</v>
      </c>
      <c r="AL1968" s="15">
        <f t="shared" ca="1" si="1047"/>
        <v>349513.25761387631</v>
      </c>
      <c r="AM1968" s="49">
        <f t="shared" ca="1" si="1048"/>
        <v>1754.3729638176949</v>
      </c>
      <c r="AN1968" s="49">
        <f t="shared" ca="1" si="1049"/>
        <v>0</v>
      </c>
      <c r="AO1968" s="15"/>
      <c r="AP1968" s="49">
        <f t="shared" ca="1" si="1050"/>
        <v>7865.2906759990738</v>
      </c>
      <c r="AQ1968" s="15">
        <f t="shared" si="1057"/>
        <v>13516.465283348198</v>
      </c>
      <c r="AR1968" s="15">
        <f t="shared" si="1058"/>
        <v>0</v>
      </c>
      <c r="AS1968" s="15"/>
      <c r="AT1968" s="15"/>
      <c r="AU1968" s="51">
        <f t="shared" si="1051"/>
        <v>3160</v>
      </c>
      <c r="AV1968" s="51">
        <f t="shared" ca="1" si="1052"/>
        <v>2815.2402342035643</v>
      </c>
      <c r="AW1968" s="51">
        <f t="shared" ca="1" si="1059"/>
        <v>0</v>
      </c>
      <c r="AX1968" s="15">
        <f t="shared" ca="1" si="1060"/>
        <v>324.06562685443896</v>
      </c>
      <c r="AY1968" s="51">
        <f t="shared" ca="1" si="1061"/>
        <v>-29.41164770887567</v>
      </c>
      <c r="AZ1968" s="52">
        <f t="shared" ca="1" si="1053"/>
        <v>0</v>
      </c>
      <c r="BA1968" s="52">
        <f t="shared" ca="1" si="1054"/>
        <v>0</v>
      </c>
      <c r="BB1968" s="52">
        <f t="shared" si="1062"/>
        <v>0</v>
      </c>
      <c r="BC1968" s="39">
        <f t="shared" si="1063"/>
        <v>0</v>
      </c>
      <c r="BD1968" s="51">
        <f t="shared" ca="1" si="1064"/>
        <v>0</v>
      </c>
      <c r="BE1968" s="15">
        <f t="shared" ca="1" si="1065"/>
        <v>13811.119262493761</v>
      </c>
      <c r="BF1968" s="15">
        <v>-3884.39</v>
      </c>
      <c r="BG1968" s="15">
        <f t="shared" ca="1" si="1066"/>
        <v>361194.35984018771</v>
      </c>
      <c r="BH1968" s="15"/>
      <c r="BI1968" s="15"/>
    </row>
    <row r="1969" spans="1:61" ht="11.25" x14ac:dyDescent="0.2">
      <c r="A1969" s="20">
        <v>70823</v>
      </c>
      <c r="B1969" s="20"/>
      <c r="C1969" s="20">
        <v>1</v>
      </c>
      <c r="D1969" s="20">
        <f t="shared" si="1068"/>
        <v>7</v>
      </c>
      <c r="E1969" s="47">
        <f t="shared" si="1037"/>
        <v>1</v>
      </c>
      <c r="F1969" s="47">
        <f t="shared" si="1038"/>
        <v>71</v>
      </c>
      <c r="G1969" s="21" t="s">
        <v>2049</v>
      </c>
      <c r="H1969" s="29">
        <v>83</v>
      </c>
      <c r="I1969" s="48"/>
      <c r="J1969" s="29">
        <f t="shared" si="1055"/>
        <v>133.79104477611941</v>
      </c>
      <c r="K1969" s="125">
        <v>4588.9500000000007</v>
      </c>
      <c r="L1969" s="125">
        <v>1062.18</v>
      </c>
      <c r="M1969" s="125">
        <v>0</v>
      </c>
      <c r="N1969" s="126">
        <f t="shared" si="1039"/>
        <v>3718.2942000000003</v>
      </c>
      <c r="O1969" s="126">
        <f t="shared" ca="1" si="1040"/>
        <v>25114.879274380375</v>
      </c>
      <c r="P1969" s="126">
        <f t="shared" ca="1" si="1041"/>
        <v>6419</v>
      </c>
      <c r="Q1969" s="49">
        <f t="shared" si="1069"/>
        <v>1</v>
      </c>
      <c r="R1969" s="49">
        <f t="shared" si="1070"/>
        <v>0</v>
      </c>
      <c r="S1969" s="49">
        <f ca="1">OFFSET(V!$B$7,D1969,Q1969)*H1969</f>
        <v>347.77000000000004</v>
      </c>
      <c r="T1969" s="49">
        <f ca="1">IF(R1969&gt;0,OFFSET(V!$I$7,D1969,R1969)*IF(R1969=1,H1969-9300,IF(R1969=2,H1969-18000,IF(R1969=3,H1969-45000,0))),0)</f>
        <v>0</v>
      </c>
      <c r="U1969" s="49">
        <f>IF(AND(I1969=1,H1969&gt;20000,H1969&lt;=45000),H1969*V!$G$7,0)+IF(AND(I1969=1,H1969&gt;45000,H1969&lt;=50000),V!$G$7/5000*(50000-H1969)*H1969,0)</f>
        <v>0</v>
      </c>
      <c r="V1969" s="50">
        <f t="shared" ca="1" si="1067"/>
        <v>347.77000000000004</v>
      </c>
      <c r="W1969" s="51">
        <v>0</v>
      </c>
      <c r="X1969" s="51">
        <v>0</v>
      </c>
      <c r="Y1969" s="52">
        <v>0</v>
      </c>
      <c r="Z1969" s="52">
        <v>9014.77</v>
      </c>
      <c r="AA1969" s="52">
        <v>6427</v>
      </c>
      <c r="AB1969" s="138">
        <f t="shared" si="1056"/>
        <v>5427</v>
      </c>
      <c r="AC1969" s="52">
        <v>8760.3584544085734</v>
      </c>
      <c r="AD1969" s="138">
        <f t="shared" si="1042"/>
        <v>0</v>
      </c>
      <c r="AE1969" s="138">
        <f t="shared" si="1043"/>
        <v>83</v>
      </c>
      <c r="AF1969" s="138">
        <f t="shared" si="1044"/>
        <v>0</v>
      </c>
      <c r="AG1969" s="138">
        <f t="shared" si="1045"/>
        <v>0</v>
      </c>
      <c r="AH1969" s="29"/>
      <c r="AI1969" s="29"/>
      <c r="AJ1969" s="15"/>
      <c r="AK1969" s="51">
        <f t="shared" ca="1" si="1046"/>
        <v>66082.370954879341</v>
      </c>
      <c r="AL1969" s="15">
        <f t="shared" ca="1" si="1047"/>
        <v>72849.140954879345</v>
      </c>
      <c r="AM1969" s="49">
        <f t="shared" ca="1" si="1048"/>
        <v>364.03238999217166</v>
      </c>
      <c r="AN1969" s="49">
        <f t="shared" ca="1" si="1049"/>
        <v>0</v>
      </c>
      <c r="AO1969" s="15"/>
      <c r="AP1969" s="49">
        <f t="shared" ca="1" si="1050"/>
        <v>5097.6911659555808</v>
      </c>
      <c r="AQ1969" s="15">
        <f t="shared" si="1057"/>
        <v>8760.3584544085734</v>
      </c>
      <c r="AR1969" s="15">
        <f t="shared" si="1058"/>
        <v>0</v>
      </c>
      <c r="AS1969" s="15"/>
      <c r="AT1969" s="15"/>
      <c r="AU1969" s="51">
        <f t="shared" si="1051"/>
        <v>2713.5</v>
      </c>
      <c r="AV1969" s="51">
        <f t="shared" ca="1" si="1052"/>
        <v>584.16234859723954</v>
      </c>
      <c r="AW1969" s="51">
        <f t="shared" ca="1" si="1059"/>
        <v>0</v>
      </c>
      <c r="AX1969" s="15">
        <f t="shared" ca="1" si="1060"/>
        <v>0</v>
      </c>
      <c r="AY1969" s="51">
        <f t="shared" ca="1" si="1061"/>
        <v>0</v>
      </c>
      <c r="AZ1969" s="52">
        <f t="shared" ca="1" si="1053"/>
        <v>0</v>
      </c>
      <c r="BA1969" s="52">
        <f t="shared" ca="1" si="1054"/>
        <v>0</v>
      </c>
      <c r="BB1969" s="52">
        <f t="shared" si="1062"/>
        <v>0</v>
      </c>
      <c r="BC1969" s="39">
        <f t="shared" si="1063"/>
        <v>0</v>
      </c>
      <c r="BD1969" s="51">
        <f t="shared" ca="1" si="1064"/>
        <v>0</v>
      </c>
      <c r="BE1969" s="15">
        <f t="shared" ca="1" si="1065"/>
        <v>8395.3535145528203</v>
      </c>
      <c r="BF1969" s="15">
        <v>-901.07</v>
      </c>
      <c r="BG1969" s="15">
        <f t="shared" ca="1" si="1066"/>
        <v>80707.456859424332</v>
      </c>
      <c r="BH1969" s="15"/>
      <c r="BI1969" s="15"/>
    </row>
    <row r="1970" spans="1:61" ht="11.25" x14ac:dyDescent="0.2">
      <c r="A1970" s="20">
        <v>70824</v>
      </c>
      <c r="B1970" s="20"/>
      <c r="C1970" s="20">
        <v>1</v>
      </c>
      <c r="D1970" s="20">
        <f t="shared" si="1068"/>
        <v>7</v>
      </c>
      <c r="E1970" s="47">
        <f t="shared" si="1037"/>
        <v>1</v>
      </c>
      <c r="F1970" s="47">
        <f t="shared" si="1038"/>
        <v>71</v>
      </c>
      <c r="G1970" s="21" t="s">
        <v>2050</v>
      </c>
      <c r="H1970" s="29">
        <v>429</v>
      </c>
      <c r="I1970" s="48"/>
      <c r="J1970" s="29">
        <f t="shared" si="1055"/>
        <v>691.52238805970148</v>
      </c>
      <c r="K1970" s="125">
        <v>64023.9</v>
      </c>
      <c r="L1970" s="125">
        <v>76964.320000000007</v>
      </c>
      <c r="M1970" s="125">
        <v>0</v>
      </c>
      <c r="N1970" s="126">
        <f t="shared" si="1039"/>
        <v>76113.292799999996</v>
      </c>
      <c r="O1970" s="126">
        <f t="shared" ca="1" si="1040"/>
        <v>129810.64106878532</v>
      </c>
      <c r="P1970" s="126">
        <f t="shared" ca="1" si="1041"/>
        <v>16109</v>
      </c>
      <c r="Q1970" s="49">
        <f t="shared" si="1069"/>
        <v>1</v>
      </c>
      <c r="R1970" s="49">
        <f t="shared" si="1070"/>
        <v>0</v>
      </c>
      <c r="S1970" s="49">
        <f ca="1">OFFSET(V!$B$7,D1970,Q1970)*H1970</f>
        <v>1797.5100000000002</v>
      </c>
      <c r="T1970" s="49">
        <f ca="1">IF(R1970&gt;0,OFFSET(V!$I$7,D1970,R1970)*IF(R1970=1,H1970-9300,IF(R1970=2,H1970-18000,IF(R1970=3,H1970-45000,0))),0)</f>
        <v>0</v>
      </c>
      <c r="U1970" s="49">
        <f>IF(AND(I1970=1,H1970&gt;20000,H1970&lt;=45000),H1970*V!$G$7,0)+IF(AND(I1970=1,H1970&gt;45000,H1970&lt;=50000),V!$G$7/5000*(50000-H1970)*H1970,0)</f>
        <v>0</v>
      </c>
      <c r="V1970" s="50">
        <f t="shared" ca="1" si="1067"/>
        <v>1797.5100000000002</v>
      </c>
      <c r="W1970" s="51">
        <v>0</v>
      </c>
      <c r="X1970" s="51">
        <v>0</v>
      </c>
      <c r="Y1970" s="52">
        <v>0</v>
      </c>
      <c r="Z1970" s="52">
        <v>106977.25</v>
      </c>
      <c r="AA1970" s="52">
        <v>89945</v>
      </c>
      <c r="AB1970" s="138">
        <f t="shared" si="1056"/>
        <v>88945</v>
      </c>
      <c r="AC1970" s="52">
        <v>103958.17713229283</v>
      </c>
      <c r="AD1970" s="138">
        <f t="shared" si="1042"/>
        <v>0</v>
      </c>
      <c r="AE1970" s="138">
        <f t="shared" si="1043"/>
        <v>429</v>
      </c>
      <c r="AF1970" s="138">
        <f t="shared" si="1044"/>
        <v>0</v>
      </c>
      <c r="AG1970" s="138">
        <f t="shared" si="1045"/>
        <v>0</v>
      </c>
      <c r="AH1970" s="29"/>
      <c r="AI1970" s="29"/>
      <c r="AJ1970" s="15"/>
      <c r="AK1970" s="51">
        <f t="shared" ca="1" si="1046"/>
        <v>341558.27879088238</v>
      </c>
      <c r="AL1970" s="15">
        <f t="shared" ca="1" si="1047"/>
        <v>359464.78879088239</v>
      </c>
      <c r="AM1970" s="49">
        <f t="shared" ca="1" si="1048"/>
        <v>1881.5650036944778</v>
      </c>
      <c r="AN1970" s="49">
        <f t="shared" ca="1" si="1049"/>
        <v>0</v>
      </c>
      <c r="AO1970" s="15"/>
      <c r="AP1970" s="49">
        <f t="shared" ca="1" si="1050"/>
        <v>60493.721113597094</v>
      </c>
      <c r="AQ1970" s="15">
        <f t="shared" si="1057"/>
        <v>103958.17713229283</v>
      </c>
      <c r="AR1970" s="15">
        <f t="shared" si="1058"/>
        <v>0</v>
      </c>
      <c r="AS1970" s="15"/>
      <c r="AT1970" s="15"/>
      <c r="AU1970" s="51">
        <f t="shared" si="1051"/>
        <v>44472.5</v>
      </c>
      <c r="AV1970" s="51">
        <f t="shared" ca="1" si="1052"/>
        <v>3019.3451511833227</v>
      </c>
      <c r="AW1970" s="51">
        <f t="shared" ca="1" si="1059"/>
        <v>0</v>
      </c>
      <c r="AX1970" s="15">
        <f t="shared" ca="1" si="1060"/>
        <v>4027.3891324876022</v>
      </c>
      <c r="AY1970" s="51">
        <f t="shared" ca="1" si="1061"/>
        <v>-365.51902002394439</v>
      </c>
      <c r="AZ1970" s="52">
        <f t="shared" ca="1" si="1053"/>
        <v>0</v>
      </c>
      <c r="BA1970" s="52">
        <f t="shared" ca="1" si="1054"/>
        <v>0</v>
      </c>
      <c r="BB1970" s="52">
        <f t="shared" si="1062"/>
        <v>0</v>
      </c>
      <c r="BC1970" s="39">
        <f t="shared" si="1063"/>
        <v>0</v>
      </c>
      <c r="BD1970" s="51">
        <f t="shared" ca="1" si="1064"/>
        <v>0</v>
      </c>
      <c r="BE1970" s="15">
        <f t="shared" ca="1" si="1065"/>
        <v>107620.04724475648</v>
      </c>
      <c r="BF1970" s="15">
        <v>-4930.71</v>
      </c>
      <c r="BG1970" s="15">
        <f t="shared" ca="1" si="1066"/>
        <v>464035.69103933335</v>
      </c>
      <c r="BH1970" s="15"/>
      <c r="BI1970" s="15"/>
    </row>
    <row r="1971" spans="1:61" ht="11.25" x14ac:dyDescent="0.2">
      <c r="A1971" s="20">
        <v>70825</v>
      </c>
      <c r="B1971" s="20"/>
      <c r="C1971" s="20">
        <v>1</v>
      </c>
      <c r="D1971" s="20">
        <f t="shared" si="1068"/>
        <v>7</v>
      </c>
      <c r="E1971" s="47">
        <f t="shared" si="1037"/>
        <v>1</v>
      </c>
      <c r="F1971" s="47">
        <f t="shared" si="1038"/>
        <v>71</v>
      </c>
      <c r="G1971" s="21" t="s">
        <v>2051</v>
      </c>
      <c r="H1971" s="29">
        <v>113</v>
      </c>
      <c r="I1971" s="48"/>
      <c r="J1971" s="29">
        <f t="shared" si="1055"/>
        <v>182.14925373134329</v>
      </c>
      <c r="K1971" s="125">
        <v>7776.15</v>
      </c>
      <c r="L1971" s="125">
        <v>11421.77</v>
      </c>
      <c r="M1971" s="125">
        <v>0</v>
      </c>
      <c r="N1971" s="126">
        <f t="shared" si="1039"/>
        <v>10053.318299999999</v>
      </c>
      <c r="O1971" s="126">
        <f t="shared" ca="1" si="1040"/>
        <v>34192.546481987745</v>
      </c>
      <c r="P1971" s="126">
        <f t="shared" ca="1" si="1041"/>
        <v>7242</v>
      </c>
      <c r="Q1971" s="49">
        <f t="shared" si="1069"/>
        <v>1</v>
      </c>
      <c r="R1971" s="49">
        <f t="shared" si="1070"/>
        <v>0</v>
      </c>
      <c r="S1971" s="49">
        <f ca="1">OFFSET(V!$B$7,D1971,Q1971)*H1971</f>
        <v>473.47</v>
      </c>
      <c r="T1971" s="49">
        <f ca="1">IF(R1971&gt;0,OFFSET(V!$I$7,D1971,R1971)*IF(R1971=1,H1971-9300,IF(R1971=2,H1971-18000,IF(R1971=3,H1971-45000,0))),0)</f>
        <v>0</v>
      </c>
      <c r="U1971" s="49">
        <f>IF(AND(I1971=1,H1971&gt;20000,H1971&lt;=45000),H1971*V!$G$7,0)+IF(AND(I1971=1,H1971&gt;45000,H1971&lt;=50000),V!$G$7/5000*(50000-H1971)*H1971,0)</f>
        <v>0</v>
      </c>
      <c r="V1971" s="50">
        <f t="shared" ca="1" si="1067"/>
        <v>473.47</v>
      </c>
      <c r="W1971" s="51">
        <v>0</v>
      </c>
      <c r="X1971" s="51">
        <v>0</v>
      </c>
      <c r="Y1971" s="52">
        <v>0</v>
      </c>
      <c r="Z1971" s="52">
        <v>14676.35</v>
      </c>
      <c r="AA1971" s="52">
        <v>12793</v>
      </c>
      <c r="AB1971" s="138">
        <f t="shared" si="1056"/>
        <v>11793</v>
      </c>
      <c r="AC1971" s="52">
        <v>14262.159411982697</v>
      </c>
      <c r="AD1971" s="138">
        <f t="shared" si="1042"/>
        <v>0</v>
      </c>
      <c r="AE1971" s="138">
        <f t="shared" si="1043"/>
        <v>113</v>
      </c>
      <c r="AF1971" s="138">
        <f t="shared" si="1044"/>
        <v>0</v>
      </c>
      <c r="AG1971" s="138">
        <f t="shared" si="1045"/>
        <v>0</v>
      </c>
      <c r="AH1971" s="29"/>
      <c r="AI1971" s="29"/>
      <c r="AJ1971" s="15"/>
      <c r="AK1971" s="51">
        <f t="shared" ca="1" si="1046"/>
        <v>89967.565275920075</v>
      </c>
      <c r="AL1971" s="15">
        <f t="shared" ca="1" si="1047"/>
        <v>97683.035275920076</v>
      </c>
      <c r="AM1971" s="49">
        <f t="shared" ca="1" si="1048"/>
        <v>495.61036227849877</v>
      </c>
      <c r="AN1971" s="49">
        <f t="shared" ca="1" si="1049"/>
        <v>0</v>
      </c>
      <c r="AO1971" s="15"/>
      <c r="AP1971" s="49">
        <f t="shared" ca="1" si="1050"/>
        <v>8299.2133735494299</v>
      </c>
      <c r="AQ1971" s="15">
        <f t="shared" si="1057"/>
        <v>14262.159411982697</v>
      </c>
      <c r="AR1971" s="15">
        <f t="shared" si="1058"/>
        <v>0</v>
      </c>
      <c r="AS1971" s="15"/>
      <c r="AT1971" s="15"/>
      <c r="AU1971" s="51">
        <f t="shared" si="1051"/>
        <v>5896.5</v>
      </c>
      <c r="AV1971" s="51">
        <f t="shared" ca="1" si="1052"/>
        <v>795.30536616250686</v>
      </c>
      <c r="AW1971" s="51">
        <f t="shared" ca="1" si="1059"/>
        <v>0</v>
      </c>
      <c r="AX1971" s="15">
        <f t="shared" ca="1" si="1060"/>
        <v>728.85932772924025</v>
      </c>
      <c r="AY1971" s="51">
        <f t="shared" ca="1" si="1061"/>
        <v>-66.150038757826167</v>
      </c>
      <c r="AZ1971" s="52">
        <f t="shared" ca="1" si="1053"/>
        <v>0</v>
      </c>
      <c r="BA1971" s="52">
        <f t="shared" ca="1" si="1054"/>
        <v>0</v>
      </c>
      <c r="BB1971" s="52">
        <f t="shared" si="1062"/>
        <v>0</v>
      </c>
      <c r="BC1971" s="39">
        <f t="shared" si="1063"/>
        <v>0</v>
      </c>
      <c r="BD1971" s="51">
        <f t="shared" ca="1" si="1064"/>
        <v>0</v>
      </c>
      <c r="BE1971" s="15">
        <f t="shared" ca="1" si="1065"/>
        <v>14924.868700954112</v>
      </c>
      <c r="BF1971" s="15">
        <v>-1270</v>
      </c>
      <c r="BG1971" s="15">
        <f t="shared" ca="1" si="1066"/>
        <v>111833.51433915269</v>
      </c>
      <c r="BH1971" s="15"/>
      <c r="BI1971" s="15"/>
    </row>
    <row r="1972" spans="1:61" ht="11.25" x14ac:dyDescent="0.2">
      <c r="A1972" s="20">
        <v>70826</v>
      </c>
      <c r="B1972" s="20"/>
      <c r="C1972" s="20">
        <v>1</v>
      </c>
      <c r="D1972" s="20">
        <f t="shared" si="1068"/>
        <v>7</v>
      </c>
      <c r="E1972" s="47">
        <f t="shared" si="1037"/>
        <v>3</v>
      </c>
      <c r="F1972" s="47">
        <f t="shared" si="1038"/>
        <v>73</v>
      </c>
      <c r="G1972" s="21" t="s">
        <v>2052</v>
      </c>
      <c r="H1972" s="29">
        <v>1303</v>
      </c>
      <c r="I1972" s="48"/>
      <c r="J1972" s="29">
        <f t="shared" si="1055"/>
        <v>2100.3582089552237</v>
      </c>
      <c r="K1972" s="125">
        <v>87446.15</v>
      </c>
      <c r="L1972" s="125">
        <v>154497.14000000001</v>
      </c>
      <c r="M1972" s="125">
        <v>0</v>
      </c>
      <c r="N1972" s="126">
        <f t="shared" si="1039"/>
        <v>123215.11259999999</v>
      </c>
      <c r="O1972" s="126">
        <f t="shared" ca="1" si="1040"/>
        <v>394273.34571707982</v>
      </c>
      <c r="P1972" s="126">
        <f t="shared" ca="1" si="1041"/>
        <v>81317</v>
      </c>
      <c r="Q1972" s="49">
        <f t="shared" si="1069"/>
        <v>1</v>
      </c>
      <c r="R1972" s="49">
        <f t="shared" si="1070"/>
        <v>0</v>
      </c>
      <c r="S1972" s="49">
        <f ca="1">OFFSET(V!$B$7,D1972,Q1972)*H1972</f>
        <v>5459.5700000000006</v>
      </c>
      <c r="T1972" s="49">
        <f ca="1">IF(R1972&gt;0,OFFSET(V!$I$7,D1972,R1972)*IF(R1972=1,H1972-9300,IF(R1972=2,H1972-18000,IF(R1972=3,H1972-45000,0))),0)</f>
        <v>0</v>
      </c>
      <c r="U1972" s="49">
        <f>IF(AND(I1972=1,H1972&gt;20000,H1972&lt;=45000),H1972*V!$G$7,0)+IF(AND(I1972=1,H1972&gt;45000,H1972&lt;=50000),V!$G$7/5000*(50000-H1972)*H1972,0)</f>
        <v>0</v>
      </c>
      <c r="V1972" s="50">
        <f t="shared" ca="1" si="1067"/>
        <v>5459.5700000000006</v>
      </c>
      <c r="W1972" s="51">
        <v>0</v>
      </c>
      <c r="X1972" s="51">
        <v>0</v>
      </c>
      <c r="Y1972" s="52">
        <v>0</v>
      </c>
      <c r="Z1972" s="52">
        <v>15883.59</v>
      </c>
      <c r="AA1972" s="52">
        <v>9153</v>
      </c>
      <c r="AB1972" s="138">
        <f t="shared" si="1056"/>
        <v>8153</v>
      </c>
      <c r="AC1972" s="52">
        <v>15435.329125741362</v>
      </c>
      <c r="AD1972" s="138">
        <f t="shared" si="1042"/>
        <v>0</v>
      </c>
      <c r="AE1972" s="138">
        <f t="shared" si="1043"/>
        <v>1303</v>
      </c>
      <c r="AF1972" s="138">
        <f t="shared" si="1044"/>
        <v>0</v>
      </c>
      <c r="AG1972" s="138">
        <f t="shared" si="1045"/>
        <v>0</v>
      </c>
      <c r="AH1972" s="29"/>
      <c r="AI1972" s="29"/>
      <c r="AJ1972" s="15"/>
      <c r="AK1972" s="51">
        <f t="shared" ca="1" si="1046"/>
        <v>1037413.6066772022</v>
      </c>
      <c r="AL1972" s="15">
        <f t="shared" ca="1" si="1047"/>
        <v>1124190.1766772021</v>
      </c>
      <c r="AM1972" s="49">
        <f t="shared" ca="1" si="1048"/>
        <v>5714.869929636141</v>
      </c>
      <c r="AN1972" s="49">
        <f t="shared" ca="1" si="1049"/>
        <v>0</v>
      </c>
      <c r="AO1972" s="15"/>
      <c r="AP1972" s="49">
        <f t="shared" ca="1" si="1050"/>
        <v>8981.885996720981</v>
      </c>
      <c r="AQ1972" s="15">
        <f t="shared" si="1057"/>
        <v>15435.329125741362</v>
      </c>
      <c r="AR1972" s="15">
        <f t="shared" si="1058"/>
        <v>0</v>
      </c>
      <c r="AS1972" s="15"/>
      <c r="AT1972" s="15"/>
      <c r="AU1972" s="51">
        <f t="shared" si="1051"/>
        <v>4076.5</v>
      </c>
      <c r="AV1972" s="51">
        <f t="shared" ca="1" si="1052"/>
        <v>9170.6450629181109</v>
      </c>
      <c r="AW1972" s="51">
        <f t="shared" ca="1" si="1059"/>
        <v>0</v>
      </c>
      <c r="AX1972" s="15">
        <f t="shared" ca="1" si="1060"/>
        <v>6793.7019338977298</v>
      </c>
      <c r="AY1972" s="51">
        <f t="shared" ca="1" si="1061"/>
        <v>-616.58488701320402</v>
      </c>
      <c r="AZ1972" s="52">
        <f t="shared" ca="1" si="1053"/>
        <v>0</v>
      </c>
      <c r="BA1972" s="52">
        <f t="shared" ca="1" si="1054"/>
        <v>0</v>
      </c>
      <c r="BB1972" s="52">
        <f t="shared" si="1062"/>
        <v>0</v>
      </c>
      <c r="BC1972" s="39">
        <f t="shared" si="1063"/>
        <v>0</v>
      </c>
      <c r="BD1972" s="51">
        <f t="shared" ca="1" si="1064"/>
        <v>0</v>
      </c>
      <c r="BE1972" s="15">
        <f t="shared" ca="1" si="1065"/>
        <v>21612.446172625889</v>
      </c>
      <c r="BF1972" s="15">
        <v>-12503.9</v>
      </c>
      <c r="BG1972" s="15">
        <f t="shared" ca="1" si="1066"/>
        <v>1139013.5927794643</v>
      </c>
      <c r="BH1972" s="15"/>
      <c r="BI1972" s="15"/>
    </row>
    <row r="1973" spans="1:61" ht="11.25" x14ac:dyDescent="0.2">
      <c r="A1973" s="20">
        <v>70827</v>
      </c>
      <c r="B1973" s="20"/>
      <c r="C1973" s="20">
        <v>1</v>
      </c>
      <c r="D1973" s="20">
        <f t="shared" si="1068"/>
        <v>7</v>
      </c>
      <c r="E1973" s="47">
        <f t="shared" si="1037"/>
        <v>1</v>
      </c>
      <c r="F1973" s="47">
        <f t="shared" si="1038"/>
        <v>71</v>
      </c>
      <c r="G1973" s="21" t="s">
        <v>2053</v>
      </c>
      <c r="H1973" s="29">
        <v>409</v>
      </c>
      <c r="I1973" s="48"/>
      <c r="J1973" s="29">
        <f t="shared" si="1055"/>
        <v>659.28358208955228</v>
      </c>
      <c r="K1973" s="125">
        <v>35996.65</v>
      </c>
      <c r="L1973" s="125">
        <v>51695.17</v>
      </c>
      <c r="M1973" s="125">
        <v>0</v>
      </c>
      <c r="N1973" s="126">
        <f t="shared" si="1039"/>
        <v>46078.704299999998</v>
      </c>
      <c r="O1973" s="126">
        <f t="shared" ca="1" si="1040"/>
        <v>123758.86293038042</v>
      </c>
      <c r="P1973" s="126">
        <f t="shared" ca="1" si="1041"/>
        <v>23304</v>
      </c>
      <c r="Q1973" s="49">
        <f t="shared" si="1069"/>
        <v>1</v>
      </c>
      <c r="R1973" s="49">
        <f t="shared" si="1070"/>
        <v>0</v>
      </c>
      <c r="S1973" s="49">
        <f ca="1">OFFSET(V!$B$7,D1973,Q1973)*H1973</f>
        <v>1713.7100000000003</v>
      </c>
      <c r="T1973" s="49">
        <f ca="1">IF(R1973&gt;0,OFFSET(V!$I$7,D1973,R1973)*IF(R1973=1,H1973-9300,IF(R1973=2,H1973-18000,IF(R1973=3,H1973-45000,0))),0)</f>
        <v>0</v>
      </c>
      <c r="U1973" s="49">
        <f>IF(AND(I1973=1,H1973&gt;20000,H1973&lt;=45000),H1973*V!$G$7,0)+IF(AND(I1973=1,H1973&gt;45000,H1973&lt;=50000),V!$G$7/5000*(50000-H1973)*H1973,0)</f>
        <v>0</v>
      </c>
      <c r="V1973" s="50">
        <f t="shared" ca="1" si="1067"/>
        <v>1713.7100000000003</v>
      </c>
      <c r="W1973" s="51">
        <v>0</v>
      </c>
      <c r="X1973" s="51">
        <v>0</v>
      </c>
      <c r="Y1973" s="52">
        <v>0</v>
      </c>
      <c r="Z1973" s="52">
        <v>19928.34</v>
      </c>
      <c r="AA1973" s="52">
        <v>19968</v>
      </c>
      <c r="AB1973" s="138">
        <f t="shared" si="1056"/>
        <v>18968</v>
      </c>
      <c r="AC1973" s="52">
        <v>19365.929668902092</v>
      </c>
      <c r="AD1973" s="138">
        <f t="shared" si="1042"/>
        <v>0</v>
      </c>
      <c r="AE1973" s="138">
        <f t="shared" si="1043"/>
        <v>409</v>
      </c>
      <c r="AF1973" s="138">
        <f t="shared" si="1044"/>
        <v>0</v>
      </c>
      <c r="AG1973" s="138">
        <f t="shared" si="1045"/>
        <v>0</v>
      </c>
      <c r="AH1973" s="29"/>
      <c r="AI1973" s="29"/>
      <c r="AJ1973" s="15"/>
      <c r="AK1973" s="51">
        <f t="shared" ca="1" si="1046"/>
        <v>325634.8159101886</v>
      </c>
      <c r="AL1973" s="15">
        <f t="shared" ca="1" si="1047"/>
        <v>350652.52591018862</v>
      </c>
      <c r="AM1973" s="49">
        <f t="shared" ca="1" si="1048"/>
        <v>1793.846355503593</v>
      </c>
      <c r="AN1973" s="49">
        <f t="shared" ca="1" si="1049"/>
        <v>0</v>
      </c>
      <c r="AO1973" s="15"/>
      <c r="AP1973" s="49">
        <f t="shared" ca="1" si="1050"/>
        <v>11269.119763472529</v>
      </c>
      <c r="AQ1973" s="15">
        <f t="shared" si="1057"/>
        <v>19365.929668902092</v>
      </c>
      <c r="AR1973" s="15">
        <f t="shared" si="1058"/>
        <v>0</v>
      </c>
      <c r="AS1973" s="15"/>
      <c r="AT1973" s="15"/>
      <c r="AU1973" s="51">
        <f t="shared" si="1051"/>
        <v>9484</v>
      </c>
      <c r="AV1973" s="51">
        <f t="shared" ca="1" si="1052"/>
        <v>2878.5831394731445</v>
      </c>
      <c r="AW1973" s="51">
        <f t="shared" ca="1" si="1059"/>
        <v>0</v>
      </c>
      <c r="AX1973" s="15">
        <f t="shared" ca="1" si="1060"/>
        <v>4265.7732340435796</v>
      </c>
      <c r="AY1973" s="51">
        <f t="shared" ca="1" si="1061"/>
        <v>-387.15435754004108</v>
      </c>
      <c r="AZ1973" s="52">
        <f t="shared" ca="1" si="1053"/>
        <v>0</v>
      </c>
      <c r="BA1973" s="52">
        <f t="shared" ca="1" si="1054"/>
        <v>0</v>
      </c>
      <c r="BB1973" s="52">
        <f t="shared" si="1062"/>
        <v>0</v>
      </c>
      <c r="BC1973" s="39">
        <f t="shared" si="1063"/>
        <v>0</v>
      </c>
      <c r="BD1973" s="51">
        <f t="shared" ca="1" si="1064"/>
        <v>0</v>
      </c>
      <c r="BE1973" s="15">
        <f t="shared" ca="1" si="1065"/>
        <v>23244.548545405629</v>
      </c>
      <c r="BF1973" s="15">
        <v>-4324.67</v>
      </c>
      <c r="BG1973" s="15">
        <f t="shared" ca="1" si="1066"/>
        <v>371366.25081109785</v>
      </c>
      <c r="BH1973" s="15"/>
      <c r="BI1973" s="15"/>
    </row>
    <row r="1974" spans="1:61" ht="11.25" x14ac:dyDescent="0.2">
      <c r="A1974" s="20">
        <v>70828</v>
      </c>
      <c r="B1974" s="20"/>
      <c r="C1974" s="20">
        <v>1</v>
      </c>
      <c r="D1974" s="20">
        <f t="shared" si="1068"/>
        <v>7</v>
      </c>
      <c r="E1974" s="47">
        <f t="shared" si="1037"/>
        <v>5</v>
      </c>
      <c r="F1974" s="47">
        <f t="shared" si="1038"/>
        <v>75</v>
      </c>
      <c r="G1974" s="21" t="s">
        <v>2054</v>
      </c>
      <c r="H1974" s="29">
        <v>6174</v>
      </c>
      <c r="I1974" s="48"/>
      <c r="J1974" s="29">
        <f t="shared" si="1055"/>
        <v>9952.119402985074</v>
      </c>
      <c r="K1974" s="125">
        <v>657153.1</v>
      </c>
      <c r="L1974" s="125">
        <v>3105167.46</v>
      </c>
      <c r="M1974" s="125">
        <v>0</v>
      </c>
      <c r="N1974" s="126">
        <f t="shared" si="1039"/>
        <v>1684165.5414</v>
      </c>
      <c r="O1974" s="126">
        <f t="shared" ca="1" si="1040"/>
        <v>1868183.9113255956</v>
      </c>
      <c r="P1974" s="126">
        <f t="shared" ca="1" si="1041"/>
        <v>55206</v>
      </c>
      <c r="Q1974" s="49">
        <f t="shared" si="1069"/>
        <v>1</v>
      </c>
      <c r="R1974" s="49">
        <f t="shared" si="1070"/>
        <v>0</v>
      </c>
      <c r="S1974" s="49">
        <f ca="1">OFFSET(V!$B$7,D1974,Q1974)*H1974</f>
        <v>25869.06</v>
      </c>
      <c r="T1974" s="49">
        <f ca="1">IF(R1974&gt;0,OFFSET(V!$I$7,D1974,R1974)*IF(R1974=1,H1974-9300,IF(R1974=2,H1974-18000,IF(R1974=3,H1974-45000,0))),0)</f>
        <v>0</v>
      </c>
      <c r="U1974" s="49">
        <f>IF(AND(I1974=1,H1974&gt;20000,H1974&lt;=45000),H1974*V!$G$7,0)+IF(AND(I1974=1,H1974&gt;45000,H1974&lt;=50000),V!$G$7/5000*(50000-H1974)*H1974,0)</f>
        <v>0</v>
      </c>
      <c r="V1974" s="50">
        <f t="shared" ca="1" si="1067"/>
        <v>25869.06</v>
      </c>
      <c r="W1974" s="51">
        <v>30139.129999999997</v>
      </c>
      <c r="X1974" s="51">
        <v>0</v>
      </c>
      <c r="Y1974" s="52">
        <v>10967.32</v>
      </c>
      <c r="Z1974" s="52">
        <v>575853.06999999995</v>
      </c>
      <c r="AA1974" s="52">
        <v>108981</v>
      </c>
      <c r="AB1974" s="138">
        <f t="shared" si="1056"/>
        <v>107981</v>
      </c>
      <c r="AC1974" s="52">
        <v>559601.55503375363</v>
      </c>
      <c r="AD1974" s="138">
        <f t="shared" si="1042"/>
        <v>0</v>
      </c>
      <c r="AE1974" s="138">
        <f t="shared" si="1043"/>
        <v>6174</v>
      </c>
      <c r="AF1974" s="138">
        <f t="shared" si="1044"/>
        <v>0</v>
      </c>
      <c r="AG1974" s="138">
        <f t="shared" si="1045"/>
        <v>0</v>
      </c>
      <c r="AH1974" s="29"/>
      <c r="AI1974" s="29"/>
      <c r="AJ1974" s="15"/>
      <c r="AK1974" s="51">
        <f t="shared" ca="1" si="1046"/>
        <v>4915572.9912701808</v>
      </c>
      <c r="AL1974" s="15">
        <f t="shared" ca="1" si="1047"/>
        <v>5026787.1812701803</v>
      </c>
      <c r="AM1974" s="49">
        <f t="shared" ca="1" si="1048"/>
        <v>27078.746696526119</v>
      </c>
      <c r="AN1974" s="49">
        <f t="shared" ca="1" si="1049"/>
        <v>5100.7076155354443</v>
      </c>
      <c r="AO1974" s="15"/>
      <c r="AP1974" s="49">
        <f t="shared" ca="1" si="1050"/>
        <v>325634.60940516513</v>
      </c>
      <c r="AQ1974" s="15">
        <f t="shared" si="1057"/>
        <v>559601.55503375363</v>
      </c>
      <c r="AR1974" s="15">
        <f t="shared" si="1058"/>
        <v>0</v>
      </c>
      <c r="AS1974" s="15"/>
      <c r="AT1974" s="15"/>
      <c r="AU1974" s="51">
        <f t="shared" si="1051"/>
        <v>53990.5</v>
      </c>
      <c r="AV1974" s="51">
        <f t="shared" ca="1" si="1052"/>
        <v>43453.233014932011</v>
      </c>
      <c r="AW1974" s="51">
        <f t="shared" ca="1" si="1059"/>
        <v>80563.057110281079</v>
      </c>
      <c r="AX1974" s="15">
        <f t="shared" ca="1" si="1060"/>
        <v>0</v>
      </c>
      <c r="AY1974" s="51">
        <f t="shared" ca="1" si="1061"/>
        <v>0</v>
      </c>
      <c r="AZ1974" s="52">
        <f t="shared" ca="1" si="1053"/>
        <v>0</v>
      </c>
      <c r="BA1974" s="52">
        <f t="shared" ca="1" si="1054"/>
        <v>0</v>
      </c>
      <c r="BB1974" s="52">
        <f t="shared" si="1062"/>
        <v>0</v>
      </c>
      <c r="BC1974" s="39">
        <f t="shared" si="1063"/>
        <v>0</v>
      </c>
      <c r="BD1974" s="51">
        <f t="shared" ca="1" si="1064"/>
        <v>0</v>
      </c>
      <c r="BE1974" s="15">
        <f t="shared" ca="1" si="1065"/>
        <v>503641.39953037823</v>
      </c>
      <c r="BF1974" s="15">
        <v>-71821.95</v>
      </c>
      <c r="BG1974" s="15">
        <f t="shared" ca="1" si="1066"/>
        <v>5490786.0851126201</v>
      </c>
      <c r="BH1974" s="15"/>
      <c r="BI1974" s="15"/>
    </row>
    <row r="1975" spans="1:61" ht="11.25" x14ac:dyDescent="0.2">
      <c r="A1975" s="20">
        <v>70829</v>
      </c>
      <c r="B1975" s="20"/>
      <c r="C1975" s="20">
        <v>1</v>
      </c>
      <c r="D1975" s="20">
        <f t="shared" si="1068"/>
        <v>7</v>
      </c>
      <c r="E1975" s="47">
        <f t="shared" si="1037"/>
        <v>1</v>
      </c>
      <c r="F1975" s="47">
        <f t="shared" si="1038"/>
        <v>71</v>
      </c>
      <c r="G1975" s="21" t="s">
        <v>2055</v>
      </c>
      <c r="H1975" s="29">
        <v>424</v>
      </c>
      <c r="I1975" s="48"/>
      <c r="J1975" s="29">
        <f t="shared" si="1055"/>
        <v>683.46268656716416</v>
      </c>
      <c r="K1975" s="125">
        <v>44366</v>
      </c>
      <c r="L1975" s="125">
        <v>51016</v>
      </c>
      <c r="M1975" s="125">
        <v>0</v>
      </c>
      <c r="N1975" s="126">
        <f t="shared" si="1039"/>
        <v>51839.76</v>
      </c>
      <c r="O1975" s="126">
        <f t="shared" ca="1" si="1040"/>
        <v>128297.69653418408</v>
      </c>
      <c r="P1975" s="126">
        <f t="shared" ca="1" si="1041"/>
        <v>22937</v>
      </c>
      <c r="Q1975" s="49">
        <f t="shared" si="1069"/>
        <v>1</v>
      </c>
      <c r="R1975" s="49">
        <f t="shared" si="1070"/>
        <v>0</v>
      </c>
      <c r="S1975" s="49">
        <f ca="1">OFFSET(V!$B$7,D1975,Q1975)*H1975</f>
        <v>1776.5600000000002</v>
      </c>
      <c r="T1975" s="49">
        <f ca="1">IF(R1975&gt;0,OFFSET(V!$I$7,D1975,R1975)*IF(R1975=1,H1975-9300,IF(R1975=2,H1975-18000,IF(R1975=3,H1975-45000,0))),0)</f>
        <v>0</v>
      </c>
      <c r="U1975" s="49">
        <f>IF(AND(I1975=1,H1975&gt;20000,H1975&lt;=45000),H1975*V!$G$7,0)+IF(AND(I1975=1,H1975&gt;45000,H1975&lt;=50000),V!$G$7/5000*(50000-H1975)*H1975,0)</f>
        <v>0</v>
      </c>
      <c r="V1975" s="50">
        <f t="shared" ca="1" si="1067"/>
        <v>1776.5600000000002</v>
      </c>
      <c r="W1975" s="51">
        <v>0</v>
      </c>
      <c r="X1975" s="51">
        <v>0</v>
      </c>
      <c r="Y1975" s="52">
        <v>0</v>
      </c>
      <c r="Z1975" s="52">
        <v>75850.600000000006</v>
      </c>
      <c r="AA1975" s="52">
        <v>42984</v>
      </c>
      <c r="AB1975" s="138">
        <f t="shared" si="1056"/>
        <v>41984</v>
      </c>
      <c r="AC1975" s="52">
        <v>73709.972077153696</v>
      </c>
      <c r="AD1975" s="138">
        <f t="shared" si="1042"/>
        <v>0</v>
      </c>
      <c r="AE1975" s="138">
        <f t="shared" si="1043"/>
        <v>424</v>
      </c>
      <c r="AF1975" s="138">
        <f t="shared" si="1044"/>
        <v>0</v>
      </c>
      <c r="AG1975" s="138">
        <f t="shared" si="1045"/>
        <v>0</v>
      </c>
      <c r="AH1975" s="29"/>
      <c r="AI1975" s="29"/>
      <c r="AJ1975" s="15"/>
      <c r="AK1975" s="51">
        <f t="shared" ca="1" si="1046"/>
        <v>337577.41307070892</v>
      </c>
      <c r="AL1975" s="15">
        <f t="shared" ca="1" si="1047"/>
        <v>362290.97307070892</v>
      </c>
      <c r="AM1975" s="49">
        <f t="shared" ca="1" si="1048"/>
        <v>1859.6353416467566</v>
      </c>
      <c r="AN1975" s="49">
        <f t="shared" ca="1" si="1049"/>
        <v>0</v>
      </c>
      <c r="AO1975" s="15"/>
      <c r="AP1975" s="49">
        <f t="shared" ca="1" si="1050"/>
        <v>42892.157376442257</v>
      </c>
      <c r="AQ1975" s="15">
        <f t="shared" si="1057"/>
        <v>73709.972077153696</v>
      </c>
      <c r="AR1975" s="15">
        <f t="shared" si="1058"/>
        <v>0</v>
      </c>
      <c r="AS1975" s="15"/>
      <c r="AT1975" s="15"/>
      <c r="AU1975" s="51">
        <f t="shared" si="1051"/>
        <v>20992</v>
      </c>
      <c r="AV1975" s="51">
        <f t="shared" ca="1" si="1052"/>
        <v>2984.1546482557783</v>
      </c>
      <c r="AW1975" s="51">
        <f t="shared" ca="1" si="1059"/>
        <v>0</v>
      </c>
      <c r="AX1975" s="15">
        <f t="shared" ca="1" si="1060"/>
        <v>0</v>
      </c>
      <c r="AY1975" s="51">
        <f t="shared" ca="1" si="1061"/>
        <v>0</v>
      </c>
      <c r="AZ1975" s="52">
        <f t="shared" ca="1" si="1053"/>
        <v>0</v>
      </c>
      <c r="BA1975" s="52">
        <f t="shared" ca="1" si="1054"/>
        <v>0</v>
      </c>
      <c r="BB1975" s="52">
        <f t="shared" si="1062"/>
        <v>0</v>
      </c>
      <c r="BC1975" s="39">
        <f t="shared" si="1063"/>
        <v>0</v>
      </c>
      <c r="BD1975" s="51">
        <f t="shared" ca="1" si="1064"/>
        <v>0</v>
      </c>
      <c r="BE1975" s="15">
        <f t="shared" ca="1" si="1065"/>
        <v>66868.31202469804</v>
      </c>
      <c r="BF1975" s="15">
        <v>-4755.04</v>
      </c>
      <c r="BG1975" s="15">
        <f t="shared" ca="1" si="1066"/>
        <v>426263.88043705368</v>
      </c>
      <c r="BH1975" s="15"/>
      <c r="BI1975" s="15"/>
    </row>
    <row r="1976" spans="1:61" ht="11.25" x14ac:dyDescent="0.2">
      <c r="A1976" s="20">
        <v>70830</v>
      </c>
      <c r="B1976" s="20"/>
      <c r="C1976" s="20">
        <v>1</v>
      </c>
      <c r="D1976" s="20">
        <f t="shared" si="1068"/>
        <v>7</v>
      </c>
      <c r="E1976" s="47">
        <f t="shared" si="1037"/>
        <v>1</v>
      </c>
      <c r="F1976" s="47">
        <f t="shared" si="1038"/>
        <v>71</v>
      </c>
      <c r="G1976" s="21" t="s">
        <v>2056</v>
      </c>
      <c r="H1976" s="29">
        <v>434</v>
      </c>
      <c r="I1976" s="48"/>
      <c r="J1976" s="29">
        <f t="shared" si="1055"/>
        <v>699.58208955223881</v>
      </c>
      <c r="K1976" s="125">
        <v>49790.55</v>
      </c>
      <c r="L1976" s="125">
        <v>75948.62</v>
      </c>
      <c r="M1976" s="125">
        <v>0</v>
      </c>
      <c r="N1976" s="126">
        <f t="shared" si="1039"/>
        <v>65469.157800000001</v>
      </c>
      <c r="O1976" s="126">
        <f t="shared" ca="1" si="1040"/>
        <v>131323.58560338654</v>
      </c>
      <c r="P1976" s="126">
        <f t="shared" ca="1" si="1041"/>
        <v>19756</v>
      </c>
      <c r="Q1976" s="49">
        <f t="shared" si="1069"/>
        <v>1</v>
      </c>
      <c r="R1976" s="49">
        <f t="shared" si="1070"/>
        <v>0</v>
      </c>
      <c r="S1976" s="49">
        <f ca="1">OFFSET(V!$B$7,D1976,Q1976)*H1976</f>
        <v>1818.4600000000003</v>
      </c>
      <c r="T1976" s="49">
        <f ca="1">IF(R1976&gt;0,OFFSET(V!$I$7,D1976,R1976)*IF(R1976=1,H1976-9300,IF(R1976=2,H1976-18000,IF(R1976=3,H1976-45000,0))),0)</f>
        <v>0</v>
      </c>
      <c r="U1976" s="49">
        <f>IF(AND(I1976=1,H1976&gt;20000,H1976&lt;=45000),H1976*V!$G$7,0)+IF(AND(I1976=1,H1976&gt;45000,H1976&lt;=50000),V!$G$7/5000*(50000-H1976)*H1976,0)</f>
        <v>0</v>
      </c>
      <c r="V1976" s="50">
        <f t="shared" ca="1" si="1067"/>
        <v>1818.4600000000003</v>
      </c>
      <c r="W1976" s="51">
        <v>0</v>
      </c>
      <c r="X1976" s="51">
        <v>0</v>
      </c>
      <c r="Y1976" s="52">
        <v>0</v>
      </c>
      <c r="Z1976" s="52">
        <v>39530.97</v>
      </c>
      <c r="AA1976" s="52">
        <v>36075</v>
      </c>
      <c r="AB1976" s="138">
        <f t="shared" si="1056"/>
        <v>35075</v>
      </c>
      <c r="AC1976" s="52">
        <v>38415.341406433181</v>
      </c>
      <c r="AD1976" s="138">
        <f t="shared" si="1042"/>
        <v>0</v>
      </c>
      <c r="AE1976" s="138">
        <f t="shared" si="1043"/>
        <v>434</v>
      </c>
      <c r="AF1976" s="138">
        <f t="shared" si="1044"/>
        <v>0</v>
      </c>
      <c r="AG1976" s="138">
        <f t="shared" si="1045"/>
        <v>0</v>
      </c>
      <c r="AH1976" s="29"/>
      <c r="AI1976" s="29"/>
      <c r="AJ1976" s="15"/>
      <c r="AK1976" s="51">
        <f t="shared" ca="1" si="1046"/>
        <v>345539.14451105584</v>
      </c>
      <c r="AL1976" s="15">
        <f t="shared" ca="1" si="1047"/>
        <v>367113.60451105586</v>
      </c>
      <c r="AM1976" s="49">
        <f t="shared" ca="1" si="1048"/>
        <v>1903.494665742199</v>
      </c>
      <c r="AN1976" s="49">
        <f t="shared" ca="1" si="1049"/>
        <v>0</v>
      </c>
      <c r="AO1976" s="15"/>
      <c r="AP1976" s="49">
        <f t="shared" ca="1" si="1050"/>
        <v>22354.056348709404</v>
      </c>
      <c r="AQ1976" s="15">
        <f t="shared" si="1057"/>
        <v>38415.341406433181</v>
      </c>
      <c r="AR1976" s="15">
        <f t="shared" si="1058"/>
        <v>0</v>
      </c>
      <c r="AS1976" s="15"/>
      <c r="AT1976" s="15"/>
      <c r="AU1976" s="51">
        <f t="shared" si="1051"/>
        <v>17537.5</v>
      </c>
      <c r="AV1976" s="51">
        <f t="shared" ca="1" si="1052"/>
        <v>3054.5356541108672</v>
      </c>
      <c r="AW1976" s="51">
        <f t="shared" ca="1" si="1059"/>
        <v>0</v>
      </c>
      <c r="AX1976" s="15">
        <f t="shared" ca="1" si="1060"/>
        <v>4530.7505963870935</v>
      </c>
      <c r="AY1976" s="51">
        <f t="shared" ca="1" si="1061"/>
        <v>-411.20325438763894</v>
      </c>
      <c r="AZ1976" s="52">
        <f t="shared" ca="1" si="1053"/>
        <v>0</v>
      </c>
      <c r="BA1976" s="52">
        <f t="shared" ca="1" si="1054"/>
        <v>0</v>
      </c>
      <c r="BB1976" s="52">
        <f t="shared" si="1062"/>
        <v>0</v>
      </c>
      <c r="BC1976" s="39">
        <f t="shared" si="1063"/>
        <v>0</v>
      </c>
      <c r="BD1976" s="51">
        <f t="shared" ca="1" si="1064"/>
        <v>0</v>
      </c>
      <c r="BE1976" s="15">
        <f t="shared" ca="1" si="1065"/>
        <v>42534.888748432633</v>
      </c>
      <c r="BF1976" s="15">
        <v>-4561.4399999999996</v>
      </c>
      <c r="BG1976" s="15">
        <f t="shared" ca="1" si="1066"/>
        <v>406990.5479252307</v>
      </c>
      <c r="BH1976" s="15"/>
      <c r="BI1976" s="15"/>
    </row>
    <row r="1977" spans="1:61" ht="11.25" x14ac:dyDescent="0.2">
      <c r="A1977" s="20">
        <v>70831</v>
      </c>
      <c r="B1977" s="20"/>
      <c r="C1977" s="20">
        <v>1</v>
      </c>
      <c r="D1977" s="20">
        <f t="shared" si="1068"/>
        <v>7</v>
      </c>
      <c r="E1977" s="47">
        <f t="shared" si="1037"/>
        <v>2</v>
      </c>
      <c r="F1977" s="47">
        <f t="shared" si="1038"/>
        <v>72</v>
      </c>
      <c r="G1977" s="21" t="s">
        <v>2057</v>
      </c>
      <c r="H1977" s="29">
        <v>672</v>
      </c>
      <c r="I1977" s="48"/>
      <c r="J1977" s="29">
        <f t="shared" si="1055"/>
        <v>1083.2238805970148</v>
      </c>
      <c r="K1977" s="125">
        <v>53648.75</v>
      </c>
      <c r="L1977" s="125">
        <v>76702.33</v>
      </c>
      <c r="M1977" s="125">
        <v>0</v>
      </c>
      <c r="N1977" s="126">
        <f t="shared" si="1039"/>
        <v>68541.008700000006</v>
      </c>
      <c r="O1977" s="126">
        <f t="shared" ca="1" si="1040"/>
        <v>203339.74545040497</v>
      </c>
      <c r="P1977" s="126">
        <f t="shared" ca="1" si="1041"/>
        <v>40440</v>
      </c>
      <c r="Q1977" s="49">
        <f t="shared" si="1069"/>
        <v>1</v>
      </c>
      <c r="R1977" s="49">
        <f t="shared" si="1070"/>
        <v>0</v>
      </c>
      <c r="S1977" s="49">
        <f ca="1">OFFSET(V!$B$7,D1977,Q1977)*H1977</f>
        <v>2815.6800000000003</v>
      </c>
      <c r="T1977" s="49">
        <f ca="1">IF(R1977&gt;0,OFFSET(V!$I$7,D1977,R1977)*IF(R1977=1,H1977-9300,IF(R1977=2,H1977-18000,IF(R1977=3,H1977-45000,0))),0)</f>
        <v>0</v>
      </c>
      <c r="U1977" s="49">
        <f>IF(AND(I1977=1,H1977&gt;20000,H1977&lt;=45000),H1977*V!$G$7,0)+IF(AND(I1977=1,H1977&gt;45000,H1977&lt;=50000),V!$G$7/5000*(50000-H1977)*H1977,0)</f>
        <v>0</v>
      </c>
      <c r="V1977" s="50">
        <f t="shared" ca="1" si="1067"/>
        <v>2815.6800000000003</v>
      </c>
      <c r="W1977" s="51">
        <v>0</v>
      </c>
      <c r="X1977" s="51">
        <v>0</v>
      </c>
      <c r="Y1977" s="52">
        <v>0</v>
      </c>
      <c r="Z1977" s="52">
        <v>68885.56</v>
      </c>
      <c r="AA1977" s="52">
        <v>90647</v>
      </c>
      <c r="AB1977" s="138">
        <f t="shared" si="1056"/>
        <v>89647</v>
      </c>
      <c r="AC1977" s="52">
        <v>66941.496891509043</v>
      </c>
      <c r="AD1977" s="138">
        <f t="shared" si="1042"/>
        <v>0</v>
      </c>
      <c r="AE1977" s="138">
        <f t="shared" si="1043"/>
        <v>672</v>
      </c>
      <c r="AF1977" s="138">
        <f t="shared" si="1044"/>
        <v>0</v>
      </c>
      <c r="AG1977" s="138">
        <f t="shared" si="1045"/>
        <v>0</v>
      </c>
      <c r="AH1977" s="29"/>
      <c r="AI1977" s="29"/>
      <c r="AJ1977" s="15"/>
      <c r="AK1977" s="51">
        <f t="shared" ca="1" si="1046"/>
        <v>535028.35279131227</v>
      </c>
      <c r="AL1977" s="15">
        <f t="shared" ca="1" si="1047"/>
        <v>578284.03279131232</v>
      </c>
      <c r="AM1977" s="49">
        <f t="shared" ca="1" si="1048"/>
        <v>2947.3465792137272</v>
      </c>
      <c r="AN1977" s="49">
        <f t="shared" ca="1" si="1049"/>
        <v>0</v>
      </c>
      <c r="AO1977" s="15"/>
      <c r="AP1977" s="49">
        <f t="shared" ca="1" si="1050"/>
        <v>38953.551856997248</v>
      </c>
      <c r="AQ1977" s="15">
        <f t="shared" si="1057"/>
        <v>66941.496891509043</v>
      </c>
      <c r="AR1977" s="15">
        <f t="shared" si="1058"/>
        <v>0</v>
      </c>
      <c r="AS1977" s="15"/>
      <c r="AT1977" s="15"/>
      <c r="AU1977" s="51">
        <f t="shared" si="1051"/>
        <v>44823.5</v>
      </c>
      <c r="AV1977" s="51">
        <f t="shared" ca="1" si="1052"/>
        <v>4729.6035934619877</v>
      </c>
      <c r="AW1977" s="51">
        <f t="shared" ca="1" si="1059"/>
        <v>0</v>
      </c>
      <c r="AX1977" s="15">
        <f t="shared" ca="1" si="1060"/>
        <v>21565.158558950192</v>
      </c>
      <c r="AY1977" s="51">
        <f t="shared" ca="1" si="1061"/>
        <v>-1957.2172849013159</v>
      </c>
      <c r="AZ1977" s="52">
        <f t="shared" ca="1" si="1053"/>
        <v>0</v>
      </c>
      <c r="BA1977" s="52">
        <f t="shared" ca="1" si="1054"/>
        <v>0</v>
      </c>
      <c r="BB1977" s="52">
        <f t="shared" si="1062"/>
        <v>0</v>
      </c>
      <c r="BC1977" s="39">
        <f t="shared" si="1063"/>
        <v>0</v>
      </c>
      <c r="BD1977" s="51">
        <f t="shared" ca="1" si="1064"/>
        <v>0</v>
      </c>
      <c r="BE1977" s="15">
        <f t="shared" ca="1" si="1065"/>
        <v>86549.43816555792</v>
      </c>
      <c r="BF1977" s="15">
        <v>-7350.46</v>
      </c>
      <c r="BG1977" s="15">
        <f t="shared" ca="1" si="1066"/>
        <v>660430.35753608402</v>
      </c>
      <c r="BH1977" s="15"/>
      <c r="BI1977" s="15"/>
    </row>
    <row r="1978" spans="1:61" ht="11.25" x14ac:dyDescent="0.2">
      <c r="A1978" s="20">
        <v>70832</v>
      </c>
      <c r="B1978" s="20"/>
      <c r="C1978" s="20">
        <v>1</v>
      </c>
      <c r="D1978" s="20">
        <f t="shared" si="1068"/>
        <v>7</v>
      </c>
      <c r="E1978" s="47">
        <f t="shared" si="1037"/>
        <v>3</v>
      </c>
      <c r="F1978" s="47">
        <f t="shared" si="1038"/>
        <v>73</v>
      </c>
      <c r="G1978" s="21" t="s">
        <v>2058</v>
      </c>
      <c r="H1978" s="29">
        <v>1048</v>
      </c>
      <c r="I1978" s="48"/>
      <c r="J1978" s="29">
        <f t="shared" si="1055"/>
        <v>1689.3134328358208</v>
      </c>
      <c r="K1978" s="125">
        <v>183777.30000000005</v>
      </c>
      <c r="L1978" s="125">
        <v>377242.31</v>
      </c>
      <c r="M1978" s="125">
        <v>0</v>
      </c>
      <c r="N1978" s="126">
        <f t="shared" si="1039"/>
        <v>279444.15690000006</v>
      </c>
      <c r="O1978" s="126">
        <f t="shared" ca="1" si="1040"/>
        <v>317113.17445241724</v>
      </c>
      <c r="P1978" s="126">
        <f t="shared" ca="1" si="1041"/>
        <v>11301</v>
      </c>
      <c r="Q1978" s="49">
        <f t="shared" si="1069"/>
        <v>1</v>
      </c>
      <c r="R1978" s="49">
        <f t="shared" si="1070"/>
        <v>0</v>
      </c>
      <c r="S1978" s="49">
        <f ca="1">OFFSET(V!$B$7,D1978,Q1978)*H1978</f>
        <v>4391.1200000000008</v>
      </c>
      <c r="T1978" s="49">
        <f ca="1">IF(R1978&gt;0,OFFSET(V!$I$7,D1978,R1978)*IF(R1978=1,H1978-9300,IF(R1978=2,H1978-18000,IF(R1978=3,H1978-45000,0))),0)</f>
        <v>0</v>
      </c>
      <c r="U1978" s="49">
        <f>IF(AND(I1978=1,H1978&gt;20000,H1978&lt;=45000),H1978*V!$G$7,0)+IF(AND(I1978=1,H1978&gt;45000,H1978&lt;=50000),V!$G$7/5000*(50000-H1978)*H1978,0)</f>
        <v>0</v>
      </c>
      <c r="V1978" s="50">
        <f t="shared" ca="1" si="1067"/>
        <v>4391.1200000000008</v>
      </c>
      <c r="W1978" s="51">
        <v>0</v>
      </c>
      <c r="X1978" s="51">
        <v>0</v>
      </c>
      <c r="Y1978" s="52">
        <v>0</v>
      </c>
      <c r="Z1978" s="52">
        <v>292085.86</v>
      </c>
      <c r="AA1978" s="52">
        <v>368801</v>
      </c>
      <c r="AB1978" s="138">
        <f t="shared" si="1056"/>
        <v>367801</v>
      </c>
      <c r="AC1978" s="52">
        <v>283842.71956624498</v>
      </c>
      <c r="AD1978" s="138">
        <f t="shared" si="1042"/>
        <v>0</v>
      </c>
      <c r="AE1978" s="138">
        <f t="shared" si="1043"/>
        <v>1048</v>
      </c>
      <c r="AF1978" s="138">
        <f t="shared" si="1044"/>
        <v>0</v>
      </c>
      <c r="AG1978" s="138">
        <f t="shared" si="1045"/>
        <v>0</v>
      </c>
      <c r="AH1978" s="29"/>
      <c r="AI1978" s="29"/>
      <c r="AJ1978" s="15"/>
      <c r="AK1978" s="51">
        <f t="shared" ca="1" si="1046"/>
        <v>834389.45494835591</v>
      </c>
      <c r="AL1978" s="15">
        <f t="shared" ca="1" si="1047"/>
        <v>850081.5749483559</v>
      </c>
      <c r="AM1978" s="49">
        <f t="shared" ca="1" si="1048"/>
        <v>4596.4571652023606</v>
      </c>
      <c r="AN1978" s="49">
        <f t="shared" ca="1" si="1049"/>
        <v>0</v>
      </c>
      <c r="AO1978" s="15"/>
      <c r="AP1978" s="49">
        <f t="shared" ca="1" si="1050"/>
        <v>165169.32858215334</v>
      </c>
      <c r="AQ1978" s="15">
        <f t="shared" si="1057"/>
        <v>283842.71956624498</v>
      </c>
      <c r="AR1978" s="15">
        <f t="shared" si="1058"/>
        <v>0</v>
      </c>
      <c r="AS1978" s="15"/>
      <c r="AT1978" s="15"/>
      <c r="AU1978" s="51">
        <f t="shared" si="1051"/>
        <v>183900.5</v>
      </c>
      <c r="AV1978" s="51">
        <f t="shared" ca="1" si="1052"/>
        <v>7375.9294136133385</v>
      </c>
      <c r="AW1978" s="51">
        <f t="shared" ca="1" si="1059"/>
        <v>0</v>
      </c>
      <c r="AX1978" s="15">
        <f t="shared" ca="1" si="1060"/>
        <v>72603.038429521665</v>
      </c>
      <c r="AY1978" s="51">
        <f t="shared" ca="1" si="1061"/>
        <v>-6589.3288640643232</v>
      </c>
      <c r="AZ1978" s="52">
        <f t="shared" ca="1" si="1053"/>
        <v>0</v>
      </c>
      <c r="BA1978" s="52">
        <f t="shared" ca="1" si="1054"/>
        <v>0</v>
      </c>
      <c r="BB1978" s="52">
        <f t="shared" si="1062"/>
        <v>0</v>
      </c>
      <c r="BC1978" s="39">
        <f t="shared" si="1063"/>
        <v>0</v>
      </c>
      <c r="BD1978" s="51">
        <f t="shared" ca="1" si="1064"/>
        <v>0</v>
      </c>
      <c r="BE1978" s="15">
        <f t="shared" ca="1" si="1065"/>
        <v>349856.42913170235</v>
      </c>
      <c r="BF1978" s="15">
        <v>-13716.86</v>
      </c>
      <c r="BG1978" s="15">
        <f t="shared" ca="1" si="1066"/>
        <v>1190817.6012452606</v>
      </c>
      <c r="BH1978" s="15"/>
      <c r="BI1978" s="15"/>
    </row>
    <row r="1979" spans="1:61" ht="11.25" x14ac:dyDescent="0.2">
      <c r="A1979" s="20">
        <v>70833</v>
      </c>
      <c r="B1979" s="20"/>
      <c r="C1979" s="20">
        <v>1</v>
      </c>
      <c r="D1979" s="20">
        <f t="shared" si="1068"/>
        <v>7</v>
      </c>
      <c r="E1979" s="47">
        <f t="shared" si="1037"/>
        <v>3</v>
      </c>
      <c r="F1979" s="47">
        <f t="shared" si="1038"/>
        <v>73</v>
      </c>
      <c r="G1979" s="21" t="s">
        <v>2059</v>
      </c>
      <c r="H1979" s="29">
        <v>1482</v>
      </c>
      <c r="I1979" s="48"/>
      <c r="J1979" s="29">
        <f t="shared" si="1055"/>
        <v>2388.8955223880598</v>
      </c>
      <c r="K1979" s="125">
        <v>102923.79999999999</v>
      </c>
      <c r="L1979" s="125">
        <v>450603.18</v>
      </c>
      <c r="M1979" s="125">
        <v>0</v>
      </c>
      <c r="N1979" s="126">
        <f t="shared" si="1039"/>
        <v>249840.3762</v>
      </c>
      <c r="O1979" s="126">
        <f t="shared" ca="1" si="1040"/>
        <v>448436.76005580381</v>
      </c>
      <c r="P1979" s="126">
        <f t="shared" ca="1" si="1041"/>
        <v>59579</v>
      </c>
      <c r="Q1979" s="49">
        <f t="shared" si="1069"/>
        <v>1</v>
      </c>
      <c r="R1979" s="49">
        <f t="shared" si="1070"/>
        <v>0</v>
      </c>
      <c r="S1979" s="49">
        <f ca="1">OFFSET(V!$B$7,D1979,Q1979)*H1979</f>
        <v>6209.5800000000008</v>
      </c>
      <c r="T1979" s="49">
        <f ca="1">IF(R1979&gt;0,OFFSET(V!$I$7,D1979,R1979)*IF(R1979=1,H1979-9300,IF(R1979=2,H1979-18000,IF(R1979=3,H1979-45000,0))),0)</f>
        <v>0</v>
      </c>
      <c r="U1979" s="49">
        <f>IF(AND(I1979=1,H1979&gt;20000,H1979&lt;=45000),H1979*V!$G$7,0)+IF(AND(I1979=1,H1979&gt;45000,H1979&lt;=50000),V!$G$7/5000*(50000-H1979)*H1979,0)</f>
        <v>0</v>
      </c>
      <c r="V1979" s="50">
        <f t="shared" ca="1" si="1067"/>
        <v>6209.5800000000008</v>
      </c>
      <c r="W1979" s="51">
        <v>0</v>
      </c>
      <c r="X1979" s="51">
        <v>0</v>
      </c>
      <c r="Y1979" s="52">
        <v>0</v>
      </c>
      <c r="Z1979" s="52">
        <v>61695.6</v>
      </c>
      <c r="AA1979" s="52">
        <v>13437</v>
      </c>
      <c r="AB1979" s="138">
        <f t="shared" si="1056"/>
        <v>12437</v>
      </c>
      <c r="AC1979" s="52">
        <v>59954.449315934791</v>
      </c>
      <c r="AD1979" s="138">
        <f t="shared" si="1042"/>
        <v>0</v>
      </c>
      <c r="AE1979" s="138">
        <f t="shared" si="1043"/>
        <v>1482</v>
      </c>
      <c r="AF1979" s="138">
        <f t="shared" si="1044"/>
        <v>0</v>
      </c>
      <c r="AG1979" s="138">
        <f t="shared" si="1045"/>
        <v>0</v>
      </c>
      <c r="AH1979" s="29"/>
      <c r="AI1979" s="29"/>
      <c r="AJ1979" s="15"/>
      <c r="AK1979" s="51">
        <f t="shared" ca="1" si="1046"/>
        <v>1179928.5994594118</v>
      </c>
      <c r="AL1979" s="15">
        <f t="shared" ca="1" si="1047"/>
        <v>1245717.1794594119</v>
      </c>
      <c r="AM1979" s="49">
        <f t="shared" ca="1" si="1048"/>
        <v>6499.9518309445593</v>
      </c>
      <c r="AN1979" s="49">
        <f t="shared" ca="1" si="1049"/>
        <v>0</v>
      </c>
      <c r="AO1979" s="15"/>
      <c r="AP1979" s="49">
        <f t="shared" ca="1" si="1050"/>
        <v>34887.758101241532</v>
      </c>
      <c r="AQ1979" s="15">
        <f t="shared" si="1057"/>
        <v>59954.449315934791</v>
      </c>
      <c r="AR1979" s="15">
        <f t="shared" si="1058"/>
        <v>0</v>
      </c>
      <c r="AS1979" s="15"/>
      <c r="AT1979" s="15"/>
      <c r="AU1979" s="51">
        <f t="shared" si="1051"/>
        <v>6218.5</v>
      </c>
      <c r="AV1979" s="51">
        <f t="shared" ca="1" si="1052"/>
        <v>10430.465067724206</v>
      </c>
      <c r="AW1979" s="51">
        <f t="shared" ca="1" si="1059"/>
        <v>2422.2812153755731</v>
      </c>
      <c r="AX1979" s="15">
        <f t="shared" ca="1" si="1060"/>
        <v>0</v>
      </c>
      <c r="AY1979" s="51">
        <f t="shared" ca="1" si="1061"/>
        <v>0</v>
      </c>
      <c r="AZ1979" s="52">
        <f t="shared" ca="1" si="1053"/>
        <v>0</v>
      </c>
      <c r="BA1979" s="52">
        <f t="shared" ca="1" si="1054"/>
        <v>0</v>
      </c>
      <c r="BB1979" s="52">
        <f t="shared" si="1062"/>
        <v>0</v>
      </c>
      <c r="BC1979" s="39">
        <f t="shared" si="1063"/>
        <v>0</v>
      </c>
      <c r="BD1979" s="51">
        <f t="shared" ca="1" si="1064"/>
        <v>0</v>
      </c>
      <c r="BE1979" s="15">
        <f t="shared" ca="1" si="1065"/>
        <v>53959.004384341308</v>
      </c>
      <c r="BF1979" s="15">
        <v>-15891.38</v>
      </c>
      <c r="BG1979" s="15">
        <f t="shared" ca="1" si="1066"/>
        <v>1290284.7556746979</v>
      </c>
      <c r="BH1979" s="15"/>
      <c r="BI1979" s="15"/>
    </row>
    <row r="1980" spans="1:61" ht="11.25" x14ac:dyDescent="0.2">
      <c r="A1980" s="20">
        <v>70834</v>
      </c>
      <c r="B1980" s="20"/>
      <c r="C1980" s="20">
        <v>1</v>
      </c>
      <c r="D1980" s="20">
        <f t="shared" si="1068"/>
        <v>7</v>
      </c>
      <c r="E1980" s="47">
        <f t="shared" si="1037"/>
        <v>1</v>
      </c>
      <c r="F1980" s="47">
        <f t="shared" si="1038"/>
        <v>71</v>
      </c>
      <c r="G1980" s="21" t="s">
        <v>2060</v>
      </c>
      <c r="H1980" s="29">
        <v>246</v>
      </c>
      <c r="I1980" s="48"/>
      <c r="J1980" s="29">
        <f t="shared" si="1055"/>
        <v>396.53731343283584</v>
      </c>
      <c r="K1980" s="125">
        <v>19705.649999999998</v>
      </c>
      <c r="L1980" s="125">
        <v>2942.39</v>
      </c>
      <c r="M1980" s="125">
        <v>0</v>
      </c>
      <c r="N1980" s="126">
        <f t="shared" si="1039"/>
        <v>15335.600099999998</v>
      </c>
      <c r="O1980" s="126">
        <f t="shared" ca="1" si="1040"/>
        <v>74436.871102380392</v>
      </c>
      <c r="P1980" s="126">
        <f t="shared" ca="1" si="1041"/>
        <v>17730</v>
      </c>
      <c r="Q1980" s="49">
        <f t="shared" si="1069"/>
        <v>1</v>
      </c>
      <c r="R1980" s="49">
        <f t="shared" si="1070"/>
        <v>0</v>
      </c>
      <c r="S1980" s="49">
        <f ca="1">OFFSET(V!$B$7,D1980,Q1980)*H1980</f>
        <v>1030.74</v>
      </c>
      <c r="T1980" s="49">
        <f ca="1">IF(R1980&gt;0,OFFSET(V!$I$7,D1980,R1980)*IF(R1980=1,H1980-9300,IF(R1980=2,H1980-18000,IF(R1980=3,H1980-45000,0))),0)</f>
        <v>0</v>
      </c>
      <c r="U1980" s="49">
        <f>IF(AND(I1980=1,H1980&gt;20000,H1980&lt;=45000),H1980*V!$G$7,0)+IF(AND(I1980=1,H1980&gt;45000,H1980&lt;=50000),V!$G$7/5000*(50000-H1980)*H1980,0)</f>
        <v>0</v>
      </c>
      <c r="V1980" s="50">
        <f t="shared" ca="1" si="1067"/>
        <v>1030.74</v>
      </c>
      <c r="W1980" s="51">
        <v>0</v>
      </c>
      <c r="X1980" s="51">
        <v>0</v>
      </c>
      <c r="Y1980" s="52">
        <v>0</v>
      </c>
      <c r="Z1980" s="52">
        <v>10533.64</v>
      </c>
      <c r="AA1980" s="52">
        <v>8183</v>
      </c>
      <c r="AB1980" s="138">
        <f t="shared" si="1056"/>
        <v>7183</v>
      </c>
      <c r="AC1980" s="52">
        <v>10236.363460154425</v>
      </c>
      <c r="AD1980" s="138">
        <f t="shared" si="1042"/>
        <v>0</v>
      </c>
      <c r="AE1980" s="138">
        <f t="shared" si="1043"/>
        <v>246</v>
      </c>
      <c r="AF1980" s="138">
        <f t="shared" si="1044"/>
        <v>0</v>
      </c>
      <c r="AG1980" s="138">
        <f t="shared" si="1045"/>
        <v>0</v>
      </c>
      <c r="AH1980" s="29"/>
      <c r="AI1980" s="29"/>
      <c r="AJ1980" s="15"/>
      <c r="AK1980" s="51">
        <f t="shared" ca="1" si="1046"/>
        <v>195858.59343253396</v>
      </c>
      <c r="AL1980" s="15">
        <f t="shared" ca="1" si="1047"/>
        <v>214619.33343253395</v>
      </c>
      <c r="AM1980" s="49">
        <f t="shared" ca="1" si="1048"/>
        <v>1078.9393727478823</v>
      </c>
      <c r="AN1980" s="49">
        <f t="shared" ca="1" si="1049"/>
        <v>0</v>
      </c>
      <c r="AO1980" s="15"/>
      <c r="AP1980" s="49">
        <f t="shared" ca="1" si="1050"/>
        <v>5956.5849792458757</v>
      </c>
      <c r="AQ1980" s="15">
        <f t="shared" si="1057"/>
        <v>10236.363460154425</v>
      </c>
      <c r="AR1980" s="15">
        <f t="shared" si="1058"/>
        <v>0</v>
      </c>
      <c r="AS1980" s="15"/>
      <c r="AT1980" s="15"/>
      <c r="AU1980" s="51">
        <f t="shared" si="1051"/>
        <v>3591.5</v>
      </c>
      <c r="AV1980" s="51">
        <f t="shared" ca="1" si="1052"/>
        <v>1731.372744035192</v>
      </c>
      <c r="AW1980" s="51">
        <f t="shared" ca="1" si="1059"/>
        <v>0</v>
      </c>
      <c r="AX1980" s="15">
        <f t="shared" ca="1" si="1060"/>
        <v>1043.0942631266425</v>
      </c>
      <c r="AY1980" s="51">
        <f t="shared" ca="1" si="1061"/>
        <v>-94.669469551641953</v>
      </c>
      <c r="AZ1980" s="52">
        <f t="shared" ca="1" si="1053"/>
        <v>0</v>
      </c>
      <c r="BA1980" s="52">
        <f t="shared" ca="1" si="1054"/>
        <v>0</v>
      </c>
      <c r="BB1980" s="52">
        <f t="shared" si="1062"/>
        <v>0</v>
      </c>
      <c r="BC1980" s="39">
        <f t="shared" si="1063"/>
        <v>0</v>
      </c>
      <c r="BD1980" s="51">
        <f t="shared" ca="1" si="1064"/>
        <v>0</v>
      </c>
      <c r="BE1980" s="15">
        <f t="shared" ca="1" si="1065"/>
        <v>11184.788253729426</v>
      </c>
      <c r="BF1980" s="15">
        <v>-2556.0500000000002</v>
      </c>
      <c r="BG1980" s="15">
        <f t="shared" ca="1" si="1066"/>
        <v>224327.01105901127</v>
      </c>
      <c r="BH1980" s="15"/>
      <c r="BI1980" s="15"/>
    </row>
    <row r="1981" spans="1:61" ht="11.25" x14ac:dyDescent="0.2">
      <c r="A1981" s="20">
        <v>70835</v>
      </c>
      <c r="B1981" s="20"/>
      <c r="C1981" s="20">
        <v>1</v>
      </c>
      <c r="D1981" s="20">
        <f t="shared" si="1068"/>
        <v>7</v>
      </c>
      <c r="E1981" s="47">
        <f t="shared" si="1037"/>
        <v>2</v>
      </c>
      <c r="F1981" s="47">
        <f t="shared" si="1038"/>
        <v>72</v>
      </c>
      <c r="G1981" s="21" t="s">
        <v>2061</v>
      </c>
      <c r="H1981" s="29">
        <v>842</v>
      </c>
      <c r="I1981" s="48"/>
      <c r="J1981" s="29">
        <f t="shared" si="1055"/>
        <v>1357.2537313432836</v>
      </c>
      <c r="K1981" s="125">
        <v>79553.05</v>
      </c>
      <c r="L1981" s="125">
        <v>24879.79</v>
      </c>
      <c r="M1981" s="125">
        <v>0</v>
      </c>
      <c r="N1981" s="126">
        <f t="shared" si="1039"/>
        <v>66981.314100000003</v>
      </c>
      <c r="O1981" s="126">
        <f t="shared" ca="1" si="1040"/>
        <v>254779.85962684671</v>
      </c>
      <c r="P1981" s="126">
        <f t="shared" ca="1" si="1041"/>
        <v>56340</v>
      </c>
      <c r="Q1981" s="49">
        <f t="shared" si="1069"/>
        <v>1</v>
      </c>
      <c r="R1981" s="49">
        <f t="shared" si="1070"/>
        <v>0</v>
      </c>
      <c r="S1981" s="49">
        <f ca="1">OFFSET(V!$B$7,D1981,Q1981)*H1981</f>
        <v>3527.9800000000005</v>
      </c>
      <c r="T1981" s="49">
        <f ca="1">IF(R1981&gt;0,OFFSET(V!$I$7,D1981,R1981)*IF(R1981=1,H1981-9300,IF(R1981=2,H1981-18000,IF(R1981=3,H1981-45000,0))),0)</f>
        <v>0</v>
      </c>
      <c r="U1981" s="49">
        <f>IF(AND(I1981=1,H1981&gt;20000,H1981&lt;=45000),H1981*V!$G$7,0)+IF(AND(I1981=1,H1981&gt;45000,H1981&lt;=50000),V!$G$7/5000*(50000-H1981)*H1981,0)</f>
        <v>0</v>
      </c>
      <c r="V1981" s="50">
        <f t="shared" ca="1" si="1067"/>
        <v>3527.9800000000005</v>
      </c>
      <c r="W1981" s="51">
        <v>0</v>
      </c>
      <c r="X1981" s="51">
        <v>0</v>
      </c>
      <c r="Y1981" s="52">
        <v>0</v>
      </c>
      <c r="Z1981" s="52">
        <v>74304.34</v>
      </c>
      <c r="AA1981" s="52">
        <v>70112</v>
      </c>
      <c r="AB1981" s="138">
        <f t="shared" si="1056"/>
        <v>69112</v>
      </c>
      <c r="AC1981" s="52">
        <v>72207.350061981502</v>
      </c>
      <c r="AD1981" s="138">
        <f t="shared" si="1042"/>
        <v>0</v>
      </c>
      <c r="AE1981" s="138">
        <f t="shared" si="1043"/>
        <v>842</v>
      </c>
      <c r="AF1981" s="138">
        <f t="shared" si="1044"/>
        <v>0</v>
      </c>
      <c r="AG1981" s="138">
        <f t="shared" si="1045"/>
        <v>0</v>
      </c>
      <c r="AH1981" s="29"/>
      <c r="AI1981" s="29"/>
      <c r="AJ1981" s="15"/>
      <c r="AK1981" s="51">
        <f t="shared" ca="1" si="1046"/>
        <v>670377.78727720969</v>
      </c>
      <c r="AL1981" s="15">
        <f t="shared" ca="1" si="1047"/>
        <v>730245.76727720967</v>
      </c>
      <c r="AM1981" s="49">
        <f t="shared" ca="1" si="1048"/>
        <v>3692.9550888362478</v>
      </c>
      <c r="AN1981" s="49">
        <f t="shared" ca="1" si="1049"/>
        <v>0</v>
      </c>
      <c r="AO1981" s="15"/>
      <c r="AP1981" s="49">
        <f t="shared" ca="1" si="1050"/>
        <v>42017.77500814329</v>
      </c>
      <c r="AQ1981" s="15">
        <f t="shared" si="1057"/>
        <v>72207.350061981502</v>
      </c>
      <c r="AR1981" s="15">
        <f t="shared" si="1058"/>
        <v>0</v>
      </c>
      <c r="AS1981" s="15"/>
      <c r="AT1981" s="15"/>
      <c r="AU1981" s="51">
        <f t="shared" si="1051"/>
        <v>34556</v>
      </c>
      <c r="AV1981" s="51">
        <f t="shared" ca="1" si="1052"/>
        <v>5926.0806929985029</v>
      </c>
      <c r="AW1981" s="51">
        <f t="shared" ca="1" si="1059"/>
        <v>0</v>
      </c>
      <c r="AX1981" s="15">
        <f t="shared" ca="1" si="1060"/>
        <v>10292.505639160285</v>
      </c>
      <c r="AY1981" s="51">
        <f t="shared" ca="1" si="1061"/>
        <v>-934.13038846162942</v>
      </c>
      <c r="AZ1981" s="52">
        <f t="shared" ca="1" si="1053"/>
        <v>0</v>
      </c>
      <c r="BA1981" s="52">
        <f t="shared" ca="1" si="1054"/>
        <v>0</v>
      </c>
      <c r="BB1981" s="52">
        <f t="shared" si="1062"/>
        <v>0</v>
      </c>
      <c r="BC1981" s="39">
        <f t="shared" si="1063"/>
        <v>0</v>
      </c>
      <c r="BD1981" s="51">
        <f t="shared" ca="1" si="1064"/>
        <v>0</v>
      </c>
      <c r="BE1981" s="15">
        <f t="shared" ca="1" si="1065"/>
        <v>81565.725312680152</v>
      </c>
      <c r="BF1981" s="15">
        <v>-8730.82</v>
      </c>
      <c r="BG1981" s="15">
        <f t="shared" ca="1" si="1066"/>
        <v>806773.6276787261</v>
      </c>
      <c r="BH1981" s="15"/>
      <c r="BI1981" s="15"/>
    </row>
    <row r="1982" spans="1:61" ht="11.25" x14ac:dyDescent="0.2">
      <c r="A1982" s="20">
        <v>70836</v>
      </c>
      <c r="B1982" s="20"/>
      <c r="C1982" s="20">
        <v>1</v>
      </c>
      <c r="D1982" s="20">
        <f t="shared" si="1068"/>
        <v>7</v>
      </c>
      <c r="E1982" s="47">
        <f t="shared" si="1037"/>
        <v>3</v>
      </c>
      <c r="F1982" s="47">
        <f t="shared" si="1038"/>
        <v>73</v>
      </c>
      <c r="G1982" s="21" t="s">
        <v>2062</v>
      </c>
      <c r="H1982" s="29">
        <v>1272</v>
      </c>
      <c r="I1982" s="48"/>
      <c r="J1982" s="29">
        <f t="shared" si="1055"/>
        <v>2050.3880597014927</v>
      </c>
      <c r="K1982" s="125">
        <v>80077</v>
      </c>
      <c r="L1982" s="125">
        <v>167969.83</v>
      </c>
      <c r="M1982" s="125">
        <v>0</v>
      </c>
      <c r="N1982" s="126">
        <f t="shared" si="1039"/>
        <v>123163.67369999998</v>
      </c>
      <c r="O1982" s="126">
        <f t="shared" ca="1" si="1040"/>
        <v>384893.0896025523</v>
      </c>
      <c r="P1982" s="126">
        <f t="shared" ca="1" si="1041"/>
        <v>78519</v>
      </c>
      <c r="Q1982" s="49">
        <f t="shared" si="1069"/>
        <v>1</v>
      </c>
      <c r="R1982" s="49">
        <f t="shared" si="1070"/>
        <v>0</v>
      </c>
      <c r="S1982" s="49">
        <f ca="1">OFFSET(V!$B$7,D1982,Q1982)*H1982</f>
        <v>5329.68</v>
      </c>
      <c r="T1982" s="49">
        <f ca="1">IF(R1982&gt;0,OFFSET(V!$I$7,D1982,R1982)*IF(R1982=1,H1982-9300,IF(R1982=2,H1982-18000,IF(R1982=3,H1982-45000,0))),0)</f>
        <v>0</v>
      </c>
      <c r="U1982" s="49">
        <f>IF(AND(I1982=1,H1982&gt;20000,H1982&lt;=45000),H1982*V!$G$7,0)+IF(AND(I1982=1,H1982&gt;45000,H1982&lt;=50000),V!$G$7/5000*(50000-H1982)*H1982,0)</f>
        <v>0</v>
      </c>
      <c r="V1982" s="50">
        <f t="shared" ca="1" si="1067"/>
        <v>5329.68</v>
      </c>
      <c r="W1982" s="51">
        <v>0</v>
      </c>
      <c r="X1982" s="51">
        <v>0</v>
      </c>
      <c r="Y1982" s="52">
        <v>0</v>
      </c>
      <c r="Z1982" s="52">
        <v>66809.59</v>
      </c>
      <c r="AA1982" s="52">
        <v>35611</v>
      </c>
      <c r="AB1982" s="138">
        <f t="shared" si="1056"/>
        <v>34611</v>
      </c>
      <c r="AC1982" s="52">
        <v>64924.114158438912</v>
      </c>
      <c r="AD1982" s="138">
        <f t="shared" si="1042"/>
        <v>0</v>
      </c>
      <c r="AE1982" s="138">
        <f t="shared" si="1043"/>
        <v>1272</v>
      </c>
      <c r="AF1982" s="138">
        <f t="shared" si="1044"/>
        <v>0</v>
      </c>
      <c r="AG1982" s="138">
        <f t="shared" si="1045"/>
        <v>0</v>
      </c>
      <c r="AH1982" s="29"/>
      <c r="AI1982" s="29"/>
      <c r="AJ1982" s="15"/>
      <c r="AK1982" s="51">
        <f t="shared" ca="1" si="1046"/>
        <v>1012732.2392121268</v>
      </c>
      <c r="AL1982" s="15">
        <f t="shared" ca="1" si="1047"/>
        <v>1096580.9192121269</v>
      </c>
      <c r="AM1982" s="49">
        <f t="shared" ca="1" si="1048"/>
        <v>5578.9060249402701</v>
      </c>
      <c r="AN1982" s="49">
        <f t="shared" ca="1" si="1049"/>
        <v>0</v>
      </c>
      <c r="AO1982" s="15"/>
      <c r="AP1982" s="49">
        <f t="shared" ca="1" si="1050"/>
        <v>37779.627959905163</v>
      </c>
      <c r="AQ1982" s="15">
        <f t="shared" si="1057"/>
        <v>64924.114158438912</v>
      </c>
      <c r="AR1982" s="15">
        <f t="shared" si="1058"/>
        <v>0</v>
      </c>
      <c r="AS1982" s="15"/>
      <c r="AT1982" s="15"/>
      <c r="AU1982" s="51">
        <f t="shared" si="1051"/>
        <v>17305.5</v>
      </c>
      <c r="AV1982" s="51">
        <f t="shared" ca="1" si="1052"/>
        <v>8952.4639447673344</v>
      </c>
      <c r="AW1982" s="51">
        <f t="shared" ca="1" si="1059"/>
        <v>0</v>
      </c>
      <c r="AX1982" s="15">
        <f t="shared" ca="1" si="1060"/>
        <v>0</v>
      </c>
      <c r="AY1982" s="51">
        <f t="shared" ca="1" si="1061"/>
        <v>0</v>
      </c>
      <c r="AZ1982" s="52">
        <f t="shared" ca="1" si="1053"/>
        <v>0</v>
      </c>
      <c r="BA1982" s="52">
        <f t="shared" ca="1" si="1054"/>
        <v>0</v>
      </c>
      <c r="BB1982" s="52">
        <f t="shared" si="1062"/>
        <v>0</v>
      </c>
      <c r="BC1982" s="39">
        <f t="shared" si="1063"/>
        <v>0</v>
      </c>
      <c r="BD1982" s="51">
        <f t="shared" ca="1" si="1064"/>
        <v>0</v>
      </c>
      <c r="BE1982" s="15">
        <f t="shared" ca="1" si="1065"/>
        <v>64037.591904672496</v>
      </c>
      <c r="BF1982" s="15">
        <v>-13135.71</v>
      </c>
      <c r="BG1982" s="15">
        <f t="shared" ca="1" si="1066"/>
        <v>1153061.7071417398</v>
      </c>
      <c r="BH1982" s="15"/>
      <c r="BI1982" s="15"/>
    </row>
    <row r="1983" spans="1:61" ht="11.25" x14ac:dyDescent="0.2">
      <c r="A1983" s="20">
        <v>70837</v>
      </c>
      <c r="B1983" s="20"/>
      <c r="C1983" s="20">
        <v>1</v>
      </c>
      <c r="D1983" s="20">
        <f t="shared" si="1068"/>
        <v>7</v>
      </c>
      <c r="E1983" s="47">
        <f t="shared" si="1037"/>
        <v>1</v>
      </c>
      <c r="F1983" s="47">
        <f t="shared" si="1038"/>
        <v>71</v>
      </c>
      <c r="G1983" s="21" t="s">
        <v>2063</v>
      </c>
      <c r="H1983" s="29">
        <v>215</v>
      </c>
      <c r="I1983" s="48"/>
      <c r="J1983" s="29">
        <f t="shared" si="1055"/>
        <v>346.56716417910445</v>
      </c>
      <c r="K1983" s="125">
        <v>24254.1</v>
      </c>
      <c r="L1983" s="125">
        <v>23066.15</v>
      </c>
      <c r="M1983" s="125">
        <v>0</v>
      </c>
      <c r="N1983" s="126">
        <f t="shared" si="1039"/>
        <v>26458.750499999998</v>
      </c>
      <c r="O1983" s="126">
        <f t="shared" ca="1" si="1040"/>
        <v>65056.614987852772</v>
      </c>
      <c r="P1983" s="126">
        <f t="shared" ca="1" si="1041"/>
        <v>11579</v>
      </c>
      <c r="Q1983" s="49">
        <f t="shared" si="1069"/>
        <v>1</v>
      </c>
      <c r="R1983" s="49">
        <f t="shared" si="1070"/>
        <v>0</v>
      </c>
      <c r="S1983" s="49">
        <f ca="1">OFFSET(V!$B$7,D1983,Q1983)*H1983</f>
        <v>900.85000000000014</v>
      </c>
      <c r="T1983" s="49">
        <f ca="1">IF(R1983&gt;0,OFFSET(V!$I$7,D1983,R1983)*IF(R1983=1,H1983-9300,IF(R1983=2,H1983-18000,IF(R1983=3,H1983-45000,0))),0)</f>
        <v>0</v>
      </c>
      <c r="U1983" s="49">
        <f>IF(AND(I1983=1,H1983&gt;20000,H1983&lt;=45000),H1983*V!$G$7,0)+IF(AND(I1983=1,H1983&gt;45000,H1983&lt;=50000),V!$G$7/5000*(50000-H1983)*H1983,0)</f>
        <v>0</v>
      </c>
      <c r="V1983" s="50">
        <f t="shared" ca="1" si="1067"/>
        <v>900.85000000000014</v>
      </c>
      <c r="W1983" s="51">
        <v>0</v>
      </c>
      <c r="X1983" s="51">
        <v>0</v>
      </c>
      <c r="Y1983" s="52">
        <v>0</v>
      </c>
      <c r="Z1983" s="52">
        <v>27614.37</v>
      </c>
      <c r="AA1983" s="52">
        <v>34676</v>
      </c>
      <c r="AB1983" s="138">
        <f t="shared" si="1056"/>
        <v>33676</v>
      </c>
      <c r="AC1983" s="52">
        <v>26835.047338164637</v>
      </c>
      <c r="AD1983" s="138">
        <f t="shared" si="1042"/>
        <v>0</v>
      </c>
      <c r="AE1983" s="138">
        <f t="shared" si="1043"/>
        <v>215</v>
      </c>
      <c r="AF1983" s="138">
        <f t="shared" si="1044"/>
        <v>0</v>
      </c>
      <c r="AG1983" s="138">
        <f t="shared" si="1045"/>
        <v>0</v>
      </c>
      <c r="AH1983" s="29"/>
      <c r="AI1983" s="29"/>
      <c r="AJ1983" s="15"/>
      <c r="AK1983" s="51">
        <f t="shared" ca="1" si="1046"/>
        <v>171177.22596745854</v>
      </c>
      <c r="AL1983" s="15">
        <f t="shared" ca="1" si="1047"/>
        <v>183657.07596745854</v>
      </c>
      <c r="AM1983" s="49">
        <f t="shared" ca="1" si="1048"/>
        <v>942.97546805201102</v>
      </c>
      <c r="AN1983" s="49">
        <f t="shared" ca="1" si="1049"/>
        <v>0</v>
      </c>
      <c r="AO1983" s="15"/>
      <c r="AP1983" s="49">
        <f t="shared" ca="1" si="1050"/>
        <v>15615.432229821594</v>
      </c>
      <c r="AQ1983" s="15">
        <f t="shared" si="1057"/>
        <v>26835.047338164637</v>
      </c>
      <c r="AR1983" s="15">
        <f t="shared" si="1058"/>
        <v>0</v>
      </c>
      <c r="AS1983" s="15"/>
      <c r="AT1983" s="15"/>
      <c r="AU1983" s="51">
        <f t="shared" si="1051"/>
        <v>16838</v>
      </c>
      <c r="AV1983" s="51">
        <f t="shared" ca="1" si="1052"/>
        <v>1513.1916258844158</v>
      </c>
      <c r="AW1983" s="51">
        <f t="shared" ca="1" si="1059"/>
        <v>0</v>
      </c>
      <c r="AX1983" s="15">
        <f t="shared" ca="1" si="1060"/>
        <v>7131.576517541369</v>
      </c>
      <c r="AY1983" s="51">
        <f t="shared" ca="1" si="1061"/>
        <v>-647.2498122642038</v>
      </c>
      <c r="AZ1983" s="52">
        <f t="shared" ca="1" si="1053"/>
        <v>0</v>
      </c>
      <c r="BA1983" s="52">
        <f t="shared" ca="1" si="1054"/>
        <v>0</v>
      </c>
      <c r="BB1983" s="52">
        <f t="shared" si="1062"/>
        <v>0</v>
      </c>
      <c r="BC1983" s="39">
        <f t="shared" si="1063"/>
        <v>0</v>
      </c>
      <c r="BD1983" s="51">
        <f t="shared" ca="1" si="1064"/>
        <v>0</v>
      </c>
      <c r="BE1983" s="15">
        <f t="shared" ca="1" si="1065"/>
        <v>33319.3740434418</v>
      </c>
      <c r="BF1983" s="15">
        <v>-2555.4</v>
      </c>
      <c r="BG1983" s="15">
        <f t="shared" ca="1" si="1066"/>
        <v>215364.02547895236</v>
      </c>
      <c r="BH1983" s="15"/>
      <c r="BI1983" s="15"/>
    </row>
    <row r="1984" spans="1:61" ht="11.25" x14ac:dyDescent="0.2">
      <c r="A1984" s="20">
        <v>70901</v>
      </c>
      <c r="B1984" s="20"/>
      <c r="C1984" s="20">
        <v>1</v>
      </c>
      <c r="D1984" s="20">
        <f t="shared" si="1068"/>
        <v>7</v>
      </c>
      <c r="E1984" s="47">
        <f t="shared" si="1037"/>
        <v>3</v>
      </c>
      <c r="F1984" s="47">
        <f t="shared" si="1038"/>
        <v>73</v>
      </c>
      <c r="G1984" s="21" t="s">
        <v>2064</v>
      </c>
      <c r="H1984" s="29">
        <v>2133</v>
      </c>
      <c r="I1984" s="48"/>
      <c r="J1984" s="29">
        <f t="shared" si="1055"/>
        <v>3438.2686567164178</v>
      </c>
      <c r="K1984" s="125">
        <v>299989.59999999998</v>
      </c>
      <c r="L1984" s="125">
        <v>563549.49</v>
      </c>
      <c r="M1984" s="125">
        <v>0</v>
      </c>
      <c r="N1984" s="126">
        <f t="shared" si="1039"/>
        <v>435776.81310000003</v>
      </c>
      <c r="O1984" s="126">
        <f t="shared" ca="1" si="1040"/>
        <v>645422.13846088364</v>
      </c>
      <c r="P1984" s="126">
        <f t="shared" ca="1" si="1041"/>
        <v>62894</v>
      </c>
      <c r="Q1984" s="49">
        <f t="shared" si="1069"/>
        <v>1</v>
      </c>
      <c r="R1984" s="49">
        <f t="shared" si="1070"/>
        <v>0</v>
      </c>
      <c r="S1984" s="49">
        <f ca="1">OFFSET(V!$B$7,D1984,Q1984)*H1984</f>
        <v>8937.27</v>
      </c>
      <c r="T1984" s="49">
        <f ca="1">IF(R1984&gt;0,OFFSET(V!$I$7,D1984,R1984)*IF(R1984=1,H1984-9300,IF(R1984=2,H1984-18000,IF(R1984=3,H1984-45000,0))),0)</f>
        <v>0</v>
      </c>
      <c r="U1984" s="49">
        <f>IF(AND(I1984=1,H1984&gt;20000,H1984&lt;=45000),H1984*V!$G$7,0)+IF(AND(I1984=1,H1984&gt;45000,H1984&lt;=50000),V!$G$7/5000*(50000-H1984)*H1984,0)</f>
        <v>0</v>
      </c>
      <c r="V1984" s="50">
        <f t="shared" ca="1" si="1067"/>
        <v>8937.27</v>
      </c>
      <c r="W1984" s="51">
        <v>9891.35</v>
      </c>
      <c r="X1984" s="51">
        <v>0</v>
      </c>
      <c r="Y1984" s="52">
        <v>314.67</v>
      </c>
      <c r="Z1984" s="52">
        <v>347056.53</v>
      </c>
      <c r="AA1984" s="52">
        <v>417733</v>
      </c>
      <c r="AB1984" s="138">
        <f t="shared" si="1056"/>
        <v>416733</v>
      </c>
      <c r="AC1984" s="52">
        <v>337262.02739983413</v>
      </c>
      <c r="AD1984" s="138">
        <f t="shared" si="1042"/>
        <v>0</v>
      </c>
      <c r="AE1984" s="138">
        <f t="shared" si="1043"/>
        <v>2133</v>
      </c>
      <c r="AF1984" s="138">
        <f t="shared" si="1044"/>
        <v>0</v>
      </c>
      <c r="AG1984" s="138">
        <f t="shared" si="1045"/>
        <v>0</v>
      </c>
      <c r="AH1984" s="29"/>
      <c r="AI1984" s="29"/>
      <c r="AJ1984" s="15"/>
      <c r="AK1984" s="51">
        <f t="shared" ca="1" si="1046"/>
        <v>1698237.3162259955</v>
      </c>
      <c r="AL1984" s="15">
        <f t="shared" ca="1" si="1047"/>
        <v>1779959.9362259957</v>
      </c>
      <c r="AM1984" s="49">
        <f t="shared" ca="1" si="1048"/>
        <v>9355.1938295578584</v>
      </c>
      <c r="AN1984" s="49">
        <f t="shared" ca="1" si="1049"/>
        <v>146.3474819172358</v>
      </c>
      <c r="AO1984" s="15"/>
      <c r="AP1984" s="49">
        <f t="shared" ca="1" si="1050"/>
        <v>196254.25907352025</v>
      </c>
      <c r="AQ1984" s="15">
        <f t="shared" si="1057"/>
        <v>337262.02739983413</v>
      </c>
      <c r="AR1984" s="15">
        <f t="shared" si="1058"/>
        <v>0</v>
      </c>
      <c r="AS1984" s="15"/>
      <c r="AT1984" s="15"/>
      <c r="AU1984" s="51">
        <f t="shared" si="1051"/>
        <v>208366.5</v>
      </c>
      <c r="AV1984" s="51">
        <f t="shared" ca="1" si="1052"/>
        <v>15012.268548890506</v>
      </c>
      <c r="AW1984" s="51">
        <f t="shared" ca="1" si="1059"/>
        <v>0</v>
      </c>
      <c r="AX1984" s="15">
        <f t="shared" ca="1" si="1060"/>
        <v>82371.000222576607</v>
      </c>
      <c r="AY1984" s="51">
        <f t="shared" ca="1" si="1061"/>
        <v>-7475.8525410111934</v>
      </c>
      <c r="AZ1984" s="52">
        <f t="shared" ca="1" si="1053"/>
        <v>0</v>
      </c>
      <c r="BA1984" s="52">
        <f t="shared" ca="1" si="1054"/>
        <v>0</v>
      </c>
      <c r="BB1984" s="52">
        <f t="shared" si="1062"/>
        <v>0</v>
      </c>
      <c r="BC1984" s="39">
        <f t="shared" si="1063"/>
        <v>0</v>
      </c>
      <c r="BD1984" s="51">
        <f t="shared" ca="1" si="1064"/>
        <v>0</v>
      </c>
      <c r="BE1984" s="15">
        <f t="shared" ca="1" si="1065"/>
        <v>412157.17508139956</v>
      </c>
      <c r="BF1984" s="15">
        <v>-30029.03</v>
      </c>
      <c r="BG1984" s="15">
        <f t="shared" ca="1" si="1066"/>
        <v>2171589.6226188703</v>
      </c>
      <c r="BH1984" s="15"/>
      <c r="BI1984" s="15"/>
    </row>
    <row r="1985" spans="1:61" ht="11.25" x14ac:dyDescent="0.2">
      <c r="A1985" s="20">
        <v>70902</v>
      </c>
      <c r="B1985" s="20"/>
      <c r="C1985" s="20">
        <v>1</v>
      </c>
      <c r="D1985" s="20">
        <f t="shared" si="1068"/>
        <v>7</v>
      </c>
      <c r="E1985" s="47">
        <f t="shared" si="1037"/>
        <v>3</v>
      </c>
      <c r="F1985" s="47">
        <f t="shared" si="1038"/>
        <v>73</v>
      </c>
      <c r="G1985" s="21" t="s">
        <v>2065</v>
      </c>
      <c r="H1985" s="29">
        <v>1713</v>
      </c>
      <c r="I1985" s="48"/>
      <c r="J1985" s="29">
        <f t="shared" si="1055"/>
        <v>2761.2537313432836</v>
      </c>
      <c r="K1985" s="125">
        <v>132240.45000000001</v>
      </c>
      <c r="L1985" s="125">
        <v>283310.03999999998</v>
      </c>
      <c r="M1985" s="125">
        <v>0</v>
      </c>
      <c r="N1985" s="126">
        <f t="shared" si="1039"/>
        <v>205704.03960000002</v>
      </c>
      <c r="O1985" s="126">
        <f t="shared" ca="1" si="1040"/>
        <v>518334.79755438049</v>
      </c>
      <c r="P1985" s="126">
        <f t="shared" ca="1" si="1041"/>
        <v>93789</v>
      </c>
      <c r="Q1985" s="49">
        <f t="shared" si="1069"/>
        <v>1</v>
      </c>
      <c r="R1985" s="49">
        <f t="shared" si="1070"/>
        <v>0</v>
      </c>
      <c r="S1985" s="49">
        <f ca="1">OFFSET(V!$B$7,D1985,Q1985)*H1985</f>
        <v>7177.47</v>
      </c>
      <c r="T1985" s="49">
        <f ca="1">IF(R1985&gt;0,OFFSET(V!$I$7,D1985,R1985)*IF(R1985=1,H1985-9300,IF(R1985=2,H1985-18000,IF(R1985=3,H1985-45000,0))),0)</f>
        <v>0</v>
      </c>
      <c r="U1985" s="49">
        <f>IF(AND(I1985=1,H1985&gt;20000,H1985&lt;=45000),H1985*V!$G$7,0)+IF(AND(I1985=1,H1985&gt;45000,H1985&lt;=50000),V!$G$7/5000*(50000-H1985)*H1985,0)</f>
        <v>0</v>
      </c>
      <c r="V1985" s="50">
        <f t="shared" ca="1" si="1067"/>
        <v>7177.47</v>
      </c>
      <c r="W1985" s="51">
        <v>0</v>
      </c>
      <c r="X1985" s="51">
        <v>0</v>
      </c>
      <c r="Y1985" s="52">
        <v>22.77</v>
      </c>
      <c r="Z1985" s="52">
        <v>102462.66</v>
      </c>
      <c r="AA1985" s="52">
        <v>394289</v>
      </c>
      <c r="AB1985" s="138">
        <f t="shared" si="1056"/>
        <v>393289</v>
      </c>
      <c r="AC1985" s="52">
        <v>99570.99624196635</v>
      </c>
      <c r="AD1985" s="138">
        <f t="shared" si="1042"/>
        <v>0</v>
      </c>
      <c r="AE1985" s="138">
        <f t="shared" si="1043"/>
        <v>1713</v>
      </c>
      <c r="AF1985" s="138">
        <f t="shared" si="1044"/>
        <v>0</v>
      </c>
      <c r="AG1985" s="138">
        <f t="shared" si="1045"/>
        <v>0</v>
      </c>
      <c r="AH1985" s="29"/>
      <c r="AI1985" s="29"/>
      <c r="AJ1985" s="15"/>
      <c r="AK1985" s="51">
        <f t="shared" ca="1" si="1046"/>
        <v>1363844.5957314253</v>
      </c>
      <c r="AL1985" s="15">
        <f t="shared" ca="1" si="1047"/>
        <v>1464811.0657314253</v>
      </c>
      <c r="AM1985" s="49">
        <f t="shared" ca="1" si="1048"/>
        <v>7513.1022175492781</v>
      </c>
      <c r="AN1985" s="49">
        <f t="shared" ca="1" si="1049"/>
        <v>10.589926472989031</v>
      </c>
      <c r="AO1985" s="15"/>
      <c r="AP1985" s="49">
        <f t="shared" ca="1" si="1050"/>
        <v>57940.801232012607</v>
      </c>
      <c r="AQ1985" s="15">
        <f t="shared" si="1057"/>
        <v>99570.99624196635</v>
      </c>
      <c r="AR1985" s="15">
        <f t="shared" si="1058"/>
        <v>0</v>
      </c>
      <c r="AS1985" s="15"/>
      <c r="AT1985" s="15"/>
      <c r="AU1985" s="51">
        <f t="shared" si="1051"/>
        <v>196644.5</v>
      </c>
      <c r="AV1985" s="51">
        <f t="shared" ca="1" si="1052"/>
        <v>12056.266302976765</v>
      </c>
      <c r="AW1985" s="51">
        <f t="shared" ca="1" si="1059"/>
        <v>0</v>
      </c>
      <c r="AX1985" s="15">
        <f t="shared" ca="1" si="1060"/>
        <v>167070.57129302304</v>
      </c>
      <c r="AY1985" s="51">
        <f t="shared" ca="1" si="1061"/>
        <v>-15163.0422303262</v>
      </c>
      <c r="AZ1985" s="52">
        <f t="shared" ca="1" si="1053"/>
        <v>0</v>
      </c>
      <c r="BA1985" s="52">
        <f t="shared" ca="1" si="1054"/>
        <v>0</v>
      </c>
      <c r="BB1985" s="52">
        <f t="shared" si="1062"/>
        <v>0</v>
      </c>
      <c r="BC1985" s="39">
        <f t="shared" si="1063"/>
        <v>0</v>
      </c>
      <c r="BD1985" s="51">
        <f t="shared" ca="1" si="1064"/>
        <v>0</v>
      </c>
      <c r="BE1985" s="15">
        <f t="shared" ca="1" si="1065"/>
        <v>251478.5253046632</v>
      </c>
      <c r="BF1985" s="15">
        <v>-21775.98</v>
      </c>
      <c r="BG1985" s="15">
        <f t="shared" ca="1" si="1066"/>
        <v>1702037.3031801109</v>
      </c>
      <c r="BH1985" s="15"/>
      <c r="BI1985" s="15"/>
    </row>
    <row r="1986" spans="1:61" ht="11.25" x14ac:dyDescent="0.2">
      <c r="A1986" s="20">
        <v>70903</v>
      </c>
      <c r="B1986" s="20"/>
      <c r="C1986" s="20">
        <v>1</v>
      </c>
      <c r="D1986" s="20">
        <f t="shared" si="1068"/>
        <v>7</v>
      </c>
      <c r="E1986" s="47">
        <f t="shared" si="1037"/>
        <v>1</v>
      </c>
      <c r="F1986" s="47">
        <f t="shared" si="1038"/>
        <v>71</v>
      </c>
      <c r="G1986" s="21" t="s">
        <v>2066</v>
      </c>
      <c r="H1986" s="29">
        <v>352</v>
      </c>
      <c r="I1986" s="48"/>
      <c r="J1986" s="29">
        <f t="shared" si="1055"/>
        <v>567.40298507462683</v>
      </c>
      <c r="K1986" s="125">
        <v>35117.9</v>
      </c>
      <c r="L1986" s="125">
        <v>105418.62</v>
      </c>
      <c r="M1986" s="125">
        <v>0</v>
      </c>
      <c r="N1986" s="126">
        <f t="shared" si="1039"/>
        <v>66398.149799999999</v>
      </c>
      <c r="O1986" s="126">
        <f t="shared" ca="1" si="1040"/>
        <v>106511.2952359264</v>
      </c>
      <c r="P1986" s="126">
        <f t="shared" ca="1" si="1041"/>
        <v>12034</v>
      </c>
      <c r="Q1986" s="49">
        <f t="shared" si="1069"/>
        <v>1</v>
      </c>
      <c r="R1986" s="49">
        <f t="shared" si="1070"/>
        <v>0</v>
      </c>
      <c r="S1986" s="49">
        <f ca="1">OFFSET(V!$B$7,D1986,Q1986)*H1986</f>
        <v>1474.88</v>
      </c>
      <c r="T1986" s="49">
        <f ca="1">IF(R1986&gt;0,OFFSET(V!$I$7,D1986,R1986)*IF(R1986=1,H1986-9300,IF(R1986=2,H1986-18000,IF(R1986=3,H1986-45000,0))),0)</f>
        <v>0</v>
      </c>
      <c r="U1986" s="49">
        <f>IF(AND(I1986=1,H1986&gt;20000,H1986&lt;=45000),H1986*V!$G$7,0)+IF(AND(I1986=1,H1986&gt;45000,H1986&lt;=50000),V!$G$7/5000*(50000-H1986)*H1986,0)</f>
        <v>0</v>
      </c>
      <c r="V1986" s="50">
        <f t="shared" ca="1" si="1067"/>
        <v>1474.88</v>
      </c>
      <c r="W1986" s="51">
        <v>0</v>
      </c>
      <c r="X1986" s="51">
        <v>0</v>
      </c>
      <c r="Y1986" s="52">
        <v>0</v>
      </c>
      <c r="Z1986" s="52">
        <v>24137.05</v>
      </c>
      <c r="AA1986" s="52">
        <v>36644</v>
      </c>
      <c r="AB1986" s="138">
        <f t="shared" si="1056"/>
        <v>35644</v>
      </c>
      <c r="AC1986" s="52">
        <v>23455.862992842016</v>
      </c>
      <c r="AD1986" s="138">
        <f t="shared" si="1042"/>
        <v>0</v>
      </c>
      <c r="AE1986" s="138">
        <f t="shared" si="1043"/>
        <v>352</v>
      </c>
      <c r="AF1986" s="138">
        <f t="shared" si="1044"/>
        <v>0</v>
      </c>
      <c r="AG1986" s="138">
        <f t="shared" si="1045"/>
        <v>0</v>
      </c>
      <c r="AH1986" s="29"/>
      <c r="AI1986" s="29"/>
      <c r="AJ1986" s="15"/>
      <c r="AK1986" s="51">
        <f t="shared" ca="1" si="1046"/>
        <v>280252.94670021115</v>
      </c>
      <c r="AL1986" s="15">
        <f t="shared" ca="1" si="1047"/>
        <v>293761.82670021115</v>
      </c>
      <c r="AM1986" s="49">
        <f t="shared" ca="1" si="1048"/>
        <v>1543.8482081595714</v>
      </c>
      <c r="AN1986" s="49">
        <f t="shared" ca="1" si="1049"/>
        <v>0</v>
      </c>
      <c r="AO1986" s="15"/>
      <c r="AP1986" s="49">
        <f t="shared" ca="1" si="1050"/>
        <v>13649.069977074085</v>
      </c>
      <c r="AQ1986" s="15">
        <f t="shared" si="1057"/>
        <v>23455.862992842016</v>
      </c>
      <c r="AR1986" s="15">
        <f t="shared" si="1058"/>
        <v>0</v>
      </c>
      <c r="AS1986" s="15"/>
      <c r="AT1986" s="15"/>
      <c r="AU1986" s="51">
        <f t="shared" si="1051"/>
        <v>17822</v>
      </c>
      <c r="AV1986" s="51">
        <f t="shared" ca="1" si="1052"/>
        <v>2477.4114060991365</v>
      </c>
      <c r="AW1986" s="51">
        <f t="shared" ca="1" si="1059"/>
        <v>0</v>
      </c>
      <c r="AX1986" s="15">
        <f t="shared" ca="1" si="1060"/>
        <v>10492.618390331201</v>
      </c>
      <c r="AY1986" s="51">
        <f t="shared" ca="1" si="1061"/>
        <v>-952.29228300324507</v>
      </c>
      <c r="AZ1986" s="52">
        <f t="shared" ca="1" si="1053"/>
        <v>0</v>
      </c>
      <c r="BA1986" s="52">
        <f t="shared" ca="1" si="1054"/>
        <v>0</v>
      </c>
      <c r="BB1986" s="52">
        <f t="shared" si="1062"/>
        <v>0</v>
      </c>
      <c r="BC1986" s="39">
        <f t="shared" si="1063"/>
        <v>0</v>
      </c>
      <c r="BD1986" s="51">
        <f t="shared" ca="1" si="1064"/>
        <v>0</v>
      </c>
      <c r="BE1986" s="15">
        <f t="shared" ca="1" si="1065"/>
        <v>32996.18910016997</v>
      </c>
      <c r="BF1986" s="15">
        <v>-4582.83</v>
      </c>
      <c r="BG1986" s="15">
        <f t="shared" ca="1" si="1066"/>
        <v>323719.03400854068</v>
      </c>
      <c r="BH1986" s="15"/>
      <c r="BI1986" s="15"/>
    </row>
    <row r="1987" spans="1:61" ht="11.25" x14ac:dyDescent="0.2">
      <c r="A1987" s="20">
        <v>70904</v>
      </c>
      <c r="B1987" s="20"/>
      <c r="C1987" s="20">
        <v>1</v>
      </c>
      <c r="D1987" s="20">
        <f t="shared" si="1068"/>
        <v>7</v>
      </c>
      <c r="E1987" s="47">
        <f t="shared" si="1037"/>
        <v>3</v>
      </c>
      <c r="F1987" s="47">
        <f t="shared" si="1038"/>
        <v>73</v>
      </c>
      <c r="G1987" s="21" t="s">
        <v>2067</v>
      </c>
      <c r="H1987" s="29">
        <v>1035</v>
      </c>
      <c r="I1987" s="48"/>
      <c r="J1987" s="29">
        <f t="shared" si="1055"/>
        <v>1668.358208955224</v>
      </c>
      <c r="K1987" s="125">
        <v>55642.750000000007</v>
      </c>
      <c r="L1987" s="125">
        <v>24031.15</v>
      </c>
      <c r="M1987" s="125">
        <v>0</v>
      </c>
      <c r="N1987" s="126">
        <f t="shared" si="1039"/>
        <v>49434.928500000009</v>
      </c>
      <c r="O1987" s="126">
        <f t="shared" ca="1" si="1040"/>
        <v>313179.51866245409</v>
      </c>
      <c r="P1987" s="126">
        <f t="shared" ca="1" si="1041"/>
        <v>79123</v>
      </c>
      <c r="Q1987" s="49">
        <f t="shared" si="1069"/>
        <v>1</v>
      </c>
      <c r="R1987" s="49">
        <f t="shared" si="1070"/>
        <v>0</v>
      </c>
      <c r="S1987" s="49">
        <f ca="1">OFFSET(V!$B$7,D1987,Q1987)*H1987</f>
        <v>4336.6500000000005</v>
      </c>
      <c r="T1987" s="49">
        <f ca="1">IF(R1987&gt;0,OFFSET(V!$I$7,D1987,R1987)*IF(R1987=1,H1987-9300,IF(R1987=2,H1987-18000,IF(R1987=3,H1987-45000,0))),0)</f>
        <v>0</v>
      </c>
      <c r="U1987" s="49">
        <f>IF(AND(I1987=1,H1987&gt;20000,H1987&lt;=45000),H1987*V!$G$7,0)+IF(AND(I1987=1,H1987&gt;45000,H1987&lt;=50000),V!$G$7/5000*(50000-H1987)*H1987,0)</f>
        <v>0</v>
      </c>
      <c r="V1987" s="50">
        <f t="shared" ca="1" si="1067"/>
        <v>4336.6500000000005</v>
      </c>
      <c r="W1987" s="51">
        <v>0</v>
      </c>
      <c r="X1987" s="51">
        <v>0</v>
      </c>
      <c r="Y1987" s="52">
        <v>163.25</v>
      </c>
      <c r="Z1987" s="52">
        <v>16155.32</v>
      </c>
      <c r="AA1987" s="52">
        <v>44062</v>
      </c>
      <c r="AB1987" s="138">
        <f t="shared" si="1056"/>
        <v>43062</v>
      </c>
      <c r="AC1987" s="52">
        <v>15699.39046095196</v>
      </c>
      <c r="AD1987" s="138">
        <f t="shared" si="1042"/>
        <v>0</v>
      </c>
      <c r="AE1987" s="138">
        <f t="shared" si="1043"/>
        <v>1035</v>
      </c>
      <c r="AF1987" s="138">
        <f t="shared" si="1044"/>
        <v>0</v>
      </c>
      <c r="AG1987" s="138">
        <f t="shared" si="1045"/>
        <v>0</v>
      </c>
      <c r="AH1987" s="29"/>
      <c r="AI1987" s="29"/>
      <c r="AJ1987" s="15"/>
      <c r="AK1987" s="51">
        <f t="shared" ca="1" si="1046"/>
        <v>824039.20407590503</v>
      </c>
      <c r="AL1987" s="15">
        <f t="shared" ca="1" si="1047"/>
        <v>907498.85407590505</v>
      </c>
      <c r="AM1987" s="49">
        <f t="shared" ca="1" si="1048"/>
        <v>4539.440043878285</v>
      </c>
      <c r="AN1987" s="49">
        <f t="shared" ca="1" si="1049"/>
        <v>75.924703413063654</v>
      </c>
      <c r="AO1987" s="15"/>
      <c r="AP1987" s="49">
        <f t="shared" ca="1" si="1050"/>
        <v>9135.544450627749</v>
      </c>
      <c r="AQ1987" s="15">
        <f t="shared" si="1057"/>
        <v>15699.39046095196</v>
      </c>
      <c r="AR1987" s="15">
        <f t="shared" si="1058"/>
        <v>0</v>
      </c>
      <c r="AS1987" s="15"/>
      <c r="AT1987" s="15"/>
      <c r="AU1987" s="51">
        <f t="shared" si="1051"/>
        <v>21531</v>
      </c>
      <c r="AV1987" s="51">
        <f t="shared" ca="1" si="1052"/>
        <v>7284.4341060017223</v>
      </c>
      <c r="AW1987" s="51">
        <f t="shared" ca="1" si="1059"/>
        <v>0</v>
      </c>
      <c r="AX1987" s="15">
        <f t="shared" ca="1" si="1060"/>
        <v>22251.588095677515</v>
      </c>
      <c r="AY1987" s="51">
        <f t="shared" ca="1" si="1061"/>
        <v>-2019.516467653762</v>
      </c>
      <c r="AZ1987" s="52">
        <f t="shared" ca="1" si="1053"/>
        <v>0</v>
      </c>
      <c r="BA1987" s="52">
        <f t="shared" ca="1" si="1054"/>
        <v>0</v>
      </c>
      <c r="BB1987" s="52">
        <f t="shared" si="1062"/>
        <v>0</v>
      </c>
      <c r="BC1987" s="39">
        <f t="shared" si="1063"/>
        <v>0</v>
      </c>
      <c r="BD1987" s="51">
        <f t="shared" ca="1" si="1064"/>
        <v>0</v>
      </c>
      <c r="BE1987" s="15">
        <f t="shared" ca="1" si="1065"/>
        <v>35931.462088975713</v>
      </c>
      <c r="BF1987" s="15">
        <v>-11381.52</v>
      </c>
      <c r="BG1987" s="15">
        <f t="shared" ca="1" si="1066"/>
        <v>936664.16091217205</v>
      </c>
      <c r="BH1987" s="15"/>
      <c r="BI1987" s="15"/>
    </row>
    <row r="1988" spans="1:61" ht="11.25" x14ac:dyDescent="0.2">
      <c r="A1988" s="20">
        <v>70905</v>
      </c>
      <c r="B1988" s="20"/>
      <c r="C1988" s="20">
        <v>1</v>
      </c>
      <c r="D1988" s="20">
        <f t="shared" si="1068"/>
        <v>7</v>
      </c>
      <c r="E1988" s="47">
        <f t="shared" si="1037"/>
        <v>4</v>
      </c>
      <c r="F1988" s="47">
        <f t="shared" si="1038"/>
        <v>74</v>
      </c>
      <c r="G1988" s="21" t="s">
        <v>2068</v>
      </c>
      <c r="H1988" s="29">
        <v>2514</v>
      </c>
      <c r="I1988" s="48"/>
      <c r="J1988" s="29">
        <f t="shared" si="1055"/>
        <v>4052.4179104477612</v>
      </c>
      <c r="K1988" s="125">
        <v>140347.25</v>
      </c>
      <c r="L1988" s="125">
        <v>360211.68</v>
      </c>
      <c r="M1988" s="125">
        <v>32447</v>
      </c>
      <c r="N1988" s="126">
        <f t="shared" si="1039"/>
        <v>273979.57519999996</v>
      </c>
      <c r="O1988" s="126">
        <f t="shared" ca="1" si="1040"/>
        <v>760708.51199749717</v>
      </c>
      <c r="P1988" s="126">
        <f t="shared" ca="1" si="1041"/>
        <v>146019</v>
      </c>
      <c r="Q1988" s="49">
        <f t="shared" si="1069"/>
        <v>1</v>
      </c>
      <c r="R1988" s="49">
        <f t="shared" si="1070"/>
        <v>0</v>
      </c>
      <c r="S1988" s="49">
        <f ca="1">OFFSET(V!$B$7,D1988,Q1988)*H1988</f>
        <v>10533.660000000002</v>
      </c>
      <c r="T1988" s="49">
        <f ca="1">IF(R1988&gt;0,OFFSET(V!$I$7,D1988,R1988)*IF(R1988=1,H1988-9300,IF(R1988=2,H1988-18000,IF(R1988=3,H1988-45000,0))),0)</f>
        <v>0</v>
      </c>
      <c r="U1988" s="49">
        <f>IF(AND(I1988=1,H1988&gt;20000,H1988&lt;=45000),H1988*V!$G$7,0)+IF(AND(I1988=1,H1988&gt;45000,H1988&lt;=50000),V!$G$7/5000*(50000-H1988)*H1988,0)</f>
        <v>0</v>
      </c>
      <c r="V1988" s="50">
        <f t="shared" ca="1" si="1067"/>
        <v>10533.660000000002</v>
      </c>
      <c r="W1988" s="51">
        <v>11620.54</v>
      </c>
      <c r="X1988" s="51">
        <v>0</v>
      </c>
      <c r="Y1988" s="52">
        <v>147.53</v>
      </c>
      <c r="Z1988" s="52">
        <v>56455.75</v>
      </c>
      <c r="AA1988" s="52">
        <v>18386</v>
      </c>
      <c r="AB1988" s="138">
        <f t="shared" si="1056"/>
        <v>17386</v>
      </c>
      <c r="AC1988" s="52">
        <v>54862.476448370478</v>
      </c>
      <c r="AD1988" s="138">
        <f t="shared" si="1042"/>
        <v>0</v>
      </c>
      <c r="AE1988" s="138">
        <f t="shared" si="1043"/>
        <v>2514</v>
      </c>
      <c r="AF1988" s="138">
        <f t="shared" si="1044"/>
        <v>0</v>
      </c>
      <c r="AG1988" s="138">
        <f t="shared" si="1045"/>
        <v>0</v>
      </c>
      <c r="AH1988" s="29"/>
      <c r="AI1988" s="29"/>
      <c r="AJ1988" s="15"/>
      <c r="AK1988" s="51">
        <f t="shared" ca="1" si="1046"/>
        <v>2001579.2841032129</v>
      </c>
      <c r="AL1988" s="15">
        <f t="shared" ca="1" si="1047"/>
        <v>2169752.4841032131</v>
      </c>
      <c r="AM1988" s="49">
        <f t="shared" ca="1" si="1048"/>
        <v>11026.234077594212</v>
      </c>
      <c r="AN1988" s="49">
        <f t="shared" ca="1" si="1049"/>
        <v>68.613607929735267</v>
      </c>
      <c r="AO1988" s="15"/>
      <c r="AP1988" s="49">
        <f t="shared" ca="1" si="1050"/>
        <v>31924.716664140826</v>
      </c>
      <c r="AQ1988" s="15">
        <f t="shared" si="1057"/>
        <v>54862.476448370478</v>
      </c>
      <c r="AR1988" s="15">
        <f t="shared" si="1058"/>
        <v>0</v>
      </c>
      <c r="AS1988" s="15"/>
      <c r="AT1988" s="15"/>
      <c r="AU1988" s="51">
        <f t="shared" si="1051"/>
        <v>8693</v>
      </c>
      <c r="AV1988" s="51">
        <f t="shared" ca="1" si="1052"/>
        <v>17693.784871969401</v>
      </c>
      <c r="AW1988" s="51">
        <f t="shared" ca="1" si="1059"/>
        <v>0</v>
      </c>
      <c r="AX1988" s="15">
        <f t="shared" ca="1" si="1060"/>
        <v>3449.0250877397484</v>
      </c>
      <c r="AY1988" s="51">
        <f t="shared" ca="1" si="1061"/>
        <v>-313.02767838824235</v>
      </c>
      <c r="AZ1988" s="52">
        <f t="shared" ca="1" si="1053"/>
        <v>0</v>
      </c>
      <c r="BA1988" s="52">
        <f t="shared" ca="1" si="1054"/>
        <v>0</v>
      </c>
      <c r="BB1988" s="52">
        <f t="shared" si="1062"/>
        <v>0</v>
      </c>
      <c r="BC1988" s="39">
        <f t="shared" si="1063"/>
        <v>0</v>
      </c>
      <c r="BD1988" s="51">
        <f t="shared" ca="1" si="1064"/>
        <v>0</v>
      </c>
      <c r="BE1988" s="15">
        <f t="shared" ca="1" si="1065"/>
        <v>57998.473857721983</v>
      </c>
      <c r="BF1988" s="15">
        <v>-30086.18</v>
      </c>
      <c r="BG1988" s="15">
        <f t="shared" ca="1" si="1066"/>
        <v>2208759.6256464585</v>
      </c>
      <c r="BH1988" s="15"/>
      <c r="BI1988" s="15"/>
    </row>
    <row r="1989" spans="1:61" ht="11.25" x14ac:dyDescent="0.2">
      <c r="A1989" s="20">
        <v>70907</v>
      </c>
      <c r="B1989" s="20"/>
      <c r="C1989" s="20">
        <v>1</v>
      </c>
      <c r="D1989" s="20">
        <f t="shared" si="1068"/>
        <v>7</v>
      </c>
      <c r="E1989" s="47">
        <f t="shared" si="1037"/>
        <v>4</v>
      </c>
      <c r="F1989" s="47">
        <f t="shared" si="1038"/>
        <v>74</v>
      </c>
      <c r="G1989" s="21" t="s">
        <v>2069</v>
      </c>
      <c r="H1989" s="29">
        <v>2967</v>
      </c>
      <c r="I1989" s="48"/>
      <c r="J1989" s="29">
        <f t="shared" si="1055"/>
        <v>4782.626865671642</v>
      </c>
      <c r="K1989" s="125">
        <v>506466.95</v>
      </c>
      <c r="L1989" s="125">
        <v>946454.36</v>
      </c>
      <c r="M1989" s="125">
        <v>0</v>
      </c>
      <c r="N1989" s="126">
        <f t="shared" si="1039"/>
        <v>733773.4044</v>
      </c>
      <c r="O1989" s="126">
        <f t="shared" ca="1" si="1040"/>
        <v>897781.28683236847</v>
      </c>
      <c r="P1989" s="126">
        <f t="shared" ca="1" si="1041"/>
        <v>49202</v>
      </c>
      <c r="Q1989" s="49">
        <f t="shared" si="1069"/>
        <v>1</v>
      </c>
      <c r="R1989" s="49">
        <f t="shared" si="1070"/>
        <v>0</v>
      </c>
      <c r="S1989" s="49">
        <f ca="1">OFFSET(V!$B$7,D1989,Q1989)*H1989</f>
        <v>12431.730000000001</v>
      </c>
      <c r="T1989" s="49">
        <f ca="1">IF(R1989&gt;0,OFFSET(V!$I$7,D1989,R1989)*IF(R1989=1,H1989-9300,IF(R1989=2,H1989-18000,IF(R1989=3,H1989-45000,0))),0)</f>
        <v>0</v>
      </c>
      <c r="U1989" s="49">
        <f>IF(AND(I1989=1,H1989&gt;20000,H1989&lt;=45000),H1989*V!$G$7,0)+IF(AND(I1989=1,H1989&gt;45000,H1989&lt;=50000),V!$G$7/5000*(50000-H1989)*H1989,0)</f>
        <v>0</v>
      </c>
      <c r="V1989" s="50">
        <f t="shared" ca="1" si="1067"/>
        <v>12431.730000000001</v>
      </c>
      <c r="W1989" s="51">
        <v>12707.87</v>
      </c>
      <c r="X1989" s="51">
        <v>0</v>
      </c>
      <c r="Y1989" s="52">
        <v>587.58000000000004</v>
      </c>
      <c r="Z1989" s="52">
        <v>641092.35</v>
      </c>
      <c r="AA1989" s="52">
        <v>1031840</v>
      </c>
      <c r="AB1989" s="138">
        <f t="shared" si="1056"/>
        <v>1030840</v>
      </c>
      <c r="AC1989" s="52">
        <v>622999.6759073342</v>
      </c>
      <c r="AD1989" s="138">
        <f t="shared" si="1042"/>
        <v>0</v>
      </c>
      <c r="AE1989" s="138">
        <f t="shared" si="1043"/>
        <v>2967</v>
      </c>
      <c r="AF1989" s="138">
        <f t="shared" si="1044"/>
        <v>0</v>
      </c>
      <c r="AG1989" s="138">
        <f t="shared" si="1045"/>
        <v>0</v>
      </c>
      <c r="AH1989" s="29"/>
      <c r="AI1989" s="29"/>
      <c r="AJ1989" s="15"/>
      <c r="AK1989" s="51">
        <f t="shared" ca="1" si="1046"/>
        <v>2362245.7183509278</v>
      </c>
      <c r="AL1989" s="15">
        <f t="shared" ca="1" si="1047"/>
        <v>2436587.3183509279</v>
      </c>
      <c r="AM1989" s="49">
        <f t="shared" ca="1" si="1048"/>
        <v>13013.061459117751</v>
      </c>
      <c r="AN1989" s="49">
        <f t="shared" ca="1" si="1049"/>
        <v>273.27312239784345</v>
      </c>
      <c r="AO1989" s="15"/>
      <c r="AP1989" s="49">
        <f t="shared" ca="1" si="1050"/>
        <v>362526.25515201199</v>
      </c>
      <c r="AQ1989" s="15">
        <f t="shared" si="1057"/>
        <v>622999.6759073342</v>
      </c>
      <c r="AR1989" s="15">
        <f t="shared" si="1058"/>
        <v>0</v>
      </c>
      <c r="AS1989" s="15"/>
      <c r="AT1989" s="15"/>
      <c r="AU1989" s="51">
        <f t="shared" si="1051"/>
        <v>515420</v>
      </c>
      <c r="AV1989" s="51">
        <f t="shared" ca="1" si="1052"/>
        <v>20882.044437204939</v>
      </c>
      <c r="AW1989" s="51">
        <f t="shared" ca="1" si="1059"/>
        <v>0</v>
      </c>
      <c r="AX1989" s="15">
        <f t="shared" ca="1" si="1060"/>
        <v>275828.62368188275</v>
      </c>
      <c r="AY1989" s="51">
        <f t="shared" ca="1" si="1061"/>
        <v>-25033.738957447385</v>
      </c>
      <c r="AZ1989" s="52">
        <f t="shared" ca="1" si="1053"/>
        <v>0</v>
      </c>
      <c r="BA1989" s="52">
        <f t="shared" ca="1" si="1054"/>
        <v>0</v>
      </c>
      <c r="BB1989" s="52">
        <f t="shared" si="1062"/>
        <v>0</v>
      </c>
      <c r="BC1989" s="39">
        <f t="shared" si="1063"/>
        <v>0</v>
      </c>
      <c r="BD1989" s="51">
        <f t="shared" ca="1" si="1064"/>
        <v>0</v>
      </c>
      <c r="BE1989" s="15">
        <f t="shared" ca="1" si="1065"/>
        <v>873794.56063176959</v>
      </c>
      <c r="BF1989" s="15">
        <v>-42513.54</v>
      </c>
      <c r="BG1989" s="15">
        <f t="shared" ca="1" si="1066"/>
        <v>3281154.6735642129</v>
      </c>
      <c r="BH1989" s="15"/>
      <c r="BI1989" s="15"/>
    </row>
    <row r="1990" spans="1:61" ht="11.25" x14ac:dyDescent="0.2">
      <c r="A1990" s="20">
        <v>70908</v>
      </c>
      <c r="B1990" s="20"/>
      <c r="C1990" s="20">
        <v>1</v>
      </c>
      <c r="D1990" s="20">
        <f t="shared" si="1068"/>
        <v>7</v>
      </c>
      <c r="E1990" s="47">
        <f t="shared" si="1037"/>
        <v>3</v>
      </c>
      <c r="F1990" s="47">
        <f t="shared" si="1038"/>
        <v>73</v>
      </c>
      <c r="G1990" s="21" t="s">
        <v>2070</v>
      </c>
      <c r="H1990" s="29">
        <v>1448</v>
      </c>
      <c r="I1990" s="48"/>
      <c r="J1990" s="29">
        <f t="shared" si="1055"/>
        <v>2334.0895522388059</v>
      </c>
      <c r="K1990" s="125">
        <v>149349</v>
      </c>
      <c r="L1990" s="125">
        <v>452301.64</v>
      </c>
      <c r="M1990" s="125">
        <v>0</v>
      </c>
      <c r="N1990" s="126">
        <f t="shared" si="1039"/>
        <v>283928.91960000002</v>
      </c>
      <c r="O1990" s="126">
        <f t="shared" ca="1" si="1040"/>
        <v>438148.73722051544</v>
      </c>
      <c r="P1990" s="126">
        <f t="shared" ca="1" si="1041"/>
        <v>46266</v>
      </c>
      <c r="Q1990" s="49">
        <f t="shared" si="1069"/>
        <v>1</v>
      </c>
      <c r="R1990" s="49">
        <f t="shared" si="1070"/>
        <v>0</v>
      </c>
      <c r="S1990" s="49">
        <f ca="1">OFFSET(V!$B$7,D1990,Q1990)*H1990</f>
        <v>6067.1200000000008</v>
      </c>
      <c r="T1990" s="49">
        <f ca="1">IF(R1990&gt;0,OFFSET(V!$I$7,D1990,R1990)*IF(R1990=1,H1990-9300,IF(R1990=2,H1990-18000,IF(R1990=3,H1990-45000,0))),0)</f>
        <v>0</v>
      </c>
      <c r="U1990" s="49">
        <f>IF(AND(I1990=1,H1990&gt;20000,H1990&lt;=45000),H1990*V!$G$7,0)+IF(AND(I1990=1,H1990&gt;45000,H1990&lt;=50000),V!$G$7/5000*(50000-H1990)*H1990,0)</f>
        <v>0</v>
      </c>
      <c r="V1990" s="50">
        <f t="shared" ca="1" si="1067"/>
        <v>6067.1200000000008</v>
      </c>
      <c r="W1990" s="51">
        <v>0</v>
      </c>
      <c r="X1990" s="51">
        <v>0</v>
      </c>
      <c r="Y1990" s="52">
        <v>0</v>
      </c>
      <c r="Z1990" s="52">
        <v>276780.45</v>
      </c>
      <c r="AA1990" s="52">
        <v>392367</v>
      </c>
      <c r="AB1990" s="138">
        <f t="shared" si="1056"/>
        <v>391367</v>
      </c>
      <c r="AC1990" s="52">
        <v>268969.25325576903</v>
      </c>
      <c r="AD1990" s="138">
        <f t="shared" si="1042"/>
        <v>0</v>
      </c>
      <c r="AE1990" s="138">
        <f t="shared" si="1043"/>
        <v>1448</v>
      </c>
      <c r="AF1990" s="138">
        <f t="shared" si="1044"/>
        <v>0</v>
      </c>
      <c r="AG1990" s="138">
        <f t="shared" si="1045"/>
        <v>0</v>
      </c>
      <c r="AH1990" s="29"/>
      <c r="AI1990" s="29"/>
      <c r="AJ1990" s="15"/>
      <c r="AK1990" s="51">
        <f t="shared" ca="1" si="1046"/>
        <v>1152858.7125622323</v>
      </c>
      <c r="AL1990" s="15">
        <f t="shared" ca="1" si="1047"/>
        <v>1205191.8325622324</v>
      </c>
      <c r="AM1990" s="49">
        <f t="shared" ca="1" si="1048"/>
        <v>6350.8301290200552</v>
      </c>
      <c r="AN1990" s="49">
        <f t="shared" ca="1" si="1049"/>
        <v>0</v>
      </c>
      <c r="AO1990" s="15"/>
      <c r="AP1990" s="49">
        <f t="shared" ca="1" si="1050"/>
        <v>156514.39303212511</v>
      </c>
      <c r="AQ1990" s="15">
        <f t="shared" si="1057"/>
        <v>268969.25325576903</v>
      </c>
      <c r="AR1990" s="15">
        <f t="shared" si="1058"/>
        <v>0</v>
      </c>
      <c r="AS1990" s="15"/>
      <c r="AT1990" s="15"/>
      <c r="AU1990" s="51">
        <f t="shared" si="1051"/>
        <v>195683.5</v>
      </c>
      <c r="AV1990" s="51">
        <f t="shared" ca="1" si="1052"/>
        <v>10191.169647816903</v>
      </c>
      <c r="AW1990" s="51">
        <f t="shared" ca="1" si="1059"/>
        <v>0</v>
      </c>
      <c r="AX1990" s="15">
        <f t="shared" ca="1" si="1060"/>
        <v>93419.80942417297</v>
      </c>
      <c r="AY1990" s="51">
        <f t="shared" ca="1" si="1061"/>
        <v>-8478.6237605145197</v>
      </c>
      <c r="AZ1990" s="52">
        <f t="shared" ca="1" si="1053"/>
        <v>0</v>
      </c>
      <c r="BA1990" s="52">
        <f t="shared" ca="1" si="1054"/>
        <v>0</v>
      </c>
      <c r="BB1990" s="52">
        <f t="shared" si="1062"/>
        <v>0</v>
      </c>
      <c r="BC1990" s="39">
        <f t="shared" si="1063"/>
        <v>0</v>
      </c>
      <c r="BD1990" s="51">
        <f t="shared" ca="1" si="1064"/>
        <v>0</v>
      </c>
      <c r="BE1990" s="15">
        <f t="shared" ca="1" si="1065"/>
        <v>353910.43891942746</v>
      </c>
      <c r="BF1990" s="15">
        <v>-21038.080000000002</v>
      </c>
      <c r="BG1990" s="15">
        <f t="shared" ca="1" si="1066"/>
        <v>1544415.02161068</v>
      </c>
      <c r="BH1990" s="15"/>
      <c r="BI1990" s="15"/>
    </row>
    <row r="1991" spans="1:61" ht="11.25" x14ac:dyDescent="0.2">
      <c r="A1991" s="20">
        <v>70909</v>
      </c>
      <c r="B1991" s="20"/>
      <c r="C1991" s="20">
        <v>1</v>
      </c>
      <c r="D1991" s="20">
        <f t="shared" si="1068"/>
        <v>7</v>
      </c>
      <c r="E1991" s="47">
        <f t="shared" si="1037"/>
        <v>4</v>
      </c>
      <c r="F1991" s="47">
        <f t="shared" si="1038"/>
        <v>74</v>
      </c>
      <c r="G1991" s="21" t="s">
        <v>2071</v>
      </c>
      <c r="H1991" s="29">
        <v>3977</v>
      </c>
      <c r="I1991" s="48"/>
      <c r="J1991" s="29">
        <f t="shared" si="1055"/>
        <v>6410.686567164179</v>
      </c>
      <c r="K1991" s="125">
        <v>357622.39999999997</v>
      </c>
      <c r="L1991" s="125">
        <v>1583768.56</v>
      </c>
      <c r="M1991" s="125">
        <v>0</v>
      </c>
      <c r="N1991" s="126">
        <f t="shared" si="1039"/>
        <v>875157.86639999994</v>
      </c>
      <c r="O1991" s="126">
        <f t="shared" ca="1" si="1040"/>
        <v>1203396.0828218162</v>
      </c>
      <c r="P1991" s="126">
        <f t="shared" ca="1" si="1041"/>
        <v>98471</v>
      </c>
      <c r="Q1991" s="49">
        <f t="shared" si="1069"/>
        <v>1</v>
      </c>
      <c r="R1991" s="49">
        <f t="shared" si="1070"/>
        <v>0</v>
      </c>
      <c r="S1991" s="49">
        <f ca="1">OFFSET(V!$B$7,D1991,Q1991)*H1991</f>
        <v>16663.63</v>
      </c>
      <c r="T1991" s="49">
        <f ca="1">IF(R1991&gt;0,OFFSET(V!$I$7,D1991,R1991)*IF(R1991=1,H1991-9300,IF(R1991=2,H1991-18000,IF(R1991=3,H1991-45000,0))),0)</f>
        <v>0</v>
      </c>
      <c r="U1991" s="49">
        <f>IF(AND(I1991=1,H1991&gt;20000,H1991&lt;=45000),H1991*V!$G$7,0)+IF(AND(I1991=1,H1991&gt;45000,H1991&lt;=50000),V!$G$7/5000*(50000-H1991)*H1991,0)</f>
        <v>0</v>
      </c>
      <c r="V1991" s="50">
        <f t="shared" ca="1" si="1067"/>
        <v>16663.63</v>
      </c>
      <c r="W1991" s="51">
        <v>16333.9</v>
      </c>
      <c r="X1991" s="51">
        <v>0</v>
      </c>
      <c r="Y1991" s="52">
        <v>806.04</v>
      </c>
      <c r="Z1991" s="52">
        <v>433745.91999999998</v>
      </c>
      <c r="AA1991" s="52">
        <v>541862</v>
      </c>
      <c r="AB1991" s="138">
        <f t="shared" si="1056"/>
        <v>540862</v>
      </c>
      <c r="AC1991" s="52">
        <v>421504.90110532206</v>
      </c>
      <c r="AD1991" s="138">
        <f t="shared" si="1042"/>
        <v>0</v>
      </c>
      <c r="AE1991" s="138">
        <f t="shared" si="1043"/>
        <v>3977</v>
      </c>
      <c r="AF1991" s="138">
        <f t="shared" si="1044"/>
        <v>0</v>
      </c>
      <c r="AG1991" s="138">
        <f t="shared" si="1045"/>
        <v>0</v>
      </c>
      <c r="AH1991" s="29"/>
      <c r="AI1991" s="29"/>
      <c r="AJ1991" s="15"/>
      <c r="AK1991" s="51">
        <f t="shared" ca="1" si="1046"/>
        <v>3166380.5938259657</v>
      </c>
      <c r="AL1991" s="15">
        <f t="shared" ca="1" si="1047"/>
        <v>3297849.1238259654</v>
      </c>
      <c r="AM1991" s="49">
        <f t="shared" ca="1" si="1048"/>
        <v>17442.853192757429</v>
      </c>
      <c r="AN1991" s="49">
        <f t="shared" ca="1" si="1049"/>
        <v>374.87502566043383</v>
      </c>
      <c r="AO1991" s="15"/>
      <c r="AP1991" s="49">
        <f t="shared" ca="1" si="1050"/>
        <v>245275.55829525058</v>
      </c>
      <c r="AQ1991" s="15">
        <f t="shared" si="1057"/>
        <v>421504.90110532206</v>
      </c>
      <c r="AR1991" s="15">
        <f t="shared" si="1058"/>
        <v>0</v>
      </c>
      <c r="AS1991" s="15"/>
      <c r="AT1991" s="15"/>
      <c r="AU1991" s="51">
        <f t="shared" si="1051"/>
        <v>270431</v>
      </c>
      <c r="AV1991" s="51">
        <f t="shared" ca="1" si="1052"/>
        <v>27990.526028568936</v>
      </c>
      <c r="AW1991" s="51">
        <f t="shared" ca="1" si="1059"/>
        <v>0</v>
      </c>
      <c r="AX1991" s="15">
        <f t="shared" ca="1" si="1060"/>
        <v>122192.18321849743</v>
      </c>
      <c r="AY1991" s="51">
        <f t="shared" ca="1" si="1061"/>
        <v>-11089.9556996679</v>
      </c>
      <c r="AZ1991" s="52">
        <f t="shared" ca="1" si="1053"/>
        <v>0</v>
      </c>
      <c r="BA1991" s="52">
        <f t="shared" ca="1" si="1054"/>
        <v>0</v>
      </c>
      <c r="BB1991" s="52">
        <f t="shared" si="1062"/>
        <v>0</v>
      </c>
      <c r="BC1991" s="39">
        <f t="shared" si="1063"/>
        <v>0</v>
      </c>
      <c r="BD1991" s="51">
        <f t="shared" ca="1" si="1064"/>
        <v>0</v>
      </c>
      <c r="BE1991" s="15">
        <f t="shared" ca="1" si="1065"/>
        <v>532607.12862415158</v>
      </c>
      <c r="BF1991" s="15">
        <v>-52779.48</v>
      </c>
      <c r="BG1991" s="15">
        <f t="shared" ca="1" si="1066"/>
        <v>3795494.5006685345</v>
      </c>
      <c r="BH1991" s="15"/>
      <c r="BI1991" s="15"/>
    </row>
    <row r="1992" spans="1:61" ht="11.25" x14ac:dyDescent="0.2">
      <c r="A1992" s="20">
        <v>70910</v>
      </c>
      <c r="B1992" s="20"/>
      <c r="C1992" s="20">
        <v>1</v>
      </c>
      <c r="D1992" s="20">
        <f t="shared" si="1068"/>
        <v>7</v>
      </c>
      <c r="E1992" s="47">
        <f t="shared" si="1037"/>
        <v>3</v>
      </c>
      <c r="F1992" s="47">
        <f t="shared" si="1038"/>
        <v>73</v>
      </c>
      <c r="G1992" s="21" t="s">
        <v>2072</v>
      </c>
      <c r="H1992" s="29">
        <v>1353</v>
      </c>
      <c r="I1992" s="48"/>
      <c r="J1992" s="29">
        <f t="shared" si="1055"/>
        <v>2180.9552238805968</v>
      </c>
      <c r="K1992" s="125">
        <v>108889.15</v>
      </c>
      <c r="L1992" s="125">
        <v>229523.96</v>
      </c>
      <c r="M1992" s="125">
        <v>0</v>
      </c>
      <c r="N1992" s="126">
        <f t="shared" si="1039"/>
        <v>167914.5324</v>
      </c>
      <c r="O1992" s="126">
        <f t="shared" ca="1" si="1040"/>
        <v>409402.79106309213</v>
      </c>
      <c r="P1992" s="126">
        <f t="shared" ca="1" si="1041"/>
        <v>72446</v>
      </c>
      <c r="Q1992" s="49">
        <f t="shared" si="1069"/>
        <v>1</v>
      </c>
      <c r="R1992" s="49">
        <f t="shared" si="1070"/>
        <v>0</v>
      </c>
      <c r="S1992" s="49">
        <f ca="1">OFFSET(V!$B$7,D1992,Q1992)*H1992</f>
        <v>5669.0700000000006</v>
      </c>
      <c r="T1992" s="49">
        <f ca="1">IF(R1992&gt;0,OFFSET(V!$I$7,D1992,R1992)*IF(R1992=1,H1992-9300,IF(R1992=2,H1992-18000,IF(R1992=3,H1992-45000,0))),0)</f>
        <v>0</v>
      </c>
      <c r="U1992" s="49">
        <f>IF(AND(I1992=1,H1992&gt;20000,H1992&lt;=45000),H1992*V!$G$7,0)+IF(AND(I1992=1,H1992&gt;45000,H1992&lt;=50000),V!$G$7/5000*(50000-H1992)*H1992,0)</f>
        <v>0</v>
      </c>
      <c r="V1992" s="50">
        <f t="shared" ca="1" si="1067"/>
        <v>5669.0700000000006</v>
      </c>
      <c r="W1992" s="51">
        <v>0</v>
      </c>
      <c r="X1992" s="51">
        <v>0</v>
      </c>
      <c r="Y1992" s="52">
        <v>0</v>
      </c>
      <c r="Z1992" s="52">
        <v>166217.31</v>
      </c>
      <c r="AA1992" s="52">
        <v>234149</v>
      </c>
      <c r="AB1992" s="138">
        <f t="shared" si="1056"/>
        <v>233149</v>
      </c>
      <c r="AC1992" s="52">
        <v>161526.38580102992</v>
      </c>
      <c r="AD1992" s="138">
        <f t="shared" si="1042"/>
        <v>0</v>
      </c>
      <c r="AE1992" s="138">
        <f t="shared" si="1043"/>
        <v>1353</v>
      </c>
      <c r="AF1992" s="138">
        <f t="shared" si="1044"/>
        <v>0</v>
      </c>
      <c r="AG1992" s="138">
        <f t="shared" si="1045"/>
        <v>0</v>
      </c>
      <c r="AH1992" s="29"/>
      <c r="AI1992" s="29"/>
      <c r="AJ1992" s="15"/>
      <c r="AK1992" s="51">
        <f t="shared" ca="1" si="1046"/>
        <v>1077222.2638789366</v>
      </c>
      <c r="AL1992" s="15">
        <f t="shared" ca="1" si="1047"/>
        <v>1155337.3338789367</v>
      </c>
      <c r="AM1992" s="49">
        <f t="shared" ca="1" si="1048"/>
        <v>5934.166550113353</v>
      </c>
      <c r="AN1992" s="49">
        <f t="shared" ca="1" si="1049"/>
        <v>0</v>
      </c>
      <c r="AO1992" s="15"/>
      <c r="AP1992" s="49">
        <f t="shared" ca="1" si="1050"/>
        <v>93992.91527303528</v>
      </c>
      <c r="AQ1992" s="15">
        <f t="shared" si="1057"/>
        <v>161526.38580102992</v>
      </c>
      <c r="AR1992" s="15">
        <f t="shared" si="1058"/>
        <v>0</v>
      </c>
      <c r="AS1992" s="15"/>
      <c r="AT1992" s="15"/>
      <c r="AU1992" s="51">
        <f t="shared" si="1051"/>
        <v>116574.5</v>
      </c>
      <c r="AV1992" s="51">
        <f t="shared" ca="1" si="1052"/>
        <v>9522.5500921935563</v>
      </c>
      <c r="AW1992" s="51">
        <f t="shared" ca="1" si="1059"/>
        <v>0</v>
      </c>
      <c r="AX1992" s="15">
        <f t="shared" ca="1" si="1060"/>
        <v>58563.579564198939</v>
      </c>
      <c r="AY1992" s="51">
        <f t="shared" ca="1" si="1061"/>
        <v>-5315.1313437096051</v>
      </c>
      <c r="AZ1992" s="52">
        <f t="shared" ca="1" si="1053"/>
        <v>0</v>
      </c>
      <c r="BA1992" s="52">
        <f t="shared" ca="1" si="1054"/>
        <v>0</v>
      </c>
      <c r="BB1992" s="52">
        <f t="shared" si="1062"/>
        <v>0</v>
      </c>
      <c r="BC1992" s="39">
        <f t="shared" si="1063"/>
        <v>0</v>
      </c>
      <c r="BD1992" s="51">
        <f t="shared" ca="1" si="1064"/>
        <v>0</v>
      </c>
      <c r="BE1992" s="15">
        <f t="shared" ca="1" si="1065"/>
        <v>214774.83402151926</v>
      </c>
      <c r="BF1992" s="15">
        <v>-17160.8</v>
      </c>
      <c r="BG1992" s="15">
        <f t="shared" ca="1" si="1066"/>
        <v>1358885.5344505692</v>
      </c>
      <c r="BH1992" s="15"/>
      <c r="BI1992" s="15"/>
    </row>
    <row r="1993" spans="1:61" ht="11.25" x14ac:dyDescent="0.2">
      <c r="A1993" s="20">
        <v>70911</v>
      </c>
      <c r="B1993" s="20"/>
      <c r="C1993" s="20">
        <v>1</v>
      </c>
      <c r="D1993" s="20">
        <f t="shared" si="1068"/>
        <v>7</v>
      </c>
      <c r="E1993" s="47">
        <f t="shared" si="1037"/>
        <v>2</v>
      </c>
      <c r="F1993" s="47">
        <f t="shared" si="1038"/>
        <v>72</v>
      </c>
      <c r="G1993" s="21" t="s">
        <v>2073</v>
      </c>
      <c r="H1993" s="29">
        <v>624</v>
      </c>
      <c r="I1993" s="48"/>
      <c r="J1993" s="29">
        <f t="shared" si="1055"/>
        <v>1005.8507462686567</v>
      </c>
      <c r="K1993" s="125">
        <v>28374.400000000001</v>
      </c>
      <c r="L1993" s="125">
        <v>51750.44</v>
      </c>
      <c r="M1993" s="125">
        <v>0</v>
      </c>
      <c r="N1993" s="126">
        <f t="shared" si="1039"/>
        <v>40612.239600000001</v>
      </c>
      <c r="O1993" s="126">
        <f t="shared" ca="1" si="1040"/>
        <v>188815.4779182332</v>
      </c>
      <c r="P1993" s="126">
        <f t="shared" ca="1" si="1041"/>
        <v>44461</v>
      </c>
      <c r="Q1993" s="49">
        <f t="shared" si="1069"/>
        <v>1</v>
      </c>
      <c r="R1993" s="49">
        <f t="shared" si="1070"/>
        <v>0</v>
      </c>
      <c r="S1993" s="49">
        <f ca="1">OFFSET(V!$B$7,D1993,Q1993)*H1993</f>
        <v>2614.5600000000004</v>
      </c>
      <c r="T1993" s="49">
        <f ca="1">IF(R1993&gt;0,OFFSET(V!$I$7,D1993,R1993)*IF(R1993=1,H1993-9300,IF(R1993=2,H1993-18000,IF(R1993=3,H1993-45000,0))),0)</f>
        <v>0</v>
      </c>
      <c r="U1993" s="49">
        <f>IF(AND(I1993=1,H1993&gt;20000,H1993&lt;=45000),H1993*V!$G$7,0)+IF(AND(I1993=1,H1993&gt;45000,H1993&lt;=50000),V!$G$7/5000*(50000-H1993)*H1993,0)</f>
        <v>0</v>
      </c>
      <c r="V1993" s="50">
        <f t="shared" ca="1" si="1067"/>
        <v>2614.5600000000004</v>
      </c>
      <c r="W1993" s="51">
        <v>0</v>
      </c>
      <c r="X1993" s="51">
        <v>0</v>
      </c>
      <c r="Y1993" s="52">
        <v>0</v>
      </c>
      <c r="Z1993" s="52">
        <v>10798.89</v>
      </c>
      <c r="AA1993" s="52">
        <v>4243</v>
      </c>
      <c r="AB1993" s="138">
        <f t="shared" si="1056"/>
        <v>3243</v>
      </c>
      <c r="AC1993" s="52">
        <v>10494.127671557697</v>
      </c>
      <c r="AD1993" s="138">
        <f t="shared" si="1042"/>
        <v>0</v>
      </c>
      <c r="AE1993" s="138">
        <f t="shared" si="1043"/>
        <v>624</v>
      </c>
      <c r="AF1993" s="138">
        <f t="shared" si="1044"/>
        <v>0</v>
      </c>
      <c r="AG1993" s="138">
        <f t="shared" si="1045"/>
        <v>0</v>
      </c>
      <c r="AH1993" s="29"/>
      <c r="AI1993" s="29"/>
      <c r="AJ1993" s="15"/>
      <c r="AK1993" s="51">
        <f t="shared" ca="1" si="1046"/>
        <v>496812.04187764711</v>
      </c>
      <c r="AL1993" s="15">
        <f t="shared" ca="1" si="1047"/>
        <v>543887.60187764722</v>
      </c>
      <c r="AM1993" s="49">
        <f t="shared" ca="1" si="1048"/>
        <v>2736.8218235556042</v>
      </c>
      <c r="AN1993" s="49">
        <f t="shared" ca="1" si="1049"/>
        <v>0</v>
      </c>
      <c r="AO1993" s="15"/>
      <c r="AP1993" s="49">
        <f t="shared" ca="1" si="1050"/>
        <v>6106.5791090761113</v>
      </c>
      <c r="AQ1993" s="15">
        <f t="shared" si="1057"/>
        <v>10494.127671557697</v>
      </c>
      <c r="AR1993" s="15">
        <f t="shared" si="1058"/>
        <v>0</v>
      </c>
      <c r="AS1993" s="15"/>
      <c r="AT1993" s="15"/>
      <c r="AU1993" s="51">
        <f t="shared" si="1051"/>
        <v>1621.5</v>
      </c>
      <c r="AV1993" s="51">
        <f t="shared" ca="1" si="1052"/>
        <v>4391.7747653575607</v>
      </c>
      <c r="AW1993" s="51">
        <f t="shared" ca="1" si="1059"/>
        <v>0</v>
      </c>
      <c r="AX1993" s="15">
        <f t="shared" ca="1" si="1060"/>
        <v>1625.726202875976</v>
      </c>
      <c r="AY1993" s="51">
        <f t="shared" ca="1" si="1061"/>
        <v>-147.54815811290473</v>
      </c>
      <c r="AZ1993" s="52">
        <f t="shared" ca="1" si="1053"/>
        <v>0</v>
      </c>
      <c r="BA1993" s="52">
        <f t="shared" ca="1" si="1054"/>
        <v>0</v>
      </c>
      <c r="BB1993" s="52">
        <f t="shared" si="1062"/>
        <v>0</v>
      </c>
      <c r="BC1993" s="39">
        <f t="shared" si="1063"/>
        <v>0</v>
      </c>
      <c r="BD1993" s="51">
        <f t="shared" ca="1" si="1064"/>
        <v>0</v>
      </c>
      <c r="BE1993" s="15">
        <f t="shared" ca="1" si="1065"/>
        <v>11972.305716320769</v>
      </c>
      <c r="BF1993" s="15">
        <v>-6906.64</v>
      </c>
      <c r="BG1993" s="15">
        <f t="shared" ca="1" si="1066"/>
        <v>551690.08941752359</v>
      </c>
      <c r="BH1993" s="15"/>
      <c r="BI1993" s="15"/>
    </row>
    <row r="1994" spans="1:61" ht="11.25" x14ac:dyDescent="0.2">
      <c r="A1994" s="20">
        <v>70912</v>
      </c>
      <c r="B1994" s="20"/>
      <c r="C1994" s="20">
        <v>1</v>
      </c>
      <c r="D1994" s="20">
        <f t="shared" si="1068"/>
        <v>7</v>
      </c>
      <c r="E1994" s="47">
        <f t="shared" si="1037"/>
        <v>2</v>
      </c>
      <c r="F1994" s="47">
        <f t="shared" si="1038"/>
        <v>72</v>
      </c>
      <c r="G1994" s="21" t="s">
        <v>2074</v>
      </c>
      <c r="H1994" s="29">
        <v>764</v>
      </c>
      <c r="I1994" s="48"/>
      <c r="J1994" s="29">
        <f t="shared" si="1055"/>
        <v>1231.5223880597016</v>
      </c>
      <c r="K1994" s="125">
        <v>165991</v>
      </c>
      <c r="L1994" s="125">
        <v>522906.98</v>
      </c>
      <c r="M1994" s="125">
        <v>0</v>
      </c>
      <c r="N1994" s="126">
        <f t="shared" si="1039"/>
        <v>323447.24219999998</v>
      </c>
      <c r="O1994" s="126">
        <f t="shared" ca="1" si="1040"/>
        <v>231177.92488706758</v>
      </c>
      <c r="P1994" s="126">
        <f t="shared" ca="1" si="1041"/>
        <v>0</v>
      </c>
      <c r="Q1994" s="49">
        <f t="shared" si="1069"/>
        <v>1</v>
      </c>
      <c r="R1994" s="49">
        <f t="shared" si="1070"/>
        <v>0</v>
      </c>
      <c r="S1994" s="49">
        <f ca="1">OFFSET(V!$B$7,D1994,Q1994)*H1994</f>
        <v>3201.1600000000003</v>
      </c>
      <c r="T1994" s="49">
        <f ca="1">IF(R1994&gt;0,OFFSET(V!$I$7,D1994,R1994)*IF(R1994=1,H1994-9300,IF(R1994=2,H1994-18000,IF(R1994=3,H1994-45000,0))),0)</f>
        <v>0</v>
      </c>
      <c r="U1994" s="49">
        <f>IF(AND(I1994=1,H1994&gt;20000,H1994&lt;=45000),H1994*V!$G$7,0)+IF(AND(I1994=1,H1994&gt;45000,H1994&lt;=50000),V!$G$7/5000*(50000-H1994)*H1994,0)</f>
        <v>0</v>
      </c>
      <c r="V1994" s="50">
        <f t="shared" ca="1" si="1067"/>
        <v>3201.1600000000003</v>
      </c>
      <c r="W1994" s="51">
        <v>0</v>
      </c>
      <c r="X1994" s="51">
        <v>0</v>
      </c>
      <c r="Y1994" s="52">
        <v>0</v>
      </c>
      <c r="Z1994" s="52">
        <v>364016.7</v>
      </c>
      <c r="AA1994" s="52">
        <v>600230</v>
      </c>
      <c r="AB1994" s="138">
        <f t="shared" si="1056"/>
        <v>599230</v>
      </c>
      <c r="AC1994" s="52">
        <v>353743.55367812037</v>
      </c>
      <c r="AD1994" s="138">
        <f t="shared" si="1042"/>
        <v>0</v>
      </c>
      <c r="AE1994" s="138">
        <f t="shared" si="1043"/>
        <v>764</v>
      </c>
      <c r="AF1994" s="138">
        <f t="shared" si="1044"/>
        <v>0</v>
      </c>
      <c r="AG1994" s="138">
        <f t="shared" si="1045"/>
        <v>0</v>
      </c>
      <c r="AH1994" s="29"/>
      <c r="AI1994" s="29"/>
      <c r="AJ1994" s="15"/>
      <c r="AK1994" s="51">
        <f t="shared" ca="1" si="1046"/>
        <v>608276.28204250382</v>
      </c>
      <c r="AL1994" s="15">
        <f t="shared" ca="1" si="1047"/>
        <v>611477.44204250386</v>
      </c>
      <c r="AM1994" s="49">
        <f t="shared" ca="1" si="1048"/>
        <v>3350.8523608917972</v>
      </c>
      <c r="AN1994" s="49">
        <f t="shared" ca="1" si="1049"/>
        <v>0</v>
      </c>
      <c r="AO1994" s="15"/>
      <c r="AP1994" s="49">
        <f t="shared" ca="1" si="1050"/>
        <v>205844.93180084493</v>
      </c>
      <c r="AQ1994" s="15">
        <f t="shared" si="1057"/>
        <v>353743.55367812037</v>
      </c>
      <c r="AR1994" s="15">
        <f t="shared" si="1058"/>
        <v>0</v>
      </c>
      <c r="AS1994" s="15"/>
      <c r="AT1994" s="15"/>
      <c r="AU1994" s="51">
        <f t="shared" si="1051"/>
        <v>299615</v>
      </c>
      <c r="AV1994" s="51">
        <f t="shared" ca="1" si="1052"/>
        <v>5377.1088473288082</v>
      </c>
      <c r="AW1994" s="51">
        <f t="shared" ca="1" si="1059"/>
        <v>0</v>
      </c>
      <c r="AX1994" s="15">
        <f t="shared" ca="1" si="1060"/>
        <v>157093.4869700534</v>
      </c>
      <c r="AY1994" s="51">
        <f t="shared" ca="1" si="1061"/>
        <v>-14257.538946570854</v>
      </c>
      <c r="AZ1994" s="52">
        <f t="shared" ca="1" si="1053"/>
        <v>0</v>
      </c>
      <c r="BA1994" s="52">
        <f t="shared" ca="1" si="1054"/>
        <v>0</v>
      </c>
      <c r="BB1994" s="52">
        <f t="shared" si="1062"/>
        <v>0</v>
      </c>
      <c r="BC1994" s="39">
        <f t="shared" si="1063"/>
        <v>0</v>
      </c>
      <c r="BD1994" s="51">
        <f t="shared" ca="1" si="1064"/>
        <v>0</v>
      </c>
      <c r="BE1994" s="15">
        <f t="shared" ca="1" si="1065"/>
        <v>496579.50170160295</v>
      </c>
      <c r="BF1994" s="15">
        <v>-14753.07</v>
      </c>
      <c r="BG1994" s="15">
        <f t="shared" ca="1" si="1066"/>
        <v>1096654.7261049985</v>
      </c>
      <c r="BH1994" s="15"/>
      <c r="BI1994" s="15"/>
    </row>
    <row r="1995" spans="1:61" ht="11.25" x14ac:dyDescent="0.2">
      <c r="A1995" s="20">
        <v>70913</v>
      </c>
      <c r="B1995" s="20"/>
      <c r="C1995" s="20">
        <v>1</v>
      </c>
      <c r="D1995" s="20">
        <f t="shared" si="1068"/>
        <v>7</v>
      </c>
      <c r="E1995" s="47">
        <f t="shared" si="1037"/>
        <v>1</v>
      </c>
      <c r="F1995" s="47">
        <f t="shared" si="1038"/>
        <v>71</v>
      </c>
      <c r="G1995" s="21" t="s">
        <v>2075</v>
      </c>
      <c r="H1995" s="29">
        <v>470</v>
      </c>
      <c r="I1995" s="48"/>
      <c r="J1995" s="29">
        <f t="shared" si="1055"/>
        <v>757.61194029850742</v>
      </c>
      <c r="K1995" s="125">
        <v>21294.3</v>
      </c>
      <c r="L1995" s="125">
        <v>22008.38</v>
      </c>
      <c r="M1995" s="125">
        <v>0</v>
      </c>
      <c r="N1995" s="126">
        <f t="shared" si="1039"/>
        <v>23915.164199999999</v>
      </c>
      <c r="O1995" s="126">
        <f t="shared" ca="1" si="1040"/>
        <v>142216.78625251536</v>
      </c>
      <c r="P1995" s="126">
        <f t="shared" ca="1" si="1041"/>
        <v>35490</v>
      </c>
      <c r="Q1995" s="49">
        <f t="shared" si="1069"/>
        <v>1</v>
      </c>
      <c r="R1995" s="49">
        <f t="shared" si="1070"/>
        <v>0</v>
      </c>
      <c r="S1995" s="49">
        <f ca="1">OFFSET(V!$B$7,D1995,Q1995)*H1995</f>
        <v>1969.3000000000002</v>
      </c>
      <c r="T1995" s="49">
        <f ca="1">IF(R1995&gt;0,OFFSET(V!$I$7,D1995,R1995)*IF(R1995=1,H1995-9300,IF(R1995=2,H1995-18000,IF(R1995=3,H1995-45000,0))),0)</f>
        <v>0</v>
      </c>
      <c r="U1995" s="49">
        <f>IF(AND(I1995=1,H1995&gt;20000,H1995&lt;=45000),H1995*V!$G$7,0)+IF(AND(I1995=1,H1995&gt;45000,H1995&lt;=50000),V!$G$7/5000*(50000-H1995)*H1995,0)</f>
        <v>0</v>
      </c>
      <c r="V1995" s="50">
        <f t="shared" ca="1" si="1067"/>
        <v>1969.3000000000002</v>
      </c>
      <c r="W1995" s="51">
        <v>0</v>
      </c>
      <c r="X1995" s="51">
        <v>0</v>
      </c>
      <c r="Y1995" s="52">
        <v>0</v>
      </c>
      <c r="Z1995" s="52">
        <v>18923.419999999998</v>
      </c>
      <c r="AA1995" s="52">
        <v>84002</v>
      </c>
      <c r="AB1995" s="138">
        <f t="shared" si="1056"/>
        <v>83002</v>
      </c>
      <c r="AC1995" s="52">
        <v>18389.370154016604</v>
      </c>
      <c r="AD1995" s="138">
        <f t="shared" si="1042"/>
        <v>0</v>
      </c>
      <c r="AE1995" s="138">
        <f t="shared" si="1043"/>
        <v>470</v>
      </c>
      <c r="AF1995" s="138">
        <f t="shared" si="1044"/>
        <v>0</v>
      </c>
      <c r="AG1995" s="138">
        <f t="shared" si="1045"/>
        <v>0</v>
      </c>
      <c r="AH1995" s="29"/>
      <c r="AI1995" s="29"/>
      <c r="AJ1995" s="15"/>
      <c r="AK1995" s="51">
        <f t="shared" ca="1" si="1046"/>
        <v>374201.3776963047</v>
      </c>
      <c r="AL1995" s="15">
        <f t="shared" ca="1" si="1047"/>
        <v>411660.67769630469</v>
      </c>
      <c r="AM1995" s="49">
        <f t="shared" ca="1" si="1048"/>
        <v>2061.3882324857914</v>
      </c>
      <c r="AN1995" s="49">
        <f t="shared" ca="1" si="1049"/>
        <v>0</v>
      </c>
      <c r="AO1995" s="15"/>
      <c r="AP1995" s="49">
        <f t="shared" ca="1" si="1050"/>
        <v>10700.855480912674</v>
      </c>
      <c r="AQ1995" s="15">
        <f t="shared" si="1057"/>
        <v>18389.370154016604</v>
      </c>
      <c r="AR1995" s="15">
        <f t="shared" si="1058"/>
        <v>0</v>
      </c>
      <c r="AS1995" s="15"/>
      <c r="AT1995" s="15"/>
      <c r="AU1995" s="51">
        <f t="shared" si="1051"/>
        <v>41501</v>
      </c>
      <c r="AV1995" s="51">
        <f t="shared" ca="1" si="1052"/>
        <v>3307.9072751891881</v>
      </c>
      <c r="AW1995" s="51">
        <f t="shared" ca="1" si="1059"/>
        <v>0</v>
      </c>
      <c r="AX1995" s="15">
        <f t="shared" ca="1" si="1060"/>
        <v>37120.392602085252</v>
      </c>
      <c r="AY1995" s="51">
        <f t="shared" ca="1" si="1061"/>
        <v>-3368.9839944613409</v>
      </c>
      <c r="AZ1995" s="52">
        <f t="shared" ca="1" si="1053"/>
        <v>0</v>
      </c>
      <c r="BA1995" s="52">
        <f t="shared" ca="1" si="1054"/>
        <v>0</v>
      </c>
      <c r="BB1995" s="52">
        <f t="shared" si="1062"/>
        <v>0</v>
      </c>
      <c r="BC1995" s="39">
        <f t="shared" si="1063"/>
        <v>0</v>
      </c>
      <c r="BD1995" s="51">
        <f t="shared" ca="1" si="1064"/>
        <v>0</v>
      </c>
      <c r="BE1995" s="15">
        <f t="shared" ca="1" si="1065"/>
        <v>52140.778761640518</v>
      </c>
      <c r="BF1995" s="15">
        <v>-5641.96</v>
      </c>
      <c r="BG1995" s="15">
        <f t="shared" ca="1" si="1066"/>
        <v>460220.884690431</v>
      </c>
      <c r="BH1995" s="15"/>
      <c r="BI1995" s="15"/>
    </row>
    <row r="1996" spans="1:61" ht="11.25" x14ac:dyDescent="0.2">
      <c r="A1996" s="20">
        <v>70914</v>
      </c>
      <c r="B1996" s="20"/>
      <c r="C1996" s="20">
        <v>1</v>
      </c>
      <c r="D1996" s="20">
        <f t="shared" si="1068"/>
        <v>7</v>
      </c>
      <c r="E1996" s="47">
        <f t="shared" si="1037"/>
        <v>2</v>
      </c>
      <c r="F1996" s="47">
        <f t="shared" si="1038"/>
        <v>72</v>
      </c>
      <c r="G1996" s="21" t="s">
        <v>2076</v>
      </c>
      <c r="H1996" s="29">
        <v>692</v>
      </c>
      <c r="I1996" s="48"/>
      <c r="J1996" s="29">
        <f t="shared" si="1055"/>
        <v>1115.4626865671642</v>
      </c>
      <c r="K1996" s="125">
        <v>51489.399999999994</v>
      </c>
      <c r="L1996" s="125">
        <v>43904.61</v>
      </c>
      <c r="M1996" s="125">
        <v>0</v>
      </c>
      <c r="N1996" s="126">
        <f t="shared" si="1039"/>
        <v>54195.165899999993</v>
      </c>
      <c r="O1996" s="126">
        <f t="shared" ca="1" si="1040"/>
        <v>209391.52358880988</v>
      </c>
      <c r="P1996" s="126">
        <f t="shared" ca="1" si="1041"/>
        <v>46559</v>
      </c>
      <c r="Q1996" s="49">
        <f t="shared" si="1069"/>
        <v>1</v>
      </c>
      <c r="R1996" s="49">
        <f t="shared" si="1070"/>
        <v>0</v>
      </c>
      <c r="S1996" s="49">
        <f ca="1">OFFSET(V!$B$7,D1996,Q1996)*H1996</f>
        <v>2899.4800000000005</v>
      </c>
      <c r="T1996" s="49">
        <f ca="1">IF(R1996&gt;0,OFFSET(V!$I$7,D1996,R1996)*IF(R1996=1,H1996-9300,IF(R1996=2,H1996-18000,IF(R1996=3,H1996-45000,0))),0)</f>
        <v>0</v>
      </c>
      <c r="U1996" s="49">
        <f>IF(AND(I1996=1,H1996&gt;20000,H1996&lt;=45000),H1996*V!$G$7,0)+IF(AND(I1996=1,H1996&gt;45000,H1996&lt;=50000),V!$G$7/5000*(50000-H1996)*H1996,0)</f>
        <v>0</v>
      </c>
      <c r="V1996" s="50">
        <f t="shared" ca="1" si="1067"/>
        <v>2899.4800000000005</v>
      </c>
      <c r="W1996" s="51">
        <v>0</v>
      </c>
      <c r="X1996" s="51">
        <v>0</v>
      </c>
      <c r="Y1996" s="52">
        <v>0</v>
      </c>
      <c r="Z1996" s="52">
        <v>39949.57</v>
      </c>
      <c r="AA1996" s="52">
        <v>107119</v>
      </c>
      <c r="AB1996" s="138">
        <f t="shared" si="1056"/>
        <v>106119</v>
      </c>
      <c r="AC1996" s="52">
        <v>38822.127830159508</v>
      </c>
      <c r="AD1996" s="138">
        <f t="shared" si="1042"/>
        <v>0</v>
      </c>
      <c r="AE1996" s="138">
        <f t="shared" si="1043"/>
        <v>692</v>
      </c>
      <c r="AF1996" s="138">
        <f t="shared" si="1044"/>
        <v>0</v>
      </c>
      <c r="AG1996" s="138">
        <f t="shared" si="1045"/>
        <v>0</v>
      </c>
      <c r="AH1996" s="29"/>
      <c r="AI1996" s="29"/>
      <c r="AJ1996" s="15"/>
      <c r="AK1996" s="51">
        <f t="shared" ca="1" si="1046"/>
        <v>550951.81567200611</v>
      </c>
      <c r="AL1996" s="15">
        <f t="shared" ca="1" si="1047"/>
        <v>600410.29567200609</v>
      </c>
      <c r="AM1996" s="49">
        <f t="shared" ca="1" si="1048"/>
        <v>3035.065227404612</v>
      </c>
      <c r="AN1996" s="49">
        <f t="shared" ca="1" si="1049"/>
        <v>0</v>
      </c>
      <c r="AO1996" s="15"/>
      <c r="AP1996" s="49">
        <f t="shared" ca="1" si="1050"/>
        <v>22590.767160196443</v>
      </c>
      <c r="AQ1996" s="15">
        <f t="shared" si="1057"/>
        <v>38822.127830159508</v>
      </c>
      <c r="AR1996" s="15">
        <f t="shared" si="1058"/>
        <v>0</v>
      </c>
      <c r="AS1996" s="15"/>
      <c r="AT1996" s="15"/>
      <c r="AU1996" s="51">
        <f t="shared" si="1051"/>
        <v>53059.5</v>
      </c>
      <c r="AV1996" s="51">
        <f t="shared" ca="1" si="1052"/>
        <v>4870.3656051721664</v>
      </c>
      <c r="AW1996" s="51">
        <f t="shared" ca="1" si="1059"/>
        <v>0</v>
      </c>
      <c r="AX1996" s="15">
        <f t="shared" ca="1" si="1060"/>
        <v>41698.504935209094</v>
      </c>
      <c r="AY1996" s="51">
        <f t="shared" ca="1" si="1061"/>
        <v>-3784.4857199003613</v>
      </c>
      <c r="AZ1996" s="52">
        <f t="shared" ca="1" si="1053"/>
        <v>0</v>
      </c>
      <c r="BA1996" s="52">
        <f t="shared" ca="1" si="1054"/>
        <v>0</v>
      </c>
      <c r="BB1996" s="52">
        <f t="shared" si="1062"/>
        <v>0</v>
      </c>
      <c r="BC1996" s="39">
        <f t="shared" si="1063"/>
        <v>0</v>
      </c>
      <c r="BD1996" s="51">
        <f t="shared" ca="1" si="1064"/>
        <v>0</v>
      </c>
      <c r="BE1996" s="15">
        <f t="shared" ca="1" si="1065"/>
        <v>76736.147045468242</v>
      </c>
      <c r="BF1996" s="15">
        <v>-8266.3799999999992</v>
      </c>
      <c r="BG1996" s="15">
        <f t="shared" ca="1" si="1066"/>
        <v>671915.12794487888</v>
      </c>
      <c r="BH1996" s="15"/>
      <c r="BI1996" s="15"/>
    </row>
    <row r="1997" spans="1:61" ht="11.25" x14ac:dyDescent="0.2">
      <c r="A1997" s="20">
        <v>70915</v>
      </c>
      <c r="B1997" s="20"/>
      <c r="C1997" s="20">
        <v>1</v>
      </c>
      <c r="D1997" s="20">
        <f t="shared" si="1068"/>
        <v>7</v>
      </c>
      <c r="E1997" s="47">
        <f t="shared" si="1037"/>
        <v>3</v>
      </c>
      <c r="F1997" s="47">
        <f t="shared" si="1038"/>
        <v>73</v>
      </c>
      <c r="G1997" s="21" t="s">
        <v>2077</v>
      </c>
      <c r="H1997" s="29">
        <v>1546</v>
      </c>
      <c r="I1997" s="48"/>
      <c r="J1997" s="29">
        <f t="shared" si="1055"/>
        <v>2492.0597014925374</v>
      </c>
      <c r="K1997" s="125">
        <v>76105.650000000009</v>
      </c>
      <c r="L1997" s="125">
        <v>97752.81</v>
      </c>
      <c r="M1997" s="125">
        <v>0</v>
      </c>
      <c r="N1997" s="126">
        <f t="shared" si="1039"/>
        <v>92919.663900000014</v>
      </c>
      <c r="O1997" s="126">
        <f t="shared" ca="1" si="1040"/>
        <v>467802.45009869954</v>
      </c>
      <c r="P1997" s="126">
        <f t="shared" ca="1" si="1041"/>
        <v>112465</v>
      </c>
      <c r="Q1997" s="49">
        <f t="shared" si="1069"/>
        <v>1</v>
      </c>
      <c r="R1997" s="49">
        <f t="shared" si="1070"/>
        <v>0</v>
      </c>
      <c r="S1997" s="49">
        <f ca="1">OFFSET(V!$B$7,D1997,Q1997)*H1997</f>
        <v>6477.7400000000007</v>
      </c>
      <c r="T1997" s="49">
        <f ca="1">IF(R1997&gt;0,OFFSET(V!$I$7,D1997,R1997)*IF(R1997=1,H1997-9300,IF(R1997=2,H1997-18000,IF(R1997=3,H1997-45000,0))),0)</f>
        <v>0</v>
      </c>
      <c r="U1997" s="49">
        <f>IF(AND(I1997=1,H1997&gt;20000,H1997&lt;=45000),H1997*V!$G$7,0)+IF(AND(I1997=1,H1997&gt;45000,H1997&lt;=50000),V!$G$7/5000*(50000-H1997)*H1997,0)</f>
        <v>0</v>
      </c>
      <c r="V1997" s="50">
        <f t="shared" ca="1" si="1067"/>
        <v>6477.7400000000007</v>
      </c>
      <c r="W1997" s="51">
        <v>0</v>
      </c>
      <c r="X1997" s="51">
        <v>0</v>
      </c>
      <c r="Y1997" s="52">
        <v>150.19</v>
      </c>
      <c r="Z1997" s="52">
        <v>38467.11</v>
      </c>
      <c r="AA1997" s="52">
        <v>96635</v>
      </c>
      <c r="AB1997" s="138">
        <f t="shared" si="1056"/>
        <v>95635</v>
      </c>
      <c r="AC1997" s="52">
        <v>37381.505274695257</v>
      </c>
      <c r="AD1997" s="138">
        <f t="shared" si="1042"/>
        <v>0</v>
      </c>
      <c r="AE1997" s="138">
        <f t="shared" si="1043"/>
        <v>1546</v>
      </c>
      <c r="AF1997" s="138">
        <f t="shared" si="1044"/>
        <v>0</v>
      </c>
      <c r="AG1997" s="138">
        <f t="shared" si="1045"/>
        <v>0</v>
      </c>
      <c r="AH1997" s="29"/>
      <c r="AI1997" s="29"/>
      <c r="AJ1997" s="15"/>
      <c r="AK1997" s="51">
        <f t="shared" ca="1" si="1046"/>
        <v>1230883.6806776321</v>
      </c>
      <c r="AL1997" s="15">
        <f t="shared" ca="1" si="1047"/>
        <v>1349826.4206776321</v>
      </c>
      <c r="AM1997" s="49">
        <f t="shared" ca="1" si="1048"/>
        <v>6780.6515051553906</v>
      </c>
      <c r="AN1997" s="49">
        <f t="shared" ca="1" si="1049"/>
        <v>69.850727140018563</v>
      </c>
      <c r="AO1997" s="15"/>
      <c r="AP1997" s="49">
        <f t="shared" ca="1" si="1050"/>
        <v>21752.462550552213</v>
      </c>
      <c r="AQ1997" s="15">
        <f t="shared" si="1057"/>
        <v>37381.505274695257</v>
      </c>
      <c r="AR1997" s="15">
        <f t="shared" si="1058"/>
        <v>0</v>
      </c>
      <c r="AS1997" s="15"/>
      <c r="AT1997" s="15"/>
      <c r="AU1997" s="51">
        <f t="shared" si="1051"/>
        <v>47817.5</v>
      </c>
      <c r="AV1997" s="51">
        <f t="shared" ca="1" si="1052"/>
        <v>10880.903505196777</v>
      </c>
      <c r="AW1997" s="51">
        <f t="shared" ca="1" si="1059"/>
        <v>0</v>
      </c>
      <c r="AX1997" s="15">
        <f t="shared" ca="1" si="1060"/>
        <v>43069.360781053736</v>
      </c>
      <c r="AY1997" s="51">
        <f t="shared" ca="1" si="1061"/>
        <v>-3908.902275858472</v>
      </c>
      <c r="AZ1997" s="52">
        <f t="shared" ca="1" si="1053"/>
        <v>0</v>
      </c>
      <c r="BA1997" s="52">
        <f t="shared" ca="1" si="1054"/>
        <v>0</v>
      </c>
      <c r="BB1997" s="52">
        <f t="shared" si="1062"/>
        <v>0</v>
      </c>
      <c r="BC1997" s="39">
        <f t="shared" si="1063"/>
        <v>0</v>
      </c>
      <c r="BD1997" s="51">
        <f t="shared" ca="1" si="1064"/>
        <v>0</v>
      </c>
      <c r="BE1997" s="15">
        <f t="shared" ca="1" si="1065"/>
        <v>76541.963779890517</v>
      </c>
      <c r="BF1997" s="15">
        <v>-17460.55</v>
      </c>
      <c r="BG1997" s="15">
        <f t="shared" ca="1" si="1066"/>
        <v>1415758.336689818</v>
      </c>
      <c r="BH1997" s="15"/>
      <c r="BI1997" s="15"/>
    </row>
    <row r="1998" spans="1:61" ht="11.25" x14ac:dyDescent="0.2">
      <c r="A1998" s="20">
        <v>70916</v>
      </c>
      <c r="B1998" s="20"/>
      <c r="C1998" s="20">
        <v>1</v>
      </c>
      <c r="D1998" s="20">
        <f t="shared" si="1068"/>
        <v>7</v>
      </c>
      <c r="E1998" s="47">
        <f t="shared" si="1037"/>
        <v>3</v>
      </c>
      <c r="F1998" s="47">
        <f t="shared" si="1038"/>
        <v>73</v>
      </c>
      <c r="G1998" s="21" t="s">
        <v>2078</v>
      </c>
      <c r="H1998" s="29">
        <v>1407</v>
      </c>
      <c r="I1998" s="48"/>
      <c r="J1998" s="29">
        <f t="shared" si="1055"/>
        <v>2268</v>
      </c>
      <c r="K1998" s="125">
        <v>93817.650000000009</v>
      </c>
      <c r="L1998" s="125">
        <v>137313.93</v>
      </c>
      <c r="M1998" s="125">
        <v>0</v>
      </c>
      <c r="N1998" s="126">
        <f t="shared" si="1039"/>
        <v>121101.14069999999</v>
      </c>
      <c r="O1998" s="126">
        <f t="shared" ca="1" si="1040"/>
        <v>425742.59203678538</v>
      </c>
      <c r="P1998" s="126">
        <f t="shared" ca="1" si="1041"/>
        <v>91392</v>
      </c>
      <c r="Q1998" s="49">
        <f t="shared" si="1069"/>
        <v>1</v>
      </c>
      <c r="R1998" s="49">
        <f t="shared" si="1070"/>
        <v>0</v>
      </c>
      <c r="S1998" s="49">
        <f ca="1">OFFSET(V!$B$7,D1998,Q1998)*H1998</f>
        <v>5895.3300000000008</v>
      </c>
      <c r="T1998" s="49">
        <f ca="1">IF(R1998&gt;0,OFFSET(V!$I$7,D1998,R1998)*IF(R1998=1,H1998-9300,IF(R1998=2,H1998-18000,IF(R1998=3,H1998-45000,0))),0)</f>
        <v>0</v>
      </c>
      <c r="U1998" s="49">
        <f>IF(AND(I1998=1,H1998&gt;20000,H1998&lt;=45000),H1998*V!$G$7,0)+IF(AND(I1998=1,H1998&gt;45000,H1998&lt;=50000),V!$G$7/5000*(50000-H1998)*H1998,0)</f>
        <v>0</v>
      </c>
      <c r="V1998" s="50">
        <f t="shared" ca="1" si="1067"/>
        <v>5895.3300000000008</v>
      </c>
      <c r="W1998" s="51">
        <v>0</v>
      </c>
      <c r="X1998" s="51">
        <v>0</v>
      </c>
      <c r="Y1998" s="52">
        <v>1268.3800000000001</v>
      </c>
      <c r="Z1998" s="52">
        <v>136507.56</v>
      </c>
      <c r="AA1998" s="52">
        <v>262008</v>
      </c>
      <c r="AB1998" s="138">
        <f t="shared" si="1056"/>
        <v>261008</v>
      </c>
      <c r="AC1998" s="52">
        <v>132655.09351172415</v>
      </c>
      <c r="AD1998" s="138">
        <f t="shared" si="1042"/>
        <v>0</v>
      </c>
      <c r="AE1998" s="138">
        <f t="shared" si="1043"/>
        <v>1407</v>
      </c>
      <c r="AF1998" s="138">
        <f t="shared" si="1044"/>
        <v>0</v>
      </c>
      <c r="AG1998" s="138">
        <f t="shared" si="1045"/>
        <v>0</v>
      </c>
      <c r="AH1998" s="29"/>
      <c r="AI1998" s="29"/>
      <c r="AJ1998" s="15"/>
      <c r="AK1998" s="51">
        <f t="shared" ca="1" si="1046"/>
        <v>1120215.61365681</v>
      </c>
      <c r="AL1998" s="15">
        <f t="shared" ca="1" si="1047"/>
        <v>1217502.9436568101</v>
      </c>
      <c r="AM1998" s="49">
        <f t="shared" ca="1" si="1048"/>
        <v>6171.0069002287419</v>
      </c>
      <c r="AN1998" s="49">
        <f t="shared" ca="1" si="1049"/>
        <v>589.90122704478824</v>
      </c>
      <c r="AO1998" s="15"/>
      <c r="AP1998" s="49">
        <f t="shared" ca="1" si="1050"/>
        <v>77192.583138355316</v>
      </c>
      <c r="AQ1998" s="15">
        <f t="shared" si="1057"/>
        <v>132655.09351172415</v>
      </c>
      <c r="AR1998" s="15">
        <f t="shared" si="1058"/>
        <v>0</v>
      </c>
      <c r="AS1998" s="15"/>
      <c r="AT1998" s="15"/>
      <c r="AU1998" s="51">
        <f t="shared" si="1051"/>
        <v>130504</v>
      </c>
      <c r="AV1998" s="51">
        <f t="shared" ca="1" si="1052"/>
        <v>9902.607523811037</v>
      </c>
      <c r="AW1998" s="51">
        <f t="shared" ca="1" si="1059"/>
        <v>0</v>
      </c>
      <c r="AX1998" s="15">
        <f t="shared" ca="1" si="1060"/>
        <v>84944.09715044222</v>
      </c>
      <c r="AY1998" s="51">
        <f t="shared" ca="1" si="1061"/>
        <v>-7709.382462397044</v>
      </c>
      <c r="AZ1998" s="52">
        <f t="shared" ca="1" si="1053"/>
        <v>0</v>
      </c>
      <c r="BA1998" s="52">
        <f t="shared" ca="1" si="1054"/>
        <v>0</v>
      </c>
      <c r="BB1998" s="52">
        <f t="shared" si="1062"/>
        <v>0</v>
      </c>
      <c r="BC1998" s="39">
        <f t="shared" si="1063"/>
        <v>0</v>
      </c>
      <c r="BD1998" s="51">
        <f t="shared" ca="1" si="1064"/>
        <v>0</v>
      </c>
      <c r="BE1998" s="15">
        <f t="shared" ca="1" si="1065"/>
        <v>209889.80819976932</v>
      </c>
      <c r="BF1998" s="15">
        <v>-17014.73</v>
      </c>
      <c r="BG1998" s="15">
        <f t="shared" ca="1" si="1066"/>
        <v>1417138.9299838531</v>
      </c>
      <c r="BH1998" s="15"/>
      <c r="BI1998" s="15"/>
    </row>
    <row r="1999" spans="1:61" ht="11.25" x14ac:dyDescent="0.2">
      <c r="A1999" s="20">
        <v>70917</v>
      </c>
      <c r="B1999" s="20"/>
      <c r="C1999" s="20">
        <v>1</v>
      </c>
      <c r="D1999" s="20">
        <f t="shared" si="1068"/>
        <v>7</v>
      </c>
      <c r="E1999" s="47">
        <f t="shared" si="1037"/>
        <v>5</v>
      </c>
      <c r="F1999" s="47">
        <f t="shared" si="1038"/>
        <v>75</v>
      </c>
      <c r="G1999" s="21" t="s">
        <v>2079</v>
      </c>
      <c r="H1999" s="29">
        <v>6909</v>
      </c>
      <c r="I1999" s="48"/>
      <c r="J1999" s="29">
        <f t="shared" si="1055"/>
        <v>11136.89552238806</v>
      </c>
      <c r="K1999" s="125">
        <v>455245.4</v>
      </c>
      <c r="L1999" s="125">
        <v>4356430.9400000004</v>
      </c>
      <c r="M1999" s="125">
        <v>0</v>
      </c>
      <c r="N1999" s="126">
        <f t="shared" si="1039"/>
        <v>2026784.7546000003</v>
      </c>
      <c r="O1999" s="126">
        <f t="shared" ca="1" si="1040"/>
        <v>2090586.7579119762</v>
      </c>
      <c r="P1999" s="126">
        <f t="shared" ca="1" si="1041"/>
        <v>19141</v>
      </c>
      <c r="Q1999" s="49">
        <f t="shared" si="1069"/>
        <v>1</v>
      </c>
      <c r="R1999" s="49">
        <f t="shared" si="1070"/>
        <v>0</v>
      </c>
      <c r="S1999" s="49">
        <f ca="1">OFFSET(V!$B$7,D1999,Q1999)*H1999</f>
        <v>28948.710000000003</v>
      </c>
      <c r="T1999" s="49">
        <f ca="1">IF(R1999&gt;0,OFFSET(V!$I$7,D1999,R1999)*IF(R1999=1,H1999-9300,IF(R1999=2,H1999-18000,IF(R1999=3,H1999-45000,0))),0)</f>
        <v>0</v>
      </c>
      <c r="U1999" s="49">
        <f>IF(AND(I1999=1,H1999&gt;20000,H1999&lt;=45000),H1999*V!$G$7,0)+IF(AND(I1999=1,H1999&gt;45000,H1999&lt;=50000),V!$G$7/5000*(50000-H1999)*H1999,0)</f>
        <v>0</v>
      </c>
      <c r="V1999" s="50">
        <f t="shared" ca="1" si="1067"/>
        <v>28948.710000000003</v>
      </c>
      <c r="W1999" s="51">
        <v>34813.619999999995</v>
      </c>
      <c r="X1999" s="51">
        <v>0</v>
      </c>
      <c r="Y1999" s="52">
        <v>7974.54</v>
      </c>
      <c r="Z1999" s="52">
        <v>279481.99</v>
      </c>
      <c r="AA1999" s="52">
        <v>34050</v>
      </c>
      <c r="AB1999" s="138">
        <f t="shared" si="1056"/>
        <v>33050</v>
      </c>
      <c r="AC1999" s="52">
        <v>271594.55138083745</v>
      </c>
      <c r="AD1999" s="138">
        <f t="shared" si="1042"/>
        <v>0</v>
      </c>
      <c r="AE1999" s="138">
        <f t="shared" si="1043"/>
        <v>6909</v>
      </c>
      <c r="AF1999" s="138">
        <f t="shared" si="1044"/>
        <v>0</v>
      </c>
      <c r="AG1999" s="138">
        <f t="shared" si="1045"/>
        <v>0</v>
      </c>
      <c r="AH1999" s="29"/>
      <c r="AI1999" s="29"/>
      <c r="AJ1999" s="15"/>
      <c r="AK1999" s="51">
        <f t="shared" ca="1" si="1046"/>
        <v>5500760.2521356791</v>
      </c>
      <c r="AL1999" s="15">
        <f t="shared" ca="1" si="1047"/>
        <v>5583663.5821356792</v>
      </c>
      <c r="AM1999" s="49">
        <f t="shared" ca="1" si="1048"/>
        <v>30302.407017541136</v>
      </c>
      <c r="AN1999" s="49">
        <f t="shared" ca="1" si="1049"/>
        <v>3708.818280891961</v>
      </c>
      <c r="AO1999" s="15"/>
      <c r="AP1999" s="49">
        <f t="shared" ca="1" si="1050"/>
        <v>158042.06557313009</v>
      </c>
      <c r="AQ1999" s="15">
        <f t="shared" si="1057"/>
        <v>271594.55138083745</v>
      </c>
      <c r="AR1999" s="15">
        <f t="shared" si="1058"/>
        <v>0</v>
      </c>
      <c r="AS1999" s="15"/>
      <c r="AT1999" s="15"/>
      <c r="AU1999" s="51">
        <f t="shared" si="1051"/>
        <v>16525</v>
      </c>
      <c r="AV1999" s="51">
        <f t="shared" ca="1" si="1052"/>
        <v>48626.236945281067</v>
      </c>
      <c r="AW1999" s="51">
        <f t="shared" ca="1" si="1059"/>
        <v>21241.793724342511</v>
      </c>
      <c r="AX1999" s="15">
        <f t="shared" ca="1" si="1060"/>
        <v>0</v>
      </c>
      <c r="AY1999" s="51">
        <f t="shared" ca="1" si="1061"/>
        <v>0</v>
      </c>
      <c r="AZ1999" s="52">
        <f t="shared" ca="1" si="1053"/>
        <v>0</v>
      </c>
      <c r="BA1999" s="52">
        <f t="shared" ca="1" si="1054"/>
        <v>0</v>
      </c>
      <c r="BB1999" s="52">
        <f t="shared" si="1062"/>
        <v>0</v>
      </c>
      <c r="BC1999" s="39">
        <f t="shared" si="1063"/>
        <v>0</v>
      </c>
      <c r="BD1999" s="51">
        <f t="shared" ca="1" si="1064"/>
        <v>0</v>
      </c>
      <c r="BE1999" s="15">
        <f t="shared" ca="1" si="1065"/>
        <v>244435.09624275367</v>
      </c>
      <c r="BF1999" s="15">
        <v>-94815.76</v>
      </c>
      <c r="BG1999" s="15">
        <f t="shared" ca="1" si="1066"/>
        <v>5767294.1436768658</v>
      </c>
      <c r="BH1999" s="15"/>
      <c r="BI1999" s="15"/>
    </row>
    <row r="2000" spans="1:61" ht="11.25" x14ac:dyDescent="0.2">
      <c r="A2000" s="20">
        <v>70918</v>
      </c>
      <c r="B2000" s="20"/>
      <c r="C2000" s="20">
        <v>1</v>
      </c>
      <c r="D2000" s="20">
        <f t="shared" si="1068"/>
        <v>7</v>
      </c>
      <c r="E2000" s="47">
        <f t="shared" si="1037"/>
        <v>3</v>
      </c>
      <c r="F2000" s="47">
        <f t="shared" si="1038"/>
        <v>73</v>
      </c>
      <c r="G2000" s="21" t="s">
        <v>2080</v>
      </c>
      <c r="H2000" s="29">
        <v>1242</v>
      </c>
      <c r="I2000" s="48"/>
      <c r="J2000" s="29">
        <f t="shared" si="1055"/>
        <v>2002.0298507462687</v>
      </c>
      <c r="K2000" s="125">
        <v>134533.25</v>
      </c>
      <c r="L2000" s="125">
        <v>687785.89</v>
      </c>
      <c r="M2000" s="125">
        <v>0</v>
      </c>
      <c r="N2000" s="126">
        <f t="shared" si="1039"/>
        <v>365100.43710000004</v>
      </c>
      <c r="O2000" s="126">
        <f t="shared" ca="1" si="1040"/>
        <v>375815.42239494494</v>
      </c>
      <c r="P2000" s="126">
        <f t="shared" ca="1" si="1041"/>
        <v>3214</v>
      </c>
      <c r="Q2000" s="49">
        <f t="shared" si="1069"/>
        <v>1</v>
      </c>
      <c r="R2000" s="49">
        <f t="shared" si="1070"/>
        <v>0</v>
      </c>
      <c r="S2000" s="49">
        <f ca="1">OFFSET(V!$B$7,D2000,Q2000)*H2000</f>
        <v>5203.9800000000005</v>
      </c>
      <c r="T2000" s="49">
        <f ca="1">IF(R2000&gt;0,OFFSET(V!$I$7,D2000,R2000)*IF(R2000=1,H2000-9300,IF(R2000=2,H2000-18000,IF(R2000=3,H2000-45000,0))),0)</f>
        <v>0</v>
      </c>
      <c r="U2000" s="49">
        <f>IF(AND(I2000=1,H2000&gt;20000,H2000&lt;=45000),H2000*V!$G$7,0)+IF(AND(I2000=1,H2000&gt;45000,H2000&lt;=50000),V!$G$7/5000*(50000-H2000)*H2000,0)</f>
        <v>0</v>
      </c>
      <c r="V2000" s="50">
        <f t="shared" ca="1" si="1067"/>
        <v>5203.9800000000005</v>
      </c>
      <c r="W2000" s="51">
        <v>0</v>
      </c>
      <c r="X2000" s="51">
        <v>0</v>
      </c>
      <c r="Y2000" s="52">
        <v>54.63</v>
      </c>
      <c r="Z2000" s="52">
        <v>158087.32</v>
      </c>
      <c r="AA2000" s="52">
        <v>222395</v>
      </c>
      <c r="AB2000" s="138">
        <f t="shared" si="1056"/>
        <v>221395</v>
      </c>
      <c r="AC2000" s="52">
        <v>153625.83740869633</v>
      </c>
      <c r="AD2000" s="138">
        <f t="shared" si="1042"/>
        <v>0</v>
      </c>
      <c r="AE2000" s="138">
        <f t="shared" si="1043"/>
        <v>1242</v>
      </c>
      <c r="AF2000" s="138">
        <f t="shared" si="1044"/>
        <v>0</v>
      </c>
      <c r="AG2000" s="138">
        <f t="shared" si="1045"/>
        <v>0</v>
      </c>
      <c r="AH2000" s="29"/>
      <c r="AI2000" s="29"/>
      <c r="AJ2000" s="15"/>
      <c r="AK2000" s="51">
        <f t="shared" ca="1" si="1046"/>
        <v>988847.04489108606</v>
      </c>
      <c r="AL2000" s="15">
        <f t="shared" ca="1" si="1047"/>
        <v>997265.02489108604</v>
      </c>
      <c r="AM2000" s="49">
        <f t="shared" ca="1" si="1048"/>
        <v>5447.3280526539429</v>
      </c>
      <c r="AN2000" s="49">
        <f t="shared" ca="1" si="1049"/>
        <v>25.407452051795822</v>
      </c>
      <c r="AO2000" s="15"/>
      <c r="AP2000" s="49">
        <f t="shared" ca="1" si="1050"/>
        <v>89395.551368874978</v>
      </c>
      <c r="AQ2000" s="15">
        <f t="shared" si="1057"/>
        <v>153625.83740869633</v>
      </c>
      <c r="AR2000" s="15">
        <f t="shared" si="1058"/>
        <v>0</v>
      </c>
      <c r="AS2000" s="15"/>
      <c r="AT2000" s="15"/>
      <c r="AU2000" s="51">
        <f t="shared" si="1051"/>
        <v>110697.5</v>
      </c>
      <c r="AV2000" s="51">
        <f t="shared" ca="1" si="1052"/>
        <v>8741.3209272020667</v>
      </c>
      <c r="AW2000" s="51">
        <f t="shared" ca="1" si="1059"/>
        <v>0</v>
      </c>
      <c r="AX2000" s="15">
        <f t="shared" ca="1" si="1060"/>
        <v>55208.534887380694</v>
      </c>
      <c r="AY2000" s="51">
        <f t="shared" ca="1" si="1061"/>
        <v>-5010.6331683247781</v>
      </c>
      <c r="AZ2000" s="52">
        <f t="shared" ca="1" si="1053"/>
        <v>0</v>
      </c>
      <c r="BA2000" s="52">
        <f t="shared" ca="1" si="1054"/>
        <v>0</v>
      </c>
      <c r="BB2000" s="52">
        <f t="shared" si="1062"/>
        <v>0</v>
      </c>
      <c r="BC2000" s="39">
        <f t="shared" si="1063"/>
        <v>0</v>
      </c>
      <c r="BD2000" s="51">
        <f t="shared" ca="1" si="1064"/>
        <v>0</v>
      </c>
      <c r="BE2000" s="15">
        <f t="shared" ca="1" si="1065"/>
        <v>203823.73912775225</v>
      </c>
      <c r="BF2000" s="15">
        <v>-17140.36</v>
      </c>
      <c r="BG2000" s="15">
        <f t="shared" ca="1" si="1066"/>
        <v>1189421.1395235439</v>
      </c>
      <c r="BH2000" s="15"/>
      <c r="BI2000" s="15"/>
    </row>
    <row r="2001" spans="1:61" ht="11.25" x14ac:dyDescent="0.2">
      <c r="A2001" s="20">
        <v>70920</v>
      </c>
      <c r="B2001" s="20"/>
      <c r="C2001" s="20">
        <v>1</v>
      </c>
      <c r="D2001" s="20">
        <f t="shared" si="1068"/>
        <v>7</v>
      </c>
      <c r="E2001" s="47">
        <f t="shared" si="1037"/>
        <v>4</v>
      </c>
      <c r="F2001" s="47">
        <f t="shared" si="1038"/>
        <v>74</v>
      </c>
      <c r="G2001" s="21" t="s">
        <v>2081</v>
      </c>
      <c r="H2001" s="29">
        <v>3790</v>
      </c>
      <c r="I2001" s="48"/>
      <c r="J2001" s="29">
        <f t="shared" si="1055"/>
        <v>6109.2537313432831</v>
      </c>
      <c r="K2001" s="125">
        <v>573923.5</v>
      </c>
      <c r="L2001" s="125">
        <v>1868914.19</v>
      </c>
      <c r="M2001" s="125">
        <v>0</v>
      </c>
      <c r="N2001" s="126">
        <f t="shared" si="1039"/>
        <v>1142101.4541</v>
      </c>
      <c r="O2001" s="126">
        <f t="shared" ca="1" si="1040"/>
        <v>1146811.9572277304</v>
      </c>
      <c r="P2001" s="126">
        <f t="shared" ca="1" si="1041"/>
        <v>1413</v>
      </c>
      <c r="Q2001" s="49">
        <f t="shared" si="1069"/>
        <v>1</v>
      </c>
      <c r="R2001" s="49">
        <f t="shared" si="1070"/>
        <v>0</v>
      </c>
      <c r="S2001" s="49">
        <f ca="1">OFFSET(V!$B$7,D2001,Q2001)*H2001</f>
        <v>15880.100000000002</v>
      </c>
      <c r="T2001" s="49">
        <f ca="1">IF(R2001&gt;0,OFFSET(V!$I$7,D2001,R2001)*IF(R2001=1,H2001-9300,IF(R2001=2,H2001-18000,IF(R2001=3,H2001-45000,0))),0)</f>
        <v>0</v>
      </c>
      <c r="U2001" s="49">
        <f>IF(AND(I2001=1,H2001&gt;20000,H2001&lt;=45000),H2001*V!$G$7,0)+IF(AND(I2001=1,H2001&gt;45000,H2001&lt;=50000),V!$G$7/5000*(50000-H2001)*H2001,0)</f>
        <v>0</v>
      </c>
      <c r="V2001" s="50">
        <f t="shared" ca="1" si="1067"/>
        <v>15880.100000000002</v>
      </c>
      <c r="W2001" s="51">
        <v>17967.29</v>
      </c>
      <c r="X2001" s="51">
        <v>0</v>
      </c>
      <c r="Y2001" s="52">
        <v>4989.7700000000004</v>
      </c>
      <c r="Z2001" s="52">
        <v>1137024.27</v>
      </c>
      <c r="AA2001" s="52">
        <v>1519798</v>
      </c>
      <c r="AB2001" s="138">
        <f t="shared" si="1056"/>
        <v>1518798</v>
      </c>
      <c r="AC2001" s="52">
        <v>1104935.5864389481</v>
      </c>
      <c r="AD2001" s="138">
        <f t="shared" si="1042"/>
        <v>0</v>
      </c>
      <c r="AE2001" s="138">
        <f t="shared" si="1043"/>
        <v>3790</v>
      </c>
      <c r="AF2001" s="138">
        <f t="shared" si="1044"/>
        <v>0</v>
      </c>
      <c r="AG2001" s="138">
        <f t="shared" si="1045"/>
        <v>0</v>
      </c>
      <c r="AH2001" s="29"/>
      <c r="AI2001" s="29"/>
      <c r="AJ2001" s="15"/>
      <c r="AK2001" s="51">
        <f t="shared" ca="1" si="1046"/>
        <v>3017496.2158914781</v>
      </c>
      <c r="AL2001" s="15">
        <f t="shared" ca="1" si="1047"/>
        <v>3052756.6058914782</v>
      </c>
      <c r="AM2001" s="49">
        <f t="shared" ca="1" si="1048"/>
        <v>16622.683832172657</v>
      </c>
      <c r="AN2001" s="49">
        <f t="shared" ca="1" si="1049"/>
        <v>2320.6542563516246</v>
      </c>
      <c r="AO2001" s="15"/>
      <c r="AP2001" s="49">
        <f t="shared" ca="1" si="1050"/>
        <v>642966.88397553051</v>
      </c>
      <c r="AQ2001" s="15">
        <f t="shared" si="1057"/>
        <v>1104935.5864389481</v>
      </c>
      <c r="AR2001" s="15">
        <f t="shared" si="1058"/>
        <v>0</v>
      </c>
      <c r="AS2001" s="15"/>
      <c r="AT2001" s="15"/>
      <c r="AU2001" s="51">
        <f t="shared" si="1051"/>
        <v>759399</v>
      </c>
      <c r="AV2001" s="51">
        <f t="shared" ca="1" si="1052"/>
        <v>26674.401219078773</v>
      </c>
      <c r="AW2001" s="51">
        <f t="shared" ca="1" si="1059"/>
        <v>0</v>
      </c>
      <c r="AX2001" s="15">
        <f t="shared" ca="1" si="1060"/>
        <v>324104.69875566126</v>
      </c>
      <c r="AY2001" s="51">
        <f t="shared" ca="1" si="1061"/>
        <v>-29415.193808488952</v>
      </c>
      <c r="AZ2001" s="52">
        <f t="shared" ca="1" si="1053"/>
        <v>0</v>
      </c>
      <c r="BA2001" s="52">
        <f t="shared" ca="1" si="1054"/>
        <v>0</v>
      </c>
      <c r="BB2001" s="52">
        <f t="shared" si="1062"/>
        <v>0</v>
      </c>
      <c r="BC2001" s="39">
        <f t="shared" si="1063"/>
        <v>0</v>
      </c>
      <c r="BD2001" s="51">
        <f t="shared" ca="1" si="1064"/>
        <v>0</v>
      </c>
      <c r="BE2001" s="15">
        <f t="shared" ca="1" si="1065"/>
        <v>1399625.0913861203</v>
      </c>
      <c r="BF2001" s="15">
        <v>-59390.239999999998</v>
      </c>
      <c r="BG2001" s="15">
        <f t="shared" ca="1" si="1066"/>
        <v>4411934.7953661233</v>
      </c>
      <c r="BH2001" s="15"/>
      <c r="BI2001" s="15"/>
    </row>
    <row r="2002" spans="1:61" ht="11.25" x14ac:dyDescent="0.2">
      <c r="A2002" s="20">
        <v>70921</v>
      </c>
      <c r="B2002" s="20"/>
      <c r="C2002" s="20">
        <v>1</v>
      </c>
      <c r="D2002" s="20">
        <f t="shared" si="1068"/>
        <v>7</v>
      </c>
      <c r="E2002" s="47">
        <f t="shared" ref="E2002:E2065" si="1071">IF(H2002&lt;=500,1,IF(H2002&lt;=1000,2,IF(H2002&lt;=2500,3,IF(H2002&lt;=5000,4,IF(H2002&lt;=10000,5,IF(H2002&lt;=20000,6,IF(H2002&lt;=50000,7,8)))))))</f>
        <v>3</v>
      </c>
      <c r="F2002" s="47">
        <f t="shared" ref="F2002:F2065" si="1072">D2002*10+E2002</f>
        <v>73</v>
      </c>
      <c r="G2002" s="21" t="s">
        <v>2082</v>
      </c>
      <c r="H2002" s="29">
        <v>1126</v>
      </c>
      <c r="I2002" s="48"/>
      <c r="J2002" s="29">
        <f t="shared" si="1055"/>
        <v>1815.044776119403</v>
      </c>
      <c r="K2002" s="125">
        <v>78161.600000000006</v>
      </c>
      <c r="L2002" s="125">
        <v>413940.1</v>
      </c>
      <c r="M2002" s="125">
        <v>0</v>
      </c>
      <c r="N2002" s="126">
        <f t="shared" si="1039"/>
        <v>217712.99099999998</v>
      </c>
      <c r="O2002" s="126">
        <f t="shared" ca="1" si="1040"/>
        <v>340715.1091921964</v>
      </c>
      <c r="P2002" s="126">
        <f t="shared" ca="1" si="1041"/>
        <v>36901</v>
      </c>
      <c r="Q2002" s="49">
        <f t="shared" si="1069"/>
        <v>1</v>
      </c>
      <c r="R2002" s="49">
        <f t="shared" si="1070"/>
        <v>0</v>
      </c>
      <c r="S2002" s="49">
        <f ca="1">OFFSET(V!$B$7,D2002,Q2002)*H2002</f>
        <v>4717.9400000000005</v>
      </c>
      <c r="T2002" s="49">
        <f ca="1">IF(R2002&gt;0,OFFSET(V!$I$7,D2002,R2002)*IF(R2002=1,H2002-9300,IF(R2002=2,H2002-18000,IF(R2002=3,H2002-45000,0))),0)</f>
        <v>0</v>
      </c>
      <c r="U2002" s="49">
        <f>IF(AND(I2002=1,H2002&gt;20000,H2002&lt;=45000),H2002*V!$G$7,0)+IF(AND(I2002=1,H2002&gt;45000,H2002&lt;=50000),V!$G$7/5000*(50000-H2002)*H2002,0)</f>
        <v>0</v>
      </c>
      <c r="V2002" s="50">
        <f t="shared" ca="1" si="1067"/>
        <v>4717.9400000000005</v>
      </c>
      <c r="W2002" s="51">
        <v>0</v>
      </c>
      <c r="X2002" s="51">
        <v>0</v>
      </c>
      <c r="Y2002" s="52">
        <v>0</v>
      </c>
      <c r="Z2002" s="52">
        <v>40616.559999999998</v>
      </c>
      <c r="AA2002" s="52">
        <v>34254</v>
      </c>
      <c r="AB2002" s="138">
        <f t="shared" si="1056"/>
        <v>33254</v>
      </c>
      <c r="AC2002" s="52">
        <v>39470.294282049683</v>
      </c>
      <c r="AD2002" s="138">
        <f t="shared" si="1042"/>
        <v>0</v>
      </c>
      <c r="AE2002" s="138">
        <f t="shared" si="1043"/>
        <v>1126</v>
      </c>
      <c r="AF2002" s="138">
        <f t="shared" si="1044"/>
        <v>0</v>
      </c>
      <c r="AG2002" s="138">
        <f t="shared" si="1045"/>
        <v>0</v>
      </c>
      <c r="AH2002" s="29"/>
      <c r="AI2002" s="29"/>
      <c r="AJ2002" s="15"/>
      <c r="AK2002" s="51">
        <f t="shared" ca="1" si="1046"/>
        <v>896490.96018306189</v>
      </c>
      <c r="AL2002" s="15">
        <f t="shared" ca="1" si="1047"/>
        <v>938109.90018306184</v>
      </c>
      <c r="AM2002" s="49">
        <f t="shared" ca="1" si="1048"/>
        <v>4938.5598931468112</v>
      </c>
      <c r="AN2002" s="49">
        <f t="shared" ca="1" si="1049"/>
        <v>0</v>
      </c>
      <c r="AO2002" s="15"/>
      <c r="AP2002" s="49">
        <f t="shared" ca="1" si="1050"/>
        <v>22967.938073129408</v>
      </c>
      <c r="AQ2002" s="15">
        <f t="shared" si="1057"/>
        <v>39470.294282049683</v>
      </c>
      <c r="AR2002" s="15">
        <f t="shared" si="1058"/>
        <v>0</v>
      </c>
      <c r="AS2002" s="15"/>
      <c r="AT2002" s="15"/>
      <c r="AU2002" s="51">
        <f t="shared" si="1051"/>
        <v>16627</v>
      </c>
      <c r="AV2002" s="51">
        <f t="shared" ca="1" si="1052"/>
        <v>7924.9012592830331</v>
      </c>
      <c r="AW2002" s="51">
        <f t="shared" ca="1" si="1059"/>
        <v>0</v>
      </c>
      <c r="AX2002" s="15">
        <f t="shared" ca="1" si="1060"/>
        <v>8049.545050362758</v>
      </c>
      <c r="AY2002" s="51">
        <f t="shared" ca="1" si="1061"/>
        <v>-730.56308234854794</v>
      </c>
      <c r="AZ2002" s="52">
        <f t="shared" ca="1" si="1053"/>
        <v>0</v>
      </c>
      <c r="BA2002" s="52">
        <f t="shared" ca="1" si="1054"/>
        <v>0</v>
      </c>
      <c r="BB2002" s="52">
        <f t="shared" si="1062"/>
        <v>0</v>
      </c>
      <c r="BC2002" s="39">
        <f t="shared" si="1063"/>
        <v>0</v>
      </c>
      <c r="BD2002" s="51">
        <f t="shared" ca="1" si="1064"/>
        <v>0</v>
      </c>
      <c r="BE2002" s="15">
        <f t="shared" ca="1" si="1065"/>
        <v>46789.276250063893</v>
      </c>
      <c r="BF2002" s="15">
        <v>-14108.57</v>
      </c>
      <c r="BG2002" s="15">
        <f t="shared" ca="1" si="1066"/>
        <v>975729.16632627265</v>
      </c>
      <c r="BH2002" s="15"/>
      <c r="BI2002" s="15"/>
    </row>
    <row r="2003" spans="1:61" ht="11.25" x14ac:dyDescent="0.2">
      <c r="A2003" s="20">
        <v>70922</v>
      </c>
      <c r="B2003" s="20"/>
      <c r="C2003" s="20">
        <v>1</v>
      </c>
      <c r="D2003" s="20">
        <f t="shared" si="1068"/>
        <v>7</v>
      </c>
      <c r="E2003" s="47">
        <f t="shared" si="1071"/>
        <v>3</v>
      </c>
      <c r="F2003" s="47">
        <f t="shared" si="1072"/>
        <v>73</v>
      </c>
      <c r="G2003" s="21" t="s">
        <v>2083</v>
      </c>
      <c r="H2003" s="29">
        <v>1583</v>
      </c>
      <c r="I2003" s="48"/>
      <c r="J2003" s="29">
        <f t="shared" si="1055"/>
        <v>2551.7014925373132</v>
      </c>
      <c r="K2003" s="125">
        <v>114367.90000000001</v>
      </c>
      <c r="L2003" s="125">
        <v>766175.32</v>
      </c>
      <c r="M2003" s="125">
        <v>0</v>
      </c>
      <c r="N2003" s="126">
        <f t="shared" si="1039"/>
        <v>381153.26280000003</v>
      </c>
      <c r="O2003" s="126">
        <f t="shared" ca="1" si="1040"/>
        <v>478998.23965474858</v>
      </c>
      <c r="P2003" s="126">
        <f t="shared" ca="1" si="1041"/>
        <v>29353</v>
      </c>
      <c r="Q2003" s="49">
        <f t="shared" si="1069"/>
        <v>1</v>
      </c>
      <c r="R2003" s="49">
        <f t="shared" si="1070"/>
        <v>0</v>
      </c>
      <c r="S2003" s="49">
        <f ca="1">OFFSET(V!$B$7,D2003,Q2003)*H2003</f>
        <v>6632.77</v>
      </c>
      <c r="T2003" s="49">
        <f ca="1">IF(R2003&gt;0,OFFSET(V!$I$7,D2003,R2003)*IF(R2003=1,H2003-9300,IF(R2003=2,H2003-18000,IF(R2003=3,H2003-45000,0))),0)</f>
        <v>0</v>
      </c>
      <c r="U2003" s="49">
        <f>IF(AND(I2003=1,H2003&gt;20000,H2003&lt;=45000),H2003*V!$G$7,0)+IF(AND(I2003=1,H2003&gt;45000,H2003&lt;=50000),V!$G$7/5000*(50000-H2003)*H2003,0)</f>
        <v>0</v>
      </c>
      <c r="V2003" s="50">
        <f t="shared" ca="1" si="1067"/>
        <v>6632.77</v>
      </c>
      <c r="W2003" s="51">
        <v>0</v>
      </c>
      <c r="X2003" s="51">
        <v>0</v>
      </c>
      <c r="Y2003" s="52">
        <v>6.78</v>
      </c>
      <c r="Z2003" s="52">
        <v>114266.26</v>
      </c>
      <c r="AA2003" s="52">
        <v>176849</v>
      </c>
      <c r="AB2003" s="138">
        <f t="shared" si="1056"/>
        <v>175849</v>
      </c>
      <c r="AC2003" s="52">
        <v>111041.47935495281</v>
      </c>
      <c r="AD2003" s="138">
        <f t="shared" si="1042"/>
        <v>0</v>
      </c>
      <c r="AE2003" s="138">
        <f t="shared" si="1043"/>
        <v>1583</v>
      </c>
      <c r="AF2003" s="138">
        <f t="shared" si="1044"/>
        <v>0</v>
      </c>
      <c r="AG2003" s="138">
        <f t="shared" si="1045"/>
        <v>0</v>
      </c>
      <c r="AH2003" s="29"/>
      <c r="AI2003" s="29"/>
      <c r="AJ2003" s="15"/>
      <c r="AK2003" s="51">
        <f t="shared" ca="1" si="1046"/>
        <v>1260342.0870069156</v>
      </c>
      <c r="AL2003" s="15">
        <f t="shared" ca="1" si="1047"/>
        <v>1296327.8570069156</v>
      </c>
      <c r="AM2003" s="49">
        <f t="shared" ca="1" si="1048"/>
        <v>6942.931004308527</v>
      </c>
      <c r="AN2003" s="49">
        <f t="shared" ca="1" si="1049"/>
        <v>3.1532587389927818</v>
      </c>
      <c r="AO2003" s="15"/>
      <c r="AP2003" s="49">
        <f t="shared" ca="1" si="1050"/>
        <v>64615.525872405342</v>
      </c>
      <c r="AQ2003" s="15">
        <f t="shared" si="1057"/>
        <v>111041.47935495281</v>
      </c>
      <c r="AR2003" s="15">
        <f t="shared" si="1058"/>
        <v>0</v>
      </c>
      <c r="AS2003" s="15"/>
      <c r="AT2003" s="15"/>
      <c r="AU2003" s="51">
        <f t="shared" si="1051"/>
        <v>87924.5</v>
      </c>
      <c r="AV2003" s="51">
        <f t="shared" ca="1" si="1052"/>
        <v>11141.313226860606</v>
      </c>
      <c r="AW2003" s="51">
        <f t="shared" ca="1" si="1059"/>
        <v>0</v>
      </c>
      <c r="AX2003" s="15">
        <f t="shared" ca="1" si="1060"/>
        <v>52639.859744313115</v>
      </c>
      <c r="AY2003" s="51">
        <f t="shared" ca="1" si="1061"/>
        <v>-4777.5045606419162</v>
      </c>
      <c r="AZ2003" s="52">
        <f t="shared" ca="1" si="1053"/>
        <v>0</v>
      </c>
      <c r="BA2003" s="52">
        <f t="shared" ca="1" si="1054"/>
        <v>0</v>
      </c>
      <c r="BB2003" s="52">
        <f t="shared" si="1062"/>
        <v>0</v>
      </c>
      <c r="BC2003" s="39">
        <f t="shared" si="1063"/>
        <v>0</v>
      </c>
      <c r="BD2003" s="51">
        <f t="shared" ca="1" si="1064"/>
        <v>0</v>
      </c>
      <c r="BE2003" s="15">
        <f t="shared" ca="1" si="1065"/>
        <v>158903.83453862401</v>
      </c>
      <c r="BF2003" s="15">
        <v>-21575.040000000001</v>
      </c>
      <c r="BG2003" s="15">
        <f t="shared" ca="1" si="1066"/>
        <v>1440602.7358085872</v>
      </c>
      <c r="BH2003" s="15"/>
      <c r="BI2003" s="15"/>
    </row>
    <row r="2004" spans="1:61" ht="11.25" x14ac:dyDescent="0.2">
      <c r="A2004" s="20">
        <v>70923</v>
      </c>
      <c r="B2004" s="20"/>
      <c r="C2004" s="20">
        <v>1</v>
      </c>
      <c r="D2004" s="20">
        <f t="shared" si="1068"/>
        <v>7</v>
      </c>
      <c r="E2004" s="47">
        <f t="shared" si="1071"/>
        <v>3</v>
      </c>
      <c r="F2004" s="47">
        <f t="shared" si="1072"/>
        <v>73</v>
      </c>
      <c r="G2004" s="21" t="s">
        <v>2084</v>
      </c>
      <c r="H2004" s="29">
        <v>1202</v>
      </c>
      <c r="I2004" s="48"/>
      <c r="J2004" s="29">
        <f t="shared" si="1055"/>
        <v>1937.5522388059701</v>
      </c>
      <c r="K2004" s="125">
        <v>99328.599999999991</v>
      </c>
      <c r="L2004" s="125">
        <v>429223.25</v>
      </c>
      <c r="M2004" s="125">
        <v>0</v>
      </c>
      <c r="N2004" s="126">
        <f t="shared" ref="N2004:N2067" si="1073">K2004*K$2+L2004*L$2+M2004*M$2</f>
        <v>238913.65950000001</v>
      </c>
      <c r="O2004" s="126">
        <f t="shared" ref="O2004:O2067" ca="1" si="1074">OFFSET($O$4,D2004,0)*J2004</f>
        <v>363711.86611813505</v>
      </c>
      <c r="P2004" s="126">
        <f t="shared" ref="P2004:P2067" ca="1" si="1075">ROUND(IF(O2004&gt;N2004,(O2004-N2004)*$P$2,0),0)</f>
        <v>37439</v>
      </c>
      <c r="Q2004" s="49">
        <f t="shared" si="1069"/>
        <v>1</v>
      </c>
      <c r="R2004" s="49">
        <f t="shared" si="1070"/>
        <v>0</v>
      </c>
      <c r="S2004" s="49">
        <f ca="1">OFFSET(V!$B$7,D2004,Q2004)*H2004</f>
        <v>5036.38</v>
      </c>
      <c r="T2004" s="49">
        <f ca="1">IF(R2004&gt;0,OFFSET(V!$I$7,D2004,R2004)*IF(R2004=1,H2004-9300,IF(R2004=2,H2004-18000,IF(R2004=3,H2004-45000,0))),0)</f>
        <v>0</v>
      </c>
      <c r="U2004" s="49">
        <f>IF(AND(I2004=1,H2004&gt;20000,H2004&lt;=45000),H2004*V!$G$7,0)+IF(AND(I2004=1,H2004&gt;45000,H2004&lt;=50000),V!$G$7/5000*(50000-H2004)*H2004,0)</f>
        <v>0</v>
      </c>
      <c r="V2004" s="50">
        <f t="shared" ca="1" si="1067"/>
        <v>5036.38</v>
      </c>
      <c r="W2004" s="51">
        <v>0</v>
      </c>
      <c r="X2004" s="51">
        <v>0</v>
      </c>
      <c r="Y2004" s="52">
        <v>125.97</v>
      </c>
      <c r="Z2004" s="52">
        <v>88850.9</v>
      </c>
      <c r="AA2004" s="52">
        <v>210832</v>
      </c>
      <c r="AB2004" s="138">
        <f t="shared" si="1056"/>
        <v>209832</v>
      </c>
      <c r="AC2004" s="52">
        <v>86343.382359928262</v>
      </c>
      <c r="AD2004" s="138">
        <f t="shared" ref="AD2004:AD2067" si="1076">IF(AND(H2004&lt;=$AD$1,I2004=0),0,1)</f>
        <v>0</v>
      </c>
      <c r="AE2004" s="138">
        <f t="shared" ref="AE2004:AE2067" si="1077">IF(AD2004=0,H2004,0)</f>
        <v>1202</v>
      </c>
      <c r="AF2004" s="138">
        <f t="shared" ref="AF2004:AF2067" si="1078">H2004-AE2004</f>
        <v>0</v>
      </c>
      <c r="AG2004" s="138">
        <f t="shared" ref="AG2004:AG2067" si="1079">J2004*AD2004</f>
        <v>0</v>
      </c>
      <c r="AH2004" s="29"/>
      <c r="AI2004" s="29"/>
      <c r="AJ2004" s="15"/>
      <c r="AK2004" s="51">
        <f t="shared" ref="AK2004:AK2067" ca="1" si="1080">OFFSET($AK$4,D2004,0)/OFFSET($J$4,D2004,0)*J2004</f>
        <v>957000.11912969837</v>
      </c>
      <c r="AL2004" s="15">
        <f t="shared" ref="AL2004:AL2067" ca="1" si="1081">AK2004+P2004+V2004+W2004+X2004</f>
        <v>999475.49912969838</v>
      </c>
      <c r="AM2004" s="49">
        <f t="shared" ref="AM2004:AM2067" ca="1" si="1082">OFFSET($AM$4,D2004,0)/OFFSET($H$4,D2004,0)*H2004</f>
        <v>5271.8907562721733</v>
      </c>
      <c r="AN2004" s="49">
        <f t="shared" ref="AN2004:AN2067" ca="1" si="1083">OFFSET($AN$4,D2004,0)/OFFSET($Y$4,D2004,0)*Y2004</f>
        <v>58.58643117270217</v>
      </c>
      <c r="AO2004" s="15"/>
      <c r="AP2004" s="49">
        <f t="shared" ref="AP2004:AP2067" ca="1" si="1084">OFFSET($AP$4,D2004,0)/OFFSET($Z$4,D2004,0)*Z2004</f>
        <v>50243.594458561078</v>
      </c>
      <c r="AQ2004" s="15">
        <f t="shared" si="1057"/>
        <v>86343.382359928262</v>
      </c>
      <c r="AR2004" s="15">
        <f t="shared" si="1058"/>
        <v>0</v>
      </c>
      <c r="AS2004" s="15"/>
      <c r="AT2004" s="15"/>
      <c r="AU2004" s="51">
        <f t="shared" ref="AU2004:AU2067" si="1085">IF(AD2004=0,AB2004*$AU$4,0)</f>
        <v>104916</v>
      </c>
      <c r="AV2004" s="51">
        <f t="shared" ref="AV2004:AV2067" ca="1" si="1086">OFFSET($AV$4,D2004,0)/OFFSET($AE$4,D2004,0)*AE2004</f>
        <v>8459.7969037817111</v>
      </c>
      <c r="AW2004" s="51">
        <f t="shared" ca="1" si="1059"/>
        <v>0</v>
      </c>
      <c r="AX2004" s="15">
        <f t="shared" ca="1" si="1060"/>
        <v>77276.009002414517</v>
      </c>
      <c r="AY2004" s="51">
        <f t="shared" ca="1" si="1061"/>
        <v>-7013.4397627669541</v>
      </c>
      <c r="AZ2004" s="52">
        <f t="shared" ref="AZ2004:AZ2067" ca="1" si="1087">OFFSET($AT$4,D2004,0)*$AZ$2/OFFSET($AF$4,D2004,0)*AF2004</f>
        <v>0</v>
      </c>
      <c r="BA2004" s="52">
        <f t="shared" ref="BA2004:BA2067" ca="1" si="1088">OFFSET($AT$4,D2004,0)*$BA$2/OFFSET($AG$4,D2004,0)*AG2004</f>
        <v>0</v>
      </c>
      <c r="BB2004" s="52">
        <f t="shared" si="1062"/>
        <v>0</v>
      </c>
      <c r="BC2004" s="39">
        <f t="shared" si="1063"/>
        <v>0</v>
      </c>
      <c r="BD2004" s="51">
        <f t="shared" ca="1" si="1064"/>
        <v>0</v>
      </c>
      <c r="BE2004" s="15">
        <f t="shared" ca="1" si="1065"/>
        <v>156605.95159957581</v>
      </c>
      <c r="BF2004" s="15">
        <v>-16335.2</v>
      </c>
      <c r="BG2004" s="15">
        <f t="shared" ca="1" si="1066"/>
        <v>1145076.7279167192</v>
      </c>
      <c r="BH2004" s="15"/>
      <c r="BI2004" s="15"/>
    </row>
    <row r="2005" spans="1:61" ht="11.25" x14ac:dyDescent="0.2">
      <c r="A2005" s="20">
        <v>70924</v>
      </c>
      <c r="B2005" s="20"/>
      <c r="C2005" s="20">
        <v>1</v>
      </c>
      <c r="D2005" s="20">
        <f t="shared" si="1068"/>
        <v>7</v>
      </c>
      <c r="E2005" s="47">
        <f t="shared" si="1071"/>
        <v>2</v>
      </c>
      <c r="F2005" s="47">
        <f t="shared" si="1072"/>
        <v>72</v>
      </c>
      <c r="G2005" s="21" t="s">
        <v>2085</v>
      </c>
      <c r="H2005" s="29">
        <v>559</v>
      </c>
      <c r="I2005" s="48"/>
      <c r="J2005" s="29">
        <f t="shared" ref="J2005:J2068" si="1089">IF(AND(I2005=1,H2005&lt;=20000),H2005*2,IF(H2005&lt;=10000,H2005*(1+41/67),IF(H2005&lt;=20000,H2005*(1+2/3),IF(H2005&lt;=50000,H2005*(2),H2005*(2+1/3))))+IF(AND(H2005&gt;9000,H2005&lt;=10000),(H2005-9000)*(110/201),0)+IF(AND(H2005&gt;18000,H2005&lt;=20000),(H2005-18000)*(3+1/3),0)+IF(AND(H2005&gt;45000,H2005&lt;=50000),(H2005-45000)*(3+1/3),0))</f>
        <v>901.07462686567169</v>
      </c>
      <c r="K2005" s="125">
        <v>43741.849999999991</v>
      </c>
      <c r="L2005" s="125">
        <v>161099.47</v>
      </c>
      <c r="M2005" s="125">
        <v>0</v>
      </c>
      <c r="N2005" s="126">
        <f t="shared" si="1073"/>
        <v>94322.925300000003</v>
      </c>
      <c r="O2005" s="126">
        <f t="shared" ca="1" si="1074"/>
        <v>169147.19896841724</v>
      </c>
      <c r="P2005" s="126">
        <f t="shared" ca="1" si="1075"/>
        <v>22447</v>
      </c>
      <c r="Q2005" s="49">
        <f t="shared" si="1069"/>
        <v>1</v>
      </c>
      <c r="R2005" s="49">
        <f t="shared" si="1070"/>
        <v>0</v>
      </c>
      <c r="S2005" s="49">
        <f ca="1">OFFSET(V!$B$7,D2005,Q2005)*H2005</f>
        <v>2342.21</v>
      </c>
      <c r="T2005" s="49">
        <f ca="1">IF(R2005&gt;0,OFFSET(V!$I$7,D2005,R2005)*IF(R2005=1,H2005-9300,IF(R2005=2,H2005-18000,IF(R2005=3,H2005-45000,0))),0)</f>
        <v>0</v>
      </c>
      <c r="U2005" s="49">
        <f>IF(AND(I2005=1,H2005&gt;20000,H2005&lt;=45000),H2005*V!$G$7,0)+IF(AND(I2005=1,H2005&gt;45000,H2005&lt;=50000),V!$G$7/5000*(50000-H2005)*H2005,0)</f>
        <v>0</v>
      </c>
      <c r="V2005" s="50">
        <f t="shared" ca="1" si="1067"/>
        <v>2342.21</v>
      </c>
      <c r="W2005" s="51">
        <v>0</v>
      </c>
      <c r="X2005" s="51">
        <v>0</v>
      </c>
      <c r="Y2005" s="52">
        <v>263.68</v>
      </c>
      <c r="Z2005" s="52">
        <v>49769.05</v>
      </c>
      <c r="AA2005" s="52">
        <v>54614</v>
      </c>
      <c r="AB2005" s="138">
        <f t="shared" ref="AB2005:AB2068" si="1090">MAX(AA2005-$AB$3,0)</f>
        <v>53614</v>
      </c>
      <c r="AC2005" s="52">
        <v>48364.486052931243</v>
      </c>
      <c r="AD2005" s="138">
        <f t="shared" si="1076"/>
        <v>0</v>
      </c>
      <c r="AE2005" s="138">
        <f t="shared" si="1077"/>
        <v>559</v>
      </c>
      <c r="AF2005" s="138">
        <f t="shared" si="1078"/>
        <v>0</v>
      </c>
      <c r="AG2005" s="138">
        <f t="shared" si="1079"/>
        <v>0</v>
      </c>
      <c r="AH2005" s="29"/>
      <c r="AI2005" s="29"/>
      <c r="AJ2005" s="15"/>
      <c r="AK2005" s="51">
        <f t="shared" ca="1" si="1080"/>
        <v>445060.78751539224</v>
      </c>
      <c r="AL2005" s="15">
        <f t="shared" ca="1" si="1081"/>
        <v>469849.99751539226</v>
      </c>
      <c r="AM2005" s="49">
        <f t="shared" ca="1" si="1082"/>
        <v>2451.7362169352286</v>
      </c>
      <c r="AN2005" s="49">
        <f t="shared" ca="1" si="1083"/>
        <v>122.63292983740659</v>
      </c>
      <c r="AO2005" s="15"/>
      <c r="AP2005" s="49">
        <f t="shared" ca="1" si="1084"/>
        <v>28143.507435353495</v>
      </c>
      <c r="AQ2005" s="15">
        <f t="shared" ref="AQ2005:AQ2068" si="1091">IF(AD2005=0,AC2005,0)</f>
        <v>48364.486052931243</v>
      </c>
      <c r="AR2005" s="15">
        <f t="shared" ref="AR2005:AR2068" si="1092">AC2005-AQ2005</f>
        <v>0</v>
      </c>
      <c r="AS2005" s="15"/>
      <c r="AT2005" s="15"/>
      <c r="AU2005" s="51">
        <f t="shared" si="1085"/>
        <v>26807</v>
      </c>
      <c r="AV2005" s="51">
        <f t="shared" ca="1" si="1086"/>
        <v>3934.2982272994809</v>
      </c>
      <c r="AW2005" s="51">
        <f t="shared" ref="AW2005:AW2068" ca="1" si="1093">IF(AD2005=0,MAX(0,AC2005*$AW$1-(AP2005+AU2005+AV2005)),0)</f>
        <v>0</v>
      </c>
      <c r="AX2005" s="15">
        <f t="shared" ref="AX2005:AX2068" ca="1" si="1094">IF(AD2005=0,MAX(0,(AP2005+AU2005+AV2005)-AC2005),0)</f>
        <v>10520.31960972173</v>
      </c>
      <c r="AY2005" s="51">
        <f t="shared" ref="AY2005:AY2068" ca="1" si="1095">-OFFSET($AW$4,D2005,0)/OFFSET($AX$4,D2005,0)*AX2005</f>
        <v>-954.80639878198042</v>
      </c>
      <c r="AZ2005" s="52">
        <f t="shared" ca="1" si="1087"/>
        <v>0</v>
      </c>
      <c r="BA2005" s="52">
        <f t="shared" ca="1" si="1088"/>
        <v>0</v>
      </c>
      <c r="BB2005" s="52">
        <f t="shared" ref="BB2005:BB2068" si="1096">IF(AD2005=1,MAX(0,AC2005*$BB$1-(AP2005+AZ2005+BA2005)),0)</f>
        <v>0</v>
      </c>
      <c r="BC2005" s="39">
        <f t="shared" ref="BC2005:BC2068" si="1097">IF(AD2005=1,MAX(0,(AP2005+AZ2005+BA2005)-AC2005),0)</f>
        <v>0</v>
      </c>
      <c r="BD2005" s="51">
        <f t="shared" ref="BD2005:BD2068" ca="1" si="1098">-OFFSET($BB$4,D2005,0)/OFFSET($BC$4,D2005,0)*BC2005</f>
        <v>0</v>
      </c>
      <c r="BE2005" s="15">
        <f t="shared" ref="BE2005:BE2068" ca="1" si="1099">AP2005+AU2005+AV2005+AW2005+AY2005+AZ2005+BA2005+BB2005+BD2005</f>
        <v>57929.999263870995</v>
      </c>
      <c r="BF2005" s="15">
        <v>-7012.83</v>
      </c>
      <c r="BG2005" s="15">
        <f t="shared" ref="BG2005:BG2068" ca="1" si="1100">AL2005+AM2005+AN2005+BE2005+BF2005</f>
        <v>523341.5359260359</v>
      </c>
      <c r="BH2005" s="15"/>
      <c r="BI2005" s="15"/>
    </row>
    <row r="2006" spans="1:61" ht="11.25" x14ac:dyDescent="0.2">
      <c r="A2006" s="20">
        <v>70925</v>
      </c>
      <c r="B2006" s="20"/>
      <c r="C2006" s="20">
        <v>1</v>
      </c>
      <c r="D2006" s="20">
        <f t="shared" si="1068"/>
        <v>7</v>
      </c>
      <c r="E2006" s="47">
        <f t="shared" si="1071"/>
        <v>3</v>
      </c>
      <c r="F2006" s="47">
        <f t="shared" si="1072"/>
        <v>73</v>
      </c>
      <c r="G2006" s="21" t="s">
        <v>2086</v>
      </c>
      <c r="H2006" s="29">
        <v>1436</v>
      </c>
      <c r="I2006" s="48"/>
      <c r="J2006" s="29">
        <f t="shared" si="1089"/>
        <v>2314.7462686567164</v>
      </c>
      <c r="K2006" s="125">
        <v>94972.85</v>
      </c>
      <c r="L2006" s="125">
        <v>204217.05</v>
      </c>
      <c r="M2006" s="125">
        <v>0</v>
      </c>
      <c r="N2006" s="126">
        <f t="shared" si="1073"/>
        <v>148025.10149999999</v>
      </c>
      <c r="O2006" s="126">
        <f t="shared" ca="1" si="1074"/>
        <v>434517.67033747252</v>
      </c>
      <c r="P2006" s="126">
        <f t="shared" ca="1" si="1075"/>
        <v>85948</v>
      </c>
      <c r="Q2006" s="49">
        <f t="shared" si="1069"/>
        <v>1</v>
      </c>
      <c r="R2006" s="49">
        <f t="shared" si="1070"/>
        <v>0</v>
      </c>
      <c r="S2006" s="49">
        <f ca="1">OFFSET(V!$B$7,D2006,Q2006)*H2006</f>
        <v>6016.84</v>
      </c>
      <c r="T2006" s="49">
        <f ca="1">IF(R2006&gt;0,OFFSET(V!$I$7,D2006,R2006)*IF(R2006=1,H2006-9300,IF(R2006=2,H2006-18000,IF(R2006=3,H2006-45000,0))),0)</f>
        <v>0</v>
      </c>
      <c r="U2006" s="49">
        <f>IF(AND(I2006=1,H2006&gt;20000,H2006&lt;=45000),H2006*V!$G$7,0)+IF(AND(I2006=1,H2006&gt;45000,H2006&lt;=50000),V!$G$7/5000*(50000-H2006)*H2006,0)</f>
        <v>0</v>
      </c>
      <c r="V2006" s="50">
        <f t="shared" ca="1" si="1067"/>
        <v>6016.84</v>
      </c>
      <c r="W2006" s="51">
        <v>0</v>
      </c>
      <c r="X2006" s="51">
        <v>0</v>
      </c>
      <c r="Y2006" s="52">
        <v>567.02</v>
      </c>
      <c r="Z2006" s="52">
        <v>81465.67</v>
      </c>
      <c r="AA2006" s="52">
        <v>48472</v>
      </c>
      <c r="AB2006" s="138">
        <f t="shared" si="1090"/>
        <v>47472</v>
      </c>
      <c r="AC2006" s="52">
        <v>79166.575622956414</v>
      </c>
      <c r="AD2006" s="138">
        <f t="shared" si="1076"/>
        <v>0</v>
      </c>
      <c r="AE2006" s="138">
        <f t="shared" si="1077"/>
        <v>1436</v>
      </c>
      <c r="AF2006" s="138">
        <f t="shared" si="1078"/>
        <v>0</v>
      </c>
      <c r="AG2006" s="138">
        <f t="shared" si="1079"/>
        <v>0</v>
      </c>
      <c r="AH2006" s="29"/>
      <c r="AI2006" s="29"/>
      <c r="AJ2006" s="15"/>
      <c r="AK2006" s="51">
        <f t="shared" ca="1" si="1080"/>
        <v>1143304.634833816</v>
      </c>
      <c r="AL2006" s="15">
        <f t="shared" ca="1" si="1081"/>
        <v>1235269.4748338161</v>
      </c>
      <c r="AM2006" s="49">
        <f t="shared" ca="1" si="1082"/>
        <v>6298.1989401055243</v>
      </c>
      <c r="AN2006" s="49">
        <f t="shared" ca="1" si="1083"/>
        <v>263.71102805069131</v>
      </c>
      <c r="AO2006" s="15"/>
      <c r="AP2006" s="49">
        <f t="shared" ca="1" si="1084"/>
        <v>46067.379011073223</v>
      </c>
      <c r="AQ2006" s="15">
        <f t="shared" si="1091"/>
        <v>79166.575622956414</v>
      </c>
      <c r="AR2006" s="15">
        <f t="shared" si="1092"/>
        <v>0</v>
      </c>
      <c r="AS2006" s="15"/>
      <c r="AT2006" s="15"/>
      <c r="AU2006" s="51">
        <f t="shared" si="1085"/>
        <v>23736</v>
      </c>
      <c r="AV2006" s="51">
        <f t="shared" ca="1" si="1086"/>
        <v>10106.712440790796</v>
      </c>
      <c r="AW2006" s="51">
        <f t="shared" ca="1" si="1093"/>
        <v>0</v>
      </c>
      <c r="AX2006" s="15">
        <f t="shared" ca="1" si="1094"/>
        <v>743.51582890760619</v>
      </c>
      <c r="AY2006" s="51">
        <f t="shared" ca="1" si="1095"/>
        <v>-67.48023799397177</v>
      </c>
      <c r="AZ2006" s="52">
        <f t="shared" ca="1" si="1087"/>
        <v>0</v>
      </c>
      <c r="BA2006" s="52">
        <f t="shared" ca="1" si="1088"/>
        <v>0</v>
      </c>
      <c r="BB2006" s="52">
        <f t="shared" si="1096"/>
        <v>0</v>
      </c>
      <c r="BC2006" s="39">
        <f t="shared" si="1097"/>
        <v>0</v>
      </c>
      <c r="BD2006" s="51">
        <f t="shared" ca="1" si="1098"/>
        <v>0</v>
      </c>
      <c r="BE2006" s="15">
        <f t="shared" ca="1" si="1099"/>
        <v>79842.611213870056</v>
      </c>
      <c r="BF2006" s="15">
        <v>-16786.509999999998</v>
      </c>
      <c r="BG2006" s="15">
        <f t="shared" ca="1" si="1100"/>
        <v>1304887.4860158423</v>
      </c>
      <c r="BH2006" s="15"/>
      <c r="BI2006" s="15"/>
    </row>
    <row r="2007" spans="1:61" ht="11.25" x14ac:dyDescent="0.2">
      <c r="A2007" s="20">
        <v>70926</v>
      </c>
      <c r="B2007" s="20"/>
      <c r="C2007" s="20">
        <v>1</v>
      </c>
      <c r="D2007" s="20">
        <f t="shared" si="1068"/>
        <v>7</v>
      </c>
      <c r="E2007" s="47">
        <f t="shared" si="1071"/>
        <v>6</v>
      </c>
      <c r="F2007" s="47">
        <f t="shared" si="1072"/>
        <v>76</v>
      </c>
      <c r="G2007" s="21" t="s">
        <v>2087</v>
      </c>
      <c r="H2007" s="29">
        <v>13162</v>
      </c>
      <c r="I2007" s="48"/>
      <c r="J2007" s="29">
        <f t="shared" si="1089"/>
        <v>21936.666666666664</v>
      </c>
      <c r="K2007" s="125">
        <v>919738.6</v>
      </c>
      <c r="L2007" s="125">
        <v>4943648.96</v>
      </c>
      <c r="M2007" s="125">
        <v>0</v>
      </c>
      <c r="N2007" s="126">
        <f t="shared" si="1073"/>
        <v>2590234.8864000002</v>
      </c>
      <c r="O2007" s="126">
        <f t="shared" ca="1" si="1074"/>
        <v>4117889.474124169</v>
      </c>
      <c r="P2007" s="126">
        <f t="shared" ca="1" si="1075"/>
        <v>458296</v>
      </c>
      <c r="Q2007" s="49">
        <f t="shared" si="1069"/>
        <v>2</v>
      </c>
      <c r="R2007" s="49">
        <f t="shared" si="1070"/>
        <v>0</v>
      </c>
      <c r="S2007" s="49">
        <f ca="1">OFFSET(V!$B$7,D2007,Q2007)*H2007</f>
        <v>1329098.76</v>
      </c>
      <c r="T2007" s="49">
        <f ca="1">IF(R2007&gt;0,OFFSET(V!$I$7,D2007,R2007)*IF(R2007=1,H2007-9300,IF(R2007=2,H2007-18000,IF(R2007=3,H2007-45000,0))),0)</f>
        <v>0</v>
      </c>
      <c r="U2007" s="49">
        <f>IF(AND(I2007=1,H2007&gt;20000,H2007&lt;=45000),H2007*V!$G$7,0)+IF(AND(I2007=1,H2007&gt;45000,H2007&lt;=50000),V!$G$7/5000*(50000-H2007)*H2007,0)</f>
        <v>0</v>
      </c>
      <c r="V2007" s="50">
        <f t="shared" ref="V2007:V2068" ca="1" si="1101">SUM(S2007:U2007)</f>
        <v>1329098.76</v>
      </c>
      <c r="W2007" s="51">
        <v>70823.8</v>
      </c>
      <c r="X2007" s="51">
        <v>0</v>
      </c>
      <c r="Y2007" s="52">
        <v>16272.68</v>
      </c>
      <c r="Z2007" s="52">
        <v>713288.52</v>
      </c>
      <c r="AA2007" s="52">
        <v>33799</v>
      </c>
      <c r="AB2007" s="138">
        <f t="shared" si="1090"/>
        <v>32799</v>
      </c>
      <c r="AC2007" s="52">
        <v>693158.35197288205</v>
      </c>
      <c r="AD2007" s="138">
        <f t="shared" si="1076"/>
        <v>1</v>
      </c>
      <c r="AE2007" s="138">
        <f t="shared" si="1077"/>
        <v>0</v>
      </c>
      <c r="AF2007" s="138">
        <f t="shared" si="1078"/>
        <v>13162</v>
      </c>
      <c r="AG2007" s="138">
        <f t="shared" si="1079"/>
        <v>21936.666666666664</v>
      </c>
      <c r="AH2007" s="29"/>
      <c r="AI2007" s="29"/>
      <c r="AJ2007" s="15"/>
      <c r="AK2007" s="51">
        <f t="shared" ca="1" si="1080"/>
        <v>10835007.280240251</v>
      </c>
      <c r="AL2007" s="15">
        <f t="shared" ca="1" si="1081"/>
        <v>12693225.840240251</v>
      </c>
      <c r="AM2007" s="49">
        <f t="shared" ca="1" si="1082"/>
        <v>57727.642374421252</v>
      </c>
      <c r="AN2007" s="49">
        <f t="shared" ca="1" si="1083"/>
        <v>7568.1372296213949</v>
      </c>
      <c r="AO2007" s="15"/>
      <c r="AP2007" s="49">
        <f t="shared" ca="1" si="1084"/>
        <v>403351.89773910266</v>
      </c>
      <c r="AQ2007" s="15">
        <f t="shared" si="1091"/>
        <v>0</v>
      </c>
      <c r="AR2007" s="15">
        <f t="shared" si="1092"/>
        <v>693158.35197288205</v>
      </c>
      <c r="AS2007" s="15"/>
      <c r="AT2007" s="15"/>
      <c r="AU2007" s="51">
        <f t="shared" si="1085"/>
        <v>0</v>
      </c>
      <c r="AV2007" s="51">
        <f t="shared" ca="1" si="1086"/>
        <v>0</v>
      </c>
      <c r="AW2007" s="51">
        <f t="shared" si="1093"/>
        <v>0</v>
      </c>
      <c r="AX2007" s="15">
        <f t="shared" si="1094"/>
        <v>0</v>
      </c>
      <c r="AY2007" s="51">
        <f t="shared" ca="1" si="1095"/>
        <v>0</v>
      </c>
      <c r="AZ2007" s="52">
        <f t="shared" ca="1" si="1087"/>
        <v>248097.19759336361</v>
      </c>
      <c r="BA2007" s="52">
        <f t="shared" ca="1" si="1088"/>
        <v>200130.74553504415</v>
      </c>
      <c r="BB2007" s="52">
        <f t="shared" ca="1" si="1096"/>
        <v>0</v>
      </c>
      <c r="BC2007" s="39">
        <f t="shared" ca="1" si="1097"/>
        <v>158421.48889462836</v>
      </c>
      <c r="BD2007" s="51">
        <f t="shared" ca="1" si="1098"/>
        <v>0</v>
      </c>
      <c r="BE2007" s="15">
        <f t="shared" ca="1" si="1099"/>
        <v>851579.84086751041</v>
      </c>
      <c r="BF2007" s="15">
        <v>-191308.99</v>
      </c>
      <c r="BG2007" s="15">
        <f t="shared" ca="1" si="1100"/>
        <v>13418792.470711803</v>
      </c>
      <c r="BH2007" s="15"/>
      <c r="BI2007" s="15"/>
    </row>
    <row r="2008" spans="1:61" ht="11.25" x14ac:dyDescent="0.2">
      <c r="A2008" s="20">
        <v>70927</v>
      </c>
      <c r="B2008" s="20"/>
      <c r="C2008" s="20">
        <v>1</v>
      </c>
      <c r="D2008" s="20">
        <f t="shared" ref="D2008:D2071" si="1102">INT(A2008/10000)</f>
        <v>7</v>
      </c>
      <c r="E2008" s="47">
        <f t="shared" si="1071"/>
        <v>3</v>
      </c>
      <c r="F2008" s="47">
        <f t="shared" si="1072"/>
        <v>73</v>
      </c>
      <c r="G2008" s="21" t="s">
        <v>2088</v>
      </c>
      <c r="H2008" s="29">
        <v>1603</v>
      </c>
      <c r="I2008" s="48"/>
      <c r="J2008" s="29">
        <f t="shared" si="1089"/>
        <v>2583.9402985074626</v>
      </c>
      <c r="K2008" s="125">
        <v>132381.65</v>
      </c>
      <c r="L2008" s="125">
        <v>315447.8</v>
      </c>
      <c r="M2008" s="125">
        <v>0</v>
      </c>
      <c r="N2008" s="126">
        <f t="shared" si="1073"/>
        <v>218339.43</v>
      </c>
      <c r="O2008" s="126">
        <f t="shared" ca="1" si="1074"/>
        <v>485050.01779315347</v>
      </c>
      <c r="P2008" s="126">
        <f t="shared" ca="1" si="1075"/>
        <v>80013</v>
      </c>
      <c r="Q2008" s="49">
        <f t="shared" ref="Q2008:Q2071" si="1103">IF(AND(I2008=1,H2008&lt;=20000),3,IF(H2008&lt;=10000,1,IF(H2008&lt;=20000,2,IF(H2008&lt;=50000,3,4))))</f>
        <v>1</v>
      </c>
      <c r="R2008" s="49">
        <f t="shared" ref="R2008:R2071" si="1104">IF(AND(I2008=1,H2008&lt;=45000),0,IF(AND(H2008&gt;9300,H2008&lt;=10000),1,IF(AND(H2008&gt;18000,H2008&lt;=20000),2,IF(AND(H2008&gt;45000,H2008&lt;=50000),3,0))))</f>
        <v>0</v>
      </c>
      <c r="S2008" s="49">
        <f ca="1">OFFSET(V!$B$7,D2008,Q2008)*H2008</f>
        <v>6716.5700000000006</v>
      </c>
      <c r="T2008" s="49">
        <f ca="1">IF(R2008&gt;0,OFFSET(V!$I$7,D2008,R2008)*IF(R2008=1,H2008-9300,IF(R2008=2,H2008-18000,IF(R2008=3,H2008-45000,0))),0)</f>
        <v>0</v>
      </c>
      <c r="U2008" s="49">
        <f>IF(AND(I2008=1,H2008&gt;20000,H2008&lt;=45000),H2008*V!$G$7,0)+IF(AND(I2008=1,H2008&gt;45000,H2008&lt;=50000),V!$G$7/5000*(50000-H2008)*H2008,0)</f>
        <v>0</v>
      </c>
      <c r="V2008" s="50">
        <f t="shared" ca="1" si="1101"/>
        <v>6716.5700000000006</v>
      </c>
      <c r="W2008" s="51">
        <v>0</v>
      </c>
      <c r="X2008" s="51">
        <v>0</v>
      </c>
      <c r="Y2008" s="52">
        <v>644.51</v>
      </c>
      <c r="Z2008" s="52">
        <v>221556.07</v>
      </c>
      <c r="AA2008" s="52">
        <v>283610</v>
      </c>
      <c r="AB2008" s="138">
        <f t="shared" si="1090"/>
        <v>282610</v>
      </c>
      <c r="AC2008" s="52">
        <v>215303.39553311261</v>
      </c>
      <c r="AD2008" s="138">
        <f t="shared" si="1076"/>
        <v>0</v>
      </c>
      <c r="AE2008" s="138">
        <f t="shared" si="1077"/>
        <v>1603</v>
      </c>
      <c r="AF2008" s="138">
        <f t="shared" si="1078"/>
        <v>0</v>
      </c>
      <c r="AG2008" s="138">
        <f t="shared" si="1079"/>
        <v>0</v>
      </c>
      <c r="AH2008" s="29"/>
      <c r="AI2008" s="29"/>
      <c r="AJ2008" s="15"/>
      <c r="AK2008" s="51">
        <f t="shared" ca="1" si="1080"/>
        <v>1276265.5498876094</v>
      </c>
      <c r="AL2008" s="15">
        <f t="shared" ca="1" si="1081"/>
        <v>1362995.1198876095</v>
      </c>
      <c r="AM2008" s="49">
        <f t="shared" ca="1" si="1082"/>
        <v>7030.6496524994118</v>
      </c>
      <c r="AN2008" s="49">
        <f t="shared" ca="1" si="1083"/>
        <v>299.75026399236543</v>
      </c>
      <c r="AO2008" s="15"/>
      <c r="AP2008" s="49">
        <f t="shared" ca="1" si="1084"/>
        <v>125285.99407448401</v>
      </c>
      <c r="AQ2008" s="15">
        <f t="shared" si="1091"/>
        <v>215303.39553311261</v>
      </c>
      <c r="AR2008" s="15">
        <f t="shared" si="1092"/>
        <v>0</v>
      </c>
      <c r="AS2008" s="15"/>
      <c r="AT2008" s="15"/>
      <c r="AU2008" s="51">
        <f t="shared" si="1085"/>
        <v>141305</v>
      </c>
      <c r="AV2008" s="51">
        <f t="shared" ca="1" si="1086"/>
        <v>11282.075238570784</v>
      </c>
      <c r="AW2008" s="51">
        <f t="shared" ca="1" si="1093"/>
        <v>0</v>
      </c>
      <c r="AX2008" s="15">
        <f t="shared" ca="1" si="1094"/>
        <v>62569.673779942183</v>
      </c>
      <c r="AY2008" s="51">
        <f t="shared" ca="1" si="1095"/>
        <v>-5678.7176731382706</v>
      </c>
      <c r="AZ2008" s="52">
        <f t="shared" ca="1" si="1087"/>
        <v>0</v>
      </c>
      <c r="BA2008" s="52">
        <f t="shared" ca="1" si="1088"/>
        <v>0</v>
      </c>
      <c r="BB2008" s="52">
        <f t="shared" si="1096"/>
        <v>0</v>
      </c>
      <c r="BC2008" s="39">
        <f t="shared" si="1097"/>
        <v>0</v>
      </c>
      <c r="BD2008" s="51">
        <f t="shared" ca="1" si="1098"/>
        <v>0</v>
      </c>
      <c r="BE2008" s="15">
        <f t="shared" ca="1" si="1099"/>
        <v>272194.35163991654</v>
      </c>
      <c r="BF2008" s="15">
        <v>-20939.78</v>
      </c>
      <c r="BG2008" s="15">
        <f t="shared" ca="1" si="1100"/>
        <v>1621580.0914440181</v>
      </c>
      <c r="BH2008" s="15"/>
      <c r="BI2008" s="15"/>
    </row>
    <row r="2009" spans="1:61" ht="11.25" x14ac:dyDescent="0.2">
      <c r="A2009" s="20">
        <v>70928</v>
      </c>
      <c r="B2009" s="20"/>
      <c r="C2009" s="20">
        <v>1</v>
      </c>
      <c r="D2009" s="20">
        <f t="shared" si="1102"/>
        <v>7</v>
      </c>
      <c r="E2009" s="47">
        <f t="shared" si="1071"/>
        <v>3</v>
      </c>
      <c r="F2009" s="47">
        <f t="shared" si="1072"/>
        <v>73</v>
      </c>
      <c r="G2009" s="21" t="s">
        <v>2089</v>
      </c>
      <c r="H2009" s="29">
        <v>1918</v>
      </c>
      <c r="I2009" s="48"/>
      <c r="J2009" s="29">
        <f t="shared" si="1089"/>
        <v>3091.7014925373132</v>
      </c>
      <c r="K2009" s="125">
        <v>161344.59999999998</v>
      </c>
      <c r="L2009" s="125">
        <v>1019740.7</v>
      </c>
      <c r="M2009" s="125">
        <v>0</v>
      </c>
      <c r="N2009" s="126">
        <f t="shared" si="1073"/>
        <v>513866.98499999999</v>
      </c>
      <c r="O2009" s="126">
        <f t="shared" ca="1" si="1074"/>
        <v>580365.52347303077</v>
      </c>
      <c r="P2009" s="126">
        <f t="shared" ca="1" si="1075"/>
        <v>19950</v>
      </c>
      <c r="Q2009" s="49">
        <f t="shared" si="1103"/>
        <v>1</v>
      </c>
      <c r="R2009" s="49">
        <f t="shared" si="1104"/>
        <v>0</v>
      </c>
      <c r="S2009" s="49">
        <f ca="1">OFFSET(V!$B$7,D2009,Q2009)*H2009</f>
        <v>8036.420000000001</v>
      </c>
      <c r="T2009" s="49">
        <f ca="1">IF(R2009&gt;0,OFFSET(V!$I$7,D2009,R2009)*IF(R2009=1,H2009-9300,IF(R2009=2,H2009-18000,IF(R2009=3,H2009-45000,0))),0)</f>
        <v>0</v>
      </c>
      <c r="U2009" s="49">
        <f>IF(AND(I2009=1,H2009&gt;20000,H2009&lt;=45000),H2009*V!$G$7,0)+IF(AND(I2009=1,H2009&gt;45000,H2009&lt;=50000),V!$G$7/5000*(50000-H2009)*H2009,0)</f>
        <v>0</v>
      </c>
      <c r="V2009" s="50">
        <f t="shared" ca="1" si="1101"/>
        <v>8036.420000000001</v>
      </c>
      <c r="W2009" s="51">
        <v>0</v>
      </c>
      <c r="X2009" s="51">
        <v>0</v>
      </c>
      <c r="Y2009" s="52">
        <v>0</v>
      </c>
      <c r="Z2009" s="52">
        <v>108383.54</v>
      </c>
      <c r="AA2009" s="52">
        <v>80060</v>
      </c>
      <c r="AB2009" s="138">
        <f t="shared" si="1090"/>
        <v>79060</v>
      </c>
      <c r="AC2009" s="52">
        <v>105324.77932967004</v>
      </c>
      <c r="AD2009" s="138">
        <f t="shared" si="1076"/>
        <v>0</v>
      </c>
      <c r="AE2009" s="138">
        <f t="shared" si="1077"/>
        <v>1918</v>
      </c>
      <c r="AF2009" s="138">
        <f t="shared" si="1078"/>
        <v>0</v>
      </c>
      <c r="AG2009" s="138">
        <f t="shared" si="1079"/>
        <v>0</v>
      </c>
      <c r="AH2009" s="29"/>
      <c r="AI2009" s="29"/>
      <c r="AJ2009" s="15"/>
      <c r="AK2009" s="51">
        <f t="shared" ca="1" si="1080"/>
        <v>1527060.0902585371</v>
      </c>
      <c r="AL2009" s="15">
        <f t="shared" ca="1" si="1081"/>
        <v>1555046.510258537</v>
      </c>
      <c r="AM2009" s="49">
        <f t="shared" ca="1" si="1082"/>
        <v>8412.2183615058475</v>
      </c>
      <c r="AN2009" s="49">
        <f t="shared" ca="1" si="1083"/>
        <v>0</v>
      </c>
      <c r="AO2009" s="15"/>
      <c r="AP2009" s="49">
        <f t="shared" ca="1" si="1084"/>
        <v>61288.95295087876</v>
      </c>
      <c r="AQ2009" s="15">
        <f t="shared" si="1091"/>
        <v>105324.77932967004</v>
      </c>
      <c r="AR2009" s="15">
        <f t="shared" si="1092"/>
        <v>0</v>
      </c>
      <c r="AS2009" s="15"/>
      <c r="AT2009" s="15"/>
      <c r="AU2009" s="51">
        <f t="shared" si="1085"/>
        <v>39530</v>
      </c>
      <c r="AV2009" s="51">
        <f t="shared" ca="1" si="1086"/>
        <v>13499.076923006091</v>
      </c>
      <c r="AW2009" s="51">
        <f t="shared" ca="1" si="1093"/>
        <v>0</v>
      </c>
      <c r="AX2009" s="15">
        <f t="shared" ca="1" si="1094"/>
        <v>8993.2505442148249</v>
      </c>
      <c r="AY2009" s="51">
        <f t="shared" ca="1" si="1095"/>
        <v>-816.21219544802113</v>
      </c>
      <c r="AZ2009" s="52">
        <f t="shared" ca="1" si="1087"/>
        <v>0</v>
      </c>
      <c r="BA2009" s="52">
        <f t="shared" ca="1" si="1088"/>
        <v>0</v>
      </c>
      <c r="BB2009" s="52">
        <f t="shared" si="1096"/>
        <v>0</v>
      </c>
      <c r="BC2009" s="39">
        <f t="shared" si="1097"/>
        <v>0</v>
      </c>
      <c r="BD2009" s="51">
        <f t="shared" ca="1" si="1098"/>
        <v>0</v>
      </c>
      <c r="BE2009" s="15">
        <f t="shared" ca="1" si="1099"/>
        <v>113501.81767843684</v>
      </c>
      <c r="BF2009" s="15">
        <v>-26185.09</v>
      </c>
      <c r="BG2009" s="15">
        <f t="shared" ca="1" si="1100"/>
        <v>1650775.4562984796</v>
      </c>
      <c r="BH2009" s="15"/>
      <c r="BI2009" s="15"/>
    </row>
    <row r="2010" spans="1:61" ht="11.25" x14ac:dyDescent="0.2">
      <c r="A2010" s="20">
        <v>70929</v>
      </c>
      <c r="B2010" s="20"/>
      <c r="C2010" s="20">
        <v>1</v>
      </c>
      <c r="D2010" s="20">
        <f t="shared" si="1102"/>
        <v>7</v>
      </c>
      <c r="E2010" s="47">
        <f t="shared" si="1071"/>
        <v>1</v>
      </c>
      <c r="F2010" s="47">
        <f t="shared" si="1072"/>
        <v>71</v>
      </c>
      <c r="G2010" s="21" t="s">
        <v>2090</v>
      </c>
      <c r="H2010" s="29">
        <v>290</v>
      </c>
      <c r="I2010" s="48"/>
      <c r="J2010" s="29">
        <f t="shared" si="1089"/>
        <v>467.46268656716416</v>
      </c>
      <c r="K2010" s="125">
        <v>34165.100000000006</v>
      </c>
      <c r="L2010" s="125">
        <v>27287.08</v>
      </c>
      <c r="M2010" s="125">
        <v>0</v>
      </c>
      <c r="N2010" s="126">
        <f t="shared" si="1073"/>
        <v>35240.833200000008</v>
      </c>
      <c r="O2010" s="126">
        <f t="shared" ca="1" si="1074"/>
        <v>87750.783006871192</v>
      </c>
      <c r="P2010" s="126">
        <f t="shared" ca="1" si="1075"/>
        <v>15753</v>
      </c>
      <c r="Q2010" s="49">
        <f t="shared" si="1103"/>
        <v>1</v>
      </c>
      <c r="R2010" s="49">
        <f t="shared" si="1104"/>
        <v>0</v>
      </c>
      <c r="S2010" s="49">
        <f ca="1">OFFSET(V!$B$7,D2010,Q2010)*H2010</f>
        <v>1215.1000000000001</v>
      </c>
      <c r="T2010" s="49">
        <f ca="1">IF(R2010&gt;0,OFFSET(V!$I$7,D2010,R2010)*IF(R2010=1,H2010-9300,IF(R2010=2,H2010-18000,IF(R2010=3,H2010-45000,0))),0)</f>
        <v>0</v>
      </c>
      <c r="U2010" s="49">
        <f>IF(AND(I2010=1,H2010&gt;20000,H2010&lt;=45000),H2010*V!$G$7,0)+IF(AND(I2010=1,H2010&gt;45000,H2010&lt;=50000),V!$G$7/5000*(50000-H2010)*H2010,0)</f>
        <v>0</v>
      </c>
      <c r="V2010" s="50">
        <f t="shared" ca="1" si="1101"/>
        <v>1215.1000000000001</v>
      </c>
      <c r="W2010" s="51">
        <v>0</v>
      </c>
      <c r="X2010" s="51">
        <v>0</v>
      </c>
      <c r="Y2010" s="52">
        <v>0</v>
      </c>
      <c r="Z2010" s="52">
        <v>23113.45</v>
      </c>
      <c r="AA2010" s="52">
        <v>14601</v>
      </c>
      <c r="AB2010" s="138">
        <f t="shared" si="1090"/>
        <v>13601</v>
      </c>
      <c r="AC2010" s="52">
        <v>22461.1506580922</v>
      </c>
      <c r="AD2010" s="138">
        <f t="shared" si="1076"/>
        <v>0</v>
      </c>
      <c r="AE2010" s="138">
        <f t="shared" si="1077"/>
        <v>290</v>
      </c>
      <c r="AF2010" s="138">
        <f t="shared" si="1078"/>
        <v>0</v>
      </c>
      <c r="AG2010" s="138">
        <f t="shared" si="1079"/>
        <v>0</v>
      </c>
      <c r="AH2010" s="29"/>
      <c r="AI2010" s="29"/>
      <c r="AJ2010" s="15"/>
      <c r="AK2010" s="51">
        <f t="shared" ca="1" si="1080"/>
        <v>230890.21177006033</v>
      </c>
      <c r="AL2010" s="15">
        <f t="shared" ca="1" si="1081"/>
        <v>247858.31177006033</v>
      </c>
      <c r="AM2010" s="49">
        <f t="shared" ca="1" si="1082"/>
        <v>1271.9203987678288</v>
      </c>
      <c r="AN2010" s="49">
        <f t="shared" ca="1" si="1083"/>
        <v>0</v>
      </c>
      <c r="AO2010" s="15"/>
      <c r="AP2010" s="49">
        <f t="shared" ca="1" si="1084"/>
        <v>13070.242488688677</v>
      </c>
      <c r="AQ2010" s="15">
        <f t="shared" si="1091"/>
        <v>22461.1506580922</v>
      </c>
      <c r="AR2010" s="15">
        <f t="shared" si="1092"/>
        <v>0</v>
      </c>
      <c r="AS2010" s="15"/>
      <c r="AT2010" s="15"/>
      <c r="AU2010" s="51">
        <f t="shared" si="1085"/>
        <v>6800.5</v>
      </c>
      <c r="AV2010" s="51">
        <f t="shared" ca="1" si="1086"/>
        <v>2041.049169797584</v>
      </c>
      <c r="AW2010" s="51">
        <f t="shared" ca="1" si="1093"/>
        <v>0</v>
      </c>
      <c r="AX2010" s="15">
        <f t="shared" ca="1" si="1094"/>
        <v>0</v>
      </c>
      <c r="AY2010" s="51">
        <f t="shared" ca="1" si="1095"/>
        <v>0</v>
      </c>
      <c r="AZ2010" s="52">
        <f t="shared" ca="1" si="1087"/>
        <v>0</v>
      </c>
      <c r="BA2010" s="52">
        <f t="shared" ca="1" si="1088"/>
        <v>0</v>
      </c>
      <c r="BB2010" s="52">
        <f t="shared" si="1096"/>
        <v>0</v>
      </c>
      <c r="BC2010" s="39">
        <f t="shared" si="1097"/>
        <v>0</v>
      </c>
      <c r="BD2010" s="51">
        <f t="shared" ca="1" si="1098"/>
        <v>0</v>
      </c>
      <c r="BE2010" s="15">
        <f t="shared" ca="1" si="1099"/>
        <v>21911.791658486261</v>
      </c>
      <c r="BF2010" s="15">
        <v>-3653.75</v>
      </c>
      <c r="BG2010" s="15">
        <f t="shared" ca="1" si="1100"/>
        <v>267388.27382731444</v>
      </c>
      <c r="BH2010" s="15"/>
      <c r="BI2010" s="15"/>
    </row>
    <row r="2011" spans="1:61" ht="11.25" x14ac:dyDescent="0.2">
      <c r="A2011" s="20">
        <v>70930</v>
      </c>
      <c r="B2011" s="20"/>
      <c r="C2011" s="20">
        <v>1</v>
      </c>
      <c r="D2011" s="20">
        <f t="shared" si="1102"/>
        <v>7</v>
      </c>
      <c r="E2011" s="47">
        <f t="shared" si="1071"/>
        <v>2</v>
      </c>
      <c r="F2011" s="47">
        <f t="shared" si="1072"/>
        <v>72</v>
      </c>
      <c r="G2011" s="21" t="s">
        <v>2091</v>
      </c>
      <c r="H2011" s="29">
        <v>824</v>
      </c>
      <c r="I2011" s="48"/>
      <c r="J2011" s="29">
        <f t="shared" si="1089"/>
        <v>1328.2388059701493</v>
      </c>
      <c r="K2011" s="125">
        <v>85146.450000000012</v>
      </c>
      <c r="L2011" s="125">
        <v>638985.61</v>
      </c>
      <c r="M2011" s="125">
        <v>0</v>
      </c>
      <c r="N2011" s="126">
        <f t="shared" si="1073"/>
        <v>310509.83189999999</v>
      </c>
      <c r="O2011" s="126">
        <f t="shared" ca="1" si="1074"/>
        <v>249333.2593022823</v>
      </c>
      <c r="P2011" s="126">
        <f t="shared" ca="1" si="1075"/>
        <v>0</v>
      </c>
      <c r="Q2011" s="49">
        <f t="shared" si="1103"/>
        <v>1</v>
      </c>
      <c r="R2011" s="49">
        <f t="shared" si="1104"/>
        <v>0</v>
      </c>
      <c r="S2011" s="49">
        <f ca="1">OFFSET(V!$B$7,D2011,Q2011)*H2011</f>
        <v>3452.5600000000004</v>
      </c>
      <c r="T2011" s="49">
        <f ca="1">IF(R2011&gt;0,OFFSET(V!$I$7,D2011,R2011)*IF(R2011=1,H2011-9300,IF(R2011=2,H2011-18000,IF(R2011=3,H2011-45000,0))),0)</f>
        <v>0</v>
      </c>
      <c r="U2011" s="49">
        <f>IF(AND(I2011=1,H2011&gt;20000,H2011&lt;=45000),H2011*V!$G$7,0)+IF(AND(I2011=1,H2011&gt;45000,H2011&lt;=50000),V!$G$7/5000*(50000-H2011)*H2011,0)</f>
        <v>0</v>
      </c>
      <c r="V2011" s="50">
        <f t="shared" ca="1" si="1101"/>
        <v>3452.5600000000004</v>
      </c>
      <c r="W2011" s="51">
        <v>0</v>
      </c>
      <c r="X2011" s="51">
        <v>0</v>
      </c>
      <c r="Y2011" s="52">
        <v>943.29</v>
      </c>
      <c r="Z2011" s="52">
        <v>77577.38</v>
      </c>
      <c r="AA2011" s="52">
        <v>54585</v>
      </c>
      <c r="AB2011" s="138">
        <f t="shared" si="1090"/>
        <v>53585</v>
      </c>
      <c r="AC2011" s="52">
        <v>75388.019522834918</v>
      </c>
      <c r="AD2011" s="138">
        <f t="shared" si="1076"/>
        <v>0</v>
      </c>
      <c r="AE2011" s="138">
        <f t="shared" si="1077"/>
        <v>824</v>
      </c>
      <c r="AF2011" s="138">
        <f t="shared" si="1078"/>
        <v>0</v>
      </c>
      <c r="AG2011" s="138">
        <f t="shared" si="1079"/>
        <v>0</v>
      </c>
      <c r="AH2011" s="29"/>
      <c r="AI2011" s="29"/>
      <c r="AJ2011" s="15"/>
      <c r="AK2011" s="51">
        <f t="shared" ca="1" si="1080"/>
        <v>656046.67068458535</v>
      </c>
      <c r="AL2011" s="15">
        <f t="shared" ca="1" si="1081"/>
        <v>659499.2306845854</v>
      </c>
      <c r="AM2011" s="49">
        <f t="shared" ca="1" si="1082"/>
        <v>3614.0083054644515</v>
      </c>
      <c r="AN2011" s="49">
        <f t="shared" ca="1" si="1083"/>
        <v>438.70758641659302</v>
      </c>
      <c r="AO2011" s="15"/>
      <c r="AP2011" s="49">
        <f t="shared" ca="1" si="1084"/>
        <v>43868.620575342371</v>
      </c>
      <c r="AQ2011" s="15">
        <f t="shared" si="1091"/>
        <v>75388.019522834918</v>
      </c>
      <c r="AR2011" s="15">
        <f t="shared" si="1092"/>
        <v>0</v>
      </c>
      <c r="AS2011" s="15"/>
      <c r="AT2011" s="15"/>
      <c r="AU2011" s="51">
        <f t="shared" si="1085"/>
        <v>26792.5</v>
      </c>
      <c r="AV2011" s="51">
        <f t="shared" ca="1" si="1086"/>
        <v>5799.3948824593426</v>
      </c>
      <c r="AW2011" s="51">
        <f t="shared" ca="1" si="1093"/>
        <v>0</v>
      </c>
      <c r="AX2011" s="15">
        <f t="shared" ca="1" si="1094"/>
        <v>1072.4959349667915</v>
      </c>
      <c r="AY2011" s="51">
        <f t="shared" ca="1" si="1095"/>
        <v>-97.337915516146708</v>
      </c>
      <c r="AZ2011" s="52">
        <f t="shared" ca="1" si="1087"/>
        <v>0</v>
      </c>
      <c r="BA2011" s="52">
        <f t="shared" ca="1" si="1088"/>
        <v>0</v>
      </c>
      <c r="BB2011" s="52">
        <f t="shared" si="1096"/>
        <v>0</v>
      </c>
      <c r="BC2011" s="39">
        <f t="shared" si="1097"/>
        <v>0</v>
      </c>
      <c r="BD2011" s="51">
        <f t="shared" ca="1" si="1098"/>
        <v>0</v>
      </c>
      <c r="BE2011" s="15">
        <f t="shared" ca="1" si="1099"/>
        <v>76363.177542285557</v>
      </c>
      <c r="BF2011" s="15">
        <v>-12715.86</v>
      </c>
      <c r="BG2011" s="15">
        <f t="shared" ca="1" si="1100"/>
        <v>727199.26411875198</v>
      </c>
      <c r="BH2011" s="15"/>
      <c r="BI2011" s="15"/>
    </row>
    <row r="2012" spans="1:61" ht="11.25" x14ac:dyDescent="0.2">
      <c r="A2012" s="20">
        <v>70931</v>
      </c>
      <c r="B2012" s="20"/>
      <c r="C2012" s="20">
        <v>1</v>
      </c>
      <c r="D2012" s="20">
        <f t="shared" si="1102"/>
        <v>7</v>
      </c>
      <c r="E2012" s="47">
        <f t="shared" si="1071"/>
        <v>3</v>
      </c>
      <c r="F2012" s="47">
        <f t="shared" si="1072"/>
        <v>73</v>
      </c>
      <c r="G2012" s="21" t="s">
        <v>2092</v>
      </c>
      <c r="H2012" s="29">
        <v>1838</v>
      </c>
      <c r="I2012" s="48"/>
      <c r="J2012" s="29">
        <f t="shared" si="1089"/>
        <v>2962.7462686567164</v>
      </c>
      <c r="K2012" s="125">
        <v>152897.95000000001</v>
      </c>
      <c r="L2012" s="125">
        <v>321565.2</v>
      </c>
      <c r="M2012" s="125">
        <v>0</v>
      </c>
      <c r="N2012" s="126">
        <f t="shared" si="1073"/>
        <v>235496.95200000002</v>
      </c>
      <c r="O2012" s="126">
        <f t="shared" ca="1" si="1074"/>
        <v>556158.41091941122</v>
      </c>
      <c r="P2012" s="126">
        <f t="shared" ca="1" si="1075"/>
        <v>96198</v>
      </c>
      <c r="Q2012" s="49">
        <f t="shared" si="1103"/>
        <v>1</v>
      </c>
      <c r="R2012" s="49">
        <f t="shared" si="1104"/>
        <v>0</v>
      </c>
      <c r="S2012" s="49">
        <f ca="1">OFFSET(V!$B$7,D2012,Q2012)*H2012</f>
        <v>7701.2200000000012</v>
      </c>
      <c r="T2012" s="49">
        <f ca="1">IF(R2012&gt;0,OFFSET(V!$I$7,D2012,R2012)*IF(R2012=1,H2012-9300,IF(R2012=2,H2012-18000,IF(R2012=3,H2012-45000,0))),0)</f>
        <v>0</v>
      </c>
      <c r="U2012" s="49">
        <f>IF(AND(I2012=1,H2012&gt;20000,H2012&lt;=45000),H2012*V!$G$7,0)+IF(AND(I2012=1,H2012&gt;45000,H2012&lt;=50000),V!$G$7/5000*(50000-H2012)*H2012,0)</f>
        <v>0</v>
      </c>
      <c r="V2012" s="50">
        <f t="shared" ca="1" si="1101"/>
        <v>7701.2200000000012</v>
      </c>
      <c r="W2012" s="51">
        <v>0</v>
      </c>
      <c r="X2012" s="51">
        <v>0</v>
      </c>
      <c r="Y2012" s="52">
        <v>114.34</v>
      </c>
      <c r="Z2012" s="52">
        <v>115164.86</v>
      </c>
      <c r="AA2012" s="52">
        <v>204635</v>
      </c>
      <c r="AB2012" s="138">
        <f t="shared" si="1090"/>
        <v>203635</v>
      </c>
      <c r="AC2012" s="52">
        <v>111914.71939403663</v>
      </c>
      <c r="AD2012" s="138">
        <f t="shared" si="1076"/>
        <v>0</v>
      </c>
      <c r="AE2012" s="138">
        <f t="shared" si="1077"/>
        <v>1838</v>
      </c>
      <c r="AF2012" s="138">
        <f t="shared" si="1078"/>
        <v>0</v>
      </c>
      <c r="AG2012" s="138">
        <f t="shared" si="1079"/>
        <v>0</v>
      </c>
      <c r="AH2012" s="29"/>
      <c r="AI2012" s="29"/>
      <c r="AJ2012" s="15"/>
      <c r="AK2012" s="51">
        <f t="shared" ca="1" si="1080"/>
        <v>1463366.2387357617</v>
      </c>
      <c r="AL2012" s="15">
        <f t="shared" ca="1" si="1081"/>
        <v>1567265.4587357617</v>
      </c>
      <c r="AM2012" s="49">
        <f t="shared" ca="1" si="1082"/>
        <v>8061.3437687423075</v>
      </c>
      <c r="AN2012" s="49">
        <f t="shared" ca="1" si="1083"/>
        <v>53.177522745786824</v>
      </c>
      <c r="AO2012" s="15"/>
      <c r="AP2012" s="49">
        <f t="shared" ca="1" si="1084"/>
        <v>65123.66809696878</v>
      </c>
      <c r="AQ2012" s="15">
        <f t="shared" si="1091"/>
        <v>111914.71939403663</v>
      </c>
      <c r="AR2012" s="15">
        <f t="shared" si="1092"/>
        <v>0</v>
      </c>
      <c r="AS2012" s="15"/>
      <c r="AT2012" s="15"/>
      <c r="AU2012" s="51">
        <f t="shared" si="1085"/>
        <v>101817.5</v>
      </c>
      <c r="AV2012" s="51">
        <f t="shared" ca="1" si="1086"/>
        <v>12936.028876165377</v>
      </c>
      <c r="AW2012" s="51">
        <f t="shared" ca="1" si="1093"/>
        <v>0</v>
      </c>
      <c r="AX2012" s="15">
        <f t="shared" ca="1" si="1094"/>
        <v>67962.477579097525</v>
      </c>
      <c r="AY2012" s="51">
        <f t="shared" ca="1" si="1095"/>
        <v>-6168.1594169091604</v>
      </c>
      <c r="AZ2012" s="52">
        <f t="shared" ca="1" si="1087"/>
        <v>0</v>
      </c>
      <c r="BA2012" s="52">
        <f t="shared" ca="1" si="1088"/>
        <v>0</v>
      </c>
      <c r="BB2012" s="52">
        <f t="shared" si="1096"/>
        <v>0</v>
      </c>
      <c r="BC2012" s="39">
        <f t="shared" si="1097"/>
        <v>0</v>
      </c>
      <c r="BD2012" s="51">
        <f t="shared" ca="1" si="1098"/>
        <v>0</v>
      </c>
      <c r="BE2012" s="15">
        <f t="shared" ca="1" si="1099"/>
        <v>173709.037556225</v>
      </c>
      <c r="BF2012" s="15">
        <v>-22727.9</v>
      </c>
      <c r="BG2012" s="15">
        <f t="shared" ca="1" si="1100"/>
        <v>1726361.1175834748</v>
      </c>
      <c r="BH2012" s="15"/>
      <c r="BI2012" s="15"/>
    </row>
    <row r="2013" spans="1:61" ht="11.25" x14ac:dyDescent="0.2">
      <c r="A2013" s="20">
        <v>70932</v>
      </c>
      <c r="B2013" s="20"/>
      <c r="C2013" s="20">
        <v>1</v>
      </c>
      <c r="D2013" s="20">
        <f t="shared" si="1102"/>
        <v>7</v>
      </c>
      <c r="E2013" s="47">
        <f t="shared" si="1071"/>
        <v>2</v>
      </c>
      <c r="F2013" s="47">
        <f t="shared" si="1072"/>
        <v>72</v>
      </c>
      <c r="G2013" s="21" t="s">
        <v>2093</v>
      </c>
      <c r="H2013" s="29">
        <v>835</v>
      </c>
      <c r="I2013" s="48"/>
      <c r="J2013" s="29">
        <f t="shared" si="1089"/>
        <v>1345.9701492537313</v>
      </c>
      <c r="K2013" s="125">
        <v>42302.1</v>
      </c>
      <c r="L2013" s="125">
        <v>36627.96</v>
      </c>
      <c r="M2013" s="125">
        <v>0</v>
      </c>
      <c r="N2013" s="126">
        <f t="shared" si="1073"/>
        <v>44742.416400000002</v>
      </c>
      <c r="O2013" s="126">
        <f t="shared" ca="1" si="1074"/>
        <v>252661.73727840497</v>
      </c>
      <c r="P2013" s="126">
        <f t="shared" ca="1" si="1075"/>
        <v>62376</v>
      </c>
      <c r="Q2013" s="49">
        <f t="shared" si="1103"/>
        <v>1</v>
      </c>
      <c r="R2013" s="49">
        <f t="shared" si="1104"/>
        <v>0</v>
      </c>
      <c r="S2013" s="49">
        <f ca="1">OFFSET(V!$B$7,D2013,Q2013)*H2013</f>
        <v>3498.6500000000005</v>
      </c>
      <c r="T2013" s="49">
        <f ca="1">IF(R2013&gt;0,OFFSET(V!$I$7,D2013,R2013)*IF(R2013=1,H2013-9300,IF(R2013=2,H2013-18000,IF(R2013=3,H2013-45000,0))),0)</f>
        <v>0</v>
      </c>
      <c r="U2013" s="49">
        <f>IF(AND(I2013=1,H2013&gt;20000,H2013&lt;=45000),H2013*V!$G$7,0)+IF(AND(I2013=1,H2013&gt;45000,H2013&lt;=50000),V!$G$7/5000*(50000-H2013)*H2013,0)</f>
        <v>0</v>
      </c>
      <c r="V2013" s="50">
        <f t="shared" ca="1" si="1101"/>
        <v>3498.6500000000005</v>
      </c>
      <c r="W2013" s="51">
        <v>0</v>
      </c>
      <c r="X2013" s="51">
        <v>0</v>
      </c>
      <c r="Y2013" s="52">
        <v>0</v>
      </c>
      <c r="Z2013" s="52">
        <v>19836.7</v>
      </c>
      <c r="AA2013" s="52">
        <v>61861</v>
      </c>
      <c r="AB2013" s="138">
        <f t="shared" si="1090"/>
        <v>60861</v>
      </c>
      <c r="AC2013" s="52">
        <v>19276.87589950343</v>
      </c>
      <c r="AD2013" s="138">
        <f t="shared" si="1076"/>
        <v>0</v>
      </c>
      <c r="AE2013" s="138">
        <f t="shared" si="1077"/>
        <v>835</v>
      </c>
      <c r="AF2013" s="138">
        <f t="shared" si="1078"/>
        <v>0</v>
      </c>
      <c r="AG2013" s="138">
        <f t="shared" si="1079"/>
        <v>0</v>
      </c>
      <c r="AH2013" s="29"/>
      <c r="AI2013" s="29"/>
      <c r="AJ2013" s="15"/>
      <c r="AK2013" s="51">
        <f t="shared" ca="1" si="1080"/>
        <v>664804.57526896684</v>
      </c>
      <c r="AL2013" s="15">
        <f t="shared" ca="1" si="1081"/>
        <v>730679.22526896687</v>
      </c>
      <c r="AM2013" s="49">
        <f t="shared" ca="1" si="1082"/>
        <v>3662.2535619694381</v>
      </c>
      <c r="AN2013" s="49">
        <f t="shared" ca="1" si="1083"/>
        <v>0</v>
      </c>
      <c r="AO2013" s="15"/>
      <c r="AP2013" s="49">
        <f t="shared" ca="1" si="1084"/>
        <v>11217.29898285936</v>
      </c>
      <c r="AQ2013" s="15">
        <f t="shared" si="1091"/>
        <v>19276.87589950343</v>
      </c>
      <c r="AR2013" s="15">
        <f t="shared" si="1092"/>
        <v>0</v>
      </c>
      <c r="AS2013" s="15"/>
      <c r="AT2013" s="15"/>
      <c r="AU2013" s="51">
        <f t="shared" si="1085"/>
        <v>30430.5</v>
      </c>
      <c r="AV2013" s="51">
        <f t="shared" ca="1" si="1086"/>
        <v>5876.8139888999403</v>
      </c>
      <c r="AW2013" s="51">
        <f t="shared" ca="1" si="1093"/>
        <v>0</v>
      </c>
      <c r="AX2013" s="15">
        <f t="shared" ca="1" si="1094"/>
        <v>28247.73707225587</v>
      </c>
      <c r="AY2013" s="51">
        <f t="shared" ca="1" si="1095"/>
        <v>-2563.7167983734171</v>
      </c>
      <c r="AZ2013" s="52">
        <f t="shared" ca="1" si="1087"/>
        <v>0</v>
      </c>
      <c r="BA2013" s="52">
        <f t="shared" ca="1" si="1088"/>
        <v>0</v>
      </c>
      <c r="BB2013" s="52">
        <f t="shared" si="1096"/>
        <v>0</v>
      </c>
      <c r="BC2013" s="39">
        <f t="shared" si="1097"/>
        <v>0</v>
      </c>
      <c r="BD2013" s="51">
        <f t="shared" ca="1" si="1098"/>
        <v>0</v>
      </c>
      <c r="BE2013" s="15">
        <f t="shared" ca="1" si="1099"/>
        <v>44960.896173385881</v>
      </c>
      <c r="BF2013" s="15">
        <v>-9700.7000000000007</v>
      </c>
      <c r="BG2013" s="15">
        <f t="shared" ca="1" si="1100"/>
        <v>769601.6750043222</v>
      </c>
      <c r="BH2013" s="15"/>
      <c r="BI2013" s="15"/>
    </row>
    <row r="2014" spans="1:61" ht="11.25" x14ac:dyDescent="0.2">
      <c r="A2014" s="20">
        <v>70933</v>
      </c>
      <c r="B2014" s="20"/>
      <c r="C2014" s="20">
        <v>1</v>
      </c>
      <c r="D2014" s="20">
        <f t="shared" si="1102"/>
        <v>7</v>
      </c>
      <c r="E2014" s="47">
        <f t="shared" si="1071"/>
        <v>3</v>
      </c>
      <c r="F2014" s="47">
        <f t="shared" si="1072"/>
        <v>73</v>
      </c>
      <c r="G2014" s="21" t="s">
        <v>2094</v>
      </c>
      <c r="H2014" s="29">
        <v>2092</v>
      </c>
      <c r="I2014" s="48"/>
      <c r="J2014" s="29">
        <f t="shared" si="1089"/>
        <v>3372.1791044776119</v>
      </c>
      <c r="K2014" s="125">
        <v>143669.35</v>
      </c>
      <c r="L2014" s="125">
        <v>621118.78</v>
      </c>
      <c r="M2014" s="125">
        <v>0</v>
      </c>
      <c r="N2014" s="126">
        <f t="shared" si="1073"/>
        <v>345678.25620000006</v>
      </c>
      <c r="O2014" s="126">
        <f t="shared" ca="1" si="1074"/>
        <v>633015.99327715358</v>
      </c>
      <c r="P2014" s="126">
        <f t="shared" ca="1" si="1075"/>
        <v>86201</v>
      </c>
      <c r="Q2014" s="49">
        <f t="shared" si="1103"/>
        <v>1</v>
      </c>
      <c r="R2014" s="49">
        <f t="shared" si="1104"/>
        <v>0</v>
      </c>
      <c r="S2014" s="49">
        <f ca="1">OFFSET(V!$B$7,D2014,Q2014)*H2014</f>
        <v>8765.4800000000014</v>
      </c>
      <c r="T2014" s="49">
        <f ca="1">IF(R2014&gt;0,OFFSET(V!$I$7,D2014,R2014)*IF(R2014=1,H2014-9300,IF(R2014=2,H2014-18000,IF(R2014=3,H2014-45000,0))),0)</f>
        <v>0</v>
      </c>
      <c r="U2014" s="49">
        <f>IF(AND(I2014=1,H2014&gt;20000,H2014&lt;=45000),H2014*V!$G$7,0)+IF(AND(I2014=1,H2014&gt;45000,H2014&lt;=50000),V!$G$7/5000*(50000-H2014)*H2014,0)</f>
        <v>0</v>
      </c>
      <c r="V2014" s="50">
        <f t="shared" ca="1" si="1101"/>
        <v>8765.4800000000014</v>
      </c>
      <c r="W2014" s="51">
        <v>0</v>
      </c>
      <c r="X2014" s="51">
        <v>0</v>
      </c>
      <c r="Y2014" s="52">
        <v>0</v>
      </c>
      <c r="Z2014" s="52">
        <v>40509.440000000002</v>
      </c>
      <c r="AA2014" s="52">
        <v>5066</v>
      </c>
      <c r="AB2014" s="138">
        <f t="shared" si="1090"/>
        <v>4066</v>
      </c>
      <c r="AC2014" s="52">
        <v>39366.197383555744</v>
      </c>
      <c r="AD2014" s="138">
        <f t="shared" si="1076"/>
        <v>0</v>
      </c>
      <c r="AE2014" s="138">
        <f t="shared" si="1077"/>
        <v>2092</v>
      </c>
      <c r="AF2014" s="138">
        <f t="shared" si="1078"/>
        <v>0</v>
      </c>
      <c r="AG2014" s="138">
        <f t="shared" si="1079"/>
        <v>0</v>
      </c>
      <c r="AH2014" s="29"/>
      <c r="AI2014" s="29"/>
      <c r="AJ2014" s="15"/>
      <c r="AK2014" s="51">
        <f t="shared" ca="1" si="1080"/>
        <v>1665594.2173205733</v>
      </c>
      <c r="AL2014" s="15">
        <f t="shared" ca="1" si="1081"/>
        <v>1760560.6973205733</v>
      </c>
      <c r="AM2014" s="49">
        <f t="shared" ca="1" si="1082"/>
        <v>9175.3706007665442</v>
      </c>
      <c r="AN2014" s="49">
        <f t="shared" ca="1" si="1083"/>
        <v>0</v>
      </c>
      <c r="AO2014" s="15"/>
      <c r="AP2014" s="49">
        <f t="shared" ca="1" si="1084"/>
        <v>22907.363629444528</v>
      </c>
      <c r="AQ2014" s="15">
        <f t="shared" si="1091"/>
        <v>39366.197383555744</v>
      </c>
      <c r="AR2014" s="15">
        <f t="shared" si="1092"/>
        <v>0</v>
      </c>
      <c r="AS2014" s="15"/>
      <c r="AT2014" s="15"/>
      <c r="AU2014" s="51">
        <f t="shared" si="1085"/>
        <v>2033</v>
      </c>
      <c r="AV2014" s="51">
        <f t="shared" ca="1" si="1086"/>
        <v>14723.706424884642</v>
      </c>
      <c r="AW2014" s="51">
        <f t="shared" ca="1" si="1093"/>
        <v>0</v>
      </c>
      <c r="AX2014" s="15">
        <f t="shared" ca="1" si="1094"/>
        <v>297.87267077342403</v>
      </c>
      <c r="AY2014" s="51">
        <f t="shared" ca="1" si="1095"/>
        <v>-27.034419354895086</v>
      </c>
      <c r="AZ2014" s="52">
        <f t="shared" ca="1" si="1087"/>
        <v>0</v>
      </c>
      <c r="BA2014" s="52">
        <f t="shared" ca="1" si="1088"/>
        <v>0</v>
      </c>
      <c r="BB2014" s="52">
        <f t="shared" si="1096"/>
        <v>0</v>
      </c>
      <c r="BC2014" s="39">
        <f t="shared" si="1097"/>
        <v>0</v>
      </c>
      <c r="BD2014" s="51">
        <f t="shared" ca="1" si="1098"/>
        <v>0</v>
      </c>
      <c r="BE2014" s="15">
        <f t="shared" ca="1" si="1099"/>
        <v>39637.035634974272</v>
      </c>
      <c r="BF2014" s="15">
        <v>-25764.67</v>
      </c>
      <c r="BG2014" s="15">
        <f t="shared" ca="1" si="1100"/>
        <v>1783608.4335563141</v>
      </c>
      <c r="BH2014" s="15"/>
      <c r="BI2014" s="15"/>
    </row>
    <row r="2015" spans="1:61" ht="11.25" x14ac:dyDescent="0.2">
      <c r="A2015" s="20">
        <v>70934</v>
      </c>
      <c r="B2015" s="20"/>
      <c r="C2015" s="20">
        <v>1</v>
      </c>
      <c r="D2015" s="20">
        <f t="shared" si="1102"/>
        <v>7</v>
      </c>
      <c r="E2015" s="47">
        <f t="shared" si="1071"/>
        <v>3</v>
      </c>
      <c r="F2015" s="47">
        <f t="shared" si="1072"/>
        <v>73</v>
      </c>
      <c r="G2015" s="21" t="s">
        <v>2095</v>
      </c>
      <c r="H2015" s="29">
        <v>1913</v>
      </c>
      <c r="I2015" s="48"/>
      <c r="J2015" s="29">
        <f t="shared" si="1089"/>
        <v>3083.6417910447763</v>
      </c>
      <c r="K2015" s="125">
        <v>238038.39999999999</v>
      </c>
      <c r="L2015" s="125">
        <v>977449.63</v>
      </c>
      <c r="M2015" s="125">
        <v>0</v>
      </c>
      <c r="N2015" s="126">
        <f t="shared" si="1073"/>
        <v>552593.0037</v>
      </c>
      <c r="O2015" s="126">
        <f t="shared" ca="1" si="1074"/>
        <v>578852.57893842959</v>
      </c>
      <c r="P2015" s="126">
        <f t="shared" ca="1" si="1075"/>
        <v>7878</v>
      </c>
      <c r="Q2015" s="49">
        <f t="shared" si="1103"/>
        <v>1</v>
      </c>
      <c r="R2015" s="49">
        <f t="shared" si="1104"/>
        <v>0</v>
      </c>
      <c r="S2015" s="49">
        <f ca="1">OFFSET(V!$B$7,D2015,Q2015)*H2015</f>
        <v>8015.4700000000012</v>
      </c>
      <c r="T2015" s="49">
        <f ca="1">IF(R2015&gt;0,OFFSET(V!$I$7,D2015,R2015)*IF(R2015=1,H2015-9300,IF(R2015=2,H2015-18000,IF(R2015=3,H2015-45000,0))),0)</f>
        <v>0</v>
      </c>
      <c r="U2015" s="49">
        <f>IF(AND(I2015=1,H2015&gt;20000,H2015&lt;=45000),H2015*V!$G$7,0)+IF(AND(I2015=1,H2015&gt;45000,H2015&lt;=50000),V!$G$7/5000*(50000-H2015)*H2015,0)</f>
        <v>0</v>
      </c>
      <c r="V2015" s="50">
        <f t="shared" ca="1" si="1101"/>
        <v>8015.4700000000012</v>
      </c>
      <c r="W2015" s="51">
        <v>0</v>
      </c>
      <c r="X2015" s="51">
        <v>0</v>
      </c>
      <c r="Y2015" s="52">
        <v>0</v>
      </c>
      <c r="Z2015" s="52">
        <v>786121.67</v>
      </c>
      <c r="AA2015" s="52">
        <v>938625</v>
      </c>
      <c r="AB2015" s="138">
        <f t="shared" si="1090"/>
        <v>937625</v>
      </c>
      <c r="AC2015" s="52">
        <v>763936.03142157663</v>
      </c>
      <c r="AD2015" s="138">
        <f t="shared" si="1076"/>
        <v>0</v>
      </c>
      <c r="AE2015" s="138">
        <f t="shared" si="1077"/>
        <v>1913</v>
      </c>
      <c r="AF2015" s="138">
        <f t="shared" si="1078"/>
        <v>0</v>
      </c>
      <c r="AG2015" s="138">
        <f t="shared" si="1079"/>
        <v>0</v>
      </c>
      <c r="AH2015" s="29"/>
      <c r="AI2015" s="29"/>
      <c r="AJ2015" s="15"/>
      <c r="AK2015" s="51">
        <f t="shared" ca="1" si="1080"/>
        <v>1523079.2245383637</v>
      </c>
      <c r="AL2015" s="15">
        <f t="shared" ca="1" si="1081"/>
        <v>1538972.6945383637</v>
      </c>
      <c r="AM2015" s="49">
        <f t="shared" ca="1" si="1082"/>
        <v>8390.2886994581258</v>
      </c>
      <c r="AN2015" s="49">
        <f t="shared" ca="1" si="1083"/>
        <v>0</v>
      </c>
      <c r="AO2015" s="15"/>
      <c r="AP2015" s="49">
        <f t="shared" ca="1" si="1084"/>
        <v>444537.74112098792</v>
      </c>
      <c r="AQ2015" s="15">
        <f t="shared" si="1091"/>
        <v>763936.03142157663</v>
      </c>
      <c r="AR2015" s="15">
        <f t="shared" si="1092"/>
        <v>0</v>
      </c>
      <c r="AS2015" s="15"/>
      <c r="AT2015" s="15"/>
      <c r="AU2015" s="51">
        <f t="shared" si="1085"/>
        <v>468812.5</v>
      </c>
      <c r="AV2015" s="51">
        <f t="shared" ca="1" si="1086"/>
        <v>13463.886420078547</v>
      </c>
      <c r="AW2015" s="51">
        <f t="shared" ca="1" si="1093"/>
        <v>0</v>
      </c>
      <c r="AX2015" s="15">
        <f t="shared" ca="1" si="1094"/>
        <v>162878.09611948987</v>
      </c>
      <c r="AY2015" s="51">
        <f t="shared" ca="1" si="1095"/>
        <v>-14782.540280677738</v>
      </c>
      <c r="AZ2015" s="52">
        <f t="shared" ca="1" si="1087"/>
        <v>0</v>
      </c>
      <c r="BA2015" s="52">
        <f t="shared" ca="1" si="1088"/>
        <v>0</v>
      </c>
      <c r="BB2015" s="52">
        <f t="shared" si="1096"/>
        <v>0</v>
      </c>
      <c r="BC2015" s="39">
        <f t="shared" si="1097"/>
        <v>0</v>
      </c>
      <c r="BD2015" s="51">
        <f t="shared" ca="1" si="1098"/>
        <v>0</v>
      </c>
      <c r="BE2015" s="15">
        <f t="shared" ca="1" si="1099"/>
        <v>912031.58726038877</v>
      </c>
      <c r="BF2015" s="15">
        <v>-31530.16</v>
      </c>
      <c r="BG2015" s="15">
        <f t="shared" ca="1" si="1100"/>
        <v>2427864.4104982102</v>
      </c>
      <c r="BH2015" s="15"/>
      <c r="BI2015" s="15"/>
    </row>
    <row r="2016" spans="1:61" ht="11.25" x14ac:dyDescent="0.2">
      <c r="A2016" s="20">
        <v>70935</v>
      </c>
      <c r="B2016" s="20"/>
      <c r="C2016" s="20">
        <v>1</v>
      </c>
      <c r="D2016" s="20">
        <f t="shared" si="1102"/>
        <v>7</v>
      </c>
      <c r="E2016" s="47">
        <f t="shared" si="1071"/>
        <v>3</v>
      </c>
      <c r="F2016" s="47">
        <f t="shared" si="1072"/>
        <v>73</v>
      </c>
      <c r="G2016" s="21" t="s">
        <v>2096</v>
      </c>
      <c r="H2016" s="29">
        <v>1666</v>
      </c>
      <c r="I2016" s="48"/>
      <c r="J2016" s="29">
        <f t="shared" si="1089"/>
        <v>2685.4925373134329</v>
      </c>
      <c r="K2016" s="125">
        <v>126622.9</v>
      </c>
      <c r="L2016" s="125">
        <v>311985.61</v>
      </c>
      <c r="M2016" s="125">
        <v>0</v>
      </c>
      <c r="N2016" s="126">
        <f t="shared" si="1073"/>
        <v>212842.87589999998</v>
      </c>
      <c r="O2016" s="126">
        <f t="shared" ca="1" si="1074"/>
        <v>504113.11892912898</v>
      </c>
      <c r="P2016" s="126">
        <f t="shared" ca="1" si="1075"/>
        <v>87381</v>
      </c>
      <c r="Q2016" s="49">
        <f t="shared" si="1103"/>
        <v>1</v>
      </c>
      <c r="R2016" s="49">
        <f t="shared" si="1104"/>
        <v>0</v>
      </c>
      <c r="S2016" s="49">
        <f ca="1">OFFSET(V!$B$7,D2016,Q2016)*H2016</f>
        <v>6980.5400000000009</v>
      </c>
      <c r="T2016" s="49">
        <f ca="1">IF(R2016&gt;0,OFFSET(V!$I$7,D2016,R2016)*IF(R2016=1,H2016-9300,IF(R2016=2,H2016-18000,IF(R2016=3,H2016-45000,0))),0)</f>
        <v>0</v>
      </c>
      <c r="U2016" s="49">
        <f>IF(AND(I2016=1,H2016&gt;20000,H2016&lt;=45000),H2016*V!$G$7,0)+IF(AND(I2016=1,H2016&gt;45000,H2016&lt;=50000),V!$G$7/5000*(50000-H2016)*H2016,0)</f>
        <v>0</v>
      </c>
      <c r="V2016" s="50">
        <f t="shared" ca="1" si="1101"/>
        <v>6980.5400000000009</v>
      </c>
      <c r="W2016" s="51">
        <v>0</v>
      </c>
      <c r="X2016" s="51">
        <v>0</v>
      </c>
      <c r="Y2016" s="52">
        <v>422.96</v>
      </c>
      <c r="Z2016" s="52">
        <v>98885.63</v>
      </c>
      <c r="AA2016" s="52">
        <v>187008</v>
      </c>
      <c r="AB2016" s="138">
        <f t="shared" si="1090"/>
        <v>186008</v>
      </c>
      <c r="AC2016" s="52">
        <v>96094.915875836872</v>
      </c>
      <c r="AD2016" s="138">
        <f t="shared" si="1076"/>
        <v>0</v>
      </c>
      <c r="AE2016" s="138">
        <f t="shared" si="1077"/>
        <v>1666</v>
      </c>
      <c r="AF2016" s="138">
        <f t="shared" si="1078"/>
        <v>0</v>
      </c>
      <c r="AG2016" s="138">
        <f t="shared" si="1079"/>
        <v>0</v>
      </c>
      <c r="AH2016" s="29"/>
      <c r="AI2016" s="29"/>
      <c r="AJ2016" s="15"/>
      <c r="AK2016" s="51">
        <f t="shared" ca="1" si="1080"/>
        <v>1326424.4579617949</v>
      </c>
      <c r="AL2016" s="15">
        <f t="shared" ca="1" si="1081"/>
        <v>1420785.997961795</v>
      </c>
      <c r="AM2016" s="49">
        <f t="shared" ca="1" si="1082"/>
        <v>7306.9633943006993</v>
      </c>
      <c r="AN2016" s="49">
        <f t="shared" ca="1" si="1083"/>
        <v>196.71125608324289</v>
      </c>
      <c r="AO2016" s="15"/>
      <c r="AP2016" s="49">
        <f t="shared" ca="1" si="1084"/>
        <v>55918.054758019578</v>
      </c>
      <c r="AQ2016" s="15">
        <f t="shared" si="1091"/>
        <v>96094.915875836872</v>
      </c>
      <c r="AR2016" s="15">
        <f t="shared" si="1092"/>
        <v>0</v>
      </c>
      <c r="AS2016" s="15"/>
      <c r="AT2016" s="15"/>
      <c r="AU2016" s="51">
        <f t="shared" si="1085"/>
        <v>93004</v>
      </c>
      <c r="AV2016" s="51">
        <f t="shared" ca="1" si="1086"/>
        <v>11725.475575457845</v>
      </c>
      <c r="AW2016" s="51">
        <f t="shared" ca="1" si="1093"/>
        <v>0</v>
      </c>
      <c r="AX2016" s="15">
        <f t="shared" ca="1" si="1094"/>
        <v>64552.61445764055</v>
      </c>
      <c r="AY2016" s="51">
        <f t="shared" ca="1" si="1095"/>
        <v>-5858.6860122866237</v>
      </c>
      <c r="AZ2016" s="52">
        <f t="shared" ca="1" si="1087"/>
        <v>0</v>
      </c>
      <c r="BA2016" s="52">
        <f t="shared" ca="1" si="1088"/>
        <v>0</v>
      </c>
      <c r="BB2016" s="52">
        <f t="shared" si="1096"/>
        <v>0</v>
      </c>
      <c r="BC2016" s="39">
        <f t="shared" si="1097"/>
        <v>0</v>
      </c>
      <c r="BD2016" s="51">
        <f t="shared" ca="1" si="1098"/>
        <v>0</v>
      </c>
      <c r="BE2016" s="15">
        <f t="shared" ca="1" si="1099"/>
        <v>154788.84432119079</v>
      </c>
      <c r="BF2016" s="15">
        <v>-20730.2</v>
      </c>
      <c r="BG2016" s="15">
        <f t="shared" ca="1" si="1100"/>
        <v>1562348.31693337</v>
      </c>
      <c r="BH2016" s="15"/>
      <c r="BI2016" s="15"/>
    </row>
    <row r="2017" spans="1:61" ht="11.25" x14ac:dyDescent="0.2">
      <c r="A2017" s="20">
        <v>70936</v>
      </c>
      <c r="B2017" s="20"/>
      <c r="C2017" s="20">
        <v>1</v>
      </c>
      <c r="D2017" s="20">
        <f t="shared" si="1102"/>
        <v>7</v>
      </c>
      <c r="E2017" s="47">
        <f t="shared" si="1071"/>
        <v>4</v>
      </c>
      <c r="F2017" s="47">
        <f t="shared" si="1072"/>
        <v>74</v>
      </c>
      <c r="G2017" s="21" t="s">
        <v>2097</v>
      </c>
      <c r="H2017" s="29">
        <v>4744</v>
      </c>
      <c r="I2017" s="48"/>
      <c r="J2017" s="29">
        <f t="shared" si="1089"/>
        <v>7647.0447761194027</v>
      </c>
      <c r="K2017" s="125">
        <v>376716.35000000003</v>
      </c>
      <c r="L2017" s="125">
        <v>1602980.55</v>
      </c>
      <c r="M2017" s="125">
        <v>0</v>
      </c>
      <c r="N2017" s="126">
        <f t="shared" si="1073"/>
        <v>896398.18650000007</v>
      </c>
      <c r="O2017" s="126">
        <f t="shared" ca="1" si="1074"/>
        <v>1435481.7744296445</v>
      </c>
      <c r="P2017" s="126">
        <f t="shared" ca="1" si="1075"/>
        <v>161725</v>
      </c>
      <c r="Q2017" s="49">
        <f t="shared" si="1103"/>
        <v>1</v>
      </c>
      <c r="R2017" s="49">
        <f t="shared" si="1104"/>
        <v>0</v>
      </c>
      <c r="S2017" s="49">
        <f ca="1">OFFSET(V!$B$7,D2017,Q2017)*H2017</f>
        <v>19877.36</v>
      </c>
      <c r="T2017" s="49">
        <f ca="1">IF(R2017&gt;0,OFFSET(V!$I$7,D2017,R2017)*IF(R2017=1,H2017-9300,IF(R2017=2,H2017-18000,IF(R2017=3,H2017-45000,0))),0)</f>
        <v>0</v>
      </c>
      <c r="U2017" s="49">
        <f>IF(AND(I2017=1,H2017&gt;20000,H2017&lt;=45000),H2017*V!$G$7,0)+IF(AND(I2017=1,H2017&gt;45000,H2017&lt;=50000),V!$G$7/5000*(50000-H2017)*H2017,0)</f>
        <v>0</v>
      </c>
      <c r="V2017" s="50">
        <f t="shared" ca="1" si="1101"/>
        <v>19877.36</v>
      </c>
      <c r="W2017" s="51">
        <v>20941.88</v>
      </c>
      <c r="X2017" s="51">
        <v>0</v>
      </c>
      <c r="Y2017" s="52">
        <v>841.09</v>
      </c>
      <c r="Z2017" s="52">
        <v>274000.93</v>
      </c>
      <c r="AA2017" s="52">
        <v>53331</v>
      </c>
      <c r="AB2017" s="138">
        <f t="shared" si="1090"/>
        <v>52331</v>
      </c>
      <c r="AC2017" s="52">
        <v>266268.17585377232</v>
      </c>
      <c r="AD2017" s="138">
        <f t="shared" si="1076"/>
        <v>0</v>
      </c>
      <c r="AE2017" s="138">
        <f t="shared" si="1077"/>
        <v>4744</v>
      </c>
      <c r="AF2017" s="138">
        <f t="shared" si="1078"/>
        <v>0</v>
      </c>
      <c r="AG2017" s="138">
        <f t="shared" si="1079"/>
        <v>0</v>
      </c>
      <c r="AH2017" s="29"/>
      <c r="AI2017" s="29"/>
      <c r="AJ2017" s="15"/>
      <c r="AK2017" s="51">
        <f t="shared" ca="1" si="1080"/>
        <v>3777045.3953005732</v>
      </c>
      <c r="AL2017" s="15">
        <f t="shared" ca="1" si="1081"/>
        <v>3979589.635300573</v>
      </c>
      <c r="AM2017" s="49">
        <f t="shared" ca="1" si="1082"/>
        <v>20806.863350877862</v>
      </c>
      <c r="AN2017" s="49">
        <f t="shared" ca="1" si="1083"/>
        <v>391.17616412676091</v>
      </c>
      <c r="AO2017" s="15"/>
      <c r="AP2017" s="49">
        <f t="shared" ca="1" si="1084"/>
        <v>154942.62419613739</v>
      </c>
      <c r="AQ2017" s="15">
        <f t="shared" si="1091"/>
        <v>266268.17585377232</v>
      </c>
      <c r="AR2017" s="15">
        <f t="shared" si="1092"/>
        <v>0</v>
      </c>
      <c r="AS2017" s="15"/>
      <c r="AT2017" s="15"/>
      <c r="AU2017" s="51">
        <f t="shared" si="1085"/>
        <v>26165.5</v>
      </c>
      <c r="AV2017" s="51">
        <f t="shared" ca="1" si="1086"/>
        <v>33388.749177654274</v>
      </c>
      <c r="AW2017" s="51">
        <f t="shared" ca="1" si="1093"/>
        <v>25144.484894603404</v>
      </c>
      <c r="AX2017" s="15">
        <f t="shared" ca="1" si="1094"/>
        <v>0</v>
      </c>
      <c r="AY2017" s="51">
        <f t="shared" ca="1" si="1095"/>
        <v>0</v>
      </c>
      <c r="AZ2017" s="52">
        <f t="shared" ca="1" si="1087"/>
        <v>0</v>
      </c>
      <c r="BA2017" s="52">
        <f t="shared" ca="1" si="1088"/>
        <v>0</v>
      </c>
      <c r="BB2017" s="52">
        <f t="shared" si="1096"/>
        <v>0</v>
      </c>
      <c r="BC2017" s="39">
        <f t="shared" si="1097"/>
        <v>0</v>
      </c>
      <c r="BD2017" s="51">
        <f t="shared" ca="1" si="1098"/>
        <v>0</v>
      </c>
      <c r="BE2017" s="15">
        <f t="shared" ca="1" si="1099"/>
        <v>239641.35826839507</v>
      </c>
      <c r="BF2017" s="15">
        <v>-60707.39</v>
      </c>
      <c r="BG2017" s="15">
        <f t="shared" ca="1" si="1100"/>
        <v>4179721.6430839733</v>
      </c>
      <c r="BH2017" s="15"/>
      <c r="BI2017" s="15"/>
    </row>
    <row r="2018" spans="1:61" ht="11.25" x14ac:dyDescent="0.2">
      <c r="A2018" s="20">
        <v>70937</v>
      </c>
      <c r="B2018" s="20"/>
      <c r="C2018" s="20">
        <v>1</v>
      </c>
      <c r="D2018" s="20">
        <f t="shared" si="1102"/>
        <v>7</v>
      </c>
      <c r="E2018" s="47">
        <f t="shared" si="1071"/>
        <v>3</v>
      </c>
      <c r="F2018" s="47">
        <f t="shared" si="1072"/>
        <v>73</v>
      </c>
      <c r="G2018" s="21" t="s">
        <v>2098</v>
      </c>
      <c r="H2018" s="29">
        <v>1493</v>
      </c>
      <c r="I2018" s="48"/>
      <c r="J2018" s="29">
        <f t="shared" si="1089"/>
        <v>2406.6268656716416</v>
      </c>
      <c r="K2018" s="125">
        <v>115627.4</v>
      </c>
      <c r="L2018" s="125">
        <v>304400.56</v>
      </c>
      <c r="M2018" s="125">
        <v>0</v>
      </c>
      <c r="N2018" s="126">
        <f t="shared" si="1073"/>
        <v>201967.94639999999</v>
      </c>
      <c r="O2018" s="126">
        <f t="shared" ca="1" si="1074"/>
        <v>451765.23803192645</v>
      </c>
      <c r="P2018" s="126">
        <f t="shared" ca="1" si="1075"/>
        <v>74939</v>
      </c>
      <c r="Q2018" s="49">
        <f t="shared" si="1103"/>
        <v>1</v>
      </c>
      <c r="R2018" s="49">
        <f t="shared" si="1104"/>
        <v>0</v>
      </c>
      <c r="S2018" s="49">
        <f ca="1">OFFSET(V!$B$7,D2018,Q2018)*H2018</f>
        <v>6255.670000000001</v>
      </c>
      <c r="T2018" s="49">
        <f ca="1">IF(R2018&gt;0,OFFSET(V!$I$7,D2018,R2018)*IF(R2018=1,H2018-9300,IF(R2018=2,H2018-18000,IF(R2018=3,H2018-45000,0))),0)</f>
        <v>0</v>
      </c>
      <c r="U2018" s="49">
        <f>IF(AND(I2018=1,H2018&gt;20000,H2018&lt;=45000),H2018*V!$G$7,0)+IF(AND(I2018=1,H2018&gt;45000,H2018&lt;=50000),V!$G$7/5000*(50000-H2018)*H2018,0)</f>
        <v>0</v>
      </c>
      <c r="V2018" s="50">
        <f t="shared" ca="1" si="1101"/>
        <v>6255.670000000001</v>
      </c>
      <c r="W2018" s="51">
        <v>0</v>
      </c>
      <c r="X2018" s="51">
        <v>0</v>
      </c>
      <c r="Y2018" s="52">
        <v>0</v>
      </c>
      <c r="Z2018" s="52">
        <v>104732.89</v>
      </c>
      <c r="AA2018" s="52">
        <v>41368</v>
      </c>
      <c r="AB2018" s="138">
        <f t="shared" si="1090"/>
        <v>40368</v>
      </c>
      <c r="AC2018" s="52">
        <v>101777.1566402851</v>
      </c>
      <c r="AD2018" s="138">
        <f t="shared" si="1076"/>
        <v>0</v>
      </c>
      <c r="AE2018" s="138">
        <f t="shared" si="1077"/>
        <v>1493</v>
      </c>
      <c r="AF2018" s="138">
        <f t="shared" si="1078"/>
        <v>0</v>
      </c>
      <c r="AG2018" s="138">
        <f t="shared" si="1079"/>
        <v>0</v>
      </c>
      <c r="AH2018" s="29"/>
      <c r="AI2018" s="29"/>
      <c r="AJ2018" s="15"/>
      <c r="AK2018" s="51">
        <f t="shared" ca="1" si="1080"/>
        <v>1188686.5040437933</v>
      </c>
      <c r="AL2018" s="15">
        <f t="shared" ca="1" si="1081"/>
        <v>1269881.1740437932</v>
      </c>
      <c r="AM2018" s="49">
        <f t="shared" ca="1" si="1082"/>
        <v>6548.1970874495464</v>
      </c>
      <c r="AN2018" s="49">
        <f t="shared" ca="1" si="1083"/>
        <v>0</v>
      </c>
      <c r="AO2018" s="15"/>
      <c r="AP2018" s="49">
        <f t="shared" ca="1" si="1084"/>
        <v>59224.575683905146</v>
      </c>
      <c r="AQ2018" s="15">
        <f t="shared" si="1091"/>
        <v>101777.1566402851</v>
      </c>
      <c r="AR2018" s="15">
        <f t="shared" si="1092"/>
        <v>0</v>
      </c>
      <c r="AS2018" s="15"/>
      <c r="AT2018" s="15"/>
      <c r="AU2018" s="51">
        <f t="shared" si="1085"/>
        <v>20184</v>
      </c>
      <c r="AV2018" s="51">
        <f t="shared" ca="1" si="1086"/>
        <v>10507.884174164803</v>
      </c>
      <c r="AW2018" s="51">
        <f t="shared" ca="1" si="1093"/>
        <v>1682.9811181866244</v>
      </c>
      <c r="AX2018" s="15">
        <f t="shared" ca="1" si="1094"/>
        <v>0</v>
      </c>
      <c r="AY2018" s="51">
        <f t="shared" ca="1" si="1095"/>
        <v>0</v>
      </c>
      <c r="AZ2018" s="52">
        <f t="shared" ca="1" si="1087"/>
        <v>0</v>
      </c>
      <c r="BA2018" s="52">
        <f t="shared" ca="1" si="1088"/>
        <v>0</v>
      </c>
      <c r="BB2018" s="52">
        <f t="shared" si="1096"/>
        <v>0</v>
      </c>
      <c r="BC2018" s="39">
        <f t="shared" si="1097"/>
        <v>0</v>
      </c>
      <c r="BD2018" s="51">
        <f t="shared" ca="1" si="1098"/>
        <v>0</v>
      </c>
      <c r="BE2018" s="15">
        <f t="shared" ca="1" si="1099"/>
        <v>91599.440976256577</v>
      </c>
      <c r="BF2018" s="15">
        <v>-19281.759999999998</v>
      </c>
      <c r="BG2018" s="15">
        <f t="shared" ca="1" si="1100"/>
        <v>1348747.0521074992</v>
      </c>
      <c r="BH2018" s="15"/>
      <c r="BI2018" s="15"/>
    </row>
    <row r="2019" spans="1:61" ht="11.25" x14ac:dyDescent="0.2">
      <c r="A2019" s="20">
        <v>70938</v>
      </c>
      <c r="B2019" s="20"/>
      <c r="C2019" s="20">
        <v>1</v>
      </c>
      <c r="D2019" s="20">
        <f t="shared" si="1102"/>
        <v>7</v>
      </c>
      <c r="E2019" s="47">
        <f t="shared" si="1071"/>
        <v>3</v>
      </c>
      <c r="F2019" s="47">
        <f t="shared" si="1072"/>
        <v>73</v>
      </c>
      <c r="G2019" s="21" t="s">
        <v>2099</v>
      </c>
      <c r="H2019" s="29">
        <v>2393</v>
      </c>
      <c r="I2019" s="48"/>
      <c r="J2019" s="29">
        <f t="shared" si="1089"/>
        <v>3857.373134328358</v>
      </c>
      <c r="K2019" s="125">
        <v>117823.5</v>
      </c>
      <c r="L2019" s="125">
        <v>114405.68</v>
      </c>
      <c r="M2019" s="125">
        <v>0</v>
      </c>
      <c r="N2019" s="126">
        <f t="shared" si="1073"/>
        <v>129451.13519999999</v>
      </c>
      <c r="O2019" s="126">
        <f t="shared" ca="1" si="1074"/>
        <v>724095.25426014746</v>
      </c>
      <c r="P2019" s="126">
        <f t="shared" ca="1" si="1075"/>
        <v>178393</v>
      </c>
      <c r="Q2019" s="49">
        <f t="shared" si="1103"/>
        <v>1</v>
      </c>
      <c r="R2019" s="49">
        <f t="shared" si="1104"/>
        <v>0</v>
      </c>
      <c r="S2019" s="49">
        <f ca="1">OFFSET(V!$B$7,D2019,Q2019)*H2019</f>
        <v>10026.67</v>
      </c>
      <c r="T2019" s="49">
        <f ca="1">IF(R2019&gt;0,OFFSET(V!$I$7,D2019,R2019)*IF(R2019=1,H2019-9300,IF(R2019=2,H2019-18000,IF(R2019=3,H2019-45000,0))),0)</f>
        <v>0</v>
      </c>
      <c r="U2019" s="49">
        <f>IF(AND(I2019=1,H2019&gt;20000,H2019&lt;=45000),H2019*V!$G$7,0)+IF(AND(I2019=1,H2019&gt;45000,H2019&lt;=50000),V!$G$7/5000*(50000-H2019)*H2019,0)</f>
        <v>0</v>
      </c>
      <c r="V2019" s="50">
        <f t="shared" ca="1" si="1101"/>
        <v>10026.67</v>
      </c>
      <c r="W2019" s="51">
        <v>10533.210000000001</v>
      </c>
      <c r="X2019" s="51">
        <v>0</v>
      </c>
      <c r="Y2019" s="52">
        <v>0</v>
      </c>
      <c r="Z2019" s="52">
        <v>68441.679999999993</v>
      </c>
      <c r="AA2019" s="52">
        <v>48063</v>
      </c>
      <c r="AB2019" s="138">
        <f t="shared" si="1090"/>
        <v>47063</v>
      </c>
      <c r="AC2019" s="52">
        <v>66510.143910707207</v>
      </c>
      <c r="AD2019" s="138">
        <f t="shared" si="1076"/>
        <v>0</v>
      </c>
      <c r="AE2019" s="138">
        <f t="shared" si="1077"/>
        <v>2393</v>
      </c>
      <c r="AF2019" s="138">
        <f t="shared" si="1078"/>
        <v>0</v>
      </c>
      <c r="AG2019" s="138">
        <f t="shared" si="1079"/>
        <v>0</v>
      </c>
      <c r="AH2019" s="29"/>
      <c r="AI2019" s="29"/>
      <c r="AJ2019" s="15"/>
      <c r="AK2019" s="51">
        <f t="shared" ca="1" si="1080"/>
        <v>1905242.333675015</v>
      </c>
      <c r="AL2019" s="15">
        <f t="shared" ca="1" si="1081"/>
        <v>2104195.2136750151</v>
      </c>
      <c r="AM2019" s="49">
        <f t="shared" ca="1" si="1082"/>
        <v>10495.536256039359</v>
      </c>
      <c r="AN2019" s="49">
        <f t="shared" ca="1" si="1083"/>
        <v>0</v>
      </c>
      <c r="AO2019" s="15"/>
      <c r="AP2019" s="49">
        <f t="shared" ca="1" si="1084"/>
        <v>38702.545657754854</v>
      </c>
      <c r="AQ2019" s="15">
        <f t="shared" si="1091"/>
        <v>66510.143910707207</v>
      </c>
      <c r="AR2019" s="15">
        <f t="shared" si="1092"/>
        <v>0</v>
      </c>
      <c r="AS2019" s="15"/>
      <c r="AT2019" s="15"/>
      <c r="AU2019" s="51">
        <f t="shared" si="1085"/>
        <v>23531.5</v>
      </c>
      <c r="AV2019" s="51">
        <f t="shared" ca="1" si="1086"/>
        <v>16842.174701122822</v>
      </c>
      <c r="AW2019" s="51">
        <f t="shared" ca="1" si="1093"/>
        <v>0</v>
      </c>
      <c r="AX2019" s="15">
        <f t="shared" ca="1" si="1094"/>
        <v>12566.076448170468</v>
      </c>
      <c r="AY2019" s="51">
        <f t="shared" ca="1" si="1095"/>
        <v>-1140.4758263436509</v>
      </c>
      <c r="AZ2019" s="52">
        <f t="shared" ca="1" si="1087"/>
        <v>0</v>
      </c>
      <c r="BA2019" s="52">
        <f t="shared" ca="1" si="1088"/>
        <v>0</v>
      </c>
      <c r="BB2019" s="52">
        <f t="shared" si="1096"/>
        <v>0</v>
      </c>
      <c r="BC2019" s="39">
        <f t="shared" si="1097"/>
        <v>0</v>
      </c>
      <c r="BD2019" s="51">
        <f t="shared" ca="1" si="1098"/>
        <v>0</v>
      </c>
      <c r="BE2019" s="15">
        <f t="shared" ca="1" si="1099"/>
        <v>77935.744532534023</v>
      </c>
      <c r="BF2019" s="15">
        <v>-26978.01</v>
      </c>
      <c r="BG2019" s="15">
        <f t="shared" ca="1" si="1100"/>
        <v>2165648.4844635888</v>
      </c>
      <c r="BH2019" s="15"/>
      <c r="BI2019" s="15"/>
    </row>
    <row r="2020" spans="1:61" ht="11.25" x14ac:dyDescent="0.2">
      <c r="A2020" s="20">
        <v>70939</v>
      </c>
      <c r="B2020" s="20"/>
      <c r="C2020" s="20">
        <v>1</v>
      </c>
      <c r="D2020" s="20">
        <f t="shared" si="1102"/>
        <v>7</v>
      </c>
      <c r="E2020" s="47">
        <f t="shared" si="1071"/>
        <v>3</v>
      </c>
      <c r="F2020" s="47">
        <f t="shared" si="1072"/>
        <v>73</v>
      </c>
      <c r="G2020" s="21" t="s">
        <v>2100</v>
      </c>
      <c r="H2020" s="29">
        <v>2052</v>
      </c>
      <c r="I2020" s="48"/>
      <c r="J2020" s="29">
        <f t="shared" si="1089"/>
        <v>3307.7014925373132</v>
      </c>
      <c r="K2020" s="125">
        <v>137822.09999999998</v>
      </c>
      <c r="L2020" s="125">
        <v>336147.69</v>
      </c>
      <c r="M2020" s="125">
        <v>0</v>
      </c>
      <c r="N2020" s="126">
        <f t="shared" si="1073"/>
        <v>230329.51109999997</v>
      </c>
      <c r="O2020" s="126">
        <f t="shared" ca="1" si="1074"/>
        <v>620912.43700034369</v>
      </c>
      <c r="P2020" s="126">
        <f t="shared" ca="1" si="1075"/>
        <v>117175</v>
      </c>
      <c r="Q2020" s="49">
        <f t="shared" si="1103"/>
        <v>1</v>
      </c>
      <c r="R2020" s="49">
        <f t="shared" si="1104"/>
        <v>0</v>
      </c>
      <c r="S2020" s="49">
        <f ca="1">OFFSET(V!$B$7,D2020,Q2020)*H2020</f>
        <v>8597.880000000001</v>
      </c>
      <c r="T2020" s="49">
        <f ca="1">IF(R2020&gt;0,OFFSET(V!$I$7,D2020,R2020)*IF(R2020=1,H2020-9300,IF(R2020=2,H2020-18000,IF(R2020=3,H2020-45000,0))),0)</f>
        <v>0</v>
      </c>
      <c r="U2020" s="49">
        <f>IF(AND(I2020=1,H2020&gt;20000,H2020&lt;=45000),H2020*V!$G$7,0)+IF(AND(I2020=1,H2020&gt;45000,H2020&lt;=50000),V!$G$7/5000*(50000-H2020)*H2020,0)</f>
        <v>0</v>
      </c>
      <c r="V2020" s="50">
        <f t="shared" ca="1" si="1101"/>
        <v>8597.880000000001</v>
      </c>
      <c r="W2020" s="51">
        <v>0</v>
      </c>
      <c r="X2020" s="51">
        <v>0</v>
      </c>
      <c r="Y2020" s="52">
        <v>190.23</v>
      </c>
      <c r="Z2020" s="52">
        <v>75360.710000000006</v>
      </c>
      <c r="AA2020" s="52">
        <v>42483</v>
      </c>
      <c r="AB2020" s="138">
        <f t="shared" si="1090"/>
        <v>41483</v>
      </c>
      <c r="AC2020" s="52">
        <v>73233.907573763136</v>
      </c>
      <c r="AD2020" s="138">
        <f t="shared" si="1076"/>
        <v>0</v>
      </c>
      <c r="AE2020" s="138">
        <f t="shared" si="1077"/>
        <v>2052</v>
      </c>
      <c r="AF2020" s="138">
        <f t="shared" si="1078"/>
        <v>0</v>
      </c>
      <c r="AG2020" s="138">
        <f t="shared" si="1079"/>
        <v>0</v>
      </c>
      <c r="AH2020" s="29"/>
      <c r="AI2020" s="29"/>
      <c r="AJ2020" s="15"/>
      <c r="AK2020" s="51">
        <f t="shared" ca="1" si="1080"/>
        <v>1633747.2915591856</v>
      </c>
      <c r="AL2020" s="15">
        <f t="shared" ca="1" si="1081"/>
        <v>1759520.1715591855</v>
      </c>
      <c r="AM2020" s="49">
        <f t="shared" ca="1" si="1082"/>
        <v>8999.9333043847746</v>
      </c>
      <c r="AN2020" s="49">
        <f t="shared" ca="1" si="1083"/>
        <v>88.472626831651453</v>
      </c>
      <c r="AO2020" s="15"/>
      <c r="AP2020" s="49">
        <f t="shared" ca="1" si="1084"/>
        <v>42615.13334529227</v>
      </c>
      <c r="AQ2020" s="15">
        <f t="shared" si="1091"/>
        <v>73233.907573763136</v>
      </c>
      <c r="AR2020" s="15">
        <f t="shared" si="1092"/>
        <v>0</v>
      </c>
      <c r="AS2020" s="15"/>
      <c r="AT2020" s="15"/>
      <c r="AU2020" s="51">
        <f t="shared" si="1085"/>
        <v>20741.5</v>
      </c>
      <c r="AV2020" s="51">
        <f t="shared" ca="1" si="1086"/>
        <v>14442.182401464284</v>
      </c>
      <c r="AW2020" s="51">
        <f t="shared" ca="1" si="1093"/>
        <v>0</v>
      </c>
      <c r="AX2020" s="15">
        <f t="shared" ca="1" si="1094"/>
        <v>4564.908172993426</v>
      </c>
      <c r="AY2020" s="51">
        <f t="shared" ca="1" si="1095"/>
        <v>-414.30333821783677</v>
      </c>
      <c r="AZ2020" s="52">
        <f t="shared" ca="1" si="1087"/>
        <v>0</v>
      </c>
      <c r="BA2020" s="52">
        <f t="shared" ca="1" si="1088"/>
        <v>0</v>
      </c>
      <c r="BB2020" s="52">
        <f t="shared" si="1096"/>
        <v>0</v>
      </c>
      <c r="BC2020" s="39">
        <f t="shared" si="1097"/>
        <v>0</v>
      </c>
      <c r="BD2020" s="51">
        <f t="shared" ca="1" si="1098"/>
        <v>0</v>
      </c>
      <c r="BE2020" s="15">
        <f t="shared" ca="1" si="1099"/>
        <v>77384.512408538722</v>
      </c>
      <c r="BF2020" s="15">
        <v>-24548.58</v>
      </c>
      <c r="BG2020" s="15">
        <f t="shared" ca="1" si="1100"/>
        <v>1821444.5098989406</v>
      </c>
      <c r="BH2020" s="15"/>
      <c r="BI2020" s="15"/>
    </row>
    <row r="2021" spans="1:61" ht="11.25" x14ac:dyDescent="0.2">
      <c r="A2021" s="20">
        <v>70940</v>
      </c>
      <c r="B2021" s="20"/>
      <c r="C2021" s="20">
        <v>1</v>
      </c>
      <c r="D2021" s="20">
        <f t="shared" si="1102"/>
        <v>7</v>
      </c>
      <c r="E2021" s="47">
        <f t="shared" si="1071"/>
        <v>3</v>
      </c>
      <c r="F2021" s="47">
        <f t="shared" si="1072"/>
        <v>73</v>
      </c>
      <c r="G2021" s="21" t="s">
        <v>2101</v>
      </c>
      <c r="H2021" s="29">
        <v>1764</v>
      </c>
      <c r="I2021" s="48"/>
      <c r="J2021" s="29">
        <f t="shared" si="1089"/>
        <v>2843.4626865671644</v>
      </c>
      <c r="K2021" s="125">
        <v>214730</v>
      </c>
      <c r="L2021" s="125">
        <v>649236.39</v>
      </c>
      <c r="M2021" s="125">
        <v>0</v>
      </c>
      <c r="N2021" s="126">
        <f t="shared" si="1073"/>
        <v>407807.79210000002</v>
      </c>
      <c r="O2021" s="126">
        <f t="shared" ca="1" si="1074"/>
        <v>533766.83180731314</v>
      </c>
      <c r="P2021" s="126">
        <f t="shared" ca="1" si="1075"/>
        <v>37788</v>
      </c>
      <c r="Q2021" s="49">
        <f t="shared" si="1103"/>
        <v>1</v>
      </c>
      <c r="R2021" s="49">
        <f t="shared" si="1104"/>
        <v>0</v>
      </c>
      <c r="S2021" s="49">
        <f ca="1">OFFSET(V!$B$7,D2021,Q2021)*H2021</f>
        <v>7391.1600000000008</v>
      </c>
      <c r="T2021" s="49">
        <f ca="1">IF(R2021&gt;0,OFFSET(V!$I$7,D2021,R2021)*IF(R2021=1,H2021-9300,IF(R2021=2,H2021-18000,IF(R2021=3,H2021-45000,0))),0)</f>
        <v>0</v>
      </c>
      <c r="U2021" s="49">
        <f>IF(AND(I2021=1,H2021&gt;20000,H2021&lt;=45000),H2021*V!$G$7,0)+IF(AND(I2021=1,H2021&gt;45000,H2021&lt;=50000),V!$G$7/5000*(50000-H2021)*H2021,0)</f>
        <v>0</v>
      </c>
      <c r="V2021" s="50">
        <f t="shared" ca="1" si="1101"/>
        <v>7391.1600000000008</v>
      </c>
      <c r="W2021" s="51">
        <v>0</v>
      </c>
      <c r="X2021" s="51">
        <v>0</v>
      </c>
      <c r="Y2021" s="52">
        <v>2149.0300000000002</v>
      </c>
      <c r="Z2021" s="52">
        <v>293340.92</v>
      </c>
      <c r="AA2021" s="52">
        <v>348252</v>
      </c>
      <c r="AB2021" s="138">
        <f t="shared" si="1090"/>
        <v>347252</v>
      </c>
      <c r="AC2021" s="52">
        <v>285062.35972143366</v>
      </c>
      <c r="AD2021" s="138">
        <f t="shared" si="1076"/>
        <v>0</v>
      </c>
      <c r="AE2021" s="138">
        <f t="shared" si="1077"/>
        <v>1764</v>
      </c>
      <c r="AF2021" s="138">
        <f t="shared" si="1078"/>
        <v>0</v>
      </c>
      <c r="AG2021" s="138">
        <f t="shared" si="1079"/>
        <v>0</v>
      </c>
      <c r="AH2021" s="29"/>
      <c r="AI2021" s="29"/>
      <c r="AJ2021" s="15"/>
      <c r="AK2021" s="51">
        <f t="shared" ca="1" si="1080"/>
        <v>1404449.4260771947</v>
      </c>
      <c r="AL2021" s="15">
        <f t="shared" ca="1" si="1081"/>
        <v>1449628.5860771947</v>
      </c>
      <c r="AM2021" s="49">
        <f t="shared" ca="1" si="1082"/>
        <v>7736.7847704360347</v>
      </c>
      <c r="AN2021" s="49">
        <f t="shared" ca="1" si="1083"/>
        <v>999.47605130643922</v>
      </c>
      <c r="AO2021" s="15"/>
      <c r="AP2021" s="49">
        <f t="shared" ca="1" si="1084"/>
        <v>165879.04255985262</v>
      </c>
      <c r="AQ2021" s="15">
        <f t="shared" si="1091"/>
        <v>285062.35972143366</v>
      </c>
      <c r="AR2021" s="15">
        <f t="shared" si="1092"/>
        <v>0</v>
      </c>
      <c r="AS2021" s="15"/>
      <c r="AT2021" s="15"/>
      <c r="AU2021" s="51">
        <f t="shared" si="1085"/>
        <v>173626</v>
      </c>
      <c r="AV2021" s="51">
        <f t="shared" ca="1" si="1086"/>
        <v>12415.209432837719</v>
      </c>
      <c r="AW2021" s="51">
        <f t="shared" ca="1" si="1093"/>
        <v>0</v>
      </c>
      <c r="AX2021" s="15">
        <f t="shared" ca="1" si="1094"/>
        <v>66857.892271256656</v>
      </c>
      <c r="AY2021" s="51">
        <f t="shared" ca="1" si="1095"/>
        <v>-6067.9091242324612</v>
      </c>
      <c r="AZ2021" s="52">
        <f t="shared" ca="1" si="1087"/>
        <v>0</v>
      </c>
      <c r="BA2021" s="52">
        <f t="shared" ca="1" si="1088"/>
        <v>0</v>
      </c>
      <c r="BB2021" s="52">
        <f t="shared" si="1096"/>
        <v>0</v>
      </c>
      <c r="BC2021" s="39">
        <f t="shared" si="1097"/>
        <v>0</v>
      </c>
      <c r="BD2021" s="51">
        <f t="shared" ca="1" si="1098"/>
        <v>0</v>
      </c>
      <c r="BE2021" s="15">
        <f t="shared" ca="1" si="1099"/>
        <v>345852.34286845784</v>
      </c>
      <c r="BF2021" s="15">
        <v>-24663.52</v>
      </c>
      <c r="BG2021" s="15">
        <f t="shared" ca="1" si="1100"/>
        <v>1779553.6697673949</v>
      </c>
      <c r="BH2021" s="15"/>
      <c r="BI2021" s="15"/>
    </row>
    <row r="2022" spans="1:61" ht="11.25" x14ac:dyDescent="0.2">
      <c r="A2022" s="20">
        <v>70941</v>
      </c>
      <c r="B2022" s="20"/>
      <c r="C2022" s="20">
        <v>1</v>
      </c>
      <c r="D2022" s="20">
        <f t="shared" si="1102"/>
        <v>7</v>
      </c>
      <c r="E2022" s="47">
        <f t="shared" si="1071"/>
        <v>2</v>
      </c>
      <c r="F2022" s="47">
        <f t="shared" si="1072"/>
        <v>72</v>
      </c>
      <c r="G2022" s="21" t="s">
        <v>2102</v>
      </c>
      <c r="H2022" s="29">
        <v>645</v>
      </c>
      <c r="I2022" s="48"/>
      <c r="J2022" s="29">
        <f t="shared" si="1089"/>
        <v>1039.7014925373135</v>
      </c>
      <c r="K2022" s="125">
        <v>53898.8</v>
      </c>
      <c r="L2022" s="125">
        <v>253266.13</v>
      </c>
      <c r="M2022" s="125">
        <v>0</v>
      </c>
      <c r="N2022" s="126">
        <f t="shared" si="1073"/>
        <v>137580.92670000001</v>
      </c>
      <c r="O2022" s="126">
        <f t="shared" ca="1" si="1074"/>
        <v>195169.84496355834</v>
      </c>
      <c r="P2022" s="126">
        <f t="shared" ca="1" si="1075"/>
        <v>17277</v>
      </c>
      <c r="Q2022" s="49">
        <f t="shared" si="1103"/>
        <v>1</v>
      </c>
      <c r="R2022" s="49">
        <f t="shared" si="1104"/>
        <v>0</v>
      </c>
      <c r="S2022" s="49">
        <f ca="1">OFFSET(V!$B$7,D2022,Q2022)*H2022</f>
        <v>2702.55</v>
      </c>
      <c r="T2022" s="49">
        <f ca="1">IF(R2022&gt;0,OFFSET(V!$I$7,D2022,R2022)*IF(R2022=1,H2022-9300,IF(R2022=2,H2022-18000,IF(R2022=3,H2022-45000,0))),0)</f>
        <v>0</v>
      </c>
      <c r="U2022" s="49">
        <f>IF(AND(I2022=1,H2022&gt;20000,H2022&lt;=45000),H2022*V!$G$7,0)+IF(AND(I2022=1,H2022&gt;45000,H2022&lt;=50000),V!$G$7/5000*(50000-H2022)*H2022,0)</f>
        <v>0</v>
      </c>
      <c r="V2022" s="50">
        <f t="shared" ca="1" si="1101"/>
        <v>2702.55</v>
      </c>
      <c r="W2022" s="51">
        <v>0</v>
      </c>
      <c r="X2022" s="51">
        <v>0</v>
      </c>
      <c r="Y2022" s="52">
        <v>0</v>
      </c>
      <c r="Z2022" s="52">
        <v>34457.39</v>
      </c>
      <c r="AA2022" s="52">
        <v>97410</v>
      </c>
      <c r="AB2022" s="138">
        <f t="shared" si="1090"/>
        <v>96410</v>
      </c>
      <c r="AC2022" s="52">
        <v>33484.946127671959</v>
      </c>
      <c r="AD2022" s="138">
        <f t="shared" si="1076"/>
        <v>0</v>
      </c>
      <c r="AE2022" s="138">
        <f t="shared" si="1077"/>
        <v>645</v>
      </c>
      <c r="AF2022" s="138">
        <f t="shared" si="1078"/>
        <v>0</v>
      </c>
      <c r="AG2022" s="138">
        <f t="shared" si="1079"/>
        <v>0</v>
      </c>
      <c r="AH2022" s="29"/>
      <c r="AI2022" s="29"/>
      <c r="AJ2022" s="15"/>
      <c r="AK2022" s="51">
        <f t="shared" ca="1" si="1080"/>
        <v>513531.67790237564</v>
      </c>
      <c r="AL2022" s="15">
        <f t="shared" ca="1" si="1081"/>
        <v>533511.22790237563</v>
      </c>
      <c r="AM2022" s="49">
        <f t="shared" ca="1" si="1082"/>
        <v>2828.9264041560327</v>
      </c>
      <c r="AN2022" s="49">
        <f t="shared" ca="1" si="1083"/>
        <v>0</v>
      </c>
      <c r="AO2022" s="15"/>
      <c r="AP2022" s="49">
        <f t="shared" ca="1" si="1084"/>
        <v>19485.037622134139</v>
      </c>
      <c r="AQ2022" s="15">
        <f t="shared" si="1091"/>
        <v>33484.946127671959</v>
      </c>
      <c r="AR2022" s="15">
        <f t="shared" si="1092"/>
        <v>0</v>
      </c>
      <c r="AS2022" s="15"/>
      <c r="AT2022" s="15"/>
      <c r="AU2022" s="51">
        <f t="shared" si="1085"/>
        <v>48205</v>
      </c>
      <c r="AV2022" s="51">
        <f t="shared" ca="1" si="1086"/>
        <v>4539.5748776532473</v>
      </c>
      <c r="AW2022" s="51">
        <f t="shared" ca="1" si="1093"/>
        <v>0</v>
      </c>
      <c r="AX2022" s="15">
        <f t="shared" ca="1" si="1094"/>
        <v>38744.666372115425</v>
      </c>
      <c r="AY2022" s="51">
        <f t="shared" ca="1" si="1095"/>
        <v>-3516.4003322278663</v>
      </c>
      <c r="AZ2022" s="52">
        <f t="shared" ca="1" si="1087"/>
        <v>0</v>
      </c>
      <c r="BA2022" s="52">
        <f t="shared" ca="1" si="1088"/>
        <v>0</v>
      </c>
      <c r="BB2022" s="52">
        <f t="shared" si="1096"/>
        <v>0</v>
      </c>
      <c r="BC2022" s="39">
        <f t="shared" si="1097"/>
        <v>0</v>
      </c>
      <c r="BD2022" s="51">
        <f t="shared" ca="1" si="1098"/>
        <v>0</v>
      </c>
      <c r="BE2022" s="15">
        <f t="shared" ca="1" si="1099"/>
        <v>68713.212167559512</v>
      </c>
      <c r="BF2022" s="15">
        <v>-8432.64</v>
      </c>
      <c r="BG2022" s="15">
        <f t="shared" ca="1" si="1100"/>
        <v>596620.72647409118</v>
      </c>
      <c r="BH2022" s="15"/>
      <c r="BI2022" s="15"/>
    </row>
    <row r="2023" spans="1:61" ht="11.25" x14ac:dyDescent="0.2">
      <c r="A2023" s="20">
        <v>80101</v>
      </c>
      <c r="B2023" s="20"/>
      <c r="C2023" s="20">
        <v>1</v>
      </c>
      <c r="D2023" s="20">
        <f t="shared" si="1102"/>
        <v>8</v>
      </c>
      <c r="E2023" s="47">
        <f t="shared" si="1071"/>
        <v>3</v>
      </c>
      <c r="F2023" s="47">
        <f t="shared" si="1072"/>
        <v>83</v>
      </c>
      <c r="G2023" s="21" t="s">
        <v>2103</v>
      </c>
      <c r="H2023" s="29">
        <v>2263</v>
      </c>
      <c r="I2023" s="48"/>
      <c r="J2023" s="29">
        <f t="shared" si="1089"/>
        <v>3647.8208955223881</v>
      </c>
      <c r="K2023" s="125">
        <v>126934.15</v>
      </c>
      <c r="L2023" s="125">
        <v>262178.34999999998</v>
      </c>
      <c r="M2023" s="125">
        <v>0</v>
      </c>
      <c r="N2023" s="126">
        <f t="shared" si="1073"/>
        <v>193642.14449999999</v>
      </c>
      <c r="O2023" s="126">
        <f t="shared" ca="1" si="1074"/>
        <v>692312.17797732551</v>
      </c>
      <c r="P2023" s="126">
        <f t="shared" ca="1" si="1075"/>
        <v>149601</v>
      </c>
      <c r="Q2023" s="49">
        <f t="shared" si="1103"/>
        <v>1</v>
      </c>
      <c r="R2023" s="49">
        <f t="shared" si="1104"/>
        <v>0</v>
      </c>
      <c r="S2023" s="49">
        <f ca="1">OFFSET(V!$B$7,D2023,Q2023)*H2023</f>
        <v>10047.720000000001</v>
      </c>
      <c r="T2023" s="49">
        <f ca="1">IF(R2023&gt;0,OFFSET(V!$I$7,D2023,R2023)*IF(R2023=1,H2023-9300,IF(R2023=2,H2023-18000,IF(R2023=3,H2023-45000,0))),0)</f>
        <v>0</v>
      </c>
      <c r="U2023" s="49">
        <f>IF(AND(I2023=1,H2023&gt;20000,H2023&lt;=45000),H2023*V!$G$7,0)+IF(AND(I2023=1,H2023&gt;45000,H2023&lt;=50000),V!$G$7/5000*(50000-H2023)*H2023,0)</f>
        <v>0</v>
      </c>
      <c r="V2023" s="50">
        <f t="shared" ca="1" si="1101"/>
        <v>10047.720000000001</v>
      </c>
      <c r="W2023" s="51">
        <v>14083.919999999998</v>
      </c>
      <c r="X2023" s="51">
        <v>0</v>
      </c>
      <c r="Y2023" s="52">
        <v>0.60124581701502722</v>
      </c>
      <c r="Z2023" s="52">
        <v>56344.641837140676</v>
      </c>
      <c r="AA2023" s="52">
        <v>137494</v>
      </c>
      <c r="AB2023" s="138">
        <f t="shared" si="1090"/>
        <v>136494</v>
      </c>
      <c r="AC2023" s="52">
        <v>54472.307329093397</v>
      </c>
      <c r="AD2023" s="138">
        <f t="shared" si="1076"/>
        <v>0</v>
      </c>
      <c r="AE2023" s="138">
        <f t="shared" si="1077"/>
        <v>2263</v>
      </c>
      <c r="AF2023" s="138">
        <f t="shared" si="1078"/>
        <v>0</v>
      </c>
      <c r="AG2023" s="138">
        <f t="shared" si="1079"/>
        <v>0</v>
      </c>
      <c r="AH2023" s="29"/>
      <c r="AI2023" s="29"/>
      <c r="AJ2023" s="15"/>
      <c r="AK2023" s="51">
        <f t="shared" ca="1" si="1080"/>
        <v>1856473.3345965848</v>
      </c>
      <c r="AL2023" s="15">
        <f t="shared" ca="1" si="1081"/>
        <v>2030205.9745965847</v>
      </c>
      <c r="AM2023" s="49">
        <f t="shared" ca="1" si="1082"/>
        <v>9925.3650427986086</v>
      </c>
      <c r="AN2023" s="49">
        <f t="shared" ca="1" si="1083"/>
        <v>2679.601393568561</v>
      </c>
      <c r="AO2023" s="15"/>
      <c r="AP2023" s="49">
        <f t="shared" ca="1" si="1084"/>
        <v>31697.675535296778</v>
      </c>
      <c r="AQ2023" s="15">
        <f t="shared" si="1091"/>
        <v>54472.307329093397</v>
      </c>
      <c r="AR2023" s="15">
        <f t="shared" si="1092"/>
        <v>0</v>
      </c>
      <c r="AS2023" s="15"/>
      <c r="AT2023" s="15"/>
      <c r="AU2023" s="51">
        <f t="shared" si="1085"/>
        <v>68247</v>
      </c>
      <c r="AV2023" s="51">
        <f t="shared" ca="1" si="1086"/>
        <v>22237.551857053768</v>
      </c>
      <c r="AW2023" s="51">
        <f t="shared" ca="1" si="1093"/>
        <v>0</v>
      </c>
      <c r="AX2023" s="15">
        <f t="shared" ca="1" si="1094"/>
        <v>67709.920063257145</v>
      </c>
      <c r="AY2023" s="51">
        <f t="shared" ca="1" si="1095"/>
        <v>-3120.3339107254701</v>
      </c>
      <c r="AZ2023" s="52">
        <f t="shared" ca="1" si="1087"/>
        <v>0</v>
      </c>
      <c r="BA2023" s="52">
        <f t="shared" ca="1" si="1088"/>
        <v>0</v>
      </c>
      <c r="BB2023" s="52">
        <f t="shared" si="1096"/>
        <v>0</v>
      </c>
      <c r="BC2023" s="39">
        <f t="shared" si="1097"/>
        <v>0</v>
      </c>
      <c r="BD2023" s="51">
        <f t="shared" ca="1" si="1098"/>
        <v>0</v>
      </c>
      <c r="BE2023" s="15">
        <f t="shared" ca="1" si="1099"/>
        <v>119061.89348162507</v>
      </c>
      <c r="BF2023" s="39">
        <v>-27226.941386955175</v>
      </c>
      <c r="BG2023" s="15">
        <f t="shared" ca="1" si="1100"/>
        <v>2134645.8931276216</v>
      </c>
      <c r="BH2023" s="15"/>
      <c r="BI2023" s="15"/>
    </row>
    <row r="2024" spans="1:61" ht="11.25" x14ac:dyDescent="0.2">
      <c r="A2024" s="20">
        <v>80102</v>
      </c>
      <c r="B2024" s="20"/>
      <c r="C2024" s="20">
        <v>1</v>
      </c>
      <c r="D2024" s="20">
        <f t="shared" si="1102"/>
        <v>8</v>
      </c>
      <c r="E2024" s="47">
        <f t="shared" si="1071"/>
        <v>1</v>
      </c>
      <c r="F2024" s="47">
        <f t="shared" si="1072"/>
        <v>81</v>
      </c>
      <c r="G2024" s="21" t="s">
        <v>2104</v>
      </c>
      <c r="H2024" s="29">
        <v>325</v>
      </c>
      <c r="I2024" s="48"/>
      <c r="J2024" s="29">
        <f t="shared" si="1089"/>
        <v>523.88059701492534</v>
      </c>
      <c r="K2024" s="125">
        <v>9768.2999999999993</v>
      </c>
      <c r="L2024" s="125">
        <v>30181.84</v>
      </c>
      <c r="M2024" s="125">
        <v>0</v>
      </c>
      <c r="N2024" s="126">
        <f t="shared" si="1073"/>
        <v>18804.0936</v>
      </c>
      <c r="O2024" s="126">
        <f t="shared" ca="1" si="1074"/>
        <v>99426.185524803703</v>
      </c>
      <c r="P2024" s="126">
        <f t="shared" ca="1" si="1075"/>
        <v>24187</v>
      </c>
      <c r="Q2024" s="49">
        <f t="shared" si="1103"/>
        <v>1</v>
      </c>
      <c r="R2024" s="49">
        <f t="shared" si="1104"/>
        <v>0</v>
      </c>
      <c r="S2024" s="49">
        <f ca="1">OFFSET(V!$B$7,D2024,Q2024)*H2024</f>
        <v>1443.0000000000002</v>
      </c>
      <c r="T2024" s="49">
        <f ca="1">IF(R2024&gt;0,OFFSET(V!$I$7,D2024,R2024)*IF(R2024=1,H2024-9300,IF(R2024=2,H2024-18000,IF(R2024=3,H2024-45000,0))),0)</f>
        <v>0</v>
      </c>
      <c r="U2024" s="49">
        <f>IF(AND(I2024=1,H2024&gt;20000,H2024&lt;=45000),H2024*V!$G$7,0)+IF(AND(I2024=1,H2024&gt;45000,H2024&lt;=50000),V!$G$7/5000*(50000-H2024)*H2024,0)</f>
        <v>0</v>
      </c>
      <c r="V2024" s="50">
        <f t="shared" ca="1" si="1101"/>
        <v>1443.0000000000002</v>
      </c>
      <c r="W2024" s="51">
        <v>0</v>
      </c>
      <c r="X2024" s="51">
        <v>0</v>
      </c>
      <c r="Y2024" s="52">
        <v>8.9435456987350101E-2</v>
      </c>
      <c r="Z2024" s="52">
        <v>7510.9103442247888</v>
      </c>
      <c r="AA2024" s="52">
        <v>5152</v>
      </c>
      <c r="AB2024" s="138">
        <f t="shared" si="1090"/>
        <v>4152</v>
      </c>
      <c r="AC2024" s="52">
        <v>7261.3225189087798</v>
      </c>
      <c r="AD2024" s="138">
        <f t="shared" si="1076"/>
        <v>0</v>
      </c>
      <c r="AE2024" s="138">
        <f t="shared" si="1077"/>
        <v>325</v>
      </c>
      <c r="AF2024" s="138">
        <f t="shared" si="1078"/>
        <v>0</v>
      </c>
      <c r="AG2024" s="138">
        <f t="shared" si="1079"/>
        <v>0</v>
      </c>
      <c r="AH2024" s="29"/>
      <c r="AI2024" s="29"/>
      <c r="AJ2024" s="15"/>
      <c r="AK2024" s="51">
        <f t="shared" ca="1" si="1080"/>
        <v>266616.80678033142</v>
      </c>
      <c r="AL2024" s="15">
        <f t="shared" ca="1" si="1081"/>
        <v>292246.80678033142</v>
      </c>
      <c r="AM2024" s="49">
        <f t="shared" ca="1" si="1082"/>
        <v>1425.428033101877</v>
      </c>
      <c r="AN2024" s="49">
        <f t="shared" ca="1" si="1083"/>
        <v>398.59133884295233</v>
      </c>
      <c r="AO2024" s="15"/>
      <c r="AP2024" s="49">
        <f t="shared" ca="1" si="1084"/>
        <v>4225.3955532113714</v>
      </c>
      <c r="AQ2024" s="15">
        <f t="shared" si="1091"/>
        <v>7261.3225189087798</v>
      </c>
      <c r="AR2024" s="15">
        <f t="shared" si="1092"/>
        <v>0</v>
      </c>
      <c r="AS2024" s="15"/>
      <c r="AT2024" s="15"/>
      <c r="AU2024" s="51">
        <f t="shared" si="1085"/>
        <v>2076</v>
      </c>
      <c r="AV2024" s="51">
        <f t="shared" ca="1" si="1086"/>
        <v>3193.6386891482434</v>
      </c>
      <c r="AW2024" s="51">
        <f t="shared" ca="1" si="1093"/>
        <v>0</v>
      </c>
      <c r="AX2024" s="15">
        <f t="shared" ca="1" si="1094"/>
        <v>2233.711723450836</v>
      </c>
      <c r="AY2024" s="51">
        <f t="shared" ca="1" si="1095"/>
        <v>-102.93803966918156</v>
      </c>
      <c r="AZ2024" s="52">
        <f t="shared" ca="1" si="1087"/>
        <v>0</v>
      </c>
      <c r="BA2024" s="52">
        <f t="shared" ca="1" si="1088"/>
        <v>0</v>
      </c>
      <c r="BB2024" s="52">
        <f t="shared" si="1096"/>
        <v>0</v>
      </c>
      <c r="BC2024" s="39">
        <f t="shared" si="1097"/>
        <v>0</v>
      </c>
      <c r="BD2024" s="51">
        <f t="shared" ca="1" si="1098"/>
        <v>0</v>
      </c>
      <c r="BE2024" s="15">
        <f t="shared" ca="1" si="1099"/>
        <v>9392.0962026904344</v>
      </c>
      <c r="BF2024" s="39">
        <v>-3634.3377395488278</v>
      </c>
      <c r="BG2024" s="15">
        <f t="shared" ca="1" si="1100"/>
        <v>299828.58461541787</v>
      </c>
      <c r="BH2024" s="15"/>
      <c r="BI2024" s="15"/>
    </row>
    <row r="2025" spans="1:61" ht="11.25" x14ac:dyDescent="0.2">
      <c r="A2025" s="20">
        <v>80103</v>
      </c>
      <c r="B2025" s="20"/>
      <c r="C2025" s="20">
        <v>1</v>
      </c>
      <c r="D2025" s="20">
        <f t="shared" si="1102"/>
        <v>8</v>
      </c>
      <c r="E2025" s="47">
        <f t="shared" si="1071"/>
        <v>6</v>
      </c>
      <c r="F2025" s="47">
        <f t="shared" si="1072"/>
        <v>86</v>
      </c>
      <c r="G2025" s="21" t="s">
        <v>2105</v>
      </c>
      <c r="H2025" s="29">
        <v>13847</v>
      </c>
      <c r="I2025" s="48"/>
      <c r="J2025" s="29">
        <f t="shared" si="1089"/>
        <v>23078.333333333332</v>
      </c>
      <c r="K2025" s="125">
        <v>950505.1</v>
      </c>
      <c r="L2025" s="125">
        <v>4738989.79</v>
      </c>
      <c r="M2025" s="125">
        <v>0</v>
      </c>
      <c r="N2025" s="126">
        <f t="shared" si="1073"/>
        <v>2532569.6900999998</v>
      </c>
      <c r="O2025" s="126">
        <f t="shared" ca="1" si="1074"/>
        <v>4379987.8534877067</v>
      </c>
      <c r="P2025" s="126">
        <f t="shared" ca="1" si="1075"/>
        <v>554225</v>
      </c>
      <c r="Q2025" s="49">
        <f t="shared" si="1103"/>
        <v>2</v>
      </c>
      <c r="R2025" s="49">
        <f t="shared" si="1104"/>
        <v>0</v>
      </c>
      <c r="S2025" s="49">
        <f ca="1">OFFSET(V!$B$7,D2025,Q2025)*H2025</f>
        <v>1195134.57</v>
      </c>
      <c r="T2025" s="49">
        <f ca="1">IF(R2025&gt;0,OFFSET(V!$I$7,D2025,R2025)*IF(R2025=1,H2025-9300,IF(R2025=2,H2025-18000,IF(R2025=3,H2025-45000,0))),0)</f>
        <v>0</v>
      </c>
      <c r="U2025" s="49">
        <f>IF(AND(I2025=1,H2025&gt;20000,H2025&lt;=45000),H2025*V!$G$7,0)+IF(AND(I2025=1,H2025&gt;45000,H2025&lt;=50000),V!$G$7/5000*(50000-H2025)*H2025,0)</f>
        <v>0</v>
      </c>
      <c r="V2025" s="50">
        <f t="shared" ca="1" si="1101"/>
        <v>1195134.57</v>
      </c>
      <c r="W2025" s="51">
        <v>99317.75</v>
      </c>
      <c r="X2025" s="51">
        <v>0</v>
      </c>
      <c r="Y2025" s="52">
        <v>3.9905835745860698</v>
      </c>
      <c r="Z2025" s="52">
        <v>621111.08374955994</v>
      </c>
      <c r="AA2025" s="52">
        <v>88531</v>
      </c>
      <c r="AB2025" s="138">
        <f t="shared" si="1090"/>
        <v>87531</v>
      </c>
      <c r="AC2025" s="52">
        <v>600471.53973051568</v>
      </c>
      <c r="AD2025" s="138">
        <f t="shared" si="1076"/>
        <v>1</v>
      </c>
      <c r="AE2025" s="138">
        <f t="shared" si="1077"/>
        <v>0</v>
      </c>
      <c r="AF2025" s="138">
        <f t="shared" si="1078"/>
        <v>13847</v>
      </c>
      <c r="AG2025" s="138">
        <f t="shared" si="1079"/>
        <v>23078.333333333332</v>
      </c>
      <c r="AH2025" s="29"/>
      <c r="AI2025" s="29"/>
      <c r="AJ2025" s="15"/>
      <c r="AK2025" s="51">
        <f t="shared" ca="1" si="1080"/>
        <v>11745179.291246235</v>
      </c>
      <c r="AL2025" s="15">
        <f t="shared" ca="1" si="1081"/>
        <v>13593856.611246236</v>
      </c>
      <c r="AM2025" s="49">
        <f t="shared" ca="1" si="1082"/>
        <v>60732.006074959048</v>
      </c>
      <c r="AN2025" s="49">
        <f t="shared" ca="1" si="1083"/>
        <v>17785.02736318477</v>
      </c>
      <c r="AO2025" s="15"/>
      <c r="AP2025" s="49">
        <f t="shared" ca="1" si="1084"/>
        <v>349417.03349496686</v>
      </c>
      <c r="AQ2025" s="15">
        <f t="shared" si="1091"/>
        <v>0</v>
      </c>
      <c r="AR2025" s="15">
        <f t="shared" si="1092"/>
        <v>600471.53973051568</v>
      </c>
      <c r="AS2025" s="15"/>
      <c r="AT2025" s="15"/>
      <c r="AU2025" s="51">
        <f t="shared" si="1085"/>
        <v>0</v>
      </c>
      <c r="AV2025" s="51">
        <f t="shared" ca="1" si="1086"/>
        <v>0</v>
      </c>
      <c r="AW2025" s="51">
        <f t="shared" si="1093"/>
        <v>0</v>
      </c>
      <c r="AX2025" s="15">
        <f t="shared" si="1094"/>
        <v>0</v>
      </c>
      <c r="AY2025" s="51">
        <f t="shared" ca="1" si="1095"/>
        <v>0</v>
      </c>
      <c r="AZ2025" s="52">
        <f t="shared" ca="1" si="1087"/>
        <v>189602.48681046351</v>
      </c>
      <c r="BA2025" s="52">
        <f t="shared" ca="1" si="1088"/>
        <v>164601.43860981413</v>
      </c>
      <c r="BB2025" s="52">
        <f t="shared" ca="1" si="1096"/>
        <v>0</v>
      </c>
      <c r="BC2025" s="39">
        <f t="shared" ca="1" si="1097"/>
        <v>103149.41918472887</v>
      </c>
      <c r="BD2025" s="51">
        <f t="shared" ca="1" si="1098"/>
        <v>0</v>
      </c>
      <c r="BE2025" s="15">
        <f t="shared" ca="1" si="1099"/>
        <v>703620.95891524456</v>
      </c>
      <c r="BF2025" s="39">
        <v>-214513.19780276885</v>
      </c>
      <c r="BG2025" s="15">
        <f t="shared" ca="1" si="1100"/>
        <v>14161481.405796856</v>
      </c>
      <c r="BH2025" s="15"/>
      <c r="BI2025" s="15"/>
    </row>
    <row r="2026" spans="1:61" ht="11.25" x14ac:dyDescent="0.2">
      <c r="A2026" s="20">
        <v>80104</v>
      </c>
      <c r="B2026" s="20"/>
      <c r="C2026" s="20">
        <v>1</v>
      </c>
      <c r="D2026" s="20">
        <f t="shared" si="1102"/>
        <v>8</v>
      </c>
      <c r="E2026" s="47">
        <f t="shared" si="1071"/>
        <v>3</v>
      </c>
      <c r="F2026" s="47">
        <f t="shared" si="1072"/>
        <v>83</v>
      </c>
      <c r="G2026" s="21" t="s">
        <v>2106</v>
      </c>
      <c r="H2026" s="29">
        <v>2256</v>
      </c>
      <c r="I2026" s="48"/>
      <c r="J2026" s="29">
        <f t="shared" si="1089"/>
        <v>3636.5373134328356</v>
      </c>
      <c r="K2026" s="125">
        <v>121493.55</v>
      </c>
      <c r="L2026" s="125">
        <v>593641.31999999995</v>
      </c>
      <c r="M2026" s="125">
        <v>0</v>
      </c>
      <c r="N2026" s="126">
        <f t="shared" si="1073"/>
        <v>318995.47080000001</v>
      </c>
      <c r="O2026" s="126">
        <f t="shared" ca="1" si="1074"/>
        <v>690170.69090448355</v>
      </c>
      <c r="P2026" s="126">
        <f t="shared" ca="1" si="1075"/>
        <v>111353</v>
      </c>
      <c r="Q2026" s="49">
        <f t="shared" si="1103"/>
        <v>1</v>
      </c>
      <c r="R2026" s="49">
        <f t="shared" si="1104"/>
        <v>0</v>
      </c>
      <c r="S2026" s="49">
        <f ca="1">OFFSET(V!$B$7,D2026,Q2026)*H2026</f>
        <v>10016.640000000001</v>
      </c>
      <c r="T2026" s="49">
        <f ca="1">IF(R2026&gt;0,OFFSET(V!$I$7,D2026,R2026)*IF(R2026=1,H2026-9300,IF(R2026=2,H2026-18000,IF(R2026=3,H2026-45000,0))),0)</f>
        <v>0</v>
      </c>
      <c r="U2026" s="49">
        <f>IF(AND(I2026=1,H2026&gt;20000,H2026&lt;=45000),H2026*V!$G$7,0)+IF(AND(I2026=1,H2026&gt;45000,H2026&lt;=50000),V!$G$7/5000*(50000-H2026)*H2026,0)</f>
        <v>0</v>
      </c>
      <c r="V2026" s="50">
        <f t="shared" ca="1" si="1101"/>
        <v>10016.640000000001</v>
      </c>
      <c r="W2026" s="51">
        <v>13616.98</v>
      </c>
      <c r="X2026" s="51">
        <v>0</v>
      </c>
      <c r="Y2026" s="52">
        <v>0.43283647646191697</v>
      </c>
      <c r="Z2026" s="52">
        <v>89624.324567194475</v>
      </c>
      <c r="AA2026" s="52">
        <v>0</v>
      </c>
      <c r="AB2026" s="138">
        <f t="shared" si="1090"/>
        <v>0</v>
      </c>
      <c r="AC2026" s="52">
        <v>86646.104985417405</v>
      </c>
      <c r="AD2026" s="138">
        <f t="shared" si="1076"/>
        <v>0</v>
      </c>
      <c r="AE2026" s="138">
        <f t="shared" si="1077"/>
        <v>2256</v>
      </c>
      <c r="AF2026" s="138">
        <f t="shared" si="1078"/>
        <v>0</v>
      </c>
      <c r="AG2026" s="138">
        <f t="shared" si="1079"/>
        <v>0</v>
      </c>
      <c r="AH2026" s="29"/>
      <c r="AI2026" s="29"/>
      <c r="AJ2026" s="15"/>
      <c r="AK2026" s="51">
        <f t="shared" ca="1" si="1080"/>
        <v>1850730.818758239</v>
      </c>
      <c r="AL2026" s="15">
        <f t="shared" ca="1" si="1081"/>
        <v>1985717.4387582389</v>
      </c>
      <c r="AM2026" s="49">
        <f t="shared" ca="1" si="1082"/>
        <v>9894.6635159317993</v>
      </c>
      <c r="AN2026" s="49">
        <f t="shared" ca="1" si="1083"/>
        <v>1929.0433175448939</v>
      </c>
      <c r="AO2026" s="15"/>
      <c r="AP2026" s="49">
        <f t="shared" ca="1" si="1084"/>
        <v>50419.750087548426</v>
      </c>
      <c r="AQ2026" s="15">
        <f t="shared" si="1091"/>
        <v>86646.104985417405</v>
      </c>
      <c r="AR2026" s="15">
        <f t="shared" si="1092"/>
        <v>0</v>
      </c>
      <c r="AS2026" s="15"/>
      <c r="AT2026" s="15"/>
      <c r="AU2026" s="51">
        <f t="shared" si="1085"/>
        <v>0</v>
      </c>
      <c r="AV2026" s="51">
        <f t="shared" ca="1" si="1086"/>
        <v>22168.765792979804</v>
      </c>
      <c r="AW2026" s="51">
        <f t="shared" ca="1" si="1093"/>
        <v>5392.9786063474312</v>
      </c>
      <c r="AX2026" s="15">
        <f t="shared" ca="1" si="1094"/>
        <v>0</v>
      </c>
      <c r="AY2026" s="51">
        <f t="shared" ca="1" si="1095"/>
        <v>0</v>
      </c>
      <c r="AZ2026" s="52">
        <f t="shared" ca="1" si="1087"/>
        <v>0</v>
      </c>
      <c r="BA2026" s="52">
        <f t="shared" ca="1" si="1088"/>
        <v>0</v>
      </c>
      <c r="BB2026" s="52">
        <f t="shared" si="1096"/>
        <v>0</v>
      </c>
      <c r="BC2026" s="39">
        <f t="shared" si="1097"/>
        <v>0</v>
      </c>
      <c r="BD2026" s="51">
        <f t="shared" ca="1" si="1098"/>
        <v>0</v>
      </c>
      <c r="BE2026" s="15">
        <f t="shared" ca="1" si="1099"/>
        <v>77981.494486875657</v>
      </c>
      <c r="BF2026" s="39">
        <v>-30694.916110226935</v>
      </c>
      <c r="BG2026" s="15">
        <f t="shared" ca="1" si="1100"/>
        <v>2044827.7239683643</v>
      </c>
      <c r="BH2026" s="15"/>
      <c r="BI2026" s="15"/>
    </row>
    <row r="2027" spans="1:61" ht="11.25" x14ac:dyDescent="0.2">
      <c r="A2027" s="20">
        <v>80105</v>
      </c>
      <c r="B2027" s="20"/>
      <c r="C2027" s="20">
        <v>1</v>
      </c>
      <c r="D2027" s="20">
        <f t="shared" si="1102"/>
        <v>8</v>
      </c>
      <c r="E2027" s="47">
        <f t="shared" si="1071"/>
        <v>2</v>
      </c>
      <c r="F2027" s="47">
        <f t="shared" si="1072"/>
        <v>82</v>
      </c>
      <c r="G2027" s="21" t="s">
        <v>2107</v>
      </c>
      <c r="H2027" s="29">
        <v>662</v>
      </c>
      <c r="I2027" s="48"/>
      <c r="J2027" s="29">
        <f t="shared" si="1089"/>
        <v>1067.1044776119402</v>
      </c>
      <c r="K2027" s="125">
        <v>152469.9</v>
      </c>
      <c r="L2027" s="125">
        <v>272229.96999999997</v>
      </c>
      <c r="M2027" s="125">
        <v>0</v>
      </c>
      <c r="N2027" s="126">
        <f t="shared" si="1073"/>
        <v>215948.01629999999</v>
      </c>
      <c r="O2027" s="126">
        <f t="shared" ca="1" si="1074"/>
        <v>202523.49174590784</v>
      </c>
      <c r="P2027" s="126">
        <f t="shared" ca="1" si="1075"/>
        <v>0</v>
      </c>
      <c r="Q2027" s="49">
        <f t="shared" si="1103"/>
        <v>1</v>
      </c>
      <c r="R2027" s="49">
        <f t="shared" si="1104"/>
        <v>0</v>
      </c>
      <c r="S2027" s="49">
        <f ca="1">OFFSET(V!$B$7,D2027,Q2027)*H2027</f>
        <v>2939.28</v>
      </c>
      <c r="T2027" s="49">
        <f ca="1">IF(R2027&gt;0,OFFSET(V!$I$7,D2027,R2027)*IF(R2027=1,H2027-9300,IF(R2027=2,H2027-18000,IF(R2027=3,H2027-45000,0))),0)</f>
        <v>0</v>
      </c>
      <c r="U2027" s="49">
        <f>IF(AND(I2027=1,H2027&gt;20000,H2027&lt;=45000),H2027*V!$G$7,0)+IF(AND(I2027=1,H2027&gt;45000,H2027&lt;=50000),V!$G$7/5000*(50000-H2027)*H2027,0)</f>
        <v>0</v>
      </c>
      <c r="V2027" s="50">
        <f t="shared" ca="1" si="1101"/>
        <v>2939.28</v>
      </c>
      <c r="W2027" s="51">
        <v>0</v>
      </c>
      <c r="X2027" s="51">
        <v>0</v>
      </c>
      <c r="Y2027" s="52">
        <v>0.18173070883840503</v>
      </c>
      <c r="Z2027" s="52">
        <v>169902.13724771238</v>
      </c>
      <c r="AA2027" s="52">
        <v>289667</v>
      </c>
      <c r="AB2027" s="138">
        <f t="shared" si="1090"/>
        <v>288667</v>
      </c>
      <c r="AC2027" s="52">
        <v>164256.28301583428</v>
      </c>
      <c r="AD2027" s="138">
        <f t="shared" si="1076"/>
        <v>0</v>
      </c>
      <c r="AE2027" s="138">
        <f t="shared" si="1077"/>
        <v>662</v>
      </c>
      <c r="AF2027" s="138">
        <f t="shared" si="1078"/>
        <v>0</v>
      </c>
      <c r="AG2027" s="138">
        <f t="shared" si="1079"/>
        <v>0</v>
      </c>
      <c r="AH2027" s="29"/>
      <c r="AI2027" s="29"/>
      <c r="AJ2027" s="15"/>
      <c r="AK2027" s="51">
        <f t="shared" ca="1" si="1080"/>
        <v>543077.9264263981</v>
      </c>
      <c r="AL2027" s="15">
        <f t="shared" ca="1" si="1081"/>
        <v>546017.20642639813</v>
      </c>
      <c r="AM2027" s="49">
        <f t="shared" ca="1" si="1082"/>
        <v>2903.4872551182848</v>
      </c>
      <c r="AN2027" s="49">
        <f t="shared" ca="1" si="1083"/>
        <v>809.92806415719565</v>
      </c>
      <c r="AO2027" s="15"/>
      <c r="AP2027" s="49">
        <f t="shared" ca="1" si="1084"/>
        <v>95581.454485020586</v>
      </c>
      <c r="AQ2027" s="15">
        <f t="shared" si="1091"/>
        <v>164256.28301583428</v>
      </c>
      <c r="AR2027" s="15">
        <f t="shared" si="1092"/>
        <v>0</v>
      </c>
      <c r="AS2027" s="15"/>
      <c r="AT2027" s="15"/>
      <c r="AU2027" s="51">
        <f t="shared" si="1085"/>
        <v>144333.5</v>
      </c>
      <c r="AV2027" s="51">
        <f t="shared" ca="1" si="1086"/>
        <v>6505.1963452804221</v>
      </c>
      <c r="AW2027" s="51">
        <f t="shared" ca="1" si="1093"/>
        <v>0</v>
      </c>
      <c r="AX2027" s="15">
        <f t="shared" ca="1" si="1094"/>
        <v>82163.867814466736</v>
      </c>
      <c r="AY2027" s="51">
        <f t="shared" ca="1" si="1095"/>
        <v>-3786.4274944989893</v>
      </c>
      <c r="AZ2027" s="52">
        <f t="shared" ca="1" si="1087"/>
        <v>0</v>
      </c>
      <c r="BA2027" s="52">
        <f t="shared" ca="1" si="1088"/>
        <v>0</v>
      </c>
      <c r="BB2027" s="52">
        <f t="shared" si="1096"/>
        <v>0</v>
      </c>
      <c r="BC2027" s="39">
        <f t="shared" si="1097"/>
        <v>0</v>
      </c>
      <c r="BD2027" s="51">
        <f t="shared" ca="1" si="1098"/>
        <v>0</v>
      </c>
      <c r="BE2027" s="15">
        <f t="shared" ca="1" si="1099"/>
        <v>242633.72333580203</v>
      </c>
      <c r="BF2027" s="39">
        <v>-13857.874271150064</v>
      </c>
      <c r="BG2027" s="15">
        <f t="shared" ca="1" si="1100"/>
        <v>778506.47081032547</v>
      </c>
      <c r="BH2027" s="15"/>
      <c r="BI2027" s="15"/>
    </row>
    <row r="2028" spans="1:61" ht="11.25" x14ac:dyDescent="0.2">
      <c r="A2028" s="20">
        <v>80106</v>
      </c>
      <c r="B2028" s="20"/>
      <c r="C2028" s="20">
        <v>1</v>
      </c>
      <c r="D2028" s="20">
        <f t="shared" si="1102"/>
        <v>8</v>
      </c>
      <c r="E2028" s="47">
        <f t="shared" si="1071"/>
        <v>4</v>
      </c>
      <c r="F2028" s="47">
        <f t="shared" si="1072"/>
        <v>84</v>
      </c>
      <c r="G2028" s="21" t="s">
        <v>2108</v>
      </c>
      <c r="H2028" s="29">
        <v>3098</v>
      </c>
      <c r="I2028" s="48"/>
      <c r="J2028" s="29">
        <f t="shared" si="1089"/>
        <v>4993.7910447761196</v>
      </c>
      <c r="K2028" s="125">
        <v>261471.5</v>
      </c>
      <c r="L2028" s="125">
        <v>1852295.52</v>
      </c>
      <c r="M2028" s="125">
        <v>0</v>
      </c>
      <c r="N2028" s="126">
        <f t="shared" si="1073"/>
        <v>910654.7328</v>
      </c>
      <c r="O2028" s="126">
        <f t="shared" ca="1" si="1074"/>
        <v>947760.99309489818</v>
      </c>
      <c r="P2028" s="126">
        <f t="shared" ca="1" si="1075"/>
        <v>11132</v>
      </c>
      <c r="Q2028" s="49">
        <f t="shared" si="1103"/>
        <v>1</v>
      </c>
      <c r="R2028" s="49">
        <f t="shared" si="1104"/>
        <v>0</v>
      </c>
      <c r="S2028" s="49">
        <f ca="1">OFFSET(V!$B$7,D2028,Q2028)*H2028</f>
        <v>13755.12</v>
      </c>
      <c r="T2028" s="49">
        <f ca="1">IF(R2028&gt;0,OFFSET(V!$I$7,D2028,R2028)*IF(R2028=1,H2028-9300,IF(R2028=2,H2028-18000,IF(R2028=3,H2028-45000,0))),0)</f>
        <v>0</v>
      </c>
      <c r="U2028" s="49">
        <f>IF(AND(I2028=1,H2028&gt;20000,H2028&lt;=45000),H2028*V!$G$7,0)+IF(AND(I2028=1,H2028&gt;45000,H2028&lt;=50000),V!$G$7/5000*(50000-H2028)*H2028,0)</f>
        <v>0</v>
      </c>
      <c r="V2028" s="50">
        <f t="shared" ca="1" si="1101"/>
        <v>13755.12</v>
      </c>
      <c r="W2028" s="51">
        <v>19655.649999999998</v>
      </c>
      <c r="X2028" s="51">
        <v>0</v>
      </c>
      <c r="Y2028" s="52">
        <v>1.0274150183405859</v>
      </c>
      <c r="Z2028" s="52">
        <v>283218.41829613625</v>
      </c>
      <c r="AA2028" s="52">
        <v>10506</v>
      </c>
      <c r="AB2028" s="138">
        <f t="shared" si="1090"/>
        <v>9506</v>
      </c>
      <c r="AC2028" s="52">
        <v>273807.0599024996</v>
      </c>
      <c r="AD2028" s="138">
        <f t="shared" si="1076"/>
        <v>0</v>
      </c>
      <c r="AE2028" s="138">
        <f t="shared" si="1077"/>
        <v>3098</v>
      </c>
      <c r="AF2028" s="138">
        <f t="shared" si="1078"/>
        <v>0</v>
      </c>
      <c r="AG2028" s="138">
        <f t="shared" si="1079"/>
        <v>0</v>
      </c>
      <c r="AH2028" s="29"/>
      <c r="AI2028" s="29"/>
      <c r="AJ2028" s="15"/>
      <c r="AK2028" s="51">
        <f t="shared" ca="1" si="1080"/>
        <v>2541473.4381706673</v>
      </c>
      <c r="AL2028" s="15">
        <f t="shared" ca="1" si="1081"/>
        <v>2586016.2081706673</v>
      </c>
      <c r="AM2028" s="49">
        <f t="shared" ca="1" si="1082"/>
        <v>13587.618604768046</v>
      </c>
      <c r="AN2028" s="49">
        <f t="shared" ca="1" si="1083"/>
        <v>4578.9303426453507</v>
      </c>
      <c r="AO2028" s="15"/>
      <c r="AP2028" s="49">
        <f t="shared" ca="1" si="1084"/>
        <v>159329.53402595385</v>
      </c>
      <c r="AQ2028" s="15">
        <f t="shared" si="1091"/>
        <v>273807.0599024996</v>
      </c>
      <c r="AR2028" s="15">
        <f t="shared" si="1092"/>
        <v>0</v>
      </c>
      <c r="AS2028" s="15"/>
      <c r="AT2028" s="15"/>
      <c r="AU2028" s="51">
        <f t="shared" si="1085"/>
        <v>4753</v>
      </c>
      <c r="AV2028" s="51">
        <f t="shared" ca="1" si="1086"/>
        <v>30442.746643019254</v>
      </c>
      <c r="AW2028" s="51">
        <f t="shared" ca="1" si="1093"/>
        <v>51901.073243276507</v>
      </c>
      <c r="AX2028" s="15">
        <f t="shared" ca="1" si="1094"/>
        <v>0</v>
      </c>
      <c r="AY2028" s="51">
        <f t="shared" ca="1" si="1095"/>
        <v>0</v>
      </c>
      <c r="AZ2028" s="52">
        <f t="shared" ca="1" si="1087"/>
        <v>0</v>
      </c>
      <c r="BA2028" s="52">
        <f t="shared" ca="1" si="1088"/>
        <v>0</v>
      </c>
      <c r="BB2028" s="52">
        <f t="shared" si="1096"/>
        <v>0</v>
      </c>
      <c r="BC2028" s="39">
        <f t="shared" si="1097"/>
        <v>0</v>
      </c>
      <c r="BD2028" s="51">
        <f t="shared" ca="1" si="1098"/>
        <v>0</v>
      </c>
      <c r="BE2028" s="15">
        <f t="shared" ca="1" si="1099"/>
        <v>246426.35391224961</v>
      </c>
      <c r="BF2028" s="39">
        <v>-58170.869019484489</v>
      </c>
      <c r="BG2028" s="15">
        <f t="shared" ca="1" si="1100"/>
        <v>2792438.2420108458</v>
      </c>
      <c r="BH2028" s="15"/>
      <c r="BI2028" s="15"/>
    </row>
    <row r="2029" spans="1:61" ht="11.25" x14ac:dyDescent="0.2">
      <c r="A2029" s="20">
        <v>80107</v>
      </c>
      <c r="B2029" s="20"/>
      <c r="C2029" s="20">
        <v>1</v>
      </c>
      <c r="D2029" s="20">
        <f t="shared" si="1102"/>
        <v>8</v>
      </c>
      <c r="E2029" s="47">
        <f t="shared" si="1071"/>
        <v>2</v>
      </c>
      <c r="F2029" s="47">
        <f t="shared" si="1072"/>
        <v>82</v>
      </c>
      <c r="G2029" s="21" t="s">
        <v>2109</v>
      </c>
      <c r="H2029" s="29">
        <v>523</v>
      </c>
      <c r="I2029" s="48"/>
      <c r="J2029" s="29">
        <f t="shared" si="1089"/>
        <v>843.04477611940297</v>
      </c>
      <c r="K2029" s="125">
        <v>66353.8</v>
      </c>
      <c r="L2029" s="125">
        <v>85940.19</v>
      </c>
      <c r="M2029" s="125">
        <v>0</v>
      </c>
      <c r="N2029" s="126">
        <f t="shared" si="1073"/>
        <v>81291.410100000008</v>
      </c>
      <c r="O2029" s="126">
        <f t="shared" ca="1" si="1074"/>
        <v>159999.67701376104</v>
      </c>
      <c r="P2029" s="126">
        <f t="shared" ca="1" si="1075"/>
        <v>23612</v>
      </c>
      <c r="Q2029" s="49">
        <f t="shared" si="1103"/>
        <v>1</v>
      </c>
      <c r="R2029" s="49">
        <f t="shared" si="1104"/>
        <v>0</v>
      </c>
      <c r="S2029" s="49">
        <f ca="1">OFFSET(V!$B$7,D2029,Q2029)*H2029</f>
        <v>2322.1200000000003</v>
      </c>
      <c r="T2029" s="49">
        <f ca="1">IF(R2029&gt;0,OFFSET(V!$I$7,D2029,R2029)*IF(R2029=1,H2029-9300,IF(R2029=2,H2029-18000,IF(R2029=3,H2029-45000,0))),0)</f>
        <v>0</v>
      </c>
      <c r="U2029" s="49">
        <f>IF(AND(I2029=1,H2029&gt;20000,H2029&lt;=45000),H2029*V!$G$7,0)+IF(AND(I2029=1,H2029&gt;45000,H2029&lt;=50000),V!$G$7/5000*(50000-H2029)*H2029,0)</f>
        <v>0</v>
      </c>
      <c r="V2029" s="50">
        <f t="shared" ca="1" si="1101"/>
        <v>2322.1200000000003</v>
      </c>
      <c r="W2029" s="51">
        <v>0</v>
      </c>
      <c r="X2029" s="51">
        <v>0</v>
      </c>
      <c r="Y2029" s="52">
        <v>0.14905937685789317</v>
      </c>
      <c r="Z2029" s="52">
        <v>41783.290177423602</v>
      </c>
      <c r="AA2029" s="52">
        <v>155670</v>
      </c>
      <c r="AB2029" s="138">
        <f t="shared" si="1090"/>
        <v>154670</v>
      </c>
      <c r="AC2029" s="52">
        <v>40394.829917350129</v>
      </c>
      <c r="AD2029" s="138">
        <f t="shared" si="1076"/>
        <v>0</v>
      </c>
      <c r="AE2029" s="138">
        <f t="shared" si="1077"/>
        <v>523</v>
      </c>
      <c r="AF2029" s="138">
        <f t="shared" si="1078"/>
        <v>0</v>
      </c>
      <c r="AG2029" s="138">
        <f t="shared" si="1079"/>
        <v>0</v>
      </c>
      <c r="AH2029" s="29"/>
      <c r="AI2029" s="29"/>
      <c r="AJ2029" s="15"/>
      <c r="AK2029" s="51">
        <f t="shared" ca="1" si="1080"/>
        <v>429047.96906496416</v>
      </c>
      <c r="AL2029" s="15">
        <f t="shared" ca="1" si="1081"/>
        <v>454982.08906496415</v>
      </c>
      <c r="AM2029" s="49">
        <f t="shared" ca="1" si="1082"/>
        <v>2293.842650191636</v>
      </c>
      <c r="AN2029" s="49">
        <f t="shared" ca="1" si="1083"/>
        <v>664.32015433529239</v>
      </c>
      <c r="AO2029" s="15"/>
      <c r="AP2029" s="49">
        <f t="shared" ca="1" si="1084"/>
        <v>23505.929431041306</v>
      </c>
      <c r="AQ2029" s="15">
        <f t="shared" si="1091"/>
        <v>40394.829917350129</v>
      </c>
      <c r="AR2029" s="15">
        <f t="shared" si="1092"/>
        <v>0</v>
      </c>
      <c r="AS2029" s="15"/>
      <c r="AT2029" s="15"/>
      <c r="AU2029" s="51">
        <f t="shared" si="1085"/>
        <v>77335</v>
      </c>
      <c r="AV2029" s="51">
        <f t="shared" ca="1" si="1086"/>
        <v>5139.301644383173</v>
      </c>
      <c r="AW2029" s="51">
        <f t="shared" ca="1" si="1093"/>
        <v>0</v>
      </c>
      <c r="AX2029" s="15">
        <f t="shared" ca="1" si="1094"/>
        <v>65585.401158074354</v>
      </c>
      <c r="AY2029" s="51">
        <f t="shared" ca="1" si="1095"/>
        <v>-3022.4278966934648</v>
      </c>
      <c r="AZ2029" s="52">
        <f t="shared" ca="1" si="1087"/>
        <v>0</v>
      </c>
      <c r="BA2029" s="52">
        <f t="shared" ca="1" si="1088"/>
        <v>0</v>
      </c>
      <c r="BB2029" s="52">
        <f t="shared" si="1096"/>
        <v>0</v>
      </c>
      <c r="BC2029" s="39">
        <f t="shared" si="1097"/>
        <v>0</v>
      </c>
      <c r="BD2029" s="51">
        <f t="shared" ca="1" si="1098"/>
        <v>0</v>
      </c>
      <c r="BE2029" s="15">
        <f t="shared" ca="1" si="1099"/>
        <v>102957.80317873102</v>
      </c>
      <c r="BF2029" s="39">
        <v>-7754.3048600209813</v>
      </c>
      <c r="BG2029" s="15">
        <f t="shared" ca="1" si="1100"/>
        <v>553143.75018820108</v>
      </c>
      <c r="BH2029" s="15"/>
      <c r="BI2029" s="15"/>
    </row>
    <row r="2030" spans="1:61" ht="11.25" x14ac:dyDescent="0.2">
      <c r="A2030" s="20">
        <v>80108</v>
      </c>
      <c r="B2030" s="20"/>
      <c r="C2030" s="20">
        <v>1</v>
      </c>
      <c r="D2030" s="20">
        <f t="shared" si="1102"/>
        <v>8</v>
      </c>
      <c r="E2030" s="47">
        <f t="shared" si="1071"/>
        <v>3</v>
      </c>
      <c r="F2030" s="47">
        <f t="shared" si="1072"/>
        <v>83</v>
      </c>
      <c r="G2030" s="21" t="s">
        <v>2110</v>
      </c>
      <c r="H2030" s="29">
        <v>1544</v>
      </c>
      <c r="I2030" s="48"/>
      <c r="J2030" s="29">
        <f t="shared" si="1089"/>
        <v>2488.8358208955224</v>
      </c>
      <c r="K2030" s="125">
        <v>78322.2</v>
      </c>
      <c r="L2030" s="125">
        <v>115222.48</v>
      </c>
      <c r="M2030" s="125">
        <v>0</v>
      </c>
      <c r="N2030" s="126">
        <f t="shared" si="1073"/>
        <v>101328.7512</v>
      </c>
      <c r="O2030" s="126">
        <f t="shared" ca="1" si="1074"/>
        <v>472350.86292399053</v>
      </c>
      <c r="P2030" s="126">
        <f t="shared" ca="1" si="1075"/>
        <v>111307</v>
      </c>
      <c r="Q2030" s="49">
        <f t="shared" si="1103"/>
        <v>1</v>
      </c>
      <c r="R2030" s="49">
        <f t="shared" si="1104"/>
        <v>0</v>
      </c>
      <c r="S2030" s="49">
        <f ca="1">OFFSET(V!$B$7,D2030,Q2030)*H2030</f>
        <v>6855.3600000000006</v>
      </c>
      <c r="T2030" s="49">
        <f ca="1">IF(R2030&gt;0,OFFSET(V!$I$7,D2030,R2030)*IF(R2030=1,H2030-9300,IF(R2030=2,H2030-18000,IF(R2030=3,H2030-45000,0))),0)</f>
        <v>0</v>
      </c>
      <c r="U2030" s="49">
        <f>IF(AND(I2030=1,H2030&gt;20000,H2030&lt;=45000),H2030*V!$G$7,0)+IF(AND(I2030=1,H2030&gt;45000,H2030&lt;=50000),V!$G$7/5000*(50000-H2030)*H2030,0)</f>
        <v>0</v>
      </c>
      <c r="V2030" s="50">
        <f t="shared" ca="1" si="1101"/>
        <v>6855.3600000000006</v>
      </c>
      <c r="W2030" s="51">
        <v>0</v>
      </c>
      <c r="X2030" s="51">
        <v>0</v>
      </c>
      <c r="Y2030" s="52">
        <v>0.50349976362160087</v>
      </c>
      <c r="Z2030" s="52">
        <v>79462.321596921174</v>
      </c>
      <c r="AA2030" s="52">
        <v>74721</v>
      </c>
      <c r="AB2030" s="138">
        <f t="shared" si="1090"/>
        <v>73721</v>
      </c>
      <c r="AC2030" s="52">
        <v>76821.785745340079</v>
      </c>
      <c r="AD2030" s="138">
        <f t="shared" si="1076"/>
        <v>0</v>
      </c>
      <c r="AE2030" s="138">
        <f t="shared" si="1077"/>
        <v>1544</v>
      </c>
      <c r="AF2030" s="138">
        <f t="shared" si="1078"/>
        <v>0</v>
      </c>
      <c r="AG2030" s="138">
        <f t="shared" si="1079"/>
        <v>0</v>
      </c>
      <c r="AH2030" s="29"/>
      <c r="AI2030" s="29"/>
      <c r="AJ2030" s="15"/>
      <c r="AK2030" s="51">
        <f t="shared" ca="1" si="1080"/>
        <v>1266634.9220579439</v>
      </c>
      <c r="AL2030" s="15">
        <f t="shared" ca="1" si="1081"/>
        <v>1384797.282057944</v>
      </c>
      <c r="AM2030" s="49">
        <f t="shared" ca="1" si="1082"/>
        <v>6771.8796403363021</v>
      </c>
      <c r="AN2030" s="49">
        <f t="shared" ca="1" si="1083"/>
        <v>2243.9718166524258</v>
      </c>
      <c r="AO2030" s="15"/>
      <c r="AP2030" s="49">
        <f t="shared" ca="1" si="1084"/>
        <v>44702.935454641862</v>
      </c>
      <c r="AQ2030" s="15">
        <f t="shared" si="1091"/>
        <v>76821.785745340079</v>
      </c>
      <c r="AR2030" s="15">
        <f t="shared" si="1092"/>
        <v>0</v>
      </c>
      <c r="AS2030" s="15"/>
      <c r="AT2030" s="15"/>
      <c r="AU2030" s="51">
        <f t="shared" si="1085"/>
        <v>36860.5</v>
      </c>
      <c r="AV2030" s="51">
        <f t="shared" ca="1" si="1086"/>
        <v>15172.240418599655</v>
      </c>
      <c r="AW2030" s="51">
        <f t="shared" ca="1" si="1093"/>
        <v>0</v>
      </c>
      <c r="AX2030" s="15">
        <f t="shared" ca="1" si="1094"/>
        <v>19913.890127901439</v>
      </c>
      <c r="AY2030" s="51">
        <f t="shared" ca="1" si="1095"/>
        <v>-917.70875822184394</v>
      </c>
      <c r="AZ2030" s="52">
        <f t="shared" ca="1" si="1087"/>
        <v>0</v>
      </c>
      <c r="BA2030" s="52">
        <f t="shared" ca="1" si="1088"/>
        <v>0</v>
      </c>
      <c r="BB2030" s="52">
        <f t="shared" si="1096"/>
        <v>0</v>
      </c>
      <c r="BC2030" s="39">
        <f t="shared" si="1097"/>
        <v>0</v>
      </c>
      <c r="BD2030" s="51">
        <f t="shared" ca="1" si="1098"/>
        <v>0</v>
      </c>
      <c r="BE2030" s="15">
        <f t="shared" ca="1" si="1099"/>
        <v>95817.967115019681</v>
      </c>
      <c r="BF2030" s="39">
        <v>-17599.03468620792</v>
      </c>
      <c r="BG2030" s="15">
        <f t="shared" ca="1" si="1100"/>
        <v>1472032.0659437445</v>
      </c>
      <c r="BH2030" s="15"/>
      <c r="BI2030" s="15"/>
    </row>
    <row r="2031" spans="1:61" ht="11.25" x14ac:dyDescent="0.2">
      <c r="A2031" s="20">
        <v>80109</v>
      </c>
      <c r="B2031" s="20"/>
      <c r="C2031" s="20">
        <v>1</v>
      </c>
      <c r="D2031" s="20">
        <f t="shared" si="1102"/>
        <v>8</v>
      </c>
      <c r="E2031" s="47">
        <f t="shared" si="1071"/>
        <v>1</v>
      </c>
      <c r="F2031" s="47">
        <f t="shared" si="1072"/>
        <v>81</v>
      </c>
      <c r="G2031" s="21" t="s">
        <v>2111</v>
      </c>
      <c r="H2031" s="29">
        <v>423</v>
      </c>
      <c r="I2031" s="48"/>
      <c r="J2031" s="29">
        <f t="shared" si="1089"/>
        <v>681.85074626865674</v>
      </c>
      <c r="K2031" s="125">
        <v>34843.550000000003</v>
      </c>
      <c r="L2031" s="125">
        <v>65431.92</v>
      </c>
      <c r="M2031" s="125">
        <v>0</v>
      </c>
      <c r="N2031" s="126">
        <f t="shared" si="1073"/>
        <v>50605.804799999998</v>
      </c>
      <c r="O2031" s="126">
        <f t="shared" ca="1" si="1074"/>
        <v>129407.00454459067</v>
      </c>
      <c r="P2031" s="126">
        <f t="shared" ca="1" si="1075"/>
        <v>23640</v>
      </c>
      <c r="Q2031" s="49">
        <f t="shared" si="1103"/>
        <v>1</v>
      </c>
      <c r="R2031" s="49">
        <f t="shared" si="1104"/>
        <v>0</v>
      </c>
      <c r="S2031" s="49">
        <f ca="1">OFFSET(V!$B$7,D2031,Q2031)*H2031</f>
        <v>1878.1200000000001</v>
      </c>
      <c r="T2031" s="49">
        <f ca="1">IF(R2031&gt;0,OFFSET(V!$I$7,D2031,R2031)*IF(R2031=1,H2031-9300,IF(R2031=2,H2031-18000,IF(R2031=3,H2031-45000,0))),0)</f>
        <v>0</v>
      </c>
      <c r="U2031" s="49">
        <f>IF(AND(I2031=1,H2031&gt;20000,H2031&lt;=45000),H2031*V!$G$7,0)+IF(AND(I2031=1,H2031&gt;45000,H2031&lt;=50000),V!$G$7/5000*(50000-H2031)*H2031,0)</f>
        <v>0</v>
      </c>
      <c r="V2031" s="50">
        <f t="shared" ca="1" si="1101"/>
        <v>1878.1200000000001</v>
      </c>
      <c r="W2031" s="51">
        <v>0</v>
      </c>
      <c r="X2031" s="51">
        <v>0</v>
      </c>
      <c r="Y2031" s="52">
        <v>0.11868481964811775</v>
      </c>
      <c r="Z2031" s="52">
        <v>67949.260587958212</v>
      </c>
      <c r="AA2031" s="52">
        <v>69420</v>
      </c>
      <c r="AB2031" s="138">
        <f t="shared" si="1090"/>
        <v>68420</v>
      </c>
      <c r="AC2031" s="52">
        <v>65691.304174589561</v>
      </c>
      <c r="AD2031" s="138">
        <f t="shared" si="1076"/>
        <v>0</v>
      </c>
      <c r="AE2031" s="138">
        <f t="shared" si="1077"/>
        <v>423</v>
      </c>
      <c r="AF2031" s="138">
        <f t="shared" si="1078"/>
        <v>0</v>
      </c>
      <c r="AG2031" s="138">
        <f t="shared" si="1079"/>
        <v>0</v>
      </c>
      <c r="AH2031" s="29"/>
      <c r="AI2031" s="29"/>
      <c r="AJ2031" s="15"/>
      <c r="AK2031" s="51">
        <f t="shared" ca="1" si="1080"/>
        <v>347012.02851716988</v>
      </c>
      <c r="AL2031" s="15">
        <f t="shared" ca="1" si="1081"/>
        <v>372530.14851716987</v>
      </c>
      <c r="AM2031" s="49">
        <f t="shared" ca="1" si="1082"/>
        <v>1855.2494092372124</v>
      </c>
      <c r="AN2031" s="49">
        <f t="shared" ca="1" si="1083"/>
        <v>528.94839202944672</v>
      </c>
      <c r="AO2031" s="15"/>
      <c r="AP2031" s="49">
        <f t="shared" ca="1" si="1084"/>
        <v>38226.059209070823</v>
      </c>
      <c r="AQ2031" s="15">
        <f t="shared" si="1091"/>
        <v>65691.304174589561</v>
      </c>
      <c r="AR2031" s="15">
        <f t="shared" si="1092"/>
        <v>0</v>
      </c>
      <c r="AS2031" s="15"/>
      <c r="AT2031" s="15"/>
      <c r="AU2031" s="51">
        <f t="shared" si="1085"/>
        <v>34210</v>
      </c>
      <c r="AV2031" s="51">
        <f t="shared" ca="1" si="1086"/>
        <v>4156.6435861837135</v>
      </c>
      <c r="AW2031" s="51">
        <f t="shared" ca="1" si="1093"/>
        <v>0</v>
      </c>
      <c r="AX2031" s="15">
        <f t="shared" ca="1" si="1094"/>
        <v>10901.398620664972</v>
      </c>
      <c r="AY2031" s="51">
        <f t="shared" ca="1" si="1095"/>
        <v>-502.37843669905016</v>
      </c>
      <c r="AZ2031" s="52">
        <f t="shared" ca="1" si="1087"/>
        <v>0</v>
      </c>
      <c r="BA2031" s="52">
        <f t="shared" ca="1" si="1088"/>
        <v>0</v>
      </c>
      <c r="BB2031" s="52">
        <f t="shared" si="1096"/>
        <v>0</v>
      </c>
      <c r="BC2031" s="39">
        <f t="shared" si="1097"/>
        <v>0</v>
      </c>
      <c r="BD2031" s="51">
        <f t="shared" ca="1" si="1098"/>
        <v>0</v>
      </c>
      <c r="BE2031" s="15">
        <f t="shared" ca="1" si="1099"/>
        <v>76090.324358555488</v>
      </c>
      <c r="BF2031" s="39">
        <v>-6137.4248271427869</v>
      </c>
      <c r="BG2031" s="15">
        <f t="shared" ca="1" si="1100"/>
        <v>444867.24584984925</v>
      </c>
      <c r="BH2031" s="15"/>
      <c r="BI2031" s="15"/>
    </row>
    <row r="2032" spans="1:61" ht="11.25" x14ac:dyDescent="0.2">
      <c r="A2032" s="20">
        <v>80110</v>
      </c>
      <c r="B2032" s="20"/>
      <c r="C2032" s="20">
        <v>1</v>
      </c>
      <c r="D2032" s="20">
        <f t="shared" si="1102"/>
        <v>8</v>
      </c>
      <c r="E2032" s="47">
        <f t="shared" si="1071"/>
        <v>3</v>
      </c>
      <c r="F2032" s="47">
        <f t="shared" si="1072"/>
        <v>83</v>
      </c>
      <c r="G2032" s="21" t="s">
        <v>2112</v>
      </c>
      <c r="H2032" s="29">
        <v>1470</v>
      </c>
      <c r="I2032" s="48"/>
      <c r="J2032" s="29">
        <f t="shared" si="1089"/>
        <v>2369.5522388059703</v>
      </c>
      <c r="K2032" s="125">
        <v>234664.3</v>
      </c>
      <c r="L2032" s="125">
        <v>741414.53</v>
      </c>
      <c r="M2032" s="125">
        <v>0</v>
      </c>
      <c r="N2032" s="126">
        <f t="shared" si="1073"/>
        <v>458109.96269999997</v>
      </c>
      <c r="O2032" s="126">
        <f t="shared" ca="1" si="1074"/>
        <v>449712.2852968045</v>
      </c>
      <c r="P2032" s="126">
        <f t="shared" ca="1" si="1075"/>
        <v>0</v>
      </c>
      <c r="Q2032" s="49">
        <f t="shared" si="1103"/>
        <v>1</v>
      </c>
      <c r="R2032" s="49">
        <f t="shared" si="1104"/>
        <v>0</v>
      </c>
      <c r="S2032" s="49">
        <f ca="1">OFFSET(V!$B$7,D2032,Q2032)*H2032</f>
        <v>6526.8</v>
      </c>
      <c r="T2032" s="49">
        <f ca="1">IF(R2032&gt;0,OFFSET(V!$I$7,D2032,R2032)*IF(R2032=1,H2032-9300,IF(R2032=2,H2032-18000,IF(R2032=3,H2032-45000,0))),0)</f>
        <v>0</v>
      </c>
      <c r="U2032" s="49">
        <f>IF(AND(I2032=1,H2032&gt;20000,H2032&lt;=45000),H2032*V!$G$7,0)+IF(AND(I2032=1,H2032&gt;45000,H2032&lt;=50000),V!$G$7/5000*(50000-H2032)*H2032,0)</f>
        <v>0</v>
      </c>
      <c r="V2032" s="50">
        <f t="shared" ca="1" si="1101"/>
        <v>6526.8</v>
      </c>
      <c r="W2032" s="51">
        <v>0</v>
      </c>
      <c r="X2032" s="51">
        <v>0</v>
      </c>
      <c r="Y2032" s="52">
        <v>0.48205463494818168</v>
      </c>
      <c r="Z2032" s="52">
        <v>308142.34965698095</v>
      </c>
      <c r="AA2032" s="52">
        <v>499190</v>
      </c>
      <c r="AB2032" s="138">
        <f t="shared" si="1090"/>
        <v>498190</v>
      </c>
      <c r="AC2032" s="52">
        <v>297902.7681130757</v>
      </c>
      <c r="AD2032" s="138">
        <f t="shared" si="1076"/>
        <v>0</v>
      </c>
      <c r="AE2032" s="138">
        <f t="shared" si="1077"/>
        <v>1470</v>
      </c>
      <c r="AF2032" s="138">
        <f t="shared" si="1078"/>
        <v>0</v>
      </c>
      <c r="AG2032" s="138">
        <f t="shared" si="1079"/>
        <v>0</v>
      </c>
      <c r="AH2032" s="29"/>
      <c r="AI2032" s="29"/>
      <c r="AJ2032" s="15"/>
      <c r="AK2032" s="51">
        <f t="shared" ca="1" si="1080"/>
        <v>1205928.3260525761</v>
      </c>
      <c r="AL2032" s="15">
        <f t="shared" ca="1" si="1081"/>
        <v>1212455.1260525761</v>
      </c>
      <c r="AM2032" s="49">
        <f t="shared" ca="1" si="1082"/>
        <v>6447.3206420300285</v>
      </c>
      <c r="AN2032" s="49">
        <f t="shared" ca="1" si="1083"/>
        <v>2148.3962715886091</v>
      </c>
      <c r="AO2032" s="15"/>
      <c r="AP2032" s="49">
        <f t="shared" ca="1" si="1084"/>
        <v>173350.93275315806</v>
      </c>
      <c r="AQ2032" s="15">
        <f t="shared" si="1091"/>
        <v>297902.7681130757</v>
      </c>
      <c r="AR2032" s="15">
        <f t="shared" si="1092"/>
        <v>0</v>
      </c>
      <c r="AS2032" s="15"/>
      <c r="AT2032" s="15"/>
      <c r="AU2032" s="51">
        <f t="shared" si="1085"/>
        <v>249095</v>
      </c>
      <c r="AV2032" s="51">
        <f t="shared" ca="1" si="1086"/>
        <v>14445.073455532054</v>
      </c>
      <c r="AW2032" s="51">
        <f t="shared" ca="1" si="1093"/>
        <v>0</v>
      </c>
      <c r="AX2032" s="15">
        <f t="shared" ca="1" si="1094"/>
        <v>138988.23809561442</v>
      </c>
      <c r="AY2032" s="51">
        <f t="shared" ca="1" si="1095"/>
        <v>-6405.1133440500616</v>
      </c>
      <c r="AZ2032" s="52">
        <f t="shared" ca="1" si="1087"/>
        <v>0</v>
      </c>
      <c r="BA2032" s="52">
        <f t="shared" ca="1" si="1088"/>
        <v>0</v>
      </c>
      <c r="BB2032" s="52">
        <f t="shared" si="1096"/>
        <v>0</v>
      </c>
      <c r="BC2032" s="39">
        <f t="shared" si="1097"/>
        <v>0</v>
      </c>
      <c r="BD2032" s="51">
        <f t="shared" ca="1" si="1098"/>
        <v>0</v>
      </c>
      <c r="BE2032" s="15">
        <f t="shared" ca="1" si="1099"/>
        <v>430485.89286464005</v>
      </c>
      <c r="BF2032" s="39">
        <v>-30733.383027897657</v>
      </c>
      <c r="BG2032" s="15">
        <f t="shared" ca="1" si="1100"/>
        <v>1620803.3528029372</v>
      </c>
      <c r="BH2032" s="15"/>
      <c r="BI2032" s="15"/>
    </row>
    <row r="2033" spans="1:61" ht="11.25" x14ac:dyDescent="0.2">
      <c r="A2033" s="20">
        <v>80111</v>
      </c>
      <c r="B2033" s="20"/>
      <c r="C2033" s="20">
        <v>1</v>
      </c>
      <c r="D2033" s="20">
        <f t="shared" si="1102"/>
        <v>8</v>
      </c>
      <c r="E2033" s="47">
        <f t="shared" si="1071"/>
        <v>2</v>
      </c>
      <c r="F2033" s="47">
        <f t="shared" si="1072"/>
        <v>82</v>
      </c>
      <c r="G2033" s="21" t="s">
        <v>2113</v>
      </c>
      <c r="H2033" s="29">
        <v>940</v>
      </c>
      <c r="I2033" s="48"/>
      <c r="J2033" s="29">
        <f t="shared" si="1089"/>
        <v>1515.2238805970148</v>
      </c>
      <c r="K2033" s="125">
        <v>37472.050000000003</v>
      </c>
      <c r="L2033" s="125">
        <v>60269.45</v>
      </c>
      <c r="M2033" s="125">
        <v>0</v>
      </c>
      <c r="N2033" s="126">
        <f t="shared" si="1073"/>
        <v>50484.961500000005</v>
      </c>
      <c r="O2033" s="126">
        <f t="shared" ca="1" si="1074"/>
        <v>287571.12121020147</v>
      </c>
      <c r="P2033" s="126">
        <f t="shared" ca="1" si="1075"/>
        <v>71126</v>
      </c>
      <c r="Q2033" s="49">
        <f t="shared" si="1103"/>
        <v>1</v>
      </c>
      <c r="R2033" s="49">
        <f t="shared" si="1104"/>
        <v>0</v>
      </c>
      <c r="S2033" s="49">
        <f ca="1">OFFSET(V!$B$7,D2033,Q2033)*H2033</f>
        <v>4173.6000000000004</v>
      </c>
      <c r="T2033" s="49">
        <f ca="1">IF(R2033&gt;0,OFFSET(V!$I$7,D2033,R2033)*IF(R2033=1,H2033-9300,IF(R2033=2,H2033-18000,IF(R2033=3,H2033-45000,0))),0)</f>
        <v>0</v>
      </c>
      <c r="U2033" s="49">
        <f>IF(AND(I2033=1,H2033&gt;20000,H2033&lt;=45000),H2033*V!$G$7,0)+IF(AND(I2033=1,H2033&gt;45000,H2033&lt;=50000),V!$G$7/5000*(50000-H2033)*H2033,0)</f>
        <v>0</v>
      </c>
      <c r="V2033" s="50">
        <f t="shared" ca="1" si="1101"/>
        <v>4173.6000000000004</v>
      </c>
      <c r="W2033" s="51">
        <v>0</v>
      </c>
      <c r="X2033" s="51">
        <v>0</v>
      </c>
      <c r="Y2033" s="52">
        <v>0.19145752325542409</v>
      </c>
      <c r="Z2033" s="52">
        <v>51992.390957886513</v>
      </c>
      <c r="AA2033" s="52">
        <v>17641</v>
      </c>
      <c r="AB2033" s="138">
        <f t="shared" si="1090"/>
        <v>16641</v>
      </c>
      <c r="AC2033" s="52">
        <v>50264.681905662706</v>
      </c>
      <c r="AD2033" s="138">
        <f t="shared" si="1076"/>
        <v>0</v>
      </c>
      <c r="AE2033" s="138">
        <f t="shared" si="1077"/>
        <v>940</v>
      </c>
      <c r="AF2033" s="138">
        <f t="shared" si="1078"/>
        <v>0</v>
      </c>
      <c r="AG2033" s="138">
        <f t="shared" si="1079"/>
        <v>0</v>
      </c>
      <c r="AH2033" s="29"/>
      <c r="AI2033" s="29"/>
      <c r="AJ2033" s="15"/>
      <c r="AK2033" s="51">
        <f t="shared" ca="1" si="1080"/>
        <v>771137.84114926634</v>
      </c>
      <c r="AL2033" s="15">
        <f t="shared" ca="1" si="1081"/>
        <v>846437.44114926632</v>
      </c>
      <c r="AM2033" s="49">
        <f t="shared" ca="1" si="1082"/>
        <v>4122.7764649715828</v>
      </c>
      <c r="AN2033" s="49">
        <f t="shared" ca="1" si="1083"/>
        <v>853.27802972739369</v>
      </c>
      <c r="AO2033" s="15"/>
      <c r="AP2033" s="49">
        <f t="shared" ca="1" si="1084"/>
        <v>29249.239770675907</v>
      </c>
      <c r="AQ2033" s="15">
        <f t="shared" si="1091"/>
        <v>50264.681905662706</v>
      </c>
      <c r="AR2033" s="15">
        <f t="shared" si="1092"/>
        <v>0</v>
      </c>
      <c r="AS2033" s="15"/>
      <c r="AT2033" s="15"/>
      <c r="AU2033" s="51">
        <f t="shared" si="1085"/>
        <v>8320.5</v>
      </c>
      <c r="AV2033" s="51">
        <f t="shared" ca="1" si="1086"/>
        <v>9236.9857470749193</v>
      </c>
      <c r="AW2033" s="51">
        <f t="shared" ca="1" si="1093"/>
        <v>0</v>
      </c>
      <c r="AX2033" s="15">
        <f t="shared" ca="1" si="1094"/>
        <v>0</v>
      </c>
      <c r="AY2033" s="51">
        <f t="shared" ca="1" si="1095"/>
        <v>0</v>
      </c>
      <c r="AZ2033" s="52">
        <f t="shared" ca="1" si="1087"/>
        <v>0</v>
      </c>
      <c r="BA2033" s="52">
        <f t="shared" ca="1" si="1088"/>
        <v>0</v>
      </c>
      <c r="BB2033" s="52">
        <f t="shared" si="1096"/>
        <v>0</v>
      </c>
      <c r="BC2033" s="39">
        <f t="shared" si="1097"/>
        <v>0</v>
      </c>
      <c r="BD2033" s="51">
        <f t="shared" ca="1" si="1098"/>
        <v>0</v>
      </c>
      <c r="BE2033" s="15">
        <f t="shared" ca="1" si="1099"/>
        <v>46806.725517750827</v>
      </c>
      <c r="BF2033" s="39">
        <v>-10593.047498630016</v>
      </c>
      <c r="BG2033" s="15">
        <f t="shared" ca="1" si="1100"/>
        <v>887627.17366308614</v>
      </c>
      <c r="BH2033" s="15"/>
      <c r="BI2033" s="15"/>
    </row>
    <row r="2034" spans="1:61" ht="11.25" x14ac:dyDescent="0.2">
      <c r="A2034" s="20">
        <v>80112</v>
      </c>
      <c r="B2034" s="20"/>
      <c r="C2034" s="20">
        <v>1</v>
      </c>
      <c r="D2034" s="20">
        <f t="shared" si="1102"/>
        <v>8</v>
      </c>
      <c r="E2034" s="47">
        <f t="shared" si="1071"/>
        <v>2</v>
      </c>
      <c r="F2034" s="47">
        <f t="shared" si="1072"/>
        <v>82</v>
      </c>
      <c r="G2034" s="21" t="s">
        <v>2114</v>
      </c>
      <c r="H2034" s="29">
        <v>657</v>
      </c>
      <c r="I2034" s="48"/>
      <c r="J2034" s="29">
        <f t="shared" si="1089"/>
        <v>1059.044776119403</v>
      </c>
      <c r="K2034" s="125">
        <v>89014.15</v>
      </c>
      <c r="L2034" s="125">
        <v>297237.7</v>
      </c>
      <c r="M2034" s="125">
        <v>0</v>
      </c>
      <c r="N2034" s="126">
        <f t="shared" si="1073"/>
        <v>180012.891</v>
      </c>
      <c r="O2034" s="126">
        <f t="shared" ca="1" si="1074"/>
        <v>200993.85812244934</v>
      </c>
      <c r="P2034" s="126">
        <f t="shared" ca="1" si="1075"/>
        <v>6294</v>
      </c>
      <c r="Q2034" s="49">
        <f t="shared" si="1103"/>
        <v>1</v>
      </c>
      <c r="R2034" s="49">
        <f t="shared" si="1104"/>
        <v>0</v>
      </c>
      <c r="S2034" s="49">
        <f ca="1">OFFSET(V!$B$7,D2034,Q2034)*H2034</f>
        <v>2917.0800000000004</v>
      </c>
      <c r="T2034" s="49">
        <f ca="1">IF(R2034&gt;0,OFFSET(V!$I$7,D2034,R2034)*IF(R2034=1,H2034-9300,IF(R2034=2,H2034-18000,IF(R2034=3,H2034-45000,0))),0)</f>
        <v>0</v>
      </c>
      <c r="U2034" s="49">
        <f>IF(AND(I2034=1,H2034&gt;20000,H2034&lt;=45000),H2034*V!$G$7,0)+IF(AND(I2034=1,H2034&gt;45000,H2034&lt;=50000),V!$G$7/5000*(50000-H2034)*H2034,0)</f>
        <v>0</v>
      </c>
      <c r="V2034" s="50">
        <f t="shared" ca="1" si="1101"/>
        <v>2917.0800000000004</v>
      </c>
      <c r="W2034" s="51">
        <v>0</v>
      </c>
      <c r="X2034" s="51">
        <v>0</v>
      </c>
      <c r="Y2034" s="52">
        <v>0.21009011324646282</v>
      </c>
      <c r="Z2034" s="52">
        <v>207266.92711843061</v>
      </c>
      <c r="AA2034" s="52">
        <v>163457</v>
      </c>
      <c r="AB2034" s="138">
        <f t="shared" si="1090"/>
        <v>162457</v>
      </c>
      <c r="AC2034" s="52">
        <v>200379.43955319858</v>
      </c>
      <c r="AD2034" s="138">
        <f t="shared" si="1076"/>
        <v>0</v>
      </c>
      <c r="AE2034" s="138">
        <f t="shared" si="1077"/>
        <v>657</v>
      </c>
      <c r="AF2034" s="138">
        <f t="shared" si="1078"/>
        <v>0</v>
      </c>
      <c r="AG2034" s="138">
        <f t="shared" si="1079"/>
        <v>0</v>
      </c>
      <c r="AH2034" s="29"/>
      <c r="AI2034" s="29"/>
      <c r="AJ2034" s="15"/>
      <c r="AK2034" s="51">
        <f t="shared" ca="1" si="1080"/>
        <v>538976.12939900847</v>
      </c>
      <c r="AL2034" s="15">
        <f t="shared" ca="1" si="1081"/>
        <v>548187.20939900842</v>
      </c>
      <c r="AM2034" s="49">
        <f t="shared" ca="1" si="1082"/>
        <v>2881.5575930705636</v>
      </c>
      <c r="AN2034" s="49">
        <f t="shared" ca="1" si="1083"/>
        <v>936.31879723518853</v>
      </c>
      <c r="AO2034" s="15"/>
      <c r="AP2034" s="49">
        <f t="shared" ca="1" si="1084"/>
        <v>116601.67836344916</v>
      </c>
      <c r="AQ2034" s="15">
        <f t="shared" si="1091"/>
        <v>200379.43955319858</v>
      </c>
      <c r="AR2034" s="15">
        <f t="shared" si="1092"/>
        <v>0</v>
      </c>
      <c r="AS2034" s="15"/>
      <c r="AT2034" s="15"/>
      <c r="AU2034" s="51">
        <f t="shared" si="1085"/>
        <v>81228.5</v>
      </c>
      <c r="AV2034" s="51">
        <f t="shared" ca="1" si="1086"/>
        <v>6456.0634423704487</v>
      </c>
      <c r="AW2034" s="51">
        <f t="shared" ca="1" si="1093"/>
        <v>0</v>
      </c>
      <c r="AX2034" s="15">
        <f t="shared" ca="1" si="1094"/>
        <v>3906.8022526210407</v>
      </c>
      <c r="AY2034" s="51">
        <f t="shared" ca="1" si="1095"/>
        <v>-180.04049539510962</v>
      </c>
      <c r="AZ2034" s="52">
        <f t="shared" ca="1" si="1087"/>
        <v>0</v>
      </c>
      <c r="BA2034" s="52">
        <f t="shared" ca="1" si="1088"/>
        <v>0</v>
      </c>
      <c r="BB2034" s="52">
        <f t="shared" si="1096"/>
        <v>0</v>
      </c>
      <c r="BC2034" s="39">
        <f t="shared" si="1097"/>
        <v>0</v>
      </c>
      <c r="BD2034" s="51">
        <f t="shared" ca="1" si="1098"/>
        <v>0</v>
      </c>
      <c r="BE2034" s="15">
        <f t="shared" ca="1" si="1099"/>
        <v>204106.20131042451</v>
      </c>
      <c r="BF2034" s="39">
        <v>-13539.479623456655</v>
      </c>
      <c r="BG2034" s="15">
        <f t="shared" ca="1" si="1100"/>
        <v>742571.807476282</v>
      </c>
      <c r="BH2034" s="15"/>
      <c r="BI2034" s="15"/>
    </row>
    <row r="2035" spans="1:61" ht="11.25" x14ac:dyDescent="0.2">
      <c r="A2035" s="20">
        <v>80113</v>
      </c>
      <c r="B2035" s="20"/>
      <c r="C2035" s="20">
        <v>1</v>
      </c>
      <c r="D2035" s="20">
        <f t="shared" si="1102"/>
        <v>8</v>
      </c>
      <c r="E2035" s="47">
        <f t="shared" si="1071"/>
        <v>3</v>
      </c>
      <c r="F2035" s="47">
        <f t="shared" si="1072"/>
        <v>83</v>
      </c>
      <c r="G2035" s="21" t="s">
        <v>2115</v>
      </c>
      <c r="H2035" s="29">
        <v>1489</v>
      </c>
      <c r="I2035" s="48"/>
      <c r="J2035" s="29">
        <f t="shared" si="1089"/>
        <v>2400.1791044776119</v>
      </c>
      <c r="K2035" s="125">
        <v>835101.65</v>
      </c>
      <c r="L2035" s="125">
        <v>2226693.5699999998</v>
      </c>
      <c r="M2035" s="125">
        <v>0</v>
      </c>
      <c r="N2035" s="126">
        <f t="shared" si="1073"/>
        <v>1469683.6802999999</v>
      </c>
      <c r="O2035" s="126">
        <f t="shared" ca="1" si="1074"/>
        <v>455524.89306594682</v>
      </c>
      <c r="P2035" s="126">
        <f t="shared" ca="1" si="1075"/>
        <v>0</v>
      </c>
      <c r="Q2035" s="49">
        <f t="shared" si="1103"/>
        <v>1</v>
      </c>
      <c r="R2035" s="49">
        <f t="shared" si="1104"/>
        <v>0</v>
      </c>
      <c r="S2035" s="49">
        <f ca="1">OFFSET(V!$B$7,D2035,Q2035)*H2035</f>
        <v>6611.1600000000008</v>
      </c>
      <c r="T2035" s="49">
        <f ca="1">IF(R2035&gt;0,OFFSET(V!$I$7,D2035,R2035)*IF(R2035=1,H2035-9300,IF(R2035=2,H2035-18000,IF(R2035=3,H2035-45000,0))),0)</f>
        <v>0</v>
      </c>
      <c r="U2035" s="49">
        <f>IF(AND(I2035=1,H2035&gt;20000,H2035&lt;=45000),H2035*V!$G$7,0)+IF(AND(I2035=1,H2035&gt;45000,H2035&lt;=50000),V!$G$7/5000*(50000-H2035)*H2035,0)</f>
        <v>0</v>
      </c>
      <c r="V2035" s="50">
        <f t="shared" ca="1" si="1101"/>
        <v>6611.1600000000008</v>
      </c>
      <c r="W2035" s="51">
        <v>0</v>
      </c>
      <c r="X2035" s="51">
        <v>0</v>
      </c>
      <c r="Y2035" s="52">
        <v>0.34705638458670479</v>
      </c>
      <c r="Z2035" s="52">
        <v>1346498.4543955147</v>
      </c>
      <c r="AA2035" s="52">
        <v>1027895</v>
      </c>
      <c r="AB2035" s="138">
        <f t="shared" si="1090"/>
        <v>1026895</v>
      </c>
      <c r="AC2035" s="52">
        <v>1301754.2615318159</v>
      </c>
      <c r="AD2035" s="138">
        <f t="shared" si="1076"/>
        <v>0</v>
      </c>
      <c r="AE2035" s="138">
        <f t="shared" si="1077"/>
        <v>1489</v>
      </c>
      <c r="AF2035" s="138">
        <f t="shared" si="1078"/>
        <v>0</v>
      </c>
      <c r="AG2035" s="138">
        <f t="shared" si="1079"/>
        <v>0</v>
      </c>
      <c r="AH2035" s="29"/>
      <c r="AI2035" s="29"/>
      <c r="AJ2035" s="15"/>
      <c r="AK2035" s="51">
        <f t="shared" ca="1" si="1080"/>
        <v>1221515.1547566568</v>
      </c>
      <c r="AL2035" s="15">
        <f t="shared" ca="1" si="1081"/>
        <v>1228126.3147566568</v>
      </c>
      <c r="AM2035" s="49">
        <f t="shared" ca="1" si="1082"/>
        <v>6530.6533578113695</v>
      </c>
      <c r="AN2035" s="49">
        <f t="shared" ca="1" si="1083"/>
        <v>1546.7430216851842</v>
      </c>
      <c r="AO2035" s="15"/>
      <c r="AP2035" s="49">
        <f t="shared" ca="1" si="1084"/>
        <v>757496.53781761543</v>
      </c>
      <c r="AQ2035" s="15">
        <f t="shared" si="1091"/>
        <v>1301754.2615318159</v>
      </c>
      <c r="AR2035" s="15">
        <f t="shared" si="1092"/>
        <v>0</v>
      </c>
      <c r="AS2035" s="15"/>
      <c r="AT2035" s="15"/>
      <c r="AU2035" s="51">
        <f t="shared" si="1085"/>
        <v>513447.5</v>
      </c>
      <c r="AV2035" s="51">
        <f t="shared" ca="1" si="1086"/>
        <v>14631.778486589952</v>
      </c>
      <c r="AW2035" s="51">
        <f t="shared" ca="1" si="1093"/>
        <v>0</v>
      </c>
      <c r="AX2035" s="15">
        <f t="shared" ca="1" si="1094"/>
        <v>0</v>
      </c>
      <c r="AY2035" s="51">
        <f t="shared" ca="1" si="1095"/>
        <v>0</v>
      </c>
      <c r="AZ2035" s="52">
        <f t="shared" ca="1" si="1087"/>
        <v>0</v>
      </c>
      <c r="BA2035" s="52">
        <f t="shared" ca="1" si="1088"/>
        <v>0</v>
      </c>
      <c r="BB2035" s="52">
        <f t="shared" si="1096"/>
        <v>0</v>
      </c>
      <c r="BC2035" s="39">
        <f t="shared" si="1097"/>
        <v>0</v>
      </c>
      <c r="BD2035" s="51">
        <f t="shared" ca="1" si="1098"/>
        <v>0</v>
      </c>
      <c r="BE2035" s="15">
        <f t="shared" ca="1" si="1099"/>
        <v>1285575.8163042055</v>
      </c>
      <c r="BF2035" s="39">
        <v>-67736.187743171671</v>
      </c>
      <c r="BG2035" s="15">
        <f t="shared" ca="1" si="1100"/>
        <v>2454043.3396971873</v>
      </c>
      <c r="BH2035" s="15"/>
      <c r="BI2035" s="15"/>
    </row>
    <row r="2036" spans="1:61" ht="11.25" x14ac:dyDescent="0.2">
      <c r="A2036" s="20">
        <v>80114</v>
      </c>
      <c r="B2036" s="20"/>
      <c r="C2036" s="20">
        <v>1</v>
      </c>
      <c r="D2036" s="20">
        <f t="shared" si="1102"/>
        <v>8</v>
      </c>
      <c r="E2036" s="47">
        <f t="shared" si="1071"/>
        <v>1</v>
      </c>
      <c r="F2036" s="47">
        <f t="shared" si="1072"/>
        <v>81</v>
      </c>
      <c r="G2036" s="21" t="s">
        <v>2116</v>
      </c>
      <c r="H2036" s="29">
        <v>288</v>
      </c>
      <c r="I2036" s="48"/>
      <c r="J2036" s="29">
        <f t="shared" si="1089"/>
        <v>464.23880597014926</v>
      </c>
      <c r="K2036" s="125">
        <v>17006.849999999999</v>
      </c>
      <c r="L2036" s="125">
        <v>53930.21</v>
      </c>
      <c r="M2036" s="125">
        <v>0</v>
      </c>
      <c r="N2036" s="126">
        <f t="shared" si="1073"/>
        <v>33277.713900000002</v>
      </c>
      <c r="O2036" s="126">
        <f t="shared" ca="1" si="1074"/>
        <v>88106.896711210677</v>
      </c>
      <c r="P2036" s="126">
        <f t="shared" ca="1" si="1075"/>
        <v>16449</v>
      </c>
      <c r="Q2036" s="49">
        <f t="shared" si="1103"/>
        <v>1</v>
      </c>
      <c r="R2036" s="49">
        <f t="shared" si="1104"/>
        <v>0</v>
      </c>
      <c r="S2036" s="49">
        <f ca="1">OFFSET(V!$B$7,D2036,Q2036)*H2036</f>
        <v>1278.72</v>
      </c>
      <c r="T2036" s="49">
        <f ca="1">IF(R2036&gt;0,OFFSET(V!$I$7,D2036,R2036)*IF(R2036=1,H2036-9300,IF(R2036=2,H2036-18000,IF(R2036=3,H2036-45000,0))),0)</f>
        <v>0</v>
      </c>
      <c r="U2036" s="49">
        <f>IF(AND(I2036=1,H2036&gt;20000,H2036&lt;=45000),H2036*V!$G$7,0)+IF(AND(I2036=1,H2036&gt;45000,H2036&lt;=50000),V!$G$7/5000*(50000-H2036)*H2036,0)</f>
        <v>0</v>
      </c>
      <c r="V2036" s="50">
        <f t="shared" ca="1" si="1101"/>
        <v>1278.72</v>
      </c>
      <c r="W2036" s="51">
        <v>0</v>
      </c>
      <c r="X2036" s="51">
        <v>0</v>
      </c>
      <c r="Y2036" s="52">
        <v>7.1154925547177977E-2</v>
      </c>
      <c r="Z2036" s="52">
        <v>12170.350600457248</v>
      </c>
      <c r="AA2036" s="52">
        <v>0</v>
      </c>
      <c r="AB2036" s="138">
        <f t="shared" si="1090"/>
        <v>0</v>
      </c>
      <c r="AC2036" s="52">
        <v>11765.929405090814</v>
      </c>
      <c r="AD2036" s="138">
        <f t="shared" si="1076"/>
        <v>0</v>
      </c>
      <c r="AE2036" s="138">
        <f t="shared" si="1077"/>
        <v>288</v>
      </c>
      <c r="AF2036" s="138">
        <f t="shared" si="1078"/>
        <v>0</v>
      </c>
      <c r="AG2036" s="138">
        <f t="shared" si="1079"/>
        <v>0</v>
      </c>
      <c r="AH2036" s="29"/>
      <c r="AI2036" s="29"/>
      <c r="AJ2036" s="15"/>
      <c r="AK2036" s="51">
        <f t="shared" ca="1" si="1080"/>
        <v>236263.50877764757</v>
      </c>
      <c r="AL2036" s="15">
        <f t="shared" ca="1" si="1081"/>
        <v>253991.22877764757</v>
      </c>
      <c r="AM2036" s="49">
        <f t="shared" ca="1" si="1082"/>
        <v>1263.1485339487404</v>
      </c>
      <c r="AN2036" s="49">
        <f t="shared" ca="1" si="1083"/>
        <v>317.11960775391123</v>
      </c>
      <c r="AO2036" s="15"/>
      <c r="AP2036" s="49">
        <f t="shared" ca="1" si="1084"/>
        <v>6846.6461389379019</v>
      </c>
      <c r="AQ2036" s="15">
        <f t="shared" si="1091"/>
        <v>11765.929405090814</v>
      </c>
      <c r="AR2036" s="15">
        <f t="shared" si="1092"/>
        <v>0</v>
      </c>
      <c r="AS2036" s="15"/>
      <c r="AT2036" s="15"/>
      <c r="AU2036" s="51">
        <f t="shared" si="1085"/>
        <v>0</v>
      </c>
      <c r="AV2036" s="51">
        <f t="shared" ca="1" si="1086"/>
        <v>2830.0552076144431</v>
      </c>
      <c r="AW2036" s="51">
        <f t="shared" ca="1" si="1093"/>
        <v>912.63511802938592</v>
      </c>
      <c r="AX2036" s="15">
        <f t="shared" ca="1" si="1094"/>
        <v>0</v>
      </c>
      <c r="AY2036" s="51">
        <f t="shared" ca="1" si="1095"/>
        <v>0</v>
      </c>
      <c r="AZ2036" s="52">
        <f t="shared" ca="1" si="1087"/>
        <v>0</v>
      </c>
      <c r="BA2036" s="52">
        <f t="shared" ca="1" si="1088"/>
        <v>0</v>
      </c>
      <c r="BB2036" s="52">
        <f t="shared" si="1096"/>
        <v>0</v>
      </c>
      <c r="BC2036" s="39">
        <f t="shared" si="1097"/>
        <v>0</v>
      </c>
      <c r="BD2036" s="51">
        <f t="shared" ca="1" si="1098"/>
        <v>0</v>
      </c>
      <c r="BE2036" s="15">
        <f t="shared" ca="1" si="1099"/>
        <v>10589.336464581731</v>
      </c>
      <c r="BF2036" s="39">
        <v>-3585.200108532491</v>
      </c>
      <c r="BG2036" s="15">
        <f t="shared" ca="1" si="1100"/>
        <v>262575.63327539945</v>
      </c>
      <c r="BH2036" s="15"/>
      <c r="BI2036" s="15"/>
    </row>
    <row r="2037" spans="1:61" ht="11.25" x14ac:dyDescent="0.2">
      <c r="A2037" s="20">
        <v>80115</v>
      </c>
      <c r="B2037" s="20"/>
      <c r="C2037" s="20">
        <v>1</v>
      </c>
      <c r="D2037" s="20">
        <f t="shared" si="1102"/>
        <v>8</v>
      </c>
      <c r="E2037" s="47">
        <f t="shared" si="1071"/>
        <v>4</v>
      </c>
      <c r="F2037" s="47">
        <f t="shared" si="1072"/>
        <v>84</v>
      </c>
      <c r="G2037" s="21" t="s">
        <v>2117</v>
      </c>
      <c r="H2037" s="29">
        <v>3361</v>
      </c>
      <c r="I2037" s="48"/>
      <c r="J2037" s="29">
        <f t="shared" si="1089"/>
        <v>5417.7313432835817</v>
      </c>
      <c r="K2037" s="125">
        <v>195856.3</v>
      </c>
      <c r="L2037" s="125">
        <v>702336.63</v>
      </c>
      <c r="M2037" s="125">
        <v>0</v>
      </c>
      <c r="N2037" s="126">
        <f t="shared" si="1073"/>
        <v>414927.82169999997</v>
      </c>
      <c r="O2037" s="126">
        <f t="shared" ca="1" si="1074"/>
        <v>1028219.7216888161</v>
      </c>
      <c r="P2037" s="126">
        <f t="shared" ca="1" si="1075"/>
        <v>183988</v>
      </c>
      <c r="Q2037" s="49">
        <f t="shared" si="1103"/>
        <v>1</v>
      </c>
      <c r="R2037" s="49">
        <f t="shared" si="1104"/>
        <v>0</v>
      </c>
      <c r="S2037" s="49">
        <f ca="1">OFFSET(V!$B$7,D2037,Q2037)*H2037</f>
        <v>14922.840000000002</v>
      </c>
      <c r="T2037" s="49">
        <f ca="1">IF(R2037&gt;0,OFFSET(V!$I$7,D2037,R2037)*IF(R2037=1,H2037-9300,IF(R2037=2,H2037-18000,IF(R2037=3,H2037-45000,0))),0)</f>
        <v>0</v>
      </c>
      <c r="U2037" s="49">
        <f>IF(AND(I2037=1,H2037&gt;20000,H2037&lt;=45000),H2037*V!$G$7,0)+IF(AND(I2037=1,H2037&gt;45000,H2037&lt;=50000),V!$G$7/5000*(50000-H2037)*H2037,0)</f>
        <v>0</v>
      </c>
      <c r="V2037" s="50">
        <f t="shared" ca="1" si="1101"/>
        <v>14922.840000000002</v>
      </c>
      <c r="W2037" s="51">
        <v>17693.239999999998</v>
      </c>
      <c r="X2037" s="51">
        <v>0</v>
      </c>
      <c r="Y2037" s="52">
        <v>0.69270786777431037</v>
      </c>
      <c r="Z2037" s="52">
        <v>74606.468327179435</v>
      </c>
      <c r="AA2037" s="52">
        <v>0</v>
      </c>
      <c r="AB2037" s="138">
        <f t="shared" si="1090"/>
        <v>0</v>
      </c>
      <c r="AC2037" s="52">
        <v>72127.292657267972</v>
      </c>
      <c r="AD2037" s="138">
        <f t="shared" si="1076"/>
        <v>0</v>
      </c>
      <c r="AE2037" s="138">
        <f t="shared" si="1077"/>
        <v>3361</v>
      </c>
      <c r="AF2037" s="138">
        <f t="shared" si="1078"/>
        <v>0</v>
      </c>
      <c r="AG2037" s="138">
        <f t="shared" si="1079"/>
        <v>0</v>
      </c>
      <c r="AH2037" s="29"/>
      <c r="AI2037" s="29"/>
      <c r="AJ2037" s="15"/>
      <c r="AK2037" s="51">
        <f t="shared" ca="1" si="1080"/>
        <v>2757227.961811366</v>
      </c>
      <c r="AL2037" s="15">
        <f t="shared" ca="1" si="1081"/>
        <v>2973832.0418113661</v>
      </c>
      <c r="AM2037" s="49">
        <f t="shared" ca="1" si="1082"/>
        <v>14741.11882847818</v>
      </c>
      <c r="AN2037" s="49">
        <f t="shared" ca="1" si="1083"/>
        <v>3087.2247511662208</v>
      </c>
      <c r="AO2037" s="15"/>
      <c r="AP2037" s="49">
        <f t="shared" ca="1" si="1084"/>
        <v>41971.189251761134</v>
      </c>
      <c r="AQ2037" s="15">
        <f t="shared" si="1091"/>
        <v>72127.292657267972</v>
      </c>
      <c r="AR2037" s="15">
        <f t="shared" si="1092"/>
        <v>0</v>
      </c>
      <c r="AS2037" s="15"/>
      <c r="AT2037" s="15"/>
      <c r="AU2037" s="51">
        <f t="shared" si="1085"/>
        <v>0</v>
      </c>
      <c r="AV2037" s="51">
        <f t="shared" ca="1" si="1086"/>
        <v>33027.137336083833</v>
      </c>
      <c r="AW2037" s="51">
        <f t="shared" ca="1" si="1093"/>
        <v>0</v>
      </c>
      <c r="AX2037" s="15">
        <f t="shared" ca="1" si="1094"/>
        <v>2871.0339305769885</v>
      </c>
      <c r="AY2037" s="51">
        <f t="shared" ca="1" si="1095"/>
        <v>-132.30830170901646</v>
      </c>
      <c r="AZ2037" s="52">
        <f t="shared" ca="1" si="1087"/>
        <v>0</v>
      </c>
      <c r="BA2037" s="52">
        <f t="shared" ca="1" si="1088"/>
        <v>0</v>
      </c>
      <c r="BB2037" s="52">
        <f t="shared" si="1096"/>
        <v>0</v>
      </c>
      <c r="BC2037" s="39">
        <f t="shared" si="1097"/>
        <v>0</v>
      </c>
      <c r="BD2037" s="51">
        <f t="shared" ca="1" si="1098"/>
        <v>0</v>
      </c>
      <c r="BE2037" s="15">
        <f t="shared" ca="1" si="1099"/>
        <v>74866.01828613595</v>
      </c>
      <c r="BF2037" s="39">
        <v>-43717.573923486867</v>
      </c>
      <c r="BG2037" s="15">
        <f t="shared" ca="1" si="1100"/>
        <v>3022808.8297536597</v>
      </c>
      <c r="BH2037" s="15"/>
      <c r="BI2037" s="15"/>
    </row>
    <row r="2038" spans="1:61" ht="11.25" x14ac:dyDescent="0.2">
      <c r="A2038" s="20">
        <v>80116</v>
      </c>
      <c r="B2038" s="20"/>
      <c r="C2038" s="20">
        <v>1</v>
      </c>
      <c r="D2038" s="20">
        <f t="shared" si="1102"/>
        <v>8</v>
      </c>
      <c r="E2038" s="47">
        <f t="shared" si="1071"/>
        <v>5</v>
      </c>
      <c r="F2038" s="47">
        <f t="shared" si="1072"/>
        <v>85</v>
      </c>
      <c r="G2038" s="21" t="s">
        <v>2118</v>
      </c>
      <c r="H2038" s="29">
        <v>6007</v>
      </c>
      <c r="I2038" s="48"/>
      <c r="J2038" s="29">
        <f t="shared" si="1089"/>
        <v>9682.9253731343288</v>
      </c>
      <c r="K2038" s="125">
        <v>413437.55</v>
      </c>
      <c r="L2038" s="125">
        <v>4705954</v>
      </c>
      <c r="M2038" s="125">
        <v>0</v>
      </c>
      <c r="N2038" s="126">
        <f t="shared" si="1073"/>
        <v>2132997.0959999999</v>
      </c>
      <c r="O2038" s="126">
        <f t="shared" ca="1" si="1074"/>
        <v>1837701.8352230643</v>
      </c>
      <c r="P2038" s="126">
        <f t="shared" ca="1" si="1075"/>
        <v>0</v>
      </c>
      <c r="Q2038" s="49">
        <f t="shared" si="1103"/>
        <v>1</v>
      </c>
      <c r="R2038" s="49">
        <f t="shared" si="1104"/>
        <v>0</v>
      </c>
      <c r="S2038" s="49">
        <f ca="1">OFFSET(V!$B$7,D2038,Q2038)*H2038</f>
        <v>26671.08</v>
      </c>
      <c r="T2038" s="49">
        <f ca="1">IF(R2038&gt;0,OFFSET(V!$I$7,D2038,R2038)*IF(R2038=1,H2038-9300,IF(R2038=2,H2038-18000,IF(R2038=3,H2038-45000,0))),0)</f>
        <v>0</v>
      </c>
      <c r="U2038" s="49">
        <f>IF(AND(I2038=1,H2038&gt;20000,H2038&lt;=45000),H2038*V!$G$7,0)+IF(AND(I2038=1,H2038&gt;45000,H2038&lt;=50000),V!$G$7/5000*(50000-H2038)*H2038,0)</f>
        <v>0</v>
      </c>
      <c r="V2038" s="50">
        <f t="shared" ca="1" si="1101"/>
        <v>26671.08</v>
      </c>
      <c r="W2038" s="51">
        <v>35664.119999999995</v>
      </c>
      <c r="X2038" s="51">
        <v>0</v>
      </c>
      <c r="Y2038" s="52">
        <v>1.5054074373271014</v>
      </c>
      <c r="Z2038" s="52">
        <v>196151.72124193731</v>
      </c>
      <c r="AA2038" s="52">
        <v>83260</v>
      </c>
      <c r="AB2038" s="138">
        <f t="shared" si="1090"/>
        <v>82260</v>
      </c>
      <c r="AC2038" s="52">
        <v>189633.59237432134</v>
      </c>
      <c r="AD2038" s="138">
        <f t="shared" si="1076"/>
        <v>0</v>
      </c>
      <c r="AE2038" s="138">
        <f t="shared" si="1077"/>
        <v>6007</v>
      </c>
      <c r="AF2038" s="138">
        <f t="shared" si="1078"/>
        <v>0</v>
      </c>
      <c r="AG2038" s="138">
        <f t="shared" si="1079"/>
        <v>0</v>
      </c>
      <c r="AH2038" s="29"/>
      <c r="AI2038" s="29"/>
      <c r="AJ2038" s="15"/>
      <c r="AK2038" s="51">
        <f t="shared" ca="1" si="1080"/>
        <v>4927898.9487060029</v>
      </c>
      <c r="AL2038" s="15">
        <f t="shared" ca="1" si="1081"/>
        <v>4990234.1487060031</v>
      </c>
      <c r="AM2038" s="49">
        <f t="shared" ca="1" si="1082"/>
        <v>26346.295984132234</v>
      </c>
      <c r="AN2038" s="49">
        <f t="shared" ca="1" si="1083"/>
        <v>6709.2223393370496</v>
      </c>
      <c r="AO2038" s="15"/>
      <c r="AP2038" s="49">
        <f t="shared" ca="1" si="1084"/>
        <v>110348.62256447048</v>
      </c>
      <c r="AQ2038" s="15">
        <f t="shared" si="1091"/>
        <v>189633.59237432134</v>
      </c>
      <c r="AR2038" s="15">
        <f t="shared" si="1092"/>
        <v>0</v>
      </c>
      <c r="AS2038" s="15"/>
      <c r="AT2038" s="15"/>
      <c r="AU2038" s="51">
        <f t="shared" si="1085"/>
        <v>41130</v>
      </c>
      <c r="AV2038" s="51">
        <f t="shared" ca="1" si="1086"/>
        <v>59028.26955604153</v>
      </c>
      <c r="AW2038" s="51">
        <f t="shared" ca="1" si="1093"/>
        <v>0</v>
      </c>
      <c r="AX2038" s="15">
        <f t="shared" ca="1" si="1094"/>
        <v>20873.299746190693</v>
      </c>
      <c r="AY2038" s="51">
        <f t="shared" ca="1" si="1095"/>
        <v>-961.92204873270748</v>
      </c>
      <c r="AZ2038" s="52">
        <f t="shared" ca="1" si="1087"/>
        <v>0</v>
      </c>
      <c r="BA2038" s="52">
        <f t="shared" ca="1" si="1088"/>
        <v>0</v>
      </c>
      <c r="BB2038" s="52">
        <f t="shared" si="1096"/>
        <v>0</v>
      </c>
      <c r="BC2038" s="39">
        <f t="shared" si="1097"/>
        <v>0</v>
      </c>
      <c r="BD2038" s="51">
        <f t="shared" ca="1" si="1098"/>
        <v>0</v>
      </c>
      <c r="BE2038" s="15">
        <f t="shared" ca="1" si="1099"/>
        <v>209544.97007177933</v>
      </c>
      <c r="BF2038" s="39">
        <v>-121590.48919708308</v>
      </c>
      <c r="BG2038" s="15">
        <f t="shared" ca="1" si="1100"/>
        <v>5111244.1479041688</v>
      </c>
      <c r="BH2038" s="15"/>
      <c r="BI2038" s="15"/>
    </row>
    <row r="2039" spans="1:61" ht="11.25" x14ac:dyDescent="0.2">
      <c r="A2039" s="20">
        <v>80117</v>
      </c>
      <c r="B2039" s="20"/>
      <c r="C2039" s="20">
        <v>1</v>
      </c>
      <c r="D2039" s="20">
        <f t="shared" si="1102"/>
        <v>8</v>
      </c>
      <c r="E2039" s="47">
        <f t="shared" si="1071"/>
        <v>4</v>
      </c>
      <c r="F2039" s="47">
        <f t="shared" si="1072"/>
        <v>84</v>
      </c>
      <c r="G2039" s="21" t="s">
        <v>2119</v>
      </c>
      <c r="H2039" s="29">
        <v>4839</v>
      </c>
      <c r="I2039" s="48"/>
      <c r="J2039" s="29">
        <f t="shared" si="1089"/>
        <v>7800.1791044776119</v>
      </c>
      <c r="K2039" s="125">
        <v>318407.84999999998</v>
      </c>
      <c r="L2039" s="125">
        <v>1708266.76</v>
      </c>
      <c r="M2039" s="125">
        <v>0</v>
      </c>
      <c r="N2039" s="126">
        <f t="shared" si="1073"/>
        <v>895477.68839999998</v>
      </c>
      <c r="O2039" s="126">
        <f t="shared" ca="1" si="1074"/>
        <v>1480379.4207831542</v>
      </c>
      <c r="P2039" s="126">
        <f t="shared" ca="1" si="1075"/>
        <v>175471</v>
      </c>
      <c r="Q2039" s="49">
        <f t="shared" si="1103"/>
        <v>1</v>
      </c>
      <c r="R2039" s="49">
        <f t="shared" si="1104"/>
        <v>0</v>
      </c>
      <c r="S2039" s="49">
        <f ca="1">OFFSET(V!$B$7,D2039,Q2039)*H2039</f>
        <v>21485.160000000003</v>
      </c>
      <c r="T2039" s="49">
        <f ca="1">IF(R2039&gt;0,OFFSET(V!$I$7,D2039,R2039)*IF(R2039=1,H2039-9300,IF(R2039=2,H2039-18000,IF(R2039=3,H2039-45000,0))),0)</f>
        <v>0</v>
      </c>
      <c r="U2039" s="49">
        <f>IF(AND(I2039=1,H2039&gt;20000,H2039&lt;=45000),H2039*V!$G$7,0)+IF(AND(I2039=1,H2039&gt;45000,H2039&lt;=50000),V!$G$7/5000*(50000-H2039)*H2039,0)</f>
        <v>0</v>
      </c>
      <c r="V2039" s="50">
        <f t="shared" ca="1" si="1101"/>
        <v>21485.160000000003</v>
      </c>
      <c r="W2039" s="51">
        <v>28249.87</v>
      </c>
      <c r="X2039" s="51">
        <v>0</v>
      </c>
      <c r="Y2039" s="52">
        <v>1.1732221501847124</v>
      </c>
      <c r="Z2039" s="52">
        <v>86456.164146611933</v>
      </c>
      <c r="AA2039" s="52">
        <v>29980</v>
      </c>
      <c r="AB2039" s="138">
        <f t="shared" si="1090"/>
        <v>28980</v>
      </c>
      <c r="AC2039" s="52">
        <v>83583.222651429707</v>
      </c>
      <c r="AD2039" s="138">
        <f t="shared" si="1076"/>
        <v>0</v>
      </c>
      <c r="AE2039" s="138">
        <f t="shared" si="1077"/>
        <v>4839</v>
      </c>
      <c r="AF2039" s="138">
        <f t="shared" si="1078"/>
        <v>0</v>
      </c>
      <c r="AG2039" s="138">
        <f t="shared" si="1079"/>
        <v>0</v>
      </c>
      <c r="AH2039" s="29"/>
      <c r="AI2039" s="29"/>
      <c r="AJ2039" s="15"/>
      <c r="AK2039" s="51">
        <f t="shared" ca="1" si="1080"/>
        <v>3969719.1631077658</v>
      </c>
      <c r="AL2039" s="15">
        <f t="shared" ca="1" si="1081"/>
        <v>4194925.1931077661</v>
      </c>
      <c r="AM2039" s="49">
        <f t="shared" ca="1" si="1082"/>
        <v>21223.526929784563</v>
      </c>
      <c r="AN2039" s="49">
        <f t="shared" ca="1" si="1083"/>
        <v>5228.7560588914421</v>
      </c>
      <c r="AO2039" s="15"/>
      <c r="AP2039" s="49">
        <f t="shared" ca="1" si="1084"/>
        <v>48637.445368216642</v>
      </c>
      <c r="AQ2039" s="15">
        <f t="shared" si="1091"/>
        <v>83583.222651429707</v>
      </c>
      <c r="AR2039" s="15">
        <f t="shared" si="1092"/>
        <v>0</v>
      </c>
      <c r="AS2039" s="15"/>
      <c r="AT2039" s="15"/>
      <c r="AU2039" s="51">
        <f t="shared" si="1085"/>
        <v>14490</v>
      </c>
      <c r="AV2039" s="51">
        <f t="shared" ca="1" si="1086"/>
        <v>47550.823436271843</v>
      </c>
      <c r="AW2039" s="51">
        <f t="shared" ca="1" si="1093"/>
        <v>0</v>
      </c>
      <c r="AX2039" s="15">
        <f t="shared" ca="1" si="1094"/>
        <v>27095.046153058778</v>
      </c>
      <c r="AY2039" s="51">
        <f t="shared" ca="1" si="1095"/>
        <v>-1248.6440870861366</v>
      </c>
      <c r="AZ2039" s="52">
        <f t="shared" ca="1" si="1087"/>
        <v>0</v>
      </c>
      <c r="BA2039" s="52">
        <f t="shared" ca="1" si="1088"/>
        <v>0</v>
      </c>
      <c r="BB2039" s="52">
        <f t="shared" si="1096"/>
        <v>0</v>
      </c>
      <c r="BC2039" s="39">
        <f t="shared" si="1097"/>
        <v>0</v>
      </c>
      <c r="BD2039" s="51">
        <f t="shared" ca="1" si="1098"/>
        <v>0</v>
      </c>
      <c r="BE2039" s="15">
        <f t="shared" ca="1" si="1099"/>
        <v>109429.62471740234</v>
      </c>
      <c r="BF2039" s="39">
        <v>-71986.886526133108</v>
      </c>
      <c r="BG2039" s="15">
        <f t="shared" ca="1" si="1100"/>
        <v>4258820.2142877113</v>
      </c>
      <c r="BH2039" s="15"/>
      <c r="BI2039" s="15"/>
    </row>
    <row r="2040" spans="1:61" ht="11.25" x14ac:dyDescent="0.2">
      <c r="A2040" s="20">
        <v>80118</v>
      </c>
      <c r="B2040" s="20"/>
      <c r="C2040" s="20">
        <v>1</v>
      </c>
      <c r="D2040" s="20">
        <f t="shared" si="1102"/>
        <v>8</v>
      </c>
      <c r="E2040" s="47">
        <f t="shared" si="1071"/>
        <v>2</v>
      </c>
      <c r="F2040" s="47">
        <f t="shared" si="1072"/>
        <v>82</v>
      </c>
      <c r="G2040" s="21" t="s">
        <v>2120</v>
      </c>
      <c r="H2040" s="29">
        <v>839</v>
      </c>
      <c r="I2040" s="48"/>
      <c r="J2040" s="29">
        <f t="shared" si="1089"/>
        <v>1352.4179104477612</v>
      </c>
      <c r="K2040" s="125">
        <v>45432.1</v>
      </c>
      <c r="L2040" s="125">
        <v>48470.67</v>
      </c>
      <c r="M2040" s="125">
        <v>0</v>
      </c>
      <c r="N2040" s="126">
        <f t="shared" si="1073"/>
        <v>51614.673299999995</v>
      </c>
      <c r="O2040" s="126">
        <f t="shared" ca="1" si="1074"/>
        <v>256672.52201633941</v>
      </c>
      <c r="P2040" s="126">
        <f t="shared" ca="1" si="1075"/>
        <v>61517</v>
      </c>
      <c r="Q2040" s="49">
        <f t="shared" si="1103"/>
        <v>1</v>
      </c>
      <c r="R2040" s="49">
        <f t="shared" si="1104"/>
        <v>0</v>
      </c>
      <c r="S2040" s="49">
        <f ca="1">OFFSET(V!$B$7,D2040,Q2040)*H2040</f>
        <v>3725.1600000000003</v>
      </c>
      <c r="T2040" s="49">
        <f ca="1">IF(R2040&gt;0,OFFSET(V!$I$7,D2040,R2040)*IF(R2040=1,H2040-9300,IF(R2040=2,H2040-18000,IF(R2040=3,H2040-45000,0))),0)</f>
        <v>0</v>
      </c>
      <c r="U2040" s="49">
        <f>IF(AND(I2040=1,H2040&gt;20000,H2040&lt;=45000),H2040*V!$G$7,0)+IF(AND(I2040=1,H2040&gt;45000,H2040&lt;=50000),V!$G$7/5000*(50000-H2040)*H2040,0)</f>
        <v>0</v>
      </c>
      <c r="V2040" s="50">
        <f t="shared" ca="1" si="1101"/>
        <v>3725.1600000000003</v>
      </c>
      <c r="W2040" s="51">
        <v>0</v>
      </c>
      <c r="X2040" s="51">
        <v>0</v>
      </c>
      <c r="Y2040" s="52">
        <v>0.22780844535892114</v>
      </c>
      <c r="Z2040" s="52">
        <v>39538.025184414226</v>
      </c>
      <c r="AA2040" s="52">
        <v>50275</v>
      </c>
      <c r="AB2040" s="138">
        <f t="shared" si="1090"/>
        <v>49275</v>
      </c>
      <c r="AC2040" s="52">
        <v>38224.175162138927</v>
      </c>
      <c r="AD2040" s="138">
        <f t="shared" si="1076"/>
        <v>0</v>
      </c>
      <c r="AE2040" s="138">
        <f t="shared" si="1077"/>
        <v>839</v>
      </c>
      <c r="AF2040" s="138">
        <f t="shared" si="1078"/>
        <v>0</v>
      </c>
      <c r="AG2040" s="138">
        <f t="shared" si="1079"/>
        <v>0</v>
      </c>
      <c r="AH2040" s="29"/>
      <c r="AI2040" s="29"/>
      <c r="AJ2040" s="15"/>
      <c r="AK2040" s="51">
        <f t="shared" ca="1" si="1080"/>
        <v>688281.54119599413</v>
      </c>
      <c r="AL2040" s="15">
        <f t="shared" ca="1" si="1081"/>
        <v>753523.70119599416</v>
      </c>
      <c r="AM2040" s="49">
        <f t="shared" ca="1" si="1082"/>
        <v>3679.7972916076151</v>
      </c>
      <c r="AN2040" s="49">
        <f t="shared" ca="1" si="1083"/>
        <v>1015.2849473133142</v>
      </c>
      <c r="AO2040" s="15"/>
      <c r="AP2040" s="49">
        <f t="shared" ca="1" si="1084"/>
        <v>22242.815869242804</v>
      </c>
      <c r="AQ2040" s="15">
        <f t="shared" si="1091"/>
        <v>38224.175162138927</v>
      </c>
      <c r="AR2040" s="15">
        <f t="shared" si="1092"/>
        <v>0</v>
      </c>
      <c r="AS2040" s="15"/>
      <c r="AT2040" s="15"/>
      <c r="AU2040" s="51">
        <f t="shared" si="1085"/>
        <v>24637.5</v>
      </c>
      <c r="AV2040" s="51">
        <f t="shared" ca="1" si="1086"/>
        <v>8244.5011082934652</v>
      </c>
      <c r="AW2040" s="51">
        <f t="shared" ca="1" si="1093"/>
        <v>0</v>
      </c>
      <c r="AX2040" s="15">
        <f t="shared" ca="1" si="1094"/>
        <v>16900.641815397343</v>
      </c>
      <c r="AY2040" s="51">
        <f t="shared" ca="1" si="1095"/>
        <v>-778.84667003507877</v>
      </c>
      <c r="AZ2040" s="52">
        <f t="shared" ca="1" si="1087"/>
        <v>0</v>
      </c>
      <c r="BA2040" s="52">
        <f t="shared" ca="1" si="1088"/>
        <v>0</v>
      </c>
      <c r="BB2040" s="52">
        <f t="shared" si="1096"/>
        <v>0</v>
      </c>
      <c r="BC2040" s="39">
        <f t="shared" si="1097"/>
        <v>0</v>
      </c>
      <c r="BD2040" s="51">
        <f t="shared" ca="1" si="1098"/>
        <v>0</v>
      </c>
      <c r="BE2040" s="15">
        <f t="shared" ca="1" si="1099"/>
        <v>54345.970307501193</v>
      </c>
      <c r="BF2040" s="39">
        <v>-9461.9891714510159</v>
      </c>
      <c r="BG2040" s="15">
        <f t="shared" ca="1" si="1100"/>
        <v>803102.7645709652</v>
      </c>
      <c r="BH2040" s="15"/>
      <c r="BI2040" s="15"/>
    </row>
    <row r="2041" spans="1:61" ht="11.25" x14ac:dyDescent="0.2">
      <c r="A2041" s="20">
        <v>80119</v>
      </c>
      <c r="B2041" s="20"/>
      <c r="C2041" s="20">
        <v>1</v>
      </c>
      <c r="D2041" s="20">
        <f t="shared" si="1102"/>
        <v>8</v>
      </c>
      <c r="E2041" s="47">
        <f t="shared" si="1071"/>
        <v>2</v>
      </c>
      <c r="F2041" s="47">
        <f t="shared" si="1072"/>
        <v>82</v>
      </c>
      <c r="G2041" s="21" t="s">
        <v>2121</v>
      </c>
      <c r="H2041" s="29">
        <v>722</v>
      </c>
      <c r="I2041" s="48"/>
      <c r="J2041" s="29">
        <f t="shared" si="1089"/>
        <v>1163.8208955223881</v>
      </c>
      <c r="K2041" s="125">
        <v>42263.9</v>
      </c>
      <c r="L2041" s="125">
        <v>65847.05</v>
      </c>
      <c r="M2041" s="125">
        <v>0</v>
      </c>
      <c r="N2041" s="126">
        <f t="shared" si="1073"/>
        <v>56110.357499999998</v>
      </c>
      <c r="O2041" s="126">
        <f t="shared" ca="1" si="1074"/>
        <v>220879.09522741011</v>
      </c>
      <c r="P2041" s="126">
        <f t="shared" ca="1" si="1075"/>
        <v>49431</v>
      </c>
      <c r="Q2041" s="49">
        <f t="shared" si="1103"/>
        <v>1</v>
      </c>
      <c r="R2041" s="49">
        <f t="shared" si="1104"/>
        <v>0</v>
      </c>
      <c r="S2041" s="49">
        <f ca="1">OFFSET(V!$B$7,D2041,Q2041)*H2041</f>
        <v>3205.6800000000003</v>
      </c>
      <c r="T2041" s="49">
        <f ca="1">IF(R2041&gt;0,OFFSET(V!$I$7,D2041,R2041)*IF(R2041=1,H2041-9300,IF(R2041=2,H2041-18000,IF(R2041=3,H2041-45000,0))),0)</f>
        <v>0</v>
      </c>
      <c r="U2041" s="49">
        <f>IF(AND(I2041=1,H2041&gt;20000,H2041&lt;=45000),H2041*V!$G$7,0)+IF(AND(I2041=1,H2041&gt;45000,H2041&lt;=50000),V!$G$7/5000*(50000-H2041)*H2041,0)</f>
        <v>0</v>
      </c>
      <c r="V2041" s="50">
        <f t="shared" ca="1" si="1101"/>
        <v>3205.6800000000003</v>
      </c>
      <c r="W2041" s="51">
        <v>0</v>
      </c>
      <c r="X2041" s="51">
        <v>0</v>
      </c>
      <c r="Y2041" s="52">
        <v>0.18421551346746376</v>
      </c>
      <c r="Z2041" s="52">
        <v>29595.50986983105</v>
      </c>
      <c r="AA2041" s="52">
        <v>16925</v>
      </c>
      <c r="AB2041" s="138">
        <f t="shared" si="1090"/>
        <v>15925</v>
      </c>
      <c r="AC2041" s="52">
        <v>28612.049994929297</v>
      </c>
      <c r="AD2041" s="138">
        <f t="shared" si="1076"/>
        <v>0</v>
      </c>
      <c r="AE2041" s="138">
        <f t="shared" si="1077"/>
        <v>722</v>
      </c>
      <c r="AF2041" s="138">
        <f t="shared" si="1078"/>
        <v>0</v>
      </c>
      <c r="AG2041" s="138">
        <f t="shared" si="1079"/>
        <v>0</v>
      </c>
      <c r="AH2041" s="29"/>
      <c r="AI2041" s="29"/>
      <c r="AJ2041" s="15"/>
      <c r="AK2041" s="51">
        <f t="shared" ca="1" si="1080"/>
        <v>592299.49075507477</v>
      </c>
      <c r="AL2041" s="15">
        <f t="shared" ca="1" si="1081"/>
        <v>644936.17075507483</v>
      </c>
      <c r="AM2041" s="49">
        <f t="shared" ca="1" si="1082"/>
        <v>3166.6431996909391</v>
      </c>
      <c r="AN2041" s="49">
        <f t="shared" ca="1" si="1083"/>
        <v>821.00221346242893</v>
      </c>
      <c r="AO2041" s="15"/>
      <c r="AP2041" s="49">
        <f t="shared" ca="1" si="1084"/>
        <v>16649.477901858012</v>
      </c>
      <c r="AQ2041" s="15">
        <f t="shared" si="1091"/>
        <v>28612.049994929297</v>
      </c>
      <c r="AR2041" s="15">
        <f t="shared" si="1092"/>
        <v>0</v>
      </c>
      <c r="AS2041" s="15"/>
      <c r="AT2041" s="15"/>
      <c r="AU2041" s="51">
        <f t="shared" si="1085"/>
        <v>7962.5</v>
      </c>
      <c r="AV2041" s="51">
        <f t="shared" ca="1" si="1086"/>
        <v>7094.7911802000972</v>
      </c>
      <c r="AW2041" s="51">
        <f t="shared" ca="1" si="1093"/>
        <v>0</v>
      </c>
      <c r="AX2041" s="15">
        <f t="shared" ca="1" si="1094"/>
        <v>3094.7190871288112</v>
      </c>
      <c r="AY2041" s="51">
        <f t="shared" ca="1" si="1095"/>
        <v>-142.61657527753516</v>
      </c>
      <c r="AZ2041" s="52">
        <f t="shared" ca="1" si="1087"/>
        <v>0</v>
      </c>
      <c r="BA2041" s="52">
        <f t="shared" ca="1" si="1088"/>
        <v>0</v>
      </c>
      <c r="BB2041" s="52">
        <f t="shared" si="1096"/>
        <v>0</v>
      </c>
      <c r="BC2041" s="39">
        <f t="shared" si="1097"/>
        <v>0</v>
      </c>
      <c r="BD2041" s="51">
        <f t="shared" ca="1" si="1098"/>
        <v>0</v>
      </c>
      <c r="BE2041" s="15">
        <f t="shared" ca="1" si="1099"/>
        <v>31564.152506780574</v>
      </c>
      <c r="BF2041" s="39">
        <v>-8584.5083628156954</v>
      </c>
      <c r="BG2041" s="15">
        <f t="shared" ca="1" si="1100"/>
        <v>671903.46031219303</v>
      </c>
      <c r="BH2041" s="15"/>
      <c r="BI2041" s="15"/>
    </row>
    <row r="2042" spans="1:61" ht="11.25" x14ac:dyDescent="0.2">
      <c r="A2042" s="20">
        <v>80120</v>
      </c>
      <c r="B2042" s="20"/>
      <c r="C2042" s="20">
        <v>1</v>
      </c>
      <c r="D2042" s="20">
        <f t="shared" si="1102"/>
        <v>8</v>
      </c>
      <c r="E2042" s="47">
        <f t="shared" si="1071"/>
        <v>3</v>
      </c>
      <c r="F2042" s="47">
        <f t="shared" si="1072"/>
        <v>83</v>
      </c>
      <c r="G2042" s="21" t="s">
        <v>2122</v>
      </c>
      <c r="H2042" s="29">
        <v>2155</v>
      </c>
      <c r="I2042" s="48"/>
      <c r="J2042" s="29">
        <f t="shared" si="1089"/>
        <v>3473.7313432835822</v>
      </c>
      <c r="K2042" s="125">
        <v>265194.7</v>
      </c>
      <c r="L2042" s="125">
        <v>653812.05000000005</v>
      </c>
      <c r="M2042" s="125">
        <v>0</v>
      </c>
      <c r="N2042" s="126">
        <f t="shared" si="1073"/>
        <v>445926.8835</v>
      </c>
      <c r="O2042" s="126">
        <f t="shared" ca="1" si="1074"/>
        <v>659272.09171062149</v>
      </c>
      <c r="P2042" s="126">
        <f t="shared" ca="1" si="1075"/>
        <v>64004</v>
      </c>
      <c r="Q2042" s="49">
        <f t="shared" si="1103"/>
        <v>1</v>
      </c>
      <c r="R2042" s="49">
        <f t="shared" si="1104"/>
        <v>0</v>
      </c>
      <c r="S2042" s="49">
        <f ca="1">OFFSET(V!$B$7,D2042,Q2042)*H2042</f>
        <v>9568.2000000000007</v>
      </c>
      <c r="T2042" s="49">
        <f ca="1">IF(R2042&gt;0,OFFSET(V!$I$7,D2042,R2042)*IF(R2042=1,H2042-9300,IF(R2042=2,H2042-18000,IF(R2042=3,H2042-45000,0))),0)</f>
        <v>0</v>
      </c>
      <c r="U2042" s="49">
        <f>IF(AND(I2042=1,H2042&gt;20000,H2042&lt;=45000),H2042*V!$G$7,0)+IF(AND(I2042=1,H2042&gt;45000,H2042&lt;=50000),V!$G$7/5000*(50000-H2042)*H2042,0)</f>
        <v>0</v>
      </c>
      <c r="V2042" s="50">
        <f t="shared" ca="1" si="1101"/>
        <v>9568.2000000000007</v>
      </c>
      <c r="W2042" s="51">
        <v>14311.08</v>
      </c>
      <c r="X2042" s="51">
        <v>0</v>
      </c>
      <c r="Y2042" s="52">
        <v>0.65327497213986063</v>
      </c>
      <c r="Z2042" s="52">
        <v>586655.20791769377</v>
      </c>
      <c r="AA2042" s="52">
        <v>602059</v>
      </c>
      <c r="AB2042" s="138">
        <f t="shared" si="1090"/>
        <v>601059</v>
      </c>
      <c r="AC2042" s="52">
        <v>567160.63391215086</v>
      </c>
      <c r="AD2042" s="138">
        <f t="shared" si="1076"/>
        <v>0</v>
      </c>
      <c r="AE2042" s="138">
        <f t="shared" si="1077"/>
        <v>2155</v>
      </c>
      <c r="AF2042" s="138">
        <f t="shared" si="1078"/>
        <v>0</v>
      </c>
      <c r="AG2042" s="138">
        <f t="shared" si="1079"/>
        <v>0</v>
      </c>
      <c r="AH2042" s="29"/>
      <c r="AI2042" s="29"/>
      <c r="AJ2042" s="15"/>
      <c r="AK2042" s="51">
        <f t="shared" ca="1" si="1080"/>
        <v>1767874.5188049669</v>
      </c>
      <c r="AL2042" s="15">
        <f t="shared" ca="1" si="1081"/>
        <v>1855757.798804967</v>
      </c>
      <c r="AM2042" s="49">
        <f t="shared" ca="1" si="1082"/>
        <v>9451.6843425678308</v>
      </c>
      <c r="AN2042" s="49">
        <f t="shared" ca="1" si="1083"/>
        <v>2911.4822526668518</v>
      </c>
      <c r="AO2042" s="15"/>
      <c r="AP2042" s="49">
        <f t="shared" ca="1" si="1084"/>
        <v>330033.27069530624</v>
      </c>
      <c r="AQ2042" s="15">
        <f t="shared" si="1091"/>
        <v>567160.63391215086</v>
      </c>
      <c r="AR2042" s="15">
        <f t="shared" si="1092"/>
        <v>0</v>
      </c>
      <c r="AS2042" s="15"/>
      <c r="AT2042" s="15"/>
      <c r="AU2042" s="51">
        <f t="shared" si="1085"/>
        <v>300529.5</v>
      </c>
      <c r="AV2042" s="51">
        <f t="shared" ca="1" si="1086"/>
        <v>21176.28115419835</v>
      </c>
      <c r="AW2042" s="51">
        <f t="shared" ca="1" si="1093"/>
        <v>0</v>
      </c>
      <c r="AX2042" s="15">
        <f t="shared" ca="1" si="1094"/>
        <v>84578.417937353719</v>
      </c>
      <c r="AY2042" s="51">
        <f t="shared" ca="1" si="1095"/>
        <v>-3897.6992641385318</v>
      </c>
      <c r="AZ2042" s="52">
        <f t="shared" ca="1" si="1087"/>
        <v>0</v>
      </c>
      <c r="BA2042" s="52">
        <f t="shared" ca="1" si="1088"/>
        <v>0</v>
      </c>
      <c r="BB2042" s="52">
        <f t="shared" si="1096"/>
        <v>0</v>
      </c>
      <c r="BC2042" s="39">
        <f t="shared" si="1097"/>
        <v>0</v>
      </c>
      <c r="BD2042" s="51">
        <f t="shared" ca="1" si="1098"/>
        <v>0</v>
      </c>
      <c r="BE2042" s="15">
        <f t="shared" ca="1" si="1099"/>
        <v>647841.352585366</v>
      </c>
      <c r="BF2042" s="39">
        <v>-39154.928892348325</v>
      </c>
      <c r="BG2042" s="15">
        <f t="shared" ca="1" si="1100"/>
        <v>2476807.3890932193</v>
      </c>
      <c r="BH2042" s="15"/>
      <c r="BI2042" s="15"/>
    </row>
    <row r="2043" spans="1:61" ht="11.25" x14ac:dyDescent="0.2">
      <c r="A2043" s="20">
        <v>80121</v>
      </c>
      <c r="B2043" s="20"/>
      <c r="C2043" s="20">
        <v>1</v>
      </c>
      <c r="D2043" s="20">
        <f t="shared" si="1102"/>
        <v>8</v>
      </c>
      <c r="E2043" s="47">
        <f t="shared" si="1071"/>
        <v>1</v>
      </c>
      <c r="F2043" s="47">
        <f t="shared" si="1072"/>
        <v>81</v>
      </c>
      <c r="G2043" s="21" t="s">
        <v>2123</v>
      </c>
      <c r="H2043" s="29">
        <v>354</v>
      </c>
      <c r="I2043" s="48"/>
      <c r="J2043" s="29">
        <f t="shared" si="1089"/>
        <v>570.62686567164178</v>
      </c>
      <c r="K2043" s="125">
        <v>10624</v>
      </c>
      <c r="L2043" s="125">
        <v>23595.87</v>
      </c>
      <c r="M2043" s="125">
        <v>0</v>
      </c>
      <c r="N2043" s="126">
        <f t="shared" si="1073"/>
        <v>16851.669300000001</v>
      </c>
      <c r="O2043" s="126">
        <f t="shared" ca="1" si="1074"/>
        <v>108298.06054086311</v>
      </c>
      <c r="P2043" s="126">
        <f t="shared" ca="1" si="1075"/>
        <v>27434</v>
      </c>
      <c r="Q2043" s="49">
        <f t="shared" si="1103"/>
        <v>1</v>
      </c>
      <c r="R2043" s="49">
        <f t="shared" si="1104"/>
        <v>0</v>
      </c>
      <c r="S2043" s="49">
        <f ca="1">OFFSET(V!$B$7,D2043,Q2043)*H2043</f>
        <v>1571.7600000000002</v>
      </c>
      <c r="T2043" s="49">
        <f ca="1">IF(R2043&gt;0,OFFSET(V!$I$7,D2043,R2043)*IF(R2043=1,H2043-9300,IF(R2043=2,H2043-18000,IF(R2043=3,H2043-45000,0))),0)</f>
        <v>0</v>
      </c>
      <c r="U2043" s="49">
        <f>IF(AND(I2043=1,H2043&gt;20000,H2043&lt;=45000),H2043*V!$G$7,0)+IF(AND(I2043=1,H2043&gt;45000,H2043&lt;=50000),V!$G$7/5000*(50000-H2043)*H2043,0)</f>
        <v>0</v>
      </c>
      <c r="V2043" s="50">
        <f t="shared" ca="1" si="1101"/>
        <v>1571.7600000000002</v>
      </c>
      <c r="W2043" s="51">
        <v>0</v>
      </c>
      <c r="X2043" s="51">
        <v>0</v>
      </c>
      <c r="Y2043" s="52">
        <v>9.252959276707505E-2</v>
      </c>
      <c r="Z2043" s="52">
        <v>13507.241651562086</v>
      </c>
      <c r="AA2043" s="52">
        <v>0</v>
      </c>
      <c r="AB2043" s="138">
        <f t="shared" si="1090"/>
        <v>0</v>
      </c>
      <c r="AC2043" s="52">
        <v>13058.395517694522</v>
      </c>
      <c r="AD2043" s="138">
        <f t="shared" si="1076"/>
        <v>0</v>
      </c>
      <c r="AE2043" s="138">
        <f t="shared" si="1077"/>
        <v>354</v>
      </c>
      <c r="AF2043" s="138">
        <f t="shared" si="1078"/>
        <v>0</v>
      </c>
      <c r="AG2043" s="138">
        <f t="shared" si="1079"/>
        <v>0</v>
      </c>
      <c r="AH2043" s="29"/>
      <c r="AI2043" s="29"/>
      <c r="AJ2043" s="15"/>
      <c r="AK2043" s="51">
        <f t="shared" ca="1" si="1080"/>
        <v>290407.22953919176</v>
      </c>
      <c r="AL2043" s="15">
        <f t="shared" ca="1" si="1081"/>
        <v>319412.98953919177</v>
      </c>
      <c r="AM2043" s="49">
        <f t="shared" ca="1" si="1082"/>
        <v>1552.6200729786599</v>
      </c>
      <c r="AN2043" s="49">
        <f t="shared" ca="1" si="1083"/>
        <v>412.3811238403822</v>
      </c>
      <c r="AO2043" s="15"/>
      <c r="AP2043" s="49">
        <f t="shared" ca="1" si="1084"/>
        <v>7598.737861988483</v>
      </c>
      <c r="AQ2043" s="15">
        <f t="shared" si="1091"/>
        <v>13058.395517694522</v>
      </c>
      <c r="AR2043" s="15">
        <f t="shared" si="1092"/>
        <v>0</v>
      </c>
      <c r="AS2043" s="15"/>
      <c r="AT2043" s="15"/>
      <c r="AU2043" s="51">
        <f t="shared" si="1085"/>
        <v>0</v>
      </c>
      <c r="AV2043" s="51">
        <f t="shared" ca="1" si="1086"/>
        <v>3478.6095260260863</v>
      </c>
      <c r="AW2043" s="51">
        <f t="shared" ca="1" si="1093"/>
        <v>675.20857791050003</v>
      </c>
      <c r="AX2043" s="15">
        <f t="shared" ca="1" si="1094"/>
        <v>0</v>
      </c>
      <c r="AY2043" s="51">
        <f t="shared" ca="1" si="1095"/>
        <v>0</v>
      </c>
      <c r="AZ2043" s="52">
        <f t="shared" ca="1" si="1087"/>
        <v>0</v>
      </c>
      <c r="BA2043" s="52">
        <f t="shared" ca="1" si="1088"/>
        <v>0</v>
      </c>
      <c r="BB2043" s="52">
        <f t="shared" si="1096"/>
        <v>0</v>
      </c>
      <c r="BC2043" s="39">
        <f t="shared" si="1097"/>
        <v>0</v>
      </c>
      <c r="BD2043" s="51">
        <f t="shared" ca="1" si="1098"/>
        <v>0</v>
      </c>
      <c r="BE2043" s="15">
        <f t="shared" ca="1" si="1099"/>
        <v>11752.555965925068</v>
      </c>
      <c r="BF2043" s="39">
        <v>-3991.8107456066286</v>
      </c>
      <c r="BG2043" s="15">
        <f t="shared" ca="1" si="1100"/>
        <v>329138.73595632927</v>
      </c>
      <c r="BH2043" s="15"/>
      <c r="BI2043" s="15"/>
    </row>
    <row r="2044" spans="1:61" ht="11.25" x14ac:dyDescent="0.2">
      <c r="A2044" s="20">
        <v>80122</v>
      </c>
      <c r="B2044" s="20"/>
      <c r="C2044" s="20">
        <v>1</v>
      </c>
      <c r="D2044" s="20">
        <f t="shared" si="1102"/>
        <v>8</v>
      </c>
      <c r="E2044" s="47">
        <f t="shared" si="1071"/>
        <v>4</v>
      </c>
      <c r="F2044" s="47">
        <f t="shared" si="1072"/>
        <v>84</v>
      </c>
      <c r="G2044" s="21" t="s">
        <v>2124</v>
      </c>
      <c r="H2044" s="29">
        <v>3622</v>
      </c>
      <c r="I2044" s="48"/>
      <c r="J2044" s="29">
        <f t="shared" si="1089"/>
        <v>5838.4477611940301</v>
      </c>
      <c r="K2044" s="125">
        <v>481297.55</v>
      </c>
      <c r="L2044" s="125">
        <v>1809827.7</v>
      </c>
      <c r="M2044" s="125">
        <v>0</v>
      </c>
      <c r="N2044" s="126">
        <f t="shared" si="1073"/>
        <v>1052367.0389999999</v>
      </c>
      <c r="O2044" s="126">
        <f t="shared" ca="1" si="1074"/>
        <v>1108066.5968333508</v>
      </c>
      <c r="P2044" s="126">
        <f t="shared" ca="1" si="1075"/>
        <v>16710</v>
      </c>
      <c r="Q2044" s="49">
        <f t="shared" si="1103"/>
        <v>1</v>
      </c>
      <c r="R2044" s="49">
        <f t="shared" si="1104"/>
        <v>0</v>
      </c>
      <c r="S2044" s="49">
        <f ca="1">OFFSET(V!$B$7,D2044,Q2044)*H2044</f>
        <v>16081.680000000002</v>
      </c>
      <c r="T2044" s="49">
        <f ca="1">IF(R2044&gt;0,OFFSET(V!$I$7,D2044,R2044)*IF(R2044=1,H2044-9300,IF(R2044=2,H2044-18000,IF(R2044=3,H2044-45000,0))),0)</f>
        <v>0</v>
      </c>
      <c r="U2044" s="49">
        <f>IF(AND(I2044=1,H2044&gt;20000,H2044&lt;=45000),H2044*V!$G$7,0)+IF(AND(I2044=1,H2044&gt;45000,H2044&lt;=50000),V!$G$7/5000*(50000-H2044)*H2044,0)</f>
        <v>0</v>
      </c>
      <c r="V2044" s="50">
        <f t="shared" ca="1" si="1101"/>
        <v>16081.680000000002</v>
      </c>
      <c r="W2044" s="51">
        <v>23422.719999999998</v>
      </c>
      <c r="X2044" s="51">
        <v>0</v>
      </c>
      <c r="Y2044" s="52">
        <v>1.0916466646069991</v>
      </c>
      <c r="Z2044" s="52">
        <v>479775.8337437897</v>
      </c>
      <c r="AA2044" s="52">
        <v>325480</v>
      </c>
      <c r="AB2044" s="138">
        <f t="shared" si="1090"/>
        <v>324480</v>
      </c>
      <c r="AC2044" s="52">
        <v>463832.86524925008</v>
      </c>
      <c r="AD2044" s="138">
        <f t="shared" si="1076"/>
        <v>0</v>
      </c>
      <c r="AE2044" s="138">
        <f t="shared" si="1077"/>
        <v>3622</v>
      </c>
      <c r="AF2044" s="138">
        <f t="shared" si="1078"/>
        <v>0</v>
      </c>
      <c r="AG2044" s="138">
        <f t="shared" si="1079"/>
        <v>0</v>
      </c>
      <c r="AH2044" s="29"/>
      <c r="AI2044" s="29"/>
      <c r="AJ2044" s="15"/>
      <c r="AK2044" s="51">
        <f t="shared" ca="1" si="1080"/>
        <v>2971341.7666411093</v>
      </c>
      <c r="AL2044" s="15">
        <f t="shared" ca="1" si="1081"/>
        <v>3027556.1666411096</v>
      </c>
      <c r="AM2044" s="49">
        <f t="shared" ca="1" si="1082"/>
        <v>15885.847187369227</v>
      </c>
      <c r="AN2044" s="49">
        <f t="shared" ca="1" si="1083"/>
        <v>4865.1946358443865</v>
      </c>
      <c r="AO2044" s="15"/>
      <c r="AP2044" s="49">
        <f t="shared" ca="1" si="1084"/>
        <v>269906.38704641885</v>
      </c>
      <c r="AQ2044" s="15">
        <f t="shared" si="1091"/>
        <v>463832.86524925008</v>
      </c>
      <c r="AR2044" s="15">
        <f t="shared" si="1092"/>
        <v>0</v>
      </c>
      <c r="AS2044" s="15"/>
      <c r="AT2044" s="15"/>
      <c r="AU2044" s="51">
        <f t="shared" si="1085"/>
        <v>162240</v>
      </c>
      <c r="AV2044" s="51">
        <f t="shared" ca="1" si="1086"/>
        <v>35591.874867984421</v>
      </c>
      <c r="AW2044" s="51">
        <f t="shared" ca="1" si="1093"/>
        <v>0</v>
      </c>
      <c r="AX2044" s="15">
        <f t="shared" ca="1" si="1094"/>
        <v>3905.3966651532101</v>
      </c>
      <c r="AY2044" s="51">
        <f t="shared" ca="1" si="1095"/>
        <v>-179.9757205107756</v>
      </c>
      <c r="AZ2044" s="52">
        <f t="shared" ca="1" si="1087"/>
        <v>0</v>
      </c>
      <c r="BA2044" s="52">
        <f t="shared" ca="1" si="1088"/>
        <v>0</v>
      </c>
      <c r="BB2044" s="52">
        <f t="shared" si="1096"/>
        <v>0</v>
      </c>
      <c r="BC2044" s="39">
        <f t="shared" si="1097"/>
        <v>0</v>
      </c>
      <c r="BD2044" s="51">
        <f t="shared" ca="1" si="1098"/>
        <v>0</v>
      </c>
      <c r="BE2044" s="15">
        <f t="shared" ca="1" si="1099"/>
        <v>467558.28619389253</v>
      </c>
      <c r="BF2044" s="39">
        <v>-68617.420111497428</v>
      </c>
      <c r="BG2044" s="15">
        <f t="shared" ca="1" si="1100"/>
        <v>3447248.074546718</v>
      </c>
      <c r="BH2044" s="15"/>
      <c r="BI2044" s="15"/>
    </row>
    <row r="2045" spans="1:61" ht="11.25" x14ac:dyDescent="0.2">
      <c r="A2045" s="20">
        <v>80123</v>
      </c>
      <c r="B2045" s="20"/>
      <c r="C2045" s="20">
        <v>1</v>
      </c>
      <c r="D2045" s="20">
        <f t="shared" si="1102"/>
        <v>8</v>
      </c>
      <c r="E2045" s="47">
        <f t="shared" si="1071"/>
        <v>2</v>
      </c>
      <c r="F2045" s="47">
        <f t="shared" si="1072"/>
        <v>82</v>
      </c>
      <c r="G2045" s="21" t="s">
        <v>2125</v>
      </c>
      <c r="H2045" s="29">
        <v>831</v>
      </c>
      <c r="I2045" s="48"/>
      <c r="J2045" s="29">
        <f t="shared" si="1089"/>
        <v>1339.5223880597016</v>
      </c>
      <c r="K2045" s="125">
        <v>44261.65</v>
      </c>
      <c r="L2045" s="125">
        <v>107054.26</v>
      </c>
      <c r="M2045" s="125">
        <v>0</v>
      </c>
      <c r="N2045" s="126">
        <f t="shared" si="1073"/>
        <v>73619.549399999989</v>
      </c>
      <c r="O2045" s="126">
        <f t="shared" ca="1" si="1074"/>
        <v>254225.10821880581</v>
      </c>
      <c r="P2045" s="126">
        <f t="shared" ca="1" si="1075"/>
        <v>54182</v>
      </c>
      <c r="Q2045" s="49">
        <f t="shared" si="1103"/>
        <v>1</v>
      </c>
      <c r="R2045" s="49">
        <f t="shared" si="1104"/>
        <v>0</v>
      </c>
      <c r="S2045" s="49">
        <f ca="1">OFFSET(V!$B$7,D2045,Q2045)*H2045</f>
        <v>3689.6400000000003</v>
      </c>
      <c r="T2045" s="49">
        <f ca="1">IF(R2045&gt;0,OFFSET(V!$I$7,D2045,R2045)*IF(R2045=1,H2045-9300,IF(R2045=2,H2045-18000,IF(R2045=3,H2045-45000,0))),0)</f>
        <v>0</v>
      </c>
      <c r="U2045" s="49">
        <f>IF(AND(I2045=1,H2045&gt;20000,H2045&lt;=45000),H2045*V!$G$7,0)+IF(AND(I2045=1,H2045&gt;45000,H2045&lt;=50000),V!$G$7/5000*(50000-H2045)*H2045,0)</f>
        <v>0</v>
      </c>
      <c r="V2045" s="50">
        <f t="shared" ca="1" si="1101"/>
        <v>3689.6400000000003</v>
      </c>
      <c r="W2045" s="51">
        <v>0</v>
      </c>
      <c r="X2045" s="51">
        <v>0</v>
      </c>
      <c r="Y2045" s="52">
        <v>0.29458966209448201</v>
      </c>
      <c r="Z2045" s="52">
        <v>86451.821072712803</v>
      </c>
      <c r="AA2045" s="52">
        <v>87390</v>
      </c>
      <c r="AB2045" s="138">
        <f t="shared" si="1090"/>
        <v>86390</v>
      </c>
      <c r="AC2045" s="52">
        <v>83579.023898035026</v>
      </c>
      <c r="AD2045" s="138">
        <f t="shared" si="1076"/>
        <v>0</v>
      </c>
      <c r="AE2045" s="138">
        <f t="shared" si="1077"/>
        <v>831</v>
      </c>
      <c r="AF2045" s="138">
        <f t="shared" si="1078"/>
        <v>0</v>
      </c>
      <c r="AG2045" s="138">
        <f t="shared" si="1079"/>
        <v>0</v>
      </c>
      <c r="AH2045" s="29"/>
      <c r="AI2045" s="29"/>
      <c r="AJ2045" s="15"/>
      <c r="AK2045" s="51">
        <f t="shared" ca="1" si="1080"/>
        <v>681718.66595217062</v>
      </c>
      <c r="AL2045" s="15">
        <f t="shared" ca="1" si="1081"/>
        <v>739590.30595217063</v>
      </c>
      <c r="AM2045" s="49">
        <f t="shared" ca="1" si="1082"/>
        <v>3644.7098323312612</v>
      </c>
      <c r="AN2045" s="49">
        <f t="shared" ca="1" si="1083"/>
        <v>1312.9120348783001</v>
      </c>
      <c r="AO2045" s="15"/>
      <c r="AP2045" s="49">
        <f t="shared" ca="1" si="1084"/>
        <v>48635.002095124619</v>
      </c>
      <c r="AQ2045" s="15">
        <f t="shared" si="1091"/>
        <v>83579.023898035026</v>
      </c>
      <c r="AR2045" s="15">
        <f t="shared" si="1092"/>
        <v>0</v>
      </c>
      <c r="AS2045" s="15"/>
      <c r="AT2045" s="15"/>
      <c r="AU2045" s="51">
        <f t="shared" si="1085"/>
        <v>43195</v>
      </c>
      <c r="AV2045" s="51">
        <f t="shared" ca="1" si="1086"/>
        <v>8165.8884636375078</v>
      </c>
      <c r="AW2045" s="51">
        <f t="shared" ca="1" si="1093"/>
        <v>0</v>
      </c>
      <c r="AX2045" s="15">
        <f t="shared" ca="1" si="1094"/>
        <v>16416.866660727101</v>
      </c>
      <c r="AY2045" s="51">
        <f t="shared" ca="1" si="1095"/>
        <v>-756.55244758032256</v>
      </c>
      <c r="AZ2045" s="52">
        <f t="shared" ca="1" si="1087"/>
        <v>0</v>
      </c>
      <c r="BA2045" s="52">
        <f t="shared" ca="1" si="1088"/>
        <v>0</v>
      </c>
      <c r="BB2045" s="52">
        <f t="shared" si="1096"/>
        <v>0</v>
      </c>
      <c r="BC2045" s="39">
        <f t="shared" si="1097"/>
        <v>0</v>
      </c>
      <c r="BD2045" s="51">
        <f t="shared" ca="1" si="1098"/>
        <v>0</v>
      </c>
      <c r="BE2045" s="15">
        <f t="shared" ca="1" si="1099"/>
        <v>99239.338111181802</v>
      </c>
      <c r="BF2045" s="39">
        <v>-11212.524129817979</v>
      </c>
      <c r="BG2045" s="15">
        <f t="shared" ca="1" si="1100"/>
        <v>832574.74180074409</v>
      </c>
      <c r="BH2045" s="15"/>
      <c r="BI2045" s="15"/>
    </row>
    <row r="2046" spans="1:61" ht="11.25" x14ac:dyDescent="0.2">
      <c r="A2046" s="20">
        <v>80124</v>
      </c>
      <c r="B2046" s="20"/>
      <c r="C2046" s="20">
        <v>1</v>
      </c>
      <c r="D2046" s="20">
        <f t="shared" si="1102"/>
        <v>8</v>
      </c>
      <c r="E2046" s="47">
        <f t="shared" si="1071"/>
        <v>2</v>
      </c>
      <c r="F2046" s="47">
        <f t="shared" si="1072"/>
        <v>82</v>
      </c>
      <c r="G2046" s="21" t="s">
        <v>2126</v>
      </c>
      <c r="H2046" s="29">
        <v>686</v>
      </c>
      <c r="I2046" s="48"/>
      <c r="J2046" s="29">
        <f t="shared" si="1089"/>
        <v>1105.7910447761194</v>
      </c>
      <c r="K2046" s="125">
        <v>31503.95</v>
      </c>
      <c r="L2046" s="125">
        <v>116880.4</v>
      </c>
      <c r="M2046" s="125">
        <v>0</v>
      </c>
      <c r="N2046" s="126">
        <f t="shared" si="1073"/>
        <v>68266.2</v>
      </c>
      <c r="O2046" s="126">
        <f t="shared" ca="1" si="1074"/>
        <v>209865.73313850875</v>
      </c>
      <c r="P2046" s="126">
        <f t="shared" ca="1" si="1075"/>
        <v>42480</v>
      </c>
      <c r="Q2046" s="49">
        <f t="shared" si="1103"/>
        <v>1</v>
      </c>
      <c r="R2046" s="49">
        <f t="shared" si="1104"/>
        <v>0</v>
      </c>
      <c r="S2046" s="49">
        <f ca="1">OFFSET(V!$B$7,D2046,Q2046)*H2046</f>
        <v>3045.84</v>
      </c>
      <c r="T2046" s="49">
        <f ca="1">IF(R2046&gt;0,OFFSET(V!$I$7,D2046,R2046)*IF(R2046=1,H2046-9300,IF(R2046=2,H2046-18000,IF(R2046=3,H2046-45000,0))),0)</f>
        <v>0</v>
      </c>
      <c r="U2046" s="49">
        <f>IF(AND(I2046=1,H2046&gt;20000,H2046&lt;=45000),H2046*V!$G$7,0)+IF(AND(I2046=1,H2046&gt;45000,H2046&lt;=50000),V!$G$7/5000*(50000-H2046)*H2046,0)</f>
        <v>0</v>
      </c>
      <c r="V2046" s="50">
        <f t="shared" ca="1" si="1101"/>
        <v>3045.84</v>
      </c>
      <c r="W2046" s="51">
        <v>0</v>
      </c>
      <c r="X2046" s="51">
        <v>0</v>
      </c>
      <c r="Y2046" s="52">
        <v>0.20362121458496923</v>
      </c>
      <c r="Z2046" s="52">
        <v>39058.573139394743</v>
      </c>
      <c r="AA2046" s="52">
        <v>26899</v>
      </c>
      <c r="AB2046" s="138">
        <f t="shared" si="1090"/>
        <v>25899</v>
      </c>
      <c r="AC2046" s="52">
        <v>37760.655326102838</v>
      </c>
      <c r="AD2046" s="138">
        <f t="shared" si="1076"/>
        <v>0</v>
      </c>
      <c r="AE2046" s="138">
        <f t="shared" si="1077"/>
        <v>686</v>
      </c>
      <c r="AF2046" s="138">
        <f t="shared" si="1078"/>
        <v>0</v>
      </c>
      <c r="AG2046" s="138">
        <f t="shared" si="1079"/>
        <v>0</v>
      </c>
      <c r="AH2046" s="29"/>
      <c r="AI2046" s="29"/>
      <c r="AJ2046" s="15"/>
      <c r="AK2046" s="51">
        <f t="shared" ca="1" si="1080"/>
        <v>562766.55215786886</v>
      </c>
      <c r="AL2046" s="15">
        <f t="shared" ca="1" si="1081"/>
        <v>608292.39215786883</v>
      </c>
      <c r="AM2046" s="49">
        <f t="shared" ca="1" si="1082"/>
        <v>3008.7496329473465</v>
      </c>
      <c r="AN2046" s="49">
        <f t="shared" ca="1" si="1083"/>
        <v>907.48854282402351</v>
      </c>
      <c r="AO2046" s="15"/>
      <c r="AP2046" s="49">
        <f t="shared" ca="1" si="1084"/>
        <v>21973.09163527413</v>
      </c>
      <c r="AQ2046" s="15">
        <f t="shared" si="1091"/>
        <v>37760.655326102838</v>
      </c>
      <c r="AR2046" s="15">
        <f t="shared" si="1092"/>
        <v>0</v>
      </c>
      <c r="AS2046" s="15"/>
      <c r="AT2046" s="15"/>
      <c r="AU2046" s="51">
        <f t="shared" si="1085"/>
        <v>12949.5</v>
      </c>
      <c r="AV2046" s="51">
        <f t="shared" ca="1" si="1086"/>
        <v>6741.0342792482916</v>
      </c>
      <c r="AW2046" s="51">
        <f t="shared" ca="1" si="1093"/>
        <v>0</v>
      </c>
      <c r="AX2046" s="15">
        <f t="shared" ca="1" si="1094"/>
        <v>3902.9705884195864</v>
      </c>
      <c r="AY2046" s="51">
        <f t="shared" ca="1" si="1095"/>
        <v>-179.86391755051696</v>
      </c>
      <c r="AZ2046" s="52">
        <f t="shared" ca="1" si="1087"/>
        <v>0</v>
      </c>
      <c r="BA2046" s="52">
        <f t="shared" ca="1" si="1088"/>
        <v>0</v>
      </c>
      <c r="BB2046" s="52">
        <f t="shared" si="1096"/>
        <v>0</v>
      </c>
      <c r="BC2046" s="39">
        <f t="shared" si="1097"/>
        <v>0</v>
      </c>
      <c r="BD2046" s="51">
        <f t="shared" ca="1" si="1098"/>
        <v>0</v>
      </c>
      <c r="BE2046" s="15">
        <f t="shared" ca="1" si="1099"/>
        <v>41483.761996971909</v>
      </c>
      <c r="BF2046" s="39">
        <v>-8699.1697448145096</v>
      </c>
      <c r="BG2046" s="15">
        <f t="shared" ca="1" si="1100"/>
        <v>644993.22258579766</v>
      </c>
      <c r="BH2046" s="15"/>
      <c r="BI2046" s="15"/>
    </row>
    <row r="2047" spans="1:61" ht="11.25" x14ac:dyDescent="0.2">
      <c r="A2047" s="20">
        <v>80125</v>
      </c>
      <c r="B2047" s="20"/>
      <c r="C2047" s="20">
        <v>1</v>
      </c>
      <c r="D2047" s="20">
        <f t="shared" si="1102"/>
        <v>8</v>
      </c>
      <c r="E2047" s="47">
        <f t="shared" si="1071"/>
        <v>1</v>
      </c>
      <c r="F2047" s="47">
        <f t="shared" si="1072"/>
        <v>81</v>
      </c>
      <c r="G2047" s="21" t="s">
        <v>2127</v>
      </c>
      <c r="H2047" s="29">
        <v>274</v>
      </c>
      <c r="I2047" s="48"/>
      <c r="J2047" s="29">
        <f t="shared" si="1089"/>
        <v>441.67164179104475</v>
      </c>
      <c r="K2047" s="125">
        <v>16440.849999999999</v>
      </c>
      <c r="L2047" s="125">
        <v>51692.92</v>
      </c>
      <c r="M2047" s="125">
        <v>0</v>
      </c>
      <c r="N2047" s="126">
        <f t="shared" si="1073"/>
        <v>31997.650799999996</v>
      </c>
      <c r="O2047" s="126">
        <f t="shared" ca="1" si="1074"/>
        <v>83823.922565526809</v>
      </c>
      <c r="P2047" s="126">
        <f t="shared" ca="1" si="1075"/>
        <v>15548</v>
      </c>
      <c r="Q2047" s="49">
        <f t="shared" si="1103"/>
        <v>1</v>
      </c>
      <c r="R2047" s="49">
        <f t="shared" si="1104"/>
        <v>0</v>
      </c>
      <c r="S2047" s="49">
        <f ca="1">OFFSET(V!$B$7,D2047,Q2047)*H2047</f>
        <v>1216.5600000000002</v>
      </c>
      <c r="T2047" s="49">
        <f ca="1">IF(R2047&gt;0,OFFSET(V!$I$7,D2047,R2047)*IF(R2047=1,H2047-9300,IF(R2047=2,H2047-18000,IF(R2047=3,H2047-45000,0))),0)</f>
        <v>0</v>
      </c>
      <c r="U2047" s="49">
        <f>IF(AND(I2047=1,H2047&gt;20000,H2047&lt;=45000),H2047*V!$G$7,0)+IF(AND(I2047=1,H2047&gt;45000,H2047&lt;=50000),V!$G$7/5000*(50000-H2047)*H2047,0)</f>
        <v>0</v>
      </c>
      <c r="V2047" s="50">
        <f t="shared" ca="1" si="1101"/>
        <v>1216.5600000000002</v>
      </c>
      <c r="W2047" s="51">
        <v>0</v>
      </c>
      <c r="X2047" s="51">
        <v>0</v>
      </c>
      <c r="Y2047" s="52">
        <v>6.6091848536735762E-2</v>
      </c>
      <c r="Z2047" s="52">
        <v>14834.915752489895</v>
      </c>
      <c r="AA2047" s="52">
        <v>0</v>
      </c>
      <c r="AB2047" s="138">
        <f t="shared" si="1090"/>
        <v>0</v>
      </c>
      <c r="AC2047" s="52">
        <v>14341.950959712527</v>
      </c>
      <c r="AD2047" s="138">
        <f t="shared" si="1076"/>
        <v>0</v>
      </c>
      <c r="AE2047" s="138">
        <f t="shared" si="1077"/>
        <v>274</v>
      </c>
      <c r="AF2047" s="138">
        <f t="shared" si="1078"/>
        <v>0</v>
      </c>
      <c r="AG2047" s="138">
        <f t="shared" si="1079"/>
        <v>0</v>
      </c>
      <c r="AH2047" s="29"/>
      <c r="AI2047" s="29"/>
      <c r="AJ2047" s="15"/>
      <c r="AK2047" s="51">
        <f t="shared" ca="1" si="1080"/>
        <v>224778.47710095634</v>
      </c>
      <c r="AL2047" s="15">
        <f t="shared" ca="1" si="1081"/>
        <v>241543.03710095634</v>
      </c>
      <c r="AM2047" s="49">
        <f t="shared" ca="1" si="1082"/>
        <v>1201.745480215121</v>
      </c>
      <c r="AN2047" s="49">
        <f t="shared" ca="1" si="1083"/>
        <v>294.55474687840206</v>
      </c>
      <c r="AO2047" s="15"/>
      <c r="AP2047" s="49">
        <f t="shared" ca="1" si="1084"/>
        <v>8345.6444265819227</v>
      </c>
      <c r="AQ2047" s="15">
        <f t="shared" si="1091"/>
        <v>14341.950959712527</v>
      </c>
      <c r="AR2047" s="15">
        <f t="shared" si="1092"/>
        <v>0</v>
      </c>
      <c r="AS2047" s="15"/>
      <c r="AT2047" s="15"/>
      <c r="AU2047" s="51">
        <f t="shared" si="1085"/>
        <v>0</v>
      </c>
      <c r="AV2047" s="51">
        <f t="shared" ca="1" si="1086"/>
        <v>2692.483079466519</v>
      </c>
      <c r="AW2047" s="51">
        <f t="shared" ca="1" si="1093"/>
        <v>1869.6283576928308</v>
      </c>
      <c r="AX2047" s="15">
        <f t="shared" ca="1" si="1094"/>
        <v>0</v>
      </c>
      <c r="AY2047" s="51">
        <f t="shared" ca="1" si="1095"/>
        <v>0</v>
      </c>
      <c r="AZ2047" s="52">
        <f t="shared" ca="1" si="1087"/>
        <v>0</v>
      </c>
      <c r="BA2047" s="52">
        <f t="shared" ca="1" si="1088"/>
        <v>0</v>
      </c>
      <c r="BB2047" s="52">
        <f t="shared" si="1096"/>
        <v>0</v>
      </c>
      <c r="BC2047" s="39">
        <f t="shared" si="1097"/>
        <v>0</v>
      </c>
      <c r="BD2047" s="51">
        <f t="shared" ca="1" si="1098"/>
        <v>0</v>
      </c>
      <c r="BE2047" s="15">
        <f t="shared" ca="1" si="1099"/>
        <v>12907.755863741273</v>
      </c>
      <c r="BF2047" s="39">
        <v>-3615.2865476885545</v>
      </c>
      <c r="BG2047" s="15">
        <f t="shared" ca="1" si="1100"/>
        <v>252331.80664410256</v>
      </c>
      <c r="BH2047" s="15"/>
      <c r="BI2047" s="15"/>
    </row>
    <row r="2048" spans="1:61" ht="11.25" x14ac:dyDescent="0.2">
      <c r="A2048" s="20">
        <v>80126</v>
      </c>
      <c r="B2048" s="20"/>
      <c r="C2048" s="20">
        <v>1</v>
      </c>
      <c r="D2048" s="20">
        <f t="shared" si="1102"/>
        <v>8</v>
      </c>
      <c r="E2048" s="47">
        <f t="shared" si="1071"/>
        <v>3</v>
      </c>
      <c r="F2048" s="47">
        <f t="shared" si="1072"/>
        <v>83</v>
      </c>
      <c r="G2048" s="21" t="s">
        <v>2128</v>
      </c>
      <c r="H2048" s="29">
        <v>2120</v>
      </c>
      <c r="I2048" s="48"/>
      <c r="J2048" s="29">
        <f t="shared" si="1089"/>
        <v>3417.313432835821</v>
      </c>
      <c r="K2048" s="125">
        <v>117828.45</v>
      </c>
      <c r="L2048" s="125">
        <v>887574.61</v>
      </c>
      <c r="M2048" s="125">
        <v>0</v>
      </c>
      <c r="N2048" s="126">
        <f t="shared" si="1073"/>
        <v>430990.58189999999</v>
      </c>
      <c r="O2048" s="126">
        <f t="shared" ca="1" si="1074"/>
        <v>648564.65634641191</v>
      </c>
      <c r="P2048" s="126">
        <f t="shared" ca="1" si="1075"/>
        <v>65272</v>
      </c>
      <c r="Q2048" s="49">
        <f t="shared" si="1103"/>
        <v>1</v>
      </c>
      <c r="R2048" s="49">
        <f t="shared" si="1104"/>
        <v>0</v>
      </c>
      <c r="S2048" s="49">
        <f ca="1">OFFSET(V!$B$7,D2048,Q2048)*H2048</f>
        <v>9412.8000000000011</v>
      </c>
      <c r="T2048" s="49">
        <f ca="1">IF(R2048&gt;0,OFFSET(V!$I$7,D2048,R2048)*IF(R2048=1,H2048-9300,IF(R2048=2,H2048-18000,IF(R2048=3,H2048-45000,0))),0)</f>
        <v>0</v>
      </c>
      <c r="U2048" s="49">
        <f>IF(AND(I2048=1,H2048&gt;20000,H2048&lt;=45000),H2048*V!$G$7,0)+IF(AND(I2048=1,H2048&gt;45000,H2048&lt;=50000),V!$G$7/5000*(50000-H2048)*H2048,0)</f>
        <v>0</v>
      </c>
      <c r="V2048" s="50">
        <f t="shared" ca="1" si="1101"/>
        <v>9412.8000000000011</v>
      </c>
      <c r="W2048" s="51">
        <v>13610.669999999998</v>
      </c>
      <c r="X2048" s="51">
        <v>0</v>
      </c>
      <c r="Y2048" s="52">
        <v>0.57641562858664563</v>
      </c>
      <c r="Z2048" s="52">
        <v>38470.622878903152</v>
      </c>
      <c r="AA2048" s="52">
        <v>2491</v>
      </c>
      <c r="AB2048" s="138">
        <f t="shared" si="1090"/>
        <v>1491</v>
      </c>
      <c r="AC2048" s="52">
        <v>37192.242674261164</v>
      </c>
      <c r="AD2048" s="138">
        <f t="shared" si="1076"/>
        <v>0</v>
      </c>
      <c r="AE2048" s="138">
        <f t="shared" si="1077"/>
        <v>2120</v>
      </c>
      <c r="AF2048" s="138">
        <f t="shared" si="1078"/>
        <v>0</v>
      </c>
      <c r="AG2048" s="138">
        <f t="shared" si="1079"/>
        <v>0</v>
      </c>
      <c r="AH2048" s="29"/>
      <c r="AI2048" s="29"/>
      <c r="AJ2048" s="15"/>
      <c r="AK2048" s="51">
        <f t="shared" ca="1" si="1080"/>
        <v>1739161.9396132389</v>
      </c>
      <c r="AL2048" s="15">
        <f t="shared" ca="1" si="1081"/>
        <v>1827457.4096132389</v>
      </c>
      <c r="AM2048" s="49">
        <f t="shared" ca="1" si="1082"/>
        <v>9298.1767082337828</v>
      </c>
      <c r="AN2048" s="49">
        <f t="shared" ca="1" si="1083"/>
        <v>2568.9394885168399</v>
      </c>
      <c r="AO2048" s="15"/>
      <c r="AP2048" s="49">
        <f t="shared" ca="1" si="1084"/>
        <v>21642.329809831645</v>
      </c>
      <c r="AQ2048" s="15">
        <f t="shared" si="1091"/>
        <v>37192.242674261164</v>
      </c>
      <c r="AR2048" s="15">
        <f t="shared" si="1092"/>
        <v>0</v>
      </c>
      <c r="AS2048" s="15"/>
      <c r="AT2048" s="15"/>
      <c r="AU2048" s="51">
        <f t="shared" si="1085"/>
        <v>745.5</v>
      </c>
      <c r="AV2048" s="51">
        <f t="shared" ca="1" si="1086"/>
        <v>20832.350833828539</v>
      </c>
      <c r="AW2048" s="51">
        <f t="shared" ca="1" si="1093"/>
        <v>0</v>
      </c>
      <c r="AX2048" s="15">
        <f t="shared" ca="1" si="1094"/>
        <v>6027.9379693990195</v>
      </c>
      <c r="AY2048" s="51">
        <f t="shared" ca="1" si="1095"/>
        <v>-277.79059907459867</v>
      </c>
      <c r="AZ2048" s="52">
        <f t="shared" ca="1" si="1087"/>
        <v>0</v>
      </c>
      <c r="BA2048" s="52">
        <f t="shared" ca="1" si="1088"/>
        <v>0</v>
      </c>
      <c r="BB2048" s="52">
        <f t="shared" si="1096"/>
        <v>0</v>
      </c>
      <c r="BC2048" s="39">
        <f t="shared" si="1097"/>
        <v>0</v>
      </c>
      <c r="BD2048" s="51">
        <f t="shared" ca="1" si="1098"/>
        <v>0</v>
      </c>
      <c r="BE2048" s="15">
        <f t="shared" ca="1" si="1099"/>
        <v>42942.390044585583</v>
      </c>
      <c r="BF2048" s="39">
        <v>-33144.259094047928</v>
      </c>
      <c r="BG2048" s="15">
        <f t="shared" ca="1" si="1100"/>
        <v>1849122.6567605273</v>
      </c>
      <c r="BH2048" s="15"/>
      <c r="BI2048" s="15"/>
    </row>
    <row r="2049" spans="1:61" ht="11.25" x14ac:dyDescent="0.2">
      <c r="A2049" s="20">
        <v>80127</v>
      </c>
      <c r="B2049" s="20"/>
      <c r="C2049" s="20">
        <v>1</v>
      </c>
      <c r="D2049" s="20">
        <f t="shared" si="1102"/>
        <v>8</v>
      </c>
      <c r="E2049" s="47">
        <f t="shared" si="1071"/>
        <v>2</v>
      </c>
      <c r="F2049" s="47">
        <f t="shared" si="1072"/>
        <v>82</v>
      </c>
      <c r="G2049" s="21" t="s">
        <v>2129</v>
      </c>
      <c r="H2049" s="29">
        <v>684</v>
      </c>
      <c r="I2049" s="48"/>
      <c r="J2049" s="29">
        <f t="shared" si="1089"/>
        <v>1102.5671641791046</v>
      </c>
      <c r="K2049" s="125">
        <v>32049.85</v>
      </c>
      <c r="L2049" s="125">
        <v>82751.649999999994</v>
      </c>
      <c r="M2049" s="125">
        <v>0</v>
      </c>
      <c r="N2049" s="126">
        <f t="shared" si="1073"/>
        <v>55349.035499999998</v>
      </c>
      <c r="O2049" s="126">
        <f t="shared" ca="1" si="1074"/>
        <v>209253.87968912537</v>
      </c>
      <c r="P2049" s="126">
        <f t="shared" ca="1" si="1075"/>
        <v>46171</v>
      </c>
      <c r="Q2049" s="49">
        <f t="shared" si="1103"/>
        <v>1</v>
      </c>
      <c r="R2049" s="49">
        <f t="shared" si="1104"/>
        <v>0</v>
      </c>
      <c r="S2049" s="49">
        <f ca="1">OFFSET(V!$B$7,D2049,Q2049)*H2049</f>
        <v>3036.9600000000005</v>
      </c>
      <c r="T2049" s="49">
        <f ca="1">IF(R2049&gt;0,OFFSET(V!$I$7,D2049,R2049)*IF(R2049=1,H2049-9300,IF(R2049=2,H2049-18000,IF(R2049=3,H2049-45000,0))),0)</f>
        <v>0</v>
      </c>
      <c r="U2049" s="49">
        <f>IF(AND(I2049=1,H2049&gt;20000,H2049&lt;=45000),H2049*V!$G$7,0)+IF(AND(I2049=1,H2049&gt;45000,H2049&lt;=50000),V!$G$7/5000*(50000-H2049)*H2049,0)</f>
        <v>0</v>
      </c>
      <c r="V2049" s="50">
        <f t="shared" ca="1" si="1101"/>
        <v>3036.9600000000005</v>
      </c>
      <c r="W2049" s="51">
        <v>0</v>
      </c>
      <c r="X2049" s="51">
        <v>0</v>
      </c>
      <c r="Y2049" s="52">
        <v>0.18365333901142439</v>
      </c>
      <c r="Z2049" s="52">
        <v>11789.033188759693</v>
      </c>
      <c r="AA2049" s="52">
        <v>5456</v>
      </c>
      <c r="AB2049" s="138">
        <f t="shared" si="1090"/>
        <v>4456</v>
      </c>
      <c r="AC2049" s="52">
        <v>11397.283184923843</v>
      </c>
      <c r="AD2049" s="138">
        <f t="shared" si="1076"/>
        <v>0</v>
      </c>
      <c r="AE2049" s="138">
        <f t="shared" si="1077"/>
        <v>684</v>
      </c>
      <c r="AF2049" s="138">
        <f t="shared" si="1078"/>
        <v>0</v>
      </c>
      <c r="AG2049" s="138">
        <f t="shared" si="1079"/>
        <v>0</v>
      </c>
      <c r="AH2049" s="29"/>
      <c r="AI2049" s="29"/>
      <c r="AJ2049" s="15"/>
      <c r="AK2049" s="51">
        <f t="shared" ca="1" si="1080"/>
        <v>561125.83334691299</v>
      </c>
      <c r="AL2049" s="15">
        <f t="shared" ca="1" si="1081"/>
        <v>610333.79334691295</v>
      </c>
      <c r="AM2049" s="49">
        <f t="shared" ca="1" si="1082"/>
        <v>2999.977768128258</v>
      </c>
      <c r="AN2049" s="49">
        <f t="shared" ca="1" si="1083"/>
        <v>818.49674329831123</v>
      </c>
      <c r="AO2049" s="15"/>
      <c r="AP2049" s="49">
        <f t="shared" ca="1" si="1084"/>
        <v>6632.1292798746326</v>
      </c>
      <c r="AQ2049" s="15">
        <f t="shared" si="1091"/>
        <v>11397.283184923843</v>
      </c>
      <c r="AR2049" s="15">
        <f t="shared" si="1092"/>
        <v>0</v>
      </c>
      <c r="AS2049" s="15"/>
      <c r="AT2049" s="15"/>
      <c r="AU2049" s="51">
        <f t="shared" si="1085"/>
        <v>2228</v>
      </c>
      <c r="AV2049" s="51">
        <f t="shared" ca="1" si="1086"/>
        <v>6721.3811180843031</v>
      </c>
      <c r="AW2049" s="51">
        <f t="shared" ca="1" si="1093"/>
        <v>0</v>
      </c>
      <c r="AX2049" s="15">
        <f t="shared" ca="1" si="1094"/>
        <v>4184.2272130350939</v>
      </c>
      <c r="AY2049" s="51">
        <f t="shared" ca="1" si="1095"/>
        <v>-192.82530611195747</v>
      </c>
      <c r="AZ2049" s="52">
        <f t="shared" ca="1" si="1087"/>
        <v>0</v>
      </c>
      <c r="BA2049" s="52">
        <f t="shared" ca="1" si="1088"/>
        <v>0</v>
      </c>
      <c r="BB2049" s="52">
        <f t="shared" si="1096"/>
        <v>0</v>
      </c>
      <c r="BC2049" s="39">
        <f t="shared" si="1097"/>
        <v>0</v>
      </c>
      <c r="BD2049" s="51">
        <f t="shared" ca="1" si="1098"/>
        <v>0</v>
      </c>
      <c r="BE2049" s="15">
        <f t="shared" ca="1" si="1099"/>
        <v>15388.685091846979</v>
      </c>
      <c r="BF2049" s="39">
        <v>-7945.8729703615709</v>
      </c>
      <c r="BG2049" s="15">
        <f t="shared" ca="1" si="1100"/>
        <v>621595.07997982495</v>
      </c>
      <c r="BH2049" s="15"/>
      <c r="BI2049" s="15"/>
    </row>
    <row r="2050" spans="1:61" ht="11.25" x14ac:dyDescent="0.2">
      <c r="A2050" s="20">
        <v>80128</v>
      </c>
      <c r="B2050" s="20"/>
      <c r="C2050" s="20">
        <v>1</v>
      </c>
      <c r="D2050" s="20">
        <f t="shared" si="1102"/>
        <v>8</v>
      </c>
      <c r="E2050" s="47">
        <f t="shared" si="1071"/>
        <v>3</v>
      </c>
      <c r="F2050" s="47">
        <f t="shared" si="1072"/>
        <v>83</v>
      </c>
      <c r="G2050" s="21" t="s">
        <v>2130</v>
      </c>
      <c r="H2050" s="29">
        <v>2140</v>
      </c>
      <c r="I2050" s="48"/>
      <c r="J2050" s="29">
        <f t="shared" si="1089"/>
        <v>3449.5522388059703</v>
      </c>
      <c r="K2050" s="125">
        <v>217042.2</v>
      </c>
      <c r="L2050" s="125">
        <v>457469.2</v>
      </c>
      <c r="M2050" s="125">
        <v>0</v>
      </c>
      <c r="N2050" s="126">
        <f t="shared" si="1073"/>
        <v>334683.37199999997</v>
      </c>
      <c r="O2050" s="126">
        <f t="shared" ca="1" si="1074"/>
        <v>654683.19084024604</v>
      </c>
      <c r="P2050" s="126">
        <f t="shared" ca="1" si="1075"/>
        <v>96000</v>
      </c>
      <c r="Q2050" s="49">
        <f t="shared" si="1103"/>
        <v>1</v>
      </c>
      <c r="R2050" s="49">
        <f t="shared" si="1104"/>
        <v>0</v>
      </c>
      <c r="S2050" s="49">
        <f ca="1">OFFSET(V!$B$7,D2050,Q2050)*H2050</f>
        <v>9501.6</v>
      </c>
      <c r="T2050" s="49">
        <f ca="1">IF(R2050&gt;0,OFFSET(V!$I$7,D2050,R2050)*IF(R2050=1,H2050-9300,IF(R2050=2,H2050-18000,IF(R2050=3,H2050-45000,0))),0)</f>
        <v>0</v>
      </c>
      <c r="U2050" s="49">
        <f>IF(AND(I2050=1,H2050&gt;20000,H2050&lt;=45000),H2050*V!$G$7,0)+IF(AND(I2050=1,H2050&gt;45000,H2050&lt;=50000),V!$G$7/5000*(50000-H2050)*H2050,0)</f>
        <v>0</v>
      </c>
      <c r="V2050" s="50">
        <f t="shared" ca="1" si="1101"/>
        <v>9501.6</v>
      </c>
      <c r="W2050" s="51">
        <v>14733.849999999999</v>
      </c>
      <c r="X2050" s="51">
        <v>0</v>
      </c>
      <c r="Y2050" s="52">
        <v>0.68900295828680513</v>
      </c>
      <c r="Z2050" s="52">
        <v>161749.34816780311</v>
      </c>
      <c r="AA2050" s="52">
        <v>289499</v>
      </c>
      <c r="AB2050" s="138">
        <f t="shared" si="1090"/>
        <v>288499</v>
      </c>
      <c r="AC2050" s="52">
        <v>156374.41141509305</v>
      </c>
      <c r="AD2050" s="138">
        <f t="shared" si="1076"/>
        <v>0</v>
      </c>
      <c r="AE2050" s="138">
        <f t="shared" si="1077"/>
        <v>2140</v>
      </c>
      <c r="AF2050" s="138">
        <f t="shared" si="1078"/>
        <v>0</v>
      </c>
      <c r="AG2050" s="138">
        <f t="shared" si="1079"/>
        <v>0</v>
      </c>
      <c r="AH2050" s="29"/>
      <c r="AI2050" s="29"/>
      <c r="AJ2050" s="15"/>
      <c r="AK2050" s="51">
        <f t="shared" ca="1" si="1080"/>
        <v>1755569.1277227979</v>
      </c>
      <c r="AL2050" s="15">
        <f t="shared" ca="1" si="1081"/>
        <v>1875804.5777227981</v>
      </c>
      <c r="AM2050" s="49">
        <f t="shared" ca="1" si="1082"/>
        <v>9385.8953564246676</v>
      </c>
      <c r="AN2050" s="49">
        <f t="shared" ca="1" si="1083"/>
        <v>3070.7129013623389</v>
      </c>
      <c r="AO2050" s="15"/>
      <c r="AP2050" s="49">
        <f t="shared" ca="1" si="1084"/>
        <v>90994.958688141996</v>
      </c>
      <c r="AQ2050" s="15">
        <f t="shared" si="1091"/>
        <v>156374.41141509305</v>
      </c>
      <c r="AR2050" s="15">
        <f t="shared" si="1092"/>
        <v>0</v>
      </c>
      <c r="AS2050" s="15"/>
      <c r="AT2050" s="15"/>
      <c r="AU2050" s="51">
        <f t="shared" si="1085"/>
        <v>144249.5</v>
      </c>
      <c r="AV2050" s="51">
        <f t="shared" ca="1" si="1086"/>
        <v>21028.882445468433</v>
      </c>
      <c r="AW2050" s="51">
        <f t="shared" ca="1" si="1093"/>
        <v>0</v>
      </c>
      <c r="AX2050" s="15">
        <f t="shared" ca="1" si="1094"/>
        <v>99898.929718517378</v>
      </c>
      <c r="AY2050" s="51">
        <f t="shared" ca="1" si="1095"/>
        <v>-4603.7274561046825</v>
      </c>
      <c r="AZ2050" s="52">
        <f t="shared" ca="1" si="1087"/>
        <v>0</v>
      </c>
      <c r="BA2050" s="52">
        <f t="shared" ca="1" si="1088"/>
        <v>0</v>
      </c>
      <c r="BB2050" s="52">
        <f t="shared" si="1096"/>
        <v>0</v>
      </c>
      <c r="BC2050" s="39">
        <f t="shared" si="1097"/>
        <v>0</v>
      </c>
      <c r="BD2050" s="51">
        <f t="shared" ca="1" si="1098"/>
        <v>0</v>
      </c>
      <c r="BE2050" s="15">
        <f t="shared" ca="1" si="1099"/>
        <v>251669.61367750575</v>
      </c>
      <c r="BF2050" s="39">
        <v>-31351.392201420789</v>
      </c>
      <c r="BG2050" s="15">
        <f t="shared" ca="1" si="1100"/>
        <v>2108579.40745667</v>
      </c>
      <c r="BH2050" s="15"/>
      <c r="BI2050" s="15"/>
    </row>
    <row r="2051" spans="1:61" ht="11.25" x14ac:dyDescent="0.2">
      <c r="A2051" s="20">
        <v>80129</v>
      </c>
      <c r="B2051" s="20"/>
      <c r="C2051" s="20">
        <v>1</v>
      </c>
      <c r="D2051" s="20">
        <f t="shared" si="1102"/>
        <v>8</v>
      </c>
      <c r="E2051" s="47">
        <f t="shared" si="1071"/>
        <v>4</v>
      </c>
      <c r="F2051" s="47">
        <f t="shared" si="1072"/>
        <v>84</v>
      </c>
      <c r="G2051" s="21" t="s">
        <v>2131</v>
      </c>
      <c r="H2051" s="29">
        <v>2585</v>
      </c>
      <c r="I2051" s="48"/>
      <c r="J2051" s="29">
        <f t="shared" si="1089"/>
        <v>4166.8656716417909</v>
      </c>
      <c r="K2051" s="125">
        <v>207003.85</v>
      </c>
      <c r="L2051" s="125">
        <v>775909.25</v>
      </c>
      <c r="M2051" s="125">
        <v>0</v>
      </c>
      <c r="N2051" s="126">
        <f t="shared" si="1073"/>
        <v>451647.37949999998</v>
      </c>
      <c r="O2051" s="126">
        <f t="shared" ca="1" si="1074"/>
        <v>790820.58332805405</v>
      </c>
      <c r="P2051" s="126">
        <f t="shared" ca="1" si="1075"/>
        <v>101752</v>
      </c>
      <c r="Q2051" s="49">
        <f t="shared" si="1103"/>
        <v>1</v>
      </c>
      <c r="R2051" s="49">
        <f t="shared" si="1104"/>
        <v>0</v>
      </c>
      <c r="S2051" s="49">
        <f ca="1">OFFSET(V!$B$7,D2051,Q2051)*H2051</f>
        <v>11477.400000000001</v>
      </c>
      <c r="T2051" s="49">
        <f ca="1">IF(R2051&gt;0,OFFSET(V!$I$7,D2051,R2051)*IF(R2051=1,H2051-9300,IF(R2051=2,H2051-18000,IF(R2051=3,H2051-45000,0))),0)</f>
        <v>0</v>
      </c>
      <c r="U2051" s="49">
        <f>IF(AND(I2051=1,H2051&gt;20000,H2051&lt;=45000),H2051*V!$G$7,0)+IF(AND(I2051=1,H2051&gt;45000,H2051&lt;=50000),V!$G$7/5000*(50000-H2051)*H2051,0)</f>
        <v>0</v>
      </c>
      <c r="V2051" s="50">
        <f t="shared" ca="1" si="1101"/>
        <v>11477.400000000001</v>
      </c>
      <c r="W2051" s="51">
        <v>16645.78</v>
      </c>
      <c r="X2051" s="51">
        <v>0</v>
      </c>
      <c r="Y2051" s="52">
        <v>0.64995855820619053</v>
      </c>
      <c r="Z2051" s="52">
        <v>102724.87188950046</v>
      </c>
      <c r="AA2051" s="52">
        <v>92673</v>
      </c>
      <c r="AB2051" s="138">
        <f t="shared" si="1090"/>
        <v>91673</v>
      </c>
      <c r="AC2051" s="52">
        <v>99311.32064128459</v>
      </c>
      <c r="AD2051" s="138">
        <f t="shared" si="1076"/>
        <v>0</v>
      </c>
      <c r="AE2051" s="138">
        <f t="shared" si="1077"/>
        <v>2585</v>
      </c>
      <c r="AF2051" s="138">
        <f t="shared" si="1078"/>
        <v>0</v>
      </c>
      <c r="AG2051" s="138">
        <f t="shared" si="1079"/>
        <v>0</v>
      </c>
      <c r="AH2051" s="29"/>
      <c r="AI2051" s="29"/>
      <c r="AJ2051" s="15"/>
      <c r="AK2051" s="51">
        <f t="shared" ca="1" si="1080"/>
        <v>2120629.0631604823</v>
      </c>
      <c r="AL2051" s="15">
        <f t="shared" ca="1" si="1081"/>
        <v>2250504.243160482</v>
      </c>
      <c r="AM2051" s="49">
        <f t="shared" ca="1" si="1082"/>
        <v>11337.635278671853</v>
      </c>
      <c r="AN2051" s="49">
        <f t="shared" ca="1" si="1083"/>
        <v>2896.7018298400758</v>
      </c>
      <c r="AO2051" s="15"/>
      <c r="AP2051" s="49">
        <f t="shared" ca="1" si="1084"/>
        <v>57789.694856343303</v>
      </c>
      <c r="AQ2051" s="15">
        <f t="shared" si="1091"/>
        <v>99311.32064128459</v>
      </c>
      <c r="AR2051" s="15">
        <f t="shared" si="1092"/>
        <v>0</v>
      </c>
      <c r="AS2051" s="15"/>
      <c r="AT2051" s="15"/>
      <c r="AU2051" s="51">
        <f t="shared" si="1085"/>
        <v>45836.5</v>
      </c>
      <c r="AV2051" s="51">
        <f t="shared" ca="1" si="1086"/>
        <v>25401.710804456026</v>
      </c>
      <c r="AW2051" s="51">
        <f t="shared" ca="1" si="1093"/>
        <v>0</v>
      </c>
      <c r="AX2051" s="15">
        <f t="shared" ca="1" si="1094"/>
        <v>29716.585019514736</v>
      </c>
      <c r="AY2051" s="51">
        <f t="shared" ca="1" si="1095"/>
        <v>-1369.4546952753828</v>
      </c>
      <c r="AZ2051" s="52">
        <f t="shared" ca="1" si="1087"/>
        <v>0</v>
      </c>
      <c r="BA2051" s="52">
        <f t="shared" ca="1" si="1088"/>
        <v>0</v>
      </c>
      <c r="BB2051" s="52">
        <f t="shared" si="1096"/>
        <v>0</v>
      </c>
      <c r="BC2051" s="39">
        <f t="shared" si="1097"/>
        <v>0</v>
      </c>
      <c r="BD2051" s="51">
        <f t="shared" ca="1" si="1098"/>
        <v>0</v>
      </c>
      <c r="BE2051" s="15">
        <f t="shared" ca="1" si="1099"/>
        <v>127658.45096552394</v>
      </c>
      <c r="BF2051" s="39">
        <v>-37649.344189922987</v>
      </c>
      <c r="BG2051" s="15">
        <f t="shared" ca="1" si="1100"/>
        <v>2354747.6870445949</v>
      </c>
      <c r="BH2051" s="15"/>
      <c r="BI2051" s="15"/>
    </row>
    <row r="2052" spans="1:61" ht="11.25" x14ac:dyDescent="0.2">
      <c r="A2052" s="20">
        <v>80201</v>
      </c>
      <c r="B2052" s="20"/>
      <c r="C2052" s="20">
        <v>1</v>
      </c>
      <c r="D2052" s="20">
        <f t="shared" si="1102"/>
        <v>8</v>
      </c>
      <c r="E2052" s="47">
        <f t="shared" si="1071"/>
        <v>4</v>
      </c>
      <c r="F2052" s="47">
        <f t="shared" si="1072"/>
        <v>84</v>
      </c>
      <c r="G2052" s="21" t="s">
        <v>2132</v>
      </c>
      <c r="H2052" s="29">
        <v>3129</v>
      </c>
      <c r="I2052" s="48"/>
      <c r="J2052" s="29">
        <f t="shared" si="1089"/>
        <v>5043.7611940298511</v>
      </c>
      <c r="K2052" s="125">
        <v>197349.9</v>
      </c>
      <c r="L2052" s="125">
        <v>458312.69</v>
      </c>
      <c r="M2052" s="125">
        <v>0</v>
      </c>
      <c r="N2052" s="126">
        <f t="shared" si="1073"/>
        <v>320833.87709999998</v>
      </c>
      <c r="O2052" s="126">
        <f t="shared" ca="1" si="1074"/>
        <v>957244.72156034107</v>
      </c>
      <c r="P2052" s="126">
        <f t="shared" ca="1" si="1075"/>
        <v>190923</v>
      </c>
      <c r="Q2052" s="49">
        <f t="shared" si="1103"/>
        <v>1</v>
      </c>
      <c r="R2052" s="49">
        <f t="shared" si="1104"/>
        <v>0</v>
      </c>
      <c r="S2052" s="49">
        <f ca="1">OFFSET(V!$B$7,D2052,Q2052)*H2052</f>
        <v>13892.760000000002</v>
      </c>
      <c r="T2052" s="49">
        <f ca="1">IF(R2052&gt;0,OFFSET(V!$I$7,D2052,R2052)*IF(R2052=1,H2052-9300,IF(R2052=2,H2052-18000,IF(R2052=3,H2052-45000,0))),0)</f>
        <v>0</v>
      </c>
      <c r="U2052" s="49">
        <f>IF(AND(I2052=1,H2052&gt;20000,H2052&lt;=45000),H2052*V!$G$7,0)+IF(AND(I2052=1,H2052&gt;45000,H2052&lt;=50000),V!$G$7/5000*(50000-H2052)*H2052,0)</f>
        <v>0</v>
      </c>
      <c r="V2052" s="50">
        <f t="shared" ca="1" si="1101"/>
        <v>13892.760000000002</v>
      </c>
      <c r="W2052" s="51">
        <v>19049.89</v>
      </c>
      <c r="X2052" s="51">
        <v>0</v>
      </c>
      <c r="Y2052" s="52">
        <v>0.79255003126956547</v>
      </c>
      <c r="Z2052" s="52">
        <v>81527.222354366968</v>
      </c>
      <c r="AA2052" s="52">
        <v>24983</v>
      </c>
      <c r="AB2052" s="138">
        <f t="shared" si="1090"/>
        <v>23983</v>
      </c>
      <c r="AC2052" s="52">
        <v>78818.069775129072</v>
      </c>
      <c r="AD2052" s="138">
        <f t="shared" si="1076"/>
        <v>0</v>
      </c>
      <c r="AE2052" s="138">
        <f t="shared" si="1077"/>
        <v>3129</v>
      </c>
      <c r="AF2052" s="138">
        <f t="shared" si="1078"/>
        <v>0</v>
      </c>
      <c r="AG2052" s="138">
        <f t="shared" si="1079"/>
        <v>0</v>
      </c>
      <c r="AH2052" s="29"/>
      <c r="AI2052" s="29"/>
      <c r="AJ2052" s="15"/>
      <c r="AK2052" s="51">
        <f t="shared" ca="1" si="1080"/>
        <v>2566904.5797404838</v>
      </c>
      <c r="AL2052" s="15">
        <f t="shared" ca="1" si="1081"/>
        <v>2790770.2297404837</v>
      </c>
      <c r="AM2052" s="49">
        <f t="shared" ca="1" si="1082"/>
        <v>13723.582509463919</v>
      </c>
      <c r="AN2052" s="49">
        <f t="shared" ca="1" si="1083"/>
        <v>3532.1961636361038</v>
      </c>
      <c r="AO2052" s="15"/>
      <c r="AP2052" s="49">
        <f t="shared" ca="1" si="1084"/>
        <v>45864.581923374244</v>
      </c>
      <c r="AQ2052" s="15">
        <f t="shared" si="1091"/>
        <v>78818.069775129072</v>
      </c>
      <c r="AR2052" s="15">
        <f t="shared" si="1092"/>
        <v>0</v>
      </c>
      <c r="AS2052" s="15"/>
      <c r="AT2052" s="15"/>
      <c r="AU2052" s="51">
        <f t="shared" si="1085"/>
        <v>11991.5</v>
      </c>
      <c r="AV2052" s="51">
        <f t="shared" ca="1" si="1086"/>
        <v>30747.370641061087</v>
      </c>
      <c r="AW2052" s="51">
        <f t="shared" ca="1" si="1093"/>
        <v>0</v>
      </c>
      <c r="AX2052" s="15">
        <f t="shared" ca="1" si="1094"/>
        <v>9785.3827893062553</v>
      </c>
      <c r="AY2052" s="51">
        <f t="shared" ca="1" si="1095"/>
        <v>-450.94812869925124</v>
      </c>
      <c r="AZ2052" s="52">
        <f t="shared" ca="1" si="1087"/>
        <v>0</v>
      </c>
      <c r="BA2052" s="52">
        <f t="shared" ca="1" si="1088"/>
        <v>0</v>
      </c>
      <c r="BB2052" s="52">
        <f t="shared" si="1096"/>
        <v>0</v>
      </c>
      <c r="BC2052" s="39">
        <f t="shared" si="1097"/>
        <v>0</v>
      </c>
      <c r="BD2052" s="51">
        <f t="shared" ca="1" si="1098"/>
        <v>0</v>
      </c>
      <c r="BE2052" s="15">
        <f t="shared" ca="1" si="1099"/>
        <v>88152.504435736075</v>
      </c>
      <c r="BF2052" s="39">
        <v>-38337.749015000889</v>
      </c>
      <c r="BG2052" s="15">
        <f t="shared" ca="1" si="1100"/>
        <v>2857840.7638343191</v>
      </c>
      <c r="BH2052" s="15"/>
      <c r="BI2052" s="15"/>
    </row>
    <row r="2053" spans="1:61" ht="11.25" x14ac:dyDescent="0.2">
      <c r="A2053" s="20">
        <v>80202</v>
      </c>
      <c r="B2053" s="20"/>
      <c r="C2053" s="20">
        <v>1</v>
      </c>
      <c r="D2053" s="20">
        <f t="shared" si="1102"/>
        <v>8</v>
      </c>
      <c r="E2053" s="47">
        <f t="shared" si="1071"/>
        <v>3</v>
      </c>
      <c r="F2053" s="47">
        <f t="shared" si="1072"/>
        <v>83</v>
      </c>
      <c r="G2053" s="21" t="s">
        <v>2133</v>
      </c>
      <c r="H2053" s="29">
        <v>2382</v>
      </c>
      <c r="I2053" s="48"/>
      <c r="J2053" s="29">
        <f t="shared" si="1089"/>
        <v>3839.6417910447763</v>
      </c>
      <c r="K2053" s="125">
        <v>159452.35</v>
      </c>
      <c r="L2053" s="125">
        <v>672069.75</v>
      </c>
      <c r="M2053" s="125">
        <v>0</v>
      </c>
      <c r="N2053" s="126">
        <f t="shared" si="1073"/>
        <v>376912.89449999999</v>
      </c>
      <c r="O2053" s="126">
        <f t="shared" ca="1" si="1074"/>
        <v>728717.4582156383</v>
      </c>
      <c r="P2053" s="126">
        <f t="shared" ca="1" si="1075"/>
        <v>105541</v>
      </c>
      <c r="Q2053" s="49">
        <f t="shared" si="1103"/>
        <v>1</v>
      </c>
      <c r="R2053" s="49">
        <f t="shared" si="1104"/>
        <v>0</v>
      </c>
      <c r="S2053" s="49">
        <f ca="1">OFFSET(V!$B$7,D2053,Q2053)*H2053</f>
        <v>10576.080000000002</v>
      </c>
      <c r="T2053" s="49">
        <f ca="1">IF(R2053&gt;0,OFFSET(V!$I$7,D2053,R2053)*IF(R2053=1,H2053-9300,IF(R2053=2,H2053-18000,IF(R2053=3,H2053-45000,0))),0)</f>
        <v>0</v>
      </c>
      <c r="U2053" s="49">
        <f>IF(AND(I2053=1,H2053&gt;20000,H2053&lt;=45000),H2053*V!$G$7,0)+IF(AND(I2053=1,H2053&gt;45000,H2053&lt;=50000),V!$G$7/5000*(50000-H2053)*H2053,0)</f>
        <v>0</v>
      </c>
      <c r="V2053" s="50">
        <f t="shared" ca="1" si="1101"/>
        <v>10576.080000000002</v>
      </c>
      <c r="W2053" s="51">
        <v>14418.349999999999</v>
      </c>
      <c r="X2053" s="51">
        <v>0</v>
      </c>
      <c r="Y2053" s="52">
        <v>0.59145888776102873</v>
      </c>
      <c r="Z2053" s="52">
        <v>78542.584966746042</v>
      </c>
      <c r="AA2053" s="52">
        <v>23170</v>
      </c>
      <c r="AB2053" s="138">
        <f t="shared" si="1090"/>
        <v>22170</v>
      </c>
      <c r="AC2053" s="52">
        <v>75932.611997008615</v>
      </c>
      <c r="AD2053" s="138">
        <f t="shared" si="1076"/>
        <v>0</v>
      </c>
      <c r="AE2053" s="138">
        <f t="shared" si="1077"/>
        <v>2382</v>
      </c>
      <c r="AF2053" s="138">
        <f t="shared" si="1078"/>
        <v>0</v>
      </c>
      <c r="AG2053" s="138">
        <f t="shared" si="1079"/>
        <v>0</v>
      </c>
      <c r="AH2053" s="29"/>
      <c r="AI2053" s="29"/>
      <c r="AJ2053" s="15"/>
      <c r="AK2053" s="51">
        <f t="shared" ca="1" si="1080"/>
        <v>1954096.1038484601</v>
      </c>
      <c r="AL2053" s="15">
        <f t="shared" ca="1" si="1081"/>
        <v>2084631.5338484603</v>
      </c>
      <c r="AM2053" s="49">
        <f t="shared" ca="1" si="1082"/>
        <v>10447.290999534373</v>
      </c>
      <c r="AN2053" s="49">
        <f t="shared" ca="1" si="1083"/>
        <v>2635.9835112887813</v>
      </c>
      <c r="AO2053" s="15"/>
      <c r="AP2053" s="49">
        <f t="shared" ca="1" si="1084"/>
        <v>44185.52133449386</v>
      </c>
      <c r="AQ2053" s="15">
        <f t="shared" si="1091"/>
        <v>75932.611997008615</v>
      </c>
      <c r="AR2053" s="15">
        <f t="shared" si="1092"/>
        <v>0</v>
      </c>
      <c r="AS2053" s="15"/>
      <c r="AT2053" s="15"/>
      <c r="AU2053" s="51">
        <f t="shared" si="1085"/>
        <v>11085</v>
      </c>
      <c r="AV2053" s="51">
        <f t="shared" ca="1" si="1086"/>
        <v>23406.914946311124</v>
      </c>
      <c r="AW2053" s="51">
        <f t="shared" ca="1" si="1093"/>
        <v>0</v>
      </c>
      <c r="AX2053" s="15">
        <f t="shared" ca="1" si="1094"/>
        <v>2744.8242837963626</v>
      </c>
      <c r="AY2053" s="51">
        <f t="shared" ca="1" si="1095"/>
        <v>-126.49207507128962</v>
      </c>
      <c r="AZ2053" s="52">
        <f t="shared" ca="1" si="1087"/>
        <v>0</v>
      </c>
      <c r="BA2053" s="52">
        <f t="shared" ca="1" si="1088"/>
        <v>0</v>
      </c>
      <c r="BB2053" s="52">
        <f t="shared" si="1096"/>
        <v>0</v>
      </c>
      <c r="BC2053" s="39">
        <f t="shared" si="1097"/>
        <v>0</v>
      </c>
      <c r="BD2053" s="51">
        <f t="shared" ca="1" si="1098"/>
        <v>0</v>
      </c>
      <c r="BE2053" s="15">
        <f t="shared" ca="1" si="1099"/>
        <v>78550.944205733686</v>
      </c>
      <c r="BF2053" s="39">
        <v>-33139.902226469167</v>
      </c>
      <c r="BG2053" s="15">
        <f t="shared" ca="1" si="1100"/>
        <v>2143125.850338548</v>
      </c>
      <c r="BH2053" s="15"/>
      <c r="BI2053" s="15"/>
    </row>
    <row r="2054" spans="1:61" ht="11.25" x14ac:dyDescent="0.2">
      <c r="A2054" s="20">
        <v>80203</v>
      </c>
      <c r="B2054" s="20"/>
      <c r="C2054" s="20">
        <v>1</v>
      </c>
      <c r="D2054" s="20">
        <f t="shared" si="1102"/>
        <v>8</v>
      </c>
      <c r="E2054" s="47">
        <f t="shared" si="1071"/>
        <v>3</v>
      </c>
      <c r="F2054" s="47">
        <f t="shared" si="1072"/>
        <v>83</v>
      </c>
      <c r="G2054" s="21" t="s">
        <v>2134</v>
      </c>
      <c r="H2054" s="29">
        <v>1699</v>
      </c>
      <c r="I2054" s="48"/>
      <c r="J2054" s="29">
        <f t="shared" si="1089"/>
        <v>2738.686567164179</v>
      </c>
      <c r="K2054" s="125">
        <v>161578.20000000001</v>
      </c>
      <c r="L2054" s="125">
        <v>488907.69</v>
      </c>
      <c r="M2054" s="125">
        <v>0</v>
      </c>
      <c r="N2054" s="126">
        <f t="shared" si="1073"/>
        <v>307010.30310000002</v>
      </c>
      <c r="O2054" s="126">
        <f t="shared" ca="1" si="1074"/>
        <v>519769.50525120459</v>
      </c>
      <c r="P2054" s="126">
        <f t="shared" ca="1" si="1075"/>
        <v>63828</v>
      </c>
      <c r="Q2054" s="49">
        <f t="shared" si="1103"/>
        <v>1</v>
      </c>
      <c r="R2054" s="49">
        <f t="shared" si="1104"/>
        <v>0</v>
      </c>
      <c r="S2054" s="49">
        <f ca="1">OFFSET(V!$B$7,D2054,Q2054)*H2054</f>
        <v>7543.56</v>
      </c>
      <c r="T2054" s="49">
        <f ca="1">IF(R2054&gt;0,OFFSET(V!$I$7,D2054,R2054)*IF(R2054=1,H2054-9300,IF(R2054=2,H2054-18000,IF(R2054=3,H2054-45000,0))),0)</f>
        <v>0</v>
      </c>
      <c r="U2054" s="49">
        <f>IF(AND(I2054=1,H2054&gt;20000,H2054&lt;=45000),H2054*V!$G$7,0)+IF(AND(I2054=1,H2054&gt;45000,H2054&lt;=50000),V!$G$7/5000*(50000-H2054)*H2054,0)</f>
        <v>0</v>
      </c>
      <c r="V2054" s="50">
        <f t="shared" ca="1" si="1101"/>
        <v>7543.56</v>
      </c>
      <c r="W2054" s="51">
        <v>0</v>
      </c>
      <c r="X2054" s="51">
        <v>0</v>
      </c>
      <c r="Y2054" s="52">
        <v>0.4421179635491399</v>
      </c>
      <c r="Z2054" s="52">
        <v>105383.43877116921</v>
      </c>
      <c r="AA2054" s="52">
        <v>220912</v>
      </c>
      <c r="AB2054" s="138">
        <f t="shared" si="1090"/>
        <v>219912</v>
      </c>
      <c r="AC2054" s="52">
        <v>101881.54324828587</v>
      </c>
      <c r="AD2054" s="138">
        <f t="shared" si="1076"/>
        <v>0</v>
      </c>
      <c r="AE2054" s="138">
        <f t="shared" si="1077"/>
        <v>1699</v>
      </c>
      <c r="AF2054" s="138">
        <f t="shared" si="1078"/>
        <v>0</v>
      </c>
      <c r="AG2054" s="138">
        <f t="shared" si="1079"/>
        <v>0</v>
      </c>
      <c r="AH2054" s="29"/>
      <c r="AI2054" s="29"/>
      <c r="AJ2054" s="15"/>
      <c r="AK2054" s="51">
        <f t="shared" ca="1" si="1080"/>
        <v>1393790.629907025</v>
      </c>
      <c r="AL2054" s="15">
        <f t="shared" ca="1" si="1081"/>
        <v>1465162.1899070251</v>
      </c>
      <c r="AM2054" s="49">
        <f t="shared" ca="1" si="1082"/>
        <v>7451.6991638156587</v>
      </c>
      <c r="AN2054" s="49">
        <f t="shared" ca="1" si="1083"/>
        <v>1970.4085712056767</v>
      </c>
      <c r="AO2054" s="15"/>
      <c r="AP2054" s="49">
        <f t="shared" ca="1" si="1084"/>
        <v>59285.318710827967</v>
      </c>
      <c r="AQ2054" s="15">
        <f t="shared" si="1091"/>
        <v>101881.54324828587</v>
      </c>
      <c r="AR2054" s="15">
        <f t="shared" si="1092"/>
        <v>0</v>
      </c>
      <c r="AS2054" s="15"/>
      <c r="AT2054" s="15"/>
      <c r="AU2054" s="51">
        <f t="shared" si="1085"/>
        <v>109956</v>
      </c>
      <c r="AV2054" s="51">
        <f t="shared" ca="1" si="1086"/>
        <v>16695.360408808818</v>
      </c>
      <c r="AW2054" s="51">
        <f t="shared" ca="1" si="1093"/>
        <v>0</v>
      </c>
      <c r="AX2054" s="15">
        <f t="shared" ca="1" si="1094"/>
        <v>84055.135871350896</v>
      </c>
      <c r="AY2054" s="51">
        <f t="shared" ca="1" si="1095"/>
        <v>-3873.5844110431854</v>
      </c>
      <c r="AZ2054" s="52">
        <f t="shared" ca="1" si="1087"/>
        <v>0</v>
      </c>
      <c r="BA2054" s="52">
        <f t="shared" ca="1" si="1088"/>
        <v>0</v>
      </c>
      <c r="BB2054" s="52">
        <f t="shared" si="1096"/>
        <v>0</v>
      </c>
      <c r="BC2054" s="39">
        <f t="shared" si="1097"/>
        <v>0</v>
      </c>
      <c r="BD2054" s="51">
        <f t="shared" ca="1" si="1098"/>
        <v>0</v>
      </c>
      <c r="BE2054" s="15">
        <f t="shared" ca="1" si="1099"/>
        <v>182063.09470859359</v>
      </c>
      <c r="BF2054" s="39">
        <v>-25547.923892898125</v>
      </c>
      <c r="BG2054" s="15">
        <f t="shared" ca="1" si="1100"/>
        <v>1631099.4684577419</v>
      </c>
      <c r="BH2054" s="15"/>
      <c r="BI2054" s="15"/>
    </row>
    <row r="2055" spans="1:61" ht="11.25" x14ac:dyDescent="0.2">
      <c r="A2055" s="20">
        <v>80204</v>
      </c>
      <c r="B2055" s="20"/>
      <c r="C2055" s="20">
        <v>1</v>
      </c>
      <c r="D2055" s="20">
        <f t="shared" si="1102"/>
        <v>8</v>
      </c>
      <c r="E2055" s="47">
        <f t="shared" si="1071"/>
        <v>3</v>
      </c>
      <c r="F2055" s="47">
        <f t="shared" si="1072"/>
        <v>83</v>
      </c>
      <c r="G2055" s="21" t="s">
        <v>2135</v>
      </c>
      <c r="H2055" s="29">
        <v>1986</v>
      </c>
      <c r="I2055" s="48"/>
      <c r="J2055" s="29">
        <f t="shared" si="1089"/>
        <v>3201.313432835821</v>
      </c>
      <c r="K2055" s="125">
        <v>176901.65</v>
      </c>
      <c r="L2055" s="125">
        <v>546274.22</v>
      </c>
      <c r="M2055" s="125">
        <v>0</v>
      </c>
      <c r="N2055" s="126">
        <f t="shared" si="1073"/>
        <v>340416.13379999995</v>
      </c>
      <c r="O2055" s="126">
        <f t="shared" ca="1" si="1074"/>
        <v>607570.47523772367</v>
      </c>
      <c r="P2055" s="126">
        <f t="shared" ca="1" si="1075"/>
        <v>80146</v>
      </c>
      <c r="Q2055" s="49">
        <f t="shared" si="1103"/>
        <v>1</v>
      </c>
      <c r="R2055" s="49">
        <f t="shared" si="1104"/>
        <v>0</v>
      </c>
      <c r="S2055" s="49">
        <f ca="1">OFFSET(V!$B$7,D2055,Q2055)*H2055</f>
        <v>8817.84</v>
      </c>
      <c r="T2055" s="49">
        <f ca="1">IF(R2055&gt;0,OFFSET(V!$I$7,D2055,R2055)*IF(R2055=1,H2055-9300,IF(R2055=2,H2055-18000,IF(R2055=3,H2055-45000,0))),0)</f>
        <v>0</v>
      </c>
      <c r="U2055" s="49">
        <f>IF(AND(I2055=1,H2055&gt;20000,H2055&lt;=45000),H2055*V!$G$7,0)+IF(AND(I2055=1,H2055&gt;45000,H2055&lt;=50000),V!$G$7/5000*(50000-H2055)*H2055,0)</f>
        <v>0</v>
      </c>
      <c r="V2055" s="50">
        <f t="shared" ca="1" si="1101"/>
        <v>8817.84</v>
      </c>
      <c r="W2055" s="51">
        <v>0</v>
      </c>
      <c r="X2055" s="51">
        <v>0</v>
      </c>
      <c r="Y2055" s="52">
        <v>0.50306256932932725</v>
      </c>
      <c r="Z2055" s="52">
        <v>148485.55992840114</v>
      </c>
      <c r="AA2055" s="52">
        <v>154545</v>
      </c>
      <c r="AB2055" s="138">
        <f t="shared" si="1090"/>
        <v>153545</v>
      </c>
      <c r="AC2055" s="52">
        <v>143551.3793437726</v>
      </c>
      <c r="AD2055" s="138">
        <f t="shared" si="1076"/>
        <v>0</v>
      </c>
      <c r="AE2055" s="138">
        <f t="shared" si="1077"/>
        <v>1986</v>
      </c>
      <c r="AF2055" s="138">
        <f t="shared" si="1078"/>
        <v>0</v>
      </c>
      <c r="AG2055" s="138">
        <f t="shared" si="1079"/>
        <v>0</v>
      </c>
      <c r="AH2055" s="29"/>
      <c r="AI2055" s="29"/>
      <c r="AJ2055" s="15"/>
      <c r="AK2055" s="51">
        <f t="shared" ca="1" si="1080"/>
        <v>1629233.7792791948</v>
      </c>
      <c r="AL2055" s="15">
        <f t="shared" ca="1" si="1081"/>
        <v>1718197.6192791949</v>
      </c>
      <c r="AM2055" s="49">
        <f t="shared" ca="1" si="1082"/>
        <v>8710.4617653548557</v>
      </c>
      <c r="AN2055" s="49">
        <f t="shared" ca="1" si="1083"/>
        <v>2242.0233516457956</v>
      </c>
      <c r="AO2055" s="15"/>
      <c r="AP2055" s="49">
        <f t="shared" ca="1" si="1084"/>
        <v>83533.179852158471</v>
      </c>
      <c r="AQ2055" s="15">
        <f t="shared" si="1091"/>
        <v>143551.3793437726</v>
      </c>
      <c r="AR2055" s="15">
        <f t="shared" si="1092"/>
        <v>0</v>
      </c>
      <c r="AS2055" s="15"/>
      <c r="AT2055" s="15"/>
      <c r="AU2055" s="51">
        <f t="shared" si="1085"/>
        <v>76772.5</v>
      </c>
      <c r="AV2055" s="51">
        <f t="shared" ca="1" si="1086"/>
        <v>19515.589035841265</v>
      </c>
      <c r="AW2055" s="51">
        <f t="shared" ca="1" si="1093"/>
        <v>0</v>
      </c>
      <c r="AX2055" s="15">
        <f t="shared" ca="1" si="1094"/>
        <v>36269.889544227131</v>
      </c>
      <c r="AY2055" s="51">
        <f t="shared" ca="1" si="1095"/>
        <v>-1671.4562087414597</v>
      </c>
      <c r="AZ2055" s="52">
        <f t="shared" ca="1" si="1087"/>
        <v>0</v>
      </c>
      <c r="BA2055" s="52">
        <f t="shared" ca="1" si="1088"/>
        <v>0</v>
      </c>
      <c r="BB2055" s="52">
        <f t="shared" si="1096"/>
        <v>0</v>
      </c>
      <c r="BC2055" s="39">
        <f t="shared" si="1097"/>
        <v>0</v>
      </c>
      <c r="BD2055" s="51">
        <f t="shared" ca="1" si="1098"/>
        <v>0</v>
      </c>
      <c r="BE2055" s="15">
        <f t="shared" ca="1" si="1099"/>
        <v>178149.81267925826</v>
      </c>
      <c r="BF2055" s="39">
        <v>-29460.495236318973</v>
      </c>
      <c r="BG2055" s="15">
        <f t="shared" ca="1" si="1100"/>
        <v>1877839.4218391348</v>
      </c>
      <c r="BH2055" s="15"/>
      <c r="BI2055" s="15"/>
    </row>
    <row r="2056" spans="1:61" ht="11.25" x14ac:dyDescent="0.2">
      <c r="A2056" s="20">
        <v>80205</v>
      </c>
      <c r="B2056" s="20"/>
      <c r="C2056" s="20">
        <v>1</v>
      </c>
      <c r="D2056" s="20">
        <f t="shared" si="1102"/>
        <v>8</v>
      </c>
      <c r="E2056" s="47">
        <f t="shared" si="1071"/>
        <v>2</v>
      </c>
      <c r="F2056" s="47">
        <f t="shared" si="1072"/>
        <v>82</v>
      </c>
      <c r="G2056" s="21" t="s">
        <v>2136</v>
      </c>
      <c r="H2056" s="29">
        <v>724</v>
      </c>
      <c r="I2056" s="48"/>
      <c r="J2056" s="29">
        <f t="shared" si="1089"/>
        <v>1167.044776119403</v>
      </c>
      <c r="K2056" s="125">
        <v>38391.65</v>
      </c>
      <c r="L2056" s="125">
        <v>19059.55</v>
      </c>
      <c r="M2056" s="125">
        <v>0</v>
      </c>
      <c r="N2056" s="126">
        <f t="shared" si="1073"/>
        <v>35075.212500000001</v>
      </c>
      <c r="O2056" s="126">
        <f t="shared" ca="1" si="1074"/>
        <v>221490.94867679349</v>
      </c>
      <c r="P2056" s="126">
        <f t="shared" ca="1" si="1075"/>
        <v>55925</v>
      </c>
      <c r="Q2056" s="49">
        <f t="shared" si="1103"/>
        <v>1</v>
      </c>
      <c r="R2056" s="49">
        <f t="shared" si="1104"/>
        <v>0</v>
      </c>
      <c r="S2056" s="49">
        <f ca="1">OFFSET(V!$B$7,D2056,Q2056)*H2056</f>
        <v>3214.5600000000004</v>
      </c>
      <c r="T2056" s="49">
        <f ca="1">IF(R2056&gt;0,OFFSET(V!$I$7,D2056,R2056)*IF(R2056=1,H2056-9300,IF(R2056=2,H2056-18000,IF(R2056=3,H2056-45000,0))),0)</f>
        <v>0</v>
      </c>
      <c r="U2056" s="49">
        <f>IF(AND(I2056=1,H2056&gt;20000,H2056&lt;=45000),H2056*V!$G$7,0)+IF(AND(I2056=1,H2056&gt;45000,H2056&lt;=50000),V!$G$7/5000*(50000-H2056)*H2056,0)</f>
        <v>0</v>
      </c>
      <c r="V2056" s="50">
        <f t="shared" ca="1" si="1101"/>
        <v>3214.5600000000004</v>
      </c>
      <c r="W2056" s="51">
        <v>0</v>
      </c>
      <c r="X2056" s="51">
        <v>0</v>
      </c>
      <c r="Y2056" s="52">
        <v>0.19799601286183641</v>
      </c>
      <c r="Z2056" s="52">
        <v>37127.896780619347</v>
      </c>
      <c r="AA2056" s="52">
        <v>3153</v>
      </c>
      <c r="AB2056" s="138">
        <f t="shared" si="1090"/>
        <v>2153</v>
      </c>
      <c r="AC2056" s="52">
        <v>35894.135413309559</v>
      </c>
      <c r="AD2056" s="138">
        <f t="shared" si="1076"/>
        <v>0</v>
      </c>
      <c r="AE2056" s="138">
        <f t="shared" si="1077"/>
        <v>724</v>
      </c>
      <c r="AF2056" s="138">
        <f t="shared" si="1078"/>
        <v>0</v>
      </c>
      <c r="AG2056" s="138">
        <f t="shared" si="1079"/>
        <v>0</v>
      </c>
      <c r="AH2056" s="29"/>
      <c r="AI2056" s="29"/>
      <c r="AJ2056" s="15"/>
      <c r="AK2056" s="51">
        <f t="shared" ca="1" si="1080"/>
        <v>593940.20956603065</v>
      </c>
      <c r="AL2056" s="15">
        <f t="shared" ca="1" si="1081"/>
        <v>653079.76956603071</v>
      </c>
      <c r="AM2056" s="49">
        <f t="shared" ca="1" si="1082"/>
        <v>3175.4150645100276</v>
      </c>
      <c r="AN2056" s="49">
        <f t="shared" ca="1" si="1083"/>
        <v>882.41843347799158</v>
      </c>
      <c r="AO2056" s="15"/>
      <c r="AP2056" s="49">
        <f t="shared" ca="1" si="1084"/>
        <v>20886.955477713342</v>
      </c>
      <c r="AQ2056" s="15">
        <f t="shared" si="1091"/>
        <v>35894.135413309559</v>
      </c>
      <c r="AR2056" s="15">
        <f t="shared" si="1092"/>
        <v>0</v>
      </c>
      <c r="AS2056" s="15"/>
      <c r="AT2056" s="15"/>
      <c r="AU2056" s="51">
        <f t="shared" si="1085"/>
        <v>1076.5</v>
      </c>
      <c r="AV2056" s="51">
        <f t="shared" ca="1" si="1086"/>
        <v>7114.4443413640865</v>
      </c>
      <c r="AW2056" s="51">
        <f t="shared" ca="1" si="1093"/>
        <v>3226.8220529011705</v>
      </c>
      <c r="AX2056" s="15">
        <f t="shared" ca="1" si="1094"/>
        <v>0</v>
      </c>
      <c r="AY2056" s="51">
        <f t="shared" ca="1" si="1095"/>
        <v>0</v>
      </c>
      <c r="AZ2056" s="52">
        <f t="shared" ca="1" si="1087"/>
        <v>0</v>
      </c>
      <c r="BA2056" s="52">
        <f t="shared" ca="1" si="1088"/>
        <v>0</v>
      </c>
      <c r="BB2056" s="52">
        <f t="shared" si="1096"/>
        <v>0</v>
      </c>
      <c r="BC2056" s="39">
        <f t="shared" si="1097"/>
        <v>0</v>
      </c>
      <c r="BD2056" s="51">
        <f t="shared" ca="1" si="1098"/>
        <v>0</v>
      </c>
      <c r="BE2056" s="15">
        <f t="shared" ca="1" si="1099"/>
        <v>32304.7218719786</v>
      </c>
      <c r="BF2056" s="39">
        <v>-7787.9930957607658</v>
      </c>
      <c r="BG2056" s="15">
        <f t="shared" ca="1" si="1100"/>
        <v>681654.33184023655</v>
      </c>
      <c r="BH2056" s="15"/>
      <c r="BI2056" s="15"/>
    </row>
    <row r="2057" spans="1:61" ht="11.25" x14ac:dyDescent="0.2">
      <c r="A2057" s="20">
        <v>80206</v>
      </c>
      <c r="B2057" s="20"/>
      <c r="C2057" s="20">
        <v>1</v>
      </c>
      <c r="D2057" s="20">
        <f t="shared" si="1102"/>
        <v>8</v>
      </c>
      <c r="E2057" s="47">
        <f t="shared" si="1071"/>
        <v>3</v>
      </c>
      <c r="F2057" s="47">
        <f t="shared" si="1072"/>
        <v>83</v>
      </c>
      <c r="G2057" s="21" t="s">
        <v>2137</v>
      </c>
      <c r="H2057" s="29">
        <v>1026</v>
      </c>
      <c r="I2057" s="48"/>
      <c r="J2057" s="29">
        <f t="shared" si="1089"/>
        <v>1653.8507462686566</v>
      </c>
      <c r="K2057" s="125">
        <v>76760.899999999994</v>
      </c>
      <c r="L2057" s="125">
        <v>196151.47</v>
      </c>
      <c r="M2057" s="125">
        <v>0</v>
      </c>
      <c r="N2057" s="126">
        <f t="shared" si="1073"/>
        <v>131766.92129999999</v>
      </c>
      <c r="O2057" s="126">
        <f t="shared" ca="1" si="1074"/>
        <v>313880.81953368802</v>
      </c>
      <c r="P2057" s="126">
        <f t="shared" ca="1" si="1075"/>
        <v>54634</v>
      </c>
      <c r="Q2057" s="49">
        <f t="shared" si="1103"/>
        <v>1</v>
      </c>
      <c r="R2057" s="49">
        <f t="shared" si="1104"/>
        <v>0</v>
      </c>
      <c r="S2057" s="49">
        <f ca="1">OFFSET(V!$B$7,D2057,Q2057)*H2057</f>
        <v>4555.4400000000005</v>
      </c>
      <c r="T2057" s="49">
        <f ca="1">IF(R2057&gt;0,OFFSET(V!$I$7,D2057,R2057)*IF(R2057=1,H2057-9300,IF(R2057=2,H2057-18000,IF(R2057=3,H2057-45000,0))),0)</f>
        <v>0</v>
      </c>
      <c r="U2057" s="49">
        <f>IF(AND(I2057=1,H2057&gt;20000,H2057&lt;=45000),H2057*V!$G$7,0)+IF(AND(I2057=1,H2057&gt;45000,H2057&lt;=50000),V!$G$7/5000*(50000-H2057)*H2057,0)</f>
        <v>0</v>
      </c>
      <c r="V2057" s="50">
        <f t="shared" ca="1" si="1101"/>
        <v>4555.4400000000005</v>
      </c>
      <c r="W2057" s="51">
        <v>0</v>
      </c>
      <c r="X2057" s="51">
        <v>0</v>
      </c>
      <c r="Y2057" s="52">
        <v>0.23933945103555615</v>
      </c>
      <c r="Z2057" s="52">
        <v>41346.995330848724</v>
      </c>
      <c r="AA2057" s="52">
        <v>34557</v>
      </c>
      <c r="AB2057" s="138">
        <f t="shared" si="1090"/>
        <v>33557</v>
      </c>
      <c r="AC2057" s="52">
        <v>39973.033164476627</v>
      </c>
      <c r="AD2057" s="138">
        <f t="shared" si="1076"/>
        <v>0</v>
      </c>
      <c r="AE2057" s="138">
        <f t="shared" si="1077"/>
        <v>1026</v>
      </c>
      <c r="AF2057" s="138">
        <f t="shared" si="1078"/>
        <v>0</v>
      </c>
      <c r="AG2057" s="138">
        <f t="shared" si="1079"/>
        <v>0</v>
      </c>
      <c r="AH2057" s="29"/>
      <c r="AI2057" s="29"/>
      <c r="AJ2057" s="15"/>
      <c r="AK2057" s="51">
        <f t="shared" ca="1" si="1080"/>
        <v>841688.75002036942</v>
      </c>
      <c r="AL2057" s="15">
        <f t="shared" ca="1" si="1081"/>
        <v>900878.19002036937</v>
      </c>
      <c r="AM2057" s="49">
        <f t="shared" ca="1" si="1082"/>
        <v>4499.9666521923873</v>
      </c>
      <c r="AN2057" s="49">
        <f t="shared" ca="1" si="1083"/>
        <v>1066.6757395748857</v>
      </c>
      <c r="AO2057" s="15"/>
      <c r="AP2057" s="49">
        <f t="shared" ca="1" si="1084"/>
        <v>23260.484042916811</v>
      </c>
      <c r="AQ2057" s="15">
        <f t="shared" si="1091"/>
        <v>39973.033164476627</v>
      </c>
      <c r="AR2057" s="15">
        <f t="shared" si="1092"/>
        <v>0</v>
      </c>
      <c r="AS2057" s="15"/>
      <c r="AT2057" s="15"/>
      <c r="AU2057" s="51">
        <f t="shared" si="1085"/>
        <v>16778.5</v>
      </c>
      <c r="AV2057" s="51">
        <f t="shared" ca="1" si="1086"/>
        <v>10082.071677126454</v>
      </c>
      <c r="AW2057" s="51">
        <f t="shared" ca="1" si="1093"/>
        <v>0</v>
      </c>
      <c r="AX2057" s="15">
        <f t="shared" ca="1" si="1094"/>
        <v>10148.02255556664</v>
      </c>
      <c r="AY2057" s="51">
        <f t="shared" ca="1" si="1095"/>
        <v>-467.65996588622022</v>
      </c>
      <c r="AZ2057" s="52">
        <f t="shared" ca="1" si="1087"/>
        <v>0</v>
      </c>
      <c r="BA2057" s="52">
        <f t="shared" ca="1" si="1088"/>
        <v>0</v>
      </c>
      <c r="BB2057" s="52">
        <f t="shared" si="1096"/>
        <v>0</v>
      </c>
      <c r="BC2057" s="39">
        <f t="shared" si="1097"/>
        <v>0</v>
      </c>
      <c r="BD2057" s="51">
        <f t="shared" ca="1" si="1098"/>
        <v>0</v>
      </c>
      <c r="BE2057" s="15">
        <f t="shared" ca="1" si="1099"/>
        <v>49653.395754157049</v>
      </c>
      <c r="BF2057" s="39">
        <v>-13250.416221268166</v>
      </c>
      <c r="BG2057" s="15">
        <f t="shared" ca="1" si="1100"/>
        <v>942847.81194502558</v>
      </c>
      <c r="BH2057" s="15"/>
      <c r="BI2057" s="15"/>
    </row>
    <row r="2058" spans="1:61" ht="11.25" x14ac:dyDescent="0.2">
      <c r="A2058" s="20">
        <v>80207</v>
      </c>
      <c r="B2058" s="20"/>
      <c r="C2058" s="20">
        <v>1</v>
      </c>
      <c r="D2058" s="20">
        <f t="shared" si="1102"/>
        <v>8</v>
      </c>
      <c r="E2058" s="47">
        <f t="shared" si="1071"/>
        <v>7</v>
      </c>
      <c r="F2058" s="47">
        <f t="shared" si="1072"/>
        <v>87</v>
      </c>
      <c r="G2058" s="21" t="s">
        <v>2138</v>
      </c>
      <c r="H2058" s="29">
        <v>28313</v>
      </c>
      <c r="I2058" s="48"/>
      <c r="J2058" s="29">
        <f t="shared" si="1089"/>
        <v>56626</v>
      </c>
      <c r="K2058" s="125">
        <v>2322202.7999999998</v>
      </c>
      <c r="L2058" s="125">
        <v>12266079.810000001</v>
      </c>
      <c r="M2058" s="125">
        <v>0</v>
      </c>
      <c r="N2058" s="126">
        <f t="shared" si="1073"/>
        <v>6455757.1419000002</v>
      </c>
      <c r="O2058" s="126">
        <f t="shared" ca="1" si="1074"/>
        <v>10746928.238243442</v>
      </c>
      <c r="P2058" s="126">
        <f t="shared" ca="1" si="1075"/>
        <v>1287351</v>
      </c>
      <c r="Q2058" s="49">
        <f t="shared" si="1103"/>
        <v>3</v>
      </c>
      <c r="R2058" s="49">
        <f t="shared" si="1104"/>
        <v>0</v>
      </c>
      <c r="S2058" s="49">
        <f ca="1">OFFSET(V!$B$7,D2058,Q2058)*H2058</f>
        <v>2625181.36</v>
      </c>
      <c r="T2058" s="49">
        <f ca="1">IF(R2058&gt;0,OFFSET(V!$I$7,D2058,R2058)*IF(R2058=1,H2058-9300,IF(R2058=2,H2058-18000,IF(R2058=3,H2058-45000,0))),0)</f>
        <v>0</v>
      </c>
      <c r="U2058" s="49">
        <f>IF(AND(I2058=1,H2058&gt;20000,H2058&lt;=45000),H2058*V!$G$7,0)+IF(AND(I2058=1,H2058&gt;45000,H2058&lt;=50000),V!$G$7/5000*(50000-H2058)*H2058,0)</f>
        <v>0</v>
      </c>
      <c r="V2058" s="50">
        <f t="shared" ca="1" si="1101"/>
        <v>2625181.36</v>
      </c>
      <c r="W2058" s="51">
        <v>276563.98</v>
      </c>
      <c r="X2058" s="51">
        <v>0</v>
      </c>
      <c r="Y2058" s="52">
        <v>7.6209130085218142</v>
      </c>
      <c r="Z2058" s="52">
        <v>1853483.6988778671</v>
      </c>
      <c r="AA2058" s="52">
        <v>324231</v>
      </c>
      <c r="AB2058" s="138">
        <f t="shared" si="1090"/>
        <v>323231</v>
      </c>
      <c r="AC2058" s="52">
        <v>1791892.3678060879</v>
      </c>
      <c r="AD2058" s="138">
        <f t="shared" si="1076"/>
        <v>1</v>
      </c>
      <c r="AE2058" s="138">
        <f t="shared" si="1077"/>
        <v>0</v>
      </c>
      <c r="AF2058" s="138">
        <f t="shared" si="1078"/>
        <v>28313</v>
      </c>
      <c r="AG2058" s="138">
        <f t="shared" si="1079"/>
        <v>56626</v>
      </c>
      <c r="AH2058" s="29"/>
      <c r="AI2058" s="29"/>
      <c r="AJ2058" s="15"/>
      <c r="AK2058" s="51">
        <f t="shared" ca="1" si="1080"/>
        <v>28818481.514238868</v>
      </c>
      <c r="AL2058" s="15">
        <f t="shared" ca="1" si="1081"/>
        <v>33007577.854238868</v>
      </c>
      <c r="AM2058" s="49">
        <f t="shared" ca="1" si="1082"/>
        <v>124178.90431142598</v>
      </c>
      <c r="AN2058" s="49">
        <f t="shared" ca="1" si="1083"/>
        <v>33964.492625134444</v>
      </c>
      <c r="AO2058" s="15"/>
      <c r="AP2058" s="49">
        <f t="shared" ca="1" si="1084"/>
        <v>1042710.0604669278</v>
      </c>
      <c r="AQ2058" s="15">
        <f t="shared" si="1091"/>
        <v>0</v>
      </c>
      <c r="AR2058" s="15">
        <f t="shared" si="1092"/>
        <v>1791892.3678060879</v>
      </c>
      <c r="AS2058" s="15"/>
      <c r="AT2058" s="15"/>
      <c r="AU2058" s="51">
        <f t="shared" si="1085"/>
        <v>0</v>
      </c>
      <c r="AV2058" s="51">
        <f t="shared" ca="1" si="1086"/>
        <v>0</v>
      </c>
      <c r="AW2058" s="51">
        <f t="shared" si="1093"/>
        <v>0</v>
      </c>
      <c r="AX2058" s="15">
        <f t="shared" si="1094"/>
        <v>0</v>
      </c>
      <c r="AY2058" s="51">
        <f t="shared" ca="1" si="1095"/>
        <v>0</v>
      </c>
      <c r="AZ2058" s="52">
        <f t="shared" ca="1" si="1087"/>
        <v>387680.74016499269</v>
      </c>
      <c r="BA2058" s="52">
        <f t="shared" ca="1" si="1088"/>
        <v>403873.2315759082</v>
      </c>
      <c r="BB2058" s="52">
        <f t="shared" ca="1" si="1096"/>
        <v>0</v>
      </c>
      <c r="BC2058" s="39">
        <f t="shared" ca="1" si="1097"/>
        <v>42371.664401740767</v>
      </c>
      <c r="BD2058" s="51">
        <f t="shared" ca="1" si="1098"/>
        <v>0</v>
      </c>
      <c r="BE2058" s="15">
        <f t="shared" ca="1" si="1099"/>
        <v>1834264.0322078287</v>
      </c>
      <c r="BF2058" s="39">
        <v>-529095.76286689437</v>
      </c>
      <c r="BG2058" s="15">
        <f t="shared" ca="1" si="1100"/>
        <v>34470889.520516366</v>
      </c>
      <c r="BH2058" s="15"/>
      <c r="BI2058" s="15"/>
    </row>
    <row r="2059" spans="1:61" ht="11.25" x14ac:dyDescent="0.2">
      <c r="A2059" s="20">
        <v>80208</v>
      </c>
      <c r="B2059" s="20"/>
      <c r="C2059" s="20">
        <v>1</v>
      </c>
      <c r="D2059" s="20">
        <f t="shared" si="1102"/>
        <v>8</v>
      </c>
      <c r="E2059" s="47">
        <f t="shared" si="1071"/>
        <v>2</v>
      </c>
      <c r="F2059" s="47">
        <f t="shared" si="1072"/>
        <v>82</v>
      </c>
      <c r="G2059" s="21" t="s">
        <v>2139</v>
      </c>
      <c r="H2059" s="29">
        <v>568</v>
      </c>
      <c r="I2059" s="48"/>
      <c r="J2059" s="29">
        <f t="shared" si="1089"/>
        <v>915.58208955223881</v>
      </c>
      <c r="K2059" s="125">
        <v>17874.150000000001</v>
      </c>
      <c r="L2059" s="125">
        <v>8400.9699999999993</v>
      </c>
      <c r="M2059" s="125">
        <v>0</v>
      </c>
      <c r="N2059" s="126">
        <f t="shared" si="1073"/>
        <v>16145.766300000001</v>
      </c>
      <c r="O2059" s="126">
        <f t="shared" ca="1" si="1074"/>
        <v>173766.37962488772</v>
      </c>
      <c r="P2059" s="126">
        <f t="shared" ca="1" si="1075"/>
        <v>47286</v>
      </c>
      <c r="Q2059" s="49">
        <f t="shared" si="1103"/>
        <v>1</v>
      </c>
      <c r="R2059" s="49">
        <f t="shared" si="1104"/>
        <v>0</v>
      </c>
      <c r="S2059" s="49">
        <f ca="1">OFFSET(V!$B$7,D2059,Q2059)*H2059</f>
        <v>2521.92</v>
      </c>
      <c r="T2059" s="49">
        <f ca="1">IF(R2059&gt;0,OFFSET(V!$I$7,D2059,R2059)*IF(R2059=1,H2059-9300,IF(R2059=2,H2059-18000,IF(R2059=3,H2059-45000,0))),0)</f>
        <v>0</v>
      </c>
      <c r="U2059" s="49">
        <f>IF(AND(I2059=1,H2059&gt;20000,H2059&lt;=45000),H2059*V!$G$7,0)+IF(AND(I2059=1,H2059&gt;45000,H2059&lt;=50000),V!$G$7/5000*(50000-H2059)*H2059,0)</f>
        <v>0</v>
      </c>
      <c r="V2059" s="50">
        <f t="shared" ca="1" si="1101"/>
        <v>2521.92</v>
      </c>
      <c r="W2059" s="51">
        <v>0</v>
      </c>
      <c r="X2059" s="51">
        <v>0</v>
      </c>
      <c r="Y2059" s="52">
        <v>0.14990304892457951</v>
      </c>
      <c r="Z2059" s="52">
        <v>9025.7656832267458</v>
      </c>
      <c r="AA2059" s="52">
        <v>0</v>
      </c>
      <c r="AB2059" s="138">
        <f t="shared" si="1090"/>
        <v>0</v>
      </c>
      <c r="AC2059" s="52">
        <v>8725.8391596169204</v>
      </c>
      <c r="AD2059" s="138">
        <f t="shared" si="1076"/>
        <v>0</v>
      </c>
      <c r="AE2059" s="138">
        <f t="shared" si="1077"/>
        <v>568</v>
      </c>
      <c r="AF2059" s="138">
        <f t="shared" si="1078"/>
        <v>0</v>
      </c>
      <c r="AG2059" s="138">
        <f t="shared" si="1079"/>
        <v>0</v>
      </c>
      <c r="AH2059" s="29"/>
      <c r="AI2059" s="29"/>
      <c r="AJ2059" s="15"/>
      <c r="AK2059" s="51">
        <f t="shared" ca="1" si="1080"/>
        <v>465964.14231147157</v>
      </c>
      <c r="AL2059" s="15">
        <f t="shared" ca="1" si="1081"/>
        <v>515772.06231147156</v>
      </c>
      <c r="AM2059" s="49">
        <f t="shared" ca="1" si="1082"/>
        <v>2491.2096086211268</v>
      </c>
      <c r="AN2059" s="49">
        <f t="shared" ca="1" si="1083"/>
        <v>668.08018855362786</v>
      </c>
      <c r="AO2059" s="15"/>
      <c r="AP2059" s="49">
        <f t="shared" ca="1" si="1084"/>
        <v>5077.6042362905209</v>
      </c>
      <c r="AQ2059" s="15">
        <f t="shared" si="1091"/>
        <v>8725.8391596169204</v>
      </c>
      <c r="AR2059" s="15">
        <f t="shared" si="1092"/>
        <v>0</v>
      </c>
      <c r="AS2059" s="15"/>
      <c r="AT2059" s="15"/>
      <c r="AU2059" s="51">
        <f t="shared" si="1085"/>
        <v>0</v>
      </c>
      <c r="AV2059" s="51">
        <f t="shared" ca="1" si="1086"/>
        <v>5581.4977705729298</v>
      </c>
      <c r="AW2059" s="51">
        <f t="shared" ca="1" si="1093"/>
        <v>0</v>
      </c>
      <c r="AX2059" s="15">
        <f t="shared" ca="1" si="1094"/>
        <v>1933.2628472465294</v>
      </c>
      <c r="AY2059" s="51">
        <f t="shared" ca="1" si="1095"/>
        <v>-89.092198232892642</v>
      </c>
      <c r="AZ2059" s="52">
        <f t="shared" ca="1" si="1087"/>
        <v>0</v>
      </c>
      <c r="BA2059" s="52">
        <f t="shared" ca="1" si="1088"/>
        <v>0</v>
      </c>
      <c r="BB2059" s="52">
        <f t="shared" si="1096"/>
        <v>0</v>
      </c>
      <c r="BC2059" s="39">
        <f t="shared" si="1097"/>
        <v>0</v>
      </c>
      <c r="BD2059" s="51">
        <f t="shared" ca="1" si="1098"/>
        <v>0</v>
      </c>
      <c r="BE2059" s="15">
        <f t="shared" ca="1" si="1099"/>
        <v>10570.009808630557</v>
      </c>
      <c r="BF2059" s="39">
        <v>-5667.0558284350382</v>
      </c>
      <c r="BG2059" s="15">
        <f t="shared" ca="1" si="1100"/>
        <v>523834.30608884181</v>
      </c>
      <c r="BH2059" s="15"/>
      <c r="BI2059" s="15"/>
    </row>
    <row r="2060" spans="1:61" ht="11.25" x14ac:dyDescent="0.2">
      <c r="A2060" s="20">
        <v>80209</v>
      </c>
      <c r="B2060" s="20"/>
      <c r="C2060" s="20">
        <v>1</v>
      </c>
      <c r="D2060" s="20">
        <f t="shared" si="1102"/>
        <v>8</v>
      </c>
      <c r="E2060" s="47">
        <f t="shared" si="1071"/>
        <v>1</v>
      </c>
      <c r="F2060" s="47">
        <f t="shared" si="1072"/>
        <v>81</v>
      </c>
      <c r="G2060" s="21" t="s">
        <v>2140</v>
      </c>
      <c r="H2060" s="29">
        <v>328</v>
      </c>
      <c r="I2060" s="48"/>
      <c r="J2060" s="29">
        <f t="shared" si="1089"/>
        <v>528.71641791044772</v>
      </c>
      <c r="K2060" s="125">
        <v>82595.649999999994</v>
      </c>
      <c r="L2060" s="125">
        <v>192388.73</v>
      </c>
      <c r="M2060" s="125">
        <v>0</v>
      </c>
      <c r="N2060" s="126">
        <f t="shared" si="1073"/>
        <v>134500.47270000001</v>
      </c>
      <c r="O2060" s="126">
        <f t="shared" ca="1" si="1074"/>
        <v>100343.96569887882</v>
      </c>
      <c r="P2060" s="126">
        <f t="shared" ca="1" si="1075"/>
        <v>0</v>
      </c>
      <c r="Q2060" s="49">
        <f t="shared" si="1103"/>
        <v>1</v>
      </c>
      <c r="R2060" s="49">
        <f t="shared" si="1104"/>
        <v>0</v>
      </c>
      <c r="S2060" s="49">
        <f ca="1">OFFSET(V!$B$7,D2060,Q2060)*H2060</f>
        <v>1456.3200000000002</v>
      </c>
      <c r="T2060" s="49">
        <f ca="1">IF(R2060&gt;0,OFFSET(V!$I$7,D2060,R2060)*IF(R2060=1,H2060-9300,IF(R2060=2,H2060-18000,IF(R2060=3,H2060-45000,0))),0)</f>
        <v>0</v>
      </c>
      <c r="U2060" s="49">
        <f>IF(AND(I2060=1,H2060&gt;20000,H2060&lt;=45000),H2060*V!$G$7,0)+IF(AND(I2060=1,H2060&gt;45000,H2060&lt;=50000),V!$G$7/5000*(50000-H2060)*H2060,0)</f>
        <v>0</v>
      </c>
      <c r="V2060" s="50">
        <f t="shared" ca="1" si="1101"/>
        <v>1456.3200000000002</v>
      </c>
      <c r="W2060" s="51">
        <v>0</v>
      </c>
      <c r="X2060" s="51">
        <v>0</v>
      </c>
      <c r="Y2060" s="52">
        <v>8.690436617226785E-2</v>
      </c>
      <c r="Z2060" s="52">
        <v>136889.97484687355</v>
      </c>
      <c r="AA2060" s="52">
        <v>247873</v>
      </c>
      <c r="AB2060" s="138">
        <f t="shared" si="1090"/>
        <v>246873</v>
      </c>
      <c r="AC2060" s="52">
        <v>132341.11597840564</v>
      </c>
      <c r="AD2060" s="138">
        <f t="shared" si="1076"/>
        <v>0</v>
      </c>
      <c r="AE2060" s="138">
        <f t="shared" si="1077"/>
        <v>328</v>
      </c>
      <c r="AF2060" s="138">
        <f t="shared" si="1078"/>
        <v>0</v>
      </c>
      <c r="AG2060" s="138">
        <f t="shared" si="1079"/>
        <v>0</v>
      </c>
      <c r="AH2060" s="29"/>
      <c r="AI2060" s="29"/>
      <c r="AJ2060" s="15"/>
      <c r="AK2060" s="51">
        <f t="shared" ca="1" si="1080"/>
        <v>269077.88499676523</v>
      </c>
      <c r="AL2060" s="15">
        <f t="shared" ca="1" si="1081"/>
        <v>270534.20499676524</v>
      </c>
      <c r="AM2060" s="49">
        <f t="shared" ca="1" si="1082"/>
        <v>1438.5858303305097</v>
      </c>
      <c r="AN2060" s="49">
        <f t="shared" ca="1" si="1083"/>
        <v>387.31090364755289</v>
      </c>
      <c r="AO2060" s="15"/>
      <c r="AP2060" s="49">
        <f t="shared" ca="1" si="1084"/>
        <v>77009.878228934554</v>
      </c>
      <c r="AQ2060" s="15">
        <f t="shared" si="1091"/>
        <v>132341.11597840564</v>
      </c>
      <c r="AR2060" s="15">
        <f t="shared" si="1092"/>
        <v>0</v>
      </c>
      <c r="AS2060" s="15"/>
      <c r="AT2060" s="15"/>
      <c r="AU2060" s="51">
        <f t="shared" si="1085"/>
        <v>123436.5</v>
      </c>
      <c r="AV2060" s="51">
        <f t="shared" ca="1" si="1086"/>
        <v>3223.118430894227</v>
      </c>
      <c r="AW2060" s="51">
        <f t="shared" ca="1" si="1093"/>
        <v>0</v>
      </c>
      <c r="AX2060" s="15">
        <f t="shared" ca="1" si="1094"/>
        <v>71328.380681423121</v>
      </c>
      <c r="AY2060" s="51">
        <f t="shared" ca="1" si="1095"/>
        <v>-3287.0865130168281</v>
      </c>
      <c r="AZ2060" s="52">
        <f t="shared" ca="1" si="1087"/>
        <v>0</v>
      </c>
      <c r="BA2060" s="52">
        <f t="shared" ca="1" si="1088"/>
        <v>0</v>
      </c>
      <c r="BB2060" s="52">
        <f t="shared" si="1096"/>
        <v>0</v>
      </c>
      <c r="BC2060" s="39">
        <f t="shared" si="1097"/>
        <v>0</v>
      </c>
      <c r="BD2060" s="51">
        <f t="shared" ca="1" si="1098"/>
        <v>0</v>
      </c>
      <c r="BE2060" s="15">
        <f t="shared" ca="1" si="1099"/>
        <v>200382.41014681192</v>
      </c>
      <c r="BF2060" s="39">
        <v>-8421.0013939914443</v>
      </c>
      <c r="BG2060" s="15">
        <f t="shared" ca="1" si="1100"/>
        <v>464321.51048356376</v>
      </c>
      <c r="BH2060" s="15"/>
      <c r="BI2060" s="15"/>
    </row>
    <row r="2061" spans="1:61" ht="11.25" x14ac:dyDescent="0.2">
      <c r="A2061" s="20">
        <v>80210</v>
      </c>
      <c r="B2061" s="20"/>
      <c r="C2061" s="20">
        <v>1</v>
      </c>
      <c r="D2061" s="20">
        <f t="shared" si="1102"/>
        <v>8</v>
      </c>
      <c r="E2061" s="47">
        <f t="shared" si="1071"/>
        <v>3</v>
      </c>
      <c r="F2061" s="47">
        <f t="shared" si="1072"/>
        <v>83</v>
      </c>
      <c r="G2061" s="21" t="s">
        <v>2141</v>
      </c>
      <c r="H2061" s="29">
        <v>1008</v>
      </c>
      <c r="I2061" s="48"/>
      <c r="J2061" s="29">
        <f t="shared" si="1089"/>
        <v>1624.8358208955224</v>
      </c>
      <c r="K2061" s="125">
        <v>64124.800000000003</v>
      </c>
      <c r="L2061" s="125">
        <v>151797.18</v>
      </c>
      <c r="M2061" s="125">
        <v>0</v>
      </c>
      <c r="N2061" s="126">
        <f t="shared" si="1073"/>
        <v>105370.7562</v>
      </c>
      <c r="O2061" s="126">
        <f t="shared" ca="1" si="1074"/>
        <v>308374.13848923735</v>
      </c>
      <c r="P2061" s="126">
        <f t="shared" ca="1" si="1075"/>
        <v>60901</v>
      </c>
      <c r="Q2061" s="49">
        <f t="shared" si="1103"/>
        <v>1</v>
      </c>
      <c r="R2061" s="49">
        <f t="shared" si="1104"/>
        <v>0</v>
      </c>
      <c r="S2061" s="49">
        <f ca="1">OFFSET(V!$B$7,D2061,Q2061)*H2061</f>
        <v>4475.5200000000004</v>
      </c>
      <c r="T2061" s="49">
        <f ca="1">IF(R2061&gt;0,OFFSET(V!$I$7,D2061,R2061)*IF(R2061=1,H2061-9300,IF(R2061=2,H2061-18000,IF(R2061=3,H2061-45000,0))),0)</f>
        <v>0</v>
      </c>
      <c r="U2061" s="49">
        <f>IF(AND(I2061=1,H2061&gt;20000,H2061&lt;=45000),H2061*V!$G$7,0)+IF(AND(I2061=1,H2061&gt;45000,H2061&lt;=50000),V!$G$7/5000*(50000-H2061)*H2061,0)</f>
        <v>0</v>
      </c>
      <c r="V2061" s="50">
        <f t="shared" ca="1" si="1101"/>
        <v>4475.5200000000004</v>
      </c>
      <c r="W2061" s="51">
        <v>0</v>
      </c>
      <c r="X2061" s="51">
        <v>0</v>
      </c>
      <c r="Y2061" s="52">
        <v>0.32345761762861325</v>
      </c>
      <c r="Z2061" s="52">
        <v>23428.728209584202</v>
      </c>
      <c r="AA2061" s="52">
        <v>4778</v>
      </c>
      <c r="AB2061" s="138">
        <f t="shared" si="1090"/>
        <v>3778</v>
      </c>
      <c r="AC2061" s="52">
        <v>22650.190714692366</v>
      </c>
      <c r="AD2061" s="138">
        <f t="shared" si="1076"/>
        <v>0</v>
      </c>
      <c r="AE2061" s="138">
        <f t="shared" si="1077"/>
        <v>1008</v>
      </c>
      <c r="AF2061" s="138">
        <f t="shared" si="1078"/>
        <v>0</v>
      </c>
      <c r="AG2061" s="138">
        <f t="shared" si="1079"/>
        <v>0</v>
      </c>
      <c r="AH2061" s="29"/>
      <c r="AI2061" s="29"/>
      <c r="AJ2061" s="15"/>
      <c r="AK2061" s="51">
        <f t="shared" ca="1" si="1080"/>
        <v>826922.28072176641</v>
      </c>
      <c r="AL2061" s="15">
        <f t="shared" ca="1" si="1081"/>
        <v>892298.80072176643</v>
      </c>
      <c r="AM2061" s="49">
        <f t="shared" ca="1" si="1082"/>
        <v>4421.019868820591</v>
      </c>
      <c r="AN2061" s="49">
        <f t="shared" ca="1" si="1083"/>
        <v>1441.5692524249794</v>
      </c>
      <c r="AO2061" s="15"/>
      <c r="AP2061" s="49">
        <f t="shared" ca="1" si="1084"/>
        <v>13180.245730172188</v>
      </c>
      <c r="AQ2061" s="15">
        <f t="shared" si="1091"/>
        <v>22650.190714692366</v>
      </c>
      <c r="AR2061" s="15">
        <f t="shared" si="1092"/>
        <v>0</v>
      </c>
      <c r="AS2061" s="15"/>
      <c r="AT2061" s="15"/>
      <c r="AU2061" s="51">
        <f t="shared" si="1085"/>
        <v>1889</v>
      </c>
      <c r="AV2061" s="51">
        <f t="shared" ca="1" si="1086"/>
        <v>9905.1932266505519</v>
      </c>
      <c r="AW2061" s="51">
        <f t="shared" ca="1" si="1093"/>
        <v>0</v>
      </c>
      <c r="AX2061" s="15">
        <f t="shared" ca="1" si="1094"/>
        <v>2324.2482421303757</v>
      </c>
      <c r="AY2061" s="51">
        <f t="shared" ca="1" si="1095"/>
        <v>-107.11031116397689</v>
      </c>
      <c r="AZ2061" s="52">
        <f t="shared" ca="1" si="1087"/>
        <v>0</v>
      </c>
      <c r="BA2061" s="52">
        <f t="shared" ca="1" si="1088"/>
        <v>0</v>
      </c>
      <c r="BB2061" s="52">
        <f t="shared" si="1096"/>
        <v>0</v>
      </c>
      <c r="BC2061" s="39">
        <f t="shared" si="1097"/>
        <v>0</v>
      </c>
      <c r="BD2061" s="51">
        <f t="shared" ca="1" si="1098"/>
        <v>0</v>
      </c>
      <c r="BE2061" s="15">
        <f t="shared" ca="1" si="1099"/>
        <v>24867.328645658763</v>
      </c>
      <c r="BF2061" s="39">
        <v>-12580.746503262644</v>
      </c>
      <c r="BG2061" s="15">
        <f t="shared" ca="1" si="1100"/>
        <v>910447.9719854081</v>
      </c>
      <c r="BH2061" s="15"/>
      <c r="BI2061" s="15"/>
    </row>
    <row r="2062" spans="1:61" ht="11.25" x14ac:dyDescent="0.2">
      <c r="A2062" s="20">
        <v>80211</v>
      </c>
      <c r="B2062" s="20"/>
      <c r="C2062" s="20">
        <v>1</v>
      </c>
      <c r="D2062" s="20">
        <f t="shared" si="1102"/>
        <v>8</v>
      </c>
      <c r="E2062" s="47">
        <f t="shared" si="1071"/>
        <v>4</v>
      </c>
      <c r="F2062" s="47">
        <f t="shared" si="1072"/>
        <v>84</v>
      </c>
      <c r="G2062" s="21" t="s">
        <v>2142</v>
      </c>
      <c r="H2062" s="29">
        <v>3433</v>
      </c>
      <c r="I2062" s="48"/>
      <c r="J2062" s="29">
        <f t="shared" si="1089"/>
        <v>5533.7910447761196</v>
      </c>
      <c r="K2062" s="125">
        <v>286206.34999999998</v>
      </c>
      <c r="L2062" s="125">
        <v>881213.19</v>
      </c>
      <c r="M2062" s="125">
        <v>0</v>
      </c>
      <c r="N2062" s="126">
        <f t="shared" si="1073"/>
        <v>549741.71609999996</v>
      </c>
      <c r="O2062" s="126">
        <f t="shared" ca="1" si="1074"/>
        <v>1050246.445866619</v>
      </c>
      <c r="P2062" s="126">
        <f t="shared" ca="1" si="1075"/>
        <v>150151</v>
      </c>
      <c r="Q2062" s="49">
        <f t="shared" si="1103"/>
        <v>1</v>
      </c>
      <c r="R2062" s="49">
        <f t="shared" si="1104"/>
        <v>0</v>
      </c>
      <c r="S2062" s="49">
        <f ca="1">OFFSET(V!$B$7,D2062,Q2062)*H2062</f>
        <v>15242.52</v>
      </c>
      <c r="T2062" s="49">
        <f ca="1">IF(R2062&gt;0,OFFSET(V!$I$7,D2062,R2062)*IF(R2062=1,H2062-9300,IF(R2062=2,H2062-18000,IF(R2062=3,H2062-45000,0))),0)</f>
        <v>0</v>
      </c>
      <c r="U2062" s="49">
        <f>IF(AND(I2062=1,H2062&gt;20000,H2062&lt;=45000),H2062*V!$G$7,0)+IF(AND(I2062=1,H2062&gt;45000,H2062&lt;=50000),V!$G$7/5000*(50000-H2062)*H2062,0)</f>
        <v>0</v>
      </c>
      <c r="V2062" s="50">
        <f t="shared" ca="1" si="1101"/>
        <v>15242.52</v>
      </c>
      <c r="W2062" s="51">
        <v>21195.289999999997</v>
      </c>
      <c r="X2062" s="51">
        <v>0</v>
      </c>
      <c r="Y2062" s="52">
        <v>0.89126700021581251</v>
      </c>
      <c r="Z2062" s="52">
        <v>196876.01547697265</v>
      </c>
      <c r="AA2062" s="52">
        <v>61163</v>
      </c>
      <c r="AB2062" s="138">
        <f t="shared" si="1090"/>
        <v>60163</v>
      </c>
      <c r="AC2062" s="52">
        <v>190333.8182854483</v>
      </c>
      <c r="AD2062" s="138">
        <f t="shared" si="1076"/>
        <v>0</v>
      </c>
      <c r="AE2062" s="138">
        <f t="shared" si="1077"/>
        <v>3433</v>
      </c>
      <c r="AF2062" s="138">
        <f t="shared" si="1078"/>
        <v>0</v>
      </c>
      <c r="AG2062" s="138">
        <f t="shared" si="1079"/>
        <v>0</v>
      </c>
      <c r="AH2062" s="29"/>
      <c r="AI2062" s="29"/>
      <c r="AJ2062" s="15"/>
      <c r="AK2062" s="51">
        <f t="shared" ca="1" si="1080"/>
        <v>2816293.8390057781</v>
      </c>
      <c r="AL2062" s="15">
        <f t="shared" ca="1" si="1081"/>
        <v>3002882.6490057781</v>
      </c>
      <c r="AM2062" s="49">
        <f t="shared" ca="1" si="1082"/>
        <v>15056.905961965365</v>
      </c>
      <c r="AN2062" s="49">
        <f t="shared" ca="1" si="1083"/>
        <v>3972.1528669866348</v>
      </c>
      <c r="AO2062" s="15"/>
      <c r="AP2062" s="49">
        <f t="shared" ca="1" si="1084"/>
        <v>110756.08710600747</v>
      </c>
      <c r="AQ2062" s="15">
        <f t="shared" si="1091"/>
        <v>190333.8182854483</v>
      </c>
      <c r="AR2062" s="15">
        <f t="shared" si="1092"/>
        <v>0</v>
      </c>
      <c r="AS2062" s="15"/>
      <c r="AT2062" s="15"/>
      <c r="AU2062" s="51">
        <f t="shared" si="1085"/>
        <v>30081.5</v>
      </c>
      <c r="AV2062" s="51">
        <f t="shared" ca="1" si="1086"/>
        <v>33734.651137987443</v>
      </c>
      <c r="AW2062" s="51">
        <f t="shared" ca="1" si="1093"/>
        <v>0</v>
      </c>
      <c r="AX2062" s="15">
        <f t="shared" ca="1" si="1094"/>
        <v>0</v>
      </c>
      <c r="AY2062" s="51">
        <f t="shared" ca="1" si="1095"/>
        <v>0</v>
      </c>
      <c r="AZ2062" s="52">
        <f t="shared" ca="1" si="1087"/>
        <v>0</v>
      </c>
      <c r="BA2062" s="52">
        <f t="shared" ca="1" si="1088"/>
        <v>0</v>
      </c>
      <c r="BB2062" s="52">
        <f t="shared" si="1096"/>
        <v>0</v>
      </c>
      <c r="BC2062" s="39">
        <f t="shared" si="1097"/>
        <v>0</v>
      </c>
      <c r="BD2062" s="51">
        <f t="shared" ca="1" si="1098"/>
        <v>0</v>
      </c>
      <c r="BE2062" s="15">
        <f t="shared" ca="1" si="1099"/>
        <v>174572.23824399491</v>
      </c>
      <c r="BF2062" s="39">
        <v>-48748.148691332128</v>
      </c>
      <c r="BG2062" s="15">
        <f t="shared" ca="1" si="1100"/>
        <v>3147735.7973873927</v>
      </c>
      <c r="BH2062" s="15"/>
      <c r="BI2062" s="15"/>
    </row>
    <row r="2063" spans="1:61" ht="11.25" x14ac:dyDescent="0.2">
      <c r="A2063" s="20">
        <v>80212</v>
      </c>
      <c r="B2063" s="20"/>
      <c r="C2063" s="20">
        <v>1</v>
      </c>
      <c r="D2063" s="20">
        <f t="shared" si="1102"/>
        <v>8</v>
      </c>
      <c r="E2063" s="47">
        <f t="shared" si="1071"/>
        <v>1</v>
      </c>
      <c r="F2063" s="47">
        <f t="shared" si="1072"/>
        <v>81</v>
      </c>
      <c r="G2063" s="21" t="s">
        <v>2143</v>
      </c>
      <c r="H2063" s="29">
        <v>397</v>
      </c>
      <c r="I2063" s="48"/>
      <c r="J2063" s="29">
        <f t="shared" si="1089"/>
        <v>639.94029850746267</v>
      </c>
      <c r="K2063" s="125">
        <v>30817.9</v>
      </c>
      <c r="L2063" s="125">
        <v>26552.1</v>
      </c>
      <c r="M2063" s="125">
        <v>0</v>
      </c>
      <c r="N2063" s="126">
        <f t="shared" si="1073"/>
        <v>32544.206999999999</v>
      </c>
      <c r="O2063" s="126">
        <f t="shared" ca="1" si="1074"/>
        <v>121452.90970260637</v>
      </c>
      <c r="P2063" s="126">
        <f t="shared" ca="1" si="1075"/>
        <v>26673</v>
      </c>
      <c r="Q2063" s="49">
        <f t="shared" si="1103"/>
        <v>1</v>
      </c>
      <c r="R2063" s="49">
        <f t="shared" si="1104"/>
        <v>0</v>
      </c>
      <c r="S2063" s="49">
        <f ca="1">OFFSET(V!$B$7,D2063,Q2063)*H2063</f>
        <v>1762.68</v>
      </c>
      <c r="T2063" s="49">
        <f ca="1">IF(R2063&gt;0,OFFSET(V!$I$7,D2063,R2063)*IF(R2063=1,H2063-9300,IF(R2063=2,H2063-18000,IF(R2063=3,H2063-45000,0))),0)</f>
        <v>0</v>
      </c>
      <c r="U2063" s="49">
        <f>IF(AND(I2063=1,H2063&gt;20000,H2063&lt;=45000),H2063*V!$G$7,0)+IF(AND(I2063=1,H2063&gt;45000,H2063&lt;=50000),V!$G$7/5000*(50000-H2063)*H2063,0)</f>
        <v>0</v>
      </c>
      <c r="V2063" s="50">
        <f t="shared" ca="1" si="1101"/>
        <v>1762.68</v>
      </c>
      <c r="W2063" s="51">
        <v>0</v>
      </c>
      <c r="X2063" s="51">
        <v>0</v>
      </c>
      <c r="Y2063" s="52">
        <v>0.1034975037357185</v>
      </c>
      <c r="Z2063" s="52">
        <v>27998.19877072833</v>
      </c>
      <c r="AA2063" s="52">
        <v>18124</v>
      </c>
      <c r="AB2063" s="138">
        <f t="shared" si="1090"/>
        <v>17124</v>
      </c>
      <c r="AC2063" s="52">
        <v>27067.817602042887</v>
      </c>
      <c r="AD2063" s="138">
        <f t="shared" si="1076"/>
        <v>0</v>
      </c>
      <c r="AE2063" s="138">
        <f t="shared" si="1077"/>
        <v>397</v>
      </c>
      <c r="AF2063" s="138">
        <f t="shared" si="1078"/>
        <v>0</v>
      </c>
      <c r="AG2063" s="138">
        <f t="shared" si="1079"/>
        <v>0</v>
      </c>
      <c r="AH2063" s="29"/>
      <c r="AI2063" s="29"/>
      <c r="AJ2063" s="15"/>
      <c r="AK2063" s="51">
        <f t="shared" ca="1" si="1080"/>
        <v>325682.6839747433</v>
      </c>
      <c r="AL2063" s="15">
        <f t="shared" ca="1" si="1081"/>
        <v>354118.36397474329</v>
      </c>
      <c r="AM2063" s="49">
        <f t="shared" ca="1" si="1082"/>
        <v>1741.2151665890622</v>
      </c>
      <c r="AN2063" s="49">
        <f t="shared" ca="1" si="1083"/>
        <v>461.26234460632787</v>
      </c>
      <c r="AO2063" s="15"/>
      <c r="AP2063" s="49">
        <f t="shared" ca="1" si="1084"/>
        <v>15750.882271511633</v>
      </c>
      <c r="AQ2063" s="15">
        <f t="shared" si="1091"/>
        <v>27067.817602042887</v>
      </c>
      <c r="AR2063" s="15">
        <f t="shared" si="1092"/>
        <v>0</v>
      </c>
      <c r="AS2063" s="15"/>
      <c r="AT2063" s="15"/>
      <c r="AU2063" s="51">
        <f t="shared" si="1085"/>
        <v>8562</v>
      </c>
      <c r="AV2063" s="51">
        <f t="shared" ca="1" si="1086"/>
        <v>3901.1524910518542</v>
      </c>
      <c r="AW2063" s="51">
        <f t="shared" ca="1" si="1093"/>
        <v>0</v>
      </c>
      <c r="AX2063" s="15">
        <f t="shared" ca="1" si="1094"/>
        <v>1146.2171605205986</v>
      </c>
      <c r="AY2063" s="51">
        <f t="shared" ca="1" si="1095"/>
        <v>-52.822101572214351</v>
      </c>
      <c r="AZ2063" s="52">
        <f t="shared" ca="1" si="1087"/>
        <v>0</v>
      </c>
      <c r="BA2063" s="52">
        <f t="shared" ca="1" si="1088"/>
        <v>0</v>
      </c>
      <c r="BB2063" s="52">
        <f t="shared" si="1096"/>
        <v>0</v>
      </c>
      <c r="BC2063" s="39">
        <f t="shared" si="1097"/>
        <v>0</v>
      </c>
      <c r="BD2063" s="51">
        <f t="shared" ca="1" si="1098"/>
        <v>0</v>
      </c>
      <c r="BE2063" s="15">
        <f t="shared" ca="1" si="1099"/>
        <v>28161.21266099127</v>
      </c>
      <c r="BF2063" s="39">
        <v>-4687.6514745187469</v>
      </c>
      <c r="BG2063" s="15">
        <f t="shared" ca="1" si="1100"/>
        <v>379794.40267241123</v>
      </c>
      <c r="BH2063" s="15"/>
      <c r="BI2063" s="15"/>
    </row>
    <row r="2064" spans="1:61" ht="11.25" x14ac:dyDescent="0.2">
      <c r="A2064" s="20">
        <v>80213</v>
      </c>
      <c r="B2064" s="20"/>
      <c r="C2064" s="20">
        <v>1</v>
      </c>
      <c r="D2064" s="20">
        <f t="shared" si="1102"/>
        <v>8</v>
      </c>
      <c r="E2064" s="47">
        <f t="shared" si="1071"/>
        <v>4</v>
      </c>
      <c r="F2064" s="47">
        <f t="shared" si="1072"/>
        <v>84</v>
      </c>
      <c r="G2064" s="21" t="s">
        <v>2144</v>
      </c>
      <c r="H2064" s="29">
        <v>3766</v>
      </c>
      <c r="I2064" s="48"/>
      <c r="J2064" s="29">
        <f t="shared" si="1089"/>
        <v>6070.5671641791041</v>
      </c>
      <c r="K2064" s="125">
        <v>272975</v>
      </c>
      <c r="L2064" s="125">
        <v>1831432.97</v>
      </c>
      <c r="M2064" s="125">
        <v>0</v>
      </c>
      <c r="N2064" s="126">
        <f t="shared" si="1073"/>
        <v>910800.85829999996</v>
      </c>
      <c r="O2064" s="126">
        <f t="shared" ca="1" si="1074"/>
        <v>1152120.0451889562</v>
      </c>
      <c r="P2064" s="126">
        <f t="shared" ca="1" si="1075"/>
        <v>72396</v>
      </c>
      <c r="Q2064" s="49">
        <f t="shared" si="1103"/>
        <v>1</v>
      </c>
      <c r="R2064" s="49">
        <f t="shared" si="1104"/>
        <v>0</v>
      </c>
      <c r="S2064" s="49">
        <f ca="1">OFFSET(V!$B$7,D2064,Q2064)*H2064</f>
        <v>16721.04</v>
      </c>
      <c r="T2064" s="49">
        <f ca="1">IF(R2064&gt;0,OFFSET(V!$I$7,D2064,R2064)*IF(R2064=1,H2064-9300,IF(R2064=2,H2064-18000,IF(R2064=3,H2064-45000,0))),0)</f>
        <v>0</v>
      </c>
      <c r="U2064" s="49">
        <f>IF(AND(I2064=1,H2064&gt;20000,H2064&lt;=45000),H2064*V!$G$7,0)+IF(AND(I2064=1,H2064&gt;45000,H2064&lt;=50000),V!$G$7/5000*(50000-H2064)*H2064,0)</f>
        <v>0</v>
      </c>
      <c r="V2064" s="50">
        <f t="shared" ca="1" si="1101"/>
        <v>16721.04</v>
      </c>
      <c r="W2064" s="51">
        <v>22217.51</v>
      </c>
      <c r="X2064" s="51">
        <v>0</v>
      </c>
      <c r="Y2064" s="52">
        <v>0.86426713127278276</v>
      </c>
      <c r="Z2064" s="52">
        <v>95414.946552110821</v>
      </c>
      <c r="AA2064" s="52">
        <v>8014</v>
      </c>
      <c r="AB2064" s="138">
        <f t="shared" si="1090"/>
        <v>7014</v>
      </c>
      <c r="AC2064" s="52">
        <v>92244.304390086385</v>
      </c>
      <c r="AD2064" s="138">
        <f t="shared" si="1076"/>
        <v>0</v>
      </c>
      <c r="AE2064" s="138">
        <f t="shared" si="1077"/>
        <v>3766</v>
      </c>
      <c r="AF2064" s="138">
        <f t="shared" si="1078"/>
        <v>0</v>
      </c>
      <c r="AG2064" s="138">
        <f t="shared" si="1079"/>
        <v>0</v>
      </c>
      <c r="AH2064" s="29"/>
      <c r="AI2064" s="29"/>
      <c r="AJ2064" s="15"/>
      <c r="AK2064" s="51">
        <f t="shared" ca="1" si="1080"/>
        <v>3089473.5210299329</v>
      </c>
      <c r="AL2064" s="15">
        <f t="shared" ca="1" si="1081"/>
        <v>3200808.0710299327</v>
      </c>
      <c r="AM2064" s="49">
        <f t="shared" ca="1" si="1082"/>
        <v>16517.421454343596</v>
      </c>
      <c r="AN2064" s="49">
        <f t="shared" ca="1" si="1083"/>
        <v>3851.8212415541325</v>
      </c>
      <c r="AO2064" s="15"/>
      <c r="AP2064" s="49">
        <f t="shared" ca="1" si="1084"/>
        <v>53677.366976053418</v>
      </c>
      <c r="AQ2064" s="15">
        <f t="shared" si="1091"/>
        <v>92244.304390086385</v>
      </c>
      <c r="AR2064" s="15">
        <f t="shared" si="1092"/>
        <v>0</v>
      </c>
      <c r="AS2064" s="15"/>
      <c r="AT2064" s="15"/>
      <c r="AU2064" s="51">
        <f t="shared" si="1085"/>
        <v>3507</v>
      </c>
      <c r="AV2064" s="51">
        <f t="shared" ca="1" si="1086"/>
        <v>37006.90247179164</v>
      </c>
      <c r="AW2064" s="51">
        <f t="shared" ca="1" si="1093"/>
        <v>0</v>
      </c>
      <c r="AX2064" s="15">
        <f t="shared" ca="1" si="1094"/>
        <v>1946.9650577586726</v>
      </c>
      <c r="AY2064" s="51">
        <f t="shared" ca="1" si="1095"/>
        <v>-89.723648869269056</v>
      </c>
      <c r="AZ2064" s="52">
        <f t="shared" ca="1" si="1087"/>
        <v>0</v>
      </c>
      <c r="BA2064" s="52">
        <f t="shared" ca="1" si="1088"/>
        <v>0</v>
      </c>
      <c r="BB2064" s="52">
        <f t="shared" si="1096"/>
        <v>0</v>
      </c>
      <c r="BC2064" s="39">
        <f t="shared" si="1097"/>
        <v>0</v>
      </c>
      <c r="BD2064" s="51">
        <f t="shared" ca="1" si="1098"/>
        <v>0</v>
      </c>
      <c r="BE2064" s="15">
        <f t="shared" ca="1" si="1099"/>
        <v>94101.545798975785</v>
      </c>
      <c r="BF2064" s="39">
        <v>-61657.728244967031</v>
      </c>
      <c r="BG2064" s="15">
        <f t="shared" ca="1" si="1100"/>
        <v>3253621.1312798397</v>
      </c>
      <c r="BH2064" s="15"/>
      <c r="BI2064" s="15"/>
    </row>
    <row r="2065" spans="1:61" ht="11.25" x14ac:dyDescent="0.2">
      <c r="A2065" s="20">
        <v>80214</v>
      </c>
      <c r="B2065" s="20"/>
      <c r="C2065" s="20">
        <v>1</v>
      </c>
      <c r="D2065" s="20">
        <f t="shared" si="1102"/>
        <v>8</v>
      </c>
      <c r="E2065" s="47">
        <f t="shared" si="1071"/>
        <v>3</v>
      </c>
      <c r="F2065" s="47">
        <f t="shared" si="1072"/>
        <v>83</v>
      </c>
      <c r="G2065" s="21" t="s">
        <v>2145</v>
      </c>
      <c r="H2065" s="29">
        <v>1730</v>
      </c>
      <c r="I2065" s="48"/>
      <c r="J2065" s="29">
        <f t="shared" si="1089"/>
        <v>2788.6567164179105</v>
      </c>
      <c r="K2065" s="125">
        <v>95054.45</v>
      </c>
      <c r="L2065" s="125">
        <v>533513.06000000006</v>
      </c>
      <c r="M2065" s="125">
        <v>0</v>
      </c>
      <c r="N2065" s="126">
        <f t="shared" si="1073"/>
        <v>276509.29740000004</v>
      </c>
      <c r="O2065" s="126">
        <f t="shared" ca="1" si="1074"/>
        <v>529253.23371664749</v>
      </c>
      <c r="P2065" s="126">
        <f t="shared" ca="1" si="1075"/>
        <v>75823</v>
      </c>
      <c r="Q2065" s="49">
        <f t="shared" si="1103"/>
        <v>1</v>
      </c>
      <c r="R2065" s="49">
        <f t="shared" si="1104"/>
        <v>0</v>
      </c>
      <c r="S2065" s="49">
        <f ca="1">OFFSET(V!$B$7,D2065,Q2065)*H2065</f>
        <v>7681.2000000000007</v>
      </c>
      <c r="T2065" s="49">
        <f ca="1">IF(R2065&gt;0,OFFSET(V!$I$7,D2065,R2065)*IF(R2065=1,H2065-9300,IF(R2065=2,H2065-18000,IF(R2065=3,H2065-45000,0))),0)</f>
        <v>0</v>
      </c>
      <c r="U2065" s="49">
        <f>IF(AND(I2065=1,H2065&gt;20000,H2065&lt;=45000),H2065*V!$G$7,0)+IF(AND(I2065=1,H2065&gt;45000,H2065&lt;=50000),V!$G$7/5000*(50000-H2065)*H2065,0)</f>
        <v>0</v>
      </c>
      <c r="V2065" s="50">
        <f t="shared" ca="1" si="1101"/>
        <v>7681.2000000000007</v>
      </c>
      <c r="W2065" s="51">
        <v>0</v>
      </c>
      <c r="X2065" s="51">
        <v>0</v>
      </c>
      <c r="Y2065" s="52">
        <v>0.32624481207479922</v>
      </c>
      <c r="Z2065" s="52">
        <v>33100.646227165409</v>
      </c>
      <c r="AA2065" s="52">
        <v>0</v>
      </c>
      <c r="AB2065" s="138">
        <f t="shared" si="1090"/>
        <v>0</v>
      </c>
      <c r="AC2065" s="52">
        <v>32000.710542971665</v>
      </c>
      <c r="AD2065" s="138">
        <f t="shared" si="1076"/>
        <v>0</v>
      </c>
      <c r="AE2065" s="138">
        <f t="shared" si="1077"/>
        <v>1730</v>
      </c>
      <c r="AF2065" s="138">
        <f t="shared" si="1078"/>
        <v>0</v>
      </c>
      <c r="AG2065" s="138">
        <f t="shared" si="1079"/>
        <v>0</v>
      </c>
      <c r="AH2065" s="29"/>
      <c r="AI2065" s="29"/>
      <c r="AJ2065" s="15"/>
      <c r="AK2065" s="51">
        <f t="shared" ca="1" si="1080"/>
        <v>1419221.7714768413</v>
      </c>
      <c r="AL2065" s="15">
        <f t="shared" ca="1" si="1081"/>
        <v>1502725.9714768413</v>
      </c>
      <c r="AM2065" s="49">
        <f t="shared" ca="1" si="1082"/>
        <v>7587.6630685115306</v>
      </c>
      <c r="AN2065" s="49">
        <f t="shared" ca="1" si="1083"/>
        <v>1453.9910770943388</v>
      </c>
      <c r="AO2065" s="15"/>
      <c r="AP2065" s="49">
        <f t="shared" ca="1" si="1084"/>
        <v>18621.354398702111</v>
      </c>
      <c r="AQ2065" s="15">
        <f t="shared" si="1091"/>
        <v>32000.710542971665</v>
      </c>
      <c r="AR2065" s="15">
        <f t="shared" si="1092"/>
        <v>0</v>
      </c>
      <c r="AS2065" s="15"/>
      <c r="AT2065" s="15"/>
      <c r="AU2065" s="51">
        <f t="shared" si="1085"/>
        <v>0</v>
      </c>
      <c r="AV2065" s="51">
        <f t="shared" ca="1" si="1086"/>
        <v>16999.98440685065</v>
      </c>
      <c r="AW2065" s="51">
        <f t="shared" ca="1" si="1093"/>
        <v>0</v>
      </c>
      <c r="AX2065" s="15">
        <f t="shared" ca="1" si="1094"/>
        <v>3620.6282625810964</v>
      </c>
      <c r="AY2065" s="51">
        <f t="shared" ca="1" si="1095"/>
        <v>-166.85249569499157</v>
      </c>
      <c r="AZ2065" s="52">
        <f t="shared" ca="1" si="1087"/>
        <v>0</v>
      </c>
      <c r="BA2065" s="52">
        <f t="shared" ca="1" si="1088"/>
        <v>0</v>
      </c>
      <c r="BB2065" s="52">
        <f t="shared" si="1096"/>
        <v>0</v>
      </c>
      <c r="BC2065" s="39">
        <f t="shared" si="1097"/>
        <v>0</v>
      </c>
      <c r="BD2065" s="51">
        <f t="shared" ca="1" si="1098"/>
        <v>0</v>
      </c>
      <c r="BE2065" s="15">
        <f t="shared" ca="1" si="1099"/>
        <v>35454.48630985777</v>
      </c>
      <c r="BF2065" s="39">
        <v>-23834.332463352235</v>
      </c>
      <c r="BG2065" s="15">
        <f t="shared" ca="1" si="1100"/>
        <v>1523387.7794689527</v>
      </c>
      <c r="BH2065" s="15"/>
      <c r="BI2065" s="15"/>
    </row>
    <row r="2066" spans="1:61" ht="11.25" x14ac:dyDescent="0.2">
      <c r="A2066" s="20">
        <v>80215</v>
      </c>
      <c r="B2066" s="20"/>
      <c r="C2066" s="20">
        <v>1</v>
      </c>
      <c r="D2066" s="20">
        <f t="shared" si="1102"/>
        <v>8</v>
      </c>
      <c r="E2066" s="47">
        <f t="shared" ref="E2066:E2119" si="1105">IF(H2066&lt;=500,1,IF(H2066&lt;=1000,2,IF(H2066&lt;=2500,3,IF(H2066&lt;=5000,4,IF(H2066&lt;=10000,5,IF(H2066&lt;=20000,6,IF(H2066&lt;=50000,7,8)))))))</f>
        <v>6</v>
      </c>
      <c r="F2066" s="47">
        <f t="shared" ref="F2066:F2119" si="1106">D2066*10+E2066</f>
        <v>86</v>
      </c>
      <c r="G2066" s="21" t="s">
        <v>2146</v>
      </c>
      <c r="H2066" s="29">
        <v>12866</v>
      </c>
      <c r="I2066" s="48"/>
      <c r="J2066" s="29">
        <f t="shared" si="1089"/>
        <v>21443.333333333332</v>
      </c>
      <c r="K2066" s="125">
        <v>924107.55</v>
      </c>
      <c r="L2066" s="125">
        <v>4453461.6500000004</v>
      </c>
      <c r="M2066" s="125">
        <v>0</v>
      </c>
      <c r="N2066" s="126">
        <f t="shared" si="1073"/>
        <v>2402207.4795000004</v>
      </c>
      <c r="O2066" s="126">
        <f t="shared" ca="1" si="1074"/>
        <v>4069684.6770399972</v>
      </c>
      <c r="P2066" s="126">
        <f t="shared" ca="1" si="1075"/>
        <v>500243</v>
      </c>
      <c r="Q2066" s="49">
        <f t="shared" si="1103"/>
        <v>2</v>
      </c>
      <c r="R2066" s="49">
        <f t="shared" si="1104"/>
        <v>0</v>
      </c>
      <c r="S2066" s="49">
        <f ca="1">OFFSET(V!$B$7,D2066,Q2066)*H2066</f>
        <v>1110464.46</v>
      </c>
      <c r="T2066" s="49">
        <f ca="1">IF(R2066&gt;0,OFFSET(V!$I$7,D2066,R2066)*IF(R2066=1,H2066-9300,IF(R2066=2,H2066-18000,IF(R2066=3,H2066-45000,0))),0)</f>
        <v>0</v>
      </c>
      <c r="U2066" s="49">
        <f>IF(AND(I2066=1,H2066&gt;20000,H2066&lt;=45000),H2066*V!$G$7,0)+IF(AND(I2066=1,H2066&gt;45000,H2066&lt;=50000),V!$G$7/5000*(50000-H2066)*H2066,0)</f>
        <v>0</v>
      </c>
      <c r="V2066" s="50">
        <f t="shared" ca="1" si="1101"/>
        <v>1110464.46</v>
      </c>
      <c r="W2066" s="51">
        <v>83143</v>
      </c>
      <c r="X2066" s="51">
        <v>0</v>
      </c>
      <c r="Y2066" s="52">
        <v>3.7378577407083871</v>
      </c>
      <c r="Z2066" s="52">
        <v>453048.62237405858</v>
      </c>
      <c r="AA2066" s="52">
        <v>26082</v>
      </c>
      <c r="AB2066" s="138">
        <f t="shared" si="1090"/>
        <v>25082</v>
      </c>
      <c r="AC2066" s="52">
        <v>437993.80009040562</v>
      </c>
      <c r="AD2066" s="138">
        <f t="shared" si="1076"/>
        <v>1</v>
      </c>
      <c r="AE2066" s="138">
        <f t="shared" si="1077"/>
        <v>0</v>
      </c>
      <c r="AF2066" s="138">
        <f t="shared" si="1078"/>
        <v>12866</v>
      </c>
      <c r="AG2066" s="138">
        <f t="shared" si="1079"/>
        <v>21443.333333333332</v>
      </c>
      <c r="AH2066" s="29"/>
      <c r="AI2066" s="29"/>
      <c r="AJ2066" s="15"/>
      <c r="AK2066" s="51">
        <f t="shared" ca="1" si="1080"/>
        <v>10913084.188717704</v>
      </c>
      <c r="AL2066" s="15">
        <f t="shared" ca="1" si="1081"/>
        <v>12606934.648717705</v>
      </c>
      <c r="AM2066" s="49">
        <f t="shared" ca="1" si="1082"/>
        <v>56429.406381196153</v>
      </c>
      <c r="AN2066" s="49">
        <f t="shared" ca="1" si="1083"/>
        <v>16658.691881947667</v>
      </c>
      <c r="AO2066" s="15"/>
      <c r="AP2066" s="49">
        <f t="shared" ca="1" si="1084"/>
        <v>254870.52123313065</v>
      </c>
      <c r="AQ2066" s="15">
        <f t="shared" si="1091"/>
        <v>0</v>
      </c>
      <c r="AR2066" s="15">
        <f t="shared" si="1092"/>
        <v>437993.80009040562</v>
      </c>
      <c r="AS2066" s="15"/>
      <c r="AT2066" s="15"/>
      <c r="AU2066" s="51">
        <f t="shared" si="1085"/>
        <v>0</v>
      </c>
      <c r="AV2066" s="51">
        <f t="shared" ca="1" si="1086"/>
        <v>0</v>
      </c>
      <c r="AW2066" s="51">
        <f t="shared" si="1093"/>
        <v>0</v>
      </c>
      <c r="AX2066" s="15">
        <f t="shared" si="1094"/>
        <v>0</v>
      </c>
      <c r="AY2066" s="51">
        <f t="shared" ca="1" si="1095"/>
        <v>0</v>
      </c>
      <c r="AZ2066" s="52">
        <f t="shared" ca="1" si="1087"/>
        <v>176169.97149587807</v>
      </c>
      <c r="BA2066" s="52">
        <f t="shared" ca="1" si="1088"/>
        <v>152940.13931926544</v>
      </c>
      <c r="BB2066" s="52">
        <f t="shared" ca="1" si="1096"/>
        <v>0</v>
      </c>
      <c r="BC2066" s="39">
        <f t="shared" ca="1" si="1097"/>
        <v>145986.83195786853</v>
      </c>
      <c r="BD2066" s="51">
        <f t="shared" ca="1" si="1098"/>
        <v>0</v>
      </c>
      <c r="BE2066" s="15">
        <f t="shared" ca="1" si="1099"/>
        <v>583980.63204827416</v>
      </c>
      <c r="BF2066" s="39">
        <v>-198325.80293081325</v>
      </c>
      <c r="BG2066" s="15">
        <f t="shared" ca="1" si="1100"/>
        <v>13065677.576098308</v>
      </c>
      <c r="BH2066" s="15"/>
      <c r="BI2066" s="15"/>
    </row>
    <row r="2067" spans="1:61" ht="11.25" x14ac:dyDescent="0.2">
      <c r="A2067" s="20">
        <v>80216</v>
      </c>
      <c r="B2067" s="20"/>
      <c r="C2067" s="20">
        <v>1</v>
      </c>
      <c r="D2067" s="20">
        <f t="shared" si="1102"/>
        <v>8</v>
      </c>
      <c r="E2067" s="47">
        <f t="shared" si="1105"/>
        <v>3</v>
      </c>
      <c r="F2067" s="47">
        <f t="shared" si="1106"/>
        <v>83</v>
      </c>
      <c r="G2067" s="21" t="s">
        <v>2147</v>
      </c>
      <c r="H2067" s="29">
        <v>1833</v>
      </c>
      <c r="I2067" s="48"/>
      <c r="J2067" s="29">
        <f t="shared" si="1089"/>
        <v>2954.686567164179</v>
      </c>
      <c r="K2067" s="125">
        <v>144534.65</v>
      </c>
      <c r="L2067" s="125">
        <v>356826.67</v>
      </c>
      <c r="M2067" s="125">
        <v>0</v>
      </c>
      <c r="N2067" s="126">
        <f t="shared" si="1073"/>
        <v>243227.3493</v>
      </c>
      <c r="O2067" s="126">
        <f t="shared" ca="1" si="1074"/>
        <v>560763.68635989295</v>
      </c>
      <c r="P2067" s="126">
        <f t="shared" ca="1" si="1075"/>
        <v>95261</v>
      </c>
      <c r="Q2067" s="49">
        <f t="shared" si="1103"/>
        <v>1</v>
      </c>
      <c r="R2067" s="49">
        <f t="shared" si="1104"/>
        <v>0</v>
      </c>
      <c r="S2067" s="49">
        <f ca="1">OFFSET(V!$B$7,D2067,Q2067)*H2067</f>
        <v>8138.52</v>
      </c>
      <c r="T2067" s="49">
        <f ca="1">IF(R2067&gt;0,OFFSET(V!$I$7,D2067,R2067)*IF(R2067=1,H2067-9300,IF(R2067=2,H2067-18000,IF(R2067=3,H2067-45000,0))),0)</f>
        <v>0</v>
      </c>
      <c r="U2067" s="49">
        <f>IF(AND(I2067=1,H2067&gt;20000,H2067&lt;=45000),H2067*V!$G$7,0)+IF(AND(I2067=1,H2067&gt;45000,H2067&lt;=50000),V!$G$7/5000*(50000-H2067)*H2067,0)</f>
        <v>0</v>
      </c>
      <c r="V2067" s="50">
        <f t="shared" ca="1" si="1101"/>
        <v>8138.52</v>
      </c>
      <c r="W2067" s="51">
        <v>0</v>
      </c>
      <c r="X2067" s="51">
        <v>0</v>
      </c>
      <c r="Y2067" s="52">
        <v>0.48402357617889885</v>
      </c>
      <c r="Z2067" s="52">
        <v>99943.771923986715</v>
      </c>
      <c r="AA2067" s="52">
        <v>76445</v>
      </c>
      <c r="AB2067" s="138">
        <f t="shared" si="1090"/>
        <v>75445</v>
      </c>
      <c r="AC2067" s="52">
        <v>96622.636729293939</v>
      </c>
      <c r="AD2067" s="138">
        <f t="shared" si="1076"/>
        <v>0</v>
      </c>
      <c r="AE2067" s="138">
        <f t="shared" si="1077"/>
        <v>1833</v>
      </c>
      <c r="AF2067" s="138">
        <f t="shared" si="1078"/>
        <v>0</v>
      </c>
      <c r="AG2067" s="138">
        <f t="shared" si="1079"/>
        <v>0</v>
      </c>
      <c r="AH2067" s="29"/>
      <c r="AI2067" s="29"/>
      <c r="AJ2067" s="15"/>
      <c r="AK2067" s="51">
        <f t="shared" ca="1" si="1080"/>
        <v>1503718.7902410694</v>
      </c>
      <c r="AL2067" s="15">
        <f t="shared" ca="1" si="1081"/>
        <v>1607118.3102410694</v>
      </c>
      <c r="AM2067" s="49">
        <f t="shared" ca="1" si="1082"/>
        <v>8039.4141066945867</v>
      </c>
      <c r="AN2067" s="49">
        <f t="shared" ca="1" si="1083"/>
        <v>2157.1713474666876</v>
      </c>
      <c r="AO2067" s="15"/>
      <c r="AP2067" s="49">
        <f t="shared" ca="1" si="1084"/>
        <v>56225.137846772057</v>
      </c>
      <c r="AQ2067" s="15">
        <f t="shared" si="1091"/>
        <v>96622.636729293939</v>
      </c>
      <c r="AR2067" s="15">
        <f t="shared" si="1092"/>
        <v>0</v>
      </c>
      <c r="AS2067" s="15"/>
      <c r="AT2067" s="15"/>
      <c r="AU2067" s="51">
        <f t="shared" si="1085"/>
        <v>37722.5</v>
      </c>
      <c r="AV2067" s="51">
        <f t="shared" ca="1" si="1086"/>
        <v>18012.122206796092</v>
      </c>
      <c r="AW2067" s="51">
        <f t="shared" ca="1" si="1093"/>
        <v>0</v>
      </c>
      <c r="AX2067" s="15">
        <f t="shared" ca="1" si="1094"/>
        <v>15337.123324274216</v>
      </c>
      <c r="AY2067" s="51">
        <f t="shared" ca="1" si="1095"/>
        <v>-706.79371585436286</v>
      </c>
      <c r="AZ2067" s="52">
        <f t="shared" ca="1" si="1087"/>
        <v>0</v>
      </c>
      <c r="BA2067" s="52">
        <f t="shared" ca="1" si="1088"/>
        <v>0</v>
      </c>
      <c r="BB2067" s="52">
        <f t="shared" si="1096"/>
        <v>0</v>
      </c>
      <c r="BC2067" s="39">
        <f t="shared" si="1097"/>
        <v>0</v>
      </c>
      <c r="BD2067" s="51">
        <f t="shared" ca="1" si="1098"/>
        <v>0</v>
      </c>
      <c r="BE2067" s="15">
        <f t="shared" ca="1" si="1099"/>
        <v>111252.96633771379</v>
      </c>
      <c r="BF2067" s="39">
        <v>-24519.851435543311</v>
      </c>
      <c r="BG2067" s="15">
        <f t="shared" ca="1" si="1100"/>
        <v>1704048.0105974013</v>
      </c>
      <c r="BH2067" s="15"/>
      <c r="BI2067" s="15"/>
    </row>
    <row r="2068" spans="1:61" ht="11.25" x14ac:dyDescent="0.2">
      <c r="A2068" s="20">
        <v>80217</v>
      </c>
      <c r="B2068" s="20"/>
      <c r="C2068" s="20">
        <v>1</v>
      </c>
      <c r="D2068" s="20">
        <f t="shared" si="1102"/>
        <v>8</v>
      </c>
      <c r="E2068" s="47">
        <f t="shared" si="1105"/>
        <v>5</v>
      </c>
      <c r="F2068" s="47">
        <f t="shared" si="1106"/>
        <v>85</v>
      </c>
      <c r="G2068" s="21" t="s">
        <v>2148</v>
      </c>
      <c r="H2068" s="29">
        <v>7729</v>
      </c>
      <c r="I2068" s="48"/>
      <c r="J2068" s="29">
        <f t="shared" si="1089"/>
        <v>12458.686567164179</v>
      </c>
      <c r="K2068" s="125">
        <v>572499</v>
      </c>
      <c r="L2068" s="125">
        <v>4927159.37</v>
      </c>
      <c r="M2068" s="125">
        <v>0</v>
      </c>
      <c r="N2068" s="126">
        <f t="shared" ref="N2068:N2118" si="1107">K2068*K$2+L2068*L$2+M2068*M$2</f>
        <v>2333791.4342999998</v>
      </c>
      <c r="O2068" s="126">
        <f t="shared" ref="O2068:O2118" ca="1" si="1108">OFFSET($O$4,D2068,0)*J2068</f>
        <v>2364507.6551421783</v>
      </c>
      <c r="P2068" s="126">
        <f t="shared" ref="P2068:P2118" ca="1" si="1109">ROUND(IF(O2068&gt;N2068,(O2068-N2068)*$P$2,0),0)</f>
        <v>9215</v>
      </c>
      <c r="Q2068" s="49">
        <f t="shared" si="1103"/>
        <v>1</v>
      </c>
      <c r="R2068" s="49">
        <f t="shared" si="1104"/>
        <v>0</v>
      </c>
      <c r="S2068" s="49">
        <f ca="1">OFFSET(V!$B$7,D2068,Q2068)*H2068</f>
        <v>34316.76</v>
      </c>
      <c r="T2068" s="49">
        <f ca="1">IF(R2068&gt;0,OFFSET(V!$I$7,D2068,R2068)*IF(R2068=1,H2068-9300,IF(R2068=2,H2068-18000,IF(R2068=3,H2068-45000,0))),0)</f>
        <v>0</v>
      </c>
      <c r="U2068" s="49">
        <f>IF(AND(I2068=1,H2068&gt;20000,H2068&lt;=45000),H2068*V!$G$7,0)+IF(AND(I2068=1,H2068&gt;45000,H2068&lt;=50000),V!$G$7/5000*(50000-H2068)*H2068,0)</f>
        <v>0</v>
      </c>
      <c r="V2068" s="50">
        <f t="shared" ca="1" si="1101"/>
        <v>34316.76</v>
      </c>
      <c r="W2068" s="51">
        <v>44769.45</v>
      </c>
      <c r="X2068" s="51">
        <v>0</v>
      </c>
      <c r="Y2068" s="52">
        <v>1.8064406538468825</v>
      </c>
      <c r="Z2068" s="52">
        <v>169977.85420127187</v>
      </c>
      <c r="AA2068" s="52">
        <v>28255</v>
      </c>
      <c r="AB2068" s="138">
        <f t="shared" si="1090"/>
        <v>27255</v>
      </c>
      <c r="AC2068" s="52">
        <v>164329.48389225898</v>
      </c>
      <c r="AD2068" s="138">
        <f t="shared" ref="AD2068:AD2119" si="1110">IF(AND(H2068&lt;=$AD$1,I2068=0),0,1)</f>
        <v>0</v>
      </c>
      <c r="AE2068" s="138">
        <f t="shared" ref="AE2068:AE2119" si="1111">IF(AD2068=0,H2068,0)</f>
        <v>7729</v>
      </c>
      <c r="AF2068" s="138">
        <f t="shared" ref="AF2068:AF2119" si="1112">H2068-AE2068</f>
        <v>0</v>
      </c>
      <c r="AG2068" s="138">
        <f t="shared" ref="AG2068:AG2119" si="1113">J2068*AD2068</f>
        <v>0</v>
      </c>
      <c r="AH2068" s="29"/>
      <c r="AI2068" s="29"/>
      <c r="AJ2068" s="15"/>
      <c r="AK2068" s="51">
        <f t="shared" ref="AK2068:AK2119" ca="1" si="1114">OFFSET($AK$4,D2068,0)/OFFSET($J$4,D2068,0)*J2068</f>
        <v>6340557.8449390205</v>
      </c>
      <c r="AL2068" s="15">
        <f t="shared" ref="AL2068:AL2119" ca="1" si="1115">AK2068+P2068+V2068+W2068+X2068</f>
        <v>6428859.0549390204</v>
      </c>
      <c r="AM2068" s="49">
        <f t="shared" ref="AM2068:AM2119" ca="1" si="1116">OFFSET($AM$4,D2068,0)/OFFSET($H$4,D2068,0)*H2068</f>
        <v>33898.87159336741</v>
      </c>
      <c r="AN2068" s="49">
        <f t="shared" ref="AN2068:AN2119" ca="1" si="1117">OFFSET($AN$4,D2068,0)/OFFSET($Y$4,D2068,0)*Y2068</f>
        <v>8050.851675739852</v>
      </c>
      <c r="AO2068" s="15"/>
      <c r="AP2068" s="49">
        <f t="shared" ref="AP2068:AP2119" ca="1" si="1118">OFFSET($AP$4,D2068,0)/OFFSET($Z$4,D2068,0)*Z2068</f>
        <v>95624.050397394778</v>
      </c>
      <c r="AQ2068" s="15">
        <f t="shared" si="1091"/>
        <v>164329.48389225898</v>
      </c>
      <c r="AR2068" s="15">
        <f t="shared" si="1092"/>
        <v>0</v>
      </c>
      <c r="AS2068" s="15"/>
      <c r="AT2068" s="15"/>
      <c r="AU2068" s="51">
        <f t="shared" ref="AU2068:AU2119" si="1119">IF(AD2068=0,AB2068*$AU$4,0)</f>
        <v>13627.5</v>
      </c>
      <c r="AV2068" s="51">
        <f t="shared" ref="AV2068:AV2118" ca="1" si="1120">OFFSET($AV$4,D2068,0)/OFFSET($AE$4,D2068,0)*AE2068</f>
        <v>75949.641318236216</v>
      </c>
      <c r="AW2068" s="51">
        <f t="shared" ca="1" si="1093"/>
        <v>0</v>
      </c>
      <c r="AX2068" s="15">
        <f t="shared" ca="1" si="1094"/>
        <v>20871.707823372009</v>
      </c>
      <c r="AY2068" s="51">
        <f t="shared" ca="1" si="1095"/>
        <v>-961.84868679770955</v>
      </c>
      <c r="AZ2068" s="52">
        <f t="shared" ref="AZ2068:AZ2119" ca="1" si="1121">OFFSET($AT$4,D2068,0)*$AZ$2/OFFSET($AF$4,D2068,0)*AF2068</f>
        <v>0</v>
      </c>
      <c r="BA2068" s="52">
        <f t="shared" ref="BA2068:BA2119" ca="1" si="1122">OFFSET($AT$4,D2068,0)*$BA$2/OFFSET($AG$4,D2068,0)*AG2068</f>
        <v>0</v>
      </c>
      <c r="BB2068" s="52">
        <f t="shared" si="1096"/>
        <v>0</v>
      </c>
      <c r="BC2068" s="39">
        <f t="shared" si="1097"/>
        <v>0</v>
      </c>
      <c r="BD2068" s="51">
        <f t="shared" ca="1" si="1098"/>
        <v>0</v>
      </c>
      <c r="BE2068" s="15">
        <f t="shared" ca="1" si="1099"/>
        <v>184239.34302883327</v>
      </c>
      <c r="BF2068" s="39">
        <v>-142961.92149710134</v>
      </c>
      <c r="BG2068" s="15">
        <f t="shared" ca="1" si="1100"/>
        <v>6512086.1997398594</v>
      </c>
      <c r="BH2068" s="15"/>
      <c r="BI2068" s="15"/>
    </row>
    <row r="2069" spans="1:61" ht="11.25" x14ac:dyDescent="0.2">
      <c r="A2069" s="20">
        <v>80218</v>
      </c>
      <c r="B2069" s="20"/>
      <c r="C2069" s="20">
        <v>1</v>
      </c>
      <c r="D2069" s="20">
        <f t="shared" si="1102"/>
        <v>8</v>
      </c>
      <c r="E2069" s="47">
        <f t="shared" si="1105"/>
        <v>5</v>
      </c>
      <c r="F2069" s="47">
        <f t="shared" si="1106"/>
        <v>85</v>
      </c>
      <c r="G2069" s="21" t="s">
        <v>2149</v>
      </c>
      <c r="H2069" s="29">
        <v>6295</v>
      </c>
      <c r="I2069" s="48"/>
      <c r="J2069" s="29">
        <f t="shared" ref="J2069:J2119" si="1123">IF(AND(I2069=1,H2069&lt;=20000),H2069*2,IF(H2069&lt;=10000,H2069*(1+41/67),IF(H2069&lt;=20000,H2069*(1+2/3),IF(H2069&lt;=50000,H2069*(2),H2069*(2+1/3))))+IF(AND(H2069&gt;9000,H2069&lt;=10000),(H2069-9000)*(110/201),0)+IF(AND(H2069&gt;18000,H2069&lt;=20000),(H2069-18000)*(3+1/3),0)+IF(AND(H2069&gt;45000,H2069&lt;=50000),(H2069-45000)*(3+1/3),0))</f>
        <v>10147.164179104477</v>
      </c>
      <c r="K2069" s="125">
        <v>357213.8</v>
      </c>
      <c r="L2069" s="125">
        <v>1746615.19</v>
      </c>
      <c r="M2069" s="125">
        <v>0</v>
      </c>
      <c r="N2069" s="126">
        <f t="shared" si="1107"/>
        <v>938373.86009999993</v>
      </c>
      <c r="O2069" s="126">
        <f t="shared" ca="1" si="1108"/>
        <v>1925808.7319342748</v>
      </c>
      <c r="P2069" s="126">
        <f t="shared" ca="1" si="1109"/>
        <v>296230</v>
      </c>
      <c r="Q2069" s="49">
        <f t="shared" si="1103"/>
        <v>1</v>
      </c>
      <c r="R2069" s="49">
        <f t="shared" si="1104"/>
        <v>0</v>
      </c>
      <c r="S2069" s="49">
        <f ca="1">OFFSET(V!$B$7,D2069,Q2069)*H2069</f>
        <v>27949.800000000003</v>
      </c>
      <c r="T2069" s="49">
        <f ca="1">IF(R2069&gt;0,OFFSET(V!$I$7,D2069,R2069)*IF(R2069=1,H2069-9300,IF(R2069=2,H2069-18000,IF(R2069=3,H2069-45000,0))),0)</f>
        <v>0</v>
      </c>
      <c r="U2069" s="49">
        <f>IF(AND(I2069=1,H2069&gt;20000,H2069&lt;=45000),H2069*V!$G$7,0)+IF(AND(I2069=1,H2069&gt;45000,H2069&lt;=50000),V!$G$7/5000*(50000-H2069)*H2069,0)</f>
        <v>0</v>
      </c>
      <c r="V2069" s="50">
        <f ca="1">SUM(S2069:U2069)</f>
        <v>27949.800000000003</v>
      </c>
      <c r="W2069" s="51">
        <v>38812.81</v>
      </c>
      <c r="X2069" s="51">
        <v>0</v>
      </c>
      <c r="Y2069" s="52">
        <v>1.5856351019984201</v>
      </c>
      <c r="Z2069" s="52">
        <v>133383.53125060309</v>
      </c>
      <c r="AA2069" s="52">
        <v>8389</v>
      </c>
      <c r="AB2069" s="138">
        <f t="shared" ref="AB2069:AB2119" si="1124">MAX(AA2069-$AB$3,0)</f>
        <v>7389</v>
      </c>
      <c r="AC2069" s="52">
        <v>128951.19163102481</v>
      </c>
      <c r="AD2069" s="138">
        <f t="shared" si="1110"/>
        <v>0</v>
      </c>
      <c r="AE2069" s="138">
        <f t="shared" si="1111"/>
        <v>6295</v>
      </c>
      <c r="AF2069" s="138">
        <f t="shared" si="1112"/>
        <v>0</v>
      </c>
      <c r="AG2069" s="138">
        <f t="shared" si="1113"/>
        <v>0</v>
      </c>
      <c r="AH2069" s="29"/>
      <c r="AI2069" s="29"/>
      <c r="AJ2069" s="15"/>
      <c r="AK2069" s="51">
        <f t="shared" ca="1" si="1114"/>
        <v>5164162.4574836502</v>
      </c>
      <c r="AL2069" s="15">
        <f t="shared" ca="1" si="1115"/>
        <v>5527155.0674836496</v>
      </c>
      <c r="AM2069" s="49">
        <f t="shared" ca="1" si="1116"/>
        <v>27609.444518080974</v>
      </c>
      <c r="AN2069" s="49">
        <f t="shared" ca="1" si="1117"/>
        <v>7066.7768635802413</v>
      </c>
      <c r="AO2069" s="15"/>
      <c r="AP2069" s="49">
        <f t="shared" ca="1" si="1118"/>
        <v>75037.266321689531</v>
      </c>
      <c r="AQ2069" s="15">
        <f t="shared" ref="AQ2069:AQ2119" si="1125">IF(AD2069=0,AC2069,0)</f>
        <v>128951.19163102481</v>
      </c>
      <c r="AR2069" s="15">
        <f t="shared" ref="AR2069:AR2119" si="1126">AC2069-AQ2069</f>
        <v>0</v>
      </c>
      <c r="AS2069" s="15"/>
      <c r="AT2069" s="15"/>
      <c r="AU2069" s="51">
        <f t="shared" si="1119"/>
        <v>3694.5</v>
      </c>
      <c r="AV2069" s="51">
        <f t="shared" ca="1" si="1120"/>
        <v>61858.324763655975</v>
      </c>
      <c r="AW2069" s="51">
        <f t="shared" ref="AW2069:AW2118" ca="1" si="1127">IF(AD2069=0,MAX(0,AC2069*$AW$1-(AP2069+AU2069+AV2069)),0)</f>
        <v>0</v>
      </c>
      <c r="AX2069" s="15">
        <f t="shared" ref="AX2069:AX2118" ca="1" si="1128">IF(AD2069=0,MAX(0,(AP2069+AU2069+AV2069)-AC2069),0)</f>
        <v>11638.899454320708</v>
      </c>
      <c r="AY2069" s="51">
        <f t="shared" ref="AY2069:AY2118" ca="1" si="1129">-OFFSET($AW$4,D2069,0)/OFFSET($AX$4,D2069,0)*AX2069</f>
        <v>-536.36531570133502</v>
      </c>
      <c r="AZ2069" s="52">
        <f t="shared" ca="1" si="1121"/>
        <v>0</v>
      </c>
      <c r="BA2069" s="52">
        <f t="shared" ca="1" si="1122"/>
        <v>0</v>
      </c>
      <c r="BB2069" s="52">
        <f t="shared" ref="BB2069:BB2118" si="1130">IF(AD2069=1,MAX(0,AC2069*$BB$1-(AP2069+AZ2069+BA2069)),0)</f>
        <v>0</v>
      </c>
      <c r="BC2069" s="39">
        <f t="shared" ref="BC2069:BC2118" si="1131">IF(AD2069=1,MAX(0,(AP2069+AZ2069+BA2069)-AC2069),0)</f>
        <v>0</v>
      </c>
      <c r="BD2069" s="51">
        <f t="shared" ref="BD2069:BD2118" ca="1" si="1132">-OFFSET($BB$4,D2069,0)/OFFSET($BC$4,D2069,0)*BC2069</f>
        <v>0</v>
      </c>
      <c r="BE2069" s="15">
        <f t="shared" ref="BE2069:BE2119" ca="1" si="1133">AP2069+AU2069+AV2069+AW2069+AY2069+AZ2069+BA2069+BB2069+BD2069</f>
        <v>140053.72576964417</v>
      </c>
      <c r="BF2069" s="39">
        <v>-87001.741020815331</v>
      </c>
      <c r="BG2069" s="15">
        <f t="shared" ref="BG2069:BG2119" ca="1" si="1134">AL2069+AM2069+AN2069+BE2069+BF2069</f>
        <v>5614883.2736141402</v>
      </c>
      <c r="BH2069" s="15"/>
      <c r="BI2069" s="15"/>
    </row>
    <row r="2070" spans="1:61" ht="11.25" x14ac:dyDescent="0.2">
      <c r="A2070" s="20">
        <v>80219</v>
      </c>
      <c r="B2070" s="20"/>
      <c r="C2070" s="20">
        <v>1</v>
      </c>
      <c r="D2070" s="20">
        <f t="shared" si="1102"/>
        <v>8</v>
      </c>
      <c r="E2070" s="47">
        <f t="shared" si="1105"/>
        <v>3</v>
      </c>
      <c r="F2070" s="47">
        <f t="shared" si="1106"/>
        <v>83</v>
      </c>
      <c r="G2070" s="21" t="s">
        <v>2150</v>
      </c>
      <c r="H2070" s="29">
        <v>1268</v>
      </c>
      <c r="I2070" s="48"/>
      <c r="J2070" s="29">
        <f t="shared" si="1123"/>
        <v>2043.9402985074628</v>
      </c>
      <c r="K2070" s="125">
        <v>52442.55</v>
      </c>
      <c r="L2070" s="125">
        <v>33772.959999999999</v>
      </c>
      <c r="M2070" s="125">
        <v>0</v>
      </c>
      <c r="N2070" s="126">
        <f t="shared" si="1107"/>
        <v>50930.090400000001</v>
      </c>
      <c r="O2070" s="126">
        <f t="shared" ca="1" si="1108"/>
        <v>387915.08690908033</v>
      </c>
      <c r="P2070" s="126">
        <f t="shared" ca="1" si="1109"/>
        <v>101095</v>
      </c>
      <c r="Q2070" s="49">
        <f t="shared" si="1103"/>
        <v>1</v>
      </c>
      <c r="R2070" s="49">
        <f t="shared" si="1104"/>
        <v>0</v>
      </c>
      <c r="S2070" s="49">
        <f ca="1">OFFSET(V!$B$7,D2070,Q2070)*H2070</f>
        <v>5629.92</v>
      </c>
      <c r="T2070" s="49">
        <f ca="1">IF(R2070&gt;0,OFFSET(V!$I$7,D2070,R2070)*IF(R2070=1,H2070-9300,IF(R2070=2,H2070-18000,IF(R2070=3,H2070-45000,0))),0)</f>
        <v>0</v>
      </c>
      <c r="U2070" s="49">
        <f>IF(AND(I2070=1,H2070&gt;20000,H2070&lt;=45000),H2070*V!$G$7,0)+IF(AND(I2070=1,H2070&gt;45000,H2070&lt;=50000),V!$G$7/5000*(50000-H2070)*H2070,0)</f>
        <v>0</v>
      </c>
      <c r="V2070" s="50">
        <f t="shared" ref="V2070:V2119" ca="1" si="1135">SUM(S2070:U2070)</f>
        <v>5629.92</v>
      </c>
      <c r="W2070" s="51">
        <v>0</v>
      </c>
      <c r="X2070" s="51">
        <v>0</v>
      </c>
      <c r="Y2070" s="52">
        <v>0.31555747846485066</v>
      </c>
      <c r="Z2070" s="52">
        <v>14133.566365954075</v>
      </c>
      <c r="AA2070" s="52">
        <v>0</v>
      </c>
      <c r="AB2070" s="138">
        <f t="shared" si="1124"/>
        <v>0</v>
      </c>
      <c r="AC2070" s="52">
        <v>13663.907438930622</v>
      </c>
      <c r="AD2070" s="138">
        <f t="shared" si="1110"/>
        <v>0</v>
      </c>
      <c r="AE2070" s="138">
        <f t="shared" si="1111"/>
        <v>1268</v>
      </c>
      <c r="AF2070" s="138">
        <f t="shared" si="1112"/>
        <v>0</v>
      </c>
      <c r="AG2070" s="138">
        <f t="shared" si="1113"/>
        <v>0</v>
      </c>
      <c r="AH2070" s="29"/>
      <c r="AI2070" s="29"/>
      <c r="AJ2070" s="15"/>
      <c r="AK2070" s="51">
        <f t="shared" ca="1" si="1114"/>
        <v>1040215.7261460316</v>
      </c>
      <c r="AL2070" s="15">
        <f t="shared" ca="1" si="1115"/>
        <v>1146940.6461460316</v>
      </c>
      <c r="AM2070" s="49">
        <f t="shared" ca="1" si="1116"/>
        <v>5561.3622953020931</v>
      </c>
      <c r="AN2070" s="49">
        <f t="shared" ca="1" si="1117"/>
        <v>1406.3603190511033</v>
      </c>
      <c r="AO2070" s="15"/>
      <c r="AP2070" s="49">
        <f t="shared" ca="1" si="1118"/>
        <v>7951.0879156798028</v>
      </c>
      <c r="AQ2070" s="15">
        <f t="shared" si="1125"/>
        <v>13663.907438930622</v>
      </c>
      <c r="AR2070" s="15">
        <f t="shared" si="1126"/>
        <v>0</v>
      </c>
      <c r="AS2070" s="15"/>
      <c r="AT2070" s="15"/>
      <c r="AU2070" s="51">
        <f t="shared" si="1119"/>
        <v>0</v>
      </c>
      <c r="AV2070" s="51">
        <f t="shared" ca="1" si="1120"/>
        <v>12460.104177969146</v>
      </c>
      <c r="AW2070" s="51">
        <f t="shared" ca="1" si="1127"/>
        <v>0</v>
      </c>
      <c r="AX2070" s="15">
        <f t="shared" ca="1" si="1128"/>
        <v>6747.2846547183253</v>
      </c>
      <c r="AY2070" s="51">
        <f t="shared" ca="1" si="1129"/>
        <v>-310.94086499830388</v>
      </c>
      <c r="AZ2070" s="52">
        <f t="shared" ca="1" si="1121"/>
        <v>0</v>
      </c>
      <c r="BA2070" s="52">
        <f t="shared" ca="1" si="1122"/>
        <v>0</v>
      </c>
      <c r="BB2070" s="52">
        <f t="shared" si="1130"/>
        <v>0</v>
      </c>
      <c r="BC2070" s="39">
        <f t="shared" si="1131"/>
        <v>0</v>
      </c>
      <c r="BD2070" s="51">
        <f t="shared" ca="1" si="1132"/>
        <v>0</v>
      </c>
      <c r="BE2070" s="15">
        <f t="shared" ca="1" si="1133"/>
        <v>20100.251228650643</v>
      </c>
      <c r="BF2070" s="39">
        <v>-13303.354474417763</v>
      </c>
      <c r="BG2070" s="15">
        <f t="shared" ca="1" si="1134"/>
        <v>1160705.2655146176</v>
      </c>
      <c r="BH2070" s="15"/>
      <c r="BI2070" s="15"/>
    </row>
    <row r="2071" spans="1:61" ht="11.25" x14ac:dyDescent="0.2">
      <c r="A2071" s="20">
        <v>80220</v>
      </c>
      <c r="B2071" s="20"/>
      <c r="C2071" s="20">
        <v>1</v>
      </c>
      <c r="D2071" s="20">
        <f t="shared" si="1102"/>
        <v>8</v>
      </c>
      <c r="E2071" s="47">
        <f t="shared" si="1105"/>
        <v>3</v>
      </c>
      <c r="F2071" s="47">
        <f t="shared" si="1106"/>
        <v>83</v>
      </c>
      <c r="G2071" s="21" t="s">
        <v>2151</v>
      </c>
      <c r="H2071" s="29">
        <v>1880</v>
      </c>
      <c r="I2071" s="48"/>
      <c r="J2071" s="29">
        <f t="shared" si="1123"/>
        <v>3030.4477611940297</v>
      </c>
      <c r="K2071" s="125">
        <v>107710.39999999999</v>
      </c>
      <c r="L2071" s="125">
        <v>1099462.54</v>
      </c>
      <c r="M2071" s="125">
        <v>0</v>
      </c>
      <c r="N2071" s="126">
        <f t="shared" si="1107"/>
        <v>506341.87860000005</v>
      </c>
      <c r="O2071" s="126">
        <f t="shared" ca="1" si="1108"/>
        <v>575142.24242040294</v>
      </c>
      <c r="P2071" s="126">
        <f t="shared" ca="1" si="1109"/>
        <v>20640</v>
      </c>
      <c r="Q2071" s="49">
        <f t="shared" si="1103"/>
        <v>1</v>
      </c>
      <c r="R2071" s="49">
        <f t="shared" si="1104"/>
        <v>0</v>
      </c>
      <c r="S2071" s="49">
        <f ca="1">OFFSET(V!$B$7,D2071,Q2071)*H2071</f>
        <v>8347.2000000000007</v>
      </c>
      <c r="T2071" s="49">
        <f ca="1">IF(R2071&gt;0,OFFSET(V!$I$7,D2071,R2071)*IF(R2071=1,H2071-9300,IF(R2071=2,H2071-18000,IF(R2071=3,H2071-45000,0))),0)</f>
        <v>0</v>
      </c>
      <c r="U2071" s="49">
        <f>IF(AND(I2071=1,H2071&gt;20000,H2071&lt;=45000),H2071*V!$G$7,0)+IF(AND(I2071=1,H2071&gt;45000,H2071&lt;=50000),V!$G$7/5000*(50000-H2071)*H2071,0)</f>
        <v>0</v>
      </c>
      <c r="V2071" s="50">
        <f t="shared" ca="1" si="1135"/>
        <v>8347.2000000000007</v>
      </c>
      <c r="W2071" s="51">
        <v>0</v>
      </c>
      <c r="X2071" s="51">
        <v>0</v>
      </c>
      <c r="Y2071" s="52">
        <v>0.59848996087856177</v>
      </c>
      <c r="Z2071" s="52">
        <v>40868.379604801688</v>
      </c>
      <c r="AA2071" s="52">
        <v>0</v>
      </c>
      <c r="AB2071" s="138">
        <f t="shared" si="1124"/>
        <v>0</v>
      </c>
      <c r="AC2071" s="52">
        <v>39510.321856502953</v>
      </c>
      <c r="AD2071" s="138">
        <f t="shared" si="1110"/>
        <v>0</v>
      </c>
      <c r="AE2071" s="138">
        <f t="shared" si="1111"/>
        <v>1880</v>
      </c>
      <c r="AF2071" s="138">
        <f t="shared" si="1112"/>
        <v>0</v>
      </c>
      <c r="AG2071" s="138">
        <f t="shared" si="1113"/>
        <v>0</v>
      </c>
      <c r="AH2071" s="29"/>
      <c r="AI2071" s="29"/>
      <c r="AJ2071" s="15"/>
      <c r="AK2071" s="51">
        <f t="shared" ca="1" si="1114"/>
        <v>1542275.6822985327</v>
      </c>
      <c r="AL2071" s="15">
        <f t="shared" ca="1" si="1115"/>
        <v>1571262.8822985326</v>
      </c>
      <c r="AM2071" s="49">
        <f t="shared" ca="1" si="1116"/>
        <v>8245.5529299431655</v>
      </c>
      <c r="AN2071" s="49">
        <f t="shared" ca="1" si="1117"/>
        <v>2667.3192358640645</v>
      </c>
      <c r="AO2071" s="15"/>
      <c r="AP2071" s="49">
        <f t="shared" ca="1" si="1118"/>
        <v>22991.230294988483</v>
      </c>
      <c r="AQ2071" s="15">
        <f t="shared" si="1125"/>
        <v>39510.321856502953</v>
      </c>
      <c r="AR2071" s="15">
        <f t="shared" si="1126"/>
        <v>0</v>
      </c>
      <c r="AS2071" s="15"/>
      <c r="AT2071" s="15"/>
      <c r="AU2071" s="51">
        <f t="shared" si="1119"/>
        <v>0</v>
      </c>
      <c r="AV2071" s="51">
        <f t="shared" ca="1" si="1120"/>
        <v>18473.971494149839</v>
      </c>
      <c r="AW2071" s="51">
        <f t="shared" ca="1" si="1127"/>
        <v>0</v>
      </c>
      <c r="AX2071" s="15">
        <f t="shared" ca="1" si="1128"/>
        <v>1954.8799326353692</v>
      </c>
      <c r="AY2071" s="51">
        <f t="shared" ca="1" si="1129"/>
        <v>-90.088396788832867</v>
      </c>
      <c r="AZ2071" s="52">
        <f t="shared" ca="1" si="1121"/>
        <v>0</v>
      </c>
      <c r="BA2071" s="52">
        <f t="shared" ca="1" si="1122"/>
        <v>0</v>
      </c>
      <c r="BB2071" s="52">
        <f t="shared" si="1130"/>
        <v>0</v>
      </c>
      <c r="BC2071" s="39">
        <f t="shared" si="1131"/>
        <v>0</v>
      </c>
      <c r="BD2071" s="51">
        <f t="shared" ca="1" si="1132"/>
        <v>0</v>
      </c>
      <c r="BE2071" s="15">
        <f t="shared" ca="1" si="1133"/>
        <v>41375.113392349493</v>
      </c>
      <c r="BF2071" s="39">
        <v>-33054.499109591568</v>
      </c>
      <c r="BG2071" s="15">
        <f t="shared" ca="1" si="1134"/>
        <v>1590496.3687470979</v>
      </c>
      <c r="BH2071" s="15"/>
      <c r="BI2071" s="15"/>
    </row>
    <row r="2072" spans="1:61" ht="11.25" x14ac:dyDescent="0.2">
      <c r="A2072" s="20">
        <v>80221</v>
      </c>
      <c r="B2072" s="20"/>
      <c r="C2072" s="20">
        <v>1</v>
      </c>
      <c r="D2072" s="20">
        <f t="shared" ref="D2072:D2119" si="1136">INT(A2072/10000)</f>
        <v>8</v>
      </c>
      <c r="E2072" s="47">
        <f t="shared" si="1105"/>
        <v>2</v>
      </c>
      <c r="F2072" s="47">
        <f t="shared" si="1106"/>
        <v>82</v>
      </c>
      <c r="G2072" s="21" t="s">
        <v>910</v>
      </c>
      <c r="H2072" s="29">
        <v>987</v>
      </c>
      <c r="I2072" s="48"/>
      <c r="J2072" s="29">
        <f t="shared" si="1123"/>
        <v>1590.9850746268658</v>
      </c>
      <c r="K2072" s="125">
        <v>60120</v>
      </c>
      <c r="L2072" s="125">
        <v>83788.160000000003</v>
      </c>
      <c r="M2072" s="125">
        <v>0</v>
      </c>
      <c r="N2072" s="126">
        <f t="shared" si="1107"/>
        <v>75963.782399999996</v>
      </c>
      <c r="O2072" s="126">
        <f t="shared" ca="1" si="1108"/>
        <v>301949.67727071157</v>
      </c>
      <c r="P2072" s="126">
        <f t="shared" ca="1" si="1109"/>
        <v>67796</v>
      </c>
      <c r="Q2072" s="49">
        <f t="shared" ref="Q2072:Q2119" si="1137">IF(AND(I2072=1,H2072&lt;=20000),3,IF(H2072&lt;=10000,1,IF(H2072&lt;=20000,2,IF(H2072&lt;=50000,3,4))))</f>
        <v>1</v>
      </c>
      <c r="R2072" s="49">
        <f t="shared" ref="R2072:R2119" si="1138">IF(AND(I2072=1,H2072&lt;=45000),0,IF(AND(H2072&gt;9300,H2072&lt;=10000),1,IF(AND(H2072&gt;18000,H2072&lt;=20000),2,IF(AND(H2072&gt;45000,H2072&lt;=50000),3,0))))</f>
        <v>0</v>
      </c>
      <c r="S2072" s="49">
        <f ca="1">OFFSET(V!$B$7,D2072,Q2072)*H2072</f>
        <v>4382.2800000000007</v>
      </c>
      <c r="T2072" s="49">
        <f ca="1">IF(R2072&gt;0,OFFSET(V!$I$7,D2072,R2072)*IF(R2072=1,H2072-9300,IF(R2072=2,H2072-18000,IF(R2072=3,H2072-45000,0))),0)</f>
        <v>0</v>
      </c>
      <c r="U2072" s="49">
        <f>IF(AND(I2072=1,H2072&gt;20000,H2072&lt;=45000),H2072*V!$G$7,0)+IF(AND(I2072=1,H2072&gt;45000,H2072&lt;=50000),V!$G$7/5000*(50000-H2072)*H2072,0)</f>
        <v>0</v>
      </c>
      <c r="V2072" s="50">
        <f t="shared" ca="1" si="1135"/>
        <v>4382.2800000000007</v>
      </c>
      <c r="W2072" s="51">
        <v>0</v>
      </c>
      <c r="X2072" s="51">
        <v>0</v>
      </c>
      <c r="Y2072" s="52">
        <v>0.31754572011488774</v>
      </c>
      <c r="Z2072" s="52">
        <v>31038.801943767518</v>
      </c>
      <c r="AA2072" s="52">
        <v>13273</v>
      </c>
      <c r="AB2072" s="138">
        <f t="shared" si="1124"/>
        <v>12273</v>
      </c>
      <c r="AC2072" s="52">
        <v>30007.381420486221</v>
      </c>
      <c r="AD2072" s="138">
        <f t="shared" si="1110"/>
        <v>0</v>
      </c>
      <c r="AE2072" s="138">
        <f t="shared" si="1111"/>
        <v>987</v>
      </c>
      <c r="AF2072" s="138">
        <f t="shared" si="1112"/>
        <v>0</v>
      </c>
      <c r="AG2072" s="138">
        <f t="shared" si="1113"/>
        <v>0</v>
      </c>
      <c r="AH2072" s="29"/>
      <c r="AI2072" s="29"/>
      <c r="AJ2072" s="15"/>
      <c r="AK2072" s="51">
        <f t="shared" ca="1" si="1114"/>
        <v>809694.73320672964</v>
      </c>
      <c r="AL2072" s="15">
        <f t="shared" ca="1" si="1115"/>
        <v>881873.01320672967</v>
      </c>
      <c r="AM2072" s="49">
        <f t="shared" ca="1" si="1116"/>
        <v>4328.9152882201624</v>
      </c>
      <c r="AN2072" s="49">
        <f t="shared" ca="1" si="1117"/>
        <v>1415.2214120440501</v>
      </c>
      <c r="AO2072" s="15"/>
      <c r="AP2072" s="49">
        <f t="shared" ca="1" si="1118"/>
        <v>17461.427403543323</v>
      </c>
      <c r="AQ2072" s="15">
        <f t="shared" si="1125"/>
        <v>30007.381420486221</v>
      </c>
      <c r="AR2072" s="15">
        <f t="shared" si="1126"/>
        <v>0</v>
      </c>
      <c r="AS2072" s="15"/>
      <c r="AT2072" s="15"/>
      <c r="AU2072" s="51">
        <f t="shared" si="1119"/>
        <v>6136.5</v>
      </c>
      <c r="AV2072" s="51">
        <f t="shared" ca="1" si="1120"/>
        <v>9698.8350344286646</v>
      </c>
      <c r="AW2072" s="51">
        <f t="shared" ca="1" si="1127"/>
        <v>0</v>
      </c>
      <c r="AX2072" s="15">
        <f t="shared" ca="1" si="1128"/>
        <v>3289.3810174857645</v>
      </c>
      <c r="AY2072" s="51">
        <f t="shared" ca="1" si="1129"/>
        <v>-151.58734679598646</v>
      </c>
      <c r="AZ2072" s="52">
        <f t="shared" ca="1" si="1121"/>
        <v>0</v>
      </c>
      <c r="BA2072" s="52">
        <f t="shared" ca="1" si="1122"/>
        <v>0</v>
      </c>
      <c r="BB2072" s="52">
        <f t="shared" si="1130"/>
        <v>0</v>
      </c>
      <c r="BC2072" s="39">
        <f t="shared" si="1131"/>
        <v>0</v>
      </c>
      <c r="BD2072" s="51">
        <f t="shared" ca="1" si="1132"/>
        <v>0</v>
      </c>
      <c r="BE2072" s="15">
        <f t="shared" ca="1" si="1133"/>
        <v>33145.175091175995</v>
      </c>
      <c r="BF2072" s="39">
        <v>-11482.996177891553</v>
      </c>
      <c r="BG2072" s="15">
        <f t="shared" ca="1" si="1134"/>
        <v>909279.32882027829</v>
      </c>
      <c r="BH2072" s="15"/>
      <c r="BI2072" s="15"/>
    </row>
    <row r="2073" spans="1:61" ht="11.25" x14ac:dyDescent="0.2">
      <c r="A2073" s="20">
        <v>80222</v>
      </c>
      <c r="B2073" s="20"/>
      <c r="C2073" s="20">
        <v>1</v>
      </c>
      <c r="D2073" s="20">
        <f t="shared" si="1136"/>
        <v>8</v>
      </c>
      <c r="E2073" s="47">
        <f t="shared" si="1105"/>
        <v>3</v>
      </c>
      <c r="F2073" s="47">
        <f t="shared" si="1106"/>
        <v>83</v>
      </c>
      <c r="G2073" s="21" t="s">
        <v>2152</v>
      </c>
      <c r="H2073" s="29">
        <v>1323</v>
      </c>
      <c r="I2073" s="48"/>
      <c r="J2073" s="29">
        <f t="shared" si="1123"/>
        <v>2132.5970149253731</v>
      </c>
      <c r="K2073" s="125">
        <v>79240.05</v>
      </c>
      <c r="L2073" s="125">
        <v>120099.14</v>
      </c>
      <c r="M2073" s="125">
        <v>0</v>
      </c>
      <c r="N2073" s="126">
        <f t="shared" si="1107"/>
        <v>103891.5006</v>
      </c>
      <c r="O2073" s="126">
        <f t="shared" ca="1" si="1108"/>
        <v>404741.05676712398</v>
      </c>
      <c r="P2073" s="126">
        <f t="shared" ca="1" si="1109"/>
        <v>90255</v>
      </c>
      <c r="Q2073" s="49">
        <f t="shared" si="1137"/>
        <v>1</v>
      </c>
      <c r="R2073" s="49">
        <f t="shared" si="1138"/>
        <v>0</v>
      </c>
      <c r="S2073" s="49">
        <f ca="1">OFFSET(V!$B$7,D2073,Q2073)*H2073</f>
        <v>5874.1200000000008</v>
      </c>
      <c r="T2073" s="49">
        <f ca="1">IF(R2073&gt;0,OFFSET(V!$I$7,D2073,R2073)*IF(R2073=1,H2073-9300,IF(R2073=2,H2073-18000,IF(R2073=3,H2073-45000,0))),0)</f>
        <v>0</v>
      </c>
      <c r="U2073" s="49">
        <f>IF(AND(I2073=1,H2073&gt;20000,H2073&lt;=45000),H2073*V!$G$7,0)+IF(AND(I2073=1,H2073&gt;45000,H2073&lt;=50000),V!$G$7/5000*(50000-H2073)*H2073,0)</f>
        <v>0</v>
      </c>
      <c r="V2073" s="50">
        <f t="shared" ca="1" si="1135"/>
        <v>5874.1200000000008</v>
      </c>
      <c r="W2073" s="51">
        <v>0</v>
      </c>
      <c r="X2073" s="51">
        <v>0</v>
      </c>
      <c r="Y2073" s="52">
        <v>0.33580687652071689</v>
      </c>
      <c r="Z2073" s="52">
        <v>30861.545343926857</v>
      </c>
      <c r="AA2073" s="52">
        <v>0</v>
      </c>
      <c r="AB2073" s="138">
        <f t="shared" si="1124"/>
        <v>0</v>
      </c>
      <c r="AC2073" s="52">
        <v>29836.015063938259</v>
      </c>
      <c r="AD2073" s="138">
        <f t="shared" si="1110"/>
        <v>0</v>
      </c>
      <c r="AE2073" s="138">
        <f t="shared" si="1111"/>
        <v>1323</v>
      </c>
      <c r="AF2073" s="138">
        <f t="shared" si="1112"/>
        <v>0</v>
      </c>
      <c r="AG2073" s="138">
        <f t="shared" si="1113"/>
        <v>0</v>
      </c>
      <c r="AH2073" s="29"/>
      <c r="AI2073" s="29"/>
      <c r="AJ2073" s="15"/>
      <c r="AK2073" s="51">
        <f t="shared" ca="1" si="1114"/>
        <v>1085335.4934473184</v>
      </c>
      <c r="AL2073" s="15">
        <f t="shared" ca="1" si="1115"/>
        <v>1181464.6134473186</v>
      </c>
      <c r="AM2073" s="49">
        <f t="shared" ca="1" si="1116"/>
        <v>5802.5885778270258</v>
      </c>
      <c r="AN2073" s="49">
        <f t="shared" ca="1" si="1117"/>
        <v>1496.6067934778309</v>
      </c>
      <c r="AO2073" s="15"/>
      <c r="AP2073" s="49">
        <f t="shared" ca="1" si="1118"/>
        <v>17361.708565956611</v>
      </c>
      <c r="AQ2073" s="15">
        <f t="shared" si="1125"/>
        <v>29836.015063938259</v>
      </c>
      <c r="AR2073" s="15">
        <f t="shared" si="1126"/>
        <v>0</v>
      </c>
      <c r="AS2073" s="15"/>
      <c r="AT2073" s="15"/>
      <c r="AU2073" s="51">
        <f t="shared" si="1119"/>
        <v>0</v>
      </c>
      <c r="AV2073" s="51">
        <f t="shared" ca="1" si="1120"/>
        <v>13000.566109978849</v>
      </c>
      <c r="AW2073" s="51">
        <f t="shared" ca="1" si="1127"/>
        <v>0</v>
      </c>
      <c r="AX2073" s="15">
        <f t="shared" ca="1" si="1128"/>
        <v>526.25961199720041</v>
      </c>
      <c r="AY2073" s="51">
        <f t="shared" ca="1" si="1129"/>
        <v>-24.252069883201401</v>
      </c>
      <c r="AZ2073" s="52">
        <f t="shared" ca="1" si="1121"/>
        <v>0</v>
      </c>
      <c r="BA2073" s="52">
        <f t="shared" ca="1" si="1122"/>
        <v>0</v>
      </c>
      <c r="BB2073" s="52">
        <f t="shared" si="1130"/>
        <v>0</v>
      </c>
      <c r="BC2073" s="39">
        <f t="shared" si="1131"/>
        <v>0</v>
      </c>
      <c r="BD2073" s="51">
        <f t="shared" ca="1" si="1132"/>
        <v>0</v>
      </c>
      <c r="BE2073" s="15">
        <f t="shared" ca="1" si="1133"/>
        <v>30338.022606052258</v>
      </c>
      <c r="BF2073" s="39">
        <v>-14961.424390543332</v>
      </c>
      <c r="BG2073" s="15">
        <f t="shared" ca="1" si="1134"/>
        <v>1204140.4070341324</v>
      </c>
      <c r="BH2073" s="15"/>
      <c r="BI2073" s="15"/>
    </row>
    <row r="2074" spans="1:61" ht="11.25" x14ac:dyDescent="0.2">
      <c r="A2074" s="20">
        <v>80223</v>
      </c>
      <c r="B2074" s="20"/>
      <c r="C2074" s="20">
        <v>1</v>
      </c>
      <c r="D2074" s="20">
        <f t="shared" si="1136"/>
        <v>8</v>
      </c>
      <c r="E2074" s="47">
        <f t="shared" si="1105"/>
        <v>3</v>
      </c>
      <c r="F2074" s="47">
        <f t="shared" si="1106"/>
        <v>83</v>
      </c>
      <c r="G2074" s="21" t="s">
        <v>2153</v>
      </c>
      <c r="H2074" s="29">
        <v>1095</v>
      </c>
      <c r="I2074" s="48"/>
      <c r="J2074" s="29">
        <f t="shared" si="1123"/>
        <v>1765.0746268656717</v>
      </c>
      <c r="K2074" s="125">
        <v>62330.85</v>
      </c>
      <c r="L2074" s="125">
        <v>274936.38</v>
      </c>
      <c r="M2074" s="125">
        <v>0</v>
      </c>
      <c r="N2074" s="126">
        <f t="shared" si="1107"/>
        <v>152103.4002</v>
      </c>
      <c r="O2074" s="126">
        <f t="shared" ca="1" si="1108"/>
        <v>334989.76353741559</v>
      </c>
      <c r="P2074" s="126">
        <f t="shared" ca="1" si="1109"/>
        <v>54866</v>
      </c>
      <c r="Q2074" s="49">
        <f t="shared" si="1137"/>
        <v>1</v>
      </c>
      <c r="R2074" s="49">
        <f t="shared" si="1138"/>
        <v>0</v>
      </c>
      <c r="S2074" s="49">
        <f ca="1">OFFSET(V!$B$7,D2074,Q2074)*H2074</f>
        <v>4861.8</v>
      </c>
      <c r="T2074" s="49">
        <f ca="1">IF(R2074&gt;0,OFFSET(V!$I$7,D2074,R2074)*IF(R2074=1,H2074-9300,IF(R2074=2,H2074-18000,IF(R2074=3,H2074-45000,0))),0)</f>
        <v>0</v>
      </c>
      <c r="U2074" s="49">
        <f>IF(AND(I2074=1,H2074&gt;20000,H2074&lt;=45000),H2074*V!$G$7,0)+IF(AND(I2074=1,H2074&gt;45000,H2074&lt;=50000),V!$G$7/5000*(50000-H2074)*H2074,0)</f>
        <v>0</v>
      </c>
      <c r="V2074" s="50">
        <f t="shared" ca="1" si="1135"/>
        <v>4861.8</v>
      </c>
      <c r="W2074" s="51">
        <v>0</v>
      </c>
      <c r="X2074" s="51">
        <v>0</v>
      </c>
      <c r="Y2074" s="52">
        <v>0.27337034335277022</v>
      </c>
      <c r="Z2074" s="52">
        <v>16662.875601112068</v>
      </c>
      <c r="AA2074" s="52">
        <v>5695</v>
      </c>
      <c r="AB2074" s="138">
        <f t="shared" si="1124"/>
        <v>4695</v>
      </c>
      <c r="AC2074" s="52">
        <v>16109.167635739997</v>
      </c>
      <c r="AD2074" s="138">
        <f t="shared" si="1110"/>
        <v>0</v>
      </c>
      <c r="AE2074" s="138">
        <f t="shared" si="1111"/>
        <v>1095</v>
      </c>
      <c r="AF2074" s="138">
        <f t="shared" si="1112"/>
        <v>0</v>
      </c>
      <c r="AG2074" s="138">
        <f t="shared" si="1113"/>
        <v>0</v>
      </c>
      <c r="AH2074" s="29"/>
      <c r="AI2074" s="29"/>
      <c r="AJ2074" s="15"/>
      <c r="AK2074" s="51">
        <f t="shared" ca="1" si="1114"/>
        <v>898293.54899834748</v>
      </c>
      <c r="AL2074" s="15">
        <f t="shared" ca="1" si="1115"/>
        <v>958021.34899834753</v>
      </c>
      <c r="AM2074" s="49">
        <f t="shared" ca="1" si="1116"/>
        <v>4802.5959884509393</v>
      </c>
      <c r="AN2074" s="49">
        <f t="shared" ca="1" si="1117"/>
        <v>1218.3428678890762</v>
      </c>
      <c r="AO2074" s="15"/>
      <c r="AP2074" s="49">
        <f t="shared" ca="1" si="1118"/>
        <v>9373.9955933291076</v>
      </c>
      <c r="AQ2074" s="15">
        <f t="shared" si="1125"/>
        <v>16109.167635739997</v>
      </c>
      <c r="AR2074" s="15">
        <f t="shared" si="1126"/>
        <v>0</v>
      </c>
      <c r="AS2074" s="15"/>
      <c r="AT2074" s="15"/>
      <c r="AU2074" s="51">
        <f t="shared" si="1119"/>
        <v>2347.5</v>
      </c>
      <c r="AV2074" s="51">
        <f t="shared" ca="1" si="1120"/>
        <v>10760.105737284081</v>
      </c>
      <c r="AW2074" s="51">
        <f t="shared" ca="1" si="1127"/>
        <v>0</v>
      </c>
      <c r="AX2074" s="15">
        <f t="shared" ca="1" si="1128"/>
        <v>6372.4336948731889</v>
      </c>
      <c r="AY2074" s="51">
        <f t="shared" ca="1" si="1129"/>
        <v>-293.66628897783255</v>
      </c>
      <c r="AZ2074" s="52">
        <f t="shared" ca="1" si="1121"/>
        <v>0</v>
      </c>
      <c r="BA2074" s="52">
        <f t="shared" ca="1" si="1122"/>
        <v>0</v>
      </c>
      <c r="BB2074" s="52">
        <f t="shared" si="1130"/>
        <v>0</v>
      </c>
      <c r="BC2074" s="39">
        <f t="shared" si="1131"/>
        <v>0</v>
      </c>
      <c r="BD2074" s="51">
        <f t="shared" ca="1" si="1132"/>
        <v>0</v>
      </c>
      <c r="BE2074" s="15">
        <f t="shared" ca="1" si="1133"/>
        <v>22187.935041635355</v>
      </c>
      <c r="BF2074" s="39">
        <v>-14434.159394079588</v>
      </c>
      <c r="BG2074" s="15">
        <f t="shared" ca="1" si="1134"/>
        <v>971796.06350224325</v>
      </c>
      <c r="BH2074" s="15"/>
      <c r="BI2074" s="15"/>
    </row>
    <row r="2075" spans="1:61" ht="11.25" x14ac:dyDescent="0.2">
      <c r="A2075" s="20">
        <v>80224</v>
      </c>
      <c r="B2075" s="20"/>
      <c r="C2075" s="20">
        <v>1</v>
      </c>
      <c r="D2075" s="20">
        <f t="shared" si="1136"/>
        <v>8</v>
      </c>
      <c r="E2075" s="47">
        <f t="shared" si="1105"/>
        <v>5</v>
      </c>
      <c r="F2075" s="47">
        <f t="shared" si="1106"/>
        <v>85</v>
      </c>
      <c r="G2075" s="21" t="s">
        <v>2154</v>
      </c>
      <c r="H2075" s="29">
        <v>9610</v>
      </c>
      <c r="I2075" s="48"/>
      <c r="J2075" s="29">
        <f t="shared" si="1123"/>
        <v>15824.577114427861</v>
      </c>
      <c r="K2075" s="125">
        <v>782265.5</v>
      </c>
      <c r="L2075" s="125">
        <v>3930279.01</v>
      </c>
      <c r="M2075" s="125">
        <v>0</v>
      </c>
      <c r="N2075" s="126">
        <f t="shared" si="1107"/>
        <v>2096039.9739000001</v>
      </c>
      <c r="O2075" s="126">
        <f t="shared" ca="1" si="1108"/>
        <v>3003312.8712836104</v>
      </c>
      <c r="P2075" s="126">
        <f t="shared" ca="1" si="1109"/>
        <v>272182</v>
      </c>
      <c r="Q2075" s="49">
        <f t="shared" si="1137"/>
        <v>1</v>
      </c>
      <c r="R2075" s="49">
        <f t="shared" si="1138"/>
        <v>1</v>
      </c>
      <c r="S2075" s="49">
        <f ca="1">OFFSET(V!$B$7,D2075,Q2075)*H2075</f>
        <v>42668.4</v>
      </c>
      <c r="T2075" s="49">
        <f ca="1">IF(R2075&gt;0,OFFSET(V!$I$7,D2075,R2075)*IF(R2075=1,H2075-9300,IF(R2075=2,H2075-18000,IF(R2075=3,H2075-45000,0))),0)</f>
        <v>362567.1428571429</v>
      </c>
      <c r="U2075" s="49">
        <f>IF(AND(I2075=1,H2075&gt;20000,H2075&lt;=45000),H2075*V!$G$7,0)+IF(AND(I2075=1,H2075&gt;45000,H2075&lt;=50000),V!$G$7/5000*(50000-H2075)*H2075,0)</f>
        <v>0</v>
      </c>
      <c r="V2075" s="50">
        <f t="shared" ca="1" si="1135"/>
        <v>405235.54285714292</v>
      </c>
      <c r="W2075" s="51">
        <v>54745.56</v>
      </c>
      <c r="X2075" s="51">
        <v>0</v>
      </c>
      <c r="Y2075" s="52">
        <v>2.1248107704808108</v>
      </c>
      <c r="Z2075" s="52">
        <v>271419.36425031099</v>
      </c>
      <c r="AA2075" s="52">
        <v>8811</v>
      </c>
      <c r="AB2075" s="138">
        <f t="shared" si="1124"/>
        <v>7811</v>
      </c>
      <c r="AC2075" s="52">
        <v>262400.08885395678</v>
      </c>
      <c r="AD2075" s="138">
        <f t="shared" si="1110"/>
        <v>0</v>
      </c>
      <c r="AE2075" s="138">
        <f t="shared" si="1111"/>
        <v>9610</v>
      </c>
      <c r="AF2075" s="138">
        <f t="shared" si="1112"/>
        <v>0</v>
      </c>
      <c r="AG2075" s="138">
        <f t="shared" si="1113"/>
        <v>0</v>
      </c>
      <c r="AH2075" s="29"/>
      <c r="AI2075" s="29"/>
      <c r="AJ2075" s="15"/>
      <c r="AK2075" s="51">
        <f t="shared" ca="1" si="1114"/>
        <v>8053549.3067281237</v>
      </c>
      <c r="AL2075" s="15">
        <f t="shared" ca="1" si="1115"/>
        <v>8785712.4095852673</v>
      </c>
      <c r="AM2075" s="49">
        <f t="shared" ca="1" si="1116"/>
        <v>42148.810455720122</v>
      </c>
      <c r="AN2075" s="49">
        <f t="shared" ca="1" si="1117"/>
        <v>9469.7472157341672</v>
      </c>
      <c r="AO2075" s="15"/>
      <c r="AP2075" s="49">
        <f t="shared" ca="1" si="1118"/>
        <v>152691.76733557318</v>
      </c>
      <c r="AQ2075" s="15">
        <f t="shared" si="1125"/>
        <v>262400.08885395678</v>
      </c>
      <c r="AR2075" s="15">
        <f t="shared" si="1126"/>
        <v>0</v>
      </c>
      <c r="AS2075" s="15"/>
      <c r="AT2075" s="15"/>
      <c r="AU2075" s="51">
        <f t="shared" si="1119"/>
        <v>3905.5</v>
      </c>
      <c r="AV2075" s="51">
        <f t="shared" ca="1" si="1120"/>
        <v>94433.439392968052</v>
      </c>
      <c r="AW2075" s="51">
        <f t="shared" ca="1" si="1127"/>
        <v>0</v>
      </c>
      <c r="AX2075" s="15">
        <f t="shared" ca="1" si="1128"/>
        <v>0</v>
      </c>
      <c r="AY2075" s="51">
        <f t="shared" ca="1" si="1129"/>
        <v>0</v>
      </c>
      <c r="AZ2075" s="52">
        <f t="shared" ca="1" si="1121"/>
        <v>0</v>
      </c>
      <c r="BA2075" s="52">
        <f t="shared" ca="1" si="1122"/>
        <v>0</v>
      </c>
      <c r="BB2075" s="52">
        <f t="shared" si="1130"/>
        <v>0</v>
      </c>
      <c r="BC2075" s="39">
        <f t="shared" si="1131"/>
        <v>0</v>
      </c>
      <c r="BD2075" s="51">
        <f t="shared" ca="1" si="1132"/>
        <v>0</v>
      </c>
      <c r="BE2075" s="15">
        <f t="shared" ca="1" si="1133"/>
        <v>251030.70672854123</v>
      </c>
      <c r="BF2075" s="39">
        <v>-149075.09008555918</v>
      </c>
      <c r="BG2075" s="15">
        <f t="shared" ca="1" si="1134"/>
        <v>8939286.5838997047</v>
      </c>
      <c r="BH2075" s="15"/>
      <c r="BI2075" s="15"/>
    </row>
    <row r="2076" spans="1:61" ht="11.25" x14ac:dyDescent="0.2">
      <c r="A2076" s="20">
        <v>80225</v>
      </c>
      <c r="B2076" s="20"/>
      <c r="C2076" s="20">
        <v>1</v>
      </c>
      <c r="D2076" s="20">
        <f t="shared" si="1136"/>
        <v>8</v>
      </c>
      <c r="E2076" s="47">
        <f t="shared" si="1105"/>
        <v>3</v>
      </c>
      <c r="F2076" s="47">
        <f t="shared" si="1106"/>
        <v>83</v>
      </c>
      <c r="G2076" s="21" t="s">
        <v>2155</v>
      </c>
      <c r="H2076" s="29">
        <v>1357</v>
      </c>
      <c r="I2076" s="48"/>
      <c r="J2076" s="29">
        <f t="shared" si="1123"/>
        <v>2187.4029850746269</v>
      </c>
      <c r="K2076" s="125">
        <v>111266.25</v>
      </c>
      <c r="L2076" s="125">
        <v>229378.07</v>
      </c>
      <c r="M2076" s="125">
        <v>0</v>
      </c>
      <c r="N2076" s="126">
        <f t="shared" si="1107"/>
        <v>169569.14730000001</v>
      </c>
      <c r="O2076" s="126">
        <f t="shared" ca="1" si="1108"/>
        <v>415142.56540664198</v>
      </c>
      <c r="P2076" s="126">
        <f t="shared" ca="1" si="1109"/>
        <v>73672</v>
      </c>
      <c r="Q2076" s="49">
        <f t="shared" si="1137"/>
        <v>1</v>
      </c>
      <c r="R2076" s="49">
        <f t="shared" si="1138"/>
        <v>0</v>
      </c>
      <c r="S2076" s="49">
        <f ca="1">OFFSET(V!$B$7,D2076,Q2076)*H2076</f>
        <v>6025.0800000000008</v>
      </c>
      <c r="T2076" s="49">
        <f ca="1">IF(R2076&gt;0,OFFSET(V!$I$7,D2076,R2076)*IF(R2076=1,H2076-9300,IF(R2076=2,H2076-18000,IF(R2076=3,H2076-45000,0))),0)</f>
        <v>0</v>
      </c>
      <c r="U2076" s="49">
        <f>IF(AND(I2076=1,H2076&gt;20000,H2076&lt;=45000),H2076*V!$G$7,0)+IF(AND(I2076=1,H2076&gt;45000,H2076&lt;=50000),V!$G$7/5000*(50000-H2076)*H2076,0)</f>
        <v>0</v>
      </c>
      <c r="V2076" s="50">
        <f t="shared" ca="1" si="1135"/>
        <v>6025.0800000000008</v>
      </c>
      <c r="W2076" s="51">
        <v>0</v>
      </c>
      <c r="X2076" s="51">
        <v>0</v>
      </c>
      <c r="Y2076" s="52">
        <v>0.37321156172439868</v>
      </c>
      <c r="Z2076" s="52">
        <v>53569.136081034412</v>
      </c>
      <c r="AA2076" s="52">
        <v>51155</v>
      </c>
      <c r="AB2076" s="138">
        <f t="shared" si="1124"/>
        <v>50155</v>
      </c>
      <c r="AC2076" s="52">
        <v>51789.031730727103</v>
      </c>
      <c r="AD2076" s="138">
        <f t="shared" si="1110"/>
        <v>0</v>
      </c>
      <c r="AE2076" s="138">
        <f t="shared" si="1111"/>
        <v>1357</v>
      </c>
      <c r="AF2076" s="138">
        <f t="shared" si="1112"/>
        <v>0</v>
      </c>
      <c r="AG2076" s="138">
        <f t="shared" si="1113"/>
        <v>0</v>
      </c>
      <c r="AH2076" s="29"/>
      <c r="AI2076" s="29"/>
      <c r="AJ2076" s="15"/>
      <c r="AK2076" s="51">
        <f t="shared" ca="1" si="1114"/>
        <v>1113227.7132335685</v>
      </c>
      <c r="AL2076" s="15">
        <f t="shared" ca="1" si="1115"/>
        <v>1192924.7932335685</v>
      </c>
      <c r="AM2076" s="49">
        <f t="shared" ca="1" si="1116"/>
        <v>5951.7102797515299</v>
      </c>
      <c r="AN2076" s="49">
        <f t="shared" ca="1" si="1117"/>
        <v>1663.3100681806536</v>
      </c>
      <c r="AO2076" s="15"/>
      <c r="AP2076" s="49">
        <f t="shared" ca="1" si="1118"/>
        <v>30136.265647242202</v>
      </c>
      <c r="AQ2076" s="15">
        <f t="shared" si="1125"/>
        <v>51789.031730727103</v>
      </c>
      <c r="AR2076" s="15">
        <f t="shared" si="1126"/>
        <v>0</v>
      </c>
      <c r="AS2076" s="15"/>
      <c r="AT2076" s="15"/>
      <c r="AU2076" s="51">
        <f t="shared" si="1119"/>
        <v>25077.5</v>
      </c>
      <c r="AV2076" s="51">
        <f t="shared" ca="1" si="1120"/>
        <v>13334.669849766666</v>
      </c>
      <c r="AW2076" s="51">
        <f t="shared" ca="1" si="1127"/>
        <v>0</v>
      </c>
      <c r="AX2076" s="15">
        <f t="shared" ca="1" si="1128"/>
        <v>16759.403766281772</v>
      </c>
      <c r="AY2076" s="51">
        <f t="shared" ca="1" si="1129"/>
        <v>-772.33787673376787</v>
      </c>
      <c r="AZ2076" s="52">
        <f t="shared" ca="1" si="1121"/>
        <v>0</v>
      </c>
      <c r="BA2076" s="52">
        <f t="shared" ca="1" si="1122"/>
        <v>0</v>
      </c>
      <c r="BB2076" s="52">
        <f t="shared" si="1130"/>
        <v>0</v>
      </c>
      <c r="BC2076" s="39">
        <f t="shared" si="1131"/>
        <v>0</v>
      </c>
      <c r="BD2076" s="51">
        <f t="shared" ca="1" si="1132"/>
        <v>0</v>
      </c>
      <c r="BE2076" s="15">
        <f t="shared" ca="1" si="1133"/>
        <v>67776.097620275104</v>
      </c>
      <c r="BF2076" s="39">
        <v>-17379.476452236973</v>
      </c>
      <c r="BG2076" s="15">
        <f t="shared" ca="1" si="1134"/>
        <v>1250936.4347495388</v>
      </c>
      <c r="BH2076" s="15"/>
      <c r="BI2076" s="15"/>
    </row>
    <row r="2077" spans="1:61" ht="11.25" x14ac:dyDescent="0.2">
      <c r="A2077" s="20">
        <v>80226</v>
      </c>
      <c r="B2077" s="20"/>
      <c r="C2077" s="20">
        <v>1</v>
      </c>
      <c r="D2077" s="20">
        <f t="shared" si="1136"/>
        <v>8</v>
      </c>
      <c r="E2077" s="47">
        <f t="shared" si="1105"/>
        <v>5</v>
      </c>
      <c r="F2077" s="47">
        <f t="shared" si="1106"/>
        <v>85</v>
      </c>
      <c r="G2077" s="21" t="s">
        <v>2156</v>
      </c>
      <c r="H2077" s="29">
        <v>5667</v>
      </c>
      <c r="I2077" s="48"/>
      <c r="J2077" s="29">
        <f t="shared" si="1123"/>
        <v>9134.8656716417918</v>
      </c>
      <c r="K2077" s="125">
        <v>447197.15</v>
      </c>
      <c r="L2077" s="125">
        <v>590164.65</v>
      </c>
      <c r="M2077" s="125">
        <v>0</v>
      </c>
      <c r="N2077" s="126">
        <f t="shared" si="1107"/>
        <v>552146.16150000005</v>
      </c>
      <c r="O2077" s="126">
        <f t="shared" ca="1" si="1108"/>
        <v>1733686.7488278851</v>
      </c>
      <c r="P2077" s="126">
        <f t="shared" ca="1" si="1109"/>
        <v>354462</v>
      </c>
      <c r="Q2077" s="49">
        <f t="shared" si="1137"/>
        <v>1</v>
      </c>
      <c r="R2077" s="49">
        <f t="shared" si="1138"/>
        <v>0</v>
      </c>
      <c r="S2077" s="49">
        <f ca="1">OFFSET(V!$B$7,D2077,Q2077)*H2077</f>
        <v>25161.480000000003</v>
      </c>
      <c r="T2077" s="49">
        <f ca="1">IF(R2077&gt;0,OFFSET(V!$I$7,D2077,R2077)*IF(R2077=1,H2077-9300,IF(R2077=2,H2077-18000,IF(R2077=3,H2077-45000,0))),0)</f>
        <v>0</v>
      </c>
      <c r="U2077" s="49">
        <f>IF(AND(I2077=1,H2077&gt;20000,H2077&lt;=45000),H2077*V!$G$7,0)+IF(AND(I2077=1,H2077&gt;45000,H2077&lt;=50000),V!$G$7/5000*(50000-H2077)*H2077,0)</f>
        <v>0</v>
      </c>
      <c r="V2077" s="50">
        <f t="shared" ca="1" si="1135"/>
        <v>25161.480000000003</v>
      </c>
      <c r="W2077" s="51">
        <v>33070.71</v>
      </c>
      <c r="X2077" s="51">
        <v>0</v>
      </c>
      <c r="Y2077" s="52">
        <v>1.5389761144476144</v>
      </c>
      <c r="Z2077" s="52">
        <v>258838.91459832975</v>
      </c>
      <c r="AA2077" s="52">
        <v>42453</v>
      </c>
      <c r="AB2077" s="138">
        <f t="shared" si="1124"/>
        <v>41453</v>
      </c>
      <c r="AC2077" s="52">
        <v>250237.68800381618</v>
      </c>
      <c r="AD2077" s="138">
        <f t="shared" si="1110"/>
        <v>0</v>
      </c>
      <c r="AE2077" s="138">
        <f t="shared" si="1111"/>
        <v>5667</v>
      </c>
      <c r="AF2077" s="138">
        <f t="shared" si="1112"/>
        <v>0</v>
      </c>
      <c r="AG2077" s="138">
        <f t="shared" si="1113"/>
        <v>0</v>
      </c>
      <c r="AH2077" s="29"/>
      <c r="AI2077" s="29"/>
      <c r="AJ2077" s="15"/>
      <c r="AK2077" s="51">
        <f t="shared" ca="1" si="1114"/>
        <v>4648976.7508435026</v>
      </c>
      <c r="AL2077" s="15">
        <f t="shared" ca="1" si="1115"/>
        <v>5061670.940843503</v>
      </c>
      <c r="AM2077" s="49">
        <f t="shared" ca="1" si="1116"/>
        <v>24855.078964887191</v>
      </c>
      <c r="AN2077" s="49">
        <f t="shared" ca="1" si="1117"/>
        <v>6858.8294907663158</v>
      </c>
      <c r="AO2077" s="15"/>
      <c r="AP2077" s="49">
        <f t="shared" ca="1" si="1118"/>
        <v>145614.41271666813</v>
      </c>
      <c r="AQ2077" s="15">
        <f t="shared" si="1125"/>
        <v>250237.68800381618</v>
      </c>
      <c r="AR2077" s="15">
        <f t="shared" si="1126"/>
        <v>0</v>
      </c>
      <c r="AS2077" s="15"/>
      <c r="AT2077" s="15"/>
      <c r="AU2077" s="51">
        <f t="shared" si="1119"/>
        <v>20726.5</v>
      </c>
      <c r="AV2077" s="51">
        <f t="shared" ca="1" si="1120"/>
        <v>55687.232158163366</v>
      </c>
      <c r="AW2077" s="51">
        <f t="shared" ca="1" si="1127"/>
        <v>3185.77432860306</v>
      </c>
      <c r="AX2077" s="15">
        <f t="shared" ca="1" si="1128"/>
        <v>0</v>
      </c>
      <c r="AY2077" s="51">
        <f t="shared" ca="1" si="1129"/>
        <v>0</v>
      </c>
      <c r="AZ2077" s="52">
        <f t="shared" ca="1" si="1121"/>
        <v>0</v>
      </c>
      <c r="BA2077" s="52">
        <f t="shared" ca="1" si="1122"/>
        <v>0</v>
      </c>
      <c r="BB2077" s="52">
        <f t="shared" si="1130"/>
        <v>0</v>
      </c>
      <c r="BC2077" s="39">
        <f t="shared" si="1131"/>
        <v>0</v>
      </c>
      <c r="BD2077" s="51">
        <f t="shared" ca="1" si="1132"/>
        <v>0</v>
      </c>
      <c r="BE2077" s="15">
        <f t="shared" ca="1" si="1133"/>
        <v>225213.91920343455</v>
      </c>
      <c r="BF2077" s="39">
        <v>-66565.530014485499</v>
      </c>
      <c r="BG2077" s="15">
        <f t="shared" ca="1" si="1134"/>
        <v>5252033.2384881051</v>
      </c>
      <c r="BH2077" s="15"/>
      <c r="BI2077" s="15"/>
    </row>
    <row r="2078" spans="1:61" ht="11.25" x14ac:dyDescent="0.2">
      <c r="A2078" s="20">
        <v>80227</v>
      </c>
      <c r="B2078" s="20"/>
      <c r="C2078" s="20">
        <v>1</v>
      </c>
      <c r="D2078" s="20">
        <f t="shared" si="1136"/>
        <v>8</v>
      </c>
      <c r="E2078" s="47">
        <f t="shared" si="1105"/>
        <v>3</v>
      </c>
      <c r="F2078" s="47">
        <f t="shared" si="1106"/>
        <v>83</v>
      </c>
      <c r="G2078" s="21" t="s">
        <v>2157</v>
      </c>
      <c r="H2078" s="29">
        <v>1311</v>
      </c>
      <c r="I2078" s="48"/>
      <c r="J2078" s="29">
        <f t="shared" si="1123"/>
        <v>2113.2537313432836</v>
      </c>
      <c r="K2078" s="125">
        <v>117206.45</v>
      </c>
      <c r="L2078" s="125">
        <v>329392.42</v>
      </c>
      <c r="M2078" s="125">
        <v>0</v>
      </c>
      <c r="N2078" s="126">
        <f t="shared" si="1107"/>
        <v>212851.68780000001</v>
      </c>
      <c r="O2078" s="126">
        <f t="shared" ca="1" si="1108"/>
        <v>401069.93607082358</v>
      </c>
      <c r="P2078" s="126">
        <f t="shared" ca="1" si="1109"/>
        <v>56465</v>
      </c>
      <c r="Q2078" s="49">
        <f t="shared" si="1137"/>
        <v>1</v>
      </c>
      <c r="R2078" s="49">
        <f t="shared" si="1138"/>
        <v>0</v>
      </c>
      <c r="S2078" s="49">
        <f ca="1">OFFSET(V!$B$7,D2078,Q2078)*H2078</f>
        <v>5820.84</v>
      </c>
      <c r="T2078" s="49">
        <f ca="1">IF(R2078&gt;0,OFFSET(V!$I$7,D2078,R2078)*IF(R2078=1,H2078-9300,IF(R2078=2,H2078-18000,IF(R2078=3,H2078-45000,0))),0)</f>
        <v>0</v>
      </c>
      <c r="U2078" s="49">
        <f>IF(AND(I2078=1,H2078&gt;20000,H2078&lt;=45000),H2078*V!$G$7,0)+IF(AND(I2078=1,H2078&gt;45000,H2078&lt;=50000),V!$G$7/5000*(50000-H2078)*H2078,0)</f>
        <v>0</v>
      </c>
      <c r="V2078" s="50">
        <f t="shared" ca="1" si="1135"/>
        <v>5820.84</v>
      </c>
      <c r="W2078" s="51">
        <v>0</v>
      </c>
      <c r="X2078" s="51">
        <v>0</v>
      </c>
      <c r="Y2078" s="52">
        <v>0.32933802760257203</v>
      </c>
      <c r="Z2078" s="52">
        <v>159457.0185034163</v>
      </c>
      <c r="AA2078" s="52">
        <v>159562</v>
      </c>
      <c r="AB2078" s="138">
        <f t="shared" si="1124"/>
        <v>158562</v>
      </c>
      <c r="AC2078" s="52">
        <v>154158.25594925485</v>
      </c>
      <c r="AD2078" s="138">
        <f t="shared" si="1110"/>
        <v>0</v>
      </c>
      <c r="AE2078" s="138">
        <f t="shared" si="1111"/>
        <v>1311</v>
      </c>
      <c r="AF2078" s="138">
        <f t="shared" si="1112"/>
        <v>0</v>
      </c>
      <c r="AG2078" s="138">
        <f t="shared" si="1113"/>
        <v>0</v>
      </c>
      <c r="AH2078" s="29"/>
      <c r="AI2078" s="29"/>
      <c r="AJ2078" s="15"/>
      <c r="AK2078" s="51">
        <f t="shared" ca="1" si="1114"/>
        <v>1075491.1805815832</v>
      </c>
      <c r="AL2078" s="15">
        <f t="shared" ca="1" si="1115"/>
        <v>1137777.0205815833</v>
      </c>
      <c r="AM2078" s="49">
        <f t="shared" ca="1" si="1116"/>
        <v>5749.9573889124949</v>
      </c>
      <c r="AN2078" s="49">
        <f t="shared" ca="1" si="1117"/>
        <v>1467.7767607602609</v>
      </c>
      <c r="AO2078" s="15"/>
      <c r="AP2078" s="49">
        <f t="shared" ca="1" si="1118"/>
        <v>89705.368062440786</v>
      </c>
      <c r="AQ2078" s="15">
        <f t="shared" si="1125"/>
        <v>154158.25594925485</v>
      </c>
      <c r="AR2078" s="15">
        <f t="shared" si="1126"/>
        <v>0</v>
      </c>
      <c r="AS2078" s="15"/>
      <c r="AT2078" s="15"/>
      <c r="AU2078" s="51">
        <f t="shared" si="1119"/>
        <v>79281</v>
      </c>
      <c r="AV2078" s="51">
        <f t="shared" ca="1" si="1120"/>
        <v>12882.647142994914</v>
      </c>
      <c r="AW2078" s="51">
        <f t="shared" ca="1" si="1127"/>
        <v>0</v>
      </c>
      <c r="AX2078" s="15">
        <f t="shared" ca="1" si="1128"/>
        <v>27710.759256180841</v>
      </c>
      <c r="AY2078" s="51">
        <f t="shared" ca="1" si="1129"/>
        <v>-1277.0185183829819</v>
      </c>
      <c r="AZ2078" s="52">
        <f t="shared" ca="1" si="1121"/>
        <v>0</v>
      </c>
      <c r="BA2078" s="52">
        <f t="shared" ca="1" si="1122"/>
        <v>0</v>
      </c>
      <c r="BB2078" s="52">
        <f t="shared" si="1130"/>
        <v>0</v>
      </c>
      <c r="BC2078" s="39">
        <f t="shared" si="1131"/>
        <v>0</v>
      </c>
      <c r="BD2078" s="51">
        <f t="shared" ca="1" si="1132"/>
        <v>0</v>
      </c>
      <c r="BE2078" s="15">
        <f t="shared" ca="1" si="1133"/>
        <v>180591.99668705271</v>
      </c>
      <c r="BF2078" s="39">
        <v>-19965.183712295518</v>
      </c>
      <c r="BG2078" s="15">
        <f t="shared" ca="1" si="1134"/>
        <v>1305621.5677060133</v>
      </c>
      <c r="BH2078" s="15"/>
      <c r="BI2078" s="15"/>
    </row>
    <row r="2079" spans="1:61" ht="11.25" x14ac:dyDescent="0.2">
      <c r="A2079" s="20">
        <v>80228</v>
      </c>
      <c r="B2079" s="20"/>
      <c r="C2079" s="20">
        <v>1</v>
      </c>
      <c r="D2079" s="20">
        <f t="shared" si="1136"/>
        <v>8</v>
      </c>
      <c r="E2079" s="47">
        <f t="shared" si="1105"/>
        <v>4</v>
      </c>
      <c r="F2079" s="47">
        <f t="shared" si="1106"/>
        <v>84</v>
      </c>
      <c r="G2079" s="21" t="s">
        <v>2158</v>
      </c>
      <c r="H2079" s="29">
        <v>4748</v>
      </c>
      <c r="I2079" s="48"/>
      <c r="J2079" s="29">
        <f t="shared" si="1123"/>
        <v>7653.4925373134329</v>
      </c>
      <c r="K2079" s="125">
        <v>691234.8</v>
      </c>
      <c r="L2079" s="125">
        <v>1722286.66</v>
      </c>
      <c r="M2079" s="125">
        <v>0</v>
      </c>
      <c r="N2079" s="126">
        <f t="shared" si="1107"/>
        <v>1169380.8534000001</v>
      </c>
      <c r="O2079" s="126">
        <f t="shared" ca="1" si="1108"/>
        <v>1452540.0888362094</v>
      </c>
      <c r="P2079" s="126">
        <f t="shared" ca="1" si="1109"/>
        <v>84948</v>
      </c>
      <c r="Q2079" s="49">
        <f t="shared" si="1137"/>
        <v>1</v>
      </c>
      <c r="R2079" s="49">
        <f t="shared" si="1138"/>
        <v>0</v>
      </c>
      <c r="S2079" s="49">
        <f ca="1">OFFSET(V!$B$7,D2079,Q2079)*H2079</f>
        <v>21081.120000000003</v>
      </c>
      <c r="T2079" s="49">
        <f ca="1">IF(R2079&gt;0,OFFSET(V!$I$7,D2079,R2079)*IF(R2079=1,H2079-9300,IF(R2079=2,H2079-18000,IF(R2079=3,H2079-45000,0))),0)</f>
        <v>0</v>
      </c>
      <c r="U2079" s="49">
        <f>IF(AND(I2079=1,H2079&gt;20000,H2079&lt;=45000),H2079*V!$G$7,0)+IF(AND(I2079=1,H2079&gt;45000,H2079&lt;=50000),V!$G$7/5000*(50000-H2079)*H2079,0)</f>
        <v>0</v>
      </c>
      <c r="V2079" s="50">
        <f t="shared" ca="1" si="1135"/>
        <v>21081.120000000003</v>
      </c>
      <c r="W2079" s="51">
        <v>29764.269999999997</v>
      </c>
      <c r="X2079" s="51">
        <v>0</v>
      </c>
      <c r="Y2079" s="52">
        <v>1.4191653178415842</v>
      </c>
      <c r="Z2079" s="52">
        <v>802033.31615706196</v>
      </c>
      <c r="AA2079" s="52">
        <v>1619493</v>
      </c>
      <c r="AB2079" s="138">
        <f t="shared" si="1124"/>
        <v>1618493</v>
      </c>
      <c r="AC2079" s="52">
        <v>775381.71974111663</v>
      </c>
      <c r="AD2079" s="138">
        <f t="shared" si="1110"/>
        <v>0</v>
      </c>
      <c r="AE2079" s="138">
        <f t="shared" si="1111"/>
        <v>4748</v>
      </c>
      <c r="AF2079" s="138">
        <f t="shared" si="1112"/>
        <v>0</v>
      </c>
      <c r="AG2079" s="138">
        <f t="shared" si="1113"/>
        <v>0</v>
      </c>
      <c r="AH2079" s="29"/>
      <c r="AI2079" s="29"/>
      <c r="AJ2079" s="15"/>
      <c r="AK2079" s="51">
        <f t="shared" ca="1" si="1114"/>
        <v>3895066.4572092728</v>
      </c>
      <c r="AL2079" s="15">
        <f t="shared" ca="1" si="1115"/>
        <v>4030859.8472092729</v>
      </c>
      <c r="AM2079" s="49">
        <f t="shared" ca="1" si="1116"/>
        <v>20824.407080516037</v>
      </c>
      <c r="AN2079" s="49">
        <f t="shared" ca="1" si="1117"/>
        <v>6324.862902617805</v>
      </c>
      <c r="AO2079" s="15"/>
      <c r="AP2079" s="49">
        <f t="shared" ca="1" si="1118"/>
        <v>451198.037561876</v>
      </c>
      <c r="AQ2079" s="15">
        <f t="shared" si="1125"/>
        <v>775381.71974111663</v>
      </c>
      <c r="AR2079" s="15">
        <f t="shared" si="1126"/>
        <v>0</v>
      </c>
      <c r="AS2079" s="15"/>
      <c r="AT2079" s="15"/>
      <c r="AU2079" s="51">
        <f t="shared" si="1119"/>
        <v>809246.5</v>
      </c>
      <c r="AV2079" s="51">
        <f t="shared" ca="1" si="1120"/>
        <v>46656.604603310334</v>
      </c>
      <c r="AW2079" s="51">
        <f t="shared" ca="1" si="1127"/>
        <v>0</v>
      </c>
      <c r="AX2079" s="15">
        <f t="shared" ca="1" si="1128"/>
        <v>531719.42242406972</v>
      </c>
      <c r="AY2079" s="51">
        <f t="shared" ca="1" si="1129"/>
        <v>-24503.67897689368</v>
      </c>
      <c r="AZ2079" s="52">
        <f t="shared" ca="1" si="1121"/>
        <v>0</v>
      </c>
      <c r="BA2079" s="52">
        <f t="shared" ca="1" si="1122"/>
        <v>0</v>
      </c>
      <c r="BB2079" s="52">
        <f t="shared" si="1130"/>
        <v>0</v>
      </c>
      <c r="BC2079" s="39">
        <f t="shared" si="1131"/>
        <v>0</v>
      </c>
      <c r="BD2079" s="51">
        <f t="shared" ca="1" si="1132"/>
        <v>0</v>
      </c>
      <c r="BE2079" s="15">
        <f t="shared" ca="1" si="1133"/>
        <v>1282597.4631882927</v>
      </c>
      <c r="BF2079" s="39">
        <v>-90252.478899598296</v>
      </c>
      <c r="BG2079" s="15">
        <f t="shared" ca="1" si="1134"/>
        <v>5250354.1014811015</v>
      </c>
      <c r="BH2079" s="15"/>
      <c r="BI2079" s="15"/>
    </row>
    <row r="2080" spans="1:61" ht="11.25" x14ac:dyDescent="0.2">
      <c r="A2080" s="20">
        <v>80229</v>
      </c>
      <c r="B2080" s="20"/>
      <c r="C2080" s="20">
        <v>1</v>
      </c>
      <c r="D2080" s="20">
        <f t="shared" si="1136"/>
        <v>8</v>
      </c>
      <c r="E2080" s="47">
        <f t="shared" si="1105"/>
        <v>1</v>
      </c>
      <c r="F2080" s="47">
        <f t="shared" si="1106"/>
        <v>81</v>
      </c>
      <c r="G2080" s="21" t="s">
        <v>2159</v>
      </c>
      <c r="H2080" s="29">
        <v>495</v>
      </c>
      <c r="I2080" s="48"/>
      <c r="J2080" s="29">
        <f t="shared" si="1123"/>
        <v>797.91044776119406</v>
      </c>
      <c r="K2080" s="125">
        <v>23597.1</v>
      </c>
      <c r="L2080" s="125">
        <v>28725.15</v>
      </c>
      <c r="M2080" s="125">
        <v>0</v>
      </c>
      <c r="N2080" s="126">
        <f t="shared" si="1107"/>
        <v>28192.720499999996</v>
      </c>
      <c r="O2080" s="126">
        <f t="shared" ca="1" si="1108"/>
        <v>151433.72872239334</v>
      </c>
      <c r="P2080" s="126">
        <f t="shared" ca="1" si="1109"/>
        <v>36972</v>
      </c>
      <c r="Q2080" s="49">
        <f t="shared" si="1137"/>
        <v>1</v>
      </c>
      <c r="R2080" s="49">
        <f t="shared" si="1138"/>
        <v>0</v>
      </c>
      <c r="S2080" s="49">
        <f ca="1">OFFSET(V!$B$7,D2080,Q2080)*H2080</f>
        <v>2197.8000000000002</v>
      </c>
      <c r="T2080" s="49">
        <f ca="1">IF(R2080&gt;0,OFFSET(V!$I$7,D2080,R2080)*IF(R2080=1,H2080-9300,IF(R2080=2,H2080-18000,IF(R2080=3,H2080-45000,0))),0)</f>
        <v>0</v>
      </c>
      <c r="U2080" s="49">
        <f>IF(AND(I2080=1,H2080&gt;20000,H2080&lt;=45000),H2080*V!$G$7,0)+IF(AND(I2080=1,H2080&gt;45000,H2080&lt;=50000),V!$G$7/5000*(50000-H2080)*H2080,0)</f>
        <v>0</v>
      </c>
      <c r="V2080" s="50">
        <f t="shared" ca="1" si="1135"/>
        <v>2197.8000000000002</v>
      </c>
      <c r="W2080" s="51">
        <v>0</v>
      </c>
      <c r="X2080" s="51">
        <v>0</v>
      </c>
      <c r="Y2080" s="52">
        <v>0.15412240412498662</v>
      </c>
      <c r="Z2080" s="52">
        <v>13899.269730864515</v>
      </c>
      <c r="AA2080" s="52">
        <v>3444</v>
      </c>
      <c r="AB2080" s="138">
        <f t="shared" si="1124"/>
        <v>2444</v>
      </c>
      <c r="AC2080" s="52">
        <v>13437.396489590305</v>
      </c>
      <c r="AD2080" s="138">
        <f t="shared" si="1110"/>
        <v>0</v>
      </c>
      <c r="AE2080" s="138">
        <f t="shared" si="1111"/>
        <v>495</v>
      </c>
      <c r="AF2080" s="138">
        <f t="shared" si="1112"/>
        <v>0</v>
      </c>
      <c r="AG2080" s="138">
        <f t="shared" si="1113"/>
        <v>0</v>
      </c>
      <c r="AH2080" s="29"/>
      <c r="AI2080" s="29"/>
      <c r="AJ2080" s="15"/>
      <c r="AK2080" s="51">
        <f t="shared" ca="1" si="1114"/>
        <v>406077.90571158176</v>
      </c>
      <c r="AL2080" s="15">
        <f t="shared" ca="1" si="1115"/>
        <v>445247.70571158174</v>
      </c>
      <c r="AM2080" s="49">
        <f t="shared" ca="1" si="1116"/>
        <v>2171.0365427243973</v>
      </c>
      <c r="AN2080" s="49">
        <f t="shared" ca="1" si="1117"/>
        <v>686.8847935172065</v>
      </c>
      <c r="AO2080" s="15"/>
      <c r="AP2080" s="49">
        <f t="shared" ca="1" si="1118"/>
        <v>7819.2801966859215</v>
      </c>
      <c r="AQ2080" s="15">
        <f t="shared" si="1125"/>
        <v>13437.396489590305</v>
      </c>
      <c r="AR2080" s="15">
        <f t="shared" si="1126"/>
        <v>0</v>
      </c>
      <c r="AS2080" s="15"/>
      <c r="AT2080" s="15"/>
      <c r="AU2080" s="51">
        <f t="shared" si="1119"/>
        <v>1222</v>
      </c>
      <c r="AV2080" s="51">
        <f t="shared" ca="1" si="1120"/>
        <v>4864.1573880873248</v>
      </c>
      <c r="AW2080" s="51">
        <f t="shared" ca="1" si="1127"/>
        <v>0</v>
      </c>
      <c r="AX2080" s="15">
        <f t="shared" ca="1" si="1128"/>
        <v>468.04109518294354</v>
      </c>
      <c r="AY2080" s="51">
        <f t="shared" ca="1" si="1129"/>
        <v>-21.569136391654638</v>
      </c>
      <c r="AZ2080" s="52">
        <f t="shared" ca="1" si="1121"/>
        <v>0</v>
      </c>
      <c r="BA2080" s="52">
        <f t="shared" ca="1" si="1122"/>
        <v>0</v>
      </c>
      <c r="BB2080" s="52">
        <f t="shared" si="1130"/>
        <v>0</v>
      </c>
      <c r="BC2080" s="39">
        <f t="shared" si="1131"/>
        <v>0</v>
      </c>
      <c r="BD2080" s="51">
        <f t="shared" ca="1" si="1132"/>
        <v>0</v>
      </c>
      <c r="BE2080" s="15">
        <f t="shared" ca="1" si="1133"/>
        <v>13883.868448381594</v>
      </c>
      <c r="BF2080" s="39">
        <v>-5682.5991782895944</v>
      </c>
      <c r="BG2080" s="15">
        <f t="shared" ca="1" si="1134"/>
        <v>456306.89631791535</v>
      </c>
      <c r="BH2080" s="15"/>
      <c r="BI2080" s="15"/>
    </row>
    <row r="2081" spans="1:61" ht="11.25" x14ac:dyDescent="0.2">
      <c r="A2081" s="20">
        <v>80230</v>
      </c>
      <c r="B2081" s="20"/>
      <c r="C2081" s="20">
        <v>1</v>
      </c>
      <c r="D2081" s="20">
        <f t="shared" si="1136"/>
        <v>8</v>
      </c>
      <c r="E2081" s="47">
        <f t="shared" si="1105"/>
        <v>2</v>
      </c>
      <c r="F2081" s="47">
        <f t="shared" si="1106"/>
        <v>82</v>
      </c>
      <c r="G2081" s="21" t="s">
        <v>2160</v>
      </c>
      <c r="H2081" s="29">
        <v>605</v>
      </c>
      <c r="I2081" s="48"/>
      <c r="J2081" s="29">
        <f t="shared" si="1123"/>
        <v>975.22388059701495</v>
      </c>
      <c r="K2081" s="125">
        <v>79170</v>
      </c>
      <c r="L2081" s="125">
        <v>468623.3</v>
      </c>
      <c r="M2081" s="125">
        <v>0</v>
      </c>
      <c r="N2081" s="126">
        <f t="shared" si="1107"/>
        <v>239765.48699999999</v>
      </c>
      <c r="O2081" s="126">
        <f t="shared" ca="1" si="1108"/>
        <v>185085.66843848076</v>
      </c>
      <c r="P2081" s="126">
        <f t="shared" ca="1" si="1109"/>
        <v>0</v>
      </c>
      <c r="Q2081" s="49">
        <f t="shared" si="1137"/>
        <v>1</v>
      </c>
      <c r="R2081" s="49">
        <f t="shared" si="1138"/>
        <v>0</v>
      </c>
      <c r="S2081" s="49">
        <f ca="1">OFFSET(V!$B$7,D2081,Q2081)*H2081</f>
        <v>2686.2000000000003</v>
      </c>
      <c r="T2081" s="49">
        <f ca="1">IF(R2081&gt;0,OFFSET(V!$I$7,D2081,R2081)*IF(R2081=1,H2081-9300,IF(R2081=2,H2081-18000,IF(R2081=3,H2081-45000,0))),0)</f>
        <v>0</v>
      </c>
      <c r="U2081" s="49">
        <f>IF(AND(I2081=1,H2081&gt;20000,H2081&lt;=45000),H2081*V!$G$7,0)+IF(AND(I2081=1,H2081&gt;45000,H2081&lt;=50000),V!$G$7/5000*(50000-H2081)*H2081,0)</f>
        <v>0</v>
      </c>
      <c r="V2081" s="50">
        <f t="shared" ca="1" si="1135"/>
        <v>2686.2000000000003</v>
      </c>
      <c r="W2081" s="51">
        <v>0</v>
      </c>
      <c r="X2081" s="51">
        <v>0</v>
      </c>
      <c r="Y2081" s="52">
        <v>0.16255929889357093</v>
      </c>
      <c r="Z2081" s="52">
        <v>34312.869938639524</v>
      </c>
      <c r="AA2081" s="52">
        <v>88168</v>
      </c>
      <c r="AB2081" s="138">
        <f t="shared" si="1124"/>
        <v>87168</v>
      </c>
      <c r="AC2081" s="52">
        <v>33172.652016198059</v>
      </c>
      <c r="AD2081" s="138">
        <f t="shared" si="1110"/>
        <v>0</v>
      </c>
      <c r="AE2081" s="138">
        <f t="shared" si="1111"/>
        <v>605</v>
      </c>
      <c r="AF2081" s="138">
        <f t="shared" si="1112"/>
        <v>0</v>
      </c>
      <c r="AG2081" s="138">
        <f t="shared" si="1113"/>
        <v>0</v>
      </c>
      <c r="AH2081" s="29"/>
      <c r="AI2081" s="29"/>
      <c r="AJ2081" s="15"/>
      <c r="AK2081" s="51">
        <f t="shared" ca="1" si="1114"/>
        <v>496317.44031415548</v>
      </c>
      <c r="AL2081" s="15">
        <f t="shared" ca="1" si="1115"/>
        <v>499003.64031415549</v>
      </c>
      <c r="AM2081" s="49">
        <f t="shared" ca="1" si="1116"/>
        <v>2653.4891077742636</v>
      </c>
      <c r="AN2081" s="49">
        <f t="shared" ca="1" si="1117"/>
        <v>724.485911628145</v>
      </c>
      <c r="AO2081" s="15"/>
      <c r="AP2081" s="49">
        <f t="shared" ca="1" si="1118"/>
        <v>19303.312303298666</v>
      </c>
      <c r="AQ2081" s="15">
        <f t="shared" si="1125"/>
        <v>33172.652016198059</v>
      </c>
      <c r="AR2081" s="15">
        <f t="shared" si="1126"/>
        <v>0</v>
      </c>
      <c r="AS2081" s="15"/>
      <c r="AT2081" s="15"/>
      <c r="AU2081" s="51">
        <f t="shared" si="1119"/>
        <v>43584</v>
      </c>
      <c r="AV2081" s="51">
        <f t="shared" ca="1" si="1120"/>
        <v>5945.0812521067301</v>
      </c>
      <c r="AW2081" s="51">
        <f t="shared" ca="1" si="1127"/>
        <v>0</v>
      </c>
      <c r="AX2081" s="15">
        <f t="shared" ca="1" si="1128"/>
        <v>35659.741539207331</v>
      </c>
      <c r="AY2081" s="51">
        <f t="shared" ca="1" si="1129"/>
        <v>-1643.3382385999189</v>
      </c>
      <c r="AZ2081" s="52">
        <f t="shared" ca="1" si="1121"/>
        <v>0</v>
      </c>
      <c r="BA2081" s="52">
        <f t="shared" ca="1" si="1122"/>
        <v>0</v>
      </c>
      <c r="BB2081" s="52">
        <f t="shared" si="1130"/>
        <v>0</v>
      </c>
      <c r="BC2081" s="39">
        <f t="shared" si="1131"/>
        <v>0</v>
      </c>
      <c r="BD2081" s="51">
        <f t="shared" ca="1" si="1132"/>
        <v>0</v>
      </c>
      <c r="BE2081" s="15">
        <f t="shared" ca="1" si="1133"/>
        <v>67189.055316805476</v>
      </c>
      <c r="BF2081" s="39">
        <v>-13224.65022082707</v>
      </c>
      <c r="BG2081" s="15">
        <f t="shared" ca="1" si="1134"/>
        <v>556346.02042953635</v>
      </c>
      <c r="BH2081" s="15"/>
      <c r="BI2081" s="15"/>
    </row>
    <row r="2082" spans="1:61" ht="11.25" x14ac:dyDescent="0.2">
      <c r="A2082" s="20">
        <v>80231</v>
      </c>
      <c r="B2082" s="20"/>
      <c r="C2082" s="20">
        <v>1</v>
      </c>
      <c r="D2082" s="20">
        <f t="shared" si="1136"/>
        <v>8</v>
      </c>
      <c r="E2082" s="47">
        <f t="shared" si="1105"/>
        <v>3</v>
      </c>
      <c r="F2082" s="47">
        <f t="shared" si="1106"/>
        <v>83</v>
      </c>
      <c r="G2082" s="21" t="s">
        <v>2161</v>
      </c>
      <c r="H2082" s="29">
        <v>1014</v>
      </c>
      <c r="I2082" s="48"/>
      <c r="J2082" s="29">
        <f t="shared" si="1123"/>
        <v>1634.5074626865671</v>
      </c>
      <c r="K2082" s="125">
        <v>69627.600000000006</v>
      </c>
      <c r="L2082" s="125">
        <v>199489.78</v>
      </c>
      <c r="M2082" s="125">
        <v>0</v>
      </c>
      <c r="N2082" s="126">
        <f t="shared" si="1107"/>
        <v>127932.88620000001</v>
      </c>
      <c r="O2082" s="126">
        <f t="shared" ca="1" si="1108"/>
        <v>310209.69883738755</v>
      </c>
      <c r="P2082" s="126">
        <f t="shared" ca="1" si="1109"/>
        <v>54683</v>
      </c>
      <c r="Q2082" s="49">
        <f t="shared" si="1137"/>
        <v>1</v>
      </c>
      <c r="R2082" s="49">
        <f t="shared" si="1138"/>
        <v>0</v>
      </c>
      <c r="S2082" s="49">
        <f ca="1">OFFSET(V!$B$7,D2082,Q2082)*H2082</f>
        <v>4502.1600000000008</v>
      </c>
      <c r="T2082" s="49">
        <f ca="1">IF(R2082&gt;0,OFFSET(V!$I$7,D2082,R2082)*IF(R2082=1,H2082-9300,IF(R2082=2,H2082-18000,IF(R2082=3,H2082-45000,0))),0)</f>
        <v>0</v>
      </c>
      <c r="U2082" s="49">
        <f>IF(AND(I2082=1,H2082&gt;20000,H2082&lt;=45000),H2082*V!$G$7,0)+IF(AND(I2082=1,H2082&gt;45000,H2082&lt;=50000),V!$G$7/5000*(50000-H2082)*H2082,0)</f>
        <v>0</v>
      </c>
      <c r="V2082" s="50">
        <f t="shared" ca="1" si="1135"/>
        <v>4502.1600000000008</v>
      </c>
      <c r="W2082" s="51">
        <v>0</v>
      </c>
      <c r="X2082" s="51">
        <v>0</v>
      </c>
      <c r="Y2082" s="52">
        <v>0.25508889166064597</v>
      </c>
      <c r="Z2082" s="52">
        <v>55852.032084853461</v>
      </c>
      <c r="AA2082" s="52">
        <v>42076</v>
      </c>
      <c r="AB2082" s="138">
        <f t="shared" si="1124"/>
        <v>41076</v>
      </c>
      <c r="AC2082" s="52">
        <v>53996.067016883091</v>
      </c>
      <c r="AD2082" s="138">
        <f t="shared" si="1110"/>
        <v>0</v>
      </c>
      <c r="AE2082" s="138">
        <f t="shared" si="1111"/>
        <v>1014</v>
      </c>
      <c r="AF2082" s="138">
        <f t="shared" si="1112"/>
        <v>0</v>
      </c>
      <c r="AG2082" s="138">
        <f t="shared" si="1113"/>
        <v>0</v>
      </c>
      <c r="AH2082" s="29"/>
      <c r="AI2082" s="29"/>
      <c r="AJ2082" s="15"/>
      <c r="AK2082" s="51">
        <f t="shared" ca="1" si="1114"/>
        <v>831844.43715463404</v>
      </c>
      <c r="AL2082" s="15">
        <f t="shared" ca="1" si="1115"/>
        <v>891029.59715463407</v>
      </c>
      <c r="AM2082" s="49">
        <f t="shared" ca="1" si="1116"/>
        <v>4447.3354632778564</v>
      </c>
      <c r="AN2082" s="49">
        <f t="shared" ca="1" si="1117"/>
        <v>1136.8670354685271</v>
      </c>
      <c r="AO2082" s="15"/>
      <c r="AP2082" s="49">
        <f t="shared" ca="1" si="1118"/>
        <v>31420.54920022031</v>
      </c>
      <c r="AQ2082" s="15">
        <f t="shared" si="1125"/>
        <v>53996.067016883091</v>
      </c>
      <c r="AR2082" s="15">
        <f t="shared" si="1126"/>
        <v>0</v>
      </c>
      <c r="AS2082" s="15"/>
      <c r="AT2082" s="15"/>
      <c r="AU2082" s="51">
        <f t="shared" si="1119"/>
        <v>20538</v>
      </c>
      <c r="AV2082" s="51">
        <f t="shared" ca="1" si="1120"/>
        <v>9964.1527101425181</v>
      </c>
      <c r="AW2082" s="51">
        <f t="shared" ca="1" si="1127"/>
        <v>0</v>
      </c>
      <c r="AX2082" s="15">
        <f t="shared" ca="1" si="1128"/>
        <v>7926.6348934797352</v>
      </c>
      <c r="AY2082" s="51">
        <f t="shared" ca="1" si="1129"/>
        <v>-365.2898664325316</v>
      </c>
      <c r="AZ2082" s="52">
        <f t="shared" ca="1" si="1121"/>
        <v>0</v>
      </c>
      <c r="BA2082" s="52">
        <f t="shared" ca="1" si="1122"/>
        <v>0</v>
      </c>
      <c r="BB2082" s="52">
        <f t="shared" si="1130"/>
        <v>0</v>
      </c>
      <c r="BC2082" s="39">
        <f t="shared" si="1131"/>
        <v>0</v>
      </c>
      <c r="BD2082" s="51">
        <f t="shared" ca="1" si="1132"/>
        <v>0</v>
      </c>
      <c r="BE2082" s="15">
        <f t="shared" ca="1" si="1133"/>
        <v>61557.412043930293</v>
      </c>
      <c r="BF2082" s="39">
        <v>-13534.528364383095</v>
      </c>
      <c r="BG2082" s="15">
        <f t="shared" ca="1" si="1134"/>
        <v>944636.68333292764</v>
      </c>
      <c r="BH2082" s="15"/>
      <c r="BI2082" s="15"/>
    </row>
    <row r="2083" spans="1:61" ht="11.25" x14ac:dyDescent="0.2">
      <c r="A2083" s="20">
        <v>80232</v>
      </c>
      <c r="B2083" s="20"/>
      <c r="C2083" s="20">
        <v>1</v>
      </c>
      <c r="D2083" s="20">
        <f t="shared" si="1136"/>
        <v>8</v>
      </c>
      <c r="E2083" s="47">
        <f t="shared" si="1105"/>
        <v>1</v>
      </c>
      <c r="F2083" s="47">
        <f t="shared" si="1106"/>
        <v>81</v>
      </c>
      <c r="G2083" s="21" t="s">
        <v>2162</v>
      </c>
      <c r="H2083" s="29">
        <v>465</v>
      </c>
      <c r="I2083" s="48"/>
      <c r="J2083" s="29">
        <f t="shared" si="1123"/>
        <v>749.55223880597009</v>
      </c>
      <c r="K2083" s="125">
        <v>33130</v>
      </c>
      <c r="L2083" s="125">
        <v>69694.559999999998</v>
      </c>
      <c r="M2083" s="125">
        <v>0</v>
      </c>
      <c r="N2083" s="126">
        <f t="shared" si="1107"/>
        <v>51034.4784</v>
      </c>
      <c r="O2083" s="126">
        <f t="shared" ca="1" si="1108"/>
        <v>142255.92698164223</v>
      </c>
      <c r="P2083" s="126">
        <f t="shared" ca="1" si="1109"/>
        <v>27366</v>
      </c>
      <c r="Q2083" s="49">
        <f t="shared" si="1137"/>
        <v>1</v>
      </c>
      <c r="R2083" s="49">
        <f t="shared" si="1138"/>
        <v>0</v>
      </c>
      <c r="S2083" s="49">
        <f ca="1">OFFSET(V!$B$7,D2083,Q2083)*H2083</f>
        <v>2064.6000000000004</v>
      </c>
      <c r="T2083" s="49">
        <f ca="1">IF(R2083&gt;0,OFFSET(V!$I$7,D2083,R2083)*IF(R2083=1,H2083-9300,IF(R2083=2,H2083-18000,IF(R2083=3,H2083-45000,0))),0)</f>
        <v>0</v>
      </c>
      <c r="U2083" s="49">
        <f>IF(AND(I2083=1,H2083&gt;20000,H2083&lt;=45000),H2083*V!$G$7,0)+IF(AND(I2083=1,H2083&gt;45000,H2083&lt;=50000),V!$G$7/5000*(50000-H2083)*H2083,0)</f>
        <v>0</v>
      </c>
      <c r="V2083" s="50">
        <f t="shared" ca="1" si="1135"/>
        <v>2064.6000000000004</v>
      </c>
      <c r="W2083" s="51">
        <v>0</v>
      </c>
      <c r="X2083" s="51">
        <v>0</v>
      </c>
      <c r="Y2083" s="52">
        <v>0.12149738320217261</v>
      </c>
      <c r="Z2083" s="52">
        <v>24980.681722177713</v>
      </c>
      <c r="AA2083" s="52">
        <v>18591</v>
      </c>
      <c r="AB2083" s="138">
        <f t="shared" si="1124"/>
        <v>17591</v>
      </c>
      <c r="AC2083" s="52">
        <v>24150.572755327408</v>
      </c>
      <c r="AD2083" s="138">
        <f t="shared" si="1110"/>
        <v>0</v>
      </c>
      <c r="AE2083" s="138">
        <f t="shared" si="1111"/>
        <v>465</v>
      </c>
      <c r="AF2083" s="138">
        <f t="shared" si="1112"/>
        <v>0</v>
      </c>
      <c r="AG2083" s="138">
        <f t="shared" si="1113"/>
        <v>0</v>
      </c>
      <c r="AH2083" s="29"/>
      <c r="AI2083" s="29"/>
      <c r="AJ2083" s="15"/>
      <c r="AK2083" s="51">
        <f t="shared" ca="1" si="1114"/>
        <v>381467.12354724342</v>
      </c>
      <c r="AL2083" s="15">
        <f t="shared" ca="1" si="1115"/>
        <v>410897.7235472434</v>
      </c>
      <c r="AM2083" s="49">
        <f t="shared" ca="1" si="1116"/>
        <v>2039.4585704380702</v>
      </c>
      <c r="AN2083" s="49">
        <f t="shared" ca="1" si="1117"/>
        <v>541.4832804322665</v>
      </c>
      <c r="AO2083" s="15"/>
      <c r="AP2083" s="49">
        <f t="shared" ca="1" si="1118"/>
        <v>14053.324647422958</v>
      </c>
      <c r="AQ2083" s="15">
        <f t="shared" si="1125"/>
        <v>24150.572755327408</v>
      </c>
      <c r="AR2083" s="15">
        <f t="shared" si="1126"/>
        <v>0</v>
      </c>
      <c r="AS2083" s="15"/>
      <c r="AT2083" s="15"/>
      <c r="AU2083" s="51">
        <f t="shared" si="1119"/>
        <v>8795.5</v>
      </c>
      <c r="AV2083" s="51">
        <f t="shared" ca="1" si="1120"/>
        <v>4569.3599706274863</v>
      </c>
      <c r="AW2083" s="51">
        <f t="shared" ca="1" si="1127"/>
        <v>0</v>
      </c>
      <c r="AX2083" s="15">
        <f t="shared" ca="1" si="1128"/>
        <v>3267.6118627230389</v>
      </c>
      <c r="AY2083" s="51">
        <f t="shared" ca="1" si="1129"/>
        <v>-150.58414029758114</v>
      </c>
      <c r="AZ2083" s="52">
        <f t="shared" ca="1" si="1121"/>
        <v>0</v>
      </c>
      <c r="BA2083" s="52">
        <f t="shared" ca="1" si="1122"/>
        <v>0</v>
      </c>
      <c r="BB2083" s="52">
        <f t="shared" si="1130"/>
        <v>0</v>
      </c>
      <c r="BC2083" s="39">
        <f t="shared" si="1131"/>
        <v>0</v>
      </c>
      <c r="BD2083" s="51">
        <f t="shared" ca="1" si="1132"/>
        <v>0</v>
      </c>
      <c r="BE2083" s="15">
        <f t="shared" ca="1" si="1133"/>
        <v>27267.600477752865</v>
      </c>
      <c r="BF2083" s="39">
        <v>-5988.531842849924</v>
      </c>
      <c r="BG2083" s="15">
        <f t="shared" ca="1" si="1134"/>
        <v>434757.73403301672</v>
      </c>
      <c r="BH2083" s="15"/>
      <c r="BI2083" s="15"/>
    </row>
    <row r="2084" spans="1:61" ht="11.25" x14ac:dyDescent="0.2">
      <c r="A2084" s="20">
        <v>80233</v>
      </c>
      <c r="B2084" s="20"/>
      <c r="C2084" s="20">
        <v>1</v>
      </c>
      <c r="D2084" s="20">
        <f t="shared" si="1136"/>
        <v>8</v>
      </c>
      <c r="E2084" s="47">
        <f t="shared" si="1105"/>
        <v>2</v>
      </c>
      <c r="F2084" s="47">
        <f t="shared" si="1106"/>
        <v>82</v>
      </c>
      <c r="G2084" s="21" t="s">
        <v>2163</v>
      </c>
      <c r="H2084" s="29">
        <v>937</v>
      </c>
      <c r="I2084" s="48"/>
      <c r="J2084" s="29">
        <f t="shared" si="1123"/>
        <v>1510.3880597014925</v>
      </c>
      <c r="K2084" s="125">
        <v>104369.65</v>
      </c>
      <c r="L2084" s="125">
        <v>216676.95</v>
      </c>
      <c r="M2084" s="125">
        <v>0</v>
      </c>
      <c r="N2084" s="126">
        <f t="shared" si="1107"/>
        <v>159650.15849999999</v>
      </c>
      <c r="O2084" s="126">
        <f t="shared" ca="1" si="1108"/>
        <v>286653.34103612637</v>
      </c>
      <c r="P2084" s="126">
        <f t="shared" ca="1" si="1109"/>
        <v>38101</v>
      </c>
      <c r="Q2084" s="49">
        <f t="shared" si="1137"/>
        <v>1</v>
      </c>
      <c r="R2084" s="49">
        <f t="shared" si="1138"/>
        <v>0</v>
      </c>
      <c r="S2084" s="49">
        <f ca="1">OFFSET(V!$B$7,D2084,Q2084)*H2084</f>
        <v>4160.2800000000007</v>
      </c>
      <c r="T2084" s="49">
        <f ca="1">IF(R2084&gt;0,OFFSET(V!$I$7,D2084,R2084)*IF(R2084=1,H2084-9300,IF(R2084=2,H2084-18000,IF(R2084=3,H2084-45000,0))),0)</f>
        <v>0</v>
      </c>
      <c r="U2084" s="49">
        <f>IF(AND(I2084=1,H2084&gt;20000,H2084&lt;=45000),H2084*V!$G$7,0)+IF(AND(I2084=1,H2084&gt;45000,H2084&lt;=50000),V!$G$7/5000*(50000-H2084)*H2084,0)</f>
        <v>0</v>
      </c>
      <c r="V2084" s="50">
        <f t="shared" ca="1" si="1135"/>
        <v>4160.2800000000007</v>
      </c>
      <c r="W2084" s="51">
        <v>0</v>
      </c>
      <c r="X2084" s="51">
        <v>0</v>
      </c>
      <c r="Y2084" s="52">
        <v>0.25227722348686887</v>
      </c>
      <c r="Z2084" s="52">
        <v>99116.618449352405</v>
      </c>
      <c r="AA2084" s="52">
        <v>195018</v>
      </c>
      <c r="AB2084" s="138">
        <f t="shared" si="1124"/>
        <v>194018</v>
      </c>
      <c r="AC2084" s="52">
        <v>95822.969594860086</v>
      </c>
      <c r="AD2084" s="138">
        <f t="shared" si="1110"/>
        <v>0</v>
      </c>
      <c r="AE2084" s="138">
        <f t="shared" si="1111"/>
        <v>937</v>
      </c>
      <c r="AF2084" s="138">
        <f t="shared" si="1112"/>
        <v>0</v>
      </c>
      <c r="AG2084" s="138">
        <f t="shared" si="1113"/>
        <v>0</v>
      </c>
      <c r="AH2084" s="29"/>
      <c r="AI2084" s="29"/>
      <c r="AJ2084" s="15"/>
      <c r="AK2084" s="51">
        <f t="shared" ca="1" si="1114"/>
        <v>768676.76293283247</v>
      </c>
      <c r="AL2084" s="15">
        <f t="shared" ca="1" si="1115"/>
        <v>810938.0429328325</v>
      </c>
      <c r="AM2084" s="49">
        <f t="shared" ca="1" si="1116"/>
        <v>4109.6186677429505</v>
      </c>
      <c r="AN2084" s="49">
        <f t="shared" ca="1" si="1117"/>
        <v>1124.336137550418</v>
      </c>
      <c r="AO2084" s="15"/>
      <c r="AP2084" s="49">
        <f t="shared" ca="1" si="1118"/>
        <v>55759.808019445532</v>
      </c>
      <c r="AQ2084" s="15">
        <f t="shared" si="1125"/>
        <v>95822.969594860086</v>
      </c>
      <c r="AR2084" s="15">
        <f t="shared" si="1126"/>
        <v>0</v>
      </c>
      <c r="AS2084" s="15"/>
      <c r="AT2084" s="15"/>
      <c r="AU2084" s="51">
        <f t="shared" si="1119"/>
        <v>97009</v>
      </c>
      <c r="AV2084" s="51">
        <f t="shared" ca="1" si="1120"/>
        <v>9207.5060053289344</v>
      </c>
      <c r="AW2084" s="51">
        <f t="shared" ca="1" si="1127"/>
        <v>0</v>
      </c>
      <c r="AX2084" s="15">
        <f t="shared" ca="1" si="1128"/>
        <v>66153.344429914388</v>
      </c>
      <c r="AY2084" s="51">
        <f t="shared" ca="1" si="1129"/>
        <v>-3048.6009101726595</v>
      </c>
      <c r="AZ2084" s="52">
        <f t="shared" ca="1" si="1121"/>
        <v>0</v>
      </c>
      <c r="BA2084" s="52">
        <f t="shared" ca="1" si="1122"/>
        <v>0</v>
      </c>
      <c r="BB2084" s="52">
        <f t="shared" si="1130"/>
        <v>0</v>
      </c>
      <c r="BC2084" s="39">
        <f t="shared" si="1131"/>
        <v>0</v>
      </c>
      <c r="BD2084" s="51">
        <f t="shared" ca="1" si="1132"/>
        <v>0</v>
      </c>
      <c r="BE2084" s="15">
        <f t="shared" ca="1" si="1133"/>
        <v>158927.71311460182</v>
      </c>
      <c r="BF2084" s="39">
        <v>-14307.712232065898</v>
      </c>
      <c r="BG2084" s="15">
        <f t="shared" ca="1" si="1134"/>
        <v>960791.99862066179</v>
      </c>
      <c r="BH2084" s="15"/>
      <c r="BI2084" s="15"/>
    </row>
    <row r="2085" spans="1:61" ht="11.25" x14ac:dyDescent="0.2">
      <c r="A2085" s="20">
        <v>80234</v>
      </c>
      <c r="B2085" s="20"/>
      <c r="C2085" s="20">
        <v>1</v>
      </c>
      <c r="D2085" s="20">
        <f t="shared" si="1136"/>
        <v>8</v>
      </c>
      <c r="E2085" s="47">
        <f t="shared" si="1105"/>
        <v>1</v>
      </c>
      <c r="F2085" s="47">
        <f t="shared" si="1106"/>
        <v>81</v>
      </c>
      <c r="G2085" s="21" t="s">
        <v>2164</v>
      </c>
      <c r="H2085" s="29">
        <v>211</v>
      </c>
      <c r="I2085" s="48"/>
      <c r="J2085" s="29">
        <f t="shared" si="1123"/>
        <v>340.1194029850746</v>
      </c>
      <c r="K2085" s="125">
        <v>40926.800000000003</v>
      </c>
      <c r="L2085" s="125">
        <v>59878.28</v>
      </c>
      <c r="M2085" s="125">
        <v>0</v>
      </c>
      <c r="N2085" s="126">
        <f t="shared" si="1107"/>
        <v>52819.825200000007</v>
      </c>
      <c r="O2085" s="126">
        <f t="shared" ca="1" si="1108"/>
        <v>64550.538909949479</v>
      </c>
      <c r="P2085" s="126">
        <f t="shared" ca="1" si="1109"/>
        <v>3519</v>
      </c>
      <c r="Q2085" s="49">
        <f t="shared" si="1137"/>
        <v>1</v>
      </c>
      <c r="R2085" s="49">
        <f t="shared" si="1138"/>
        <v>0</v>
      </c>
      <c r="S2085" s="49">
        <f ca="1">OFFSET(V!$B$7,D2085,Q2085)*H2085</f>
        <v>936.84</v>
      </c>
      <c r="T2085" s="49">
        <f ca="1">IF(R2085&gt;0,OFFSET(V!$I$7,D2085,R2085)*IF(R2085=1,H2085-9300,IF(R2085=2,H2085-18000,IF(R2085=3,H2085-45000,0))),0)</f>
        <v>0</v>
      </c>
      <c r="U2085" s="49">
        <f>IF(AND(I2085=1,H2085&gt;20000,H2085&lt;=45000),H2085*V!$G$7,0)+IF(AND(I2085=1,H2085&gt;45000,H2085&lt;=50000),V!$G$7/5000*(50000-H2085)*H2085,0)</f>
        <v>0</v>
      </c>
      <c r="V2085" s="50">
        <f t="shared" ca="1" si="1135"/>
        <v>936.84</v>
      </c>
      <c r="W2085" s="51">
        <v>0</v>
      </c>
      <c r="X2085" s="51">
        <v>0</v>
      </c>
      <c r="Y2085" s="52">
        <v>6.7217092829092245E-2</v>
      </c>
      <c r="Z2085" s="52">
        <v>40278.413254552215</v>
      </c>
      <c r="AA2085" s="52">
        <v>84146</v>
      </c>
      <c r="AB2085" s="138">
        <f t="shared" si="1124"/>
        <v>83146</v>
      </c>
      <c r="AC2085" s="52">
        <v>38939.960109639753</v>
      </c>
      <c r="AD2085" s="138">
        <f t="shared" si="1110"/>
        <v>0</v>
      </c>
      <c r="AE2085" s="138">
        <f t="shared" si="1111"/>
        <v>211</v>
      </c>
      <c r="AF2085" s="138">
        <f t="shared" si="1112"/>
        <v>0</v>
      </c>
      <c r="AG2085" s="138">
        <f t="shared" si="1113"/>
        <v>0</v>
      </c>
      <c r="AH2085" s="29"/>
      <c r="AI2085" s="29"/>
      <c r="AJ2085" s="15"/>
      <c r="AK2085" s="51">
        <f t="shared" ca="1" si="1114"/>
        <v>173095.83455584594</v>
      </c>
      <c r="AL2085" s="15">
        <f t="shared" ca="1" si="1115"/>
        <v>177551.67455584594</v>
      </c>
      <c r="AM2085" s="49">
        <f t="shared" ca="1" si="1116"/>
        <v>925.43173841383407</v>
      </c>
      <c r="AN2085" s="49">
        <f t="shared" ca="1" si="1117"/>
        <v>299.56967769134798</v>
      </c>
      <c r="AO2085" s="15"/>
      <c r="AP2085" s="49">
        <f t="shared" ca="1" si="1118"/>
        <v>22659.334282568998</v>
      </c>
      <c r="AQ2085" s="15">
        <f t="shared" si="1125"/>
        <v>38939.960109639753</v>
      </c>
      <c r="AR2085" s="15">
        <f t="shared" si="1126"/>
        <v>0</v>
      </c>
      <c r="AS2085" s="15"/>
      <c r="AT2085" s="15"/>
      <c r="AU2085" s="51">
        <f t="shared" si="1119"/>
        <v>41573</v>
      </c>
      <c r="AV2085" s="51">
        <f t="shared" ca="1" si="1120"/>
        <v>2073.4085028008594</v>
      </c>
      <c r="AW2085" s="51">
        <f t="shared" ca="1" si="1127"/>
        <v>0</v>
      </c>
      <c r="AX2085" s="15">
        <f t="shared" ca="1" si="1128"/>
        <v>27365.782675730108</v>
      </c>
      <c r="AY2085" s="51">
        <f t="shared" ca="1" si="1129"/>
        <v>-1261.120668830348</v>
      </c>
      <c r="AZ2085" s="52">
        <f t="shared" ca="1" si="1121"/>
        <v>0</v>
      </c>
      <c r="BA2085" s="52">
        <f t="shared" ca="1" si="1122"/>
        <v>0</v>
      </c>
      <c r="BB2085" s="52">
        <f t="shared" si="1130"/>
        <v>0</v>
      </c>
      <c r="BC2085" s="39">
        <f t="shared" si="1131"/>
        <v>0</v>
      </c>
      <c r="BD2085" s="51">
        <f t="shared" ca="1" si="1132"/>
        <v>0</v>
      </c>
      <c r="BE2085" s="15">
        <f t="shared" ca="1" si="1133"/>
        <v>65044.622116539511</v>
      </c>
      <c r="BF2085" s="39">
        <v>-3967.8291462109946</v>
      </c>
      <c r="BG2085" s="15">
        <f t="shared" ca="1" si="1134"/>
        <v>239853.46894227964</v>
      </c>
      <c r="BH2085" s="15"/>
      <c r="BI2085" s="15"/>
    </row>
    <row r="2086" spans="1:61" ht="11.25" x14ac:dyDescent="0.2">
      <c r="A2086" s="20">
        <v>80235</v>
      </c>
      <c r="B2086" s="20"/>
      <c r="C2086" s="20">
        <v>1</v>
      </c>
      <c r="D2086" s="20">
        <f t="shared" si="1136"/>
        <v>8</v>
      </c>
      <c r="E2086" s="47">
        <f t="shared" si="1105"/>
        <v>4</v>
      </c>
      <c r="F2086" s="47">
        <f t="shared" si="1106"/>
        <v>84</v>
      </c>
      <c r="G2086" s="21" t="s">
        <v>2165</v>
      </c>
      <c r="H2086" s="29">
        <v>3809</v>
      </c>
      <c r="I2086" s="48"/>
      <c r="J2086" s="29">
        <f t="shared" si="1123"/>
        <v>6139.8805970149251</v>
      </c>
      <c r="K2086" s="125">
        <v>274913.45</v>
      </c>
      <c r="L2086" s="125">
        <v>2121302.67</v>
      </c>
      <c r="M2086" s="125">
        <v>0</v>
      </c>
      <c r="N2086" s="126">
        <f t="shared" si="1107"/>
        <v>1025245.7253</v>
      </c>
      <c r="O2086" s="126">
        <f t="shared" ca="1" si="1108"/>
        <v>1165274.8943506994</v>
      </c>
      <c r="P2086" s="126">
        <f t="shared" ca="1" si="1109"/>
        <v>42009</v>
      </c>
      <c r="Q2086" s="49">
        <f t="shared" si="1137"/>
        <v>1</v>
      </c>
      <c r="R2086" s="49">
        <f t="shared" si="1138"/>
        <v>0</v>
      </c>
      <c r="S2086" s="49">
        <f ca="1">OFFSET(V!$B$7,D2086,Q2086)*H2086</f>
        <v>16911.960000000003</v>
      </c>
      <c r="T2086" s="49">
        <f ca="1">IF(R2086&gt;0,OFFSET(V!$I$7,D2086,R2086)*IF(R2086=1,H2086-9300,IF(R2086=2,H2086-18000,IF(R2086=3,H2086-45000,0))),0)</f>
        <v>0</v>
      </c>
      <c r="U2086" s="49">
        <f>IF(AND(I2086=1,H2086&gt;20000,H2086&lt;=45000),H2086*V!$G$7,0)+IF(AND(I2086=1,H2086&gt;45000,H2086&lt;=50000),V!$G$7/5000*(50000-H2086)*H2086,0)</f>
        <v>0</v>
      </c>
      <c r="V2086" s="50">
        <f t="shared" ca="1" si="1135"/>
        <v>16911.960000000003</v>
      </c>
      <c r="W2086" s="51">
        <v>21277.32</v>
      </c>
      <c r="X2086" s="51">
        <v>0</v>
      </c>
      <c r="Y2086" s="52">
        <v>0.87804862553413066</v>
      </c>
      <c r="Z2086" s="52">
        <v>108156.8620145474</v>
      </c>
      <c r="AA2086" s="52">
        <v>0</v>
      </c>
      <c r="AB2086" s="138">
        <f t="shared" si="1124"/>
        <v>0</v>
      </c>
      <c r="AC2086" s="52">
        <v>104562.80553589818</v>
      </c>
      <c r="AD2086" s="138">
        <f t="shared" si="1110"/>
        <v>0</v>
      </c>
      <c r="AE2086" s="138">
        <f t="shared" si="1111"/>
        <v>3809</v>
      </c>
      <c r="AF2086" s="138">
        <f t="shared" si="1112"/>
        <v>0</v>
      </c>
      <c r="AG2086" s="138">
        <f t="shared" si="1113"/>
        <v>0</v>
      </c>
      <c r="AH2086" s="29"/>
      <c r="AI2086" s="29"/>
      <c r="AJ2086" s="15"/>
      <c r="AK2086" s="51">
        <f t="shared" ca="1" si="1114"/>
        <v>3124748.9754654844</v>
      </c>
      <c r="AL2086" s="15">
        <f t="shared" ca="1" si="1115"/>
        <v>3204947.2554654842</v>
      </c>
      <c r="AM2086" s="49">
        <f t="shared" ca="1" si="1116"/>
        <v>16706.016547954001</v>
      </c>
      <c r="AN2086" s="49">
        <f t="shared" ca="1" si="1117"/>
        <v>3913.2418954415957</v>
      </c>
      <c r="AO2086" s="15"/>
      <c r="AP2086" s="49">
        <f t="shared" ca="1" si="1118"/>
        <v>60845.557044488007</v>
      </c>
      <c r="AQ2086" s="15">
        <f t="shared" si="1125"/>
        <v>104562.80553589818</v>
      </c>
      <c r="AR2086" s="15">
        <f t="shared" si="1126"/>
        <v>0</v>
      </c>
      <c r="AS2086" s="15"/>
      <c r="AT2086" s="15"/>
      <c r="AU2086" s="51">
        <f t="shared" si="1119"/>
        <v>0</v>
      </c>
      <c r="AV2086" s="51">
        <f t="shared" ca="1" si="1120"/>
        <v>37429.445436817412</v>
      </c>
      <c r="AW2086" s="51">
        <f t="shared" ca="1" si="1127"/>
        <v>0</v>
      </c>
      <c r="AX2086" s="15">
        <f t="shared" ca="1" si="1128"/>
        <v>0</v>
      </c>
      <c r="AY2086" s="51">
        <f t="shared" ca="1" si="1129"/>
        <v>0</v>
      </c>
      <c r="AZ2086" s="52">
        <f t="shared" ca="1" si="1121"/>
        <v>0</v>
      </c>
      <c r="BA2086" s="52">
        <f t="shared" ca="1" si="1122"/>
        <v>0</v>
      </c>
      <c r="BB2086" s="52">
        <f t="shared" si="1130"/>
        <v>0</v>
      </c>
      <c r="BC2086" s="39">
        <f t="shared" si="1131"/>
        <v>0</v>
      </c>
      <c r="BD2086" s="51">
        <f t="shared" ca="1" si="1132"/>
        <v>0</v>
      </c>
      <c r="BE2086" s="15">
        <f t="shared" ca="1" si="1133"/>
        <v>98275.002481305419</v>
      </c>
      <c r="BF2086" s="39">
        <v>-65849.964956997574</v>
      </c>
      <c r="BG2086" s="15">
        <f t="shared" ca="1" si="1134"/>
        <v>3257991.5514331879</v>
      </c>
      <c r="BH2086" s="15"/>
      <c r="BI2086" s="15"/>
    </row>
    <row r="2087" spans="1:61" ht="11.25" x14ac:dyDescent="0.2">
      <c r="A2087" s="20">
        <v>80236</v>
      </c>
      <c r="B2087" s="20"/>
      <c r="C2087" s="20">
        <v>1</v>
      </c>
      <c r="D2087" s="20">
        <f t="shared" si="1136"/>
        <v>8</v>
      </c>
      <c r="E2087" s="47">
        <f t="shared" si="1105"/>
        <v>3</v>
      </c>
      <c r="F2087" s="47">
        <f t="shared" si="1106"/>
        <v>83</v>
      </c>
      <c r="G2087" s="21" t="s">
        <v>2166</v>
      </c>
      <c r="H2087" s="29">
        <v>1847</v>
      </c>
      <c r="I2087" s="48"/>
      <c r="J2087" s="29">
        <f t="shared" si="1123"/>
        <v>2977.2537313432836</v>
      </c>
      <c r="K2087" s="125">
        <v>140723.20000000001</v>
      </c>
      <c r="L2087" s="125">
        <v>343704.16</v>
      </c>
      <c r="M2087" s="125">
        <v>0</v>
      </c>
      <c r="N2087" s="126">
        <f t="shared" si="1107"/>
        <v>235365.32639999999</v>
      </c>
      <c r="O2087" s="126">
        <f t="shared" ca="1" si="1108"/>
        <v>565046.66050557676</v>
      </c>
      <c r="P2087" s="126">
        <f t="shared" ca="1" si="1109"/>
        <v>98904</v>
      </c>
      <c r="Q2087" s="49">
        <f t="shared" si="1137"/>
        <v>1</v>
      </c>
      <c r="R2087" s="49">
        <f t="shared" si="1138"/>
        <v>0</v>
      </c>
      <c r="S2087" s="49">
        <f ca="1">OFFSET(V!$B$7,D2087,Q2087)*H2087</f>
        <v>8200.68</v>
      </c>
      <c r="T2087" s="49">
        <f ca="1">IF(R2087&gt;0,OFFSET(V!$I$7,D2087,R2087)*IF(R2087=1,H2087-9300,IF(R2087=2,H2087-18000,IF(R2087=3,H2087-45000,0))),0)</f>
        <v>0</v>
      </c>
      <c r="U2087" s="49">
        <f>IF(AND(I2087=1,H2087&gt;20000,H2087&lt;=45000),H2087*V!$G$7,0)+IF(AND(I2087=1,H2087&gt;45000,H2087&lt;=50000),V!$G$7/5000*(50000-H2087)*H2087,0)</f>
        <v>0</v>
      </c>
      <c r="V2087" s="50">
        <f t="shared" ca="1" si="1135"/>
        <v>8200.68</v>
      </c>
      <c r="W2087" s="51">
        <v>0</v>
      </c>
      <c r="X2087" s="51">
        <v>0</v>
      </c>
      <c r="Y2087" s="52">
        <v>0.44324223784619549</v>
      </c>
      <c r="Z2087" s="52">
        <v>127049.03696844519</v>
      </c>
      <c r="AA2087" s="52">
        <v>53234</v>
      </c>
      <c r="AB2087" s="138">
        <f t="shared" si="1124"/>
        <v>52234</v>
      </c>
      <c r="AC2087" s="52">
        <v>122827.19282543402</v>
      </c>
      <c r="AD2087" s="138">
        <f t="shared" si="1110"/>
        <v>0</v>
      </c>
      <c r="AE2087" s="138">
        <f t="shared" si="1111"/>
        <v>1847</v>
      </c>
      <c r="AF2087" s="138">
        <f t="shared" si="1112"/>
        <v>0</v>
      </c>
      <c r="AG2087" s="138">
        <f t="shared" si="1113"/>
        <v>0</v>
      </c>
      <c r="AH2087" s="29"/>
      <c r="AI2087" s="29"/>
      <c r="AJ2087" s="15"/>
      <c r="AK2087" s="51">
        <f t="shared" ca="1" si="1114"/>
        <v>1515203.8219177607</v>
      </c>
      <c r="AL2087" s="15">
        <f t="shared" ca="1" si="1115"/>
        <v>1622308.5019177606</v>
      </c>
      <c r="AM2087" s="49">
        <f t="shared" ca="1" si="1116"/>
        <v>8100.8171604282061</v>
      </c>
      <c r="AN2087" s="49">
        <f t="shared" ca="1" si="1117"/>
        <v>1975.4191789935194</v>
      </c>
      <c r="AO2087" s="15"/>
      <c r="AP2087" s="49">
        <f t="shared" ca="1" si="1118"/>
        <v>71473.684446124564</v>
      </c>
      <c r="AQ2087" s="15">
        <f t="shared" si="1125"/>
        <v>122827.19282543402</v>
      </c>
      <c r="AR2087" s="15">
        <f t="shared" si="1126"/>
        <v>0</v>
      </c>
      <c r="AS2087" s="15"/>
      <c r="AT2087" s="15"/>
      <c r="AU2087" s="51">
        <f t="shared" si="1119"/>
        <v>26117</v>
      </c>
      <c r="AV2087" s="51">
        <f t="shared" ca="1" si="1120"/>
        <v>18149.694334944015</v>
      </c>
      <c r="AW2087" s="51">
        <f t="shared" ca="1" si="1127"/>
        <v>0</v>
      </c>
      <c r="AX2087" s="15">
        <f t="shared" ca="1" si="1128"/>
        <v>0</v>
      </c>
      <c r="AY2087" s="51">
        <f t="shared" ca="1" si="1129"/>
        <v>0</v>
      </c>
      <c r="AZ2087" s="52">
        <f t="shared" ca="1" si="1121"/>
        <v>0</v>
      </c>
      <c r="BA2087" s="52">
        <f t="shared" ca="1" si="1122"/>
        <v>0</v>
      </c>
      <c r="BB2087" s="52">
        <f t="shared" si="1130"/>
        <v>0</v>
      </c>
      <c r="BC2087" s="39">
        <f t="shared" si="1131"/>
        <v>0</v>
      </c>
      <c r="BD2087" s="51">
        <f t="shared" ca="1" si="1132"/>
        <v>0</v>
      </c>
      <c r="BE2087" s="15">
        <f t="shared" ca="1" si="1133"/>
        <v>115740.37878106858</v>
      </c>
      <c r="BF2087" s="39">
        <v>-24354.935270705082</v>
      </c>
      <c r="BG2087" s="15">
        <f t="shared" ca="1" si="1134"/>
        <v>1723770.1817675459</v>
      </c>
      <c r="BH2087" s="15"/>
      <c r="BI2087" s="15"/>
    </row>
    <row r="2088" spans="1:61" ht="11.25" x14ac:dyDescent="0.2">
      <c r="A2088" s="20">
        <v>80237</v>
      </c>
      <c r="B2088" s="20"/>
      <c r="C2088" s="20">
        <v>1</v>
      </c>
      <c r="D2088" s="20">
        <f t="shared" si="1136"/>
        <v>8</v>
      </c>
      <c r="E2088" s="47">
        <f t="shared" si="1105"/>
        <v>1</v>
      </c>
      <c r="F2088" s="47">
        <f t="shared" si="1106"/>
        <v>81</v>
      </c>
      <c r="G2088" s="21" t="s">
        <v>2167</v>
      </c>
      <c r="H2088" s="29">
        <v>392</v>
      </c>
      <c r="I2088" s="48"/>
      <c r="J2088" s="29">
        <f t="shared" si="1123"/>
        <v>631.88059701492534</v>
      </c>
      <c r="K2088" s="125">
        <v>38295.449999999997</v>
      </c>
      <c r="L2088" s="125">
        <v>39016.67</v>
      </c>
      <c r="M2088" s="125">
        <v>0</v>
      </c>
      <c r="N2088" s="126">
        <f t="shared" si="1107"/>
        <v>42789.225299999998</v>
      </c>
      <c r="O2088" s="126">
        <f t="shared" ca="1" si="1108"/>
        <v>119923.27607914785</v>
      </c>
      <c r="P2088" s="126">
        <f t="shared" ca="1" si="1109"/>
        <v>23140</v>
      </c>
      <c r="Q2088" s="49">
        <f t="shared" si="1137"/>
        <v>1</v>
      </c>
      <c r="R2088" s="49">
        <f t="shared" si="1138"/>
        <v>0</v>
      </c>
      <c r="S2088" s="49">
        <f ca="1">OFFSET(V!$B$7,D2088,Q2088)*H2088</f>
        <v>1740.4800000000002</v>
      </c>
      <c r="T2088" s="49">
        <f ca="1">IF(R2088&gt;0,OFFSET(V!$I$7,D2088,R2088)*IF(R2088=1,H2088-9300,IF(R2088=2,H2088-18000,IF(R2088=3,H2088-45000,0))),0)</f>
        <v>0</v>
      </c>
      <c r="U2088" s="49">
        <f>IF(AND(I2088=1,H2088&gt;20000,H2088&lt;=45000),H2088*V!$G$7,0)+IF(AND(I2088=1,H2088&gt;45000,H2088&lt;=50000),V!$G$7/5000*(50000-H2088)*H2088,0)</f>
        <v>0</v>
      </c>
      <c r="V2088" s="50">
        <f t="shared" ca="1" si="1135"/>
        <v>1740.4800000000002</v>
      </c>
      <c r="W2088" s="51">
        <v>0</v>
      </c>
      <c r="X2088" s="51">
        <v>0</v>
      </c>
      <c r="Y2088" s="52">
        <v>0.12443273821264764</v>
      </c>
      <c r="Z2088" s="52">
        <v>25677.307083819142</v>
      </c>
      <c r="AA2088" s="52">
        <v>30021</v>
      </c>
      <c r="AB2088" s="138">
        <f t="shared" si="1124"/>
        <v>29021</v>
      </c>
      <c r="AC2088" s="52">
        <v>24824.049230734861</v>
      </c>
      <c r="AD2088" s="138">
        <f t="shared" si="1110"/>
        <v>0</v>
      </c>
      <c r="AE2088" s="138">
        <f t="shared" si="1111"/>
        <v>392</v>
      </c>
      <c r="AF2088" s="138">
        <f t="shared" si="1112"/>
        <v>0</v>
      </c>
      <c r="AG2088" s="138">
        <f t="shared" si="1113"/>
        <v>0</v>
      </c>
      <c r="AH2088" s="29"/>
      <c r="AI2088" s="29"/>
      <c r="AJ2088" s="15"/>
      <c r="AK2088" s="51">
        <f t="shared" ca="1" si="1114"/>
        <v>321580.8869473536</v>
      </c>
      <c r="AL2088" s="15">
        <f t="shared" ca="1" si="1115"/>
        <v>346461.36694735358</v>
      </c>
      <c r="AM2088" s="49">
        <f t="shared" ca="1" si="1116"/>
        <v>1719.285504541341</v>
      </c>
      <c r="AN2088" s="49">
        <f t="shared" ca="1" si="1117"/>
        <v>554.56541947439268</v>
      </c>
      <c r="AO2088" s="15"/>
      <c r="AP2088" s="49">
        <f t="shared" ca="1" si="1118"/>
        <v>14445.223574508043</v>
      </c>
      <c r="AQ2088" s="15">
        <f t="shared" si="1125"/>
        <v>24824.049230734861</v>
      </c>
      <c r="AR2088" s="15">
        <f t="shared" si="1126"/>
        <v>0</v>
      </c>
      <c r="AS2088" s="15"/>
      <c r="AT2088" s="15"/>
      <c r="AU2088" s="51">
        <f t="shared" si="1119"/>
        <v>14510.5</v>
      </c>
      <c r="AV2088" s="51">
        <f t="shared" ca="1" si="1120"/>
        <v>3852.0195881418813</v>
      </c>
      <c r="AW2088" s="51">
        <f t="shared" ca="1" si="1127"/>
        <v>0</v>
      </c>
      <c r="AX2088" s="15">
        <f t="shared" ca="1" si="1128"/>
        <v>7983.6939319150624</v>
      </c>
      <c r="AY2088" s="51">
        <f t="shared" ca="1" si="1129"/>
        <v>-367.91936669448444</v>
      </c>
      <c r="AZ2088" s="52">
        <f t="shared" ca="1" si="1121"/>
        <v>0</v>
      </c>
      <c r="BA2088" s="52">
        <f t="shared" ca="1" si="1122"/>
        <v>0</v>
      </c>
      <c r="BB2088" s="52">
        <f t="shared" si="1130"/>
        <v>0</v>
      </c>
      <c r="BC2088" s="39">
        <f t="shared" si="1131"/>
        <v>0</v>
      </c>
      <c r="BD2088" s="51">
        <f t="shared" ca="1" si="1132"/>
        <v>0</v>
      </c>
      <c r="BE2088" s="15">
        <f t="shared" ca="1" si="1133"/>
        <v>32439.823795955439</v>
      </c>
      <c r="BF2088" s="39">
        <v>-4966.8887733148122</v>
      </c>
      <c r="BG2088" s="15">
        <f t="shared" ca="1" si="1134"/>
        <v>376208.15289400995</v>
      </c>
      <c r="BH2088" s="15"/>
      <c r="BI2088" s="15"/>
    </row>
    <row r="2089" spans="1:61" ht="11.25" x14ac:dyDescent="0.2">
      <c r="A2089" s="20">
        <v>80238</v>
      </c>
      <c r="B2089" s="20"/>
      <c r="C2089" s="20">
        <v>1</v>
      </c>
      <c r="D2089" s="20">
        <f t="shared" si="1136"/>
        <v>8</v>
      </c>
      <c r="E2089" s="47">
        <f t="shared" si="1105"/>
        <v>3</v>
      </c>
      <c r="F2089" s="47">
        <f t="shared" si="1106"/>
        <v>83</v>
      </c>
      <c r="G2089" s="21" t="s">
        <v>2168</v>
      </c>
      <c r="H2089" s="29">
        <v>1744</v>
      </c>
      <c r="I2089" s="48"/>
      <c r="J2089" s="29">
        <f t="shared" si="1123"/>
        <v>2811.2238805970151</v>
      </c>
      <c r="K2089" s="125">
        <v>113053.15</v>
      </c>
      <c r="L2089" s="125">
        <v>220277.77</v>
      </c>
      <c r="M2089" s="125">
        <v>0</v>
      </c>
      <c r="N2089" s="126">
        <f t="shared" si="1107"/>
        <v>167306.59830000001</v>
      </c>
      <c r="O2089" s="126">
        <f t="shared" ca="1" si="1108"/>
        <v>533536.2078623313</v>
      </c>
      <c r="P2089" s="126">
        <f t="shared" ca="1" si="1109"/>
        <v>109869</v>
      </c>
      <c r="Q2089" s="49">
        <f t="shared" si="1137"/>
        <v>1</v>
      </c>
      <c r="R2089" s="49">
        <f t="shared" si="1138"/>
        <v>0</v>
      </c>
      <c r="S2089" s="49">
        <f ca="1">OFFSET(V!$B$7,D2089,Q2089)*H2089</f>
        <v>7743.3600000000006</v>
      </c>
      <c r="T2089" s="49">
        <f ca="1">IF(R2089&gt;0,OFFSET(V!$I$7,D2089,R2089)*IF(R2089=1,H2089-9300,IF(R2089=2,H2089-18000,IF(R2089=3,H2089-45000,0))),0)</f>
        <v>0</v>
      </c>
      <c r="U2089" s="49">
        <f>IF(AND(I2089=1,H2089&gt;20000,H2089&lt;=45000),H2089*V!$G$7,0)+IF(AND(I2089=1,H2089&gt;45000,H2089&lt;=50000),V!$G$7/5000*(50000-H2089)*H2089,0)</f>
        <v>0</v>
      </c>
      <c r="V2089" s="50">
        <f t="shared" ca="1" si="1135"/>
        <v>7743.3600000000006</v>
      </c>
      <c r="W2089" s="51">
        <v>0</v>
      </c>
      <c r="X2089" s="51">
        <v>0</v>
      </c>
      <c r="Y2089" s="52">
        <v>0.54848742439733555</v>
      </c>
      <c r="Z2089" s="52">
        <v>86665.833121060379</v>
      </c>
      <c r="AA2089" s="52">
        <v>43325</v>
      </c>
      <c r="AB2089" s="138">
        <f t="shared" si="1124"/>
        <v>42325</v>
      </c>
      <c r="AC2089" s="52">
        <v>83785.924318192338</v>
      </c>
      <c r="AD2089" s="138">
        <f t="shared" si="1110"/>
        <v>0</v>
      </c>
      <c r="AE2089" s="138">
        <f t="shared" si="1111"/>
        <v>1744</v>
      </c>
      <c r="AF2089" s="138">
        <f t="shared" si="1112"/>
        <v>0</v>
      </c>
      <c r="AG2089" s="138">
        <f t="shared" si="1113"/>
        <v>0</v>
      </c>
      <c r="AH2089" s="29"/>
      <c r="AI2089" s="29"/>
      <c r="AJ2089" s="15"/>
      <c r="AK2089" s="51">
        <f t="shared" ca="1" si="1114"/>
        <v>1430706.8031535326</v>
      </c>
      <c r="AL2089" s="15">
        <f t="shared" ca="1" si="1115"/>
        <v>1548319.1631535327</v>
      </c>
      <c r="AM2089" s="49">
        <f t="shared" ca="1" si="1116"/>
        <v>7649.0661222451499</v>
      </c>
      <c r="AN2089" s="49">
        <f t="shared" ca="1" si="1117"/>
        <v>2444.4705063672773</v>
      </c>
      <c r="AO2089" s="15"/>
      <c r="AP2089" s="49">
        <f t="shared" ca="1" si="1118"/>
        <v>48755.398360820538</v>
      </c>
      <c r="AQ2089" s="15">
        <f t="shared" si="1125"/>
        <v>83785.924318192338</v>
      </c>
      <c r="AR2089" s="15">
        <f t="shared" si="1126"/>
        <v>0</v>
      </c>
      <c r="AS2089" s="15"/>
      <c r="AT2089" s="15"/>
      <c r="AU2089" s="51">
        <f t="shared" si="1119"/>
        <v>21162.5</v>
      </c>
      <c r="AV2089" s="51">
        <f t="shared" ca="1" si="1120"/>
        <v>17137.556534998574</v>
      </c>
      <c r="AW2089" s="51">
        <f t="shared" ca="1" si="1127"/>
        <v>0</v>
      </c>
      <c r="AX2089" s="15">
        <f t="shared" ca="1" si="1128"/>
        <v>3269.5305776267778</v>
      </c>
      <c r="AY2089" s="51">
        <f t="shared" ca="1" si="1129"/>
        <v>-150.67256207054376</v>
      </c>
      <c r="AZ2089" s="52">
        <f t="shared" ca="1" si="1121"/>
        <v>0</v>
      </c>
      <c r="BA2089" s="52">
        <f t="shared" ca="1" si="1122"/>
        <v>0</v>
      </c>
      <c r="BB2089" s="52">
        <f t="shared" si="1130"/>
        <v>0</v>
      </c>
      <c r="BC2089" s="39">
        <f t="shared" si="1131"/>
        <v>0</v>
      </c>
      <c r="BD2089" s="51">
        <f t="shared" ca="1" si="1132"/>
        <v>0</v>
      </c>
      <c r="BE2089" s="15">
        <f t="shared" ca="1" si="1133"/>
        <v>86904.782333748575</v>
      </c>
      <c r="BF2089" s="39">
        <v>-21627.359173636494</v>
      </c>
      <c r="BG2089" s="15">
        <f t="shared" ca="1" si="1134"/>
        <v>1623690.1229422572</v>
      </c>
      <c r="BH2089" s="15"/>
      <c r="BI2089" s="15"/>
    </row>
    <row r="2090" spans="1:61" ht="11.25" x14ac:dyDescent="0.2">
      <c r="A2090" s="20">
        <v>80239</v>
      </c>
      <c r="B2090" s="20"/>
      <c r="C2090" s="20">
        <v>1</v>
      </c>
      <c r="D2090" s="20">
        <f t="shared" si="1136"/>
        <v>8</v>
      </c>
      <c r="E2090" s="47">
        <f t="shared" si="1105"/>
        <v>1</v>
      </c>
      <c r="F2090" s="47">
        <f t="shared" si="1106"/>
        <v>81</v>
      </c>
      <c r="G2090" s="21" t="s">
        <v>797</v>
      </c>
      <c r="H2090" s="29">
        <v>154</v>
      </c>
      <c r="I2090" s="48"/>
      <c r="J2090" s="29">
        <f t="shared" si="1123"/>
        <v>248.23880597014926</v>
      </c>
      <c r="K2090" s="125">
        <v>90542.6</v>
      </c>
      <c r="L2090" s="125">
        <v>214696.41</v>
      </c>
      <c r="M2090" s="125">
        <v>0</v>
      </c>
      <c r="N2090" s="126">
        <f t="shared" si="1107"/>
        <v>148922.27189999999</v>
      </c>
      <c r="O2090" s="126">
        <f t="shared" ca="1" si="1108"/>
        <v>47112.715602522374</v>
      </c>
      <c r="P2090" s="126">
        <f t="shared" ca="1" si="1109"/>
        <v>0</v>
      </c>
      <c r="Q2090" s="49">
        <f t="shared" si="1137"/>
        <v>1</v>
      </c>
      <c r="R2090" s="49">
        <f t="shared" si="1138"/>
        <v>0</v>
      </c>
      <c r="S2090" s="49">
        <f ca="1">OFFSET(V!$B$7,D2090,Q2090)*H2090</f>
        <v>683.7600000000001</v>
      </c>
      <c r="T2090" s="49">
        <f ca="1">IF(R2090&gt;0,OFFSET(V!$I$7,D2090,R2090)*IF(R2090=1,H2090-9300,IF(R2090=2,H2090-18000,IF(R2090=3,H2090-45000,0))),0)</f>
        <v>0</v>
      </c>
      <c r="U2090" s="49">
        <f>IF(AND(I2090=1,H2090&gt;20000,H2090&lt;=45000),H2090*V!$G$7,0)+IF(AND(I2090=1,H2090&gt;45000,H2090&lt;=50000),V!$G$7/5000*(50000-H2090)*H2090,0)</f>
        <v>0</v>
      </c>
      <c r="V2090" s="50">
        <f t="shared" ca="1" si="1135"/>
        <v>683.7600000000001</v>
      </c>
      <c r="W2090" s="51">
        <v>0</v>
      </c>
      <c r="X2090" s="51">
        <v>0</v>
      </c>
      <c r="Y2090" s="52">
        <v>5.259287162468447E-2</v>
      </c>
      <c r="Z2090" s="52">
        <v>174113.0737666215</v>
      </c>
      <c r="AA2090" s="52">
        <v>151710</v>
      </c>
      <c r="AB2090" s="138">
        <f t="shared" si="1124"/>
        <v>150710</v>
      </c>
      <c r="AC2090" s="52">
        <v>168327.28996028024</v>
      </c>
      <c r="AD2090" s="138">
        <f t="shared" si="1110"/>
        <v>0</v>
      </c>
      <c r="AE2090" s="138">
        <f t="shared" si="1111"/>
        <v>154</v>
      </c>
      <c r="AF2090" s="138">
        <f t="shared" si="1112"/>
        <v>0</v>
      </c>
      <c r="AG2090" s="138">
        <f t="shared" si="1113"/>
        <v>0</v>
      </c>
      <c r="AH2090" s="29"/>
      <c r="AI2090" s="29"/>
      <c r="AJ2090" s="15"/>
      <c r="AK2090" s="51">
        <f t="shared" ca="1" si="1114"/>
        <v>126335.34844360322</v>
      </c>
      <c r="AL2090" s="15">
        <f t="shared" ca="1" si="1115"/>
        <v>127019.10844360321</v>
      </c>
      <c r="AM2090" s="49">
        <f t="shared" ca="1" si="1116"/>
        <v>675.43359106981256</v>
      </c>
      <c r="AN2090" s="49">
        <f t="shared" ca="1" si="1117"/>
        <v>234.39320176385468</v>
      </c>
      <c r="AO2090" s="15"/>
      <c r="AP2090" s="49">
        <f t="shared" ca="1" si="1118"/>
        <v>97950.391355041284</v>
      </c>
      <c r="AQ2090" s="15">
        <f t="shared" si="1125"/>
        <v>168327.28996028024</v>
      </c>
      <c r="AR2090" s="15">
        <f t="shared" si="1126"/>
        <v>0</v>
      </c>
      <c r="AS2090" s="15"/>
      <c r="AT2090" s="15"/>
      <c r="AU2090" s="51">
        <f t="shared" si="1119"/>
        <v>75355</v>
      </c>
      <c r="AV2090" s="51">
        <f t="shared" ca="1" si="1120"/>
        <v>1513.2934096271676</v>
      </c>
      <c r="AW2090" s="51">
        <f t="shared" ca="1" si="1127"/>
        <v>0</v>
      </c>
      <c r="AX2090" s="15">
        <f t="shared" ca="1" si="1128"/>
        <v>6491.3948043882265</v>
      </c>
      <c r="AY2090" s="51">
        <f t="shared" ca="1" si="1129"/>
        <v>-299.14847509960777</v>
      </c>
      <c r="AZ2090" s="52">
        <f t="shared" ca="1" si="1121"/>
        <v>0</v>
      </c>
      <c r="BA2090" s="52">
        <f t="shared" ca="1" si="1122"/>
        <v>0</v>
      </c>
      <c r="BB2090" s="52">
        <f t="shared" si="1130"/>
        <v>0</v>
      </c>
      <c r="BC2090" s="39">
        <f t="shared" si="1131"/>
        <v>0</v>
      </c>
      <c r="BD2090" s="51">
        <f t="shared" ca="1" si="1132"/>
        <v>0</v>
      </c>
      <c r="BE2090" s="15">
        <f t="shared" ca="1" si="1133"/>
        <v>174519.53628956884</v>
      </c>
      <c r="BF2090" s="39">
        <v>-7490.1590459810732</v>
      </c>
      <c r="BG2090" s="15">
        <f t="shared" ca="1" si="1134"/>
        <v>294958.31248002464</v>
      </c>
      <c r="BH2090" s="15"/>
      <c r="BI2090" s="15"/>
    </row>
    <row r="2091" spans="1:61" ht="11.25" x14ac:dyDescent="0.2">
      <c r="A2091" s="20">
        <v>80240</v>
      </c>
      <c r="B2091" s="20"/>
      <c r="C2091" s="20">
        <v>1</v>
      </c>
      <c r="D2091" s="20">
        <f t="shared" si="1136"/>
        <v>8</v>
      </c>
      <c r="E2091" s="47">
        <f t="shared" si="1105"/>
        <v>5</v>
      </c>
      <c r="F2091" s="47">
        <f t="shared" si="1106"/>
        <v>85</v>
      </c>
      <c r="G2091" s="21" t="s">
        <v>2169</v>
      </c>
      <c r="H2091" s="29">
        <v>8205</v>
      </c>
      <c r="I2091" s="48"/>
      <c r="J2091" s="29">
        <f t="shared" si="1123"/>
        <v>13225.970149253732</v>
      </c>
      <c r="K2091" s="125">
        <v>753713</v>
      </c>
      <c r="L2091" s="125">
        <v>6085306.8300000001</v>
      </c>
      <c r="M2091" s="125">
        <v>0</v>
      </c>
      <c r="N2091" s="126">
        <f t="shared" si="1107"/>
        <v>2915943.0236999998</v>
      </c>
      <c r="O2091" s="126">
        <f t="shared" ca="1" si="1108"/>
        <v>2510128.776095429</v>
      </c>
      <c r="P2091" s="126">
        <f t="shared" ca="1" si="1109"/>
        <v>0</v>
      </c>
      <c r="Q2091" s="49">
        <f t="shared" si="1137"/>
        <v>1</v>
      </c>
      <c r="R2091" s="49">
        <f t="shared" si="1138"/>
        <v>0</v>
      </c>
      <c r="S2091" s="49">
        <f ca="1">OFFSET(V!$B$7,D2091,Q2091)*H2091</f>
        <v>36430.200000000004</v>
      </c>
      <c r="T2091" s="49">
        <f ca="1">IF(R2091&gt;0,OFFSET(V!$I$7,D2091,R2091)*IF(R2091=1,H2091-9300,IF(R2091=2,H2091-18000,IF(R2091=3,H2091-45000,0))),0)</f>
        <v>0</v>
      </c>
      <c r="U2091" s="49">
        <f>IF(AND(I2091=1,H2091&gt;20000,H2091&lt;=45000),H2091*V!$G$7,0)+IF(AND(I2091=1,H2091&gt;45000,H2091&lt;=50000),V!$G$7/5000*(50000-H2091)*H2091,0)</f>
        <v>0</v>
      </c>
      <c r="V2091" s="50">
        <f t="shared" ca="1" si="1135"/>
        <v>36430.200000000004</v>
      </c>
      <c r="W2091" s="51">
        <v>49514.57</v>
      </c>
      <c r="X2091" s="51">
        <v>0</v>
      </c>
      <c r="Y2091" s="52">
        <v>2.0499995098261947</v>
      </c>
      <c r="Z2091" s="52">
        <v>170080.57856009121</v>
      </c>
      <c r="AA2091" s="52">
        <v>18285</v>
      </c>
      <c r="AB2091" s="138">
        <f t="shared" si="1124"/>
        <v>17285</v>
      </c>
      <c r="AC2091" s="52">
        <v>164428.79471687943</v>
      </c>
      <c r="AD2091" s="138">
        <f t="shared" si="1110"/>
        <v>0</v>
      </c>
      <c r="AE2091" s="138">
        <f t="shared" si="1111"/>
        <v>8205</v>
      </c>
      <c r="AF2091" s="138">
        <f t="shared" si="1112"/>
        <v>0</v>
      </c>
      <c r="AG2091" s="138">
        <f t="shared" si="1113"/>
        <v>0</v>
      </c>
      <c r="AH2091" s="29"/>
      <c r="AI2091" s="29"/>
      <c r="AJ2091" s="15"/>
      <c r="AK2091" s="51">
        <f t="shared" ca="1" si="1114"/>
        <v>6731048.9219465218</v>
      </c>
      <c r="AL2091" s="15">
        <f t="shared" ca="1" si="1115"/>
        <v>6816993.6919465223</v>
      </c>
      <c r="AM2091" s="49">
        <f t="shared" ca="1" si="1116"/>
        <v>35986.575420310466</v>
      </c>
      <c r="AN2091" s="49">
        <f t="shared" ca="1" si="1117"/>
        <v>9136.3322419719134</v>
      </c>
      <c r="AO2091" s="15"/>
      <c r="AP2091" s="49">
        <f t="shared" ca="1" si="1118"/>
        <v>95681.839803614406</v>
      </c>
      <c r="AQ2091" s="15">
        <f t="shared" si="1125"/>
        <v>164428.79471687943</v>
      </c>
      <c r="AR2091" s="15">
        <f t="shared" si="1126"/>
        <v>0</v>
      </c>
      <c r="AS2091" s="15"/>
      <c r="AT2091" s="15"/>
      <c r="AU2091" s="51">
        <f t="shared" si="1119"/>
        <v>8642.5</v>
      </c>
      <c r="AV2091" s="51">
        <f t="shared" ca="1" si="1120"/>
        <v>80627.093675265642</v>
      </c>
      <c r="AW2091" s="51">
        <f t="shared" ca="1" si="1127"/>
        <v>0</v>
      </c>
      <c r="AX2091" s="15">
        <f t="shared" ca="1" si="1128"/>
        <v>20522.638762000599</v>
      </c>
      <c r="AY2091" s="51">
        <f t="shared" ca="1" si="1129"/>
        <v>-945.76223996148917</v>
      </c>
      <c r="AZ2091" s="52">
        <f t="shared" ca="1" si="1121"/>
        <v>0</v>
      </c>
      <c r="BA2091" s="52">
        <f t="shared" ca="1" si="1122"/>
        <v>0</v>
      </c>
      <c r="BB2091" s="52">
        <f t="shared" si="1130"/>
        <v>0</v>
      </c>
      <c r="BC2091" s="39">
        <f t="shared" si="1131"/>
        <v>0</v>
      </c>
      <c r="BD2091" s="51">
        <f t="shared" ca="1" si="1132"/>
        <v>0</v>
      </c>
      <c r="BE2091" s="15">
        <f t="shared" ca="1" si="1133"/>
        <v>184005.67123891856</v>
      </c>
      <c r="BF2091" s="39">
        <v>-163212.2118482278</v>
      </c>
      <c r="BG2091" s="15">
        <f t="shared" ca="1" si="1134"/>
        <v>6882910.0589994956</v>
      </c>
      <c r="BH2091" s="15"/>
      <c r="BI2091" s="15"/>
    </row>
    <row r="2092" spans="1:61" ht="11.25" x14ac:dyDescent="0.2">
      <c r="A2092" s="20">
        <v>80301</v>
      </c>
      <c r="B2092" s="20"/>
      <c r="C2092" s="20">
        <v>1</v>
      </c>
      <c r="D2092" s="20">
        <f t="shared" si="1136"/>
        <v>8</v>
      </c>
      <c r="E2092" s="47">
        <f t="shared" si="1105"/>
        <v>7</v>
      </c>
      <c r="F2092" s="47">
        <f t="shared" si="1106"/>
        <v>87</v>
      </c>
      <c r="G2092" s="21" t="s">
        <v>2170</v>
      </c>
      <c r="H2092" s="29">
        <v>46852</v>
      </c>
      <c r="I2092" s="48"/>
      <c r="J2092" s="29">
        <f t="shared" si="1123"/>
        <v>99877.333333333328</v>
      </c>
      <c r="K2092" s="125">
        <v>3781735.25</v>
      </c>
      <c r="L2092" s="125">
        <v>19091134.489999998</v>
      </c>
      <c r="M2092" s="125">
        <v>0</v>
      </c>
      <c r="N2092" s="126">
        <f t="shared" si="1107"/>
        <v>10168391.831099998</v>
      </c>
      <c r="O2092" s="126">
        <f t="shared" ca="1" si="1108"/>
        <v>18955506.904256932</v>
      </c>
      <c r="P2092" s="126">
        <f t="shared" ca="1" si="1109"/>
        <v>2636135</v>
      </c>
      <c r="Q2092" s="49">
        <f t="shared" si="1137"/>
        <v>3</v>
      </c>
      <c r="R2092" s="49">
        <f t="shared" si="1138"/>
        <v>3</v>
      </c>
      <c r="S2092" s="49">
        <f ca="1">OFFSET(V!$B$7,D2092,Q2092)*H2092</f>
        <v>4344117.4400000004</v>
      </c>
      <c r="T2092" s="49">
        <f ca="1">IF(R2092&gt;0,OFFSET(V!$I$7,D2092,R2092)*IF(R2092=1,H2092-9300,IF(R2092=2,H2092-18000,IF(R2092=3,H2092-45000,0))),0)</f>
        <v>199830.80000000013</v>
      </c>
      <c r="U2092" s="49">
        <f>IF(AND(I2092=1,H2092&gt;20000,H2092&lt;=45000),H2092*V!$G$7,0)+IF(AND(I2092=1,H2092&gt;45000,H2092&lt;=50000),V!$G$7/5000*(50000-H2092)*H2092,0)</f>
        <v>0</v>
      </c>
      <c r="V2092" s="50">
        <f t="shared" ca="1" si="1135"/>
        <v>4543948.24</v>
      </c>
      <c r="W2092" s="51">
        <v>437350.98</v>
      </c>
      <c r="X2092" s="51">
        <v>602000</v>
      </c>
      <c r="Y2092" s="52">
        <v>14.167828640781009</v>
      </c>
      <c r="Z2092" s="52">
        <v>2424341.300698386</v>
      </c>
      <c r="AA2092" s="52">
        <v>279247</v>
      </c>
      <c r="AB2092" s="138">
        <f t="shared" si="1124"/>
        <v>278247</v>
      </c>
      <c r="AC2092" s="52">
        <v>2343780.3506491883</v>
      </c>
      <c r="AD2092" s="138">
        <f t="shared" si="1110"/>
        <v>1</v>
      </c>
      <c r="AE2092" s="138">
        <f t="shared" si="1111"/>
        <v>0</v>
      </c>
      <c r="AF2092" s="138">
        <f t="shared" si="1112"/>
        <v>46852</v>
      </c>
      <c r="AG2092" s="138">
        <f t="shared" si="1113"/>
        <v>99877.333333333328</v>
      </c>
      <c r="AH2092" s="29"/>
      <c r="AI2092" s="29"/>
      <c r="AJ2092" s="15"/>
      <c r="AK2092" s="51">
        <f t="shared" ca="1" si="1114"/>
        <v>50830238.483349346</v>
      </c>
      <c r="AL2092" s="15">
        <f t="shared" ca="1" si="1115"/>
        <v>59049672.703349344</v>
      </c>
      <c r="AM2092" s="49">
        <f t="shared" ca="1" si="1116"/>
        <v>205489.7052519666</v>
      </c>
      <c r="AN2092" s="49">
        <f t="shared" ca="1" si="1117"/>
        <v>63142.449053792763</v>
      </c>
      <c r="AO2092" s="15"/>
      <c r="AP2092" s="49">
        <f t="shared" ca="1" si="1118"/>
        <v>1363856.108243149</v>
      </c>
      <c r="AQ2092" s="15">
        <f t="shared" si="1125"/>
        <v>0</v>
      </c>
      <c r="AR2092" s="15">
        <f t="shared" si="1126"/>
        <v>2343780.3506491883</v>
      </c>
      <c r="AS2092" s="15"/>
      <c r="AT2092" s="15"/>
      <c r="AU2092" s="51">
        <f t="shared" si="1119"/>
        <v>0</v>
      </c>
      <c r="AV2092" s="51">
        <f t="shared" ca="1" si="1120"/>
        <v>0</v>
      </c>
      <c r="AW2092" s="51">
        <f t="shared" si="1127"/>
        <v>0</v>
      </c>
      <c r="AX2092" s="15">
        <f t="shared" si="1128"/>
        <v>0</v>
      </c>
      <c r="AY2092" s="51">
        <f t="shared" ca="1" si="1129"/>
        <v>0</v>
      </c>
      <c r="AZ2092" s="52">
        <f t="shared" ca="1" si="1121"/>
        <v>641529.26352595049</v>
      </c>
      <c r="BA2092" s="52">
        <f t="shared" ca="1" si="1122"/>
        <v>712354.41978097532</v>
      </c>
      <c r="BB2092" s="52">
        <f t="shared" ca="1" si="1130"/>
        <v>0</v>
      </c>
      <c r="BC2092" s="39">
        <f t="shared" ca="1" si="1131"/>
        <v>373959.44090088643</v>
      </c>
      <c r="BD2092" s="51">
        <f t="shared" ca="1" si="1132"/>
        <v>0</v>
      </c>
      <c r="BE2092" s="15">
        <f t="shared" ca="1" si="1133"/>
        <v>2717739.7915500747</v>
      </c>
      <c r="BF2092" s="39">
        <v>-791573.19292449206</v>
      </c>
      <c r="BG2092" s="15">
        <f t="shared" ca="1" si="1134"/>
        <v>61244471.456280693</v>
      </c>
      <c r="BH2092" s="15"/>
      <c r="BI2092" s="15"/>
    </row>
    <row r="2093" spans="1:61" ht="11.25" x14ac:dyDescent="0.2">
      <c r="A2093" s="20">
        <v>80302</v>
      </c>
      <c r="B2093" s="20"/>
      <c r="C2093" s="20">
        <v>1</v>
      </c>
      <c r="D2093" s="20">
        <f t="shared" si="1136"/>
        <v>8</v>
      </c>
      <c r="E2093" s="47">
        <f t="shared" si="1105"/>
        <v>6</v>
      </c>
      <c r="F2093" s="47">
        <f t="shared" si="1106"/>
        <v>86</v>
      </c>
      <c r="G2093" s="21" t="s">
        <v>2171</v>
      </c>
      <c r="H2093" s="29">
        <v>15551</v>
      </c>
      <c r="I2093" s="48"/>
      <c r="J2093" s="29">
        <f t="shared" si="1123"/>
        <v>25918.333333333332</v>
      </c>
      <c r="K2093" s="125">
        <v>1001749.75</v>
      </c>
      <c r="L2093" s="125">
        <v>3979715.8</v>
      </c>
      <c r="M2093" s="125">
        <v>0</v>
      </c>
      <c r="N2093" s="126">
        <f t="shared" si="1107"/>
        <v>2273348.9819999998</v>
      </c>
      <c r="O2093" s="126">
        <f t="shared" ca="1" si="1108"/>
        <v>4918985.4199167574</v>
      </c>
      <c r="P2093" s="126">
        <f t="shared" ca="1" si="1109"/>
        <v>793691</v>
      </c>
      <c r="Q2093" s="49">
        <f t="shared" si="1137"/>
        <v>2</v>
      </c>
      <c r="R2093" s="49">
        <f t="shared" si="1138"/>
        <v>0</v>
      </c>
      <c r="S2093" s="49">
        <f ca="1">OFFSET(V!$B$7,D2093,Q2093)*H2093</f>
        <v>1342206.81</v>
      </c>
      <c r="T2093" s="49">
        <f ca="1">IF(R2093&gt;0,OFFSET(V!$I$7,D2093,R2093)*IF(R2093=1,H2093-9300,IF(R2093=2,H2093-18000,IF(R2093=3,H2093-45000,0))),0)</f>
        <v>0</v>
      </c>
      <c r="U2093" s="49">
        <f>IF(AND(I2093=1,H2093&gt;20000,H2093&lt;=45000),H2093*V!$G$7,0)+IF(AND(I2093=1,H2093&gt;45000,H2093&lt;=50000),V!$G$7/5000*(50000-H2093)*H2093,0)</f>
        <v>0</v>
      </c>
      <c r="V2093" s="50">
        <f t="shared" ca="1" si="1135"/>
        <v>1342206.81</v>
      </c>
      <c r="W2093" s="51">
        <v>100695.25</v>
      </c>
      <c r="X2093" s="51">
        <v>0</v>
      </c>
      <c r="Y2093" s="52">
        <v>3.8055346610534393</v>
      </c>
      <c r="Z2093" s="52">
        <v>650178.52301245974</v>
      </c>
      <c r="AA2093" s="52">
        <v>18629</v>
      </c>
      <c r="AB2093" s="138">
        <f t="shared" si="1124"/>
        <v>17629</v>
      </c>
      <c r="AC2093" s="52">
        <v>628573.06692408689</v>
      </c>
      <c r="AD2093" s="138">
        <f t="shared" si="1110"/>
        <v>1</v>
      </c>
      <c r="AE2093" s="138">
        <f t="shared" si="1111"/>
        <v>0</v>
      </c>
      <c r="AF2093" s="138">
        <f t="shared" si="1112"/>
        <v>15551</v>
      </c>
      <c r="AG2093" s="138">
        <f t="shared" si="1113"/>
        <v>25918.333333333332</v>
      </c>
      <c r="AH2093" s="29"/>
      <c r="AI2093" s="29"/>
      <c r="AJ2093" s="15"/>
      <c r="AK2093" s="51">
        <f t="shared" ca="1" si="1114"/>
        <v>13190531.028971633</v>
      </c>
      <c r="AL2093" s="15">
        <f t="shared" ca="1" si="1115"/>
        <v>15427124.088971633</v>
      </c>
      <c r="AM2093" s="49">
        <f t="shared" ca="1" si="1116"/>
        <v>68205.634900822435</v>
      </c>
      <c r="AN2093" s="49">
        <f t="shared" ca="1" si="1117"/>
        <v>16960.310895231378</v>
      </c>
      <c r="AO2093" s="15"/>
      <c r="AP2093" s="49">
        <f t="shared" ca="1" si="1118"/>
        <v>365769.43593033036</v>
      </c>
      <c r="AQ2093" s="15">
        <f t="shared" si="1125"/>
        <v>0</v>
      </c>
      <c r="AR2093" s="15">
        <f t="shared" si="1126"/>
        <v>628573.06692408689</v>
      </c>
      <c r="AS2093" s="15"/>
      <c r="AT2093" s="15"/>
      <c r="AU2093" s="51">
        <f t="shared" si="1119"/>
        <v>0</v>
      </c>
      <c r="AV2093" s="51">
        <f t="shared" ca="1" si="1120"/>
        <v>0</v>
      </c>
      <c r="AW2093" s="51">
        <f t="shared" si="1127"/>
        <v>0</v>
      </c>
      <c r="AX2093" s="15">
        <f t="shared" si="1128"/>
        <v>0</v>
      </c>
      <c r="AY2093" s="51">
        <f t="shared" ca="1" si="1129"/>
        <v>0</v>
      </c>
      <c r="AZ2093" s="52">
        <f t="shared" ca="1" si="1121"/>
        <v>212934.80698992693</v>
      </c>
      <c r="BA2093" s="52">
        <f t="shared" ca="1" si="1122"/>
        <v>184857.15113896292</v>
      </c>
      <c r="BB2093" s="52">
        <f t="shared" ca="1" si="1130"/>
        <v>0</v>
      </c>
      <c r="BC2093" s="39">
        <f t="shared" ca="1" si="1131"/>
        <v>134988.32713513332</v>
      </c>
      <c r="BD2093" s="51">
        <f t="shared" ca="1" si="1132"/>
        <v>0</v>
      </c>
      <c r="BE2093" s="15">
        <f t="shared" ca="1" si="1133"/>
        <v>763561.39405922021</v>
      </c>
      <c r="BF2093" s="39">
        <v>-222451.32454934536</v>
      </c>
      <c r="BG2093" s="15">
        <f t="shared" ca="1" si="1134"/>
        <v>16053400.104277562</v>
      </c>
      <c r="BH2093" s="15"/>
      <c r="BI2093" s="15"/>
    </row>
    <row r="2094" spans="1:61" ht="11.25" x14ac:dyDescent="0.2">
      <c r="A2094" s="20">
        <v>80303</v>
      </c>
      <c r="B2094" s="20"/>
      <c r="C2094" s="20">
        <v>1</v>
      </c>
      <c r="D2094" s="20">
        <f t="shared" si="1136"/>
        <v>8</v>
      </c>
      <c r="E2094" s="47">
        <f t="shared" si="1105"/>
        <v>7</v>
      </c>
      <c r="F2094" s="47">
        <f t="shared" si="1106"/>
        <v>87</v>
      </c>
      <c r="G2094" s="21" t="s">
        <v>2172</v>
      </c>
      <c r="H2094" s="29">
        <v>21645</v>
      </c>
      <c r="I2094" s="48"/>
      <c r="J2094" s="29">
        <f t="shared" si="1123"/>
        <v>43290</v>
      </c>
      <c r="K2094" s="125">
        <v>1397145.45</v>
      </c>
      <c r="L2094" s="125">
        <v>5827554.6500000004</v>
      </c>
      <c r="M2094" s="125">
        <v>0</v>
      </c>
      <c r="N2094" s="126">
        <f t="shared" si="1107"/>
        <v>3278691.0375000001</v>
      </c>
      <c r="O2094" s="126">
        <f t="shared" ca="1" si="1108"/>
        <v>8215917.1305329464</v>
      </c>
      <c r="P2094" s="126">
        <f t="shared" ca="1" si="1109"/>
        <v>1481168</v>
      </c>
      <c r="Q2094" s="49">
        <f t="shared" si="1137"/>
        <v>3</v>
      </c>
      <c r="R2094" s="49">
        <f t="shared" si="1138"/>
        <v>0</v>
      </c>
      <c r="S2094" s="49">
        <f ca="1">OFFSET(V!$B$7,D2094,Q2094)*H2094</f>
        <v>2006924.4</v>
      </c>
      <c r="T2094" s="49">
        <f ca="1">IF(R2094&gt;0,OFFSET(V!$I$7,D2094,R2094)*IF(R2094=1,H2094-9300,IF(R2094=2,H2094-18000,IF(R2094=3,H2094-45000,0))),0)</f>
        <v>0</v>
      </c>
      <c r="U2094" s="49">
        <f>IF(AND(I2094=1,H2094&gt;20000,H2094&lt;=45000),H2094*V!$G$7,0)+IF(AND(I2094=1,H2094&gt;45000,H2094&lt;=50000),V!$G$7/5000*(50000-H2094)*H2094,0)</f>
        <v>0</v>
      </c>
      <c r="V2094" s="50">
        <f t="shared" ca="1" si="1135"/>
        <v>2006924.4</v>
      </c>
      <c r="W2094" s="51">
        <v>142875.75</v>
      </c>
      <c r="X2094" s="51">
        <v>0</v>
      </c>
      <c r="Y2094" s="52">
        <v>5.1985445644275847</v>
      </c>
      <c r="Z2094" s="52">
        <v>820125.43559193646</v>
      </c>
      <c r="AA2094" s="52">
        <v>31547</v>
      </c>
      <c r="AB2094" s="138">
        <f t="shared" si="1124"/>
        <v>30547</v>
      </c>
      <c r="AC2094" s="52">
        <v>792872.63738577405</v>
      </c>
      <c r="AD2094" s="138">
        <f t="shared" si="1110"/>
        <v>1</v>
      </c>
      <c r="AE2094" s="138">
        <f t="shared" si="1111"/>
        <v>0</v>
      </c>
      <c r="AF2094" s="138">
        <f t="shared" si="1112"/>
        <v>21645</v>
      </c>
      <c r="AG2094" s="138">
        <f t="shared" si="1113"/>
        <v>43290</v>
      </c>
      <c r="AH2094" s="29"/>
      <c r="AI2094" s="29"/>
      <c r="AJ2094" s="15"/>
      <c r="AK2094" s="51">
        <f t="shared" ca="1" si="1114"/>
        <v>22031435.466948055</v>
      </c>
      <c r="AL2094" s="15">
        <f t="shared" ca="1" si="1115"/>
        <v>25662403.616948053</v>
      </c>
      <c r="AM2094" s="49">
        <f t="shared" ca="1" si="1116"/>
        <v>94933.507004585015</v>
      </c>
      <c r="AN2094" s="49">
        <f t="shared" ca="1" si="1117"/>
        <v>23168.605693634727</v>
      </c>
      <c r="AO2094" s="15"/>
      <c r="AP2094" s="49">
        <f t="shared" ca="1" si="1118"/>
        <v>461376.07957073423</v>
      </c>
      <c r="AQ2094" s="15">
        <f t="shared" si="1125"/>
        <v>0</v>
      </c>
      <c r="AR2094" s="15">
        <f t="shared" si="1126"/>
        <v>792872.63738577405</v>
      </c>
      <c r="AS2094" s="15"/>
      <c r="AT2094" s="15"/>
      <c r="AU2094" s="51">
        <f t="shared" si="1119"/>
        <v>0</v>
      </c>
      <c r="AV2094" s="51">
        <f t="shared" ca="1" si="1120"/>
        <v>0</v>
      </c>
      <c r="AW2094" s="51">
        <f t="shared" si="1127"/>
        <v>0</v>
      </c>
      <c r="AX2094" s="15">
        <f t="shared" si="1128"/>
        <v>0</v>
      </c>
      <c r="AY2094" s="51">
        <f t="shared" ca="1" si="1129"/>
        <v>0</v>
      </c>
      <c r="AZ2094" s="52">
        <f t="shared" ca="1" si="1121"/>
        <v>296377.97551906423</v>
      </c>
      <c r="BA2094" s="52">
        <f t="shared" ca="1" si="1122"/>
        <v>308756.97020663769</v>
      </c>
      <c r="BB2094" s="52">
        <f t="shared" ca="1" si="1130"/>
        <v>0</v>
      </c>
      <c r="BC2094" s="39">
        <f t="shared" ca="1" si="1131"/>
        <v>273638.3879106621</v>
      </c>
      <c r="BD2094" s="51">
        <f t="shared" ca="1" si="1132"/>
        <v>0</v>
      </c>
      <c r="BE2094" s="15">
        <f t="shared" ca="1" si="1133"/>
        <v>1066511.0252964362</v>
      </c>
      <c r="BF2094" s="39">
        <v>-323749.35490030446</v>
      </c>
      <c r="BG2094" s="15">
        <f t="shared" ca="1" si="1134"/>
        <v>26523267.400042403</v>
      </c>
      <c r="BH2094" s="15"/>
      <c r="BI2094" s="15"/>
    </row>
    <row r="2095" spans="1:61" ht="11.25" x14ac:dyDescent="0.2">
      <c r="A2095" s="20">
        <v>80401</v>
      </c>
      <c r="B2095" s="20"/>
      <c r="C2095" s="20">
        <v>1</v>
      </c>
      <c r="D2095" s="20">
        <f t="shared" si="1136"/>
        <v>8</v>
      </c>
      <c r="E2095" s="47">
        <f t="shared" si="1105"/>
        <v>5</v>
      </c>
      <c r="F2095" s="47">
        <f t="shared" si="1106"/>
        <v>85</v>
      </c>
      <c r="G2095" s="21" t="s">
        <v>2173</v>
      </c>
      <c r="H2095" s="29">
        <v>6374</v>
      </c>
      <c r="I2095" s="48"/>
      <c r="J2095" s="29">
        <f t="shared" si="1123"/>
        <v>10274.507462686566</v>
      </c>
      <c r="K2095" s="125">
        <v>305172.15000000002</v>
      </c>
      <c r="L2095" s="125">
        <v>1045091.36</v>
      </c>
      <c r="M2095" s="125">
        <v>0</v>
      </c>
      <c r="N2095" s="126">
        <f t="shared" si="1107"/>
        <v>627309.5784</v>
      </c>
      <c r="O2095" s="126">
        <f t="shared" ca="1" si="1108"/>
        <v>1949976.9431849194</v>
      </c>
      <c r="P2095" s="126">
        <f t="shared" ca="1" si="1109"/>
        <v>396800</v>
      </c>
      <c r="Q2095" s="49">
        <f t="shared" si="1137"/>
        <v>1</v>
      </c>
      <c r="R2095" s="49">
        <f t="shared" si="1138"/>
        <v>0</v>
      </c>
      <c r="S2095" s="49">
        <f ca="1">OFFSET(V!$B$7,D2095,Q2095)*H2095</f>
        <v>28300.560000000001</v>
      </c>
      <c r="T2095" s="49">
        <f ca="1">IF(R2095&gt;0,OFFSET(V!$I$7,D2095,R2095)*IF(R2095=1,H2095-9300,IF(R2095=2,H2095-18000,IF(R2095=3,H2095-45000,0))),0)</f>
        <v>0</v>
      </c>
      <c r="U2095" s="49">
        <f>IF(AND(I2095=1,H2095&gt;20000,H2095&lt;=45000),H2095*V!$G$7,0)+IF(AND(I2095=1,H2095&gt;45000,H2095&lt;=50000),V!$G$7/5000*(50000-H2095)*H2095,0)</f>
        <v>0</v>
      </c>
      <c r="V2095" s="50">
        <f t="shared" ca="1" si="1135"/>
        <v>28300.560000000001</v>
      </c>
      <c r="W2095" s="51">
        <v>35985.93</v>
      </c>
      <c r="X2095" s="51">
        <v>0</v>
      </c>
      <c r="Y2095" s="52">
        <v>1.5126043050260598</v>
      </c>
      <c r="Z2095" s="52">
        <v>225682.08384051599</v>
      </c>
      <c r="AA2095" s="52">
        <v>7137</v>
      </c>
      <c r="AB2095" s="138">
        <f t="shared" si="1124"/>
        <v>6137</v>
      </c>
      <c r="AC2095" s="52">
        <v>218182.65994420357</v>
      </c>
      <c r="AD2095" s="138">
        <f t="shared" si="1110"/>
        <v>0</v>
      </c>
      <c r="AE2095" s="138">
        <f t="shared" si="1111"/>
        <v>6374</v>
      </c>
      <c r="AF2095" s="138">
        <f t="shared" si="1112"/>
        <v>0</v>
      </c>
      <c r="AG2095" s="138">
        <f t="shared" si="1113"/>
        <v>0</v>
      </c>
      <c r="AH2095" s="29"/>
      <c r="AI2095" s="29"/>
      <c r="AJ2095" s="15"/>
      <c r="AK2095" s="51">
        <f t="shared" ca="1" si="1114"/>
        <v>5228970.8505164078</v>
      </c>
      <c r="AL2095" s="15">
        <f t="shared" ca="1" si="1115"/>
        <v>5690057.340516407</v>
      </c>
      <c r="AM2095" s="49">
        <f t="shared" ca="1" si="1116"/>
        <v>27955.933178434967</v>
      </c>
      <c r="AN2095" s="49">
        <f t="shared" ca="1" si="1117"/>
        <v>6741.2969686645347</v>
      </c>
      <c r="AO2095" s="15"/>
      <c r="AP2095" s="49">
        <f t="shared" ca="1" si="1118"/>
        <v>126961.45071581386</v>
      </c>
      <c r="AQ2095" s="15">
        <f t="shared" si="1125"/>
        <v>218182.65994420357</v>
      </c>
      <c r="AR2095" s="15">
        <f t="shared" si="1126"/>
        <v>0</v>
      </c>
      <c r="AS2095" s="15"/>
      <c r="AT2095" s="15"/>
      <c r="AU2095" s="51">
        <f t="shared" si="1119"/>
        <v>3068.5</v>
      </c>
      <c r="AV2095" s="51">
        <f t="shared" ca="1" si="1120"/>
        <v>62634.624629633545</v>
      </c>
      <c r="AW2095" s="51">
        <f t="shared" ca="1" si="1127"/>
        <v>3699.8186043358</v>
      </c>
      <c r="AX2095" s="15">
        <f t="shared" ca="1" si="1128"/>
        <v>0</v>
      </c>
      <c r="AY2095" s="51">
        <f t="shared" ca="1" si="1129"/>
        <v>0</v>
      </c>
      <c r="AZ2095" s="52">
        <f t="shared" ca="1" si="1121"/>
        <v>0</v>
      </c>
      <c r="BA2095" s="52">
        <f t="shared" ca="1" si="1122"/>
        <v>0</v>
      </c>
      <c r="BB2095" s="52">
        <f t="shared" si="1130"/>
        <v>0</v>
      </c>
      <c r="BC2095" s="39">
        <f t="shared" si="1131"/>
        <v>0</v>
      </c>
      <c r="BD2095" s="51">
        <f t="shared" ca="1" si="1132"/>
        <v>0</v>
      </c>
      <c r="BE2095" s="15">
        <f t="shared" ca="1" si="1133"/>
        <v>196364.3939497832</v>
      </c>
      <c r="BF2095" s="39">
        <v>-79163.8326543195</v>
      </c>
      <c r="BG2095" s="15">
        <f t="shared" ca="1" si="1134"/>
        <v>5841955.1319589708</v>
      </c>
      <c r="BH2095" s="15"/>
      <c r="BI2095" s="15"/>
    </row>
    <row r="2096" spans="1:61" ht="11.25" x14ac:dyDescent="0.2">
      <c r="A2096" s="20">
        <v>80402</v>
      </c>
      <c r="B2096" s="20"/>
      <c r="C2096" s="20">
        <v>1</v>
      </c>
      <c r="D2096" s="20">
        <f t="shared" si="1136"/>
        <v>8</v>
      </c>
      <c r="E2096" s="47">
        <f t="shared" si="1105"/>
        <v>1</v>
      </c>
      <c r="F2096" s="47">
        <f t="shared" si="1106"/>
        <v>81</v>
      </c>
      <c r="G2096" s="21" t="s">
        <v>2174</v>
      </c>
      <c r="H2096" s="29">
        <v>391</v>
      </c>
      <c r="I2096" s="48"/>
      <c r="J2096" s="29">
        <f t="shared" si="1123"/>
        <v>630.26865671641792</v>
      </c>
      <c r="K2096" s="125">
        <v>18765.45</v>
      </c>
      <c r="L2096" s="125">
        <v>5782.2</v>
      </c>
      <c r="M2096" s="125">
        <v>0</v>
      </c>
      <c r="N2096" s="126">
        <f t="shared" si="1107"/>
        <v>15766.182000000001</v>
      </c>
      <c r="O2096" s="126">
        <f t="shared" ca="1" si="1108"/>
        <v>119617.34935445616</v>
      </c>
      <c r="P2096" s="126">
        <f t="shared" ca="1" si="1109"/>
        <v>31155</v>
      </c>
      <c r="Q2096" s="49">
        <f t="shared" si="1137"/>
        <v>1</v>
      </c>
      <c r="R2096" s="49">
        <f t="shared" si="1138"/>
        <v>0</v>
      </c>
      <c r="S2096" s="49">
        <f ca="1">OFFSET(V!$B$7,D2096,Q2096)*H2096</f>
        <v>1736.0400000000002</v>
      </c>
      <c r="T2096" s="49">
        <f ca="1">IF(R2096&gt;0,OFFSET(V!$I$7,D2096,R2096)*IF(R2096=1,H2096-9300,IF(R2096=2,H2096-18000,IF(R2096=3,H2096-45000,0))),0)</f>
        <v>0</v>
      </c>
      <c r="U2096" s="49">
        <f>IF(AND(I2096=1,H2096&gt;20000,H2096&lt;=45000),H2096*V!$G$7,0)+IF(AND(I2096=1,H2096&gt;45000,H2096&lt;=50000),V!$G$7/5000*(50000-H2096)*H2096,0)</f>
        <v>0</v>
      </c>
      <c r="V2096" s="50">
        <f t="shared" ca="1" si="1135"/>
        <v>1736.0400000000002</v>
      </c>
      <c r="W2096" s="51">
        <v>0</v>
      </c>
      <c r="X2096" s="51">
        <v>0</v>
      </c>
      <c r="Y2096" s="52">
        <v>9.759167491054202E-2</v>
      </c>
      <c r="Z2096" s="52">
        <v>5651.020523266222</v>
      </c>
      <c r="AA2096" s="52">
        <v>0</v>
      </c>
      <c r="AB2096" s="138">
        <f t="shared" si="1124"/>
        <v>0</v>
      </c>
      <c r="AC2096" s="52">
        <v>5463.2369046929234</v>
      </c>
      <c r="AD2096" s="138">
        <f t="shared" si="1110"/>
        <v>0</v>
      </c>
      <c r="AE2096" s="138">
        <f t="shared" si="1111"/>
        <v>391</v>
      </c>
      <c r="AF2096" s="138">
        <f t="shared" si="1112"/>
        <v>0</v>
      </c>
      <c r="AG2096" s="138">
        <f t="shared" si="1113"/>
        <v>0</v>
      </c>
      <c r="AH2096" s="29"/>
      <c r="AI2096" s="29"/>
      <c r="AJ2096" s="15"/>
      <c r="AK2096" s="51">
        <f t="shared" ca="1" si="1114"/>
        <v>320760.52754187566</v>
      </c>
      <c r="AL2096" s="15">
        <f t="shared" ca="1" si="1115"/>
        <v>353651.56754187564</v>
      </c>
      <c r="AM2096" s="49">
        <f t="shared" ca="1" si="1116"/>
        <v>1714.8995721317967</v>
      </c>
      <c r="AN2096" s="49">
        <f t="shared" ca="1" si="1117"/>
        <v>434.94155084399097</v>
      </c>
      <c r="AO2096" s="15"/>
      <c r="AP2096" s="49">
        <f t="shared" ca="1" si="1118"/>
        <v>3179.0816153830351</v>
      </c>
      <c r="AQ2096" s="15">
        <f t="shared" si="1125"/>
        <v>5463.2369046929234</v>
      </c>
      <c r="AR2096" s="15">
        <f t="shared" si="1126"/>
        <v>0</v>
      </c>
      <c r="AS2096" s="15"/>
      <c r="AT2096" s="15"/>
      <c r="AU2096" s="51">
        <f t="shared" si="1119"/>
        <v>0</v>
      </c>
      <c r="AV2096" s="51">
        <f t="shared" ca="1" si="1120"/>
        <v>3842.1930075598866</v>
      </c>
      <c r="AW2096" s="51">
        <f t="shared" ca="1" si="1127"/>
        <v>0</v>
      </c>
      <c r="AX2096" s="15">
        <f t="shared" ca="1" si="1128"/>
        <v>1558.0377182499979</v>
      </c>
      <c r="AY2096" s="51">
        <f t="shared" ca="1" si="1129"/>
        <v>-71.80037905676032</v>
      </c>
      <c r="AZ2096" s="52">
        <f t="shared" ca="1" si="1121"/>
        <v>0</v>
      </c>
      <c r="BA2096" s="52">
        <f t="shared" ca="1" si="1122"/>
        <v>0</v>
      </c>
      <c r="BB2096" s="52">
        <f t="shared" si="1130"/>
        <v>0</v>
      </c>
      <c r="BC2096" s="39">
        <f t="shared" si="1131"/>
        <v>0</v>
      </c>
      <c r="BD2096" s="51">
        <f t="shared" ca="1" si="1132"/>
        <v>0</v>
      </c>
      <c r="BE2096" s="15">
        <f t="shared" ca="1" si="1133"/>
        <v>6949.4742438861613</v>
      </c>
      <c r="BF2096" s="39">
        <v>-3922.6612800995513</v>
      </c>
      <c r="BG2096" s="15">
        <f t="shared" ca="1" si="1134"/>
        <v>358828.2216286381</v>
      </c>
      <c r="BH2096" s="15"/>
      <c r="BI2096" s="15"/>
    </row>
    <row r="2097" spans="1:61" ht="11.25" x14ac:dyDescent="0.2">
      <c r="A2097" s="20">
        <v>80403</v>
      </c>
      <c r="B2097" s="20"/>
      <c r="C2097" s="20">
        <v>1</v>
      </c>
      <c r="D2097" s="20">
        <f t="shared" si="1136"/>
        <v>8</v>
      </c>
      <c r="E2097" s="47">
        <f t="shared" si="1105"/>
        <v>1</v>
      </c>
      <c r="F2097" s="47">
        <f t="shared" si="1106"/>
        <v>81</v>
      </c>
      <c r="G2097" s="21" t="s">
        <v>2175</v>
      </c>
      <c r="H2097" s="29">
        <v>144</v>
      </c>
      <c r="I2097" s="48"/>
      <c r="J2097" s="29">
        <f t="shared" si="1123"/>
        <v>232.11940298507463</v>
      </c>
      <c r="K2097" s="125">
        <v>4515.3500000000004</v>
      </c>
      <c r="L2097" s="125">
        <v>5140.3500000000004</v>
      </c>
      <c r="M2097" s="125">
        <v>0</v>
      </c>
      <c r="N2097" s="126">
        <f t="shared" si="1107"/>
        <v>5255.7885000000006</v>
      </c>
      <c r="O2097" s="126">
        <f t="shared" ca="1" si="1108"/>
        <v>44053.448355605338</v>
      </c>
      <c r="P2097" s="126">
        <f t="shared" ca="1" si="1109"/>
        <v>11639</v>
      </c>
      <c r="Q2097" s="49">
        <f t="shared" si="1137"/>
        <v>1</v>
      </c>
      <c r="R2097" s="49">
        <f t="shared" si="1138"/>
        <v>0</v>
      </c>
      <c r="S2097" s="49">
        <f ca="1">OFFSET(V!$B$7,D2097,Q2097)*H2097</f>
        <v>639.36</v>
      </c>
      <c r="T2097" s="49">
        <f ca="1">IF(R2097&gt;0,OFFSET(V!$I$7,D2097,R2097)*IF(R2097=1,H2097-9300,IF(R2097=2,H2097-18000,IF(R2097=3,H2097-45000,0))),0)</f>
        <v>0</v>
      </c>
      <c r="U2097" s="49">
        <f>IF(AND(I2097=1,H2097&gt;20000,H2097&lt;=45000),H2097*V!$G$7,0)+IF(AND(I2097=1,H2097&gt;45000,H2097&lt;=50000),V!$G$7/5000*(50000-H2097)*H2097,0)</f>
        <v>0</v>
      </c>
      <c r="V2097" s="50">
        <f t="shared" ca="1" si="1135"/>
        <v>639.36</v>
      </c>
      <c r="W2097" s="51">
        <v>0</v>
      </c>
      <c r="X2097" s="51">
        <v>0</v>
      </c>
      <c r="Y2097" s="52">
        <v>4.8092889322233753E-2</v>
      </c>
      <c r="Z2097" s="52">
        <v>6711.1757484357813</v>
      </c>
      <c r="AA2097" s="52">
        <v>2434</v>
      </c>
      <c r="AB2097" s="138">
        <f t="shared" si="1124"/>
        <v>1434</v>
      </c>
      <c r="AC2097" s="52">
        <v>6488.163132973853</v>
      </c>
      <c r="AD2097" s="138">
        <f t="shared" si="1110"/>
        <v>0</v>
      </c>
      <c r="AE2097" s="138">
        <f t="shared" si="1111"/>
        <v>144</v>
      </c>
      <c r="AF2097" s="138">
        <f t="shared" si="1112"/>
        <v>0</v>
      </c>
      <c r="AG2097" s="138">
        <f t="shared" si="1113"/>
        <v>0</v>
      </c>
      <c r="AH2097" s="29"/>
      <c r="AI2097" s="29"/>
      <c r="AJ2097" s="15"/>
      <c r="AK2097" s="51">
        <f t="shared" ca="1" si="1114"/>
        <v>118131.75438882379</v>
      </c>
      <c r="AL2097" s="15">
        <f t="shared" ca="1" si="1115"/>
        <v>130410.11438882379</v>
      </c>
      <c r="AM2097" s="49">
        <f t="shared" ca="1" si="1116"/>
        <v>631.57426697437018</v>
      </c>
      <c r="AN2097" s="49">
        <f t="shared" ca="1" si="1117"/>
        <v>214.33791238397126</v>
      </c>
      <c r="AO2097" s="15"/>
      <c r="AP2097" s="49">
        <f t="shared" ca="1" si="1118"/>
        <v>3775.4907014786563</v>
      </c>
      <c r="AQ2097" s="15">
        <f t="shared" si="1125"/>
        <v>6488.163132973853</v>
      </c>
      <c r="AR2097" s="15">
        <f t="shared" si="1126"/>
        <v>0</v>
      </c>
      <c r="AS2097" s="15"/>
      <c r="AT2097" s="15"/>
      <c r="AU2097" s="51">
        <f t="shared" si="1119"/>
        <v>717</v>
      </c>
      <c r="AV2097" s="51">
        <f t="shared" ca="1" si="1120"/>
        <v>1415.0276038072216</v>
      </c>
      <c r="AW2097" s="51">
        <f t="shared" ca="1" si="1127"/>
        <v>0</v>
      </c>
      <c r="AX2097" s="15">
        <f t="shared" ca="1" si="1128"/>
        <v>0</v>
      </c>
      <c r="AY2097" s="51">
        <f t="shared" ca="1" si="1129"/>
        <v>0</v>
      </c>
      <c r="AZ2097" s="52">
        <f t="shared" ca="1" si="1121"/>
        <v>0</v>
      </c>
      <c r="BA2097" s="52">
        <f t="shared" ca="1" si="1122"/>
        <v>0</v>
      </c>
      <c r="BB2097" s="52">
        <f t="shared" si="1130"/>
        <v>0</v>
      </c>
      <c r="BC2097" s="39">
        <f t="shared" si="1131"/>
        <v>0</v>
      </c>
      <c r="BD2097" s="51">
        <f t="shared" ca="1" si="1132"/>
        <v>0</v>
      </c>
      <c r="BE2097" s="15">
        <f t="shared" ca="1" si="1133"/>
        <v>5907.5183052858783</v>
      </c>
      <c r="BF2097" s="39">
        <v>-1617.7972552467622</v>
      </c>
      <c r="BG2097" s="15">
        <f t="shared" ca="1" si="1134"/>
        <v>135545.74761822127</v>
      </c>
      <c r="BH2097" s="15"/>
      <c r="BI2097" s="15"/>
    </row>
    <row r="2098" spans="1:61" ht="11.25" x14ac:dyDescent="0.2">
      <c r="A2098" s="20">
        <v>80404</v>
      </c>
      <c r="B2098" s="20"/>
      <c r="C2098" s="20">
        <v>1</v>
      </c>
      <c r="D2098" s="20">
        <f t="shared" si="1136"/>
        <v>8</v>
      </c>
      <c r="E2098" s="47">
        <f t="shared" si="1105"/>
        <v>7</v>
      </c>
      <c r="F2098" s="47">
        <f t="shared" si="1106"/>
        <v>87</v>
      </c>
      <c r="G2098" s="21" t="s">
        <v>2176</v>
      </c>
      <c r="H2098" s="29">
        <v>31379</v>
      </c>
      <c r="I2098" s="48"/>
      <c r="J2098" s="29">
        <f t="shared" si="1123"/>
        <v>62758</v>
      </c>
      <c r="K2098" s="125">
        <v>2266428.65</v>
      </c>
      <c r="L2098" s="125">
        <v>7512523.6100000003</v>
      </c>
      <c r="M2098" s="125">
        <v>0</v>
      </c>
      <c r="N2098" s="126">
        <f t="shared" si="1107"/>
        <v>4561712.8359000003</v>
      </c>
      <c r="O2098" s="126">
        <f t="shared" ca="1" si="1108"/>
        <v>11910707.490828983</v>
      </c>
      <c r="P2098" s="126">
        <f t="shared" ca="1" si="1109"/>
        <v>2204698</v>
      </c>
      <c r="Q2098" s="49">
        <f t="shared" si="1137"/>
        <v>3</v>
      </c>
      <c r="R2098" s="49">
        <f t="shared" si="1138"/>
        <v>0</v>
      </c>
      <c r="S2098" s="49">
        <f ca="1">OFFSET(V!$B$7,D2098,Q2098)*H2098</f>
        <v>2909460.88</v>
      </c>
      <c r="T2098" s="49">
        <f ca="1">IF(R2098&gt;0,OFFSET(V!$I$7,D2098,R2098)*IF(R2098=1,H2098-9300,IF(R2098=2,H2098-18000,IF(R2098=3,H2098-45000,0))),0)</f>
        <v>0</v>
      </c>
      <c r="U2098" s="49">
        <f>IF(AND(I2098=1,H2098&gt;20000,H2098&lt;=45000),H2098*V!$G$7,0)+IF(AND(I2098=1,H2098&gt;45000,H2098&lt;=50000),V!$G$7/5000*(50000-H2098)*H2098,0)</f>
        <v>0</v>
      </c>
      <c r="V2098" s="50">
        <f t="shared" ca="1" si="1135"/>
        <v>2909460.88</v>
      </c>
      <c r="W2098" s="51">
        <v>295796.38</v>
      </c>
      <c r="X2098" s="51">
        <v>0</v>
      </c>
      <c r="Y2098" s="52">
        <v>7.5176960821447913</v>
      </c>
      <c r="Z2098" s="52">
        <v>1685278.2377136576</v>
      </c>
      <c r="AA2098" s="52">
        <v>259390</v>
      </c>
      <c r="AB2098" s="138">
        <f t="shared" si="1124"/>
        <v>258390</v>
      </c>
      <c r="AC2098" s="52">
        <v>1629276.3802654762</v>
      </c>
      <c r="AD2098" s="138">
        <f t="shared" si="1110"/>
        <v>1</v>
      </c>
      <c r="AE2098" s="138">
        <f t="shared" si="1111"/>
        <v>0</v>
      </c>
      <c r="AF2098" s="138">
        <f t="shared" si="1112"/>
        <v>31379</v>
      </c>
      <c r="AG2098" s="138">
        <f t="shared" si="1113"/>
        <v>62758</v>
      </c>
      <c r="AH2098" s="29"/>
      <c r="AI2098" s="29"/>
      <c r="AJ2098" s="15"/>
      <c r="AK2098" s="51">
        <f t="shared" ca="1" si="1114"/>
        <v>31939219.843722016</v>
      </c>
      <c r="AL2098" s="15">
        <f t="shared" ca="1" si="1115"/>
        <v>37349175.103722021</v>
      </c>
      <c r="AM2098" s="49">
        <f t="shared" ca="1" si="1116"/>
        <v>137626.17307908862</v>
      </c>
      <c r="AN2098" s="49">
        <f t="shared" ca="1" si="1117"/>
        <v>33504.480743250831</v>
      </c>
      <c r="AO2098" s="15"/>
      <c r="AP2098" s="49">
        <f t="shared" ca="1" si="1118"/>
        <v>948083.10114293464</v>
      </c>
      <c r="AQ2098" s="15">
        <f t="shared" si="1125"/>
        <v>0</v>
      </c>
      <c r="AR2098" s="15">
        <f t="shared" si="1126"/>
        <v>1629276.3802654762</v>
      </c>
      <c r="AS2098" s="15"/>
      <c r="AT2098" s="15"/>
      <c r="AU2098" s="51">
        <f t="shared" si="1119"/>
        <v>0</v>
      </c>
      <c r="AV2098" s="51">
        <f t="shared" ca="1" si="1120"/>
        <v>0</v>
      </c>
      <c r="AW2098" s="51">
        <f t="shared" si="1127"/>
        <v>0</v>
      </c>
      <c r="AX2098" s="15">
        <f t="shared" si="1128"/>
        <v>0</v>
      </c>
      <c r="AY2098" s="51">
        <f t="shared" ca="1" si="1129"/>
        <v>0</v>
      </c>
      <c r="AZ2098" s="52">
        <f t="shared" ca="1" si="1121"/>
        <v>429662.48527663283</v>
      </c>
      <c r="BA2098" s="52">
        <f t="shared" ca="1" si="1122"/>
        <v>447608.45313532383</v>
      </c>
      <c r="BB2098" s="52">
        <f t="shared" ca="1" si="1130"/>
        <v>0</v>
      </c>
      <c r="BC2098" s="39">
        <f t="shared" ca="1" si="1131"/>
        <v>196077.65928941499</v>
      </c>
      <c r="BD2098" s="51">
        <f t="shared" ca="1" si="1132"/>
        <v>0</v>
      </c>
      <c r="BE2098" s="15">
        <f t="shared" ca="1" si="1133"/>
        <v>1825354.0395548912</v>
      </c>
      <c r="BF2098" s="39">
        <v>-470124.07911583438</v>
      </c>
      <c r="BG2098" s="15">
        <f t="shared" ca="1" si="1134"/>
        <v>38875535.717983417</v>
      </c>
      <c r="BH2098" s="15"/>
      <c r="BI2098" s="15"/>
    </row>
    <row r="2099" spans="1:61" ht="11.25" x14ac:dyDescent="0.2">
      <c r="A2099" s="20">
        <v>80405</v>
      </c>
      <c r="B2099" s="20"/>
      <c r="C2099" s="20">
        <v>1</v>
      </c>
      <c r="D2099" s="20">
        <f t="shared" si="1136"/>
        <v>8</v>
      </c>
      <c r="E2099" s="47">
        <f t="shared" si="1105"/>
        <v>5</v>
      </c>
      <c r="F2099" s="47">
        <f t="shared" si="1106"/>
        <v>85</v>
      </c>
      <c r="G2099" s="21" t="s">
        <v>2177</v>
      </c>
      <c r="H2099" s="29">
        <v>6269</v>
      </c>
      <c r="I2099" s="48"/>
      <c r="J2099" s="29">
        <f t="shared" si="1123"/>
        <v>10105.253731343284</v>
      </c>
      <c r="K2099" s="125">
        <v>379153.1</v>
      </c>
      <c r="L2099" s="125">
        <v>1675957.49</v>
      </c>
      <c r="M2099" s="125">
        <v>0</v>
      </c>
      <c r="N2099" s="126">
        <f t="shared" si="1107"/>
        <v>926613.6531</v>
      </c>
      <c r="O2099" s="126">
        <f t="shared" ca="1" si="1108"/>
        <v>1917854.6370922907</v>
      </c>
      <c r="P2099" s="126">
        <f t="shared" ca="1" si="1109"/>
        <v>297372</v>
      </c>
      <c r="Q2099" s="49">
        <f t="shared" si="1137"/>
        <v>1</v>
      </c>
      <c r="R2099" s="49">
        <f t="shared" si="1138"/>
        <v>0</v>
      </c>
      <c r="S2099" s="49">
        <f ca="1">OFFSET(V!$B$7,D2099,Q2099)*H2099</f>
        <v>27834.360000000004</v>
      </c>
      <c r="T2099" s="49">
        <f ca="1">IF(R2099&gt;0,OFFSET(V!$I$7,D2099,R2099)*IF(R2099=1,H2099-9300,IF(R2099=2,H2099-18000,IF(R2099=3,H2099-45000,0))),0)</f>
        <v>0</v>
      </c>
      <c r="U2099" s="49">
        <f>IF(AND(I2099=1,H2099&gt;20000,H2099&lt;=45000),H2099*V!$G$7,0)+IF(AND(I2099=1,H2099&gt;45000,H2099&lt;=50000),V!$G$7/5000*(50000-H2099)*H2099,0)</f>
        <v>0</v>
      </c>
      <c r="V2099" s="50">
        <f t="shared" ca="1" si="1135"/>
        <v>27834.360000000004</v>
      </c>
      <c r="W2099" s="51">
        <v>39210.339999999997</v>
      </c>
      <c r="X2099" s="51">
        <v>0</v>
      </c>
      <c r="Y2099" s="52">
        <v>2.3786378972284217</v>
      </c>
      <c r="Z2099" s="52">
        <v>177199.38989632772</v>
      </c>
      <c r="AA2099" s="52">
        <v>5319</v>
      </c>
      <c r="AB2099" s="138">
        <f t="shared" si="1124"/>
        <v>4319</v>
      </c>
      <c r="AC2099" s="52">
        <v>171311.04769216941</v>
      </c>
      <c r="AD2099" s="138">
        <f t="shared" si="1110"/>
        <v>0</v>
      </c>
      <c r="AE2099" s="138">
        <f t="shared" si="1111"/>
        <v>6269</v>
      </c>
      <c r="AF2099" s="138">
        <f t="shared" si="1112"/>
        <v>0</v>
      </c>
      <c r="AG2099" s="138">
        <f t="shared" si="1113"/>
        <v>0</v>
      </c>
      <c r="AH2099" s="29"/>
      <c r="AI2099" s="29"/>
      <c r="AJ2099" s="15"/>
      <c r="AK2099" s="51">
        <f t="shared" ca="1" si="1114"/>
        <v>5142833.1129412241</v>
      </c>
      <c r="AL2099" s="15">
        <f t="shared" ca="1" si="1115"/>
        <v>5507249.8129412243</v>
      </c>
      <c r="AM2099" s="49">
        <f t="shared" ca="1" si="1116"/>
        <v>27495.410275432823</v>
      </c>
      <c r="AN2099" s="49">
        <f t="shared" ca="1" si="1117"/>
        <v>10600.990882318216</v>
      </c>
      <c r="AO2099" s="15"/>
      <c r="AP2099" s="49">
        <f t="shared" ca="1" si="1118"/>
        <v>99686.653119940718</v>
      </c>
      <c r="AQ2099" s="15">
        <f t="shared" si="1125"/>
        <v>171311.04769216941</v>
      </c>
      <c r="AR2099" s="15">
        <f t="shared" si="1126"/>
        <v>0</v>
      </c>
      <c r="AS2099" s="15"/>
      <c r="AT2099" s="15"/>
      <c r="AU2099" s="51">
        <f t="shared" si="1119"/>
        <v>2159.5</v>
      </c>
      <c r="AV2099" s="51">
        <f t="shared" ca="1" si="1120"/>
        <v>61602.833668524116</v>
      </c>
      <c r="AW2099" s="51">
        <f t="shared" ca="1" si="1127"/>
        <v>0</v>
      </c>
      <c r="AX2099" s="15">
        <f t="shared" ca="1" si="1128"/>
        <v>0</v>
      </c>
      <c r="AY2099" s="51">
        <f t="shared" ca="1" si="1129"/>
        <v>0</v>
      </c>
      <c r="AZ2099" s="52">
        <f t="shared" ca="1" si="1121"/>
        <v>0</v>
      </c>
      <c r="BA2099" s="52">
        <f t="shared" ca="1" si="1122"/>
        <v>0</v>
      </c>
      <c r="BB2099" s="52">
        <f t="shared" si="1130"/>
        <v>0</v>
      </c>
      <c r="BC2099" s="39">
        <f t="shared" si="1131"/>
        <v>0</v>
      </c>
      <c r="BD2099" s="51">
        <f t="shared" ca="1" si="1132"/>
        <v>0</v>
      </c>
      <c r="BE2099" s="15">
        <f t="shared" ca="1" si="1133"/>
        <v>163448.98678846483</v>
      </c>
      <c r="BF2099" s="39">
        <v>-85690.04005337572</v>
      </c>
      <c r="BG2099" s="15">
        <f t="shared" ca="1" si="1134"/>
        <v>5623105.1608340647</v>
      </c>
      <c r="BH2099" s="15"/>
      <c r="BI2099" s="15"/>
    </row>
    <row r="2100" spans="1:61" ht="11.25" x14ac:dyDescent="0.2">
      <c r="A2100" s="20">
        <v>80406</v>
      </c>
      <c r="B2100" s="20"/>
      <c r="C2100" s="20">
        <v>1</v>
      </c>
      <c r="D2100" s="20">
        <f t="shared" si="1136"/>
        <v>8</v>
      </c>
      <c r="E2100" s="47">
        <f t="shared" si="1105"/>
        <v>2</v>
      </c>
      <c r="F2100" s="47">
        <f t="shared" si="1106"/>
        <v>82</v>
      </c>
      <c r="G2100" s="21" t="s">
        <v>2178</v>
      </c>
      <c r="H2100" s="29">
        <v>664</v>
      </c>
      <c r="I2100" s="48"/>
      <c r="J2100" s="29">
        <f t="shared" si="1123"/>
        <v>1070.3283582089553</v>
      </c>
      <c r="K2100" s="125">
        <v>24559.05</v>
      </c>
      <c r="L2100" s="125">
        <v>7915.31</v>
      </c>
      <c r="M2100" s="125">
        <v>0</v>
      </c>
      <c r="N2100" s="126">
        <f t="shared" si="1107"/>
        <v>20769.4869</v>
      </c>
      <c r="O2100" s="126">
        <f t="shared" ca="1" si="1108"/>
        <v>203135.34519529127</v>
      </c>
      <c r="P2100" s="126">
        <f t="shared" ca="1" si="1109"/>
        <v>54710</v>
      </c>
      <c r="Q2100" s="49">
        <f t="shared" si="1137"/>
        <v>1</v>
      </c>
      <c r="R2100" s="49">
        <f t="shared" si="1138"/>
        <v>0</v>
      </c>
      <c r="S2100" s="49">
        <f ca="1">OFFSET(V!$B$7,D2100,Q2100)*H2100</f>
        <v>2948.1600000000003</v>
      </c>
      <c r="T2100" s="49">
        <f ca="1">IF(R2100&gt;0,OFFSET(V!$I$7,D2100,R2100)*IF(R2100=1,H2100-9300,IF(R2100=2,H2100-18000,IF(R2100=3,H2100-45000,0))),0)</f>
        <v>0</v>
      </c>
      <c r="U2100" s="49">
        <f>IF(AND(I2100=1,H2100&gt;20000,H2100&lt;=45000),H2100*V!$G$7,0)+IF(AND(I2100=1,H2100&gt;45000,H2100&lt;=50000),V!$G$7/5000*(50000-H2100)*H2100,0)</f>
        <v>0</v>
      </c>
      <c r="V2100" s="50">
        <f t="shared" ca="1" si="1135"/>
        <v>2948.1600000000003</v>
      </c>
      <c r="W2100" s="51">
        <v>0</v>
      </c>
      <c r="X2100" s="51">
        <v>0</v>
      </c>
      <c r="Y2100" s="52">
        <v>0.16649715648333105</v>
      </c>
      <c r="Z2100" s="52">
        <v>19837.335738973463</v>
      </c>
      <c r="AA2100" s="52">
        <v>0</v>
      </c>
      <c r="AB2100" s="138">
        <f t="shared" si="1124"/>
        <v>0</v>
      </c>
      <c r="AC2100" s="52">
        <v>19178.140347171066</v>
      </c>
      <c r="AD2100" s="138">
        <f t="shared" si="1110"/>
        <v>0</v>
      </c>
      <c r="AE2100" s="138">
        <f t="shared" si="1111"/>
        <v>664</v>
      </c>
      <c r="AF2100" s="138">
        <f t="shared" si="1112"/>
        <v>0</v>
      </c>
      <c r="AG2100" s="138">
        <f t="shared" si="1113"/>
        <v>0</v>
      </c>
      <c r="AH2100" s="29"/>
      <c r="AI2100" s="29"/>
      <c r="AJ2100" s="15"/>
      <c r="AK2100" s="51">
        <f t="shared" ca="1" si="1114"/>
        <v>544718.6452373541</v>
      </c>
      <c r="AL2100" s="15">
        <f t="shared" ca="1" si="1115"/>
        <v>602376.80523735413</v>
      </c>
      <c r="AM2100" s="49">
        <f t="shared" ca="1" si="1116"/>
        <v>2912.2591199373733</v>
      </c>
      <c r="AN2100" s="49">
        <f t="shared" ca="1" si="1117"/>
        <v>742.03595253750575</v>
      </c>
      <c r="AO2100" s="15"/>
      <c r="AP2100" s="49">
        <f t="shared" ca="1" si="1118"/>
        <v>11159.844330117712</v>
      </c>
      <c r="AQ2100" s="15">
        <f t="shared" si="1125"/>
        <v>19178.140347171066</v>
      </c>
      <c r="AR2100" s="15">
        <f t="shared" si="1126"/>
        <v>0</v>
      </c>
      <c r="AS2100" s="15"/>
      <c r="AT2100" s="15"/>
      <c r="AU2100" s="51">
        <f t="shared" si="1119"/>
        <v>0</v>
      </c>
      <c r="AV2100" s="51">
        <f t="shared" ca="1" si="1120"/>
        <v>6524.8495064444105</v>
      </c>
      <c r="AW2100" s="51">
        <f t="shared" ca="1" si="1127"/>
        <v>0</v>
      </c>
      <c r="AX2100" s="15">
        <f t="shared" ca="1" si="1128"/>
        <v>0</v>
      </c>
      <c r="AY2100" s="51">
        <f t="shared" ca="1" si="1129"/>
        <v>0</v>
      </c>
      <c r="AZ2100" s="52">
        <f t="shared" ca="1" si="1121"/>
        <v>0</v>
      </c>
      <c r="BA2100" s="52">
        <f t="shared" ca="1" si="1122"/>
        <v>0</v>
      </c>
      <c r="BB2100" s="52">
        <f t="shared" si="1130"/>
        <v>0</v>
      </c>
      <c r="BC2100" s="39">
        <f t="shared" si="1131"/>
        <v>0</v>
      </c>
      <c r="BD2100" s="51">
        <f t="shared" ca="1" si="1132"/>
        <v>0</v>
      </c>
      <c r="BE2100" s="15">
        <f t="shared" ca="1" si="1133"/>
        <v>17684.693836562124</v>
      </c>
      <c r="BF2100" s="39">
        <v>-6936.555613024595</v>
      </c>
      <c r="BG2100" s="15">
        <f t="shared" ca="1" si="1134"/>
        <v>616779.23853336659</v>
      </c>
      <c r="BH2100" s="15"/>
      <c r="BI2100" s="15"/>
    </row>
    <row r="2101" spans="1:61" ht="11.25" x14ac:dyDescent="0.2">
      <c r="A2101" s="20">
        <v>80407</v>
      </c>
      <c r="B2101" s="20"/>
      <c r="C2101" s="20">
        <v>1</v>
      </c>
      <c r="D2101" s="20">
        <f t="shared" si="1136"/>
        <v>8</v>
      </c>
      <c r="E2101" s="47">
        <f t="shared" si="1105"/>
        <v>4</v>
      </c>
      <c r="F2101" s="47">
        <f t="shared" si="1106"/>
        <v>84</v>
      </c>
      <c r="G2101" s="21" t="s">
        <v>2179</v>
      </c>
      <c r="H2101" s="29">
        <v>3150</v>
      </c>
      <c r="I2101" s="48"/>
      <c r="J2101" s="29">
        <f t="shared" si="1123"/>
        <v>5077.6119402985078</v>
      </c>
      <c r="K2101" s="125">
        <v>168700</v>
      </c>
      <c r="L2101" s="125">
        <v>264185.12</v>
      </c>
      <c r="M2101" s="125">
        <v>40256</v>
      </c>
      <c r="N2101" s="126">
        <f t="shared" si="1107"/>
        <v>264752.19680000003</v>
      </c>
      <c r="O2101" s="126">
        <f t="shared" ca="1" si="1108"/>
        <v>963669.18277886673</v>
      </c>
      <c r="P2101" s="126">
        <f t="shared" ca="1" si="1109"/>
        <v>209675</v>
      </c>
      <c r="Q2101" s="49">
        <f t="shared" si="1137"/>
        <v>1</v>
      </c>
      <c r="R2101" s="49">
        <f t="shared" si="1138"/>
        <v>0</v>
      </c>
      <c r="S2101" s="49">
        <f ca="1">OFFSET(V!$B$7,D2101,Q2101)*H2101</f>
        <v>13986.000000000002</v>
      </c>
      <c r="T2101" s="49">
        <f ca="1">IF(R2101&gt;0,OFFSET(V!$I$7,D2101,R2101)*IF(R2101=1,H2101-9300,IF(R2101=2,H2101-18000,IF(R2101=3,H2101-45000,0))),0)</f>
        <v>0</v>
      </c>
      <c r="U2101" s="49">
        <f>IF(AND(I2101=1,H2101&gt;20000,H2101&lt;=45000),H2101*V!$G$7,0)+IF(AND(I2101=1,H2101&gt;45000,H2101&lt;=50000),V!$G$7/5000*(50000-H2101)*H2101,0)</f>
        <v>0</v>
      </c>
      <c r="V2101" s="50">
        <f t="shared" ca="1" si="1135"/>
        <v>13986.000000000002</v>
      </c>
      <c r="W2101" s="51">
        <v>18059.219999999998</v>
      </c>
      <c r="X2101" s="51">
        <v>0</v>
      </c>
      <c r="Y2101" s="52">
        <v>0.76358132058251582</v>
      </c>
      <c r="Z2101" s="52">
        <v>49971.989520781666</v>
      </c>
      <c r="AA2101" s="52">
        <v>0</v>
      </c>
      <c r="AB2101" s="138">
        <f t="shared" si="1124"/>
        <v>0</v>
      </c>
      <c r="AC2101" s="52">
        <v>48311.418482172958</v>
      </c>
      <c r="AD2101" s="138">
        <f t="shared" si="1110"/>
        <v>0</v>
      </c>
      <c r="AE2101" s="138">
        <f t="shared" si="1111"/>
        <v>3150</v>
      </c>
      <c r="AF2101" s="138">
        <f t="shared" si="1112"/>
        <v>0</v>
      </c>
      <c r="AG2101" s="138">
        <f t="shared" si="1113"/>
        <v>0</v>
      </c>
      <c r="AH2101" s="29"/>
      <c r="AI2101" s="29"/>
      <c r="AJ2101" s="15"/>
      <c r="AK2101" s="51">
        <f t="shared" ca="1" si="1114"/>
        <v>2584132.1272555203</v>
      </c>
      <c r="AL2101" s="15">
        <f t="shared" ca="1" si="1115"/>
        <v>2825852.3472555205</v>
      </c>
      <c r="AM2101" s="49">
        <f t="shared" ca="1" si="1116"/>
        <v>13815.687090064346</v>
      </c>
      <c r="AN2101" s="49">
        <f t="shared" ca="1" si="1117"/>
        <v>3403.0899057127117</v>
      </c>
      <c r="AO2101" s="15"/>
      <c r="AP2101" s="49">
        <f t="shared" ca="1" si="1118"/>
        <v>28112.627182215329</v>
      </c>
      <c r="AQ2101" s="15">
        <f t="shared" si="1125"/>
        <v>48311.418482172958</v>
      </c>
      <c r="AR2101" s="15">
        <f t="shared" si="1126"/>
        <v>0</v>
      </c>
      <c r="AS2101" s="15"/>
      <c r="AT2101" s="15"/>
      <c r="AU2101" s="51">
        <f t="shared" si="1119"/>
        <v>0</v>
      </c>
      <c r="AV2101" s="51">
        <f t="shared" ca="1" si="1120"/>
        <v>30953.728833282974</v>
      </c>
      <c r="AW2101" s="51">
        <f t="shared" ca="1" si="1127"/>
        <v>0</v>
      </c>
      <c r="AX2101" s="15">
        <f t="shared" ca="1" si="1128"/>
        <v>10754.937533325341</v>
      </c>
      <c r="AY2101" s="51">
        <f t="shared" ca="1" si="1129"/>
        <v>-495.62894567911366</v>
      </c>
      <c r="AZ2101" s="52">
        <f t="shared" ca="1" si="1121"/>
        <v>0</v>
      </c>
      <c r="BA2101" s="52">
        <f t="shared" ca="1" si="1122"/>
        <v>0</v>
      </c>
      <c r="BB2101" s="52">
        <f t="shared" si="1130"/>
        <v>0</v>
      </c>
      <c r="BC2101" s="39">
        <f t="shared" si="1131"/>
        <v>0</v>
      </c>
      <c r="BD2101" s="51">
        <f t="shared" ca="1" si="1132"/>
        <v>0</v>
      </c>
      <c r="BE2101" s="15">
        <f t="shared" ca="1" si="1133"/>
        <v>58570.727069819186</v>
      </c>
      <c r="BF2101" s="39">
        <v>-34746.918868498389</v>
      </c>
      <c r="BG2101" s="15">
        <f t="shared" ca="1" si="1134"/>
        <v>2866894.9324526186</v>
      </c>
      <c r="BH2101" s="15"/>
      <c r="BI2101" s="15"/>
    </row>
    <row r="2102" spans="1:61" ht="11.25" x14ac:dyDescent="0.2">
      <c r="A2102" s="20">
        <v>80408</v>
      </c>
      <c r="B2102" s="20"/>
      <c r="C2102" s="20">
        <v>1</v>
      </c>
      <c r="D2102" s="20">
        <f t="shared" si="1136"/>
        <v>8</v>
      </c>
      <c r="E2102" s="47">
        <f t="shared" si="1105"/>
        <v>6</v>
      </c>
      <c r="F2102" s="47">
        <f t="shared" si="1106"/>
        <v>86</v>
      </c>
      <c r="G2102" s="21" t="s">
        <v>2180</v>
      </c>
      <c r="H2102" s="29">
        <v>10989</v>
      </c>
      <c r="I2102" s="48"/>
      <c r="J2102" s="29">
        <f t="shared" si="1123"/>
        <v>18315</v>
      </c>
      <c r="K2102" s="125">
        <v>778354.95</v>
      </c>
      <c r="L2102" s="125">
        <v>3973714.68</v>
      </c>
      <c r="M2102" s="125">
        <v>0</v>
      </c>
      <c r="N2102" s="126">
        <f t="shared" si="1107"/>
        <v>2110164.2892</v>
      </c>
      <c r="O2102" s="126">
        <f t="shared" ca="1" si="1108"/>
        <v>3475964.9398408621</v>
      </c>
      <c r="P2102" s="126">
        <f t="shared" ca="1" si="1109"/>
        <v>409740</v>
      </c>
      <c r="Q2102" s="49">
        <f t="shared" si="1137"/>
        <v>2</v>
      </c>
      <c r="R2102" s="49">
        <f t="shared" si="1138"/>
        <v>0</v>
      </c>
      <c r="S2102" s="49">
        <f ca="1">OFFSET(V!$B$7,D2102,Q2102)*H2102</f>
        <v>948460.59</v>
      </c>
      <c r="T2102" s="49">
        <f ca="1">IF(R2102&gt;0,OFFSET(V!$I$7,D2102,R2102)*IF(R2102=1,H2102-9300,IF(R2102=2,H2102-18000,IF(R2102=3,H2102-45000,0))),0)</f>
        <v>0</v>
      </c>
      <c r="U2102" s="49">
        <f>IF(AND(I2102=1,H2102&gt;20000,H2102&lt;=45000),H2102*V!$G$7,0)+IF(AND(I2102=1,H2102&gt;45000,H2102&lt;=50000),V!$G$7/5000*(50000-H2102)*H2102,0)</f>
        <v>0</v>
      </c>
      <c r="V2102" s="50">
        <f t="shared" ca="1" si="1135"/>
        <v>948460.59</v>
      </c>
      <c r="W2102" s="51">
        <v>73188.75</v>
      </c>
      <c r="X2102" s="51">
        <v>0</v>
      </c>
      <c r="Y2102" s="52">
        <v>3.3083182285307733</v>
      </c>
      <c r="Z2102" s="52">
        <v>401703.87528776936</v>
      </c>
      <c r="AA2102" s="52">
        <v>36001</v>
      </c>
      <c r="AB2102" s="138">
        <f t="shared" si="1124"/>
        <v>35001</v>
      </c>
      <c r="AC2102" s="52">
        <v>388355.240826811</v>
      </c>
      <c r="AD2102" s="138">
        <f t="shared" si="1110"/>
        <v>1</v>
      </c>
      <c r="AE2102" s="138">
        <f t="shared" si="1111"/>
        <v>0</v>
      </c>
      <c r="AF2102" s="138">
        <f t="shared" si="1112"/>
        <v>10989</v>
      </c>
      <c r="AG2102" s="138">
        <f t="shared" si="1113"/>
        <v>18315</v>
      </c>
      <c r="AH2102" s="29"/>
      <c r="AI2102" s="29"/>
      <c r="AJ2102" s="15"/>
      <c r="AK2102" s="51">
        <f t="shared" ca="1" si="1114"/>
        <v>9320991.9283241779</v>
      </c>
      <c r="AL2102" s="15">
        <f t="shared" ca="1" si="1115"/>
        <v>10752381.268324178</v>
      </c>
      <c r="AM2102" s="49">
        <f t="shared" ca="1" si="1116"/>
        <v>48197.01124848162</v>
      </c>
      <c r="AN2102" s="49">
        <f t="shared" ca="1" si="1117"/>
        <v>14744.342305033893</v>
      </c>
      <c r="AO2102" s="15"/>
      <c r="AP2102" s="49">
        <f t="shared" ca="1" si="1118"/>
        <v>225985.62498536953</v>
      </c>
      <c r="AQ2102" s="15">
        <f t="shared" si="1125"/>
        <v>0</v>
      </c>
      <c r="AR2102" s="15">
        <f t="shared" si="1126"/>
        <v>388355.240826811</v>
      </c>
      <c r="AS2102" s="15"/>
      <c r="AT2102" s="15"/>
      <c r="AU2102" s="51">
        <f t="shared" si="1119"/>
        <v>0</v>
      </c>
      <c r="AV2102" s="51">
        <f t="shared" ca="1" si="1120"/>
        <v>0</v>
      </c>
      <c r="AW2102" s="51">
        <f t="shared" si="1127"/>
        <v>0</v>
      </c>
      <c r="AX2102" s="15">
        <f t="shared" si="1128"/>
        <v>0</v>
      </c>
      <c r="AY2102" s="51">
        <f t="shared" ca="1" si="1129"/>
        <v>0</v>
      </c>
      <c r="AZ2102" s="52">
        <f t="shared" ca="1" si="1121"/>
        <v>150468.81834044799</v>
      </c>
      <c r="BA2102" s="52">
        <f t="shared" ca="1" si="1122"/>
        <v>130627.94893357749</v>
      </c>
      <c r="BB2102" s="52">
        <f t="shared" ca="1" si="1130"/>
        <v>0</v>
      </c>
      <c r="BC2102" s="39">
        <f t="shared" ca="1" si="1131"/>
        <v>118727.15143258398</v>
      </c>
      <c r="BD2102" s="51">
        <f t="shared" ca="1" si="1132"/>
        <v>0</v>
      </c>
      <c r="BE2102" s="15">
        <f t="shared" ca="1" si="1133"/>
        <v>507082.39225939498</v>
      </c>
      <c r="BF2102" s="39">
        <v>-171089.4187408002</v>
      </c>
      <c r="BG2102" s="15">
        <f t="shared" ca="1" si="1134"/>
        <v>11151315.59539629</v>
      </c>
      <c r="BH2102" s="15"/>
      <c r="BI2102" s="15"/>
    </row>
    <row r="2103" spans="1:61" ht="11.25" x14ac:dyDescent="0.2">
      <c r="A2103" s="20">
        <v>80409</v>
      </c>
      <c r="B2103" s="20"/>
      <c r="C2103" s="20">
        <v>1</v>
      </c>
      <c r="D2103" s="20">
        <f t="shared" si="1136"/>
        <v>8</v>
      </c>
      <c r="E2103" s="47">
        <f t="shared" si="1105"/>
        <v>4</v>
      </c>
      <c r="F2103" s="47">
        <f t="shared" si="1106"/>
        <v>84</v>
      </c>
      <c r="G2103" s="21" t="s">
        <v>2181</v>
      </c>
      <c r="H2103" s="29">
        <v>3098</v>
      </c>
      <c r="I2103" s="48"/>
      <c r="J2103" s="29">
        <f t="shared" si="1123"/>
        <v>4993.7910447761196</v>
      </c>
      <c r="K2103" s="125">
        <v>269999.90000000002</v>
      </c>
      <c r="L2103" s="125">
        <v>1963584.18</v>
      </c>
      <c r="M2103" s="125">
        <v>0</v>
      </c>
      <c r="N2103" s="126">
        <f t="shared" si="1107"/>
        <v>960197.75820000004</v>
      </c>
      <c r="O2103" s="126">
        <f t="shared" ca="1" si="1108"/>
        <v>947760.99309489818</v>
      </c>
      <c r="P2103" s="126">
        <f t="shared" ca="1" si="1109"/>
        <v>0</v>
      </c>
      <c r="Q2103" s="49">
        <f t="shared" si="1137"/>
        <v>1</v>
      </c>
      <c r="R2103" s="49">
        <f t="shared" si="1138"/>
        <v>0</v>
      </c>
      <c r="S2103" s="49">
        <f ca="1">OFFSET(V!$B$7,D2103,Q2103)*H2103</f>
        <v>13755.12</v>
      </c>
      <c r="T2103" s="49">
        <f ca="1">IF(R2103&gt;0,OFFSET(V!$I$7,D2103,R2103)*IF(R2103=1,H2103-9300,IF(R2103=2,H2103-18000,IF(R2103=3,H2103-45000,0))),0)</f>
        <v>0</v>
      </c>
      <c r="U2103" s="49">
        <f>IF(AND(I2103=1,H2103&gt;20000,H2103&lt;=45000),H2103*V!$G$7,0)+IF(AND(I2103=1,H2103&gt;45000,H2103&lt;=50000),V!$G$7/5000*(50000-H2103)*H2103,0)</f>
        <v>0</v>
      </c>
      <c r="V2103" s="50">
        <f t="shared" ca="1" si="1135"/>
        <v>13755.12</v>
      </c>
      <c r="W2103" s="51">
        <v>17623.829999999998</v>
      </c>
      <c r="X2103" s="51">
        <v>0</v>
      </c>
      <c r="Y2103" s="52">
        <v>0.69327001735867544</v>
      </c>
      <c r="Z2103" s="52">
        <v>59916.641707372641</v>
      </c>
      <c r="AA2103" s="52">
        <v>6279</v>
      </c>
      <c r="AB2103" s="138">
        <f t="shared" si="1124"/>
        <v>5279</v>
      </c>
      <c r="AC2103" s="52">
        <v>57925.609513055446</v>
      </c>
      <c r="AD2103" s="138">
        <f t="shared" si="1110"/>
        <v>0</v>
      </c>
      <c r="AE2103" s="138">
        <f t="shared" si="1111"/>
        <v>3098</v>
      </c>
      <c r="AF2103" s="138">
        <f t="shared" si="1112"/>
        <v>0</v>
      </c>
      <c r="AG2103" s="138">
        <f t="shared" si="1113"/>
        <v>0</v>
      </c>
      <c r="AH2103" s="29"/>
      <c r="AI2103" s="29"/>
      <c r="AJ2103" s="15"/>
      <c r="AK2103" s="51">
        <f t="shared" ca="1" si="1114"/>
        <v>2541473.4381706673</v>
      </c>
      <c r="AL2103" s="15">
        <f t="shared" ca="1" si="1115"/>
        <v>2572852.3881706675</v>
      </c>
      <c r="AM2103" s="49">
        <f t="shared" ca="1" si="1116"/>
        <v>13587.618604768046</v>
      </c>
      <c r="AN2103" s="49">
        <f t="shared" ca="1" si="1117"/>
        <v>3089.730110483541</v>
      </c>
      <c r="AO2103" s="15"/>
      <c r="AP2103" s="49">
        <f t="shared" ca="1" si="1118"/>
        <v>33707.167284769595</v>
      </c>
      <c r="AQ2103" s="15">
        <f t="shared" si="1125"/>
        <v>57925.609513055446</v>
      </c>
      <c r="AR2103" s="15">
        <f t="shared" si="1126"/>
        <v>0</v>
      </c>
      <c r="AS2103" s="15"/>
      <c r="AT2103" s="15"/>
      <c r="AU2103" s="51">
        <f t="shared" si="1119"/>
        <v>2639.5</v>
      </c>
      <c r="AV2103" s="51">
        <f t="shared" ca="1" si="1120"/>
        <v>30442.746643019254</v>
      </c>
      <c r="AW2103" s="51">
        <f t="shared" ca="1" si="1127"/>
        <v>0</v>
      </c>
      <c r="AX2103" s="15">
        <f t="shared" ca="1" si="1128"/>
        <v>8863.8044147334003</v>
      </c>
      <c r="AY2103" s="51">
        <f t="shared" ca="1" si="1129"/>
        <v>-408.47824761115641</v>
      </c>
      <c r="AZ2103" s="52">
        <f t="shared" ca="1" si="1121"/>
        <v>0</v>
      </c>
      <c r="BA2103" s="52">
        <f t="shared" ca="1" si="1122"/>
        <v>0</v>
      </c>
      <c r="BB2103" s="52">
        <f t="shared" si="1130"/>
        <v>0</v>
      </c>
      <c r="BC2103" s="39">
        <f t="shared" si="1131"/>
        <v>0</v>
      </c>
      <c r="BD2103" s="51">
        <f t="shared" ca="1" si="1132"/>
        <v>0</v>
      </c>
      <c r="BE2103" s="15">
        <f t="shared" ca="1" si="1133"/>
        <v>66380.935680177688</v>
      </c>
      <c r="BF2103" s="39">
        <v>-57225.556071931875</v>
      </c>
      <c r="BG2103" s="15">
        <f t="shared" ca="1" si="1134"/>
        <v>2598685.1164941648</v>
      </c>
      <c r="BH2103" s="15"/>
      <c r="BI2103" s="15"/>
    </row>
    <row r="2104" spans="1:61" ht="11.25" x14ac:dyDescent="0.2">
      <c r="A2104" s="20">
        <v>80410</v>
      </c>
      <c r="B2104" s="20"/>
      <c r="C2104" s="20">
        <v>1</v>
      </c>
      <c r="D2104" s="20">
        <f t="shared" si="1136"/>
        <v>8</v>
      </c>
      <c r="E2104" s="47">
        <f t="shared" si="1105"/>
        <v>4</v>
      </c>
      <c r="F2104" s="47">
        <f t="shared" si="1106"/>
        <v>84</v>
      </c>
      <c r="G2104" s="21" t="s">
        <v>2182</v>
      </c>
      <c r="H2104" s="29">
        <v>4295</v>
      </c>
      <c r="I2104" s="48"/>
      <c r="J2104" s="29">
        <f t="shared" si="1123"/>
        <v>6923.2835820895525</v>
      </c>
      <c r="K2104" s="125">
        <v>238554.95</v>
      </c>
      <c r="L2104" s="125">
        <v>1039791.25</v>
      </c>
      <c r="M2104" s="125">
        <v>0</v>
      </c>
      <c r="N2104" s="126">
        <f t="shared" si="1107"/>
        <v>577278.15150000004</v>
      </c>
      <c r="O2104" s="126">
        <f t="shared" ca="1" si="1108"/>
        <v>1313955.2825508676</v>
      </c>
      <c r="P2104" s="126">
        <f t="shared" ca="1" si="1109"/>
        <v>221003</v>
      </c>
      <c r="Q2104" s="49">
        <f t="shared" si="1137"/>
        <v>1</v>
      </c>
      <c r="R2104" s="49">
        <f t="shared" si="1138"/>
        <v>0</v>
      </c>
      <c r="S2104" s="49">
        <f ca="1">OFFSET(V!$B$7,D2104,Q2104)*H2104</f>
        <v>19069.800000000003</v>
      </c>
      <c r="T2104" s="49">
        <f ca="1">IF(R2104&gt;0,OFFSET(V!$I$7,D2104,R2104)*IF(R2104=1,H2104-9300,IF(R2104=2,H2104-18000,IF(R2104=3,H2104-45000,0))),0)</f>
        <v>0</v>
      </c>
      <c r="U2104" s="49">
        <f>IF(AND(I2104=1,H2104&gt;20000,H2104&lt;=45000),H2104*V!$G$7,0)+IF(AND(I2104=1,H2104&gt;45000,H2104&lt;=50000),V!$G$7/5000*(50000-H2104)*H2104,0)</f>
        <v>0</v>
      </c>
      <c r="V2104" s="50">
        <f t="shared" ca="1" si="1135"/>
        <v>19069.800000000003</v>
      </c>
      <c r="W2104" s="51">
        <v>23959.07</v>
      </c>
      <c r="X2104" s="51">
        <v>0</v>
      </c>
      <c r="Y2104" s="52">
        <v>0.89182912492850319</v>
      </c>
      <c r="Z2104" s="52">
        <v>98394.103826673512</v>
      </c>
      <c r="AA2104" s="52">
        <v>0</v>
      </c>
      <c r="AB2104" s="138">
        <f t="shared" si="1124"/>
        <v>0</v>
      </c>
      <c r="AC2104" s="52">
        <v>95124.464159505893</v>
      </c>
      <c r="AD2104" s="138">
        <f t="shared" si="1110"/>
        <v>0</v>
      </c>
      <c r="AE2104" s="138">
        <f t="shared" si="1111"/>
        <v>4295</v>
      </c>
      <c r="AF2104" s="138">
        <f t="shared" si="1112"/>
        <v>0</v>
      </c>
      <c r="AG2104" s="138">
        <f t="shared" si="1113"/>
        <v>0</v>
      </c>
      <c r="AH2104" s="29"/>
      <c r="AI2104" s="29"/>
      <c r="AJ2104" s="15"/>
      <c r="AK2104" s="51">
        <f t="shared" ca="1" si="1114"/>
        <v>3523443.6465277649</v>
      </c>
      <c r="AL2104" s="15">
        <f t="shared" ca="1" si="1115"/>
        <v>3787475.5165277645</v>
      </c>
      <c r="AM2104" s="49">
        <f t="shared" ca="1" si="1116"/>
        <v>18837.5796989925</v>
      </c>
      <c r="AN2104" s="49">
        <f t="shared" ca="1" si="1117"/>
        <v>3974.6581154571577</v>
      </c>
      <c r="AO2104" s="15"/>
      <c r="AP2104" s="49">
        <f t="shared" ca="1" si="1118"/>
        <v>55353.344630337844</v>
      </c>
      <c r="AQ2104" s="15">
        <f t="shared" si="1125"/>
        <v>95124.464159505893</v>
      </c>
      <c r="AR2104" s="15">
        <f t="shared" si="1126"/>
        <v>0</v>
      </c>
      <c r="AS2104" s="15"/>
      <c r="AT2104" s="15"/>
      <c r="AU2104" s="51">
        <f t="shared" si="1119"/>
        <v>0</v>
      </c>
      <c r="AV2104" s="51">
        <f t="shared" ca="1" si="1120"/>
        <v>42205.163599666783</v>
      </c>
      <c r="AW2104" s="51">
        <f t="shared" ca="1" si="1127"/>
        <v>0</v>
      </c>
      <c r="AX2104" s="15">
        <f t="shared" ca="1" si="1128"/>
        <v>2434.0440704987413</v>
      </c>
      <c r="AY2104" s="51">
        <f t="shared" ca="1" si="1129"/>
        <v>-112.17012582915351</v>
      </c>
      <c r="AZ2104" s="52">
        <f t="shared" ca="1" si="1121"/>
        <v>0</v>
      </c>
      <c r="BA2104" s="52">
        <f t="shared" ca="1" si="1122"/>
        <v>0</v>
      </c>
      <c r="BB2104" s="52">
        <f t="shared" si="1130"/>
        <v>0</v>
      </c>
      <c r="BC2104" s="39">
        <f t="shared" si="1131"/>
        <v>0</v>
      </c>
      <c r="BD2104" s="51">
        <f t="shared" ca="1" si="1132"/>
        <v>0</v>
      </c>
      <c r="BE2104" s="15">
        <f t="shared" ca="1" si="1133"/>
        <v>97446.338104175476</v>
      </c>
      <c r="BF2104" s="39">
        <v>-56880.87425799849</v>
      </c>
      <c r="BG2104" s="15">
        <f t="shared" ca="1" si="1134"/>
        <v>3850853.2181883911</v>
      </c>
      <c r="BH2104" s="15"/>
      <c r="BI2104" s="15"/>
    </row>
    <row r="2105" spans="1:61" ht="11.25" x14ac:dyDescent="0.2">
      <c r="A2105" s="20">
        <v>80411</v>
      </c>
      <c r="B2105" s="20"/>
      <c r="C2105" s="20">
        <v>1</v>
      </c>
      <c r="D2105" s="20">
        <f t="shared" si="1136"/>
        <v>8</v>
      </c>
      <c r="E2105" s="47">
        <f t="shared" si="1105"/>
        <v>2</v>
      </c>
      <c r="F2105" s="47">
        <f t="shared" si="1106"/>
        <v>82</v>
      </c>
      <c r="G2105" s="21" t="s">
        <v>2183</v>
      </c>
      <c r="H2105" s="29">
        <v>679</v>
      </c>
      <c r="I2105" s="48"/>
      <c r="J2105" s="29">
        <f t="shared" si="1123"/>
        <v>1094.5074626865671</v>
      </c>
      <c r="K2105" s="125">
        <v>44593.7</v>
      </c>
      <c r="L2105" s="125">
        <v>46779.53</v>
      </c>
      <c r="M2105" s="125">
        <v>0</v>
      </c>
      <c r="N2105" s="126">
        <f t="shared" si="1107"/>
        <v>50351.4807</v>
      </c>
      <c r="O2105" s="126">
        <f t="shared" ca="1" si="1108"/>
        <v>207724.24606566681</v>
      </c>
      <c r="P2105" s="126">
        <f t="shared" ca="1" si="1109"/>
        <v>47212</v>
      </c>
      <c r="Q2105" s="49">
        <f t="shared" si="1137"/>
        <v>1</v>
      </c>
      <c r="R2105" s="49">
        <f t="shared" si="1138"/>
        <v>0</v>
      </c>
      <c r="S2105" s="49">
        <f ca="1">OFFSET(V!$B$7,D2105,Q2105)*H2105</f>
        <v>3014.76</v>
      </c>
      <c r="T2105" s="49">
        <f ca="1">IF(R2105&gt;0,OFFSET(V!$I$7,D2105,R2105)*IF(R2105=1,H2105-9300,IF(R2105=2,H2105-18000,IF(R2105=3,H2105-45000,0))),0)</f>
        <v>0</v>
      </c>
      <c r="U2105" s="49">
        <f>IF(AND(I2105=1,H2105&gt;20000,H2105&lt;=45000),H2105*V!$G$7,0)+IF(AND(I2105=1,H2105&gt;45000,H2105&lt;=50000),V!$G$7/5000*(50000-H2105)*H2105,0)</f>
        <v>0</v>
      </c>
      <c r="V2105" s="50">
        <f t="shared" ca="1" si="1135"/>
        <v>3014.76</v>
      </c>
      <c r="W2105" s="51">
        <v>0</v>
      </c>
      <c r="X2105" s="51">
        <v>0</v>
      </c>
      <c r="Y2105" s="52">
        <v>0.20502798135964709</v>
      </c>
      <c r="Z2105" s="52">
        <v>55779.536863366135</v>
      </c>
      <c r="AA2105" s="52">
        <v>16576</v>
      </c>
      <c r="AB2105" s="138">
        <f t="shared" si="1124"/>
        <v>15576</v>
      </c>
      <c r="AC2105" s="52">
        <v>53925.980814256007</v>
      </c>
      <c r="AD2105" s="138">
        <f t="shared" si="1110"/>
        <v>0</v>
      </c>
      <c r="AE2105" s="138">
        <f t="shared" si="1111"/>
        <v>679</v>
      </c>
      <c r="AF2105" s="138">
        <f t="shared" si="1112"/>
        <v>0</v>
      </c>
      <c r="AG2105" s="138">
        <f t="shared" si="1113"/>
        <v>0</v>
      </c>
      <c r="AH2105" s="29"/>
      <c r="AI2105" s="29"/>
      <c r="AJ2105" s="15"/>
      <c r="AK2105" s="51">
        <f t="shared" ca="1" si="1114"/>
        <v>557024.03631952323</v>
      </c>
      <c r="AL2105" s="15">
        <f t="shared" ca="1" si="1115"/>
        <v>607250.79631952324</v>
      </c>
      <c r="AM2105" s="49">
        <f t="shared" ca="1" si="1116"/>
        <v>2978.0481060805369</v>
      </c>
      <c r="AN2105" s="49">
        <f t="shared" ca="1" si="1117"/>
        <v>913.75814853798477</v>
      </c>
      <c r="AO2105" s="15"/>
      <c r="AP2105" s="49">
        <f t="shared" ca="1" si="1118"/>
        <v>31379.765730246239</v>
      </c>
      <c r="AQ2105" s="15">
        <f t="shared" si="1125"/>
        <v>53925.980814256007</v>
      </c>
      <c r="AR2105" s="15">
        <f t="shared" si="1126"/>
        <v>0</v>
      </c>
      <c r="AS2105" s="15"/>
      <c r="AT2105" s="15"/>
      <c r="AU2105" s="51">
        <f t="shared" si="1119"/>
        <v>7788</v>
      </c>
      <c r="AV2105" s="51">
        <f t="shared" ca="1" si="1120"/>
        <v>6672.2482151743297</v>
      </c>
      <c r="AW2105" s="51">
        <f t="shared" ca="1" si="1127"/>
        <v>2693.3687874098323</v>
      </c>
      <c r="AX2105" s="15">
        <f t="shared" ca="1" si="1128"/>
        <v>0</v>
      </c>
      <c r="AY2105" s="51">
        <f t="shared" ca="1" si="1129"/>
        <v>0</v>
      </c>
      <c r="AZ2105" s="52">
        <f t="shared" ca="1" si="1121"/>
        <v>0</v>
      </c>
      <c r="BA2105" s="52">
        <f t="shared" ca="1" si="1122"/>
        <v>0</v>
      </c>
      <c r="BB2105" s="52">
        <f t="shared" si="1130"/>
        <v>0</v>
      </c>
      <c r="BC2105" s="39">
        <f t="shared" si="1131"/>
        <v>0</v>
      </c>
      <c r="BD2105" s="51">
        <f t="shared" ca="1" si="1132"/>
        <v>0</v>
      </c>
      <c r="BE2105" s="15">
        <f t="shared" ca="1" si="1133"/>
        <v>48533.382732830403</v>
      </c>
      <c r="BF2105" s="39">
        <v>-8174.7011849355504</v>
      </c>
      <c r="BG2105" s="15">
        <f t="shared" ca="1" si="1134"/>
        <v>651501.28412203654</v>
      </c>
      <c r="BH2105" s="15"/>
      <c r="BI2105" s="15"/>
    </row>
    <row r="2106" spans="1:61" ht="11.25" x14ac:dyDescent="0.2">
      <c r="A2106" s="20">
        <v>80412</v>
      </c>
      <c r="B2106" s="20"/>
      <c r="C2106" s="20">
        <v>1</v>
      </c>
      <c r="D2106" s="20">
        <f t="shared" si="1136"/>
        <v>8</v>
      </c>
      <c r="E2106" s="47">
        <f t="shared" si="1105"/>
        <v>4</v>
      </c>
      <c r="F2106" s="47">
        <f t="shared" si="1106"/>
        <v>84</v>
      </c>
      <c r="G2106" s="21" t="s">
        <v>2184</v>
      </c>
      <c r="H2106" s="29">
        <v>3809</v>
      </c>
      <c r="I2106" s="48"/>
      <c r="J2106" s="29">
        <f t="shared" si="1123"/>
        <v>6139.8805970149251</v>
      </c>
      <c r="K2106" s="125">
        <v>211635.3</v>
      </c>
      <c r="L2106" s="125">
        <v>982664.06</v>
      </c>
      <c r="M2106" s="125">
        <v>0</v>
      </c>
      <c r="N2106" s="126">
        <f t="shared" si="1107"/>
        <v>535616.39939999999</v>
      </c>
      <c r="O2106" s="126">
        <f t="shared" ca="1" si="1108"/>
        <v>1165274.8943506994</v>
      </c>
      <c r="P2106" s="126">
        <f t="shared" ca="1" si="1109"/>
        <v>188898</v>
      </c>
      <c r="Q2106" s="49">
        <f t="shared" si="1137"/>
        <v>1</v>
      </c>
      <c r="R2106" s="49">
        <f t="shared" si="1138"/>
        <v>0</v>
      </c>
      <c r="S2106" s="49">
        <f ca="1">OFFSET(V!$B$7,D2106,Q2106)*H2106</f>
        <v>16911.960000000003</v>
      </c>
      <c r="T2106" s="49">
        <f ca="1">IF(R2106&gt;0,OFFSET(V!$I$7,D2106,R2106)*IF(R2106=1,H2106-9300,IF(R2106=2,H2106-18000,IF(R2106=3,H2106-45000,0))),0)</f>
        <v>0</v>
      </c>
      <c r="U2106" s="49">
        <f>IF(AND(I2106=1,H2106&gt;20000,H2106&lt;=45000),H2106*V!$G$7,0)+IF(AND(I2106=1,H2106&gt;45000,H2106&lt;=50000),V!$G$7/5000*(50000-H2106)*H2106,0)</f>
        <v>0</v>
      </c>
      <c r="V2106" s="50">
        <f t="shared" ca="1" si="1135"/>
        <v>16911.960000000003</v>
      </c>
      <c r="W2106" s="51">
        <v>19826.02</v>
      </c>
      <c r="X2106" s="51">
        <v>0</v>
      </c>
      <c r="Y2106" s="52">
        <v>0.94741925716119768</v>
      </c>
      <c r="Z2106" s="52">
        <v>59672.182648537084</v>
      </c>
      <c r="AA2106" s="52">
        <v>0</v>
      </c>
      <c r="AB2106" s="138">
        <f t="shared" si="1124"/>
        <v>0</v>
      </c>
      <c r="AC2106" s="52">
        <v>57689.273837681714</v>
      </c>
      <c r="AD2106" s="138">
        <f t="shared" si="1110"/>
        <v>0</v>
      </c>
      <c r="AE2106" s="138">
        <f t="shared" si="1111"/>
        <v>3809</v>
      </c>
      <c r="AF2106" s="138">
        <f t="shared" si="1112"/>
        <v>0</v>
      </c>
      <c r="AG2106" s="138">
        <f t="shared" si="1113"/>
        <v>0</v>
      </c>
      <c r="AH2106" s="29"/>
      <c r="AI2106" s="29"/>
      <c r="AJ2106" s="15"/>
      <c r="AK2106" s="51">
        <f t="shared" ca="1" si="1114"/>
        <v>3124748.9754654844</v>
      </c>
      <c r="AL2106" s="15">
        <f t="shared" ca="1" si="1115"/>
        <v>3350384.9554654844</v>
      </c>
      <c r="AM2106" s="49">
        <f t="shared" ca="1" si="1116"/>
        <v>16706.016547954001</v>
      </c>
      <c r="AN2106" s="49">
        <f t="shared" ca="1" si="1117"/>
        <v>4222.409353942141</v>
      </c>
      <c r="AO2106" s="15"/>
      <c r="AP2106" s="49">
        <f t="shared" ca="1" si="1118"/>
        <v>33569.642514427978</v>
      </c>
      <c r="AQ2106" s="15">
        <f t="shared" si="1125"/>
        <v>57689.273837681714</v>
      </c>
      <c r="AR2106" s="15">
        <f t="shared" si="1126"/>
        <v>0</v>
      </c>
      <c r="AS2106" s="15"/>
      <c r="AT2106" s="15"/>
      <c r="AU2106" s="51">
        <f t="shared" si="1119"/>
        <v>0</v>
      </c>
      <c r="AV2106" s="51">
        <f t="shared" ca="1" si="1120"/>
        <v>37429.445436817412</v>
      </c>
      <c r="AW2106" s="51">
        <f t="shared" ca="1" si="1127"/>
        <v>0</v>
      </c>
      <c r="AX2106" s="15">
        <f t="shared" ca="1" si="1128"/>
        <v>13309.814113563683</v>
      </c>
      <c r="AY2106" s="51">
        <f t="shared" ca="1" si="1129"/>
        <v>-613.36749896034951</v>
      </c>
      <c r="AZ2106" s="52">
        <f t="shared" ca="1" si="1121"/>
        <v>0</v>
      </c>
      <c r="BA2106" s="52">
        <f t="shared" ca="1" si="1122"/>
        <v>0</v>
      </c>
      <c r="BB2106" s="52">
        <f t="shared" si="1130"/>
        <v>0</v>
      </c>
      <c r="BC2106" s="39">
        <f t="shared" si="1131"/>
        <v>0</v>
      </c>
      <c r="BD2106" s="51">
        <f t="shared" ca="1" si="1132"/>
        <v>0</v>
      </c>
      <c r="BE2106" s="15">
        <f t="shared" ca="1" si="1133"/>
        <v>70385.720452285052</v>
      </c>
      <c r="BF2106" s="39">
        <v>-50080.05504459943</v>
      </c>
      <c r="BG2106" s="15">
        <f t="shared" ca="1" si="1134"/>
        <v>3391619.0467750663</v>
      </c>
      <c r="BH2106" s="15"/>
      <c r="BI2106" s="15"/>
    </row>
    <row r="2107" spans="1:61" ht="11.25" x14ac:dyDescent="0.2">
      <c r="A2107" s="20">
        <v>80413</v>
      </c>
      <c r="B2107" s="20"/>
      <c r="C2107" s="20">
        <v>1</v>
      </c>
      <c r="D2107" s="20">
        <f t="shared" si="1136"/>
        <v>8</v>
      </c>
      <c r="E2107" s="47">
        <f t="shared" si="1105"/>
        <v>3</v>
      </c>
      <c r="F2107" s="47">
        <f t="shared" si="1106"/>
        <v>83</v>
      </c>
      <c r="G2107" s="21" t="s">
        <v>2185</v>
      </c>
      <c r="H2107" s="29">
        <v>2081</v>
      </c>
      <c r="I2107" s="48"/>
      <c r="J2107" s="29">
        <f t="shared" si="1123"/>
        <v>3354.4477611940297</v>
      </c>
      <c r="K2107" s="125">
        <v>117202.35</v>
      </c>
      <c r="L2107" s="125">
        <v>401952.02</v>
      </c>
      <c r="M2107" s="125">
        <v>0</v>
      </c>
      <c r="N2107" s="126">
        <f t="shared" si="1107"/>
        <v>241146.97980000003</v>
      </c>
      <c r="O2107" s="126">
        <f t="shared" ca="1" si="1108"/>
        <v>636633.51408343541</v>
      </c>
      <c r="P2107" s="126">
        <f t="shared" ca="1" si="1109"/>
        <v>118646</v>
      </c>
      <c r="Q2107" s="49">
        <f t="shared" si="1137"/>
        <v>1</v>
      </c>
      <c r="R2107" s="49">
        <f t="shared" si="1138"/>
        <v>0</v>
      </c>
      <c r="S2107" s="49">
        <f ca="1">OFFSET(V!$B$7,D2107,Q2107)*H2107</f>
        <v>9239.6400000000012</v>
      </c>
      <c r="T2107" s="49">
        <f ca="1">IF(R2107&gt;0,OFFSET(V!$I$7,D2107,R2107)*IF(R2107=1,H2107-9300,IF(R2107=2,H2107-18000,IF(R2107=3,H2107-45000,0))),0)</f>
        <v>0</v>
      </c>
      <c r="U2107" s="49">
        <f>IF(AND(I2107=1,H2107&gt;20000,H2107&lt;=45000),H2107*V!$G$7,0)+IF(AND(I2107=1,H2107&gt;45000,H2107&lt;=50000),V!$G$7/5000*(50000-H2107)*H2107,0)</f>
        <v>0</v>
      </c>
      <c r="V2107" s="50">
        <f t="shared" ca="1" si="1135"/>
        <v>9239.6400000000012</v>
      </c>
      <c r="W2107" s="51">
        <v>0</v>
      </c>
      <c r="X2107" s="51">
        <v>0</v>
      </c>
      <c r="Y2107" s="52">
        <v>0.44718007056428116</v>
      </c>
      <c r="Z2107" s="52">
        <v>45626.629915674275</v>
      </c>
      <c r="AA2107" s="52">
        <v>0</v>
      </c>
      <c r="AB2107" s="138">
        <f t="shared" si="1124"/>
        <v>0</v>
      </c>
      <c r="AC2107" s="52">
        <v>44110.455335597209</v>
      </c>
      <c r="AD2107" s="138">
        <f t="shared" si="1110"/>
        <v>0</v>
      </c>
      <c r="AE2107" s="138">
        <f t="shared" si="1111"/>
        <v>2081</v>
      </c>
      <c r="AF2107" s="138">
        <f t="shared" si="1112"/>
        <v>0</v>
      </c>
      <c r="AG2107" s="138">
        <f t="shared" si="1113"/>
        <v>0</v>
      </c>
      <c r="AH2107" s="29"/>
      <c r="AI2107" s="29"/>
      <c r="AJ2107" s="15"/>
      <c r="AK2107" s="51">
        <f t="shared" ca="1" si="1114"/>
        <v>1707167.9227995991</v>
      </c>
      <c r="AL2107" s="15">
        <f t="shared" ca="1" si="1115"/>
        <v>1835053.562799599</v>
      </c>
      <c r="AM2107" s="49">
        <f t="shared" ca="1" si="1116"/>
        <v>9127.125344261558</v>
      </c>
      <c r="AN2107" s="49">
        <f t="shared" ca="1" si="1117"/>
        <v>1992.9691090560825</v>
      </c>
      <c r="AO2107" s="15"/>
      <c r="AP2107" s="49">
        <f t="shared" ca="1" si="1118"/>
        <v>25668.068225837567</v>
      </c>
      <c r="AQ2107" s="15">
        <f t="shared" si="1125"/>
        <v>44110.455335597209</v>
      </c>
      <c r="AR2107" s="15">
        <f t="shared" si="1126"/>
        <v>0</v>
      </c>
      <c r="AS2107" s="15"/>
      <c r="AT2107" s="15"/>
      <c r="AU2107" s="51">
        <f t="shared" si="1119"/>
        <v>0</v>
      </c>
      <c r="AV2107" s="51">
        <f t="shared" ca="1" si="1120"/>
        <v>20449.114191130753</v>
      </c>
      <c r="AW2107" s="51">
        <f t="shared" ca="1" si="1127"/>
        <v>0</v>
      </c>
      <c r="AX2107" s="15">
        <f t="shared" ca="1" si="1128"/>
        <v>2006.7270813711148</v>
      </c>
      <c r="AY2107" s="51">
        <f t="shared" ca="1" si="1129"/>
        <v>-92.477713099108129</v>
      </c>
      <c r="AZ2107" s="52">
        <f t="shared" ca="1" si="1121"/>
        <v>0</v>
      </c>
      <c r="BA2107" s="52">
        <f t="shared" ca="1" si="1122"/>
        <v>0</v>
      </c>
      <c r="BB2107" s="52">
        <f t="shared" si="1130"/>
        <v>0</v>
      </c>
      <c r="BC2107" s="39">
        <f t="shared" si="1131"/>
        <v>0</v>
      </c>
      <c r="BD2107" s="51">
        <f t="shared" ca="1" si="1132"/>
        <v>0</v>
      </c>
      <c r="BE2107" s="15">
        <f t="shared" ca="1" si="1133"/>
        <v>46024.704703869218</v>
      </c>
      <c r="BF2107" s="39">
        <v>-26007.300205979234</v>
      </c>
      <c r="BG2107" s="15">
        <f t="shared" ca="1" si="1134"/>
        <v>1866191.0617508066</v>
      </c>
      <c r="BH2107" s="15"/>
      <c r="BI2107" s="15"/>
    </row>
    <row r="2108" spans="1:61" ht="11.25" x14ac:dyDescent="0.2">
      <c r="A2108" s="20">
        <v>80414</v>
      </c>
      <c r="B2108" s="20"/>
      <c r="C2108" s="20">
        <v>1</v>
      </c>
      <c r="D2108" s="20">
        <f t="shared" si="1136"/>
        <v>8</v>
      </c>
      <c r="E2108" s="47">
        <f t="shared" si="1105"/>
        <v>6</v>
      </c>
      <c r="F2108" s="47">
        <f t="shared" si="1106"/>
        <v>86</v>
      </c>
      <c r="G2108" s="21" t="s">
        <v>2186</v>
      </c>
      <c r="H2108" s="29">
        <v>11738</v>
      </c>
      <c r="I2108" s="48"/>
      <c r="J2108" s="29">
        <f t="shared" si="1123"/>
        <v>19563.333333333332</v>
      </c>
      <c r="K2108" s="125">
        <v>873155.95</v>
      </c>
      <c r="L2108" s="125">
        <v>5482612.04</v>
      </c>
      <c r="M2108" s="125">
        <v>0</v>
      </c>
      <c r="N2108" s="126">
        <f t="shared" si="1107"/>
        <v>2766890.9796000002</v>
      </c>
      <c r="O2108" s="126">
        <f t="shared" ca="1" si="1108"/>
        <v>3712883.4710940062</v>
      </c>
      <c r="P2108" s="126">
        <f t="shared" ca="1" si="1109"/>
        <v>283798</v>
      </c>
      <c r="Q2108" s="49">
        <f t="shared" si="1137"/>
        <v>2</v>
      </c>
      <c r="R2108" s="49">
        <f t="shared" si="1138"/>
        <v>0</v>
      </c>
      <c r="S2108" s="49">
        <f ca="1">OFFSET(V!$B$7,D2108,Q2108)*H2108</f>
        <v>1013106.78</v>
      </c>
      <c r="T2108" s="49">
        <f ca="1">IF(R2108&gt;0,OFFSET(V!$I$7,D2108,R2108)*IF(R2108=1,H2108-9300,IF(R2108=2,H2108-18000,IF(R2108=3,H2108-45000,0))),0)</f>
        <v>0</v>
      </c>
      <c r="U2108" s="49">
        <f>IF(AND(I2108=1,H2108&gt;20000,H2108&lt;=45000),H2108*V!$G$7,0)+IF(AND(I2108=1,H2108&gt;45000,H2108&lt;=50000),V!$G$7/5000*(50000-H2108)*H2108,0)</f>
        <v>0</v>
      </c>
      <c r="V2108" s="50">
        <f t="shared" ca="1" si="1135"/>
        <v>1013106.78</v>
      </c>
      <c r="W2108" s="51">
        <v>80989.75</v>
      </c>
      <c r="X2108" s="51">
        <v>0</v>
      </c>
      <c r="Y2108" s="52">
        <v>3.6550801573644787</v>
      </c>
      <c r="Z2108" s="52">
        <v>494579.40265076252</v>
      </c>
      <c r="AA2108" s="52">
        <v>18684</v>
      </c>
      <c r="AB2108" s="138">
        <f t="shared" si="1124"/>
        <v>17684</v>
      </c>
      <c r="AC2108" s="52">
        <v>478144.51102026802</v>
      </c>
      <c r="AD2108" s="138">
        <f t="shared" si="1110"/>
        <v>1</v>
      </c>
      <c r="AE2108" s="138">
        <f t="shared" si="1111"/>
        <v>0</v>
      </c>
      <c r="AF2108" s="138">
        <f t="shared" si="1112"/>
        <v>11738</v>
      </c>
      <c r="AG2108" s="138">
        <f t="shared" si="1113"/>
        <v>19563.333333333332</v>
      </c>
      <c r="AH2108" s="29"/>
      <c r="AI2108" s="29"/>
      <c r="AJ2108" s="15"/>
      <c r="AK2108" s="51">
        <f t="shared" ca="1" si="1114"/>
        <v>9956302.0524769481</v>
      </c>
      <c r="AL2108" s="15">
        <f t="shared" ca="1" si="1115"/>
        <v>11334196.582476947</v>
      </c>
      <c r="AM2108" s="49">
        <f t="shared" ca="1" si="1116"/>
        <v>51482.074623230255</v>
      </c>
      <c r="AN2108" s="49">
        <f t="shared" ca="1" si="1117"/>
        <v>16289.773011483358</v>
      </c>
      <c r="AO2108" s="15"/>
      <c r="AP2108" s="49">
        <f t="shared" ca="1" si="1118"/>
        <v>278234.3967502329</v>
      </c>
      <c r="AQ2108" s="15">
        <f t="shared" si="1125"/>
        <v>0</v>
      </c>
      <c r="AR2108" s="15">
        <f t="shared" si="1126"/>
        <v>478144.51102026802</v>
      </c>
      <c r="AS2108" s="15"/>
      <c r="AT2108" s="15"/>
      <c r="AU2108" s="51">
        <f t="shared" si="1119"/>
        <v>0</v>
      </c>
      <c r="AV2108" s="51">
        <f t="shared" ca="1" si="1120"/>
        <v>0</v>
      </c>
      <c r="AW2108" s="51">
        <f t="shared" si="1127"/>
        <v>0</v>
      </c>
      <c r="AX2108" s="15">
        <f t="shared" si="1128"/>
        <v>0</v>
      </c>
      <c r="AY2108" s="51">
        <f t="shared" ca="1" si="1129"/>
        <v>0</v>
      </c>
      <c r="AZ2108" s="52">
        <f t="shared" ca="1" si="1121"/>
        <v>160724.63278552904</v>
      </c>
      <c r="BA2108" s="52">
        <f t="shared" ca="1" si="1122"/>
        <v>139531.42820842046</v>
      </c>
      <c r="BB2108" s="52">
        <f t="shared" ca="1" si="1130"/>
        <v>0</v>
      </c>
      <c r="BC2108" s="39">
        <f t="shared" ca="1" si="1131"/>
        <v>100345.9467239143</v>
      </c>
      <c r="BD2108" s="51">
        <f t="shared" ca="1" si="1132"/>
        <v>0</v>
      </c>
      <c r="BE2108" s="15">
        <f t="shared" ca="1" si="1133"/>
        <v>578490.45774418232</v>
      </c>
      <c r="BF2108" s="39">
        <v>-200250.64301104532</v>
      </c>
      <c r="BG2108" s="15">
        <f t="shared" ca="1" si="1134"/>
        <v>11780208.2448448</v>
      </c>
      <c r="BH2108" s="15"/>
      <c r="BI2108" s="15"/>
    </row>
    <row r="2109" spans="1:61" ht="11.25" x14ac:dyDescent="0.2">
      <c r="A2109" s="20">
        <v>80415</v>
      </c>
      <c r="B2109" s="20"/>
      <c r="C2109" s="20">
        <v>1</v>
      </c>
      <c r="D2109" s="20">
        <f t="shared" si="1136"/>
        <v>8</v>
      </c>
      <c r="E2109" s="47">
        <f t="shared" si="1105"/>
        <v>1</v>
      </c>
      <c r="F2109" s="47">
        <f t="shared" si="1106"/>
        <v>81</v>
      </c>
      <c r="G2109" s="21" t="s">
        <v>2187</v>
      </c>
      <c r="H2109" s="29">
        <v>329</v>
      </c>
      <c r="I2109" s="48"/>
      <c r="J2109" s="29">
        <f t="shared" si="1123"/>
        <v>530.32835820895525</v>
      </c>
      <c r="K2109" s="125">
        <v>12915.75</v>
      </c>
      <c r="L2109" s="125">
        <v>6627.68</v>
      </c>
      <c r="M2109" s="125">
        <v>0</v>
      </c>
      <c r="N2109" s="126">
        <f t="shared" si="1107"/>
        <v>11884.135200000001</v>
      </c>
      <c r="O2109" s="126">
        <f t="shared" ca="1" si="1108"/>
        <v>100649.89242357053</v>
      </c>
      <c r="P2109" s="126">
        <f t="shared" ca="1" si="1109"/>
        <v>26630</v>
      </c>
      <c r="Q2109" s="49">
        <f t="shared" si="1137"/>
        <v>1</v>
      </c>
      <c r="R2109" s="49">
        <f t="shared" si="1138"/>
        <v>0</v>
      </c>
      <c r="S2109" s="49">
        <f ca="1">OFFSET(V!$B$7,D2109,Q2109)*H2109</f>
        <v>1460.7600000000002</v>
      </c>
      <c r="T2109" s="49">
        <f ca="1">IF(R2109&gt;0,OFFSET(V!$I$7,D2109,R2109)*IF(R2109=1,H2109-9300,IF(R2109=2,H2109-18000,IF(R2109=3,H2109-45000,0))),0)</f>
        <v>0</v>
      </c>
      <c r="U2109" s="49">
        <f>IF(AND(I2109=1,H2109&gt;20000,H2109&lt;=45000),H2109*V!$G$7,0)+IF(AND(I2109=1,H2109&gt;45000,H2109&lt;=50000),V!$G$7/5000*(50000-H2109)*H2109,0)</f>
        <v>0</v>
      </c>
      <c r="V2109" s="50">
        <f t="shared" ca="1" si="1135"/>
        <v>1460.7600000000002</v>
      </c>
      <c r="W2109" s="51">
        <v>0</v>
      </c>
      <c r="X2109" s="51">
        <v>0</v>
      </c>
      <c r="Y2109" s="52">
        <v>9.5297834997382508E-2</v>
      </c>
      <c r="Z2109" s="52">
        <v>5597.2993109955642</v>
      </c>
      <c r="AA2109" s="52">
        <v>0</v>
      </c>
      <c r="AB2109" s="138">
        <f t="shared" si="1124"/>
        <v>0</v>
      </c>
      <c r="AC2109" s="52">
        <v>5411.300850269914</v>
      </c>
      <c r="AD2109" s="138">
        <f t="shared" si="1110"/>
        <v>0</v>
      </c>
      <c r="AE2109" s="138">
        <f t="shared" si="1111"/>
        <v>329</v>
      </c>
      <c r="AF2109" s="138">
        <f t="shared" si="1112"/>
        <v>0</v>
      </c>
      <c r="AG2109" s="138">
        <f t="shared" si="1113"/>
        <v>0</v>
      </c>
      <c r="AH2109" s="29"/>
      <c r="AI2109" s="29"/>
      <c r="AJ2109" s="15"/>
      <c r="AK2109" s="51">
        <f t="shared" ca="1" si="1114"/>
        <v>269898.24440224323</v>
      </c>
      <c r="AL2109" s="15">
        <f t="shared" ca="1" si="1115"/>
        <v>297989.00440224324</v>
      </c>
      <c r="AM2109" s="49">
        <f t="shared" ca="1" si="1116"/>
        <v>1442.9717627400539</v>
      </c>
      <c r="AN2109" s="49">
        <f t="shared" ca="1" si="1117"/>
        <v>424.71848325003913</v>
      </c>
      <c r="AO2109" s="15"/>
      <c r="AP2109" s="49">
        <f t="shared" ca="1" si="1118"/>
        <v>3148.8597965836534</v>
      </c>
      <c r="AQ2109" s="15">
        <f t="shared" si="1125"/>
        <v>5411.300850269914</v>
      </c>
      <c r="AR2109" s="15">
        <f t="shared" si="1126"/>
        <v>0</v>
      </c>
      <c r="AS2109" s="15"/>
      <c r="AT2109" s="15"/>
      <c r="AU2109" s="51">
        <f t="shared" si="1119"/>
        <v>0</v>
      </c>
      <c r="AV2109" s="51">
        <f t="shared" ca="1" si="1120"/>
        <v>3232.9450114762217</v>
      </c>
      <c r="AW2109" s="51">
        <f t="shared" ca="1" si="1127"/>
        <v>0</v>
      </c>
      <c r="AX2109" s="15">
        <f t="shared" ca="1" si="1128"/>
        <v>970.50395778996062</v>
      </c>
      <c r="AY2109" s="51">
        <f t="shared" ca="1" si="1129"/>
        <v>-44.724560406453683</v>
      </c>
      <c r="AZ2109" s="52">
        <f t="shared" ca="1" si="1121"/>
        <v>0</v>
      </c>
      <c r="BA2109" s="52">
        <f t="shared" ca="1" si="1122"/>
        <v>0</v>
      </c>
      <c r="BB2109" s="52">
        <f t="shared" si="1130"/>
        <v>0</v>
      </c>
      <c r="BC2109" s="39">
        <f t="shared" si="1131"/>
        <v>0</v>
      </c>
      <c r="BD2109" s="51">
        <f t="shared" ca="1" si="1132"/>
        <v>0</v>
      </c>
      <c r="BE2109" s="15">
        <f t="shared" ca="1" si="1133"/>
        <v>6337.0802476534209</v>
      </c>
      <c r="BF2109" s="39">
        <v>-3338.2721455206788</v>
      </c>
      <c r="BG2109" s="15">
        <f t="shared" ca="1" si="1134"/>
        <v>302855.50275036611</v>
      </c>
      <c r="BH2109" s="15"/>
      <c r="BI2109" s="15"/>
    </row>
    <row r="2110" spans="1:61" ht="11.25" x14ac:dyDescent="0.2">
      <c r="A2110" s="20">
        <v>80416</v>
      </c>
      <c r="B2110" s="20"/>
      <c r="C2110" s="20">
        <v>1</v>
      </c>
      <c r="D2110" s="20">
        <f t="shared" si="1136"/>
        <v>8</v>
      </c>
      <c r="E2110" s="47">
        <f t="shared" si="1105"/>
        <v>3</v>
      </c>
      <c r="F2110" s="47">
        <f t="shared" si="1106"/>
        <v>83</v>
      </c>
      <c r="G2110" s="21" t="s">
        <v>2188</v>
      </c>
      <c r="H2110" s="29">
        <v>1846</v>
      </c>
      <c r="I2110" s="48"/>
      <c r="J2110" s="29">
        <f t="shared" si="1123"/>
        <v>2975.6417910447763</v>
      </c>
      <c r="K2110" s="125">
        <v>178298.2</v>
      </c>
      <c r="L2110" s="125">
        <v>1285437.24</v>
      </c>
      <c r="M2110" s="125">
        <v>0</v>
      </c>
      <c r="N2110" s="126">
        <f t="shared" si="1107"/>
        <v>629695.22759999998</v>
      </c>
      <c r="O2110" s="126">
        <f t="shared" ca="1" si="1108"/>
        <v>564740.73378088512</v>
      </c>
      <c r="P2110" s="126">
        <f t="shared" ca="1" si="1109"/>
        <v>0</v>
      </c>
      <c r="Q2110" s="49">
        <f t="shared" si="1137"/>
        <v>1</v>
      </c>
      <c r="R2110" s="49">
        <f t="shared" si="1138"/>
        <v>0</v>
      </c>
      <c r="S2110" s="49">
        <f ca="1">OFFSET(V!$B$7,D2110,Q2110)*H2110</f>
        <v>8196.2400000000016</v>
      </c>
      <c r="T2110" s="49">
        <f ca="1">IF(R2110&gt;0,OFFSET(V!$I$7,D2110,R2110)*IF(R2110=1,H2110-9300,IF(R2110=2,H2110-18000,IF(R2110=3,H2110-45000,0))),0)</f>
        <v>0</v>
      </c>
      <c r="U2110" s="49">
        <f>IF(AND(I2110=1,H2110&gt;20000,H2110&lt;=45000),H2110*V!$G$7,0)+IF(AND(I2110=1,H2110&gt;45000,H2110&lt;=50000),V!$G$7/5000*(50000-H2110)*H2110,0)</f>
        <v>0</v>
      </c>
      <c r="V2110" s="50">
        <f t="shared" ca="1" si="1135"/>
        <v>8196.2400000000016</v>
      </c>
      <c r="W2110" s="51">
        <v>0</v>
      </c>
      <c r="X2110" s="51">
        <v>0</v>
      </c>
      <c r="Y2110" s="52">
        <v>0.54364749604944196</v>
      </c>
      <c r="Z2110" s="52">
        <v>104887.42037228105</v>
      </c>
      <c r="AA2110" s="52">
        <v>7503</v>
      </c>
      <c r="AB2110" s="138">
        <f t="shared" si="1124"/>
        <v>6503</v>
      </c>
      <c r="AC2110" s="52">
        <v>101402.00755892579</v>
      </c>
      <c r="AD2110" s="138">
        <f t="shared" si="1110"/>
        <v>0</v>
      </c>
      <c r="AE2110" s="138">
        <f t="shared" si="1111"/>
        <v>1846</v>
      </c>
      <c r="AF2110" s="138">
        <f t="shared" si="1112"/>
        <v>0</v>
      </c>
      <c r="AG2110" s="138">
        <f t="shared" si="1113"/>
        <v>0</v>
      </c>
      <c r="AH2110" s="29"/>
      <c r="AI2110" s="29"/>
      <c r="AJ2110" s="15"/>
      <c r="AK2110" s="51">
        <f t="shared" ca="1" si="1114"/>
        <v>1514383.4625122827</v>
      </c>
      <c r="AL2110" s="15">
        <f t="shared" ca="1" si="1115"/>
        <v>1522579.7025122826</v>
      </c>
      <c r="AM2110" s="49">
        <f t="shared" ca="1" si="1116"/>
        <v>8096.4312280186614</v>
      </c>
      <c r="AN2110" s="49">
        <f t="shared" ca="1" si="1117"/>
        <v>2422.900162959028</v>
      </c>
      <c r="AO2110" s="15"/>
      <c r="AP2110" s="49">
        <f t="shared" ca="1" si="1118"/>
        <v>59006.274781274922</v>
      </c>
      <c r="AQ2110" s="15">
        <f t="shared" si="1125"/>
        <v>101402.00755892579</v>
      </c>
      <c r="AR2110" s="15">
        <f t="shared" si="1126"/>
        <v>0</v>
      </c>
      <c r="AS2110" s="15"/>
      <c r="AT2110" s="15"/>
      <c r="AU2110" s="51">
        <f t="shared" si="1119"/>
        <v>3251.5</v>
      </c>
      <c r="AV2110" s="51">
        <f t="shared" ca="1" si="1120"/>
        <v>18139.867754362022</v>
      </c>
      <c r="AW2110" s="51">
        <f t="shared" ca="1" si="1127"/>
        <v>10864.164267396263</v>
      </c>
      <c r="AX2110" s="15">
        <f t="shared" ca="1" si="1128"/>
        <v>0</v>
      </c>
      <c r="AY2110" s="51">
        <f t="shared" ca="1" si="1129"/>
        <v>0</v>
      </c>
      <c r="AZ2110" s="52">
        <f t="shared" ca="1" si="1121"/>
        <v>0</v>
      </c>
      <c r="BA2110" s="52">
        <f t="shared" ca="1" si="1122"/>
        <v>0</v>
      </c>
      <c r="BB2110" s="52">
        <f t="shared" si="1130"/>
        <v>0</v>
      </c>
      <c r="BC2110" s="39">
        <f t="shared" si="1131"/>
        <v>0</v>
      </c>
      <c r="BD2110" s="51">
        <f t="shared" ca="1" si="1132"/>
        <v>0</v>
      </c>
      <c r="BE2110" s="15">
        <f t="shared" ca="1" si="1133"/>
        <v>91261.806803033207</v>
      </c>
      <c r="BF2110" s="39">
        <v>-36836.248760940551</v>
      </c>
      <c r="BG2110" s="15">
        <f t="shared" ca="1" si="1134"/>
        <v>1587524.591945353</v>
      </c>
      <c r="BH2110" s="15"/>
      <c r="BI2110" s="15"/>
    </row>
    <row r="2111" spans="1:61" ht="11.25" x14ac:dyDescent="0.2">
      <c r="A2111" s="20">
        <v>80417</v>
      </c>
      <c r="B2111" s="20"/>
      <c r="C2111" s="20">
        <v>1</v>
      </c>
      <c r="D2111" s="20">
        <f t="shared" si="1136"/>
        <v>8</v>
      </c>
      <c r="E2111" s="47">
        <f t="shared" si="1105"/>
        <v>4</v>
      </c>
      <c r="F2111" s="47">
        <f t="shared" si="1106"/>
        <v>84</v>
      </c>
      <c r="G2111" s="21" t="s">
        <v>2189</v>
      </c>
      <c r="H2111" s="29">
        <v>2528</v>
      </c>
      <c r="I2111" s="48"/>
      <c r="J2111" s="29">
        <f t="shared" si="1123"/>
        <v>4074.9850746268658</v>
      </c>
      <c r="K2111" s="125">
        <v>116419.1</v>
      </c>
      <c r="L2111" s="125">
        <v>235367.74</v>
      </c>
      <c r="M2111" s="125">
        <v>44310</v>
      </c>
      <c r="N2111" s="126">
        <f t="shared" si="1107"/>
        <v>219925.17060000001</v>
      </c>
      <c r="O2111" s="126">
        <f t="shared" ca="1" si="1108"/>
        <v>773382.76002062706</v>
      </c>
      <c r="P2111" s="126">
        <f t="shared" ca="1" si="1109"/>
        <v>166037</v>
      </c>
      <c r="Q2111" s="49">
        <f t="shared" si="1137"/>
        <v>1</v>
      </c>
      <c r="R2111" s="49">
        <f t="shared" si="1138"/>
        <v>0</v>
      </c>
      <c r="S2111" s="49">
        <f ca="1">OFFSET(V!$B$7,D2111,Q2111)*H2111</f>
        <v>11224.320000000002</v>
      </c>
      <c r="T2111" s="49">
        <f ca="1">IF(R2111&gt;0,OFFSET(V!$I$7,D2111,R2111)*IF(R2111=1,H2111-9300,IF(R2111=2,H2111-18000,IF(R2111=3,H2111-45000,0))),0)</f>
        <v>0</v>
      </c>
      <c r="U2111" s="49">
        <f>IF(AND(I2111=1,H2111&gt;20000,H2111&lt;=45000),H2111*V!$G$7,0)+IF(AND(I2111=1,H2111&gt;45000,H2111&lt;=50000),V!$G$7/5000*(50000-H2111)*H2111,0)</f>
        <v>0</v>
      </c>
      <c r="V2111" s="50">
        <f t="shared" ca="1" si="1135"/>
        <v>11224.320000000002</v>
      </c>
      <c r="W2111" s="51">
        <v>15364.849999999999</v>
      </c>
      <c r="X2111" s="51">
        <v>0</v>
      </c>
      <c r="Y2111" s="52">
        <v>0.62998978725236798</v>
      </c>
      <c r="Z2111" s="52">
        <v>31089.583539907184</v>
      </c>
      <c r="AA2111" s="52">
        <v>0</v>
      </c>
      <c r="AB2111" s="138">
        <f t="shared" si="1124"/>
        <v>0</v>
      </c>
      <c r="AC2111" s="52">
        <v>30056.475542329736</v>
      </c>
      <c r="AD2111" s="138">
        <f t="shared" si="1110"/>
        <v>0</v>
      </c>
      <c r="AE2111" s="138">
        <f t="shared" si="1111"/>
        <v>2528</v>
      </c>
      <c r="AF2111" s="138">
        <f t="shared" si="1112"/>
        <v>0</v>
      </c>
      <c r="AG2111" s="138">
        <f t="shared" si="1113"/>
        <v>0</v>
      </c>
      <c r="AH2111" s="29"/>
      <c r="AI2111" s="29"/>
      <c r="AJ2111" s="15"/>
      <c r="AK2111" s="51">
        <f t="shared" ca="1" si="1114"/>
        <v>2073868.5770482398</v>
      </c>
      <c r="AL2111" s="15">
        <f t="shared" ca="1" si="1115"/>
        <v>2266494.7470482397</v>
      </c>
      <c r="AM2111" s="49">
        <f t="shared" ca="1" si="1116"/>
        <v>11087.637131327832</v>
      </c>
      <c r="AN2111" s="49">
        <f t="shared" ca="1" si="1117"/>
        <v>2807.706039829653</v>
      </c>
      <c r="AO2111" s="15"/>
      <c r="AP2111" s="49">
        <f t="shared" ca="1" si="1118"/>
        <v>17489.995489258592</v>
      </c>
      <c r="AQ2111" s="15">
        <f t="shared" si="1125"/>
        <v>30056.475542329736</v>
      </c>
      <c r="AR2111" s="15">
        <f t="shared" si="1126"/>
        <v>0</v>
      </c>
      <c r="AS2111" s="15"/>
      <c r="AT2111" s="15"/>
      <c r="AU2111" s="51">
        <f t="shared" si="1119"/>
        <v>0</v>
      </c>
      <c r="AV2111" s="51">
        <f t="shared" ca="1" si="1120"/>
        <v>24841.595711282334</v>
      </c>
      <c r="AW2111" s="51">
        <f t="shared" ca="1" si="1127"/>
        <v>0</v>
      </c>
      <c r="AX2111" s="15">
        <f t="shared" ca="1" si="1128"/>
        <v>12275.115658211191</v>
      </c>
      <c r="AY2111" s="51">
        <f t="shared" ca="1" si="1129"/>
        <v>-565.68460885214438</v>
      </c>
      <c r="AZ2111" s="52">
        <f t="shared" ca="1" si="1121"/>
        <v>0</v>
      </c>
      <c r="BA2111" s="52">
        <f t="shared" ca="1" si="1122"/>
        <v>0</v>
      </c>
      <c r="BB2111" s="52">
        <f t="shared" si="1130"/>
        <v>0</v>
      </c>
      <c r="BC2111" s="39">
        <f t="shared" si="1131"/>
        <v>0</v>
      </c>
      <c r="BD2111" s="51">
        <f t="shared" ca="1" si="1132"/>
        <v>0</v>
      </c>
      <c r="BE2111" s="15">
        <f t="shared" ca="1" si="1133"/>
        <v>41765.906591688785</v>
      </c>
      <c r="BF2111" s="39">
        <v>-28695.680685445081</v>
      </c>
      <c r="BG2111" s="15">
        <f t="shared" ca="1" si="1134"/>
        <v>2293460.3161256406</v>
      </c>
      <c r="BH2111" s="15"/>
      <c r="BI2111" s="15"/>
    </row>
    <row r="2112" spans="1:61" ht="11.25" x14ac:dyDescent="0.2">
      <c r="A2112" s="20">
        <v>80418</v>
      </c>
      <c r="B2112" s="20"/>
      <c r="C2112" s="20">
        <v>1</v>
      </c>
      <c r="D2112" s="20">
        <f t="shared" si="1136"/>
        <v>8</v>
      </c>
      <c r="E2112" s="47">
        <f t="shared" si="1105"/>
        <v>3</v>
      </c>
      <c r="F2112" s="47">
        <f t="shared" si="1106"/>
        <v>83</v>
      </c>
      <c r="G2112" s="21" t="s">
        <v>2190</v>
      </c>
      <c r="H2112" s="29">
        <v>2291</v>
      </c>
      <c r="I2112" s="48"/>
      <c r="J2112" s="29">
        <f t="shared" si="1123"/>
        <v>3692.9552238805968</v>
      </c>
      <c r="K2112" s="125">
        <v>132751.65</v>
      </c>
      <c r="L2112" s="125">
        <v>685504.25</v>
      </c>
      <c r="M2112" s="125">
        <v>0</v>
      </c>
      <c r="N2112" s="126">
        <f t="shared" si="1107"/>
        <v>362927.84550000005</v>
      </c>
      <c r="O2112" s="126">
        <f t="shared" ca="1" si="1108"/>
        <v>700878.12626869325</v>
      </c>
      <c r="P2112" s="126">
        <f t="shared" ca="1" si="1109"/>
        <v>101385</v>
      </c>
      <c r="Q2112" s="49">
        <f t="shared" si="1137"/>
        <v>1</v>
      </c>
      <c r="R2112" s="49">
        <f t="shared" si="1138"/>
        <v>0</v>
      </c>
      <c r="S2112" s="49">
        <f ca="1">OFFSET(V!$B$7,D2112,Q2112)*H2112</f>
        <v>10172.040000000001</v>
      </c>
      <c r="T2112" s="49">
        <f ca="1">IF(R2112&gt;0,OFFSET(V!$I$7,D2112,R2112)*IF(R2112=1,H2112-9300,IF(R2112=2,H2112-18000,IF(R2112=3,H2112-45000,0))),0)</f>
        <v>0</v>
      </c>
      <c r="U2112" s="49">
        <f>IF(AND(I2112=1,H2112&gt;20000,H2112&lt;=45000),H2112*V!$G$7,0)+IF(AND(I2112=1,H2112&gt;45000,H2112&lt;=50000),V!$G$7/5000*(50000-H2112)*H2112,0)</f>
        <v>0</v>
      </c>
      <c r="V2112" s="50">
        <f t="shared" ca="1" si="1135"/>
        <v>10172.040000000001</v>
      </c>
      <c r="W2112" s="51">
        <v>12885.019999999999</v>
      </c>
      <c r="X2112" s="51">
        <v>0</v>
      </c>
      <c r="Y2112" s="52">
        <v>0.49977296706064001</v>
      </c>
      <c r="Z2112" s="52">
        <v>25198.217676240791</v>
      </c>
      <c r="AA2112" s="52">
        <v>0</v>
      </c>
      <c r="AB2112" s="138">
        <f t="shared" si="1124"/>
        <v>0</v>
      </c>
      <c r="AC2112" s="52">
        <v>24360.879981684477</v>
      </c>
      <c r="AD2112" s="138">
        <f t="shared" si="1110"/>
        <v>0</v>
      </c>
      <c r="AE2112" s="138">
        <f t="shared" si="1111"/>
        <v>2291</v>
      </c>
      <c r="AF2112" s="138">
        <f t="shared" si="1112"/>
        <v>0</v>
      </c>
      <c r="AG2112" s="138">
        <f t="shared" si="1113"/>
        <v>0</v>
      </c>
      <c r="AH2112" s="29"/>
      <c r="AI2112" s="29"/>
      <c r="AJ2112" s="15"/>
      <c r="AK2112" s="51">
        <f t="shared" ca="1" si="1114"/>
        <v>1879443.3979499671</v>
      </c>
      <c r="AL2112" s="15">
        <f t="shared" ca="1" si="1115"/>
        <v>2003885.4579499671</v>
      </c>
      <c r="AM2112" s="49">
        <f t="shared" ca="1" si="1116"/>
        <v>10048.171150265847</v>
      </c>
      <c r="AN2112" s="49">
        <f t="shared" ca="1" si="1117"/>
        <v>2227.3624216667345</v>
      </c>
      <c r="AO2112" s="15"/>
      <c r="AP2112" s="49">
        <f t="shared" ca="1" si="1118"/>
        <v>14175.703348650364</v>
      </c>
      <c r="AQ2112" s="15">
        <f t="shared" si="1125"/>
        <v>24360.879981684477</v>
      </c>
      <c r="AR2112" s="15">
        <f t="shared" si="1126"/>
        <v>0</v>
      </c>
      <c r="AS2112" s="15"/>
      <c r="AT2112" s="15"/>
      <c r="AU2112" s="51">
        <f t="shared" si="1119"/>
        <v>0</v>
      </c>
      <c r="AV2112" s="51">
        <f t="shared" ca="1" si="1120"/>
        <v>22512.696113349615</v>
      </c>
      <c r="AW2112" s="51">
        <f t="shared" ca="1" si="1127"/>
        <v>0</v>
      </c>
      <c r="AX2112" s="15">
        <f t="shared" ca="1" si="1128"/>
        <v>12327.519480315503</v>
      </c>
      <c r="AY2112" s="51">
        <f t="shared" ca="1" si="1129"/>
        <v>-568.09957881534831</v>
      </c>
      <c r="AZ2112" s="52">
        <f t="shared" ca="1" si="1121"/>
        <v>0</v>
      </c>
      <c r="BA2112" s="52">
        <f t="shared" ca="1" si="1122"/>
        <v>0</v>
      </c>
      <c r="BB2112" s="52">
        <f t="shared" si="1130"/>
        <v>0</v>
      </c>
      <c r="BC2112" s="39">
        <f t="shared" si="1131"/>
        <v>0</v>
      </c>
      <c r="BD2112" s="51">
        <f t="shared" ca="1" si="1132"/>
        <v>0</v>
      </c>
      <c r="BE2112" s="15">
        <f t="shared" ca="1" si="1133"/>
        <v>36120.299883184634</v>
      </c>
      <c r="BF2112" s="39">
        <v>-31473.969808569043</v>
      </c>
      <c r="BG2112" s="15">
        <f t="shared" ca="1" si="1134"/>
        <v>2020807.3215965156</v>
      </c>
      <c r="BH2112" s="15"/>
      <c r="BI2112" s="15"/>
    </row>
    <row r="2113" spans="1:61" ht="11.25" x14ac:dyDescent="0.2">
      <c r="A2113" s="20">
        <v>80419</v>
      </c>
      <c r="B2113" s="20"/>
      <c r="C2113" s="20">
        <v>1</v>
      </c>
      <c r="D2113" s="20">
        <f t="shared" si="1136"/>
        <v>8</v>
      </c>
      <c r="E2113" s="47">
        <f t="shared" si="1105"/>
        <v>2</v>
      </c>
      <c r="F2113" s="47">
        <f t="shared" si="1106"/>
        <v>82</v>
      </c>
      <c r="G2113" s="21" t="s">
        <v>2191</v>
      </c>
      <c r="H2113" s="29">
        <v>781</v>
      </c>
      <c r="I2113" s="48"/>
      <c r="J2113" s="29">
        <f t="shared" si="1123"/>
        <v>1258.9253731343283</v>
      </c>
      <c r="K2113" s="125">
        <v>36034</v>
      </c>
      <c r="L2113" s="125">
        <v>48607.66</v>
      </c>
      <c r="M2113" s="125">
        <v>0</v>
      </c>
      <c r="N2113" s="126">
        <f t="shared" si="1107"/>
        <v>44901.467400000001</v>
      </c>
      <c r="O2113" s="126">
        <f t="shared" ca="1" si="1108"/>
        <v>238928.7719842206</v>
      </c>
      <c r="P2113" s="126">
        <f t="shared" ca="1" si="1109"/>
        <v>58208</v>
      </c>
      <c r="Q2113" s="49">
        <f t="shared" si="1137"/>
        <v>1</v>
      </c>
      <c r="R2113" s="49">
        <f t="shared" si="1138"/>
        <v>0</v>
      </c>
      <c r="S2113" s="49">
        <f ca="1">OFFSET(V!$B$7,D2113,Q2113)*H2113</f>
        <v>3467.6400000000003</v>
      </c>
      <c r="T2113" s="49">
        <f ca="1">IF(R2113&gt;0,OFFSET(V!$I$7,D2113,R2113)*IF(R2113=1,H2113-9300,IF(R2113=2,H2113-18000,IF(R2113=3,H2113-45000,0))),0)</f>
        <v>0</v>
      </c>
      <c r="U2113" s="49">
        <f>IF(AND(I2113=1,H2113&gt;20000,H2113&lt;=45000),H2113*V!$G$7,0)+IF(AND(I2113=1,H2113&gt;45000,H2113&lt;=50000),V!$G$7/5000*(50000-H2113)*H2113,0)</f>
        <v>0</v>
      </c>
      <c r="V2113" s="50">
        <f t="shared" ca="1" si="1135"/>
        <v>3467.6400000000003</v>
      </c>
      <c r="W2113" s="51">
        <v>0</v>
      </c>
      <c r="X2113" s="51">
        <v>0</v>
      </c>
      <c r="Y2113" s="52">
        <v>0.17915335670897367</v>
      </c>
      <c r="Z2113" s="52">
        <v>18407.614590038243</v>
      </c>
      <c r="AA2113" s="52">
        <v>0</v>
      </c>
      <c r="AB2113" s="138">
        <f t="shared" si="1124"/>
        <v>0</v>
      </c>
      <c r="AC2113" s="52">
        <v>17795.928884281486</v>
      </c>
      <c r="AD2113" s="138">
        <f t="shared" si="1110"/>
        <v>0</v>
      </c>
      <c r="AE2113" s="138">
        <f t="shared" si="1111"/>
        <v>781</v>
      </c>
      <c r="AF2113" s="138">
        <f t="shared" si="1112"/>
        <v>0</v>
      </c>
      <c r="AG2113" s="138">
        <f t="shared" si="1113"/>
        <v>0</v>
      </c>
      <c r="AH2113" s="29"/>
      <c r="AI2113" s="29"/>
      <c r="AJ2113" s="15"/>
      <c r="AK2113" s="51">
        <f t="shared" ca="1" si="1114"/>
        <v>640700.69567827333</v>
      </c>
      <c r="AL2113" s="15">
        <f t="shared" ca="1" si="1115"/>
        <v>702376.33567827335</v>
      </c>
      <c r="AM2113" s="49">
        <f t="shared" ca="1" si="1116"/>
        <v>3425.4132118540492</v>
      </c>
      <c r="AN2113" s="49">
        <f t="shared" ca="1" si="1117"/>
        <v>798.44145391842778</v>
      </c>
      <c r="AO2113" s="15"/>
      <c r="AP2113" s="49">
        <f t="shared" ca="1" si="1118"/>
        <v>10355.529392489916</v>
      </c>
      <c r="AQ2113" s="15">
        <f t="shared" si="1125"/>
        <v>17795.928884281486</v>
      </c>
      <c r="AR2113" s="15">
        <f t="shared" si="1126"/>
        <v>0</v>
      </c>
      <c r="AS2113" s="15"/>
      <c r="AT2113" s="15"/>
      <c r="AU2113" s="51">
        <f t="shared" si="1119"/>
        <v>0</v>
      </c>
      <c r="AV2113" s="51">
        <f t="shared" ca="1" si="1120"/>
        <v>7674.5594345377785</v>
      </c>
      <c r="AW2113" s="51">
        <f t="shared" ca="1" si="1127"/>
        <v>0</v>
      </c>
      <c r="AX2113" s="15">
        <f t="shared" ca="1" si="1128"/>
        <v>234.15994274620971</v>
      </c>
      <c r="AY2113" s="51">
        <f t="shared" ca="1" si="1129"/>
        <v>-10.790992061457544</v>
      </c>
      <c r="AZ2113" s="52">
        <f t="shared" ca="1" si="1121"/>
        <v>0</v>
      </c>
      <c r="BA2113" s="52">
        <f t="shared" ca="1" si="1122"/>
        <v>0</v>
      </c>
      <c r="BB2113" s="52">
        <f t="shared" si="1130"/>
        <v>0</v>
      </c>
      <c r="BC2113" s="39">
        <f t="shared" si="1131"/>
        <v>0</v>
      </c>
      <c r="BD2113" s="51">
        <f t="shared" ca="1" si="1132"/>
        <v>0</v>
      </c>
      <c r="BE2113" s="15">
        <f t="shared" ca="1" si="1133"/>
        <v>18019.297834966237</v>
      </c>
      <c r="BF2113" s="39">
        <v>-8438.425061967182</v>
      </c>
      <c r="BG2113" s="15">
        <f t="shared" ca="1" si="1134"/>
        <v>716181.06311704486</v>
      </c>
      <c r="BH2113" s="15"/>
      <c r="BI2113" s="15"/>
    </row>
    <row r="2114" spans="1:61" ht="11.25" x14ac:dyDescent="0.2">
      <c r="A2114" s="20">
        <v>80420</v>
      </c>
      <c r="B2114" s="20"/>
      <c r="C2114" s="20">
        <v>1</v>
      </c>
      <c r="D2114" s="20">
        <f t="shared" si="1136"/>
        <v>8</v>
      </c>
      <c r="E2114" s="47">
        <f t="shared" si="1105"/>
        <v>3</v>
      </c>
      <c r="F2114" s="47">
        <f t="shared" si="1106"/>
        <v>83</v>
      </c>
      <c r="G2114" s="21" t="s">
        <v>2192</v>
      </c>
      <c r="H2114" s="29">
        <v>2464</v>
      </c>
      <c r="I2114" s="48"/>
      <c r="J2114" s="29">
        <f t="shared" si="1123"/>
        <v>3971.8208955223881</v>
      </c>
      <c r="K2114" s="125">
        <v>169890.4</v>
      </c>
      <c r="L2114" s="125">
        <v>943409.37</v>
      </c>
      <c r="M2114" s="125">
        <v>0</v>
      </c>
      <c r="N2114" s="126">
        <f t="shared" si="1107"/>
        <v>490250.74229999998</v>
      </c>
      <c r="O2114" s="126">
        <f t="shared" ca="1" si="1108"/>
        <v>753803.44964035798</v>
      </c>
      <c r="P2114" s="126">
        <f t="shared" ca="1" si="1109"/>
        <v>79066</v>
      </c>
      <c r="Q2114" s="49">
        <f t="shared" si="1137"/>
        <v>1</v>
      </c>
      <c r="R2114" s="49">
        <f t="shared" si="1138"/>
        <v>0</v>
      </c>
      <c r="S2114" s="49">
        <f ca="1">OFFSET(V!$B$7,D2114,Q2114)*H2114</f>
        <v>10940.160000000002</v>
      </c>
      <c r="T2114" s="49">
        <f ca="1">IF(R2114&gt;0,OFFSET(V!$I$7,D2114,R2114)*IF(R2114=1,H2114-9300,IF(R2114=2,H2114-18000,IF(R2114=3,H2114-45000,0))),0)</f>
        <v>0</v>
      </c>
      <c r="U2114" s="49">
        <f>IF(AND(I2114=1,H2114&gt;20000,H2114&lt;=45000),H2114*V!$G$7,0)+IF(AND(I2114=1,H2114&gt;45000,H2114&lt;=50000),V!$G$7/5000*(50000-H2114)*H2114,0)</f>
        <v>0</v>
      </c>
      <c r="V2114" s="50">
        <f t="shared" ca="1" si="1135"/>
        <v>10940.160000000002</v>
      </c>
      <c r="W2114" s="51">
        <v>13812.589999999998</v>
      </c>
      <c r="X2114" s="51">
        <v>0</v>
      </c>
      <c r="Y2114" s="52">
        <v>0.59708413922751025</v>
      </c>
      <c r="Z2114" s="52">
        <v>64742.755509337199</v>
      </c>
      <c r="AA2114" s="52">
        <v>0</v>
      </c>
      <c r="AB2114" s="138">
        <f t="shared" si="1124"/>
        <v>0</v>
      </c>
      <c r="AC2114" s="52">
        <v>62591.351376951789</v>
      </c>
      <c r="AD2114" s="138">
        <f t="shared" si="1110"/>
        <v>0</v>
      </c>
      <c r="AE2114" s="138">
        <f t="shared" si="1111"/>
        <v>2464</v>
      </c>
      <c r="AF2114" s="138">
        <f t="shared" si="1112"/>
        <v>0</v>
      </c>
      <c r="AG2114" s="138">
        <f t="shared" si="1113"/>
        <v>0</v>
      </c>
      <c r="AH2114" s="29"/>
      <c r="AI2114" s="29"/>
      <c r="AJ2114" s="15"/>
      <c r="AK2114" s="51">
        <f t="shared" ca="1" si="1114"/>
        <v>2021365.5750976515</v>
      </c>
      <c r="AL2114" s="15">
        <f t="shared" ca="1" si="1115"/>
        <v>2125184.3250976512</v>
      </c>
      <c r="AM2114" s="49">
        <f t="shared" ca="1" si="1116"/>
        <v>10806.937457117001</v>
      </c>
      <c r="AN2114" s="49">
        <f t="shared" ca="1" si="1117"/>
        <v>2661.0538423284079</v>
      </c>
      <c r="AO2114" s="15"/>
      <c r="AP2114" s="49">
        <f t="shared" ca="1" si="1118"/>
        <v>36422.183023679703</v>
      </c>
      <c r="AQ2114" s="15">
        <f t="shared" si="1125"/>
        <v>62591.351376951789</v>
      </c>
      <c r="AR2114" s="15">
        <f t="shared" si="1126"/>
        <v>0</v>
      </c>
      <c r="AS2114" s="15"/>
      <c r="AT2114" s="15"/>
      <c r="AU2114" s="51">
        <f t="shared" si="1119"/>
        <v>0</v>
      </c>
      <c r="AV2114" s="51">
        <f t="shared" ca="1" si="1120"/>
        <v>24212.694554034682</v>
      </c>
      <c r="AW2114" s="51">
        <f t="shared" ca="1" si="1127"/>
        <v>0</v>
      </c>
      <c r="AX2114" s="15">
        <f t="shared" ca="1" si="1128"/>
        <v>0</v>
      </c>
      <c r="AY2114" s="51">
        <f t="shared" ca="1" si="1129"/>
        <v>0</v>
      </c>
      <c r="AZ2114" s="52">
        <f t="shared" ca="1" si="1121"/>
        <v>0</v>
      </c>
      <c r="BA2114" s="52">
        <f t="shared" ca="1" si="1122"/>
        <v>0</v>
      </c>
      <c r="BB2114" s="52">
        <f t="shared" si="1130"/>
        <v>0</v>
      </c>
      <c r="BC2114" s="39">
        <f t="shared" si="1131"/>
        <v>0</v>
      </c>
      <c r="BD2114" s="51">
        <f t="shared" ca="1" si="1132"/>
        <v>0</v>
      </c>
      <c r="BE2114" s="15">
        <f t="shared" ca="1" si="1133"/>
        <v>60634.877577714389</v>
      </c>
      <c r="BF2114" s="39">
        <v>-36749.76492110367</v>
      </c>
      <c r="BG2114" s="15">
        <f t="shared" ca="1" si="1134"/>
        <v>2162537.429053707</v>
      </c>
      <c r="BH2114" s="15"/>
      <c r="BI2114" s="15"/>
    </row>
    <row r="2115" spans="1:61" ht="11.25" x14ac:dyDescent="0.2">
      <c r="A2115" s="20">
        <v>80421</v>
      </c>
      <c r="B2115" s="20"/>
      <c r="C2115" s="20">
        <v>1</v>
      </c>
      <c r="D2115" s="20">
        <f t="shared" si="1136"/>
        <v>8</v>
      </c>
      <c r="E2115" s="47">
        <f t="shared" si="1105"/>
        <v>2</v>
      </c>
      <c r="F2115" s="47">
        <f t="shared" si="1106"/>
        <v>82</v>
      </c>
      <c r="G2115" s="21" t="s">
        <v>2193</v>
      </c>
      <c r="H2115" s="29">
        <v>627</v>
      </c>
      <c r="I2115" s="48"/>
      <c r="J2115" s="29">
        <f t="shared" si="1123"/>
        <v>1010.6865671641791</v>
      </c>
      <c r="K2115" s="125">
        <v>33752.699999999997</v>
      </c>
      <c r="L2115" s="125">
        <v>5883.6</v>
      </c>
      <c r="M2115" s="125">
        <v>0</v>
      </c>
      <c r="N2115" s="126">
        <f t="shared" si="1107"/>
        <v>26596.547999999995</v>
      </c>
      <c r="O2115" s="126">
        <f t="shared" ca="1" si="1108"/>
        <v>191816.05638169823</v>
      </c>
      <c r="P2115" s="126">
        <f t="shared" ca="1" si="1109"/>
        <v>49566</v>
      </c>
      <c r="Q2115" s="49">
        <f t="shared" si="1137"/>
        <v>1</v>
      </c>
      <c r="R2115" s="49">
        <f t="shared" si="1138"/>
        <v>0</v>
      </c>
      <c r="S2115" s="49">
        <f ca="1">OFFSET(V!$B$7,D2115,Q2115)*H2115</f>
        <v>2783.88</v>
      </c>
      <c r="T2115" s="49">
        <f ca="1">IF(R2115&gt;0,OFFSET(V!$I$7,D2115,R2115)*IF(R2115=1,H2115-9300,IF(R2115=2,H2115-18000,IF(R2115=3,H2115-45000,0))),0)</f>
        <v>0</v>
      </c>
      <c r="U2115" s="49">
        <f>IF(AND(I2115=1,H2115&gt;20000,H2115&lt;=45000),H2115*V!$G$7,0)+IF(AND(I2115=1,H2115&gt;45000,H2115&lt;=50000),V!$G$7/5000*(50000-H2115)*H2115,0)</f>
        <v>0</v>
      </c>
      <c r="V2115" s="50">
        <f t="shared" ca="1" si="1135"/>
        <v>2783.88</v>
      </c>
      <c r="W2115" s="51">
        <v>0</v>
      </c>
      <c r="X2115" s="51">
        <v>0</v>
      </c>
      <c r="Y2115" s="52">
        <v>0.14624678843216393</v>
      </c>
      <c r="Z2115" s="52">
        <v>20753.638287055783</v>
      </c>
      <c r="AA2115" s="52">
        <v>0</v>
      </c>
      <c r="AB2115" s="138">
        <f t="shared" si="1124"/>
        <v>0</v>
      </c>
      <c r="AC2115" s="52">
        <v>20063.99412808321</v>
      </c>
      <c r="AD2115" s="138">
        <f t="shared" si="1110"/>
        <v>0</v>
      </c>
      <c r="AE2115" s="138">
        <f t="shared" si="1111"/>
        <v>627</v>
      </c>
      <c r="AF2115" s="138">
        <f t="shared" si="1112"/>
        <v>0</v>
      </c>
      <c r="AG2115" s="138">
        <f t="shared" si="1113"/>
        <v>0</v>
      </c>
      <c r="AH2115" s="29"/>
      <c r="AI2115" s="29"/>
      <c r="AJ2115" s="15"/>
      <c r="AK2115" s="51">
        <f t="shared" ca="1" si="1114"/>
        <v>514365.34723467019</v>
      </c>
      <c r="AL2115" s="15">
        <f t="shared" ca="1" si="1115"/>
        <v>566715.22723467019</v>
      </c>
      <c r="AM2115" s="49">
        <f t="shared" ca="1" si="1116"/>
        <v>2749.9796207842369</v>
      </c>
      <c r="AN2115" s="49">
        <f t="shared" ca="1" si="1117"/>
        <v>651.78515508567511</v>
      </c>
      <c r="AO2115" s="15"/>
      <c r="AP2115" s="49">
        <f t="shared" ca="1" si="1118"/>
        <v>11675.326546603001</v>
      </c>
      <c r="AQ2115" s="15">
        <f t="shared" si="1125"/>
        <v>20063.99412808321</v>
      </c>
      <c r="AR2115" s="15">
        <f t="shared" si="1126"/>
        <v>0</v>
      </c>
      <c r="AS2115" s="15"/>
      <c r="AT2115" s="15"/>
      <c r="AU2115" s="51">
        <f t="shared" si="1119"/>
        <v>0</v>
      </c>
      <c r="AV2115" s="51">
        <f t="shared" ca="1" si="1120"/>
        <v>6161.2660249106111</v>
      </c>
      <c r="AW2115" s="51">
        <f t="shared" ca="1" si="1127"/>
        <v>221.00214376127769</v>
      </c>
      <c r="AX2115" s="15">
        <f t="shared" ca="1" si="1128"/>
        <v>0</v>
      </c>
      <c r="AY2115" s="51">
        <f t="shared" ca="1" si="1129"/>
        <v>0</v>
      </c>
      <c r="AZ2115" s="52">
        <f t="shared" ca="1" si="1121"/>
        <v>0</v>
      </c>
      <c r="BA2115" s="52">
        <f t="shared" ca="1" si="1122"/>
        <v>0</v>
      </c>
      <c r="BB2115" s="52">
        <f t="shared" si="1130"/>
        <v>0</v>
      </c>
      <c r="BC2115" s="39">
        <f t="shared" si="1131"/>
        <v>0</v>
      </c>
      <c r="BD2115" s="51">
        <f t="shared" ca="1" si="1132"/>
        <v>0</v>
      </c>
      <c r="BE2115" s="15">
        <f t="shared" ca="1" si="1133"/>
        <v>18057.594715274889</v>
      </c>
      <c r="BF2115" s="39">
        <v>-6510.123135769546</v>
      </c>
      <c r="BG2115" s="15">
        <f t="shared" ca="1" si="1134"/>
        <v>581664.46359004558</v>
      </c>
      <c r="BH2115" s="15"/>
      <c r="BI2115" s="15"/>
    </row>
    <row r="2116" spans="1:61" ht="11.25" x14ac:dyDescent="0.2">
      <c r="A2116" s="20">
        <v>80422</v>
      </c>
      <c r="B2116" s="20"/>
      <c r="C2116" s="20">
        <v>1</v>
      </c>
      <c r="D2116" s="20">
        <f t="shared" si="1136"/>
        <v>8</v>
      </c>
      <c r="E2116" s="47">
        <f t="shared" si="1105"/>
        <v>1</v>
      </c>
      <c r="F2116" s="47">
        <f t="shared" si="1106"/>
        <v>81</v>
      </c>
      <c r="G2116" s="21" t="s">
        <v>2194</v>
      </c>
      <c r="H2116" s="29">
        <v>379</v>
      </c>
      <c r="I2116" s="48"/>
      <c r="J2116" s="29">
        <f t="shared" si="1123"/>
        <v>610.92537313432831</v>
      </c>
      <c r="K2116" s="125">
        <v>26157.95</v>
      </c>
      <c r="L2116" s="125">
        <v>10072.700000000001</v>
      </c>
      <c r="M2116" s="125">
        <v>0</v>
      </c>
      <c r="N2116" s="126">
        <f t="shared" si="1107"/>
        <v>22762.076999999997</v>
      </c>
      <c r="O2116" s="126">
        <f t="shared" ca="1" si="1108"/>
        <v>115946.2286581557</v>
      </c>
      <c r="P2116" s="126">
        <f t="shared" ca="1" si="1109"/>
        <v>27955</v>
      </c>
      <c r="Q2116" s="49">
        <f t="shared" si="1137"/>
        <v>1</v>
      </c>
      <c r="R2116" s="49">
        <f t="shared" si="1138"/>
        <v>0</v>
      </c>
      <c r="S2116" s="49">
        <f ca="1">OFFSET(V!$B$7,D2116,Q2116)*H2116</f>
        <v>1682.7600000000002</v>
      </c>
      <c r="T2116" s="49">
        <f ca="1">IF(R2116&gt;0,OFFSET(V!$I$7,D2116,R2116)*IF(R2116=1,H2116-9300,IF(R2116=2,H2116-18000,IF(R2116=3,H2116-45000,0))),0)</f>
        <v>0</v>
      </c>
      <c r="U2116" s="49">
        <f>IF(AND(I2116=1,H2116&gt;20000,H2116&lt;=45000),H2116*V!$G$7,0)+IF(AND(I2116=1,H2116&gt;45000,H2116&lt;=50000),V!$G$7/5000*(50000-H2116)*H2116,0)</f>
        <v>0</v>
      </c>
      <c r="V2116" s="50">
        <f t="shared" ca="1" si="1135"/>
        <v>1682.7600000000002</v>
      </c>
      <c r="W2116" s="51">
        <v>0</v>
      </c>
      <c r="X2116" s="51">
        <v>0</v>
      </c>
      <c r="Y2116" s="52">
        <v>0.10631009216144773</v>
      </c>
      <c r="Z2116" s="52">
        <v>12312.405933016636</v>
      </c>
      <c r="AA2116" s="52">
        <v>7984</v>
      </c>
      <c r="AB2116" s="138">
        <f t="shared" si="1124"/>
        <v>6984</v>
      </c>
      <c r="AC2116" s="52">
        <v>11903.264233756117</v>
      </c>
      <c r="AD2116" s="138">
        <f t="shared" si="1110"/>
        <v>0</v>
      </c>
      <c r="AE2116" s="138">
        <f t="shared" si="1111"/>
        <v>379</v>
      </c>
      <c r="AF2116" s="138">
        <f t="shared" si="1112"/>
        <v>0</v>
      </c>
      <c r="AG2116" s="138">
        <f t="shared" si="1113"/>
        <v>0</v>
      </c>
      <c r="AH2116" s="29"/>
      <c r="AI2116" s="29"/>
      <c r="AJ2116" s="15"/>
      <c r="AK2116" s="51">
        <f t="shared" ca="1" si="1114"/>
        <v>310916.21467614034</v>
      </c>
      <c r="AL2116" s="15">
        <f t="shared" ca="1" si="1115"/>
        <v>340553.97467614035</v>
      </c>
      <c r="AM2116" s="49">
        <f t="shared" ca="1" si="1116"/>
        <v>1662.2683832172659</v>
      </c>
      <c r="AN2116" s="49">
        <f t="shared" ca="1" si="1117"/>
        <v>473.79734385594503</v>
      </c>
      <c r="AO2116" s="15"/>
      <c r="AP2116" s="49">
        <f t="shared" ca="1" si="1118"/>
        <v>6926.5618805720605</v>
      </c>
      <c r="AQ2116" s="15">
        <f t="shared" si="1125"/>
        <v>11903.264233756117</v>
      </c>
      <c r="AR2116" s="15">
        <f t="shared" si="1126"/>
        <v>0</v>
      </c>
      <c r="AS2116" s="15"/>
      <c r="AT2116" s="15"/>
      <c r="AU2116" s="51">
        <f t="shared" si="1119"/>
        <v>3492</v>
      </c>
      <c r="AV2116" s="51">
        <f t="shared" ca="1" si="1120"/>
        <v>3724.2740405759514</v>
      </c>
      <c r="AW2116" s="51">
        <f t="shared" ca="1" si="1127"/>
        <v>0</v>
      </c>
      <c r="AX2116" s="15">
        <f t="shared" ca="1" si="1128"/>
        <v>2239.5716873918955</v>
      </c>
      <c r="AY2116" s="51">
        <f t="shared" ca="1" si="1129"/>
        <v>-103.20808937805486</v>
      </c>
      <c r="AZ2116" s="52">
        <f t="shared" ca="1" si="1121"/>
        <v>0</v>
      </c>
      <c r="BA2116" s="52">
        <f t="shared" ca="1" si="1122"/>
        <v>0</v>
      </c>
      <c r="BB2116" s="52">
        <f t="shared" si="1130"/>
        <v>0</v>
      </c>
      <c r="BC2116" s="39">
        <f t="shared" si="1131"/>
        <v>0</v>
      </c>
      <c r="BD2116" s="51">
        <f t="shared" ca="1" si="1132"/>
        <v>0</v>
      </c>
      <c r="BE2116" s="15">
        <f t="shared" ca="1" si="1133"/>
        <v>14039.627831769958</v>
      </c>
      <c r="BF2116" s="39">
        <v>-4261.4429673151853</v>
      </c>
      <c r="BG2116" s="15">
        <f t="shared" ca="1" si="1134"/>
        <v>352468.22526766831</v>
      </c>
      <c r="BH2116" s="15"/>
      <c r="BI2116" s="15"/>
    </row>
    <row r="2117" spans="1:61" ht="11.25" x14ac:dyDescent="0.2">
      <c r="A2117" s="20">
        <v>80423</v>
      </c>
      <c r="B2117" s="20"/>
      <c r="C2117" s="20">
        <v>1</v>
      </c>
      <c r="D2117" s="20">
        <f t="shared" si="1136"/>
        <v>8</v>
      </c>
      <c r="E2117" s="47">
        <f t="shared" si="1105"/>
        <v>3</v>
      </c>
      <c r="F2117" s="47">
        <f t="shared" si="1106"/>
        <v>83</v>
      </c>
      <c r="G2117" s="21" t="s">
        <v>2195</v>
      </c>
      <c r="H2117" s="29">
        <v>2060</v>
      </c>
      <c r="I2117" s="48"/>
      <c r="J2117" s="29">
        <f t="shared" si="1123"/>
        <v>3320.5970149253731</v>
      </c>
      <c r="K2117" s="125">
        <v>136140.4</v>
      </c>
      <c r="L2117" s="125">
        <v>706789.81</v>
      </c>
      <c r="M2117" s="125">
        <v>0</v>
      </c>
      <c r="N2117" s="126">
        <f t="shared" si="1107"/>
        <v>373669.1139</v>
      </c>
      <c r="O2117" s="126">
        <f t="shared" ca="1" si="1108"/>
        <v>630209.05286490964</v>
      </c>
      <c r="P2117" s="126">
        <f t="shared" ca="1" si="1109"/>
        <v>76962</v>
      </c>
      <c r="Q2117" s="49">
        <f t="shared" si="1137"/>
        <v>1</v>
      </c>
      <c r="R2117" s="49">
        <f t="shared" si="1138"/>
        <v>0</v>
      </c>
      <c r="S2117" s="49">
        <f ca="1">OFFSET(V!$B$7,D2117,Q2117)*H2117</f>
        <v>9146.4000000000015</v>
      </c>
      <c r="T2117" s="49">
        <f ca="1">IF(R2117&gt;0,OFFSET(V!$I$7,D2117,R2117)*IF(R2117=1,H2117-9300,IF(R2117=2,H2117-18000,IF(R2117=3,H2117-45000,0))),0)</f>
        <v>0</v>
      </c>
      <c r="U2117" s="49">
        <f>IF(AND(I2117=1,H2117&gt;20000,H2117&lt;=45000),H2117*V!$G$7,0)+IF(AND(I2117=1,H2117&gt;45000,H2117&lt;=50000),V!$G$7/5000*(50000-H2117)*H2117,0)</f>
        <v>0</v>
      </c>
      <c r="V2117" s="50">
        <f t="shared" ca="1" si="1135"/>
        <v>9146.4000000000015</v>
      </c>
      <c r="W2117" s="51">
        <v>0</v>
      </c>
      <c r="X2117" s="51">
        <v>0</v>
      </c>
      <c r="Y2117" s="52">
        <v>0.43199280439523058</v>
      </c>
      <c r="Z2117" s="52">
        <v>48212.479923712322</v>
      </c>
      <c r="AA2117" s="52">
        <v>0</v>
      </c>
      <c r="AB2117" s="138">
        <f t="shared" si="1124"/>
        <v>0</v>
      </c>
      <c r="AC2117" s="52">
        <v>46610.377453336871</v>
      </c>
      <c r="AD2117" s="138">
        <f t="shared" si="1110"/>
        <v>0</v>
      </c>
      <c r="AE2117" s="138">
        <f t="shared" si="1111"/>
        <v>2060</v>
      </c>
      <c r="AF2117" s="138">
        <f t="shared" si="1112"/>
        <v>0</v>
      </c>
      <c r="AG2117" s="138">
        <f t="shared" si="1113"/>
        <v>0</v>
      </c>
      <c r="AH2117" s="29"/>
      <c r="AI2117" s="29"/>
      <c r="AJ2117" s="15"/>
      <c r="AK2117" s="51">
        <f t="shared" ca="1" si="1114"/>
        <v>1689940.3752845624</v>
      </c>
      <c r="AL2117" s="15">
        <f t="shared" ca="1" si="1115"/>
        <v>1776048.7752845623</v>
      </c>
      <c r="AM2117" s="49">
        <f t="shared" ca="1" si="1116"/>
        <v>9035.0207636611285</v>
      </c>
      <c r="AN2117" s="49">
        <f t="shared" ca="1" si="1117"/>
        <v>1925.2832833265581</v>
      </c>
      <c r="AO2117" s="15"/>
      <c r="AP2117" s="49">
        <f t="shared" ca="1" si="1118"/>
        <v>27122.783916011773</v>
      </c>
      <c r="AQ2117" s="15">
        <f t="shared" si="1125"/>
        <v>46610.377453336871</v>
      </c>
      <c r="AR2117" s="15">
        <f t="shared" si="1126"/>
        <v>0</v>
      </c>
      <c r="AS2117" s="15"/>
      <c r="AT2117" s="15"/>
      <c r="AU2117" s="51">
        <f t="shared" si="1119"/>
        <v>0</v>
      </c>
      <c r="AV2117" s="51">
        <f t="shared" ca="1" si="1120"/>
        <v>20242.755998908866</v>
      </c>
      <c r="AW2117" s="51">
        <f t="shared" ca="1" si="1127"/>
        <v>0</v>
      </c>
      <c r="AX2117" s="15">
        <f t="shared" ca="1" si="1128"/>
        <v>755.16246158376453</v>
      </c>
      <c r="AY2117" s="51">
        <f t="shared" ca="1" si="1129"/>
        <v>-34.80079484343419</v>
      </c>
      <c r="AZ2117" s="52">
        <f t="shared" ca="1" si="1121"/>
        <v>0</v>
      </c>
      <c r="BA2117" s="52">
        <f t="shared" ca="1" si="1122"/>
        <v>0</v>
      </c>
      <c r="BB2117" s="52">
        <f t="shared" si="1130"/>
        <v>0</v>
      </c>
      <c r="BC2117" s="39">
        <f t="shared" si="1131"/>
        <v>0</v>
      </c>
      <c r="BD2117" s="51">
        <f t="shared" ca="1" si="1132"/>
        <v>0</v>
      </c>
      <c r="BE2117" s="15">
        <f t="shared" ca="1" si="1133"/>
        <v>47330.739120077204</v>
      </c>
      <c r="BF2117" s="39">
        <v>-29884.971103354252</v>
      </c>
      <c r="BG2117" s="15">
        <f t="shared" ca="1" si="1134"/>
        <v>1804454.8473482726</v>
      </c>
      <c r="BH2117" s="15"/>
      <c r="BI2117" s="15"/>
    </row>
    <row r="2118" spans="1:61" ht="11.25" x14ac:dyDescent="0.2">
      <c r="A2118" s="20">
        <v>80424</v>
      </c>
      <c r="B2118" s="20"/>
      <c r="C2118" s="20">
        <v>1</v>
      </c>
      <c r="D2118" s="20">
        <f t="shared" si="1136"/>
        <v>8</v>
      </c>
      <c r="E2118" s="47">
        <f t="shared" si="1105"/>
        <v>4</v>
      </c>
      <c r="F2118" s="47">
        <f t="shared" si="1106"/>
        <v>84</v>
      </c>
      <c r="G2118" s="21" t="s">
        <v>2196</v>
      </c>
      <c r="H2118" s="29">
        <v>3108</v>
      </c>
      <c r="I2118" s="48"/>
      <c r="J2118" s="29">
        <f t="shared" si="1123"/>
        <v>5009.9104477611936</v>
      </c>
      <c r="K2118" s="125">
        <v>163217.9</v>
      </c>
      <c r="L2118" s="125">
        <v>227166.07</v>
      </c>
      <c r="M2118" s="125">
        <v>47683</v>
      </c>
      <c r="N2118" s="126">
        <f t="shared" si="1107"/>
        <v>253794.65529999998</v>
      </c>
      <c r="O2118" s="126">
        <f t="shared" ca="1" si="1108"/>
        <v>950820.26034181507</v>
      </c>
      <c r="P2118" s="126">
        <f t="shared" ca="1" si="1109"/>
        <v>209108</v>
      </c>
      <c r="Q2118" s="49">
        <f t="shared" si="1137"/>
        <v>1</v>
      </c>
      <c r="R2118" s="49">
        <f t="shared" si="1138"/>
        <v>0</v>
      </c>
      <c r="S2118" s="49">
        <f ca="1">OFFSET(V!$B$7,D2118,Q2118)*H2118</f>
        <v>13799.52</v>
      </c>
      <c r="T2118" s="49">
        <f ca="1">IF(R2118&gt;0,OFFSET(V!$I$7,D2118,R2118)*IF(R2118=1,H2118-9300,IF(R2118=2,H2118-18000,IF(R2118=3,H2118-45000,0))),0)</f>
        <v>0</v>
      </c>
      <c r="U2118" s="49">
        <f>IF(AND(I2118=1,H2118&gt;20000,H2118&lt;=45000),H2118*V!$G$7,0)+IF(AND(I2118=1,H2118&gt;45000,H2118&lt;=50000),V!$G$7/5000*(50000-H2118)*H2118,0)</f>
        <v>0</v>
      </c>
      <c r="V2118" s="50">
        <f t="shared" ca="1" si="1135"/>
        <v>13799.52</v>
      </c>
      <c r="W2118" s="51">
        <v>19245.5</v>
      </c>
      <c r="X2118" s="51">
        <v>0</v>
      </c>
      <c r="Y2118" s="52">
        <v>0.80254590746004084</v>
      </c>
      <c r="Z2118" s="52">
        <v>50621.724916538391</v>
      </c>
      <c r="AA2118" s="52">
        <v>2377</v>
      </c>
      <c r="AB2118" s="138">
        <f t="shared" si="1124"/>
        <v>1377</v>
      </c>
      <c r="AC2118" s="52">
        <v>48939.563146976216</v>
      </c>
      <c r="AD2118" s="138">
        <f t="shared" si="1110"/>
        <v>0</v>
      </c>
      <c r="AE2118" s="138">
        <f t="shared" si="1111"/>
        <v>3108</v>
      </c>
      <c r="AF2118" s="138">
        <f t="shared" si="1112"/>
        <v>0</v>
      </c>
      <c r="AG2118" s="138">
        <f t="shared" si="1113"/>
        <v>0</v>
      </c>
      <c r="AH2118" s="29"/>
      <c r="AI2118" s="29"/>
      <c r="AJ2118" s="15"/>
      <c r="AK2118" s="51">
        <f t="shared" ca="1" si="1114"/>
        <v>2549677.0322254463</v>
      </c>
      <c r="AL2118" s="15">
        <f t="shared" ca="1" si="1115"/>
        <v>2791830.0522254463</v>
      </c>
      <c r="AM2118" s="49">
        <f t="shared" ca="1" si="1116"/>
        <v>13631.477928863489</v>
      </c>
      <c r="AN2118" s="49">
        <f t="shared" ca="1" si="1117"/>
        <v>3576.7452698617644</v>
      </c>
      <c r="AO2118" s="15"/>
      <c r="AP2118" s="49">
        <f t="shared" ca="1" si="1118"/>
        <v>28478.147329064832</v>
      </c>
      <c r="AQ2118" s="15">
        <f t="shared" si="1125"/>
        <v>48939.563146976216</v>
      </c>
      <c r="AR2118" s="15">
        <f t="shared" si="1126"/>
        <v>0</v>
      </c>
      <c r="AS2118" s="15"/>
      <c r="AT2118" s="15"/>
      <c r="AU2118" s="51">
        <f t="shared" si="1119"/>
        <v>688.5</v>
      </c>
      <c r="AV2118" s="51">
        <f t="shared" ca="1" si="1120"/>
        <v>30541.012448839199</v>
      </c>
      <c r="AW2118" s="51">
        <f t="shared" ca="1" si="1127"/>
        <v>0</v>
      </c>
      <c r="AX2118" s="15">
        <f t="shared" ca="1" si="1128"/>
        <v>10768.096630927816</v>
      </c>
      <c r="AY2118" s="51">
        <f t="shared" ca="1" si="1129"/>
        <v>-496.23536758073732</v>
      </c>
      <c r="AZ2118" s="52">
        <f t="shared" ca="1" si="1121"/>
        <v>0</v>
      </c>
      <c r="BA2118" s="52">
        <f t="shared" ca="1" si="1122"/>
        <v>0</v>
      </c>
      <c r="BB2118" s="52">
        <f t="shared" si="1130"/>
        <v>0</v>
      </c>
      <c r="BC2118" s="39">
        <f t="shared" si="1131"/>
        <v>0</v>
      </c>
      <c r="BD2118" s="51">
        <f t="shared" ca="1" si="1132"/>
        <v>0</v>
      </c>
      <c r="BE2118" s="15">
        <f t="shared" ca="1" si="1133"/>
        <v>59211.424410323292</v>
      </c>
      <c r="BF2118" s="39">
        <v>-34719.354361559519</v>
      </c>
      <c r="BG2118" s="15">
        <f t="shared" ca="1" si="1134"/>
        <v>2833530.3454729347</v>
      </c>
      <c r="BH2118" s="15"/>
      <c r="BI2118" s="15"/>
    </row>
    <row r="2119" spans="1:61" s="77" customFormat="1" ht="11.25" x14ac:dyDescent="0.2">
      <c r="A2119" s="63">
        <v>90001</v>
      </c>
      <c r="B2119" s="63"/>
      <c r="C2119" s="63">
        <v>1</v>
      </c>
      <c r="D2119" s="20">
        <f t="shared" si="1136"/>
        <v>9</v>
      </c>
      <c r="E2119" s="64">
        <f t="shared" si="1105"/>
        <v>8</v>
      </c>
      <c r="F2119" s="64">
        <f t="shared" si="1106"/>
        <v>98</v>
      </c>
      <c r="G2119" s="65" t="s">
        <v>27</v>
      </c>
      <c r="H2119" s="66">
        <v>1761738</v>
      </c>
      <c r="I2119" s="67">
        <v>1</v>
      </c>
      <c r="J2119" s="66">
        <f t="shared" si="1123"/>
        <v>4110722.0000000005</v>
      </c>
      <c r="K2119" s="127"/>
      <c r="L2119" s="127"/>
      <c r="M2119" s="128"/>
      <c r="N2119" s="127"/>
      <c r="O2119" s="128">
        <v>0</v>
      </c>
      <c r="P2119" s="129">
        <v>0</v>
      </c>
      <c r="Q2119" s="70">
        <f t="shared" si="1137"/>
        <v>4</v>
      </c>
      <c r="R2119" s="70">
        <f t="shared" si="1138"/>
        <v>0</v>
      </c>
      <c r="S2119" s="70">
        <f ca="1">OFFSET(V!$B$7,D2119,Q2119)*H2119</f>
        <v>0</v>
      </c>
      <c r="T2119" s="70">
        <f ca="1">IF(R2119&gt;0,OFFSET(V!$I$7,D2119,R2119)*IF(R2119=1,H2119-9300,IF(R2119=2,H2119-18000,IF(R2119=3,H2119-45000,0))),0)</f>
        <v>0</v>
      </c>
      <c r="U2119" s="70">
        <f>IF(AND(I2119=1,H2119&gt;20000,H2119&lt;=45000),H2119*V!$G$7,0)+IF(AND(I2119=1,H2119&gt;45000,H2119&lt;=50000),V!$G$7/5000*(50000-H2119)*H2119,0)</f>
        <v>0</v>
      </c>
      <c r="V2119" s="71">
        <f t="shared" ca="1" si="1135"/>
        <v>0</v>
      </c>
      <c r="W2119" s="72">
        <v>0</v>
      </c>
      <c r="X2119" s="72">
        <v>0</v>
      </c>
      <c r="Y2119" s="74">
        <v>243909993.75013626</v>
      </c>
      <c r="Z2119" s="74">
        <v>69261016.910968512</v>
      </c>
      <c r="AA2119" s="74">
        <v>12719289</v>
      </c>
      <c r="AB2119" s="139">
        <f t="shared" si="1124"/>
        <v>12718289</v>
      </c>
      <c r="AC2119" s="74">
        <v>67559839.70017986</v>
      </c>
      <c r="AD2119" s="139">
        <f t="shared" si="1110"/>
        <v>1</v>
      </c>
      <c r="AE2119" s="139">
        <f t="shared" si="1111"/>
        <v>0</v>
      </c>
      <c r="AF2119" s="139">
        <f t="shared" si="1112"/>
        <v>1761738</v>
      </c>
      <c r="AG2119" s="139">
        <f t="shared" si="1113"/>
        <v>4110722.0000000005</v>
      </c>
      <c r="AH2119" s="66"/>
      <c r="AI2119" s="66"/>
      <c r="AJ2119" s="68"/>
      <c r="AK2119" s="72">
        <f t="shared" ca="1" si="1114"/>
        <v>2106856578.5140493</v>
      </c>
      <c r="AL2119" s="68">
        <f t="shared" ca="1" si="1115"/>
        <v>2106856578.5140493</v>
      </c>
      <c r="AM2119" s="70">
        <f t="shared" ca="1" si="1116"/>
        <v>7726863.7913256465</v>
      </c>
      <c r="AN2119" s="70">
        <f t="shared" ca="1" si="1117"/>
        <v>37942754.833364151</v>
      </c>
      <c r="AO2119" s="68"/>
      <c r="AP2119" s="70">
        <f t="shared" ca="1" si="1118"/>
        <v>39313368.260595106</v>
      </c>
      <c r="AQ2119" s="68">
        <f t="shared" si="1125"/>
        <v>0</v>
      </c>
      <c r="AR2119" s="68">
        <f t="shared" si="1126"/>
        <v>67559839.70017986</v>
      </c>
      <c r="AS2119" s="68"/>
      <c r="AT2119" s="68"/>
      <c r="AU2119" s="72">
        <f t="shared" si="1119"/>
        <v>0</v>
      </c>
      <c r="AV2119" s="73">
        <v>0</v>
      </c>
      <c r="AW2119" s="73">
        <v>0</v>
      </c>
      <c r="AX2119" s="69">
        <v>0</v>
      </c>
      <c r="AY2119" s="73">
        <v>0</v>
      </c>
      <c r="AZ2119" s="74">
        <f t="shared" ca="1" si="1121"/>
        <v>19656684.130297545</v>
      </c>
      <c r="BA2119" s="74">
        <f t="shared" ca="1" si="1122"/>
        <v>19656684.130297545</v>
      </c>
      <c r="BB2119" s="75">
        <v>0</v>
      </c>
      <c r="BC2119" s="76">
        <v>0</v>
      </c>
      <c r="BD2119" s="73">
        <v>0</v>
      </c>
      <c r="BE2119" s="68">
        <f t="shared" ca="1" si="1133"/>
        <v>78626736.521190196</v>
      </c>
      <c r="BF2119" s="68"/>
      <c r="BG2119" s="68">
        <f t="shared" ca="1" si="1134"/>
        <v>2231152933.6599293</v>
      </c>
      <c r="BH2119" s="15"/>
      <c r="BI2119" s="15"/>
    </row>
    <row r="2120" spans="1:61" x14ac:dyDescent="0.15">
      <c r="A2120" s="20"/>
      <c r="B2120" s="20"/>
      <c r="C2120" s="20"/>
      <c r="D2120" s="20"/>
      <c r="E2120" s="20"/>
      <c r="F2120" s="20"/>
      <c r="G2120" s="21"/>
      <c r="P2120" s="15"/>
      <c r="V2120" s="15"/>
    </row>
    <row r="2121" spans="1:61" x14ac:dyDescent="0.15">
      <c r="A2121" s="20"/>
      <c r="B2121" s="20"/>
      <c r="C2121" s="20"/>
      <c r="D2121" s="20"/>
      <c r="E2121" s="20"/>
      <c r="F2121" s="20"/>
      <c r="G2121" s="21" t="s">
        <v>28</v>
      </c>
      <c r="H2121" s="15">
        <f t="shared" ref="H2121:M2121" si="1139">SUM(H20:H2119)</f>
        <v>8499759</v>
      </c>
      <c r="I2121" s="15">
        <f t="shared" si="1139"/>
        <v>15</v>
      </c>
      <c r="J2121" s="15">
        <f t="shared" si="1139"/>
        <v>15936889.562189033</v>
      </c>
      <c r="K2121" s="15">
        <f t="shared" si="1139"/>
        <v>562334411.70000005</v>
      </c>
      <c r="L2121" s="15">
        <f t="shared" si="1139"/>
        <v>2020395109.8700016</v>
      </c>
      <c r="M2121" s="15">
        <f t="shared" si="1139"/>
        <v>34930691.000000007</v>
      </c>
      <c r="N2121" s="15"/>
      <c r="O2121" s="15">
        <f ca="1">SUM(O20:O2119)</f>
        <v>2159375775.2061796</v>
      </c>
      <c r="P2121" s="15">
        <f ca="1">SUM(P20:P2119)</f>
        <v>293647557</v>
      </c>
      <c r="Q2121" s="15"/>
      <c r="R2121" s="15"/>
      <c r="S2121" s="15">
        <f t="shared" ref="S2121:X2121" ca="1" si="1140">SUM(S20:S2119)</f>
        <v>248128948.70000014</v>
      </c>
      <c r="T2121" s="15">
        <f t="shared" ca="1" si="1140"/>
        <v>2431072.3857142865</v>
      </c>
      <c r="U2121" s="15">
        <f t="shared" si="1140"/>
        <v>5218067.28</v>
      </c>
      <c r="V2121" s="15">
        <f t="shared" ca="1" si="1140"/>
        <v>255778088.36571431</v>
      </c>
      <c r="W2121" s="15">
        <f t="shared" si="1140"/>
        <v>30575736.849999998</v>
      </c>
      <c r="X2121" s="15">
        <f t="shared" si="1140"/>
        <v>1770000</v>
      </c>
      <c r="Y2121" s="15"/>
      <c r="Z2121" s="15">
        <f t="shared" ref="Z2121:AG2121" si="1141">SUM(Z20:Z2119)</f>
        <v>349427469.67493582</v>
      </c>
      <c r="AA2121" s="15">
        <f t="shared" si="1141"/>
        <v>132570097</v>
      </c>
      <c r="AB2121" s="15">
        <f t="shared" si="1141"/>
        <v>131125097</v>
      </c>
      <c r="AC2121" s="15">
        <f t="shared" si="1141"/>
        <v>388453540.13442886</v>
      </c>
      <c r="AD2121" s="15">
        <f t="shared" si="1141"/>
        <v>87</v>
      </c>
      <c r="AE2121" s="15">
        <f t="shared" si="1141"/>
        <v>4500874</v>
      </c>
      <c r="AF2121" s="15">
        <f t="shared" si="1141"/>
        <v>3998885</v>
      </c>
      <c r="AG2121" s="15">
        <f t="shared" si="1141"/>
        <v>8679405.9999999981</v>
      </c>
      <c r="AH2121" s="15"/>
      <c r="AI2121" s="15"/>
      <c r="AJ2121" s="15"/>
      <c r="AK2121" s="15">
        <f ca="1">SUM(AK20:AK2119)</f>
        <v>7437655644.5904646</v>
      </c>
      <c r="AL2121" s="15">
        <f ca="1">SUM(AL20:AL2119)</f>
        <v>8019427026.8061609</v>
      </c>
      <c r="AM2121" s="15">
        <f ca="1">SUM(AM20:AM2119)</f>
        <v>37279368.471415348</v>
      </c>
      <c r="AN2121" s="15">
        <f ca="1">SUM(AN20:AN2119)</f>
        <v>55919052.707122982</v>
      </c>
      <c r="AO2121" s="15"/>
      <c r="AP2121" s="15">
        <f ca="1">SUM(AP20:AP2119)</f>
        <v>226042825.78539053</v>
      </c>
      <c r="AQ2121" s="15">
        <f>SUM(AQ20:AQ2119)</f>
        <v>201537983.64205351</v>
      </c>
      <c r="AR2121" s="15">
        <f>SUM(AR20:AR2119)</f>
        <v>186915556.49237537</v>
      </c>
      <c r="AS2121" s="15"/>
      <c r="AT2121" s="15"/>
      <c r="AU2121" s="15">
        <f t="shared" ref="AU2121:BG2121" si="1142">SUM(AU20:AU2119)</f>
        <v>52194039</v>
      </c>
      <c r="AV2121" s="15">
        <f t="shared" ca="1" si="1142"/>
        <v>65081801.271076605</v>
      </c>
      <c r="AW2121" s="15">
        <f t="shared" ca="1" si="1142"/>
        <v>2890328.7365544108</v>
      </c>
      <c r="AX2121" s="15">
        <f t="shared" ca="1" si="1142"/>
        <v>40364850.328508243</v>
      </c>
      <c r="AY2121" s="15">
        <f t="shared" ca="1" si="1142"/>
        <v>-2890328.7365544122</v>
      </c>
      <c r="AZ2121" s="15">
        <f t="shared" ca="1" si="1142"/>
        <v>54383492.757156849</v>
      </c>
      <c r="BA2121" s="15">
        <f t="shared" ca="1" si="1142"/>
        <v>54383492.757156849</v>
      </c>
      <c r="BB2121" s="15">
        <f t="shared" ca="1" si="1142"/>
        <v>241078.99453189585</v>
      </c>
      <c r="BC2121" s="15">
        <f t="shared" ca="1" si="1142"/>
        <v>20594534.828478023</v>
      </c>
      <c r="BD2121" s="15">
        <f t="shared" ca="1" si="1142"/>
        <v>-241078.99453189588</v>
      </c>
      <c r="BE2121" s="15">
        <f t="shared" ca="1" si="1142"/>
        <v>452085651.57078087</v>
      </c>
      <c r="BF2121" s="15">
        <f t="shared" si="1142"/>
        <v>-127158145.320594</v>
      </c>
      <c r="BG2121" s="15">
        <f t="shared" ca="1" si="1142"/>
        <v>8437552954.23489</v>
      </c>
      <c r="BH2121" s="15"/>
      <c r="BI2121" s="15"/>
    </row>
    <row r="2122" spans="1:61" x14ac:dyDescent="0.15">
      <c r="J2122" s="15"/>
    </row>
  </sheetData>
  <pageMargins left="0.39370078740157483" right="0.39370078740157483" top="0.39370078740157483" bottom="0.39370078740157483" header="0.51181102362204722" footer="0.51181102362204722"/>
  <pageSetup paperSize="9" scale="5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V</vt:lpstr>
      <vt:lpstr>V2</vt:lpstr>
      <vt:lpstr>EA</vt:lpstr>
      <vt:lpstr>EA!Drucktitel</vt:lpstr>
    </vt:vector>
  </TitlesOfParts>
  <Company>BM für Finanzen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Sturmlechner</dc:creator>
  <cp:lastModifiedBy>Martina Schaffer</cp:lastModifiedBy>
  <cp:lastPrinted>2017-03-03T14:20:15Z</cp:lastPrinted>
  <dcterms:created xsi:type="dcterms:W3CDTF">2016-03-16T16:13:08Z</dcterms:created>
  <dcterms:modified xsi:type="dcterms:W3CDTF">2017-04-18T06:38:03Z</dcterms:modified>
</cp:coreProperties>
</file>